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ml.chartshapes+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12.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3.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1721"/>
  <workbookPr showInkAnnotation="0" autoCompressPictures="0"/>
  <bookViews>
    <workbookView xWindow="1020" yWindow="0" windowWidth="34380" windowHeight="25720" tabRatio="500" firstSheet="1" activeTab="2"/>
  </bookViews>
  <sheets>
    <sheet name="readme" sheetId="8" r:id="rId1"/>
    <sheet name="tablecandidates" sheetId="16" r:id="rId2"/>
    <sheet name="figurecandidates" sheetId="20" r:id="rId3"/>
    <sheet name="figure-taxesonly" sheetId="19" r:id="rId4"/>
    <sheet name="figure-taxcredits" sheetId="18" r:id="rId5"/>
    <sheet name="interface" sheetId="5" r:id="rId6"/>
    <sheet name="calculator" sheetId="4" r:id="rId7"/>
    <sheet name="calculatorbig" sheetId="10" r:id="rId8"/>
    <sheet name="data" sheetId="3" r:id="rId9"/>
    <sheet name="databig" sheetId="9" r:id="rId10"/>
    <sheet name="historical-data" sheetId="6" r:id="rId11"/>
    <sheet name="datahistraw" sheetId="11" r:id="rId12"/>
    <sheet name="datahist" sheetId="12" r:id="rId13"/>
    <sheet name="growth" sheetId="14" r:id="rId14"/>
  </sheets>
  <externalReferences>
    <externalReference r:id="rId15"/>
    <externalReference r:id="rId16"/>
    <externalReference r:id="rId17"/>
  </externalReferences>
  <definedNames>
    <definedName name="_1_" localSheetId="7">#REF!</definedName>
    <definedName name="A2298668K">[1]AustralianNA2!$DF$1:$DF$10,[1]AustralianNA2!$DF$12:$DF$244</definedName>
    <definedName name="A2298668K_Data">[1]AustralianNA2!$DF$12:$DF$244</definedName>
    <definedName name="A2298668K_Latest">[1]AustralianNA2!$DF$244</definedName>
    <definedName name="A2298677L">[1]AustralianNA!$Z$1:$Z$10,[1]AustralianNA!$Z$12:$Z$244</definedName>
    <definedName name="A2298677L_Data">[1]AustralianNA!$Z$12:$Z$244</definedName>
    <definedName name="A2298677L_Latest">[1]AustralianNA!$Z$244</definedName>
    <definedName name="A2298678R">[1]AustralianNA!$BE$1:$BE$10,[1]AustralianNA!$BE$12:$BE$244</definedName>
    <definedName name="A2298678R_Data">[1]AustralianNA!$BE$12:$BE$244</definedName>
    <definedName name="A2298678R_Latest">[1]AustralianNA!$BE$244</definedName>
    <definedName name="A2298709V">[1]AustralianNA!$J$1:$J$10,[1]AustralianNA!$J$11:$J$244</definedName>
    <definedName name="A2298709V_Data">[1]AustralianNA!$J$11:$J$244</definedName>
    <definedName name="A2298709V_Latest">[1]AustralianNA!$J$244</definedName>
    <definedName name="A2298711F">[1]AustralianNA!$BT$1:$BT$10,[1]AustralianNA!$BT$11:$BT$244</definedName>
    <definedName name="A2298711F_Data">[1]AustralianNA!$BT$11:$BT$244</definedName>
    <definedName name="A2298711F_Latest">[1]AustralianNA!$BT$244</definedName>
    <definedName name="A2298712J">[1]AustralianNA!$AO$1:$AO$10,[1]AustralianNA!$AO$11:$AO$244</definedName>
    <definedName name="A2298712J_Data">[1]AustralianNA!$AO$11:$AO$244</definedName>
    <definedName name="A2298712J_Latest">[1]AustralianNA!$AO$244</definedName>
    <definedName name="A2298714L">[1]AustralianNA!$CF$1:$CF$10,[1]AustralianNA!$CF$11:$CF$243</definedName>
    <definedName name="A2298714L_Data">[1]AustralianNA!$CF$11:$CF$243</definedName>
    <definedName name="A2298714L_Latest">[1]AustralianNA!$CF$243</definedName>
    <definedName name="A2302356K">[1]AustralianNA3!$U$1:$U$10,[1]AustralianNA3!$U$71:$U$244</definedName>
    <definedName name="A2302356K_Data">[1]AustralianNA3!$U$71:$U$244</definedName>
    <definedName name="A2302356K_Latest">[1]AustralianNA3!$U$244</definedName>
    <definedName name="A2302358R">[1]AustralianNA3!$W$1:$W$10,[1]AustralianNA3!$W$11:$W$244</definedName>
    <definedName name="A2302358R_Data">[1]AustralianNA3!$W$11:$W$244</definedName>
    <definedName name="A2302358R_Latest">[1]AustralianNA3!$W$244</definedName>
    <definedName name="A2302397F">[1]AustralianNA3!$BX$1:$BX$10,[1]AustralianNA3!$BX$72:$BX$244</definedName>
    <definedName name="A2302397F_Data">[1]AustralianNA3!$BX$72:$BX$244</definedName>
    <definedName name="A2302397F_Latest">[1]AustralianNA3!$BX$244</definedName>
    <definedName name="A2302399K">[1]AustralianNA!$BL$1:$BL$10,[1]AustralianNA!$BL$107:$BL$244</definedName>
    <definedName name="A2302399K_Data">[1]AustralianNA!$BL$107:$BL$244</definedName>
    <definedName name="A2302399K_Latest">[1]AustralianNA!$BL$244</definedName>
    <definedName name="A2302400J">[1]AustralianNA!$BM$1:$BM$10,[1]AustralianNA!$BM$107:$BM$244</definedName>
    <definedName name="A2302400J_Data">[1]AustralianNA!$BM$107:$BM$244</definedName>
    <definedName name="A2302400J_Latest">[1]AustralianNA!$BM$244</definedName>
    <definedName name="A2302401K">[1]AustralianNA!$BN$1:$BN$10,[1]AustralianNA!$BN$11:$BN$244</definedName>
    <definedName name="A2302401K_Data">[1]AustralianNA!$BN$11:$BN$244</definedName>
    <definedName name="A2302401K_Latest">[1]AustralianNA!$BN$244</definedName>
    <definedName name="A2302403R">[1]AustralianNA!$BP$1:$BP$10,[1]AustralianNA!$BP$11:$BP$244</definedName>
    <definedName name="A2302403R_Data">[1]AustralianNA!$BP$11:$BP$244</definedName>
    <definedName name="A2302403R_Latest">[1]AustralianNA!$BP$244</definedName>
    <definedName name="A2302404T">[1]AustralianNA!$BQ$1:$BQ$10,[1]AustralianNA!$BQ$11:$BQ$244</definedName>
    <definedName name="A2302404T_Data">[1]AustralianNA!$BQ$11:$BQ$244</definedName>
    <definedName name="A2302404T_Latest">[1]AustralianNA!$BQ$244</definedName>
    <definedName name="A2302405V">[1]AustralianNA!$BR$1:$BR$10,[1]AustralianNA!$BR$11:$BR$244</definedName>
    <definedName name="A2302405V_Data">[1]AustralianNA!$BR$11:$BR$244</definedName>
    <definedName name="A2302405V_Latest">[1]AustralianNA!$BR$244</definedName>
    <definedName name="A2302406W">[1]AustralianNA!$BS$1:$BS$10,[1]AustralianNA!$BS$11:$BS$244</definedName>
    <definedName name="A2302406W_Data">[1]AustralianNA!$BS$11:$BS$244</definedName>
    <definedName name="A2302406W_Latest">[1]AustralianNA!$BS$244</definedName>
    <definedName name="A2302408A">[1]AustralianNA!$BU$1:$BU$10,[1]AustralianNA!$BU$11:$BU$244</definedName>
    <definedName name="A2302408A_Data">[1]AustralianNA!$BU$11:$BU$244</definedName>
    <definedName name="A2302408A_Latest">[1]AustralianNA!$BU$244</definedName>
    <definedName name="A2302409C">[1]AustralianNA!$BV$1:$BV$10,[1]AustralianNA!$BV$11:$BV$244</definedName>
    <definedName name="A2302409C_Data">[1]AustralianNA!$BV$11:$BV$244</definedName>
    <definedName name="A2302409C_Latest">[1]AustralianNA!$BV$244</definedName>
    <definedName name="A2302410L">[1]AustralianNA!$BW$1:$BW$10,[1]AustralianNA!$BW$11:$BW$244</definedName>
    <definedName name="A2302410L_Data">[1]AustralianNA!$BW$11:$BW$244</definedName>
    <definedName name="A2302410L_Latest">[1]AustralianNA!$BW$244</definedName>
    <definedName name="A2302411R">[1]AustralianNA!$BX$1:$BX$10,[1]AustralianNA!$BX$11:$BX$244</definedName>
    <definedName name="A2302411R_Data">[1]AustralianNA!$BX$11:$BX$244</definedName>
    <definedName name="A2302411R_Latest">[1]AustralianNA!$BX$244</definedName>
    <definedName name="A2302412T">[1]AustralianNA!$BY$1:$BY$10,[1]AustralianNA!$BY$11:$BY$244</definedName>
    <definedName name="A2302412T_Data">[1]AustralianNA!$BY$11:$BY$244</definedName>
    <definedName name="A2302412T_Latest">[1]AustralianNA!$BY$244</definedName>
    <definedName name="A2302413V">[1]AustralianNA!$BZ$1:$BZ$10,[1]AustralianNA!$BZ$11:$BZ$244</definedName>
    <definedName name="A2302413V_Data">[1]AustralianNA!$BZ$11:$BZ$244</definedName>
    <definedName name="A2302413V_Latest">[1]AustralianNA!$BZ$244</definedName>
    <definedName name="A2302459A">[1]AustralianNA3!$X$1:$X$10,[1]AustralianNA3!$X$11:$X$244</definedName>
    <definedName name="A2302459A_Data">[1]AustralianNA3!$X$11:$X$244</definedName>
    <definedName name="A2302459A_Latest">[1]AustralianNA3!$X$244</definedName>
    <definedName name="A2302467A">[1]AustralianNA!$CA$1:$CA$10,[1]AustralianNA!$CA$11:$CA$244</definedName>
    <definedName name="A2302467A_Data">[1]AustralianNA!$CA$11:$CA$244</definedName>
    <definedName name="A2302467A_Latest">[1]AustralianNA!$CA$244</definedName>
    <definedName name="A2302642X">[1]AustralianNA3!$CW$1:$CW$10,[1]AustralianNA3!$CW$12:$CW$243</definedName>
    <definedName name="A2302642X_Data">[1]AustralianNA3!$CW$12:$CW$243</definedName>
    <definedName name="A2302642X_Latest">[1]AustralianNA3!$CW$243</definedName>
    <definedName name="A2302664L">[1]AustralianNA!$CM$1:$CM$10,[1]AustralianNA!$CM$11:$CM$243</definedName>
    <definedName name="A2302664L_Data">[1]AustralianNA!$CM$11:$CM$243</definedName>
    <definedName name="A2302664L_Latest">[1]AustralianNA!$CM$243</definedName>
    <definedName name="A2302665R">[1]AustralianNA!$CB$1:$CB$10,[1]AustralianNA!$CB$11:$CB$243</definedName>
    <definedName name="A2302665R_Data">[1]AustralianNA!$CB$11:$CB$243</definedName>
    <definedName name="A2302665R_Latest">[1]AustralianNA!$CB$243</definedName>
    <definedName name="A2302667V">[1]AustralianNA!$CD$1:$CD$10,[1]AustralianNA!$CD$11:$CD$243</definedName>
    <definedName name="A2302667V_Data">[1]AustralianNA!$CD$11:$CD$243</definedName>
    <definedName name="A2302667V_Latest">[1]AustralianNA!$CD$243</definedName>
    <definedName name="A2302668W">[1]AustralianNA!$CE$1:$CE$10,[1]AustralianNA!$CE$11:$CE$243</definedName>
    <definedName name="A2302668W_Data">[1]AustralianNA!$CE$11:$CE$243</definedName>
    <definedName name="A2302668W_Latest">[1]AustralianNA!$CE$243</definedName>
    <definedName name="A2302670J">[1]AustralianNA!$CG$1:$CG$10,[1]AustralianNA!$CG$11:$CG$243</definedName>
    <definedName name="A2302670J_Data">[1]AustralianNA!$CG$11:$CG$243</definedName>
    <definedName name="A2302670J_Latest">[1]AustralianNA!$CG$243</definedName>
    <definedName name="A2302671K">[1]AustralianNA!$CH$1:$CH$10,[1]AustralianNA!$CH$11:$CH$243</definedName>
    <definedName name="A2302671K_Data">[1]AustralianNA!$CH$11:$CH$243</definedName>
    <definedName name="A2302671K_Latest">[1]AustralianNA!$CH$243</definedName>
    <definedName name="A2302672L">[1]AustralianNA!$CI$1:$CI$10,[1]AustralianNA!$CI$11:$CI$243</definedName>
    <definedName name="A2302672L_Data">[1]AustralianNA!$CI$11:$CI$243</definedName>
    <definedName name="A2302672L_Latest">[1]AustralianNA!$CI$243</definedName>
    <definedName name="A2302673R">[1]AustralianNA!$CJ$1:$CJ$10,[1]AustralianNA!$CJ$11:$CJ$243</definedName>
    <definedName name="A2302673R_Data">[1]AustralianNA!$CJ$11:$CJ$243</definedName>
    <definedName name="A2302673R_Latest">[1]AustralianNA!$CJ$243</definedName>
    <definedName name="A2302674T">[1]AustralianNA!$CK$1:$CK$10,[1]AustralianNA!$CK$11:$CK$243</definedName>
    <definedName name="A2302674T_Data">[1]AustralianNA!$CK$11:$CK$243</definedName>
    <definedName name="A2302674T_Latest">[1]AustralianNA!$CK$243</definedName>
    <definedName name="A2302675V">[1]AustralianNA!$CL$1:$CL$10,[1]AustralianNA!$CL$11:$CL$243</definedName>
    <definedName name="A2302675V_Data">[1]AustralianNA!$CL$11:$CL$243</definedName>
    <definedName name="A2302675V_Latest">[1]AustralianNA!$CL$243</definedName>
    <definedName name="A2302694A">[1]AustralianNA3!$CU$1:$CU$10,[1]AustralianNA3!$CU$72:$CU$243</definedName>
    <definedName name="A2302694A_Data">[1]AustralianNA3!$CU$72:$CU$243</definedName>
    <definedName name="A2302694A_Latest">[1]AustralianNA3!$CU$243</definedName>
    <definedName name="A2303325L">[1]AustralianNA!$P$1:$P$10,[1]AustralianNA!$P$11:$P$244</definedName>
    <definedName name="A2303325L_Data">[1]AustralianNA!$P$11:$P$244</definedName>
    <definedName name="A2303325L_Latest">[1]AustralianNA!$P$244</definedName>
    <definedName name="A2303327T">[1]AustralianNA!$R$1:$R$10,[1]AustralianNA!$R$108:$R$244</definedName>
    <definedName name="A2303327T_Data">[1]AustralianNA!$R$108:$R$244</definedName>
    <definedName name="A2303327T_Latest">[1]AustralianNA!$R$244</definedName>
    <definedName name="A2303329W">[1]AustralianNA!$S$1:$S$10,[1]AustralianNA!$S$108:$S$244</definedName>
    <definedName name="A2303329W_Data">[1]AustralianNA!$S$108:$S$244</definedName>
    <definedName name="A2303329W_Latest">[1]AustralianNA!$S$244</definedName>
    <definedName name="A2303331J">[1]AustralianNA!$T$1:$T$10,[1]AustralianNA!$T$12:$T$244</definedName>
    <definedName name="A2303331J_Data">[1]AustralianNA!$T$12:$T$244</definedName>
    <definedName name="A2303331J_Latest">[1]AustralianNA!$T$244</definedName>
    <definedName name="A2303335T">[1]AustralianNA!$V$1:$V$10,[1]AustralianNA!$V$12:$V$244</definedName>
    <definedName name="A2303335T_Data">[1]AustralianNA!$V$12:$V$244</definedName>
    <definedName name="A2303335T_Latest">[1]AustralianNA!$V$244</definedName>
    <definedName name="A2303337W">[1]AustralianNA!$W$1:$W$10,[1]AustralianNA!$W$12:$W$244</definedName>
    <definedName name="A2303337W_Data">[1]AustralianNA!$W$12:$W$244</definedName>
    <definedName name="A2303337W_Latest">[1]AustralianNA!$W$244</definedName>
    <definedName name="A2303339A">[1]AustralianNA!$X$1:$X$10,[1]AustralianNA!$X$12:$X$244</definedName>
    <definedName name="A2303339A_Data">[1]AustralianNA!$X$12:$X$244</definedName>
    <definedName name="A2303339A_Latest">[1]AustralianNA!$X$244</definedName>
    <definedName name="A2303341L">[1]AustralianNA!$Y$1:$Y$10,[1]AustralianNA!$Y$12:$Y$244</definedName>
    <definedName name="A2303341L_Data">[1]AustralianNA!$Y$12:$Y$244</definedName>
    <definedName name="A2303341L_Latest">[1]AustralianNA!$Y$244</definedName>
    <definedName name="A2303345W">[1]AustralianNA!$AA$1:$AA$10,[1]AustralianNA!$AA$12:$AA$244</definedName>
    <definedName name="A2303345W_Data">[1]AustralianNA!$AA$12:$AA$244</definedName>
    <definedName name="A2303345W_Latest">[1]AustralianNA!$AA$244</definedName>
    <definedName name="A2303347A">[1]AustralianNA!$AB$1:$AB$10,[1]AustralianNA!$AB$12:$AB$244</definedName>
    <definedName name="A2303347A_Data">[1]AustralianNA!$AB$12:$AB$244</definedName>
    <definedName name="A2303347A_Latest">[1]AustralianNA!$AB$244</definedName>
    <definedName name="A2303349F">[1]AustralianNA!$AC$1:$AC$10,[1]AustralianNA!$AC$12:$AC$244</definedName>
    <definedName name="A2303349F_Data">[1]AustralianNA!$AC$12:$AC$244</definedName>
    <definedName name="A2303349F_Latest">[1]AustralianNA!$AC$244</definedName>
    <definedName name="A2303351T">[1]AustralianNA!$AD$1:$AD$10,[1]AustralianNA!$AD$12:$AD$244</definedName>
    <definedName name="A2303351T_Data">[1]AustralianNA!$AD$12:$AD$244</definedName>
    <definedName name="A2303351T_Latest">[1]AustralianNA!$AD$244</definedName>
    <definedName name="A2303353W">[1]AustralianNA!$AE$1:$AE$10,[1]AustralianNA!$AE$12:$AE$244</definedName>
    <definedName name="A2303353W_Data">[1]AustralianNA!$AE$12:$AE$244</definedName>
    <definedName name="A2303353W_Latest">[1]AustralianNA!$AE$244</definedName>
    <definedName name="A2303355A">[1]AustralianNA!$AG$1:$AG$10,[1]AustralianNA!$AG$107:$AG$244</definedName>
    <definedName name="A2303355A_Data">[1]AustralianNA!$AG$107:$AG$244</definedName>
    <definedName name="A2303355A_Latest">[1]AustralianNA!$AG$244</definedName>
    <definedName name="A2303357F">[1]AustralianNA!$AH$1:$AH$10,[1]AustralianNA!$AH$107:$AH$244</definedName>
    <definedName name="A2303357F_Data">[1]AustralianNA!$AH$107:$AH$244</definedName>
    <definedName name="A2303357F_Latest">[1]AustralianNA!$AH$244</definedName>
    <definedName name="A2303359K">[1]AustralianNA!$AI$1:$AI$10,[1]AustralianNA!$AI$11:$AI$244</definedName>
    <definedName name="A2303359K_Data">[1]AustralianNA!$AI$11:$AI$244</definedName>
    <definedName name="A2303359K_Latest">[1]AustralianNA!$AI$244</definedName>
    <definedName name="A2303363A">[1]AustralianNA!$AK$1:$AK$10,[1]AustralianNA!$AK$11:$AK$244</definedName>
    <definedName name="A2303363A_Data">[1]AustralianNA!$AK$11:$AK$244</definedName>
    <definedName name="A2303363A_Latest">[1]AustralianNA!$AK$244</definedName>
    <definedName name="A2303365F">[1]AustralianNA!$AL$1:$AL$10,[1]AustralianNA!$AL$11:$AL$244</definedName>
    <definedName name="A2303365F_Data">[1]AustralianNA!$AL$11:$AL$244</definedName>
    <definedName name="A2303365F_Latest">[1]AustralianNA!$AL$244</definedName>
    <definedName name="A2303367K">[1]AustralianNA!$AM$1:$AM$10,[1]AustralianNA!$AM$11:$AM$244</definedName>
    <definedName name="A2303367K_Data">[1]AustralianNA!$AM$11:$AM$244</definedName>
    <definedName name="A2303367K_Latest">[1]AustralianNA!$AM$244</definedName>
    <definedName name="A2303369R">[1]AustralianNA!$AN$1:$AN$10,[1]AustralianNA!$AN$11:$AN$244</definedName>
    <definedName name="A2303369R_Data">[1]AustralianNA!$AN$11:$AN$244</definedName>
    <definedName name="A2303369R_Latest">[1]AustralianNA!$AN$244</definedName>
    <definedName name="A2303373F">[1]AustralianNA!$AP$1:$AP$10,[1]AustralianNA!$AP$11:$AP$244</definedName>
    <definedName name="A2303373F_Data">[1]AustralianNA!$AP$11:$AP$244</definedName>
    <definedName name="A2303373F_Latest">[1]AustralianNA!$AP$244</definedName>
    <definedName name="A2303375K">[1]AustralianNA!$AQ$1:$AQ$10,[1]AustralianNA!$AQ$11:$AQ$244</definedName>
    <definedName name="A2303375K_Data">[1]AustralianNA!$AQ$11:$AQ$244</definedName>
    <definedName name="A2303375K_Latest">[1]AustralianNA!$AQ$244</definedName>
    <definedName name="A2303377R">[1]AustralianNA!$AR$1:$AR$10,[1]AustralianNA!$AR$11:$AR$244</definedName>
    <definedName name="A2303377R_Data">[1]AustralianNA!$AR$11:$AR$244</definedName>
    <definedName name="A2303377R_Latest">[1]AustralianNA!$AR$244</definedName>
    <definedName name="A2303379V">[1]AustralianNA!$AS$1:$AS$10,[1]AustralianNA!$AS$11:$AS$244</definedName>
    <definedName name="A2303379V_Data">[1]AustralianNA!$AS$11:$AS$244</definedName>
    <definedName name="A2303379V_Latest">[1]AustralianNA!$AS$244</definedName>
    <definedName name="A2303381F">[1]AustralianNA!$AT$1:$AT$10,[1]AustralianNA!$AT$11:$AT$244</definedName>
    <definedName name="A2303381F_Data">[1]AustralianNA!$AT$11:$AT$244</definedName>
    <definedName name="A2303381F_Latest">[1]AustralianNA!$AT$244</definedName>
    <definedName name="A2303383K">[1]AustralianNA!$AU$1:$AU$10,[1]AustralianNA!$AU$11:$AU$244</definedName>
    <definedName name="A2303383K_Data">[1]AustralianNA!$AU$11:$AU$244</definedName>
    <definedName name="A2303383K_Latest">[1]AustralianNA!$AU$244</definedName>
    <definedName name="A2303385R">[1]AustralianNA!$AW$1:$AW$10,[1]AustralianNA!$AW$108:$AW$244</definedName>
    <definedName name="A2303385R_Data">[1]AustralianNA!$AW$108:$AW$244</definedName>
    <definedName name="A2303385R_Latest">[1]AustralianNA!$AW$244</definedName>
    <definedName name="A2303387V">[1]AustralianNA!$AX$1:$AX$10,[1]AustralianNA!$AX$108:$AX$244</definedName>
    <definedName name="A2303387V_Data">[1]AustralianNA!$AX$108:$AX$244</definedName>
    <definedName name="A2303387V_Latest">[1]AustralianNA!$AX$244</definedName>
    <definedName name="A2303389X">[1]AustralianNA!$AY$1:$AY$10,[1]AustralianNA!$AY$12:$AY$244</definedName>
    <definedName name="A2303389X_Data">[1]AustralianNA!$AY$12:$AY$244</definedName>
    <definedName name="A2303389X_Latest">[1]AustralianNA!$AY$244</definedName>
    <definedName name="A2303393R">[1]AustralianNA!$BA$1:$BA$10,[1]AustralianNA!$BA$12:$BA$244</definedName>
    <definedName name="A2303393R_Data">[1]AustralianNA!$BA$12:$BA$244</definedName>
    <definedName name="A2303393R_Latest">[1]AustralianNA!$BA$244</definedName>
    <definedName name="A2303395V">[1]AustralianNA!$BB$1:$BB$10,[1]AustralianNA!$BB$12:$BB$244</definedName>
    <definedName name="A2303395V_Data">[1]AustralianNA!$BB$12:$BB$244</definedName>
    <definedName name="A2303395V_Latest">[1]AustralianNA!$BB$244</definedName>
    <definedName name="A2303397X">[1]AustralianNA!$BC$1:$BC$10,[1]AustralianNA!$BC$12:$BC$244</definedName>
    <definedName name="A2303397X_Data">[1]AustralianNA!$BC$12:$BC$244</definedName>
    <definedName name="A2303397X_Latest">[1]AustralianNA!$BC$244</definedName>
    <definedName name="A2303399C">[1]AustralianNA!$BD$1:$BD$10,[1]AustralianNA!$BD$12:$BD$244</definedName>
    <definedName name="A2303399C_Data">[1]AustralianNA!$BD$12:$BD$244</definedName>
    <definedName name="A2303399C_Latest">[1]AustralianNA!$BD$244</definedName>
    <definedName name="A2303403J">[1]AustralianNA!$BF$1:$BF$10,[1]AustralianNA!$BF$12:$BF$244</definedName>
    <definedName name="A2303403J_Data">[1]AustralianNA!$BF$12:$BF$244</definedName>
    <definedName name="A2303403J_Latest">[1]AustralianNA!$BF$244</definedName>
    <definedName name="A2303405L">[1]AustralianNA!$BG$1:$BG$10,[1]AustralianNA!$BG$12:$BG$244</definedName>
    <definedName name="A2303405L_Data">[1]AustralianNA!$BG$12:$BG$244</definedName>
    <definedName name="A2303405L_Latest">[1]AustralianNA!$BG$244</definedName>
    <definedName name="A2303407T">[1]AustralianNA!$BH$1:$BH$10,[1]AustralianNA!$BH$12:$BH$244</definedName>
    <definedName name="A2303407T_Data">[1]AustralianNA!$BH$12:$BH$244</definedName>
    <definedName name="A2303407T_Latest">[1]AustralianNA!$BH$244</definedName>
    <definedName name="A2303409W">[1]AustralianNA!$BI$1:$BI$10,[1]AustralianNA!$BI$12:$BI$244</definedName>
    <definedName name="A2303409W_Data">[1]AustralianNA!$BI$12:$BI$244</definedName>
    <definedName name="A2303409W_Latest">[1]AustralianNA!$BI$244</definedName>
    <definedName name="A2303411J">[1]AustralianNA!$BJ$1:$BJ$10,[1]AustralianNA!$BJ$12:$BJ$244</definedName>
    <definedName name="A2303411J_Data">[1]AustralianNA!$BJ$12:$BJ$244</definedName>
    <definedName name="A2303411J_Latest">[1]AustralianNA!$BJ$244</definedName>
    <definedName name="A2303469X">[1]AustralianNA2!$FF$1:$FF$10,[1]AustralianNA2!$FF$71:$FF$244</definedName>
    <definedName name="A2303469X_Data">[1]AustralianNA2!$FF$71:$FF$244</definedName>
    <definedName name="A2303469X_Latest">[1]AustralianNA2!$FF$244</definedName>
    <definedName name="A2303471K">[1]AustralianNA2!$FH$1:$FH$10,[1]AustralianNA2!$FH$11:$FH$244</definedName>
    <definedName name="A2303471K_Data">[1]AustralianNA2!$FH$11:$FH$244</definedName>
    <definedName name="A2303471K_Latest">[1]AustralianNA2!$FH$244</definedName>
    <definedName name="A2303548W">[1]AustralianNA2!$HI$1:$HI$10,[1]AustralianNA2!$HI$72:$HI$244</definedName>
    <definedName name="A2303548W_Data">[1]AustralianNA2!$HI$72:$HI$244</definedName>
    <definedName name="A2303548W_Latest">[1]AustralianNA2!$HI$244</definedName>
    <definedName name="A2303552L">[1]AustralianNA!$B$1:$B$10,[1]AustralianNA!$B$107:$B$244</definedName>
    <definedName name="A2303552L_Data">[1]AustralianNA!$B$107:$B$244</definedName>
    <definedName name="A2303552L_Latest">[1]AustralianNA!$B$244</definedName>
    <definedName name="A2303554T">[1]AustralianNA!$C$1:$C$10,[1]AustralianNA!$C$107:$C$244</definedName>
    <definedName name="A2303554T_Data">[1]AustralianNA!$C$107:$C$244</definedName>
    <definedName name="A2303554T_Latest">[1]AustralianNA!$C$244</definedName>
    <definedName name="A2303556W">[1]AustralianNA!$D$1:$D$10,[1]AustralianNA!$D$11:$D$244</definedName>
    <definedName name="A2303556W_Data">[1]AustralianNA!$D$11:$D$244</definedName>
    <definedName name="A2303556W_Latest">[1]AustralianNA!$D$244</definedName>
    <definedName name="A2303560L">[1]AustralianNA!$F$1:$F$10,[1]AustralianNA!$F$11:$F$244</definedName>
    <definedName name="A2303560L_Data">[1]AustralianNA!$F$11:$F$244</definedName>
    <definedName name="A2303560L_Latest">[1]AustralianNA!$F$244</definedName>
    <definedName name="A2303562T">[1]AustralianNA!$G$1:$G$10,[1]AustralianNA!$G$11:$G$244</definedName>
    <definedName name="A2303562T_Data">[1]AustralianNA!$G$11:$G$244</definedName>
    <definedName name="A2303562T_Latest">[1]AustralianNA!$G$244</definedName>
    <definedName name="A2303564W">[1]AustralianNA!$H$1:$H$10,[1]AustralianNA!$H$11:$H$244</definedName>
    <definedName name="A2303564W_Data">[1]AustralianNA!$H$11:$H$244</definedName>
    <definedName name="A2303564W_Latest">[1]AustralianNA!$H$244</definedName>
    <definedName name="A2303566A">[1]AustralianNA!$I$1:$I$10,[1]AustralianNA!$I$11:$I$244</definedName>
    <definedName name="A2303566A_Data">[1]AustralianNA!$I$11:$I$244</definedName>
    <definedName name="A2303566A_Latest">[1]AustralianNA!$I$244</definedName>
    <definedName name="A2303570T">[1]AustralianNA!$K$1:$K$10,[1]AustralianNA!$K$11:$K$244</definedName>
    <definedName name="A2303570T_Data">[1]AustralianNA!$K$11:$K$244</definedName>
    <definedName name="A2303570T_Latest">[1]AustralianNA!$K$244</definedName>
    <definedName name="A2303572W">[1]AustralianNA!$L$1:$L$10,[1]AustralianNA!$L$11:$L$244</definedName>
    <definedName name="A2303572W_Data">[1]AustralianNA!$L$11:$L$244</definedName>
    <definedName name="A2303572W_Latest">[1]AustralianNA!$L$244</definedName>
    <definedName name="A2303574A">[1]AustralianNA!$M$1:$M$10,[1]AustralianNA!$M$11:$M$244</definedName>
    <definedName name="A2303574A_Data">[1]AustralianNA!$M$11:$M$244</definedName>
    <definedName name="A2303574A_Latest">[1]AustralianNA!$M$244</definedName>
    <definedName name="A2303576F">[1]AustralianNA!$N$1:$N$10,[1]AustralianNA!$N$11:$N$244</definedName>
    <definedName name="A2303576F_Data">[1]AustralianNA!$N$11:$N$244</definedName>
    <definedName name="A2303576F_Latest">[1]AustralianNA!$N$244</definedName>
    <definedName name="A2303578K">[1]AustralianNA!$O$1:$O$10,[1]AustralianNA!$O$11:$O$244</definedName>
    <definedName name="A2303578K_Data">[1]AustralianNA!$O$11:$O$244</definedName>
    <definedName name="A2303578K_Latest">[1]AustralianNA!$O$244</definedName>
    <definedName name="A2303599W">[1]AustralianNA2!$BA$1:$BA$10,[1]AustralianNA2!$BA$71:$BA$244</definedName>
    <definedName name="A2303599W_Data">[1]AustralianNA2!$BA$71:$BA$244</definedName>
    <definedName name="A2303599W_Latest">[1]AustralianNA2!$BA$244</definedName>
    <definedName name="A2303601W">[1]AustralianNA2!$BC$1:$BC$10,[1]AustralianNA2!$BC$11:$BC$244</definedName>
    <definedName name="A2303601W_Data">[1]AustralianNA2!$BC$11:$BC$244</definedName>
    <definedName name="A2303601W_Latest">[1]AustralianNA2!$BC$244</definedName>
    <definedName name="A2303678V">[1]AustralianNA2!$DD$1:$DD$10,[1]AustralianNA2!$DD$72:$DD$244</definedName>
    <definedName name="A2303678V_Data">[1]AustralianNA2!$DD$72:$DD$244</definedName>
    <definedName name="A2303678V_Latest">[1]AustralianNA2!$DD$244</definedName>
    <definedName name="A2304030W">[1]AustralianNA3!$BZ$1:$BZ$10,[1]AustralianNA3!$BZ$15:$BZ$244</definedName>
    <definedName name="A2304030W_Data">[1]AustralianNA3!$BZ$15:$BZ$244</definedName>
    <definedName name="A2304030W_Latest">[1]AustralianNA3!$BZ$244</definedName>
    <definedName name="A2304322X">[1]AustralianNA!$AF$1:$AF$10,[1]AustralianNA!$AF$12:$AF$244</definedName>
    <definedName name="A2304322X_Data">[1]AustralianNA!$AF$12:$AF$244</definedName>
    <definedName name="A2304322X_Latest">[1]AustralianNA!$AF$244</definedName>
    <definedName name="A2304334J">[1]AustralianNA2!$BD$1:$BD$10,[1]AustralianNA2!$BD$11:$BD$244</definedName>
    <definedName name="A2304334J_Data">[1]AustralianNA2!$BD$11:$BD$244</definedName>
    <definedName name="A2304334J_Latest">[1]AustralianNA2!$BD$244</definedName>
    <definedName name="A2304350J">[1]AustralianNA!$Q$1:$Q$10,[1]AustralianNA!$Q$11:$Q$244</definedName>
    <definedName name="A2304350J_Data">[1]AustralianNA!$Q$11:$Q$244</definedName>
    <definedName name="A2304350J_Latest">[1]AustralianNA!$Q$244</definedName>
    <definedName name="A2304370T">[1]AustralianNA2!$HK$1:$HK$10,[1]AustralianNA2!$HK$12:$HK$244</definedName>
    <definedName name="A2304370T_Data">[1]AustralianNA2!$HK$12:$HK$244</definedName>
    <definedName name="A2304370T_Latest">[1]AustralianNA2!$HK$244</definedName>
    <definedName name="A2304386K">[1]AustralianNA!$BK$1:$BK$10,[1]AustralianNA!$BK$12:$BK$244</definedName>
    <definedName name="A2304386K_Data">[1]AustralianNA!$BK$12:$BK$244</definedName>
    <definedName name="A2304386K_Latest">[1]AustralianNA!$BK$244</definedName>
    <definedName name="A2304402X">[1]AustralianNA2!$FI$1:$FI$10,[1]AustralianNA2!$FI$11:$FI$244</definedName>
    <definedName name="A2304402X_Data">[1]AustralianNA2!$FI$11:$FI$244</definedName>
    <definedName name="A2304402X_Latest">[1]AustralianNA2!$FI$244</definedName>
    <definedName name="A2304418T">[1]AustralianNA!$AV$1:$AV$10,[1]AustralianNA!$AV$11:$AV$244</definedName>
    <definedName name="A2304418T_Data">[1]AustralianNA!$AV$11:$AV$244</definedName>
    <definedName name="A2304418T_Latest">[1]AustralianNA!$AV$244</definedName>
    <definedName name="A2323348A">[1]AustralianNA3!$V$1:$V$10,[1]AustralianNA3!$V$71:$V$244</definedName>
    <definedName name="A2323348A_Data">[1]AustralianNA3!$V$71:$V$244</definedName>
    <definedName name="A2323348A_Latest">[1]AustralianNA3!$V$244</definedName>
    <definedName name="A2323349C">[1]AustralianNA3!$CV$1:$CV$10,[1]AustralianNA3!$CV$72:$CV$243</definedName>
    <definedName name="A2323349C_Data">[1]AustralianNA3!$CV$72:$CV$243</definedName>
    <definedName name="A2323349C_Latest">[1]AustralianNA3!$CV$243</definedName>
    <definedName name="A2323350L">[1]AustralianNA2!$HJ$1:$HJ$10,[1]AustralianNA2!$HJ$72:$HJ$244</definedName>
    <definedName name="A2323350L_Data">[1]AustralianNA2!$HJ$72:$HJ$244</definedName>
    <definedName name="A2323350L_Latest">[1]AustralianNA2!$HJ$244</definedName>
    <definedName name="A2323352T">[1]AustralianNA3!$BY$1:$BY$10,[1]AustralianNA3!$BY$72:$BY$244</definedName>
    <definedName name="A2323352T_Data">[1]AustralianNA3!$BY$72:$BY$244</definedName>
    <definedName name="A2323352T_Latest">[1]AustralianNA3!$BY$244</definedName>
    <definedName name="A2323353V">[1]AustralianNA2!$FG$1:$FG$10,[1]AustralianNA2!$FG$71:$FG$244</definedName>
    <definedName name="A2323353V_Data">[1]AustralianNA2!$FG$71:$FG$244</definedName>
    <definedName name="A2323353V_Latest">[1]AustralianNA2!$FG$244</definedName>
    <definedName name="A2323355X">[1]AustralianNA2!$DE$1:$DE$10,[1]AustralianNA2!$DE$72:$DE$244</definedName>
    <definedName name="A2323355X_Data">[1]AustralianNA2!$DE$72:$DE$244</definedName>
    <definedName name="A2323355X_Latest">[1]AustralianNA2!$DE$244</definedName>
    <definedName name="A2323358F">[1]AustralianNA2!$BB$1:$BB$10,[1]AustralianNA2!$BB$71:$BB$244</definedName>
    <definedName name="A2323358F_Data">[1]AustralianNA2!$BB$71:$BB$244</definedName>
    <definedName name="A2323358F_Latest">[1]AustralianNA2!$BB$244</definedName>
    <definedName name="A2323369L">[1]AustralianNA!$BO$1:$BO$10,[1]AustralianNA!$BO$11:$BO$244</definedName>
    <definedName name="A2323369L_Data">[1]AustralianNA!$BO$11:$BO$244</definedName>
    <definedName name="A2323369L_Latest">[1]AustralianNA!$BO$244</definedName>
    <definedName name="A2323370W">[1]AustralianNA!$AZ$1:$AZ$10,[1]AustralianNA!$AZ$12:$AZ$244</definedName>
    <definedName name="A2323370W_Data">[1]AustralianNA!$AZ$12:$AZ$244</definedName>
    <definedName name="A2323370W_Latest">[1]AustralianNA!$AZ$244</definedName>
    <definedName name="A2323372A">[1]AustralianNA!$AJ$1:$AJ$10,[1]AustralianNA!$AJ$11:$AJ$244</definedName>
    <definedName name="A2323372A_Data">[1]AustralianNA!$AJ$11:$AJ$244</definedName>
    <definedName name="A2323372A_Latest">[1]AustralianNA!$AJ$244</definedName>
    <definedName name="A2323374F">[1]AustralianNA!$CC$1:$CC$10,[1]AustralianNA!$CC$11:$CC$243</definedName>
    <definedName name="A2323374F_Data">[1]AustralianNA!$CC$11:$CC$243</definedName>
    <definedName name="A2323374F_Latest">[1]AustralianNA!$CC$243</definedName>
    <definedName name="A2323376K">[1]AustralianNA!$U$1:$U$10,[1]AustralianNA!$U$12:$U$244</definedName>
    <definedName name="A2323376K_Data">[1]AustralianNA!$U$12:$U$244</definedName>
    <definedName name="A2323376K_Latest">[1]AustralianNA!$U$244</definedName>
    <definedName name="A2323378R">[1]AustralianNA!$E$1:$E$10,[1]AustralianNA!$E$11:$E$244</definedName>
    <definedName name="A2323378R_Data">[1]AustralianNA!$E$11:$E$244</definedName>
    <definedName name="A2323378R_Latest">[1]AustralianNA!$E$244</definedName>
    <definedName name="A2529206X">[1]AustralianNA2!$AZ$1:$AZ$10,[1]AustralianNA2!$AZ$71:$AZ$244</definedName>
    <definedName name="A2529206X_Data">[1]AustralianNA2!$AZ$71:$AZ$244</definedName>
    <definedName name="A2529206X_Latest">[1]AustralianNA2!$AZ$244</definedName>
    <definedName name="A2529207A">[1]AustralianNA2!$DC$1:$DC$10,[1]AustralianNA2!$DC$72:$DC$244</definedName>
    <definedName name="A2529207A_Data">[1]AustralianNA2!$DC$72:$DC$244</definedName>
    <definedName name="A2529207A_Latest">[1]AustralianNA2!$DC$244</definedName>
    <definedName name="A2529209F">[1]AustralianNA2!$FE$1:$FE$10,[1]AustralianNA2!$FE$71:$FE$244</definedName>
    <definedName name="A2529209F_Data">[1]AustralianNA2!$FE$71:$FE$244</definedName>
    <definedName name="A2529209F_Latest">[1]AustralianNA2!$FE$244</definedName>
    <definedName name="A2529210R">[1]AustralianNA2!$HH$1:$HH$10,[1]AustralianNA2!$HH$72:$HH$244</definedName>
    <definedName name="A2529210R_Data">[1]AustralianNA2!$HH$72:$HH$244</definedName>
    <definedName name="A2529210R_Latest">[1]AustralianNA2!$HH$244</definedName>
    <definedName name="A2529212V">[1]AustralianNA3!$CT$1:$CT$10,[1]AustralianNA3!$CT$72:$CT$243</definedName>
    <definedName name="A2529212V_Data">[1]AustralianNA3!$CT$72:$CT$243</definedName>
    <definedName name="A2529212V_Latest">[1]AustralianNA3!$CT$243</definedName>
    <definedName name="A2529213W">[1]AustralianNA3!$T$1:$T$10,[1]AustralianNA3!$T$71:$T$244</definedName>
    <definedName name="A2529213W_Data">[1]AustralianNA3!$T$71:$T$244</definedName>
    <definedName name="A2529213W_Latest">[1]AustralianNA3!$T$244</definedName>
    <definedName name="A2529214X">[1]AustralianNA3!$BW$1:$BW$10,[1]AustralianNA3!$BW$72:$BW$244</definedName>
    <definedName name="A2529214X_Data">[1]AustralianNA3!$BW$72:$BW$244</definedName>
    <definedName name="A2529214X_Latest">[1]AustralianNA3!$BW$244</definedName>
    <definedName name="A2716003C">[1]AustralianNA3!$CA$1:$CA$10,[1]AustralianNA3!$CA$72:$CA$243</definedName>
    <definedName name="A2716003C_Data">[1]AustralianNA3!$CA$72:$CA$243</definedName>
    <definedName name="A2716003C_Latest">[1]AustralianNA3!$CA$243</definedName>
    <definedName name="A2716004F">[1]AustralianNA3!$CB$1:$CB$10,[1]AustralianNA3!$CB$72:$CB$243</definedName>
    <definedName name="A2716004F_Data">[1]AustralianNA3!$CB$72:$CB$243</definedName>
    <definedName name="A2716004F_Latest">[1]AustralianNA3!$CB$243</definedName>
    <definedName name="A2716005J">[1]AustralianNA3!$CC$1:$CC$10,[1]AustralianNA3!$CC$72:$CC$243</definedName>
    <definedName name="A2716005J_Data">[1]AustralianNA3!$CC$72:$CC$243</definedName>
    <definedName name="A2716005J_Latest">[1]AustralianNA3!$CC$243</definedName>
    <definedName name="A2716006K">[1]AustralianNA3!$CD$1:$CD$10,[1]AustralianNA3!$CD$72:$CD$243</definedName>
    <definedName name="A2716006K_Data">[1]AustralianNA3!$CD$72:$CD$243</definedName>
    <definedName name="A2716006K_Latest">[1]AustralianNA3!$CD$243</definedName>
    <definedName name="A2716007L">[1]AustralianNA3!$CE$1:$CE$10,[1]AustralianNA3!$CE$72:$CE$243</definedName>
    <definedName name="A2716007L_Data">[1]AustralianNA3!$CE$72:$CE$243</definedName>
    <definedName name="A2716007L_Latest">[1]AustralianNA3!$CE$243</definedName>
    <definedName name="A2716008R">[1]AustralianNA3!$CF$1:$CF$10,[1]AustralianNA3!$CF$72:$CF$243</definedName>
    <definedName name="A2716008R_Data">[1]AustralianNA3!$CF$72:$CF$243</definedName>
    <definedName name="A2716008R_Latest">[1]AustralianNA3!$CF$243</definedName>
    <definedName name="A2716009T">[1]AustralianNA3!$CG$1:$CG$10,[1]AustralianNA3!$CG$72:$CG$243</definedName>
    <definedName name="A2716009T_Data">[1]AustralianNA3!$CG$72:$CG$243</definedName>
    <definedName name="A2716009T_Latest">[1]AustralianNA3!$CG$243</definedName>
    <definedName name="A2716010A">[1]AustralianNA3!$CH$1:$CH$10,[1]AustralianNA3!$CH$72:$CH$243</definedName>
    <definedName name="A2716010A_Data">[1]AustralianNA3!$CH$72:$CH$243</definedName>
    <definedName name="A2716010A_Latest">[1]AustralianNA3!$CH$243</definedName>
    <definedName name="A2716011C">[1]AustralianNA3!$CI$1:$CI$10,[1]AustralianNA3!$CI$72:$CI$243</definedName>
    <definedName name="A2716011C_Data">[1]AustralianNA3!$CI$72:$CI$243</definedName>
    <definedName name="A2716011C_Latest">[1]AustralianNA3!$CI$243</definedName>
    <definedName name="A2716012F">[1]AustralianNA3!$CJ$1:$CJ$10,[1]AustralianNA3!$CJ$72:$CJ$243</definedName>
    <definedName name="A2716012F_Data">[1]AustralianNA3!$CJ$72:$CJ$243</definedName>
    <definedName name="A2716012F_Latest">[1]AustralianNA3!$CJ$243</definedName>
    <definedName name="A2716013J">[1]AustralianNA3!$CK$1:$CK$10,[1]AustralianNA3!$CK$72:$CK$243</definedName>
    <definedName name="A2716013J_Data">[1]AustralianNA3!$CK$72:$CK$243</definedName>
    <definedName name="A2716013J_Latest">[1]AustralianNA3!$CK$243</definedName>
    <definedName name="A2716014K">[1]AustralianNA3!$CL$1:$CL$10,[1]AustralianNA3!$CL$72:$CL$243</definedName>
    <definedName name="A2716014K_Data">[1]AustralianNA3!$CL$72:$CL$243</definedName>
    <definedName name="A2716014K_Latest">[1]AustralianNA3!$CL$243</definedName>
    <definedName name="A2716015L">[1]AustralianNA3!$CM$1:$CM$10,[1]AustralianNA3!$CM$72:$CM$243</definedName>
    <definedName name="A2716015L_Data">[1]AustralianNA3!$CM$72:$CM$243</definedName>
    <definedName name="A2716015L_Latest">[1]AustralianNA3!$CM$243</definedName>
    <definedName name="A2716016R">[1]AustralianNA3!$CN$1:$CN$10,[1]AustralianNA3!$CN$72:$CN$243</definedName>
    <definedName name="A2716016R_Data">[1]AustralianNA3!$CN$72:$CN$243</definedName>
    <definedName name="A2716016R_Latest">[1]AustralianNA3!$CN$243</definedName>
    <definedName name="A2716017T">[1]AustralianNA3!$CO$1:$CO$10,[1]AustralianNA3!$CO$72:$CO$243</definedName>
    <definedName name="A2716017T_Data">[1]AustralianNA3!$CO$72:$CO$243</definedName>
    <definedName name="A2716017T_Latest">[1]AustralianNA3!$CO$243</definedName>
    <definedName name="A2716018V">[1]AustralianNA3!$CP$1:$CP$10,[1]AustralianNA3!$CP$72:$CP$243</definedName>
    <definedName name="A2716018V_Data">[1]AustralianNA3!$CP$72:$CP$243</definedName>
    <definedName name="A2716018V_Latest">[1]AustralianNA3!$CP$243</definedName>
    <definedName name="A2716019W">[1]AustralianNA3!$CQ$1:$CQ$10,[1]AustralianNA3!$CQ$72:$CQ$243</definedName>
    <definedName name="A2716019W_Data">[1]AustralianNA3!$CQ$72:$CQ$243</definedName>
    <definedName name="A2716019W_Latest">[1]AustralianNA3!$CQ$243</definedName>
    <definedName name="A2716020F">[1]AustralianNA3!$CR$1:$CR$10,[1]AustralianNA3!$CR$72:$CR$243</definedName>
    <definedName name="A2716020F_Data">[1]AustralianNA3!$CR$72:$CR$243</definedName>
    <definedName name="A2716020F_Latest">[1]AustralianNA3!$CR$243</definedName>
    <definedName name="A2716021J">[1]AustralianNA3!$CS$1:$CS$10,[1]AustralianNA3!$CS$72:$CS$243</definedName>
    <definedName name="A2716021J_Data">[1]AustralianNA3!$CS$72:$CS$243</definedName>
    <definedName name="A2716021J_Latest">[1]AustralianNA3!$CS$243</definedName>
    <definedName name="A2716040R">[1]AustralianNA2!$FL$1:$FL$10,[1]AustralianNA2!$FL$72:$FL$244</definedName>
    <definedName name="A2716040R_Data">[1]AustralianNA2!$FL$72:$FL$244</definedName>
    <definedName name="A2716040R_Latest">[1]AustralianNA2!$FL$244</definedName>
    <definedName name="A2716041T">[1]AustralianNA2!$FJ$1:$FJ$10,[1]AustralianNA2!$FJ$72:$FJ$244</definedName>
    <definedName name="A2716041T_Data">[1]AustralianNA2!$FJ$72:$FJ$244</definedName>
    <definedName name="A2716041T_Latest">[1]AustralianNA2!$FJ$244</definedName>
    <definedName name="A2716042V">[1]AustralianNA2!$FK$1:$FK$10,[1]AustralianNA2!$FK$72:$FK$244</definedName>
    <definedName name="A2716042V_Data">[1]AustralianNA2!$FK$72:$FK$244</definedName>
    <definedName name="A2716042V_Latest">[1]AustralianNA2!$FK$244</definedName>
    <definedName name="A2716043W">[1]AustralianNA2!$FS$1:$FS$10,[1]AustralianNA2!$FS$72:$FS$244</definedName>
    <definedName name="A2716043W_Data">[1]AustralianNA2!$FS$72:$FS$244</definedName>
    <definedName name="A2716043W_Latest">[1]AustralianNA2!$FS$244</definedName>
    <definedName name="A2716044X">[1]AustralianNA2!$FR$1:$FR$10,[1]AustralianNA2!$FR$116:$FR$244</definedName>
    <definedName name="A2716044X_Data">[1]AustralianNA2!$FR$116:$FR$244</definedName>
    <definedName name="A2716044X_Latest">[1]AustralianNA2!$FR$244</definedName>
    <definedName name="A2716045A">[1]AustralianNA2!$FQ$1:$FQ$10,[1]AustralianNA2!$FQ$72:$FQ$244</definedName>
    <definedName name="A2716045A_Data">[1]AustralianNA2!$FQ$72:$FQ$244</definedName>
    <definedName name="A2716045A_Latest">[1]AustralianNA2!$FQ$244</definedName>
    <definedName name="A2716046C">[1]AustralianNA2!$FY$1:$FY$10,[1]AustralianNA2!$FY$72:$FY$244</definedName>
    <definedName name="A2716046C_Data">[1]AustralianNA2!$FY$72:$FY$244</definedName>
    <definedName name="A2716046C_Latest">[1]AustralianNA2!$FY$244</definedName>
    <definedName name="A2716047F">[1]AustralianNA2!$FT$1:$FT$10,[1]AustralianNA2!$FT$84:$FT$244</definedName>
    <definedName name="A2716047F_Data">[1]AustralianNA2!$FT$84:$FT$244</definedName>
    <definedName name="A2716047F_Latest">[1]AustralianNA2!$FT$244</definedName>
    <definedName name="A2716048J">[1]AustralianNA2!$FV$1:$FV$10,[1]AustralianNA2!$FV$84:$FV$244</definedName>
    <definedName name="A2716048J_Data">[1]AustralianNA2!$FV$84:$FV$244</definedName>
    <definedName name="A2716048J_Latest">[1]AustralianNA2!$FV$244</definedName>
    <definedName name="A2716049K">[1]AustralianNA2!$FW$1:$FW$10,[1]AustralianNA2!$FW$84:$FW$244</definedName>
    <definedName name="A2716049K_Data">[1]AustralianNA2!$FW$84:$FW$244</definedName>
    <definedName name="A2716049K_Latest">[1]AustralianNA2!$FW$244</definedName>
    <definedName name="A2716051W">[1]AustralianNA2!$FU$1:$FU$10,[1]AustralianNA2!$FU$84:$FU$244</definedName>
    <definedName name="A2716051W_Data">[1]AustralianNA2!$FU$84:$FU$244</definedName>
    <definedName name="A2716051W_Latest">[1]AustralianNA2!$FU$244</definedName>
    <definedName name="A2716055F">[1]AustralianNA2!$GC$1:$GC$10,[1]AustralianNA2!$GC$72:$GC$244</definedName>
    <definedName name="A2716055F_Data">[1]AustralianNA2!$GC$72:$GC$244</definedName>
    <definedName name="A2716055F_Latest">[1]AustralianNA2!$GC$244</definedName>
    <definedName name="A2716056J">[1]AustralianNA2!$FZ$1:$FZ$10,[1]AustralianNA2!$FZ$72:$FZ$244</definedName>
    <definedName name="A2716056J_Data">[1]AustralianNA2!$FZ$72:$FZ$244</definedName>
    <definedName name="A2716056J_Latest">[1]AustralianNA2!$FZ$244</definedName>
    <definedName name="A2716057K">[1]AustralianNA2!$GA$1:$GA$10,[1]AustralianNA2!$GA$72:$GA$244</definedName>
    <definedName name="A2716057K_Data">[1]AustralianNA2!$GA$72:$GA$244</definedName>
    <definedName name="A2716057K_Latest">[1]AustralianNA2!$GA$244</definedName>
    <definedName name="A2716058L">[1]AustralianNA2!$GB$1:$GB$10,[1]AustralianNA2!$GB$72:$GB$244</definedName>
    <definedName name="A2716058L_Data">[1]AustralianNA2!$GB$72:$GB$244</definedName>
    <definedName name="A2716058L_Latest">[1]AustralianNA2!$GB$244</definedName>
    <definedName name="A2716059R">[1]AustralianNA2!$GG$1:$GG$10,[1]AustralianNA2!$GG$72:$GG$244</definedName>
    <definedName name="A2716059R_Data">[1]AustralianNA2!$GG$72:$GG$244</definedName>
    <definedName name="A2716059R_Latest">[1]AustralianNA2!$GG$244</definedName>
    <definedName name="A2716060X">[1]AustralianNA2!$GH$1:$GH$10,[1]AustralianNA2!$GH$72:$GH$244</definedName>
    <definedName name="A2716060X_Data">[1]AustralianNA2!$GH$72:$GH$244</definedName>
    <definedName name="A2716060X_Latest">[1]AustralianNA2!$GH$244</definedName>
    <definedName name="A2716061A">[1]AustralianNA2!$GI$1:$GI$10,[1]AustralianNA2!$GI$72:$GI$244</definedName>
    <definedName name="A2716061A_Data">[1]AustralianNA2!$GI$72:$GI$244</definedName>
    <definedName name="A2716061A_Latest">[1]AustralianNA2!$GI$244</definedName>
    <definedName name="A2716062C">[1]AustralianNA2!$GJ$1:$GJ$10,[1]AustralianNA2!$GJ$72:$GJ$244</definedName>
    <definedName name="A2716062C_Data">[1]AustralianNA2!$GJ$72:$GJ$244</definedName>
    <definedName name="A2716062C_Latest">[1]AustralianNA2!$GJ$244</definedName>
    <definedName name="A2716063F">[1]AustralianNA2!$GO$1:$GO$10,[1]AustralianNA2!$GO$72:$GO$244</definedName>
    <definedName name="A2716063F_Data">[1]AustralianNA2!$GO$72:$GO$244</definedName>
    <definedName name="A2716063F_Latest">[1]AustralianNA2!$GO$244</definedName>
    <definedName name="A2716064J">[1]AustralianNA2!$GL$1:$GL$10,[1]AustralianNA2!$GL$72:$GL$244</definedName>
    <definedName name="A2716064J_Data">[1]AustralianNA2!$GL$72:$GL$244</definedName>
    <definedName name="A2716064J_Latest">[1]AustralianNA2!$GL$244</definedName>
    <definedName name="A2716067R">[1]AustralianNA2!$GN$1:$GN$10,[1]AustralianNA2!$GN$72:$GN$244</definedName>
    <definedName name="A2716067R_Data">[1]AustralianNA2!$GN$72:$GN$244</definedName>
    <definedName name="A2716067R_Latest">[1]AustralianNA2!$GN$244</definedName>
    <definedName name="A2716068T">[1]AustralianNA2!$GR$1:$GR$10,[1]AustralianNA2!$GR$72:$GR$244</definedName>
    <definedName name="A2716068T_Data">[1]AustralianNA2!$GR$72:$GR$244</definedName>
    <definedName name="A2716068T_Latest">[1]AustralianNA2!$GR$244</definedName>
    <definedName name="A2716069V">[1]AustralianNA2!$GU$1:$GU$10,[1]AustralianNA2!$GU$72:$GU$244</definedName>
    <definedName name="A2716069V_Data">[1]AustralianNA2!$GU$72:$GU$244</definedName>
    <definedName name="A2716069V_Latest">[1]AustralianNA2!$GU$244</definedName>
    <definedName name="A2716070C">[1]AustralianNA2!$GX$1:$GX$10,[1]AustralianNA2!$GX$72:$GX$244</definedName>
    <definedName name="A2716070C_Data">[1]AustralianNA2!$GX$72:$GX$244</definedName>
    <definedName name="A2716070C_Latest">[1]AustralianNA2!$GX$244</definedName>
    <definedName name="A2716071F">[1]AustralianNA2!$HA$1:$HA$10,[1]AustralianNA2!$HA$72:$HA$244</definedName>
    <definedName name="A2716071F_Data">[1]AustralianNA2!$HA$72:$HA$244</definedName>
    <definedName name="A2716071F_Latest">[1]AustralianNA2!$HA$244</definedName>
    <definedName name="A2716072J">[1]AustralianNA2!$HB$1:$HB$10,[1]AustralianNA2!$HB$72:$HB$244</definedName>
    <definedName name="A2716072J_Data">[1]AustralianNA2!$HB$72:$HB$244</definedName>
    <definedName name="A2716072J_Latest">[1]AustralianNA2!$HB$244</definedName>
    <definedName name="A2716073K">[1]AustralianNA2!$HC$1:$HC$10,[1]AustralianNA2!$HC$72:$HC$244</definedName>
    <definedName name="A2716073K_Data">[1]AustralianNA2!$HC$72:$HC$244</definedName>
    <definedName name="A2716073K_Latest">[1]AustralianNA2!$HC$244</definedName>
    <definedName name="A2716074L">[1]AustralianNA2!$HD$1:$HD$10,[1]AustralianNA2!$HD$72:$HD$244</definedName>
    <definedName name="A2716074L_Data">[1]AustralianNA2!$HD$72:$HD$244</definedName>
    <definedName name="A2716074L_Latest">[1]AustralianNA2!$HD$244</definedName>
    <definedName name="A2716075R">[1]AustralianNA2!$HE$1:$HE$10,[1]AustralianNA2!$HE$72:$HE$244</definedName>
    <definedName name="A2716075R_Data">[1]AustralianNA2!$HE$72:$HE$244</definedName>
    <definedName name="A2716075R_Latest">[1]AustralianNA2!$HE$244</definedName>
    <definedName name="A2716076T">[1]AustralianNA2!$HF$1:$HF$10,[1]AustralianNA2!$HF$72:$HF$244</definedName>
    <definedName name="A2716076T_Data">[1]AustralianNA2!$HF$72:$HF$244</definedName>
    <definedName name="A2716076T_Latest">[1]AustralianNA2!$HF$244</definedName>
    <definedName name="A2716077V">[1]AustralianNA2!$HG$1:$HG$10,[1]AustralianNA2!$HG$72:$HG$244</definedName>
    <definedName name="A2716077V_Data">[1]AustralianNA2!$HG$72:$HG$244</definedName>
    <definedName name="A2716077V_Latest">[1]AustralianNA2!$HG$244</definedName>
    <definedName name="A2716120R">[1]AustralianNA3!$AA$1:$AA$10,[1]AustralianNA3!$AA$72:$AA$244</definedName>
    <definedName name="A2716120R_Data">[1]AustralianNA3!$AA$72:$AA$244</definedName>
    <definedName name="A2716120R_Latest">[1]AustralianNA3!$AA$244</definedName>
    <definedName name="A2716121T">[1]AustralianNA3!$Y$1:$Y$10,[1]AustralianNA3!$Y$72:$Y$244</definedName>
    <definedName name="A2716121T_Data">[1]AustralianNA3!$Y$72:$Y$244</definedName>
    <definedName name="A2716121T_Latest">[1]AustralianNA3!$Y$244</definedName>
    <definedName name="A2716122V">[1]AustralianNA3!$Z$1:$Z$10,[1]AustralianNA3!$Z$72:$Z$244</definedName>
    <definedName name="A2716122V_Data">[1]AustralianNA3!$Z$72:$Z$244</definedName>
    <definedName name="A2716122V_Latest">[1]AustralianNA3!$Z$244</definedName>
    <definedName name="A2716123W">[1]AustralianNA3!$AH$1:$AH$10,[1]AustralianNA3!$AH$72:$AH$244</definedName>
    <definedName name="A2716123W_Data">[1]AustralianNA3!$AH$72:$AH$244</definedName>
    <definedName name="A2716123W_Latest">[1]AustralianNA3!$AH$244</definedName>
    <definedName name="A2716124X">[1]AustralianNA3!$AG$1:$AG$10,[1]AustralianNA3!$AG$116:$AG$244</definedName>
    <definedName name="A2716124X_Data">[1]AustralianNA3!$AG$116:$AG$244</definedName>
    <definedName name="A2716124X_Latest">[1]AustralianNA3!$AG$244</definedName>
    <definedName name="A2716125A">[1]AustralianNA3!$AF$1:$AF$10,[1]AustralianNA3!$AF$72:$AF$244</definedName>
    <definedName name="A2716125A_Data">[1]AustralianNA3!$AF$72:$AF$244</definedName>
    <definedName name="A2716125A_Latest">[1]AustralianNA3!$AF$244</definedName>
    <definedName name="A2716126C">[1]AustralianNA3!$AN$1:$AN$10,[1]AustralianNA3!$AN$72:$AN$244</definedName>
    <definedName name="A2716126C_Data">[1]AustralianNA3!$AN$72:$AN$244</definedName>
    <definedName name="A2716126C_Latest">[1]AustralianNA3!$AN$244</definedName>
    <definedName name="A2716127F">[1]AustralianNA3!$AI$1:$AI$10,[1]AustralianNA3!$AI$84:$AI$244</definedName>
    <definedName name="A2716127F_Data">[1]AustralianNA3!$AI$84:$AI$244</definedName>
    <definedName name="A2716127F_Latest">[1]AustralianNA3!$AI$244</definedName>
    <definedName name="A2716128J">[1]AustralianNA3!$AK$1:$AK$10,[1]AustralianNA3!$AK$84:$AK$244</definedName>
    <definedName name="A2716128J_Data">[1]AustralianNA3!$AK$84:$AK$244</definedName>
    <definedName name="A2716128J_Latest">[1]AustralianNA3!$AK$244</definedName>
    <definedName name="A2716129K">[1]AustralianNA3!$AL$1:$AL$10,[1]AustralianNA3!$AL$84:$AL$244</definedName>
    <definedName name="A2716129K_Data">[1]AustralianNA3!$AL$84:$AL$244</definedName>
    <definedName name="A2716129K_Latest">[1]AustralianNA3!$AL$244</definedName>
    <definedName name="A2716131W">[1]AustralianNA3!$AJ$1:$AJ$10,[1]AustralianNA3!$AJ$84:$AJ$244</definedName>
    <definedName name="A2716131W_Data">[1]AustralianNA3!$AJ$84:$AJ$244</definedName>
    <definedName name="A2716131W_Latest">[1]AustralianNA3!$AJ$244</definedName>
    <definedName name="A2716135F">[1]AustralianNA3!$AR$1:$AR$10,[1]AustralianNA3!$AR$72:$AR$244</definedName>
    <definedName name="A2716135F_Data">[1]AustralianNA3!$AR$72:$AR$244</definedName>
    <definedName name="A2716135F_Latest">[1]AustralianNA3!$AR$244</definedName>
    <definedName name="A2716136J">[1]AustralianNA3!$AO$1:$AO$10,[1]AustralianNA3!$AO$72:$AO$244</definedName>
    <definedName name="A2716136J_Data">[1]AustralianNA3!$AO$72:$AO$244</definedName>
    <definedName name="A2716136J_Latest">[1]AustralianNA3!$AO$244</definedName>
    <definedName name="A2716137K">[1]AustralianNA3!$AP$1:$AP$10,[1]AustralianNA3!$AP$72:$AP$244</definedName>
    <definedName name="A2716137K_Data">[1]AustralianNA3!$AP$72:$AP$244</definedName>
    <definedName name="A2716137K_Latest">[1]AustralianNA3!$AP$244</definedName>
    <definedName name="A2716138L">[1]AustralianNA3!$AQ$1:$AQ$10,[1]AustralianNA3!$AQ$72:$AQ$244</definedName>
    <definedName name="A2716138L_Data">[1]AustralianNA3!$AQ$72:$AQ$244</definedName>
    <definedName name="A2716138L_Latest">[1]AustralianNA3!$AQ$244</definedName>
    <definedName name="A2716139R">[1]AustralianNA3!$AV$1:$AV$10,[1]AustralianNA3!$AV$72:$AV$244</definedName>
    <definedName name="A2716139R_Data">[1]AustralianNA3!$AV$72:$AV$244</definedName>
    <definedName name="A2716139R_Latest">[1]AustralianNA3!$AV$244</definedName>
    <definedName name="A2716140X">[1]AustralianNA3!$AW$1:$AW$10,[1]AustralianNA3!$AW$72:$AW$244</definedName>
    <definedName name="A2716140X_Data">[1]AustralianNA3!$AW$72:$AW$244</definedName>
    <definedName name="A2716140X_Latest">[1]AustralianNA3!$AW$244</definedName>
    <definedName name="A2716141A">[1]AustralianNA3!$AX$1:$AX$10,[1]AustralianNA3!$AX$72:$AX$244</definedName>
    <definedName name="A2716141A_Data">[1]AustralianNA3!$AX$72:$AX$244</definedName>
    <definedName name="A2716141A_Latest">[1]AustralianNA3!$AX$244</definedName>
    <definedName name="A2716142C">[1]AustralianNA3!$AY$1:$AY$10,[1]AustralianNA3!$AY$72:$AY$244</definedName>
    <definedName name="A2716142C_Data">[1]AustralianNA3!$AY$72:$AY$244</definedName>
    <definedName name="A2716142C_Latest">[1]AustralianNA3!$AY$244</definedName>
    <definedName name="A2716143F">[1]AustralianNA3!$BD$1:$BD$10,[1]AustralianNA3!$BD$72:$BD$244</definedName>
    <definedName name="A2716143F_Data">[1]AustralianNA3!$BD$72:$BD$244</definedName>
    <definedName name="A2716143F_Latest">[1]AustralianNA3!$BD$244</definedName>
    <definedName name="A2716144J">[1]AustralianNA3!$BA$1:$BA$10,[1]AustralianNA3!$BA$72:$BA$244</definedName>
    <definedName name="A2716144J_Data">[1]AustralianNA3!$BA$72:$BA$244</definedName>
    <definedName name="A2716144J_Latest">[1]AustralianNA3!$BA$244</definedName>
    <definedName name="A2716147R">[1]AustralianNA3!$BC$1:$BC$10,[1]AustralianNA3!$BC$72:$BC$244</definedName>
    <definedName name="A2716147R_Data">[1]AustralianNA3!$BC$72:$BC$244</definedName>
    <definedName name="A2716147R_Latest">[1]AustralianNA3!$BC$244</definedName>
    <definedName name="A2716148T">[1]AustralianNA3!$BG$1:$BG$10,[1]AustralianNA3!$BG$72:$BG$244</definedName>
    <definedName name="A2716148T_Data">[1]AustralianNA3!$BG$72:$BG$244</definedName>
    <definedName name="A2716148T_Latest">[1]AustralianNA3!$BG$244</definedName>
    <definedName name="A2716149V">[1]AustralianNA3!$BJ$1:$BJ$10,[1]AustralianNA3!$BJ$72:$BJ$244</definedName>
    <definedName name="A2716149V_Data">[1]AustralianNA3!$BJ$72:$BJ$244</definedName>
    <definedName name="A2716149V_Latest">[1]AustralianNA3!$BJ$244</definedName>
    <definedName name="A2716150C">[1]AustralianNA3!$BM$1:$BM$10,[1]AustralianNA3!$BM$72:$BM$244</definedName>
    <definedName name="A2716150C_Data">[1]AustralianNA3!$BM$72:$BM$244</definedName>
    <definedName name="A2716150C_Latest">[1]AustralianNA3!$BM$244</definedName>
    <definedName name="A2716151F">[1]AustralianNA3!$BP$1:$BP$10,[1]AustralianNA3!$BP$72:$BP$244</definedName>
    <definedName name="A2716151F_Data">[1]AustralianNA3!$BP$72:$BP$244</definedName>
    <definedName name="A2716151F_Latest">[1]AustralianNA3!$BP$244</definedName>
    <definedName name="A2716152J">[1]AustralianNA3!$BQ$1:$BQ$10,[1]AustralianNA3!$BQ$72:$BQ$244</definedName>
    <definedName name="A2716152J_Data">[1]AustralianNA3!$BQ$72:$BQ$244</definedName>
    <definedName name="A2716152J_Latest">[1]AustralianNA3!$BQ$244</definedName>
    <definedName name="A2716153K">[1]AustralianNA3!$BS$1:$BS$10,[1]AustralianNA3!$BS$72:$BS$244</definedName>
    <definedName name="A2716153K_Data">[1]AustralianNA3!$BS$72:$BS$244</definedName>
    <definedName name="A2716153K_Latest">[1]AustralianNA3!$BS$244</definedName>
    <definedName name="A2716154L">[1]AustralianNA3!$BT$1:$BT$10,[1]AustralianNA3!$BT$72:$BT$244</definedName>
    <definedName name="A2716154L_Data">[1]AustralianNA3!$BT$72:$BT$244</definedName>
    <definedName name="A2716154L_Latest">[1]AustralianNA3!$BT$244</definedName>
    <definedName name="A2716155R">[1]AustralianNA3!$BU$1:$BU$10,[1]AustralianNA3!$BU$72:$BU$244</definedName>
    <definedName name="A2716155R_Data">[1]AustralianNA3!$BU$72:$BU$244</definedName>
    <definedName name="A2716155R_Latest">[1]AustralianNA3!$BU$244</definedName>
    <definedName name="A2716156T">[1]AustralianNA3!$BV$1:$BV$10,[1]AustralianNA3!$BV$72:$BV$244</definedName>
    <definedName name="A2716156T_Data">[1]AustralianNA3!$BV$72:$BV$244</definedName>
    <definedName name="A2716156T_Latest">[1]AustralianNA3!$BV$244</definedName>
    <definedName name="A2716160J">[1]AustralianNA2!$DI$1:$DI$10,[1]AustralianNA2!$DI$71:$DI$244</definedName>
    <definedName name="A2716160J_Data">[1]AustralianNA2!$DI$71:$DI$244</definedName>
    <definedName name="A2716160J_Latest">[1]AustralianNA2!$DI$244</definedName>
    <definedName name="A2716161K">[1]AustralianNA2!$DG$1:$DG$10,[1]AustralianNA2!$DG$71:$DG$244</definedName>
    <definedName name="A2716161K_Data">[1]AustralianNA2!$DG$71:$DG$244</definedName>
    <definedName name="A2716161K_Latest">[1]AustralianNA2!$DG$244</definedName>
    <definedName name="A2716162L">[1]AustralianNA2!$DH$1:$DH$10,[1]AustralianNA2!$DH$71:$DH$244</definedName>
    <definedName name="A2716162L_Data">[1]AustralianNA2!$DH$71:$DH$244</definedName>
    <definedName name="A2716162L_Latest">[1]AustralianNA2!$DH$244</definedName>
    <definedName name="A2716163R">[1]AustralianNA2!$DP$1:$DP$10,[1]AustralianNA2!$DP$71:$DP$244</definedName>
    <definedName name="A2716163R_Data">[1]AustralianNA2!$DP$71:$DP$244</definedName>
    <definedName name="A2716163R_Latest">[1]AustralianNA2!$DP$244</definedName>
    <definedName name="A2716164T">[1]AustralianNA2!$DO$1:$DO$10,[1]AustralianNA2!$DO$115:$DO$244</definedName>
    <definedName name="A2716164T_Data">[1]AustralianNA2!$DO$115:$DO$244</definedName>
    <definedName name="A2716164T_Latest">[1]AustralianNA2!$DO$244</definedName>
    <definedName name="A2716165V">[1]AustralianNA2!$DN$1:$DN$10,[1]AustralianNA2!$DN$71:$DN$244</definedName>
    <definedName name="A2716165V_Data">[1]AustralianNA2!$DN$71:$DN$244</definedName>
    <definedName name="A2716165V_Latest">[1]AustralianNA2!$DN$244</definedName>
    <definedName name="A2716166W">[1]AustralianNA2!$DV$1:$DV$10,[1]AustralianNA2!$DV$71:$DV$244</definedName>
    <definedName name="A2716166W_Data">[1]AustralianNA2!$DV$71:$DV$244</definedName>
    <definedName name="A2716166W_Latest">[1]AustralianNA2!$DV$244</definedName>
    <definedName name="A2716167X">[1]AustralianNA2!$DQ$1:$DQ$10,[1]AustralianNA2!$DQ$83:$DQ$244</definedName>
    <definedName name="A2716167X_Data">[1]AustralianNA2!$DQ$83:$DQ$244</definedName>
    <definedName name="A2716167X_Latest">[1]AustralianNA2!$DQ$244</definedName>
    <definedName name="A2716168A">[1]AustralianNA2!$DS$1:$DS$10,[1]AustralianNA2!$DS$83:$DS$244</definedName>
    <definedName name="A2716168A_Data">[1]AustralianNA2!$DS$83:$DS$244</definedName>
    <definedName name="A2716168A_Latest">[1]AustralianNA2!$DS$244</definedName>
    <definedName name="A2716169C">[1]AustralianNA2!$DT$1:$DT$10,[1]AustralianNA2!$DT$83:$DT$244</definedName>
    <definedName name="A2716169C_Data">[1]AustralianNA2!$DT$83:$DT$244</definedName>
    <definedName name="A2716169C_Latest">[1]AustralianNA2!$DT$244</definedName>
    <definedName name="A2716171R">[1]AustralianNA2!$DR$1:$DR$10,[1]AustralianNA2!$DR$83:$DR$244</definedName>
    <definedName name="A2716171R_Data">[1]AustralianNA2!$DR$83:$DR$244</definedName>
    <definedName name="A2716171R_Latest">[1]AustralianNA2!$DR$244</definedName>
    <definedName name="A2716175X">[1]AustralianNA2!$DZ$1:$DZ$10,[1]AustralianNA2!$DZ$71:$DZ$244</definedName>
    <definedName name="A2716175X_Data">[1]AustralianNA2!$DZ$71:$DZ$244</definedName>
    <definedName name="A2716175X_Latest">[1]AustralianNA2!$DZ$244</definedName>
    <definedName name="A2716176A">[1]AustralianNA2!$DW$1:$DW$10,[1]AustralianNA2!$DW$71:$DW$244</definedName>
    <definedName name="A2716176A_Data">[1]AustralianNA2!$DW$71:$DW$244</definedName>
    <definedName name="A2716176A_Latest">[1]AustralianNA2!$DW$244</definedName>
    <definedName name="A2716177C">[1]AustralianNA2!$DX$1:$DX$10,[1]AustralianNA2!$DX$71:$DX$244</definedName>
    <definedName name="A2716177C_Data">[1]AustralianNA2!$DX$71:$DX$244</definedName>
    <definedName name="A2716177C_Latest">[1]AustralianNA2!$DX$244</definedName>
    <definedName name="A2716178F">[1]AustralianNA2!$DY$1:$DY$10,[1]AustralianNA2!$DY$71:$DY$244</definedName>
    <definedName name="A2716178F_Data">[1]AustralianNA2!$DY$71:$DY$244</definedName>
    <definedName name="A2716178F_Latest">[1]AustralianNA2!$DY$244</definedName>
    <definedName name="A2716179J">[1]AustralianNA2!$ED$1:$ED$10,[1]AustralianNA2!$ED$71:$ED$244</definedName>
    <definedName name="A2716179J_Data">[1]AustralianNA2!$ED$71:$ED$244</definedName>
    <definedName name="A2716179J_Latest">[1]AustralianNA2!$ED$244</definedName>
    <definedName name="A2716180T">[1]AustralianNA2!$EE$1:$EE$10,[1]AustralianNA2!$EE$71:$EE$244</definedName>
    <definedName name="A2716180T_Data">[1]AustralianNA2!$EE$71:$EE$244</definedName>
    <definedName name="A2716180T_Latest">[1]AustralianNA2!$EE$244</definedName>
    <definedName name="A2716181V">[1]AustralianNA2!$EF$1:$EF$10,[1]AustralianNA2!$EF$71:$EF$244</definedName>
    <definedName name="A2716181V_Data">[1]AustralianNA2!$EF$71:$EF$244</definedName>
    <definedName name="A2716181V_Latest">[1]AustralianNA2!$EF$244</definedName>
    <definedName name="A2716182W">[1]AustralianNA2!$EG$1:$EG$10,[1]AustralianNA2!$EG$71:$EG$244</definedName>
    <definedName name="A2716182W_Data">[1]AustralianNA2!$EG$71:$EG$244</definedName>
    <definedName name="A2716182W_Latest">[1]AustralianNA2!$EG$244</definedName>
    <definedName name="A2716183X">[1]AustralianNA2!$EL$1:$EL$10,[1]AustralianNA2!$EL$71:$EL$244</definedName>
    <definedName name="A2716183X_Data">[1]AustralianNA2!$EL$71:$EL$244</definedName>
    <definedName name="A2716183X_Latest">[1]AustralianNA2!$EL$244</definedName>
    <definedName name="A2716184A">[1]AustralianNA2!$EI$1:$EI$10,[1]AustralianNA2!$EI$71:$EI$244</definedName>
    <definedName name="A2716184A_Data">[1]AustralianNA2!$EI$71:$EI$244</definedName>
    <definedName name="A2716184A_Latest">[1]AustralianNA2!$EI$244</definedName>
    <definedName name="A2716187J">[1]AustralianNA2!$EK$1:$EK$10,[1]AustralianNA2!$EK$71:$EK$244</definedName>
    <definedName name="A2716187J_Data">[1]AustralianNA2!$EK$71:$EK$244</definedName>
    <definedName name="A2716187J_Latest">[1]AustralianNA2!$EK$244</definedName>
    <definedName name="A2716188K">[1]AustralianNA2!$EO$1:$EO$10,[1]AustralianNA2!$EO$71:$EO$244</definedName>
    <definedName name="A2716188K_Data">[1]AustralianNA2!$EO$71:$EO$244</definedName>
    <definedName name="A2716188K_Latest">[1]AustralianNA2!$EO$244</definedName>
    <definedName name="A2716189L">[1]AustralianNA2!$ER$1:$ER$10,[1]AustralianNA2!$ER$71:$ER$244</definedName>
    <definedName name="A2716189L_Data">[1]AustralianNA2!$ER$71:$ER$244</definedName>
    <definedName name="A2716189L_Latest">[1]AustralianNA2!$ER$244</definedName>
    <definedName name="A2716190W">[1]AustralianNA2!$EU$1:$EU$10,[1]AustralianNA2!$EU$71:$EU$244</definedName>
    <definedName name="A2716190W_Data">[1]AustralianNA2!$EU$71:$EU$244</definedName>
    <definedName name="A2716190W_Latest">[1]AustralianNA2!$EU$244</definedName>
    <definedName name="A2716191X">[1]AustralianNA2!$EX$1:$EX$10,[1]AustralianNA2!$EX$71:$EX$244</definedName>
    <definedName name="A2716191X_Data">[1]AustralianNA2!$EX$71:$EX$244</definedName>
    <definedName name="A2716191X_Latest">[1]AustralianNA2!$EX$244</definedName>
    <definedName name="A2716192A">[1]AustralianNA2!$EZ$1:$EZ$10,[1]AustralianNA2!$EZ$71:$EZ$244</definedName>
    <definedName name="A2716192A_Data">[1]AustralianNA2!$EZ$71:$EZ$244</definedName>
    <definedName name="A2716192A_Latest">[1]AustralianNA2!$EZ$244</definedName>
    <definedName name="A2716193C">[1]AustralianNA2!$FA$1:$FA$10,[1]AustralianNA2!$FA$71:$FA$244</definedName>
    <definedName name="A2716193C_Data">[1]AustralianNA2!$FA$71:$FA$244</definedName>
    <definedName name="A2716193C_Latest">[1]AustralianNA2!$FA$244</definedName>
    <definedName name="A2716194F">[1]AustralianNA2!$FB$1:$FB$10,[1]AustralianNA2!$FB$71:$FB$244</definedName>
    <definedName name="A2716194F_Data">[1]AustralianNA2!$FB$71:$FB$244</definedName>
    <definedName name="A2716194F_Latest">[1]AustralianNA2!$FB$244</definedName>
    <definedName name="A2716195J">[1]AustralianNA2!$FC$1:$FC$10,[1]AustralianNA2!$FC$71:$FC$244</definedName>
    <definedName name="A2716195J_Data">[1]AustralianNA2!$FC$71:$FC$244</definedName>
    <definedName name="A2716195J_Latest">[1]AustralianNA2!$FC$244</definedName>
    <definedName name="A2716196K">[1]AustralianNA2!$FD$1:$FD$10,[1]AustralianNA2!$FD$71:$FD$244</definedName>
    <definedName name="A2716196K_Data">[1]AustralianNA2!$FD$71:$FD$244</definedName>
    <definedName name="A2716196K_Latest">[1]AustralianNA2!$FD$244</definedName>
    <definedName name="A2716241K">[1]AustralianNA2!$HN$1:$HN$10,[1]AustralianNA2!$HN$71:$HN$244</definedName>
    <definedName name="A2716241K_Data">[1]AustralianNA2!$HN$71:$HN$244</definedName>
    <definedName name="A2716241K_Latest">[1]AustralianNA2!$HN$244</definedName>
    <definedName name="A2716242L">[1]AustralianNA2!$HL$1:$HL$10,[1]AustralianNA2!$HL$71:$HL$244</definedName>
    <definedName name="A2716242L_Data">[1]AustralianNA2!$HL$71:$HL$244</definedName>
    <definedName name="A2716242L_Latest">[1]AustralianNA2!$HL$244</definedName>
    <definedName name="A2716243R">[1]AustralianNA2!$HM$1:$HM$10,[1]AustralianNA2!$HM$71:$HM$244</definedName>
    <definedName name="A2716243R_Data">[1]AustralianNA2!$HM$71:$HM$244</definedName>
    <definedName name="A2716243R_Latest">[1]AustralianNA2!$HM$244</definedName>
    <definedName name="A2716244T">[1]AustralianNA2!$HU$1:$HU$10,[1]AustralianNA2!$HU$71:$HU$244</definedName>
    <definedName name="A2716244T_Data">[1]AustralianNA2!$HU$71:$HU$244</definedName>
    <definedName name="A2716244T_Latest">[1]AustralianNA2!$HU$244</definedName>
    <definedName name="A2716245V">[1]AustralianNA2!$HT$1:$HT$10,[1]AustralianNA2!$HT$115:$HT$244</definedName>
    <definedName name="A2716245V_Data">[1]AustralianNA2!$HT$115:$HT$244</definedName>
    <definedName name="A2716245V_Latest">[1]AustralianNA2!$HT$244</definedName>
    <definedName name="A2716246W">[1]AustralianNA2!$HS$1:$HS$10,[1]AustralianNA2!$HS$71:$HS$244</definedName>
    <definedName name="A2716246W_Data">[1]AustralianNA2!$HS$71:$HS$244</definedName>
    <definedName name="A2716246W_Latest">[1]AustralianNA2!$HS$244</definedName>
    <definedName name="A2716247X">[1]AustralianNA2!$IA$1:$IA$10,[1]AustralianNA2!$IA$71:$IA$244</definedName>
    <definedName name="A2716247X_Data">[1]AustralianNA2!$IA$71:$IA$244</definedName>
    <definedName name="A2716247X_Latest">[1]AustralianNA2!$IA$244</definedName>
    <definedName name="A2716248A">[1]AustralianNA2!$HV$1:$HV$10,[1]AustralianNA2!$HV$83:$HV$244</definedName>
    <definedName name="A2716248A_Data">[1]AustralianNA2!$HV$83:$HV$244</definedName>
    <definedName name="A2716248A_Latest">[1]AustralianNA2!$HV$244</definedName>
    <definedName name="A2716249C">[1]AustralianNA2!$HX$1:$HX$10,[1]AustralianNA2!$HX$83:$HX$244</definedName>
    <definedName name="A2716249C_Data">[1]AustralianNA2!$HX$83:$HX$244</definedName>
    <definedName name="A2716249C_Latest">[1]AustralianNA2!$HX$244</definedName>
    <definedName name="A2716250L">[1]AustralianNA2!$HY$1:$HY$10,[1]AustralianNA2!$HY$83:$HY$244</definedName>
    <definedName name="A2716250L_Data">[1]AustralianNA2!$HY$83:$HY$244</definedName>
    <definedName name="A2716250L_Latest">[1]AustralianNA2!$HY$244</definedName>
    <definedName name="A2716252T">[1]AustralianNA2!$HW$1:$HW$10,[1]AustralianNA2!$HW$83:$HW$244</definedName>
    <definedName name="A2716252T_Data">[1]AustralianNA2!$HW$83:$HW$244</definedName>
    <definedName name="A2716252T_Latest">[1]AustralianNA2!$HW$244</definedName>
    <definedName name="A2716256A">[1]AustralianNA2!$IE$1:$IE$10,[1]AustralianNA2!$IE$71:$IE$244</definedName>
    <definedName name="A2716256A_Data">[1]AustralianNA2!$IE$71:$IE$244</definedName>
    <definedName name="A2716256A_Latest">[1]AustralianNA2!$IE$244</definedName>
    <definedName name="A2716257C">[1]AustralianNA2!$IB$1:$IB$10,[1]AustralianNA2!$IB$71:$IB$244</definedName>
    <definedName name="A2716257C_Data">[1]AustralianNA2!$IB$71:$IB$244</definedName>
    <definedName name="A2716257C_Latest">[1]AustralianNA2!$IB$244</definedName>
    <definedName name="A2716258F">[1]AustralianNA2!$IC$1:$IC$10,[1]AustralianNA2!$IC$71:$IC$244</definedName>
    <definedName name="A2716258F_Data">[1]AustralianNA2!$IC$71:$IC$244</definedName>
    <definedName name="A2716258F_Latest">[1]AustralianNA2!$IC$244</definedName>
    <definedName name="A2716259J">[1]AustralianNA2!$ID$1:$ID$10,[1]AustralianNA2!$ID$71:$ID$244</definedName>
    <definedName name="A2716259J_Data">[1]AustralianNA2!$ID$71:$ID$244</definedName>
    <definedName name="A2716259J_Latest">[1]AustralianNA2!$ID$244</definedName>
    <definedName name="A2716260T">[1]AustralianNA2!$II$1:$II$10,[1]AustralianNA2!$II$71:$II$244</definedName>
    <definedName name="A2716260T_Data">[1]AustralianNA2!$II$71:$II$244</definedName>
    <definedName name="A2716260T_Latest">[1]AustralianNA2!$II$244</definedName>
    <definedName name="A2716261V">[1]AustralianNA2!$IJ$1:$IJ$10,[1]AustralianNA2!$IJ$71:$IJ$244</definedName>
    <definedName name="A2716261V_Data">[1]AustralianNA2!$IJ$71:$IJ$244</definedName>
    <definedName name="A2716261V_Latest">[1]AustralianNA2!$IJ$244</definedName>
    <definedName name="A2716262W">[1]AustralianNA2!$IK$1:$IK$10,[1]AustralianNA2!$IK$71:$IK$244</definedName>
    <definedName name="A2716262W_Data">[1]AustralianNA2!$IK$71:$IK$244</definedName>
    <definedName name="A2716262W_Latest">[1]AustralianNA2!$IK$244</definedName>
    <definedName name="A2716263X">[1]AustralianNA2!$IL$1:$IL$10,[1]AustralianNA2!$IL$71:$IL$244</definedName>
    <definedName name="A2716263X_Data">[1]AustralianNA2!$IL$71:$IL$244</definedName>
    <definedName name="A2716263X_Latest">[1]AustralianNA2!$IL$244</definedName>
    <definedName name="A2716264A">[1]AustralianNA2!$IQ$1:$IQ$10,[1]AustralianNA2!$IQ$71:$IQ$244</definedName>
    <definedName name="A2716264A_Data">[1]AustralianNA2!$IQ$71:$IQ$244</definedName>
    <definedName name="A2716264A_Latest">[1]AustralianNA2!$IQ$244</definedName>
    <definedName name="A2716265C">[1]AustralianNA2!$IN$1:$IN$10,[1]AustralianNA2!$IN$71:$IN$244</definedName>
    <definedName name="A2716265C_Data">[1]AustralianNA2!$IN$71:$IN$244</definedName>
    <definedName name="A2716265C_Latest">[1]AustralianNA2!$IN$244</definedName>
    <definedName name="A2716268K">[1]AustralianNA2!$IP$1:$IP$10,[1]AustralianNA2!$IP$71:$IP$244</definedName>
    <definedName name="A2716268K_Data">[1]AustralianNA2!$IP$71:$IP$244</definedName>
    <definedName name="A2716268K_Latest">[1]AustralianNA2!$IP$244</definedName>
    <definedName name="A2716269L">[1]AustralianNA3!$D$1:$D$10,[1]AustralianNA3!$D$71:$D$244</definedName>
    <definedName name="A2716269L_Data">[1]AustralianNA3!$D$71:$D$244</definedName>
    <definedName name="A2716269L_Latest">[1]AustralianNA3!$D$244</definedName>
    <definedName name="A2716270W">[1]AustralianNA3!$G$1:$G$10,[1]AustralianNA3!$G$71:$G$244</definedName>
    <definedName name="A2716270W_Data">[1]AustralianNA3!$G$71:$G$244</definedName>
    <definedName name="A2716270W_Latest">[1]AustralianNA3!$G$244</definedName>
    <definedName name="A2716271X">[1]AustralianNA3!$J$1:$J$10,[1]AustralianNA3!$J$71:$J$244</definedName>
    <definedName name="A2716271X_Data">[1]AustralianNA3!$J$71:$J$244</definedName>
    <definedName name="A2716271X_Latest">[1]AustralianNA3!$J$244</definedName>
    <definedName name="A2716272A">[1]AustralianNA3!$M$1:$M$10,[1]AustralianNA3!$M$71:$M$244</definedName>
    <definedName name="A2716272A_Data">[1]AustralianNA3!$M$71:$M$244</definedName>
    <definedName name="A2716272A_Latest">[1]AustralianNA3!$M$244</definedName>
    <definedName name="A2716273C">[1]AustralianNA3!$N$1:$N$10,[1]AustralianNA3!$N$71:$N$244</definedName>
    <definedName name="A2716273C_Data">[1]AustralianNA3!$N$71:$N$244</definedName>
    <definedName name="A2716273C_Latest">[1]AustralianNA3!$N$244</definedName>
    <definedName name="A2716274F">[1]AustralianNA3!$O$1:$O$10,[1]AustralianNA3!$O$71:$O$244</definedName>
    <definedName name="A2716274F_Data">[1]AustralianNA3!$O$71:$O$244</definedName>
    <definedName name="A2716274F_Latest">[1]AustralianNA3!$O$244</definedName>
    <definedName name="A2716275J">[1]AustralianNA3!$P$1:$P$10,[1]AustralianNA3!$P$71:$P$244</definedName>
    <definedName name="A2716275J_Data">[1]AustralianNA3!$P$71:$P$244</definedName>
    <definedName name="A2716275J_Latest">[1]AustralianNA3!$P$244</definedName>
    <definedName name="A2716276K">[1]AustralianNA3!$Q$1:$Q$10,[1]AustralianNA3!$Q$71:$Q$244</definedName>
    <definedName name="A2716276K_Data">[1]AustralianNA3!$Q$71:$Q$244</definedName>
    <definedName name="A2716276K_Latest">[1]AustralianNA3!$Q$244</definedName>
    <definedName name="A2716277L">[1]AustralianNA3!$R$1:$R$10,[1]AustralianNA3!$R$71:$R$244</definedName>
    <definedName name="A2716277L_Data">[1]AustralianNA3!$R$71:$R$244</definedName>
    <definedName name="A2716277L_Latest">[1]AustralianNA3!$R$244</definedName>
    <definedName name="A2716278R">[1]AustralianNA3!$S$1:$S$10,[1]AustralianNA3!$S$71:$S$244</definedName>
    <definedName name="A2716278R_Data">[1]AustralianNA3!$S$71:$S$244</definedName>
    <definedName name="A2716278R_Latest">[1]AustralianNA3!$S$244</definedName>
    <definedName name="A2716298X">[1]AustralianNA2!$BG$1:$BG$10,[1]AustralianNA2!$BG$72:$BG$244</definedName>
    <definedName name="A2716298X_Data">[1]AustralianNA2!$BG$72:$BG$244</definedName>
    <definedName name="A2716298X_Latest">[1]AustralianNA2!$BG$244</definedName>
    <definedName name="A2716299A">[1]AustralianNA2!$BE$1:$BE$10,[1]AustralianNA2!$BE$72:$BE$244</definedName>
    <definedName name="A2716299A_Data">[1]AustralianNA2!$BE$72:$BE$244</definedName>
    <definedName name="A2716299A_Latest">[1]AustralianNA2!$BE$244</definedName>
    <definedName name="A2716300X">[1]AustralianNA2!$BF$1:$BF$10,[1]AustralianNA2!$BF$72:$BF$244</definedName>
    <definedName name="A2716300X_Data">[1]AustralianNA2!$BF$72:$BF$244</definedName>
    <definedName name="A2716300X_Latest">[1]AustralianNA2!$BF$244</definedName>
    <definedName name="A2716301A">[1]AustralianNA2!$BN$1:$BN$10,[1]AustralianNA2!$BN$72:$BN$244</definedName>
    <definedName name="A2716301A_Data">[1]AustralianNA2!$BN$72:$BN$244</definedName>
    <definedName name="A2716301A_Latest">[1]AustralianNA2!$BN$244</definedName>
    <definedName name="A2716302C">[1]AustralianNA2!$BM$1:$BM$10,[1]AustralianNA2!$BM$116:$BM$244</definedName>
    <definedName name="A2716302C_Data">[1]AustralianNA2!$BM$116:$BM$244</definedName>
    <definedName name="A2716302C_Latest">[1]AustralianNA2!$BM$244</definedName>
    <definedName name="A2716303F">[1]AustralianNA2!$BL$1:$BL$10,[1]AustralianNA2!$BL$72:$BL$244</definedName>
    <definedName name="A2716303F_Data">[1]AustralianNA2!$BL$72:$BL$244</definedName>
    <definedName name="A2716303F_Latest">[1]AustralianNA2!$BL$244</definedName>
    <definedName name="A2716304J">[1]AustralianNA2!$BT$1:$BT$10,[1]AustralianNA2!$BT$72:$BT$244</definedName>
    <definedName name="A2716304J_Data">[1]AustralianNA2!$BT$72:$BT$244</definedName>
    <definedName name="A2716304J_Latest">[1]AustralianNA2!$BT$244</definedName>
    <definedName name="A2716305K">[1]AustralianNA2!$BO$1:$BO$10,[1]AustralianNA2!$BO$84:$BO$244</definedName>
    <definedName name="A2716305K_Data">[1]AustralianNA2!$BO$84:$BO$244</definedName>
    <definedName name="A2716305K_Latest">[1]AustralianNA2!$BO$244</definedName>
    <definedName name="A2716306L">[1]AustralianNA2!$BQ$1:$BQ$10,[1]AustralianNA2!$BQ$84:$BQ$244</definedName>
    <definedName name="A2716306L_Data">[1]AustralianNA2!$BQ$84:$BQ$244</definedName>
    <definedName name="A2716306L_Latest">[1]AustralianNA2!$BQ$244</definedName>
    <definedName name="A2716307R">[1]AustralianNA2!$BR$1:$BR$10,[1]AustralianNA2!$BR$84:$BR$244</definedName>
    <definedName name="A2716307R_Data">[1]AustralianNA2!$BR$84:$BR$244</definedName>
    <definedName name="A2716307R_Latest">[1]AustralianNA2!$BR$244</definedName>
    <definedName name="A2716309V">[1]AustralianNA2!$BP$1:$BP$10,[1]AustralianNA2!$BP$84:$BP$244</definedName>
    <definedName name="A2716309V_Data">[1]AustralianNA2!$BP$84:$BP$244</definedName>
    <definedName name="A2716309V_Latest">[1]AustralianNA2!$BP$244</definedName>
    <definedName name="A2716313K">[1]AustralianNA2!$BX$1:$BX$10,[1]AustralianNA2!$BX$72:$BX$244</definedName>
    <definedName name="A2716313K_Data">[1]AustralianNA2!$BX$72:$BX$244</definedName>
    <definedName name="A2716313K_Latest">[1]AustralianNA2!$BX$244</definedName>
    <definedName name="A2716314L">[1]AustralianNA2!$BU$1:$BU$10,[1]AustralianNA2!$BU$72:$BU$244</definedName>
    <definedName name="A2716314L_Data">[1]AustralianNA2!$BU$72:$BU$244</definedName>
    <definedName name="A2716314L_Latest">[1]AustralianNA2!$BU$244</definedName>
    <definedName name="A2716315R">[1]AustralianNA2!$BV$1:$BV$10,[1]AustralianNA2!$BV$72:$BV$244</definedName>
    <definedName name="A2716315R_Data">[1]AustralianNA2!$BV$72:$BV$244</definedName>
    <definedName name="A2716315R_Latest">[1]AustralianNA2!$BV$244</definedName>
    <definedName name="A2716316T">[1]AustralianNA2!$BW$1:$BW$10,[1]AustralianNA2!$BW$72:$BW$244</definedName>
    <definedName name="A2716316T_Data">[1]AustralianNA2!$BW$72:$BW$244</definedName>
    <definedName name="A2716316T_Latest">[1]AustralianNA2!$BW$244</definedName>
    <definedName name="A2716317V">[1]AustralianNA2!$CB$1:$CB$10,[1]AustralianNA2!$CB$72:$CB$244</definedName>
    <definedName name="A2716317V_Data">[1]AustralianNA2!$CB$72:$CB$244</definedName>
    <definedName name="A2716317V_Latest">[1]AustralianNA2!$CB$244</definedName>
    <definedName name="A2716318W">[1]AustralianNA2!$CC$1:$CC$10,[1]AustralianNA2!$CC$72:$CC$244</definedName>
    <definedName name="A2716318W_Data">[1]AustralianNA2!$CC$72:$CC$244</definedName>
    <definedName name="A2716318W_Latest">[1]AustralianNA2!$CC$244</definedName>
    <definedName name="A2716319X">[1]AustralianNA2!$CD$1:$CD$10,[1]AustralianNA2!$CD$72:$CD$244</definedName>
    <definedName name="A2716319X_Data">[1]AustralianNA2!$CD$72:$CD$244</definedName>
    <definedName name="A2716319X_Latest">[1]AustralianNA2!$CD$244</definedName>
    <definedName name="A2716320J">[1]AustralianNA2!$CE$1:$CE$10,[1]AustralianNA2!$CE$72:$CE$244</definedName>
    <definedName name="A2716320J_Data">[1]AustralianNA2!$CE$72:$CE$244</definedName>
    <definedName name="A2716320J_Latest">[1]AustralianNA2!$CE$244</definedName>
    <definedName name="A2716321K">[1]AustralianNA2!$CJ$1:$CJ$10,[1]AustralianNA2!$CJ$72:$CJ$244</definedName>
    <definedName name="A2716321K_Data">[1]AustralianNA2!$CJ$72:$CJ$244</definedName>
    <definedName name="A2716321K_Latest">[1]AustralianNA2!$CJ$244</definedName>
    <definedName name="A2716322L">[1]AustralianNA2!$CG$1:$CG$10,[1]AustralianNA2!$CG$72:$CG$244</definedName>
    <definedName name="A2716322L_Data">[1]AustralianNA2!$CG$72:$CG$244</definedName>
    <definedName name="A2716322L_Latest">[1]AustralianNA2!$CG$244</definedName>
    <definedName name="A2716325V">[1]AustralianNA2!$CI$1:$CI$10,[1]AustralianNA2!$CI$72:$CI$244</definedName>
    <definedName name="A2716325V_Data">[1]AustralianNA2!$CI$72:$CI$244</definedName>
    <definedName name="A2716325V_Latest">[1]AustralianNA2!$CI$244</definedName>
    <definedName name="A2716326W">[1]AustralianNA2!$CM$1:$CM$10,[1]AustralianNA2!$CM$72:$CM$244</definedName>
    <definedName name="A2716326W_Data">[1]AustralianNA2!$CM$72:$CM$244</definedName>
    <definedName name="A2716326W_Latest">[1]AustralianNA2!$CM$244</definedName>
    <definedName name="A2716327X">[1]AustralianNA2!$CP$1:$CP$10,[1]AustralianNA2!$CP$72:$CP$244</definedName>
    <definedName name="A2716327X_Data">[1]AustralianNA2!$CP$72:$CP$244</definedName>
    <definedName name="A2716327X_Latest">[1]AustralianNA2!$CP$244</definedName>
    <definedName name="A2716328A">[1]AustralianNA2!$CS$1:$CS$10,[1]AustralianNA2!$CS$72:$CS$244</definedName>
    <definedName name="A2716328A_Data">[1]AustralianNA2!$CS$72:$CS$244</definedName>
    <definedName name="A2716328A_Latest">[1]AustralianNA2!$CS$244</definedName>
    <definedName name="A2716329C">[1]AustralianNA2!$CV$1:$CV$10,[1]AustralianNA2!$CV$72:$CV$244</definedName>
    <definedName name="A2716329C_Data">[1]AustralianNA2!$CV$72:$CV$244</definedName>
    <definedName name="A2716329C_Latest">[1]AustralianNA2!$CV$244</definedName>
    <definedName name="A2716330L">[1]AustralianNA2!$CW$1:$CW$10,[1]AustralianNA2!$CW$72:$CW$244</definedName>
    <definedName name="A2716330L_Data">[1]AustralianNA2!$CW$72:$CW$244</definedName>
    <definedName name="A2716330L_Latest">[1]AustralianNA2!$CW$244</definedName>
    <definedName name="A2716331R">[1]AustralianNA2!$CX$1:$CX$10,[1]AustralianNA2!$CX$72:$CX$244</definedName>
    <definedName name="A2716331R_Data">[1]AustralianNA2!$CX$72:$CX$244</definedName>
    <definedName name="A2716331R_Latest">[1]AustralianNA2!$CX$244</definedName>
    <definedName name="A2716332T">[1]AustralianNA2!$CY$1:$CY$10,[1]AustralianNA2!$CY$72:$CY$244</definedName>
    <definedName name="A2716332T_Data">[1]AustralianNA2!$CY$72:$CY$244</definedName>
    <definedName name="A2716332T_Latest">[1]AustralianNA2!$CY$244</definedName>
    <definedName name="A2716333V">[1]AustralianNA2!$CZ$1:$CZ$10,[1]AustralianNA2!$CZ$72:$CZ$244</definedName>
    <definedName name="A2716333V_Data">[1]AustralianNA2!$CZ$72:$CZ$244</definedName>
    <definedName name="A2716333V_Latest">[1]AustralianNA2!$CZ$244</definedName>
    <definedName name="A2716334W">[1]AustralianNA2!$DA$1:$DA$10,[1]AustralianNA2!$DA$72:$DA$244</definedName>
    <definedName name="A2716334W_Data">[1]AustralianNA2!$DA$72:$DA$244</definedName>
    <definedName name="A2716334W_Latest">[1]AustralianNA2!$DA$244</definedName>
    <definedName name="A2716335X">[1]AustralianNA2!$DB$1:$DB$10,[1]AustralianNA2!$DB$72:$DB$244</definedName>
    <definedName name="A2716335X_Data">[1]AustralianNA2!$DB$72:$DB$244</definedName>
    <definedName name="A2716335X_Latest">[1]AustralianNA2!$DB$244</definedName>
    <definedName name="A2716378X">[1]AustralianNA2!$D$1:$D$10,[1]AustralianNA2!$D$71:$D$244</definedName>
    <definedName name="A2716378X_Data">[1]AustralianNA2!$D$71:$D$244</definedName>
    <definedName name="A2716378X_Latest">[1]AustralianNA2!$D$244</definedName>
    <definedName name="A2716379A">[1]AustralianNA2!$B$1:$B$10,[1]AustralianNA2!$B$71:$B$244</definedName>
    <definedName name="A2716379A_Data">[1]AustralianNA2!$B$71:$B$244</definedName>
    <definedName name="A2716379A_Latest">[1]AustralianNA2!$B$244</definedName>
    <definedName name="A2716380K">[1]AustralianNA2!$C$1:$C$10,[1]AustralianNA2!$C$71:$C$244</definedName>
    <definedName name="A2716380K_Data">[1]AustralianNA2!$C$71:$C$244</definedName>
    <definedName name="A2716380K_Latest">[1]AustralianNA2!$C$244</definedName>
    <definedName name="A2716381L">[1]AustralianNA2!$K$1:$K$10,[1]AustralianNA2!$K$71:$K$244</definedName>
    <definedName name="A2716381L_Data">[1]AustralianNA2!$K$71:$K$244</definedName>
    <definedName name="A2716381L_Latest">[1]AustralianNA2!$K$244</definedName>
    <definedName name="A2716382R">[1]AustralianNA2!$J$1:$J$10,[1]AustralianNA2!$J$115:$J$244</definedName>
    <definedName name="A2716382R_Data">[1]AustralianNA2!$J$115:$J$244</definedName>
    <definedName name="A2716382R_Latest">[1]AustralianNA2!$J$244</definedName>
    <definedName name="A2716383T">[1]AustralianNA2!$I$1:$I$10,[1]AustralianNA2!$I$71:$I$244</definedName>
    <definedName name="A2716383T_Data">[1]AustralianNA2!$I$71:$I$244</definedName>
    <definedName name="A2716383T_Latest">[1]AustralianNA2!$I$244</definedName>
    <definedName name="A2716384V">[1]AustralianNA2!$Q$1:$Q$10,[1]AustralianNA2!$Q$71:$Q$244</definedName>
    <definedName name="A2716384V_Data">[1]AustralianNA2!$Q$71:$Q$244</definedName>
    <definedName name="A2716384V_Latest">[1]AustralianNA2!$Q$244</definedName>
    <definedName name="A2716385W">[1]AustralianNA2!$L$1:$L$10,[1]AustralianNA2!$L$83:$L$244</definedName>
    <definedName name="A2716385W_Data">[1]AustralianNA2!$L$83:$L$244</definedName>
    <definedName name="A2716385W_Latest">[1]AustralianNA2!$L$244</definedName>
    <definedName name="A2716386X">[1]AustralianNA2!$N$1:$N$10,[1]AustralianNA2!$N$83:$N$244</definedName>
    <definedName name="A2716386X_Data">[1]AustralianNA2!$N$83:$N$244</definedName>
    <definedName name="A2716386X_Latest">[1]AustralianNA2!$N$244</definedName>
    <definedName name="A2716387A">[1]AustralianNA2!$O$1:$O$10,[1]AustralianNA2!$O$83:$O$244</definedName>
    <definedName name="A2716387A_Data">[1]AustralianNA2!$O$83:$O$244</definedName>
    <definedName name="A2716387A_Latest">[1]AustralianNA2!$O$244</definedName>
    <definedName name="A2716389F">[1]AustralianNA2!$M$1:$M$10,[1]AustralianNA2!$M$83:$M$244</definedName>
    <definedName name="A2716389F_Data">[1]AustralianNA2!$M$83:$M$244</definedName>
    <definedName name="A2716389F_Latest">[1]AustralianNA2!$M$244</definedName>
    <definedName name="A2716393W">[1]AustralianNA2!$R$1:$R$10,[1]AustralianNA2!$R$71:$R$244</definedName>
    <definedName name="A2716393W_Data">[1]AustralianNA2!$R$71:$R$244</definedName>
    <definedName name="A2716393W_Latest">[1]AustralianNA2!$R$244</definedName>
    <definedName name="A2716394X">[1]AustralianNA2!$S$1:$S$10,[1]AustralianNA2!$S$71:$S$244</definedName>
    <definedName name="A2716394X_Data">[1]AustralianNA2!$S$71:$S$244</definedName>
    <definedName name="A2716394X_Latest">[1]AustralianNA2!$S$244</definedName>
    <definedName name="A2716395A">[1]AustralianNA2!$T$1:$T$10,[1]AustralianNA2!$T$71:$T$244</definedName>
    <definedName name="A2716395A_Data">[1]AustralianNA2!$T$71:$T$244</definedName>
    <definedName name="A2716395A_Latest">[1]AustralianNA2!$T$244</definedName>
    <definedName name="A2716396C">[1]AustralianNA2!$Y$1:$Y$10,[1]AustralianNA2!$Y$71:$Y$244</definedName>
    <definedName name="A2716396C_Data">[1]AustralianNA2!$Y$71:$Y$244</definedName>
    <definedName name="A2716396C_Latest">[1]AustralianNA2!$Y$244</definedName>
    <definedName name="A2716397F">[1]AustralianNA2!$Z$1:$Z$10,[1]AustralianNA2!$Z$71:$Z$244</definedName>
    <definedName name="A2716397F_Data">[1]AustralianNA2!$Z$71:$Z$244</definedName>
    <definedName name="A2716397F_Latest">[1]AustralianNA2!$Z$244</definedName>
    <definedName name="A2716398J">[1]AustralianNA2!$AA$1:$AA$10,[1]AustralianNA2!$AA$71:$AA$244</definedName>
    <definedName name="A2716398J_Data">[1]AustralianNA2!$AA$71:$AA$244</definedName>
    <definedName name="A2716398J_Latest">[1]AustralianNA2!$AA$244</definedName>
    <definedName name="A2716399K">[1]AustralianNA2!$AB$1:$AB$10,[1]AustralianNA2!$AB$71:$AB$244</definedName>
    <definedName name="A2716399K_Data">[1]AustralianNA2!$AB$71:$AB$244</definedName>
    <definedName name="A2716399K_Latest">[1]AustralianNA2!$AB$244</definedName>
    <definedName name="A2716400J">[1]AustralianNA2!$AG$1:$AG$10,[1]AustralianNA2!$AG$71:$AG$244</definedName>
    <definedName name="A2716400J_Data">[1]AustralianNA2!$AG$71:$AG$244</definedName>
    <definedName name="A2716400J_Latest">[1]AustralianNA2!$AG$244</definedName>
    <definedName name="A2716401K">[1]AustralianNA2!$AD$1:$AD$10,[1]AustralianNA2!$AD$71:$AD$244</definedName>
    <definedName name="A2716401K_Data">[1]AustralianNA2!$AD$71:$AD$244</definedName>
    <definedName name="A2716401K_Latest">[1]AustralianNA2!$AD$244</definedName>
    <definedName name="A2716404T">[1]AustralianNA2!$AF$1:$AF$10,[1]AustralianNA2!$AF$71:$AF$244</definedName>
    <definedName name="A2716404T_Data">[1]AustralianNA2!$AF$71:$AF$244</definedName>
    <definedName name="A2716404T_Latest">[1]AustralianNA2!$AF$244</definedName>
    <definedName name="A2716405V">[1]AustralianNA2!$AJ$1:$AJ$10,[1]AustralianNA2!$AJ$71:$AJ$244</definedName>
    <definedName name="A2716405V_Data">[1]AustralianNA2!$AJ$71:$AJ$244</definedName>
    <definedName name="A2716405V_Latest">[1]AustralianNA2!$AJ$244</definedName>
    <definedName name="A2716406W">[1]AustralianNA2!$AM$1:$AM$10,[1]AustralianNA2!$AM$71:$AM$244</definedName>
    <definedName name="A2716406W_Data">[1]AustralianNA2!$AM$71:$AM$244</definedName>
    <definedName name="A2716406W_Latest">[1]AustralianNA2!$AM$244</definedName>
    <definedName name="A2716407X">[1]AustralianNA2!$AP$1:$AP$10,[1]AustralianNA2!$AP$71:$AP$244</definedName>
    <definedName name="A2716407X_Data">[1]AustralianNA2!$AP$71:$AP$244</definedName>
    <definedName name="A2716407X_Latest">[1]AustralianNA2!$AP$244</definedName>
    <definedName name="A2716408A">[1]AustralianNA2!$AS$1:$AS$10,[1]AustralianNA2!$AS$71:$AS$244</definedName>
    <definedName name="A2716408A_Data">[1]AustralianNA2!$AS$71:$AS$244</definedName>
    <definedName name="A2716408A_Latest">[1]AustralianNA2!$AS$244</definedName>
    <definedName name="A2716409C">[1]AustralianNA2!$AT$1:$AT$10,[1]AustralianNA2!$AT$71:$AT$244</definedName>
    <definedName name="A2716409C_Data">[1]AustralianNA2!$AT$71:$AT$244</definedName>
    <definedName name="A2716409C_Latest">[1]AustralianNA2!$AT$244</definedName>
    <definedName name="A2716410L">[1]AustralianNA2!$AU$1:$AU$10,[1]AustralianNA2!$AU$71:$AU$244</definedName>
    <definedName name="A2716410L_Data">[1]AustralianNA2!$AU$71:$AU$244</definedName>
    <definedName name="A2716410L_Latest">[1]AustralianNA2!$AU$244</definedName>
    <definedName name="A2716411R">[1]AustralianNA2!$AV$1:$AV$10,[1]AustralianNA2!$AV$71:$AV$244</definedName>
    <definedName name="A2716411R_Data">[1]AustralianNA2!$AV$71:$AV$244</definedName>
    <definedName name="A2716411R_Latest">[1]AustralianNA2!$AV$244</definedName>
    <definedName name="A2716412T">[1]AustralianNA2!$AW$1:$AW$10,[1]AustralianNA2!$AW$71:$AW$244</definedName>
    <definedName name="A2716412T_Data">[1]AustralianNA2!$AW$71:$AW$244</definedName>
    <definedName name="A2716412T_Latest">[1]AustralianNA2!$AW$244</definedName>
    <definedName name="A2716413V">[1]AustralianNA2!$AX$1:$AX$10,[1]AustralianNA2!$AX$71:$AX$244</definedName>
    <definedName name="A2716413V_Data">[1]AustralianNA2!$AX$71:$AX$244</definedName>
    <definedName name="A2716413V_Latest">[1]AustralianNA2!$AX$244</definedName>
    <definedName name="A2716414W">[1]AustralianNA2!$AY$1:$AY$10,[1]AustralianNA2!$AY$71:$AY$244</definedName>
    <definedName name="A2716414W_Data">[1]AustralianNA2!$AY$71:$AY$244</definedName>
    <definedName name="A2716414W_Latest">[1]AustralianNA2!$AY$244</definedName>
    <definedName name="A2716584L">[1]AustralianNA3!$BR$1:$BR$10,[1]AustralianNA3!$BR$72:$BR$244</definedName>
    <definedName name="A2716584L_Data">[1]AustralianNA3!$BR$72:$BR$244</definedName>
    <definedName name="A2716584L_Latest">[1]AustralianNA3!$BR$244</definedName>
    <definedName name="A2716585R">[1]AustralianNA2!$EY$1:$EY$10,[1]AustralianNA2!$EY$71:$EY$244</definedName>
    <definedName name="A2716585R_Data">[1]AustralianNA2!$EY$71:$EY$244</definedName>
    <definedName name="A2716585R_Latest">[1]AustralianNA2!$EY$244</definedName>
    <definedName name="A2716587V">[1]AustralianNA2!$U$1:$U$10,[1]AustralianNA2!$U$71:$U$244</definedName>
    <definedName name="A2716587V_Data">[1]AustralianNA2!$U$71:$U$244</definedName>
    <definedName name="A2716587V_Latest">[1]AustralianNA2!$U$244</definedName>
    <definedName name="A3348484C">[1]AustralianNA2!$AC$1:$AC$10,[1]AustralianNA2!$AC$71:$AC$244</definedName>
    <definedName name="A3348484C_Data">[1]AustralianNA2!$AC$71:$AC$244</definedName>
    <definedName name="A3348484C_Latest">[1]AustralianNA2!$AC$244</definedName>
    <definedName name="A3348485F">[1]AustralianNA2!$AE$1:$AE$10,[1]AustralianNA2!$AE$71:$AE$244</definedName>
    <definedName name="A3348485F_Data">[1]AustralianNA2!$AE$71:$AE$244</definedName>
    <definedName name="A3348485F_Latest">[1]AustralianNA2!$AE$244</definedName>
    <definedName name="A3348486J">[1]AustralianNA2!$CF$1:$CF$10,[1]AustralianNA2!$CF$72:$CF$244</definedName>
    <definedName name="A3348486J_Data">[1]AustralianNA2!$CF$72:$CF$244</definedName>
    <definedName name="A3348486J_Latest">[1]AustralianNA2!$CF$244</definedName>
    <definedName name="A3348487K">[1]AustralianNA2!$CH$1:$CH$10,[1]AustralianNA2!$CH$72:$CH$244</definedName>
    <definedName name="A3348487K_Data">[1]AustralianNA2!$CH$72:$CH$244</definedName>
    <definedName name="A3348487K_Latest">[1]AustralianNA2!$CH$244</definedName>
    <definedName name="A3348488L">[1]AustralianNA2!$EH$1:$EH$10,[1]AustralianNA2!$EH$71:$EH$244</definedName>
    <definedName name="A3348488L_Data">[1]AustralianNA2!$EH$71:$EH$244</definedName>
    <definedName name="A3348488L_Latest">[1]AustralianNA2!$EH$244</definedName>
    <definedName name="A3348489R">[1]AustralianNA2!$EJ$1:$EJ$10,[1]AustralianNA2!$EJ$71:$EJ$244</definedName>
    <definedName name="A3348489R_Data">[1]AustralianNA2!$EJ$71:$EJ$244</definedName>
    <definedName name="A3348489R_Latest">[1]AustralianNA2!$EJ$244</definedName>
    <definedName name="A3348490X">[1]AustralianNA2!$GK$1:$GK$10,[1]AustralianNA2!$GK$72:$GK$244</definedName>
    <definedName name="A3348490X_Data">[1]AustralianNA2!$GK$72:$GK$244</definedName>
    <definedName name="A3348490X_Latest">[1]AustralianNA2!$GK$244</definedName>
    <definedName name="A3348491A">[1]AustralianNA2!$GM$1:$GM$10,[1]AustralianNA2!$GM$72:$GM$244</definedName>
    <definedName name="A3348491A_Data">[1]AustralianNA2!$GM$72:$GM$244</definedName>
    <definedName name="A3348491A_Latest">[1]AustralianNA2!$GM$244</definedName>
    <definedName name="A3348492C">[1]AustralianNA2!$IM$1:$IM$10,[1]AustralianNA2!$IM$71:$IM$244</definedName>
    <definedName name="A3348492C_Data">[1]AustralianNA2!$IM$71:$IM$244</definedName>
    <definedName name="A3348492C_Latest">[1]AustralianNA2!$IM$244</definedName>
    <definedName name="A3348493F">[1]AustralianNA2!$IO$1:$IO$10,[1]AustralianNA2!$IO$71:$IO$244</definedName>
    <definedName name="A3348493F_Data">[1]AustralianNA2!$IO$71:$IO$244</definedName>
    <definedName name="A3348493F_Latest">[1]AustralianNA2!$IO$244</definedName>
    <definedName name="A3348494J">[1]AustralianNA3!$AZ$1:$AZ$10,[1]AustralianNA3!$AZ$72:$AZ$244</definedName>
    <definedName name="A3348494J_Data">[1]AustralianNA3!$AZ$72:$AZ$244</definedName>
    <definedName name="A3348494J_Latest">[1]AustralianNA3!$AZ$244</definedName>
    <definedName name="A3348495K">[1]AustralianNA3!$BB$1:$BB$10,[1]AustralianNA3!$BB$72:$BB$244</definedName>
    <definedName name="A3348495K_Data">[1]AustralianNA3!$BB$72:$BB$244</definedName>
    <definedName name="A3348495K_Latest">[1]AustralianNA3!$BB$244</definedName>
    <definedName name="A3605670A">[1]AustralianNA2!$FM$1:$FM$10,[1]AustralianNA2!$FM$116:$FM$244</definedName>
    <definedName name="A3605670A_Data">[1]AustralianNA2!$FM$116:$FM$244</definedName>
    <definedName name="A3605670A_Latest">[1]AustralianNA2!$FM$244</definedName>
    <definedName name="A3605672F">[1]AustralianNA2!$FN$1:$FN$10,[1]AustralianNA2!$FN$116:$FN$244</definedName>
    <definedName name="A3605672F_Data">[1]AustralianNA2!$FN$116:$FN$244</definedName>
    <definedName name="A3605672F_Latest">[1]AustralianNA2!$FN$244</definedName>
    <definedName name="A3605673J">[1]AustralianNA2!$HP$1:$HP$10,[1]AustralianNA2!$HP$115:$HP$244</definedName>
    <definedName name="A3605673J_Data">[1]AustralianNA2!$HP$115:$HP$244</definedName>
    <definedName name="A3605673J_Latest">[1]AustralianNA2!$HP$244</definedName>
    <definedName name="A3605674K">[1]AustralianNA2!$BH$1:$BH$10,[1]AustralianNA2!$BH$116:$BH$244</definedName>
    <definedName name="A3605674K_Data">[1]AustralianNA2!$BH$116:$BH$244</definedName>
    <definedName name="A3605674K_Latest">[1]AustralianNA2!$BH$244</definedName>
    <definedName name="A3605676R">[1]AustralianNA2!$BI$1:$BI$10,[1]AustralianNA2!$BI$116:$BI$244</definedName>
    <definedName name="A3605676R_Data">[1]AustralianNA2!$BI$116:$BI$244</definedName>
    <definedName name="A3605676R_Latest">[1]AustralianNA2!$BI$244</definedName>
    <definedName name="A3605677T">[1]AustralianNA2!$HO$1:$HO$10,[1]AustralianNA2!$HO$115:$HO$244</definedName>
    <definedName name="A3605677T_Data">[1]AustralianNA2!$HO$115:$HO$244</definedName>
    <definedName name="A3605677T_Latest">[1]AustralianNA2!$HO$244</definedName>
    <definedName name="A3606066X">[1]AustralianNA2!$DJ$1:$DJ$10,[1]AustralianNA2!$DJ$115:$DJ$244</definedName>
    <definedName name="A3606066X_Data">[1]AustralianNA2!$DJ$115:$DJ$244</definedName>
    <definedName name="A3606066X_Latest">[1]AustralianNA2!$DJ$244</definedName>
    <definedName name="A3606067A">[1]AustralianNA2!$DK$1:$DK$10,[1]AustralianNA2!$DK$115:$DK$244</definedName>
    <definedName name="A3606067A_Data">[1]AustralianNA2!$DK$115:$DK$244</definedName>
    <definedName name="A3606067A_Latest">[1]AustralianNA2!$DK$244</definedName>
    <definedName name="A3606069F">[1]AustralianNA2!$E$1:$E$10,[1]AustralianNA2!$E$115:$E$244</definedName>
    <definedName name="A3606069F_Data">[1]AustralianNA2!$E$115:$E$244</definedName>
    <definedName name="A3606069F_Latest">[1]AustralianNA2!$E$244</definedName>
    <definedName name="A3606070R">[1]AustralianNA2!$F$1:$F$10,[1]AustralianNA2!$F$115:$F$244</definedName>
    <definedName name="A3606070R_Data">[1]AustralianNA2!$F$115:$F$244</definedName>
    <definedName name="A3606070R_Latest">[1]AustralianNA2!$F$244</definedName>
    <definedName name="A3606072V">[1]AustralianNA3!$AB$1:$AB$10,[1]AustralianNA3!$AB$116:$AB$244</definedName>
    <definedName name="A3606072V_Data">[1]AustralianNA3!$AB$116:$AB$244</definedName>
    <definedName name="A3606072V_Latest">[1]AustralianNA3!$AB$244</definedName>
    <definedName name="A3606073W">[1]AustralianNA3!$AC$1:$AC$10,[1]AustralianNA3!$AC$116:$AC$244</definedName>
    <definedName name="A3606073W_Data">[1]AustralianNA3!$AC$116:$AC$244</definedName>
    <definedName name="A3606073W_Latest">[1]AustralianNA3!$AC$244</definedName>
    <definedName name="A83722605X">[1]AustralianNA2!$G$1:$G$10,[1]AustralianNA2!$G$115:$G$244</definedName>
    <definedName name="A83722605X_Data">[1]AustralianNA2!$G$115:$G$244</definedName>
    <definedName name="A83722605X_Latest">[1]AustralianNA2!$G$244</definedName>
    <definedName name="A83722606A">[1]AustralianNA2!$FO$1:$FO$10,[1]AustralianNA2!$FO$116:$FO$244</definedName>
    <definedName name="A83722606A_Data">[1]AustralianNA2!$FO$116:$FO$244</definedName>
    <definedName name="A83722606A_Latest">[1]AustralianNA2!$FO$244</definedName>
    <definedName name="A83722607C">[1]AustralianNA2!$BJ$1:$BJ$10,[1]AustralianNA2!$BJ$116:$BJ$244</definedName>
    <definedName name="A83722607C_Data">[1]AustralianNA2!$BJ$116:$BJ$244</definedName>
    <definedName name="A83722607C_Latest">[1]AustralianNA2!$BJ$244</definedName>
    <definedName name="A83722608F">[1]AustralianNA2!$HR$1:$HR$10,[1]AustralianNA2!$HR$115:$HR$244</definedName>
    <definedName name="A83722608F_Data">[1]AustralianNA2!$HR$115:$HR$244</definedName>
    <definedName name="A83722608F_Latest">[1]AustralianNA2!$HR$244</definedName>
    <definedName name="A83722609J">[1]AustralianNA2!$DM$1:$DM$10,[1]AustralianNA2!$DM$115:$DM$244</definedName>
    <definedName name="A83722609J_Data">[1]AustralianNA2!$DM$115:$DM$244</definedName>
    <definedName name="A83722609J_Latest">[1]AustralianNA2!$DM$244</definedName>
    <definedName name="A83722610T">[1]AustralianNA2!$H$1:$H$10,[1]AustralianNA2!$H$115:$H$244</definedName>
    <definedName name="A83722610T_Data">[1]AustralianNA2!$H$115:$H$244</definedName>
    <definedName name="A83722610T_Latest">[1]AustralianNA2!$H$244</definedName>
    <definedName name="A83722611V">[1]AustralianNA2!$FP$1:$FP$10,[1]AustralianNA2!$FP$116:$FP$244</definedName>
    <definedName name="A83722611V_Data">[1]AustralianNA2!$FP$116:$FP$244</definedName>
    <definedName name="A83722611V_Latest">[1]AustralianNA2!$FP$244</definedName>
    <definedName name="A83722612W">[1]AustralianNA2!$BK$1:$BK$10,[1]AustralianNA2!$BK$116:$BK$244</definedName>
    <definedName name="A83722612W_Data">[1]AustralianNA2!$BK$116:$BK$244</definedName>
    <definedName name="A83722612W_Latest">[1]AustralianNA2!$BK$244</definedName>
    <definedName name="A83722613X">[1]AustralianNA3!$AE$1:$AE$10,[1]AustralianNA3!$AE$116:$AE$244</definedName>
    <definedName name="A83722613X_Data">[1]AustralianNA3!$AE$116:$AE$244</definedName>
    <definedName name="A83722613X_Latest">[1]AustralianNA3!$AE$244</definedName>
    <definedName name="A83722620W">[1]AustralianNA2!$HQ$1:$HQ$10,[1]AustralianNA2!$HQ$115:$HQ$244</definedName>
    <definedName name="A83722620W_Data">[1]AustralianNA2!$HQ$115:$HQ$244</definedName>
    <definedName name="A83722620W_Latest">[1]AustralianNA2!$HQ$244</definedName>
    <definedName name="A83722621X">[1]AustralianNA2!$DL$1:$DL$10,[1]AustralianNA2!$DL$115:$DL$244</definedName>
    <definedName name="A83722621X_Data">[1]AustralianNA2!$DL$115:$DL$244</definedName>
    <definedName name="A83722621X_Latest">[1]AustralianNA2!$DL$244</definedName>
    <definedName name="A83722622A">[1]AustralianNA3!$AD$1:$AD$10,[1]AustralianNA3!$AD$116:$AD$244</definedName>
    <definedName name="A83722622A_Data">[1]AustralianNA3!$AD$116:$AD$244</definedName>
    <definedName name="A83722622A_Latest">[1]AustralianNA3!$AD$244</definedName>
    <definedName name="A85124990W">[1]AustralianNA4!$R$1:$R$10,[1]AustralianNA4!$R$11:$R$128</definedName>
    <definedName name="A85124990W_Data">[1]AustralianNA4!$R$11:$R$128</definedName>
    <definedName name="A85124990W_Latest">[1]AustralianNA4!$R$128</definedName>
    <definedName name="A85124991X">[1]AustralianNA4!$S$1:$S$10,[1]AustralianNA4!$S$11:$S$128</definedName>
    <definedName name="A85124991X_Data">[1]AustralianNA4!$S$11:$S$128</definedName>
    <definedName name="A85124991X_Latest">[1]AustralianNA4!$S$128</definedName>
    <definedName name="A85124992A">[1]AustralianNA4!$T$1:$T$10,[1]AustralianNA4!$T$11:$T$128</definedName>
    <definedName name="A85124992A_Data">[1]AustralianNA4!$T$11:$T$128</definedName>
    <definedName name="A85124992A_Latest">[1]AustralianNA4!$T$128</definedName>
    <definedName name="A85124993C">[1]AustralianNA4!$U$1:$U$10,[1]AustralianNA4!$U$11:$U$128</definedName>
    <definedName name="A85124993C_Data">[1]AustralianNA4!$U$11:$U$128</definedName>
    <definedName name="A85124993C_Latest">[1]AustralianNA4!$U$128</definedName>
    <definedName name="A85124994F">[1]AustralianNA4!$V$1:$V$10,[1]AustralianNA4!$V$11:$V$128</definedName>
    <definedName name="A85124994F_Data">[1]AustralianNA4!$V$11:$V$128</definedName>
    <definedName name="A85124994F_Latest">[1]AustralianNA4!$V$128</definedName>
    <definedName name="A85124995J">[1]AustralianNA4!$W$1:$W$10,[1]AustralianNA4!$W$11:$W$128</definedName>
    <definedName name="A85124995J_Data">[1]AustralianNA4!$W$11:$W$128</definedName>
    <definedName name="A85124995J_Latest">[1]AustralianNA4!$W$128</definedName>
    <definedName name="A85124996K">[1]AustralianNA4!$X$1:$X$10,[1]AustralianNA4!$X$11:$X$128</definedName>
    <definedName name="A85124996K_Data">[1]AustralianNA4!$X$11:$X$128</definedName>
    <definedName name="A85124996K_Latest">[1]AustralianNA4!$X$128</definedName>
    <definedName name="A85124997L">[1]AustralianNA4!$Y$1:$Y$10,[1]AustralianNA4!$Y$11:$Y$128</definedName>
    <definedName name="A85124997L_Data">[1]AustralianNA4!$Y$11:$Y$128</definedName>
    <definedName name="A85124997L_Latest">[1]AustralianNA4!$Y$128</definedName>
    <definedName name="A85124998R">[1]AustralianNA4!$Z$1:$Z$10,[1]AustralianNA4!$Z$11:$Z$128</definedName>
    <definedName name="A85124998R_Data">[1]AustralianNA4!$Z$11:$Z$128</definedName>
    <definedName name="A85124998R_Latest">[1]AustralianNA4!$Z$128</definedName>
    <definedName name="A85124999T">[1]AustralianNA4!$AA$1:$AA$10,[1]AustralianNA4!$AA$11:$AA$128</definedName>
    <definedName name="A85124999T_Data">[1]AustralianNA4!$AA$11:$AA$128</definedName>
    <definedName name="A85124999T_Latest">[1]AustralianNA4!$AA$128</definedName>
    <definedName name="A85125000T">[1]AustralianNA4!$AC$1:$AC$10,[1]AustralianNA4!$AC$11:$AC$128</definedName>
    <definedName name="A85125000T_Data">[1]AustralianNA4!$AC$11:$AC$128</definedName>
    <definedName name="A85125000T_Latest">[1]AustralianNA4!$AC$128</definedName>
    <definedName name="A85125001V">[1]AustralianNA4!$AD$1:$AD$10,[1]AustralianNA4!$AD$11:$AD$128</definedName>
    <definedName name="A85125001V_Data">[1]AustralianNA4!$AD$11:$AD$128</definedName>
    <definedName name="A85125001V_Latest">[1]AustralianNA4!$AD$128</definedName>
    <definedName name="A85125002W">[1]AustralianNA4!$AE$1:$AE$10,[1]AustralianNA4!$AE$11:$AE$128</definedName>
    <definedName name="A85125002W_Data">[1]AustralianNA4!$AE$11:$AE$128</definedName>
    <definedName name="A85125002W_Latest">[1]AustralianNA4!$AE$128</definedName>
    <definedName name="A85125003X">[1]AustralianNA4!$AF$1:$AF$10,[1]AustralianNA4!$AF$11:$AF$128</definedName>
    <definedName name="A85125003X_Data">[1]AustralianNA4!$AF$11:$AF$128</definedName>
    <definedName name="A85125003X_Latest">[1]AustralianNA4!$AF$128</definedName>
    <definedName name="A85125004A">[1]AustralianNA4!$AG$1:$AG$10,[1]AustralianNA4!$AG$11:$AG$128</definedName>
    <definedName name="A85125004A_Data">[1]AustralianNA4!$AG$11:$AG$128</definedName>
    <definedName name="A85125004A_Latest">[1]AustralianNA4!$AG$128</definedName>
    <definedName name="A85125005C">[1]AustralianNA4!$AH$1:$AH$10,[1]AustralianNA4!$AH$11:$AH$128</definedName>
    <definedName name="A85125005C_Data">[1]AustralianNA4!$AH$11:$AH$128</definedName>
    <definedName name="A85125005C_Latest">[1]AustralianNA4!$AH$128</definedName>
    <definedName name="A85125006F">[1]AustralianNA4!$AI$1:$AI$10,[1]AustralianNA4!$AI$11:$AI$128</definedName>
    <definedName name="A85125006F_Data">[1]AustralianNA4!$AI$11:$AI$128</definedName>
    <definedName name="A85125006F_Latest">[1]AustralianNA4!$AI$128</definedName>
    <definedName name="A85125007J">[1]AustralianNA4!$AJ$1:$AJ$10,[1]AustralianNA4!$AJ$11:$AJ$128</definedName>
    <definedName name="A85125007J_Data">[1]AustralianNA4!$AJ$11:$AJ$128</definedName>
    <definedName name="A85125007J_Latest">[1]AustralianNA4!$AJ$128</definedName>
    <definedName name="A85125008K">[1]AustralianNA4!$AK$1:$AK$10,[1]AustralianNA4!$AK$11:$AK$128</definedName>
    <definedName name="A85125008K_Data">[1]AustralianNA4!$AK$11:$AK$128</definedName>
    <definedName name="A85125008K_Latest">[1]AustralianNA4!$AK$128</definedName>
    <definedName name="A85125009L">[1]AustralianNA4!$AL$1:$AL$10,[1]AustralianNA4!$AL$11:$AL$128</definedName>
    <definedName name="A85125009L_Data">[1]AustralianNA4!$AL$11:$AL$128</definedName>
    <definedName name="A85125009L_Latest">[1]AustralianNA4!$AL$128</definedName>
    <definedName name="A85125010W">[1]AustralianNA4!$AM$1:$AM$10,[1]AustralianNA4!$AM$11:$AM$128</definedName>
    <definedName name="A85125010W_Data">[1]AustralianNA4!$AM$11:$AM$128</definedName>
    <definedName name="A85125010W_Latest">[1]AustralianNA4!$AM$128</definedName>
    <definedName name="A85125011X">[1]AustralianNA4!$AN$1:$AN$10,[1]AustralianNA4!$AN$11:$AN$128</definedName>
    <definedName name="A85125011X_Data">[1]AustralianNA4!$AN$11:$AN$128</definedName>
    <definedName name="A85125011X_Latest">[1]AustralianNA4!$AN$128</definedName>
    <definedName name="A85125012A">[1]AustralianNA4!$AO$1:$AO$10,[1]AustralianNA4!$AO$11:$AO$128</definedName>
    <definedName name="A85125012A_Data">[1]AustralianNA4!$AO$11:$AO$128</definedName>
    <definedName name="A85125012A_Latest">[1]AustralianNA4!$AO$128</definedName>
    <definedName name="A85125013C">[1]AustralianNA4!$AP$1:$AP$10,[1]AustralianNA4!$AP$11:$AP$128</definedName>
    <definedName name="A85125013C_Data">[1]AustralianNA4!$AP$11:$AP$128</definedName>
    <definedName name="A85125013C_Latest">[1]AustralianNA4!$AP$128</definedName>
    <definedName name="A85125014F">[1]AustralianNA4!$AQ$1:$AQ$10,[1]AustralianNA4!$AQ$11:$AQ$128</definedName>
    <definedName name="A85125014F_Data">[1]AustralianNA4!$AQ$11:$AQ$128</definedName>
    <definedName name="A85125014F_Latest">[1]AustralianNA4!$AQ$128</definedName>
    <definedName name="A85125015J">[1]AustralianNA4!$AR$1:$AR$10,[1]AustralianNA4!$AR$11:$AR$128</definedName>
    <definedName name="A85125015J_Data">[1]AustralianNA4!$AR$11:$AR$128</definedName>
    <definedName name="A85125015J_Latest">[1]AustralianNA4!$AR$128</definedName>
    <definedName name="A85125016K">[1]AustralianNA4!$AS$1:$AS$10,[1]AustralianNA4!$AS$11:$AS$128</definedName>
    <definedName name="A85125016K_Data">[1]AustralianNA4!$AS$11:$AS$128</definedName>
    <definedName name="A85125016K_Latest">[1]AustralianNA4!$AS$128</definedName>
    <definedName name="A85125017L">[1]AustralianNA4!$AT$1:$AT$10,[1]AustralianNA4!$AT$11:$AT$128</definedName>
    <definedName name="A85125017L_Data">[1]AustralianNA4!$AT$11:$AT$128</definedName>
    <definedName name="A85125017L_Latest">[1]AustralianNA4!$AT$128</definedName>
    <definedName name="A85125018R">[1]AustralianNA4!$AU$1:$AU$10,[1]AustralianNA4!$AU$11:$AU$128</definedName>
    <definedName name="A85125018R_Data">[1]AustralianNA4!$AU$11:$AU$128</definedName>
    <definedName name="A85125018R_Latest">[1]AustralianNA4!$AU$128</definedName>
    <definedName name="A85125019T">[1]AustralianNA4!$AV$1:$AV$10,[1]AustralianNA4!$AV$11:$AV$128</definedName>
    <definedName name="A85125019T_Data">[1]AustralianNA4!$AV$11:$AV$128</definedName>
    <definedName name="A85125019T_Latest">[1]AustralianNA4!$AV$128</definedName>
    <definedName name="A85125020A">[1]AustralianNA4!$AW$1:$AW$10,[1]AustralianNA4!$AW$11:$AW$128</definedName>
    <definedName name="A85125020A_Data">[1]AustralianNA4!$AW$11:$AW$128</definedName>
    <definedName name="A85125020A_Latest">[1]AustralianNA4!$AW$128</definedName>
    <definedName name="A85125021C">[1]AustralianNA4!$AX$1:$AX$10,[1]AustralianNA4!$AX$11:$AX$128</definedName>
    <definedName name="A85125021C_Data">[1]AustralianNA4!$AX$11:$AX$128</definedName>
    <definedName name="A85125021C_Latest">[1]AustralianNA4!$AX$128</definedName>
    <definedName name="A85125022F">[1]AustralianNA4!$AY$1:$AY$10,[1]AustralianNA4!$AY$11:$AY$128</definedName>
    <definedName name="A85125022F_Data">[1]AustralianNA4!$AY$11:$AY$128</definedName>
    <definedName name="A85125022F_Latest">[1]AustralianNA4!$AY$128</definedName>
    <definedName name="A85125023J">[1]AustralianNA4!$AZ$1:$AZ$10,[1]AustralianNA4!$AZ$11:$AZ$128</definedName>
    <definedName name="A85125023J_Data">[1]AustralianNA4!$AZ$11:$AZ$128</definedName>
    <definedName name="A85125023J_Latest">[1]AustralianNA4!$AZ$128</definedName>
    <definedName name="A85125024K">[1]AustralianNA4!$BA$1:$BA$10,[1]AustralianNA4!$BA$11:$BA$128</definedName>
    <definedName name="A85125024K_Data">[1]AustralianNA4!$BA$11:$BA$128</definedName>
    <definedName name="A85125024K_Latest">[1]AustralianNA4!$BA$128</definedName>
    <definedName name="A85125025L">[1]AustralianNA4!$BB$1:$BB$10,[1]AustralianNA4!$BB$11:$BB$128</definedName>
    <definedName name="A85125025L_Data">[1]AustralianNA4!$BB$11:$BB$128</definedName>
    <definedName name="A85125025L_Latest">[1]AustralianNA4!$BB$128</definedName>
    <definedName name="A85125026R">[1]AustralianNA4!$BC$1:$BC$10,[1]AustralianNA4!$BC$11:$BC$128</definedName>
    <definedName name="A85125026R_Data">[1]AustralianNA4!$BC$11:$BC$128</definedName>
    <definedName name="A85125026R_Latest">[1]AustralianNA4!$BC$128</definedName>
    <definedName name="A85125027T">[1]AustralianNA4!$BD$1:$BD$10,[1]AustralianNA4!$BD$11:$BD$128</definedName>
    <definedName name="A85125027T_Data">[1]AustralianNA4!$BD$11:$BD$128</definedName>
    <definedName name="A85125027T_Latest">[1]AustralianNA4!$BD$128</definedName>
    <definedName name="A85125028V">[1]AustralianNA4!$BF$1:$BF$10,[1]AustralianNA4!$BF$11:$BF$128</definedName>
    <definedName name="A85125028V_Data">[1]AustralianNA4!$BF$11:$BF$128</definedName>
    <definedName name="A85125028V_Latest">[1]AustralianNA4!$BF$128</definedName>
    <definedName name="A85125029W">[1]AustralianNA4!$BG$1:$BG$10,[1]AustralianNA4!$BG$11:$BG$128</definedName>
    <definedName name="A85125029W_Data">[1]AustralianNA4!$BG$11:$BG$128</definedName>
    <definedName name="A85125029W_Latest">[1]AustralianNA4!$BG$128</definedName>
    <definedName name="A85125030F">[1]AustralianNA4!$BH$1:$BH$10,[1]AustralianNA4!$BH$11:$BH$128</definedName>
    <definedName name="A85125030F_Data">[1]AustralianNA4!$BH$11:$BH$128</definedName>
    <definedName name="A85125030F_Latest">[1]AustralianNA4!$BH$128</definedName>
    <definedName name="A85125031J">[1]AustralianNA4!$BI$1:$BI$10,[1]AustralianNA4!$BI$11:$BI$128</definedName>
    <definedName name="A85125031J_Data">[1]AustralianNA4!$BI$11:$BI$128</definedName>
    <definedName name="A85125031J_Latest">[1]AustralianNA4!$BI$128</definedName>
    <definedName name="A85125032K">[1]AustralianNA4!$BJ$1:$BJ$10,[1]AustralianNA4!$BJ$11:$BJ$128</definedName>
    <definedName name="A85125032K_Data">[1]AustralianNA4!$BJ$11:$BJ$128</definedName>
    <definedName name="A85125032K_Latest">[1]AustralianNA4!$BJ$128</definedName>
    <definedName name="A85125033L">[1]AustralianNA4!$BK$1:$BK$10,[1]AustralianNA4!$BK$11:$BK$128</definedName>
    <definedName name="A85125033L_Data">[1]AustralianNA4!$BK$11:$BK$128</definedName>
    <definedName name="A85125033L_Latest">[1]AustralianNA4!$BK$128</definedName>
    <definedName name="A85125034R">[1]AustralianNA4!$BL$1:$BL$10,[1]AustralianNA4!$BL$11:$BL$128</definedName>
    <definedName name="A85125034R_Data">[1]AustralianNA4!$BL$11:$BL$128</definedName>
    <definedName name="A85125034R_Latest">[1]AustralianNA4!$BL$128</definedName>
    <definedName name="A85125035T">[1]AustralianNA4!$BM$1:$BM$10,[1]AustralianNA4!$BM$11:$BM$128</definedName>
    <definedName name="A85125035T_Data">[1]AustralianNA4!$BM$11:$BM$128</definedName>
    <definedName name="A85125035T_Latest">[1]AustralianNA4!$BM$128</definedName>
    <definedName name="A85125036V">[1]AustralianNA4!$BN$1:$BN$10,[1]AustralianNA4!$BN$11:$BN$128</definedName>
    <definedName name="A85125036V_Data">[1]AustralianNA4!$BN$11:$BN$128</definedName>
    <definedName name="A85125036V_Latest">[1]AustralianNA4!$BN$128</definedName>
    <definedName name="A85125037W">[1]AustralianNA4!$BO$1:$BO$10,[1]AustralianNA4!$BO$11:$BO$128</definedName>
    <definedName name="A85125037W_Data">[1]AustralianNA4!$BO$11:$BO$128</definedName>
    <definedName name="A85125037W_Latest">[1]AustralianNA4!$BO$128</definedName>
    <definedName name="A85125038X">[1]AustralianNA4!$BP$1:$BP$10,[1]AustralianNA4!$BP$11:$BP$128</definedName>
    <definedName name="A85125038X_Data">[1]AustralianNA4!$BP$11:$BP$128</definedName>
    <definedName name="A85125038X_Latest">[1]AustralianNA4!$BP$128</definedName>
    <definedName name="A85125039A">[1]AustralianNA4!$BQ$1:$BQ$10,[1]AustralianNA4!$BQ$11:$BQ$128</definedName>
    <definedName name="A85125039A_Data">[1]AustralianNA4!$BQ$11:$BQ$128</definedName>
    <definedName name="A85125039A_Latest">[1]AustralianNA4!$BQ$128</definedName>
    <definedName name="A85125040K">[1]AustralianNA4!$BR$1:$BR$10,[1]AustralianNA4!$BR$11:$BR$128</definedName>
    <definedName name="A85125040K_Data">[1]AustralianNA4!$BR$11:$BR$128</definedName>
    <definedName name="A85125040K_Latest">[1]AustralianNA4!$BR$128</definedName>
    <definedName name="A85125041L">[1]AustralianNA4!$BS$1:$BS$10,[1]AustralianNA4!$BS$11:$BS$128</definedName>
    <definedName name="A85125041L_Data">[1]AustralianNA4!$BS$11:$BS$128</definedName>
    <definedName name="A85125041L_Latest">[1]AustralianNA4!$BS$128</definedName>
    <definedName name="A85125042R">[1]AustralianNA4!$BT$1:$BT$10,[1]AustralianNA4!$BT$11:$BT$128</definedName>
    <definedName name="A85125042R_Data">[1]AustralianNA4!$BT$11:$BT$128</definedName>
    <definedName name="A85125042R_Latest">[1]AustralianNA4!$BT$128</definedName>
    <definedName name="A85125043T">[1]AustralianNA4!$BU$1:$BU$10,[1]AustralianNA4!$BU$11:$BU$128</definedName>
    <definedName name="A85125043T_Data">[1]AustralianNA4!$BU$11:$BU$128</definedName>
    <definedName name="A85125043T_Latest">[1]AustralianNA4!$BU$128</definedName>
    <definedName name="A85125044V">[1]AustralianNA4!$BV$1:$BV$10,[1]AustralianNA4!$BV$11:$BV$128</definedName>
    <definedName name="A85125044V_Data">[1]AustralianNA4!$BV$11:$BV$128</definedName>
    <definedName name="A85125044V_Latest">[1]AustralianNA4!$BV$128</definedName>
    <definedName name="A85125045W">[1]AustralianNA4!$BW$1:$BW$10,[1]AustralianNA4!$BW$11:$BW$128</definedName>
    <definedName name="A85125045W_Data">[1]AustralianNA4!$BW$11:$BW$128</definedName>
    <definedName name="A85125045W_Latest">[1]AustralianNA4!$BW$128</definedName>
    <definedName name="A85125046X">[1]AustralianNA4!$BX$1:$BX$10,[1]AustralianNA4!$BX$11:$BX$128</definedName>
    <definedName name="A85125046X_Data">[1]AustralianNA4!$BX$11:$BX$128</definedName>
    <definedName name="A85125046X_Latest">[1]AustralianNA4!$BX$128</definedName>
    <definedName name="A85125047A">[1]AustralianNA4!$BY$1:$BY$10,[1]AustralianNA4!$BY$11:$BY$128</definedName>
    <definedName name="A85125047A_Data">[1]AustralianNA4!$BY$11:$BY$128</definedName>
    <definedName name="A85125047A_Latest">[1]AustralianNA4!$BY$128</definedName>
    <definedName name="A85125048C">[1]AustralianNA4!$BZ$1:$BZ$10,[1]AustralianNA4!$BZ$11:$BZ$128</definedName>
    <definedName name="A85125048C_Data">[1]AustralianNA4!$BZ$11:$BZ$128</definedName>
    <definedName name="A85125048C_Latest">[1]AustralianNA4!$BZ$128</definedName>
    <definedName name="A85125049F">[1]AustralianNA4!$CA$1:$CA$10,[1]AustralianNA4!$CA$11:$CA$128</definedName>
    <definedName name="A85125049F_Data">[1]AustralianNA4!$CA$11:$CA$128</definedName>
    <definedName name="A85125049F_Latest">[1]AustralianNA4!$CA$128</definedName>
    <definedName name="A85125050R">[1]AustralianNA4!$CB$1:$CB$10,[1]AustralianNA4!$CB$11:$CB$128</definedName>
    <definedName name="A85125050R_Data">[1]AustralianNA4!$CB$11:$CB$128</definedName>
    <definedName name="A85125050R_Latest">[1]AustralianNA4!$CB$128</definedName>
    <definedName name="A85125051T">[1]AustralianNA4!$CC$1:$CC$10,[1]AustralianNA4!$CC$11:$CC$128</definedName>
    <definedName name="A85125051T_Data">[1]AustralianNA4!$CC$11:$CC$128</definedName>
    <definedName name="A85125051T_Latest">[1]AustralianNA4!$CC$128</definedName>
    <definedName name="A85125052V">[1]AustralianNA4!$CD$1:$CD$10,[1]AustralianNA4!$CD$11:$CD$128</definedName>
    <definedName name="A85125052V_Data">[1]AustralianNA4!$CD$11:$CD$128</definedName>
    <definedName name="A85125052V_Latest">[1]AustralianNA4!$CD$128</definedName>
    <definedName name="A85125053W">[1]AustralianNA4!$CE$1:$CE$10,[1]AustralianNA4!$CE$11:$CE$128</definedName>
    <definedName name="A85125053W_Data">[1]AustralianNA4!$CE$11:$CE$128</definedName>
    <definedName name="A85125053W_Latest">[1]AustralianNA4!$CE$128</definedName>
    <definedName name="A85125054X">[1]AustralianNA4!$CF$1:$CF$10,[1]AustralianNA4!$CF$11:$CF$128</definedName>
    <definedName name="A85125054X_Data">[1]AustralianNA4!$CF$11:$CF$128</definedName>
    <definedName name="A85125054X_Latest">[1]AustralianNA4!$CF$128</definedName>
    <definedName name="A85125055A">[1]AustralianNA4!$CG$1:$CG$10,[1]AustralianNA4!$CG$11:$CG$128</definedName>
    <definedName name="A85125055A_Data">[1]AustralianNA4!$CG$11:$CG$128</definedName>
    <definedName name="A85125055A_Latest">[1]AustralianNA4!$CG$128</definedName>
    <definedName name="A85125056C">[1]AustralianNA4!$CI$1:$CI$10,[1]AustralianNA4!$CI$11:$CI$128</definedName>
    <definedName name="A85125056C_Data">[1]AustralianNA4!$CI$11:$CI$128</definedName>
    <definedName name="A85125056C_Latest">[1]AustralianNA4!$CI$128</definedName>
    <definedName name="A85125057F">[1]AustralianNA4!$CJ$1:$CJ$10,[1]AustralianNA4!$CJ$11:$CJ$128</definedName>
    <definedName name="A85125057F_Data">[1]AustralianNA4!$CJ$11:$CJ$128</definedName>
    <definedName name="A85125057F_Latest">[1]AustralianNA4!$CJ$128</definedName>
    <definedName name="A85125379W">[1]AustralianNA4!$B$1:$B$10,[1]AustralianNA4!$B$11:$B$128</definedName>
    <definedName name="A85125379W_Data">[1]AustralianNA4!$B$11:$B$128</definedName>
    <definedName name="A85125379W_Latest">[1]AustralianNA4!$B$128</definedName>
    <definedName name="A85125380F">[1]AustralianNA4!$C$1:$C$10,[1]AustralianNA4!$C$11:$C$128</definedName>
    <definedName name="A85125380F_Data">[1]AustralianNA4!$C$11:$C$128</definedName>
    <definedName name="A85125380F_Latest">[1]AustralianNA4!$C$128</definedName>
    <definedName name="A85125381J">[1]AustralianNA4!$D$1:$D$10,[1]AustralianNA4!$D$11:$D$128</definedName>
    <definedName name="A85125381J_Data">[1]AustralianNA4!$D$11:$D$128</definedName>
    <definedName name="A85125381J_Latest">[1]AustralianNA4!$D$128</definedName>
    <definedName name="A85125382K">[1]AustralianNA4!$E$1:$E$10,[1]AustralianNA4!$E$11:$E$128</definedName>
    <definedName name="A85125382K_Data">[1]AustralianNA4!$E$11:$E$128</definedName>
    <definedName name="A85125382K_Latest">[1]AustralianNA4!$E$128</definedName>
    <definedName name="A85125383L">[1]AustralianNA4!$F$1:$F$10,[1]AustralianNA4!$F$11:$F$128</definedName>
    <definedName name="A85125383L_Data">[1]AustralianNA4!$F$11:$F$128</definedName>
    <definedName name="A85125383L_Latest">[1]AustralianNA4!$F$128</definedName>
    <definedName name="A85125384R">[1]AustralianNA4!$G$1:$G$10,[1]AustralianNA4!$G$11:$G$128</definedName>
    <definedName name="A85125384R_Data">[1]AustralianNA4!$G$11:$G$128</definedName>
    <definedName name="A85125384R_Latest">[1]AustralianNA4!$G$128</definedName>
    <definedName name="A85125385T">[1]AustralianNA4!$H$1:$H$10,[1]AustralianNA4!$H$11:$H$128</definedName>
    <definedName name="A85125385T_Data">[1]AustralianNA4!$H$11:$H$128</definedName>
    <definedName name="A85125385T_Latest">[1]AustralianNA4!$H$128</definedName>
    <definedName name="A85125386V">[1]AustralianNA4!$I$1:$I$10,[1]AustralianNA4!$I$11:$I$128</definedName>
    <definedName name="A85125386V_Data">[1]AustralianNA4!$I$11:$I$128</definedName>
    <definedName name="A85125386V_Latest">[1]AustralianNA4!$I$128</definedName>
    <definedName name="A85125387W">[1]AustralianNA4!$J$1:$J$10,[1]AustralianNA4!$J$11:$J$128</definedName>
    <definedName name="A85125387W_Data">[1]AustralianNA4!$J$11:$J$128</definedName>
    <definedName name="A85125387W_Latest">[1]AustralianNA4!$J$128</definedName>
    <definedName name="A85125388X">[1]AustralianNA4!$K$1:$K$10,[1]AustralianNA4!$K$11:$K$128</definedName>
    <definedName name="A85125388X_Data">[1]AustralianNA4!$K$11:$K$128</definedName>
    <definedName name="A85125388X_Latest">[1]AustralianNA4!$K$128</definedName>
    <definedName name="A85125389A">[1]AustralianNA4!$L$1:$L$10,[1]AustralianNA4!$L$11:$L$128</definedName>
    <definedName name="A85125389A_Data">[1]AustralianNA4!$L$11:$L$128</definedName>
    <definedName name="A85125389A_Latest">[1]AustralianNA4!$L$128</definedName>
    <definedName name="A85125390K">[1]AustralianNA4!$M$1:$M$10,[1]AustralianNA4!$M$11:$M$128</definedName>
    <definedName name="A85125390K_Data">[1]AustralianNA4!$M$11:$M$128</definedName>
    <definedName name="A85125390K_Latest">[1]AustralianNA4!$M$128</definedName>
    <definedName name="A85125391L">[1]AustralianNA4!$N$1:$N$10,[1]AustralianNA4!$N$11:$N$128</definedName>
    <definedName name="A85125391L_Data">[1]AustralianNA4!$N$11:$N$128</definedName>
    <definedName name="A85125391L_Latest">[1]AustralianNA4!$N$128</definedName>
    <definedName name="A85125392R">[1]AustralianNA4!$O$1:$O$10,[1]AustralianNA4!$O$11:$O$128</definedName>
    <definedName name="A85125392R_Data">[1]AustralianNA4!$O$11:$O$128</definedName>
    <definedName name="A85125392R_Latest">[1]AustralianNA4!$O$128</definedName>
    <definedName name="A85125393T">[1]AustralianNA4!$P$1:$P$10,[1]AustralianNA4!$P$11:$P$128</definedName>
    <definedName name="A85125393T_Data">[1]AustralianNA4!$P$11:$P$128</definedName>
    <definedName name="A85125393T_Latest">[1]AustralianNA4!$P$128</definedName>
    <definedName name="A85125394V">[1]AustralianNA4!$Q$1:$Q$10,[1]AustralianNA4!$Q$11:$Q$128</definedName>
    <definedName name="A85125394V_Data">[1]AustralianNA4!$Q$11:$Q$128</definedName>
    <definedName name="A85125394V_Latest">[1]AustralianNA4!$Q$128</definedName>
    <definedName name="A85125811W">[1]AustralianNA5!$AC$1:$AC$10,[1]AustralianNA5!$AC$11:$AC$128</definedName>
    <definedName name="A85125811W_Data">[1]AustralianNA5!$AC$11:$AC$128</definedName>
    <definedName name="A85125811W_Latest">[1]AustralianNA5!$AC$128</definedName>
    <definedName name="A85125812X">[1]AustralianNA4!$AB$1:$AB$10,[1]AustralianNA4!$AB$11:$AB$128</definedName>
    <definedName name="A85125812X_Data">[1]AustralianNA4!$AB$11:$AB$128</definedName>
    <definedName name="A85125812X_Latest">[1]AustralianNA4!$AB$128</definedName>
    <definedName name="A85125813A">[1]AustralianNA5!$BG$1:$BG$10,[1]AustralianNA5!$BG$11:$BG$128</definedName>
    <definedName name="A85125813A_Data">[1]AustralianNA5!$BG$11:$BG$128</definedName>
    <definedName name="A85125813A_Latest">[1]AustralianNA5!$BG$128</definedName>
    <definedName name="A85125814C">[1]AustralianNA4!$BE$1:$BE$10,[1]AustralianNA4!$BE$11:$BE$128</definedName>
    <definedName name="A85125814C_Data">[1]AustralianNA4!$BE$11:$BE$128</definedName>
    <definedName name="A85125814C_Latest">[1]AustralianNA4!$BE$128</definedName>
    <definedName name="A85125815F">[1]AustralianNA5!$CK$1:$CK$10,[1]AustralianNA5!$CK$11:$CK$128</definedName>
    <definedName name="A85125815F_Data">[1]AustralianNA5!$CK$11:$CK$128</definedName>
    <definedName name="A85125815F_Latest">[1]AustralianNA5!$CK$128</definedName>
    <definedName name="A85125816J">[1]AustralianNA4!$CH$1:$CH$10,[1]AustralianNA4!$CH$11:$CH$128</definedName>
    <definedName name="A85125816J_Data">[1]AustralianNA4!$CH$11:$CH$128</definedName>
    <definedName name="A85125816J_Latest">[1]AustralianNA4!$CH$128</definedName>
    <definedName name="A85125817K">[1]AustralianNA5!$B$1:$B$10,[1]AustralianNA5!$B$11:$B$128</definedName>
    <definedName name="A85125817K_Data">[1]AustralianNA5!$B$11:$B$128</definedName>
    <definedName name="A85125817K_Latest">[1]AustralianNA5!$B$128</definedName>
    <definedName name="A85125818L">[1]AustralianNA5!$C$1:$C$10,[1]AustralianNA5!$C$11:$C$128</definedName>
    <definedName name="A85125818L_Data">[1]AustralianNA5!$C$11:$C$128</definedName>
    <definedName name="A85125818L_Latest">[1]AustralianNA5!$C$128</definedName>
    <definedName name="A85125819R">[1]AustralianNA5!$D$1:$D$10,[1]AustralianNA5!$D$11:$D$128</definedName>
    <definedName name="A85125819R_Data">[1]AustralianNA5!$D$11:$D$128</definedName>
    <definedName name="A85125819R_Latest">[1]AustralianNA5!$D$128</definedName>
    <definedName name="A85125820X">[1]AustralianNA5!$E$1:$E$10,[1]AustralianNA5!$E$11:$E$128</definedName>
    <definedName name="A85125820X_Data">[1]AustralianNA5!$E$11:$E$128</definedName>
    <definedName name="A85125820X_Latest">[1]AustralianNA5!$E$128</definedName>
    <definedName name="A85125821A">[1]AustralianNA5!$F$1:$F$10,[1]AustralianNA5!$F$11:$F$128</definedName>
    <definedName name="A85125821A_Data">[1]AustralianNA5!$F$11:$F$128</definedName>
    <definedName name="A85125821A_Latest">[1]AustralianNA5!$F$128</definedName>
    <definedName name="A85125822C">[1]AustralianNA5!$G$1:$G$10,[1]AustralianNA5!$G$11:$G$128</definedName>
    <definedName name="A85125822C_Data">[1]AustralianNA5!$G$11:$G$128</definedName>
    <definedName name="A85125822C_Latest">[1]AustralianNA5!$G$128</definedName>
    <definedName name="A85125823F">[1]AustralianNA5!$H$1:$H$10,[1]AustralianNA5!$H$11:$H$128</definedName>
    <definedName name="A85125823F_Data">[1]AustralianNA5!$H$11:$H$128</definedName>
    <definedName name="A85125823F_Latest">[1]AustralianNA5!$H$128</definedName>
    <definedName name="A85125824J">[1]AustralianNA5!$I$1:$I$10,[1]AustralianNA5!$I$11:$I$128</definedName>
    <definedName name="A85125824J_Data">[1]AustralianNA5!$I$11:$I$128</definedName>
    <definedName name="A85125824J_Latest">[1]AustralianNA5!$I$128</definedName>
    <definedName name="A85125825K">[1]AustralianNA5!$J$1:$J$10,[1]AustralianNA5!$J$11:$J$128</definedName>
    <definedName name="A85125825K_Data">[1]AustralianNA5!$J$11:$J$128</definedName>
    <definedName name="A85125825K_Latest">[1]AustralianNA5!$J$128</definedName>
    <definedName name="A85125826L">[1]AustralianNA5!$K$1:$K$10,[1]AustralianNA5!$K$11:$K$128</definedName>
    <definedName name="A85125826L_Data">[1]AustralianNA5!$K$11:$K$128</definedName>
    <definedName name="A85125826L_Latest">[1]AustralianNA5!$K$128</definedName>
    <definedName name="A85125827R">[1]AustralianNA5!$L$1:$L$10,[1]AustralianNA5!$L$11:$L$128</definedName>
    <definedName name="A85125827R_Data">[1]AustralianNA5!$L$11:$L$128</definedName>
    <definedName name="A85125827R_Latest">[1]AustralianNA5!$L$128</definedName>
    <definedName name="A85125828T">[1]AustralianNA5!$M$1:$M$10,[1]AustralianNA5!$M$11:$M$128</definedName>
    <definedName name="A85125828T_Data">[1]AustralianNA5!$M$11:$M$128</definedName>
    <definedName name="A85125828T_Latest">[1]AustralianNA5!$M$128</definedName>
    <definedName name="A85125829V">[1]AustralianNA5!$N$1:$N$10,[1]AustralianNA5!$N$11:$N$128</definedName>
    <definedName name="A85125829V_Data">[1]AustralianNA5!$N$11:$N$128</definedName>
    <definedName name="A85125829V_Latest">[1]AustralianNA5!$N$128</definedName>
    <definedName name="A85125830C">[1]AustralianNA5!$O$1:$O$10,[1]AustralianNA5!$O$11:$O$128</definedName>
    <definedName name="A85125830C_Data">[1]AustralianNA5!$O$11:$O$128</definedName>
    <definedName name="A85125830C_Latest">[1]AustralianNA5!$O$128</definedName>
    <definedName name="A85125831F">[1]AustralianNA5!$P$1:$P$10,[1]AustralianNA5!$P$11:$P$128</definedName>
    <definedName name="A85125831F_Data">[1]AustralianNA5!$P$11:$P$128</definedName>
    <definedName name="A85125831F_Latest">[1]AustralianNA5!$P$128</definedName>
    <definedName name="A85125832J">[1]AustralianNA5!$Q$1:$Q$10,[1]AustralianNA5!$Q$11:$Q$128</definedName>
    <definedName name="A85125832J_Data">[1]AustralianNA5!$Q$11:$Q$128</definedName>
    <definedName name="A85125832J_Latest">[1]AustralianNA5!$Q$128</definedName>
    <definedName name="A85125833K">[1]AustralianNA5!$R$1:$R$10,[1]AustralianNA5!$R$11:$R$128</definedName>
    <definedName name="A85125833K_Data">[1]AustralianNA5!$R$11:$R$128</definedName>
    <definedName name="A85125833K_Latest">[1]AustralianNA5!$R$128</definedName>
    <definedName name="A85125834L">[1]AustralianNA5!$S$1:$S$10,[1]AustralianNA5!$S$11:$S$128</definedName>
    <definedName name="A85125834L_Data">[1]AustralianNA5!$S$11:$S$128</definedName>
    <definedName name="A85125834L_Latest">[1]AustralianNA5!$S$128</definedName>
    <definedName name="A85125835R">[1]AustralianNA5!$T$1:$T$10,[1]AustralianNA5!$T$11:$T$128</definedName>
    <definedName name="A85125835R_Data">[1]AustralianNA5!$T$11:$T$128</definedName>
    <definedName name="A85125835R_Latest">[1]AustralianNA5!$T$128</definedName>
    <definedName name="A85125836T">[1]AustralianNA5!$U$1:$U$10,[1]AustralianNA5!$U$11:$U$128</definedName>
    <definedName name="A85125836T_Data">[1]AustralianNA5!$U$11:$U$128</definedName>
    <definedName name="A85125836T_Latest">[1]AustralianNA5!$U$128</definedName>
    <definedName name="A85125837V">[1]AustralianNA5!$V$1:$V$10,[1]AustralianNA5!$V$11:$V$128</definedName>
    <definedName name="A85125837V_Data">[1]AustralianNA5!$V$11:$V$128</definedName>
    <definedName name="A85125837V_Latest">[1]AustralianNA5!$V$128</definedName>
    <definedName name="A85125838W">[1]AustralianNA5!$W$1:$W$10,[1]AustralianNA5!$W$11:$W$128</definedName>
    <definedName name="A85125838W_Data">[1]AustralianNA5!$W$11:$W$128</definedName>
    <definedName name="A85125838W_Latest">[1]AustralianNA5!$W$128</definedName>
    <definedName name="A85125839X">[1]AustralianNA5!$X$1:$X$10,[1]AustralianNA5!$X$11:$X$128</definedName>
    <definedName name="A85125839X_Data">[1]AustralianNA5!$X$11:$X$128</definedName>
    <definedName name="A85125839X_Latest">[1]AustralianNA5!$X$128</definedName>
    <definedName name="A85125840J">[1]AustralianNA5!$Y$1:$Y$10,[1]AustralianNA5!$Y$11:$Y$128</definedName>
    <definedName name="A85125840J_Data">[1]AustralianNA5!$Y$11:$Y$128</definedName>
    <definedName name="A85125840J_Latest">[1]AustralianNA5!$Y$128</definedName>
    <definedName name="A85125841K">[1]AustralianNA5!$Z$1:$Z$10,[1]AustralianNA5!$Z$11:$Z$128</definedName>
    <definedName name="A85125841K_Data">[1]AustralianNA5!$Z$11:$Z$128</definedName>
    <definedName name="A85125841K_Latest">[1]AustralianNA5!$Z$128</definedName>
    <definedName name="A85125842L">[1]AustralianNA5!$AA$1:$AA$10,[1]AustralianNA5!$AA$11:$AA$128</definedName>
    <definedName name="A85125842L_Data">[1]AustralianNA5!$AA$11:$AA$128</definedName>
    <definedName name="A85125842L_Latest">[1]AustralianNA5!$AA$128</definedName>
    <definedName name="A85125843R">[1]AustralianNA5!$AB$1:$AB$10,[1]AustralianNA5!$AB$11:$AB$128</definedName>
    <definedName name="A85125843R_Data">[1]AustralianNA5!$AB$11:$AB$128</definedName>
    <definedName name="A85125843R_Latest">[1]AustralianNA5!$AB$128</definedName>
    <definedName name="A85125844T">[1]AustralianNA5!$AD$1:$AD$10,[1]AustralianNA5!$AD$11:$AD$128</definedName>
    <definedName name="A85125844T_Data">[1]AustralianNA5!$AD$11:$AD$128</definedName>
    <definedName name="A85125844T_Latest">[1]AustralianNA5!$AD$128</definedName>
    <definedName name="A85125845V">[1]AustralianNA5!$AE$1:$AE$10,[1]AustralianNA5!$AE$11:$AE$128</definedName>
    <definedName name="A85125845V_Data">[1]AustralianNA5!$AE$11:$AE$128</definedName>
    <definedName name="A85125845V_Latest">[1]AustralianNA5!$AE$128</definedName>
    <definedName name="A85125846W">[1]AustralianNA5!$AF$1:$AF$10,[1]AustralianNA5!$AF$11:$AF$128</definedName>
    <definedName name="A85125846W_Data">[1]AustralianNA5!$AF$11:$AF$128</definedName>
    <definedName name="A85125846W_Latest">[1]AustralianNA5!$AF$128</definedName>
    <definedName name="A85125847X">[1]AustralianNA5!$AG$1:$AG$10,[1]AustralianNA5!$AG$11:$AG$128</definedName>
    <definedName name="A85125847X_Data">[1]AustralianNA5!$AG$11:$AG$128</definedName>
    <definedName name="A85125847X_Latest">[1]AustralianNA5!$AG$128</definedName>
    <definedName name="A85125848A">[1]AustralianNA5!$AH$1:$AH$10,[1]AustralianNA5!$AH$11:$AH$128</definedName>
    <definedName name="A85125848A_Data">[1]AustralianNA5!$AH$11:$AH$128</definedName>
    <definedName name="A85125848A_Latest">[1]AustralianNA5!$AH$128</definedName>
    <definedName name="A85125849C">[1]AustralianNA5!$AI$1:$AI$10,[1]AustralianNA5!$AI$11:$AI$128</definedName>
    <definedName name="A85125849C_Data">[1]AustralianNA5!$AI$11:$AI$128</definedName>
    <definedName name="A85125849C_Latest">[1]AustralianNA5!$AI$128</definedName>
    <definedName name="A85125850L">[1]AustralianNA5!$AJ$1:$AJ$10,[1]AustralianNA5!$AJ$11:$AJ$128</definedName>
    <definedName name="A85125850L_Data">[1]AustralianNA5!$AJ$11:$AJ$128</definedName>
    <definedName name="A85125850L_Latest">[1]AustralianNA5!$AJ$128</definedName>
    <definedName name="A85125851R">[1]AustralianNA5!$AK$1:$AK$10,[1]AustralianNA5!$AK$11:$AK$128</definedName>
    <definedName name="A85125851R_Data">[1]AustralianNA5!$AK$11:$AK$128</definedName>
    <definedName name="A85125851R_Latest">[1]AustralianNA5!$AK$128</definedName>
    <definedName name="A85125852T">[1]AustralianNA5!$AL$1:$AL$10,[1]AustralianNA5!$AL$11:$AL$128</definedName>
    <definedName name="A85125852T_Data">[1]AustralianNA5!$AL$11:$AL$128</definedName>
    <definedName name="A85125852T_Latest">[1]AustralianNA5!$AL$128</definedName>
    <definedName name="A85125853V">[1]AustralianNA5!$AM$1:$AM$10,[1]AustralianNA5!$AM$11:$AM$128</definedName>
    <definedName name="A85125853V_Data">[1]AustralianNA5!$AM$11:$AM$128</definedName>
    <definedName name="A85125853V_Latest">[1]AustralianNA5!$AM$128</definedName>
    <definedName name="A85125854W">[1]AustralianNA5!$AN$1:$AN$10,[1]AustralianNA5!$AN$11:$AN$128</definedName>
    <definedName name="A85125854W_Data">[1]AustralianNA5!$AN$11:$AN$128</definedName>
    <definedName name="A85125854W_Latest">[1]AustralianNA5!$AN$128</definedName>
    <definedName name="A85125855X">[1]AustralianNA5!$AO$1:$AO$10,[1]AustralianNA5!$AO$11:$AO$128</definedName>
    <definedName name="A85125855X_Data">[1]AustralianNA5!$AO$11:$AO$128</definedName>
    <definedName name="A85125855X_Latest">[1]AustralianNA5!$AO$128</definedName>
    <definedName name="A85125856A">[1]AustralianNA5!$AP$1:$AP$10,[1]AustralianNA5!$AP$11:$AP$128</definedName>
    <definedName name="A85125856A_Data">[1]AustralianNA5!$AP$11:$AP$128</definedName>
    <definedName name="A85125856A_Latest">[1]AustralianNA5!$AP$128</definedName>
    <definedName name="A85125857C">[1]AustralianNA5!$AQ$1:$AQ$10,[1]AustralianNA5!$AQ$11:$AQ$128</definedName>
    <definedName name="A85125857C_Data">[1]AustralianNA5!$AQ$11:$AQ$128</definedName>
    <definedName name="A85125857C_Latest">[1]AustralianNA5!$AQ$128</definedName>
    <definedName name="A85125858F">[1]AustralianNA5!$AR$1:$AR$10,[1]AustralianNA5!$AR$11:$AR$128</definedName>
    <definedName name="A85125858F_Data">[1]AustralianNA5!$AR$11:$AR$128</definedName>
    <definedName name="A85125858F_Latest">[1]AustralianNA5!$AR$128</definedName>
    <definedName name="A85125859J">[1]AustralianNA5!$AS$1:$AS$10,[1]AustralianNA5!$AS$11:$AS$128</definedName>
    <definedName name="A85125859J_Data">[1]AustralianNA5!$AS$11:$AS$128</definedName>
    <definedName name="A85125859J_Latest">[1]AustralianNA5!$AS$128</definedName>
    <definedName name="A85125860T">[1]AustralianNA5!$AT$1:$AT$10,[1]AustralianNA5!$AT$11:$AT$128</definedName>
    <definedName name="A85125860T_Data">[1]AustralianNA5!$AT$11:$AT$128</definedName>
    <definedName name="A85125860T_Latest">[1]AustralianNA5!$AT$128</definedName>
    <definedName name="A85125861V">[1]AustralianNA5!$AU$1:$AU$10,[1]AustralianNA5!$AU$11:$AU$128</definedName>
    <definedName name="A85125861V_Data">[1]AustralianNA5!$AU$11:$AU$128</definedName>
    <definedName name="A85125861V_Latest">[1]AustralianNA5!$AU$128</definedName>
    <definedName name="A85125862W">[1]AustralianNA5!$AV$1:$AV$10,[1]AustralianNA5!$AV$11:$AV$128</definedName>
    <definedName name="A85125862W_Data">[1]AustralianNA5!$AV$11:$AV$128</definedName>
    <definedName name="A85125862W_Latest">[1]AustralianNA5!$AV$128</definedName>
    <definedName name="A85125863X">[1]AustralianNA5!$AW$1:$AW$10,[1]AustralianNA5!$AW$11:$AW$128</definedName>
    <definedName name="A85125863X_Data">[1]AustralianNA5!$AW$11:$AW$128</definedName>
    <definedName name="A85125863X_Latest">[1]AustralianNA5!$AW$128</definedName>
    <definedName name="A85125864A">[1]AustralianNA5!$AX$1:$AX$10,[1]AustralianNA5!$AX$11:$AX$128</definedName>
    <definedName name="A85125864A_Data">[1]AustralianNA5!$AX$11:$AX$128</definedName>
    <definedName name="A85125864A_Latest">[1]AustralianNA5!$AX$128</definedName>
    <definedName name="A85125865C">[1]AustralianNA5!$AY$1:$AY$10,[1]AustralianNA5!$AY$11:$AY$128</definedName>
    <definedName name="A85125865C_Data">[1]AustralianNA5!$AY$11:$AY$128</definedName>
    <definedName name="A85125865C_Latest">[1]AustralianNA5!$AY$128</definedName>
    <definedName name="A85125866F">[1]AustralianNA5!$AZ$1:$AZ$10,[1]AustralianNA5!$AZ$11:$AZ$128</definedName>
    <definedName name="A85125866F_Data">[1]AustralianNA5!$AZ$11:$AZ$128</definedName>
    <definedName name="A85125866F_Latest">[1]AustralianNA5!$AZ$128</definedName>
    <definedName name="A85125867J">[1]AustralianNA5!$BA$1:$BA$10,[1]AustralianNA5!$BA$11:$BA$128</definedName>
    <definedName name="A85125867J_Data">[1]AustralianNA5!$BA$11:$BA$128</definedName>
    <definedName name="A85125867J_Latest">[1]AustralianNA5!$BA$128</definedName>
    <definedName name="A85125868K">[1]AustralianNA5!$BB$1:$BB$10,[1]AustralianNA5!$BB$11:$BB$128</definedName>
    <definedName name="A85125868K_Data">[1]AustralianNA5!$BB$11:$BB$128</definedName>
    <definedName name="A85125868K_Latest">[1]AustralianNA5!$BB$128</definedName>
    <definedName name="A85125869L">[1]AustralianNA5!$BC$1:$BC$10,[1]AustralianNA5!$BC$11:$BC$128</definedName>
    <definedName name="A85125869L_Data">[1]AustralianNA5!$BC$11:$BC$128</definedName>
    <definedName name="A85125869L_Latest">[1]AustralianNA5!$BC$128</definedName>
    <definedName name="A85125870W">[1]AustralianNA5!$BD$1:$BD$10,[1]AustralianNA5!$BD$11:$BD$128</definedName>
    <definedName name="A85125870W_Data">[1]AustralianNA5!$BD$11:$BD$128</definedName>
    <definedName name="A85125870W_Latest">[1]AustralianNA5!$BD$128</definedName>
    <definedName name="A85125871X">[1]AustralianNA5!$BE$1:$BE$10,[1]AustralianNA5!$BE$11:$BE$128</definedName>
    <definedName name="A85125871X_Data">[1]AustralianNA5!$BE$11:$BE$128</definedName>
    <definedName name="A85125871X_Latest">[1]AustralianNA5!$BE$128</definedName>
    <definedName name="A85125872A">[1]AustralianNA5!$BF$1:$BF$10,[1]AustralianNA5!$BF$11:$BF$128</definedName>
    <definedName name="A85125872A_Data">[1]AustralianNA5!$BF$11:$BF$128</definedName>
    <definedName name="A85125872A_Latest">[1]AustralianNA5!$BF$128</definedName>
    <definedName name="A85125873C">[1]AustralianNA5!$BH$1:$BH$10,[1]AustralianNA5!$BH$11:$BH$128</definedName>
    <definedName name="A85125873C_Data">[1]AustralianNA5!$BH$11:$BH$128</definedName>
    <definedName name="A85125873C_Latest">[1]AustralianNA5!$BH$128</definedName>
    <definedName name="A85125874F">[1]AustralianNA5!$BI$1:$BI$10,[1]AustralianNA5!$BI$11:$BI$128</definedName>
    <definedName name="A85125874F_Data">[1]AustralianNA5!$BI$11:$BI$128</definedName>
    <definedName name="A85125874F_Latest">[1]AustralianNA5!$BI$128</definedName>
    <definedName name="A85125875J">[1]AustralianNA5!$BJ$1:$BJ$10,[1]AustralianNA5!$BJ$11:$BJ$128</definedName>
    <definedName name="A85125875J_Data">[1]AustralianNA5!$BJ$11:$BJ$128</definedName>
    <definedName name="A85125875J_Latest">[1]AustralianNA5!$BJ$128</definedName>
    <definedName name="A85125876K">[1]AustralianNA5!$BK$1:$BK$10,[1]AustralianNA5!$BK$11:$BK$128</definedName>
    <definedName name="A85125876K_Data">[1]AustralianNA5!$BK$11:$BK$128</definedName>
    <definedName name="A85125876K_Latest">[1]AustralianNA5!$BK$128</definedName>
    <definedName name="A85125877L">[1]AustralianNA5!$BL$1:$BL$10,[1]AustralianNA5!$BL$11:$BL$128</definedName>
    <definedName name="A85125877L_Data">[1]AustralianNA5!$BL$11:$BL$128</definedName>
    <definedName name="A85125877L_Latest">[1]AustralianNA5!$BL$128</definedName>
    <definedName name="A85125878R">[1]AustralianNA5!$BM$1:$BM$10,[1]AustralianNA5!$BM$11:$BM$128</definedName>
    <definedName name="A85125878R_Data">[1]AustralianNA5!$BM$11:$BM$128</definedName>
    <definedName name="A85125878R_Latest">[1]AustralianNA5!$BM$128</definedName>
    <definedName name="A85125879T">[1]AustralianNA5!$BN$1:$BN$10,[1]AustralianNA5!$BN$11:$BN$128</definedName>
    <definedName name="A85125879T_Data">[1]AustralianNA5!$BN$11:$BN$128</definedName>
    <definedName name="A85125879T_Latest">[1]AustralianNA5!$BN$128</definedName>
    <definedName name="A85125880A">[1]AustralianNA5!$BO$1:$BO$10,[1]AustralianNA5!$BO$11:$BO$128</definedName>
    <definedName name="A85125880A_Data">[1]AustralianNA5!$BO$11:$BO$128</definedName>
    <definedName name="A85125880A_Latest">[1]AustralianNA5!$BO$128</definedName>
    <definedName name="A85125881C">[1]AustralianNA5!$BP$1:$BP$10,[1]AustralianNA5!$BP$11:$BP$128</definedName>
    <definedName name="A85125881C_Data">[1]AustralianNA5!$BP$11:$BP$128</definedName>
    <definedName name="A85125881C_Latest">[1]AustralianNA5!$BP$128</definedName>
    <definedName name="A85125882F">[1]AustralianNA5!$BQ$1:$BQ$10,[1]AustralianNA5!$BQ$11:$BQ$128</definedName>
    <definedName name="A85125882F_Data">[1]AustralianNA5!$BQ$11:$BQ$128</definedName>
    <definedName name="A85125882F_Latest">[1]AustralianNA5!$BQ$128</definedName>
    <definedName name="A85125883J">[1]AustralianNA5!$BR$1:$BR$10,[1]AustralianNA5!$BR$11:$BR$128</definedName>
    <definedName name="A85125883J_Data">[1]AustralianNA5!$BR$11:$BR$128</definedName>
    <definedName name="A85125883J_Latest">[1]AustralianNA5!$BR$128</definedName>
    <definedName name="A85125884K">[1]AustralianNA5!$BS$1:$BS$10,[1]AustralianNA5!$BS$11:$BS$128</definedName>
    <definedName name="A85125884K_Data">[1]AustralianNA5!$BS$11:$BS$128</definedName>
    <definedName name="A85125884K_Latest">[1]AustralianNA5!$BS$128</definedName>
    <definedName name="A85125885L">[1]AustralianNA5!$BT$1:$BT$10,[1]AustralianNA5!$BT$11:$BT$128</definedName>
    <definedName name="A85125885L_Data">[1]AustralianNA5!$BT$11:$BT$128</definedName>
    <definedName name="A85125885L_Latest">[1]AustralianNA5!$BT$128</definedName>
    <definedName name="A85125886R">[1]AustralianNA5!$BU$1:$BU$10,[1]AustralianNA5!$BU$11:$BU$128</definedName>
    <definedName name="A85125886R_Data">[1]AustralianNA5!$BU$11:$BU$128</definedName>
    <definedName name="A85125886R_Latest">[1]AustralianNA5!$BU$128</definedName>
    <definedName name="A85125887T">[1]AustralianNA5!$BV$1:$BV$10,[1]AustralianNA5!$BV$11:$BV$128</definedName>
    <definedName name="A85125887T_Data">[1]AustralianNA5!$BV$11:$BV$128</definedName>
    <definedName name="A85125887T_Latest">[1]AustralianNA5!$BV$128</definedName>
    <definedName name="A85125888V">[1]AustralianNA5!$BW$1:$BW$10,[1]AustralianNA5!$BW$11:$BW$128</definedName>
    <definedName name="A85125888V_Data">[1]AustralianNA5!$BW$11:$BW$128</definedName>
    <definedName name="A85125888V_Latest">[1]AustralianNA5!$BW$128</definedName>
    <definedName name="A85125889W">[1]AustralianNA5!$BX$1:$BX$10,[1]AustralianNA5!$BX$11:$BX$128</definedName>
    <definedName name="A85125889W_Data">[1]AustralianNA5!$BX$11:$BX$128</definedName>
    <definedName name="A85125889W_Latest">[1]AustralianNA5!$BX$128</definedName>
    <definedName name="A85125890F">[1]AustralianNA5!$BY$1:$BY$10,[1]AustralianNA5!$BY$11:$BY$128</definedName>
    <definedName name="A85125890F_Data">[1]AustralianNA5!$BY$11:$BY$128</definedName>
    <definedName name="A85125890F_Latest">[1]AustralianNA5!$BY$128</definedName>
    <definedName name="A85125891J">[1]AustralianNA5!$BZ$1:$BZ$10,[1]AustralianNA5!$BZ$11:$BZ$128</definedName>
    <definedName name="A85125891J_Data">[1]AustralianNA5!$BZ$11:$BZ$128</definedName>
    <definedName name="A85125891J_Latest">[1]AustralianNA5!$BZ$128</definedName>
    <definedName name="A85125892K">[1]AustralianNA5!$CA$1:$CA$10,[1]AustralianNA5!$CA$11:$CA$128</definedName>
    <definedName name="A85125892K_Data">[1]AustralianNA5!$CA$11:$CA$128</definedName>
    <definedName name="A85125892K_Latest">[1]AustralianNA5!$CA$128</definedName>
    <definedName name="A85125893L">[1]AustralianNA5!$CB$1:$CB$10,[1]AustralianNA5!$CB$11:$CB$128</definedName>
    <definedName name="A85125893L_Data">[1]AustralianNA5!$CB$11:$CB$128</definedName>
    <definedName name="A85125893L_Latest">[1]AustralianNA5!$CB$128</definedName>
    <definedName name="A85125894R">[1]AustralianNA5!$CC$1:$CC$10,[1]AustralianNA5!$CC$11:$CC$128</definedName>
    <definedName name="A85125894R_Data">[1]AustralianNA5!$CC$11:$CC$128</definedName>
    <definedName name="A85125894R_Latest">[1]AustralianNA5!$CC$128</definedName>
    <definedName name="A85125895T">[1]AustralianNA5!$CD$1:$CD$10,[1]AustralianNA5!$CD$11:$CD$128</definedName>
    <definedName name="A85125895T_Data">[1]AustralianNA5!$CD$11:$CD$128</definedName>
    <definedName name="A85125895T_Latest">[1]AustralianNA5!$CD$128</definedName>
    <definedName name="A85125896V">[1]AustralianNA5!$CE$1:$CE$10,[1]AustralianNA5!$CE$11:$CE$128</definedName>
    <definedName name="A85125896V_Data">[1]AustralianNA5!$CE$11:$CE$128</definedName>
    <definedName name="A85125896V_Latest">[1]AustralianNA5!$CE$128</definedName>
    <definedName name="A85125897W">[1]AustralianNA5!$CF$1:$CF$10,[1]AustralianNA5!$CF$11:$CF$128</definedName>
    <definedName name="A85125897W_Data">[1]AustralianNA5!$CF$11:$CF$128</definedName>
    <definedName name="A85125897W_Latest">[1]AustralianNA5!$CF$128</definedName>
    <definedName name="A85125898X">[1]AustralianNA5!$CG$1:$CG$10,[1]AustralianNA5!$CG$11:$CG$128</definedName>
    <definedName name="A85125898X_Data">[1]AustralianNA5!$CG$11:$CG$128</definedName>
    <definedName name="A85125898X_Latest">[1]AustralianNA5!$CG$128</definedName>
    <definedName name="A85125899A">[1]AustralianNA5!$CH$1:$CH$10,[1]AustralianNA5!$CH$11:$CH$128</definedName>
    <definedName name="A85125899A_Data">[1]AustralianNA5!$CH$11:$CH$128</definedName>
    <definedName name="A85125899A_Latest">[1]AustralianNA5!$CH$128</definedName>
    <definedName name="A85125900X">[1]AustralianNA5!$CI$1:$CI$10,[1]AustralianNA5!$CI$11:$CI$128</definedName>
    <definedName name="A85125900X_Data">[1]AustralianNA5!$CI$11:$CI$128</definedName>
    <definedName name="A85125900X_Latest">[1]AustralianNA5!$CI$128</definedName>
    <definedName name="A85125901A">[1]AustralianNA5!$CJ$1:$CJ$10,[1]AustralianNA5!$CJ$11:$CJ$128</definedName>
    <definedName name="A85125901A_Data">[1]AustralianNA5!$CJ$11:$CJ$128</definedName>
    <definedName name="A85125901A_Latest">[1]AustralianNA5!$CJ$128</definedName>
    <definedName name="A85125902C">[1]AustralianNA5!$CL$1:$CL$10,[1]AustralianNA5!$CL$11:$CL$128</definedName>
    <definedName name="A85125902C_Data">[1]AustralianNA5!$CL$11:$CL$128</definedName>
    <definedName name="A85125902C_Latest">[1]AustralianNA5!$CL$128</definedName>
    <definedName name="A85125903F">[1]AustralianNA5!$CM$1:$CM$10,[1]AustralianNA5!$CM$11:$CM$128</definedName>
    <definedName name="A85125903F_Data">[1]AustralianNA5!$CM$11:$CM$128</definedName>
    <definedName name="A85125903F_Latest">[1]AustralianNA5!$CM$128</definedName>
    <definedName name="A85231682X">[1]AustralianNA2!$BS$1:$BS$10,[1]AustralianNA2!$BS$120:$BS$244</definedName>
    <definedName name="A85231682X_Data">[1]AustralianNA2!$BS$120:$BS$244</definedName>
    <definedName name="A85231682X_Latest">[1]AustralianNA2!$BS$244</definedName>
    <definedName name="A85231684C">[1]AustralianNA2!$BY$1:$BY$10,[1]AustralianNA2!$BY$152:$BY$244</definedName>
    <definedName name="A85231684C_Data">[1]AustralianNA2!$BY$152:$BY$244</definedName>
    <definedName name="A85231684C_Latest">[1]AustralianNA2!$BY$244</definedName>
    <definedName name="A85231686J">[1]AustralianNA2!$BZ$1:$BZ$10,[1]AustralianNA2!$BZ$152:$BZ$244</definedName>
    <definedName name="A85231686J_Data">[1]AustralianNA2!$BZ$152:$BZ$244</definedName>
    <definedName name="A85231686J_Latest">[1]AustralianNA2!$BZ$244</definedName>
    <definedName name="A85231688L">[1]AustralianNA2!$CA$1:$CA$10,[1]AustralianNA2!$CA$152:$CA$244</definedName>
    <definedName name="A85231688L_Data">[1]AustralianNA2!$CA$152:$CA$244</definedName>
    <definedName name="A85231688L_Latest">[1]AustralianNA2!$CA$244</definedName>
    <definedName name="A85231690X">[1]AustralianNA2!$CK$1:$CK$10,[1]AustralianNA2!$CK$152:$CK$244</definedName>
    <definedName name="A85231690X_Data">[1]AustralianNA2!$CK$152:$CK$244</definedName>
    <definedName name="A85231690X_Latest">[1]AustralianNA2!$CK$244</definedName>
    <definedName name="A85231692C">[1]AustralianNA2!$CL$1:$CL$10,[1]AustralianNA2!$CL$152:$CL$244</definedName>
    <definedName name="A85231692C_Data">[1]AustralianNA2!$CL$152:$CL$244</definedName>
    <definedName name="A85231692C_Latest">[1]AustralianNA2!$CL$244</definedName>
    <definedName name="A85231694J">[1]AustralianNA2!$CN$1:$CN$10,[1]AustralianNA2!$CN$152:$CN$244</definedName>
    <definedName name="A85231694J_Data">[1]AustralianNA2!$CN$152:$CN$244</definedName>
    <definedName name="A85231694J_Latest">[1]AustralianNA2!$CN$244</definedName>
    <definedName name="A85231696L">[1]AustralianNA2!$CO$1:$CO$10,[1]AustralianNA2!$CO$152:$CO$244</definedName>
    <definedName name="A85231696L_Data">[1]AustralianNA2!$CO$152:$CO$244</definedName>
    <definedName name="A85231696L_Latest">[1]AustralianNA2!$CO$244</definedName>
    <definedName name="A85231698T">[1]AustralianNA2!$CQ$1:$CQ$10,[1]AustralianNA2!$CQ$152:$CQ$244</definedName>
    <definedName name="A85231698T_Data">[1]AustralianNA2!$CQ$152:$CQ$244</definedName>
    <definedName name="A85231698T_Latest">[1]AustralianNA2!$CQ$244</definedName>
    <definedName name="A85231700T">[1]AustralianNA2!$CR$1:$CR$10,[1]AustralianNA2!$CR$152:$CR$244</definedName>
    <definedName name="A85231700T_Data">[1]AustralianNA2!$CR$152:$CR$244</definedName>
    <definedName name="A85231700T_Latest">[1]AustralianNA2!$CR$244</definedName>
    <definedName name="A85231702W">[1]AustralianNA2!$CT$1:$CT$10,[1]AustralianNA2!$CT$152:$CT$244</definedName>
    <definedName name="A85231702W_Data">[1]AustralianNA2!$CT$152:$CT$244</definedName>
    <definedName name="A85231702W_Latest">[1]AustralianNA2!$CT$244</definedName>
    <definedName name="A85231704A">[1]AustralianNA2!$CU$1:$CU$10,[1]AustralianNA2!$CU$152:$CU$244</definedName>
    <definedName name="A85231704A_Data">[1]AustralianNA2!$CU$152:$CU$244</definedName>
    <definedName name="A85231704A_Latest">[1]AustralianNA2!$CU$244</definedName>
    <definedName name="A85231706F">[1]AustralianNA2!$FX$1:$FX$10,[1]AustralianNA2!$FX$120:$FX$244</definedName>
    <definedName name="A85231706F_Data">[1]AustralianNA2!$FX$120:$FX$244</definedName>
    <definedName name="A85231706F_Latest">[1]AustralianNA2!$FX$244</definedName>
    <definedName name="A85231708K">[1]AustralianNA2!$GD$1:$GD$10,[1]AustralianNA2!$GD$152:$GD$244</definedName>
    <definedName name="A85231708K_Data">[1]AustralianNA2!$GD$152:$GD$244</definedName>
    <definedName name="A85231708K_Latest">[1]AustralianNA2!$GD$244</definedName>
    <definedName name="A85231710W">[1]AustralianNA2!$GE$1:$GE$10,[1]AustralianNA2!$GE$152:$GE$244</definedName>
    <definedName name="A85231710W_Data">[1]AustralianNA2!$GE$152:$GE$244</definedName>
    <definedName name="A85231710W_Latest">[1]AustralianNA2!$GE$244</definedName>
    <definedName name="A85231712A">[1]AustralianNA2!$GF$1:$GF$10,[1]AustralianNA2!$GF$152:$GF$244</definedName>
    <definedName name="A85231712A_Data">[1]AustralianNA2!$GF$152:$GF$244</definedName>
    <definedName name="A85231712A_Latest">[1]AustralianNA2!$GF$244</definedName>
    <definedName name="A85231714F">[1]AustralianNA2!$GP$1:$GP$10,[1]AustralianNA2!$GP$152:$GP$244</definedName>
    <definedName name="A85231714F_Data">[1]AustralianNA2!$GP$152:$GP$244</definedName>
    <definedName name="A85231714F_Latest">[1]AustralianNA2!$GP$244</definedName>
    <definedName name="A85231716K">[1]AustralianNA2!$GQ$1:$GQ$10,[1]AustralianNA2!$GQ$152:$GQ$244</definedName>
    <definedName name="A85231716K_Data">[1]AustralianNA2!$GQ$152:$GQ$244</definedName>
    <definedName name="A85231716K_Latest">[1]AustralianNA2!$GQ$244</definedName>
    <definedName name="A85231718R">[1]AustralianNA2!$GS$1:$GS$10,[1]AustralianNA2!$GS$152:$GS$244</definedName>
    <definedName name="A85231718R_Data">[1]AustralianNA2!$GS$152:$GS$244</definedName>
    <definedName name="A85231718R_Latest">[1]AustralianNA2!$GS$244</definedName>
    <definedName name="A85231720A">[1]AustralianNA2!$GT$1:$GT$10,[1]AustralianNA2!$GT$152:$GT$244</definedName>
    <definedName name="A85231720A_Data">[1]AustralianNA2!$GT$152:$GT$244</definedName>
    <definedName name="A85231720A_Latest">[1]AustralianNA2!$GT$244</definedName>
    <definedName name="A85231722F">[1]AustralianNA2!$GV$1:$GV$10,[1]AustralianNA2!$GV$152:$GV$244</definedName>
    <definedName name="A85231722F_Data">[1]AustralianNA2!$GV$152:$GV$244</definedName>
    <definedName name="A85231722F_Latest">[1]AustralianNA2!$GV$244</definedName>
    <definedName name="A85231724K">[1]AustralianNA2!$GW$1:$GW$10,[1]AustralianNA2!$GW$152:$GW$244</definedName>
    <definedName name="A85231724K_Data">[1]AustralianNA2!$GW$152:$GW$244</definedName>
    <definedName name="A85231724K_Latest">[1]AustralianNA2!$GW$244</definedName>
    <definedName name="A85231726R">[1]AustralianNA2!$GY$1:$GY$10,[1]AustralianNA2!$GY$152:$GY$244</definedName>
    <definedName name="A85231726R_Data">[1]AustralianNA2!$GY$152:$GY$244</definedName>
    <definedName name="A85231726R_Latest">[1]AustralianNA2!$GY$244</definedName>
    <definedName name="A85231728V">[1]AustralianNA2!$GZ$1:$GZ$10,[1]AustralianNA2!$GZ$152:$GZ$244</definedName>
    <definedName name="A85231728V_Data">[1]AustralianNA2!$GZ$152:$GZ$244</definedName>
    <definedName name="A85231728V_Latest">[1]AustralianNA2!$GZ$244</definedName>
    <definedName name="A85231730F">[1]AustralianNA3!$AM$1:$AM$10,[1]AustralianNA3!$AM$120:$AM$244</definedName>
    <definedName name="A85231730F_Data">[1]AustralianNA3!$AM$120:$AM$244</definedName>
    <definedName name="A85231730F_Latest">[1]AustralianNA3!$AM$244</definedName>
    <definedName name="A85231731J">[1]AustralianNA3!$AS$1:$AS$10,[1]AustralianNA3!$AS$152:$AS$244</definedName>
    <definedName name="A85231731J_Data">[1]AustralianNA3!$AS$152:$AS$244</definedName>
    <definedName name="A85231731J_Latest">[1]AustralianNA3!$AS$244</definedName>
    <definedName name="A85231732K">[1]AustralianNA3!$AT$1:$AT$10,[1]AustralianNA3!$AT$152:$AT$244</definedName>
    <definedName name="A85231732K_Data">[1]AustralianNA3!$AT$152:$AT$244</definedName>
    <definedName name="A85231732K_Latest">[1]AustralianNA3!$AT$244</definedName>
    <definedName name="A85231733L">[1]AustralianNA3!$AU$1:$AU$10,[1]AustralianNA3!$AU$152:$AU$244</definedName>
    <definedName name="A85231733L_Data">[1]AustralianNA3!$AU$152:$AU$244</definedName>
    <definedName name="A85231733L_Latest">[1]AustralianNA3!$AU$244</definedName>
    <definedName name="A85231734R">[1]AustralianNA3!$BE$1:$BE$10,[1]AustralianNA3!$BE$152:$BE$244</definedName>
    <definedName name="A85231734R_Data">[1]AustralianNA3!$BE$152:$BE$244</definedName>
    <definedName name="A85231734R_Latest">[1]AustralianNA3!$BE$244</definedName>
    <definedName name="A85231735T">[1]AustralianNA3!$BF$1:$BF$10,[1]AustralianNA3!$BF$152:$BF$244</definedName>
    <definedName name="A85231735T_Data">[1]AustralianNA3!$BF$152:$BF$244</definedName>
    <definedName name="A85231735T_Latest">[1]AustralianNA3!$BF$244</definedName>
    <definedName name="A85231736V">[1]AustralianNA3!$BH$1:$BH$10,[1]AustralianNA3!$BH$152:$BH$244</definedName>
    <definedName name="A85231736V_Data">[1]AustralianNA3!$BH$152:$BH$244</definedName>
    <definedName name="A85231736V_Latest">[1]AustralianNA3!$BH$244</definedName>
    <definedName name="A85231737W">[1]AustralianNA3!$BI$1:$BI$10,[1]AustralianNA3!$BI$152:$BI$244</definedName>
    <definedName name="A85231737W_Data">[1]AustralianNA3!$BI$152:$BI$244</definedName>
    <definedName name="A85231737W_Latest">[1]AustralianNA3!$BI$244</definedName>
    <definedName name="A85231738X">[1]AustralianNA3!$BK$1:$BK$10,[1]AustralianNA3!$BK$152:$BK$244</definedName>
    <definedName name="A85231738X_Data">[1]AustralianNA3!$BK$152:$BK$244</definedName>
    <definedName name="A85231738X_Latest">[1]AustralianNA3!$BK$244</definedName>
    <definedName name="A85231739A">[1]AustralianNA3!$BL$1:$BL$10,[1]AustralianNA3!$BL$152:$BL$244</definedName>
    <definedName name="A85231739A_Data">[1]AustralianNA3!$BL$152:$BL$244</definedName>
    <definedName name="A85231739A_Latest">[1]AustralianNA3!$BL$244</definedName>
    <definedName name="A85231740K">[1]AustralianNA3!$BN$1:$BN$10,[1]AustralianNA3!$BN$152:$BN$244</definedName>
    <definedName name="A85231740K_Data">[1]AustralianNA3!$BN$152:$BN$244</definedName>
    <definedName name="A85231740K_Latest">[1]AustralianNA3!$BN$244</definedName>
    <definedName name="A85231741L">[1]AustralianNA3!$BO$1:$BO$10,[1]AustralianNA3!$BO$152:$BO$244</definedName>
    <definedName name="A85231741L_Data">[1]AustralianNA3!$BO$152:$BO$244</definedName>
    <definedName name="A85231741L_Latest">[1]AustralianNA3!$BO$244</definedName>
    <definedName name="A85231742R">[1]AustralianNA2!$P$1:$P$10,[1]AustralianNA2!$P$119:$P$244</definedName>
    <definedName name="A85231742R_Data">[1]AustralianNA2!$P$119:$P$244</definedName>
    <definedName name="A85231742R_Latest">[1]AustralianNA2!$P$244</definedName>
    <definedName name="A85231743T">[1]AustralianNA2!$V$1:$V$10,[1]AustralianNA2!$V$151:$V$244</definedName>
    <definedName name="A85231743T_Data">[1]AustralianNA2!$V$151:$V$244</definedName>
    <definedName name="A85231743T_Latest">[1]AustralianNA2!$V$244</definedName>
    <definedName name="A85231744V">[1]AustralianNA2!$W$1:$W$10,[1]AustralianNA2!$W$151:$W$244</definedName>
    <definedName name="A85231744V_Data">[1]AustralianNA2!$W$151:$W$244</definedName>
    <definedName name="A85231744V_Latest">[1]AustralianNA2!$W$244</definedName>
    <definedName name="A85231745W">[1]AustralianNA2!$X$1:$X$10,[1]AustralianNA2!$X$151:$X$244</definedName>
    <definedName name="A85231745W_Data">[1]AustralianNA2!$X$151:$X$244</definedName>
    <definedName name="A85231745W_Latest">[1]AustralianNA2!$X$244</definedName>
    <definedName name="A85231746X">[1]AustralianNA2!$AH$1:$AH$10,[1]AustralianNA2!$AH$151:$AH$244</definedName>
    <definedName name="A85231746X_Data">[1]AustralianNA2!$AH$151:$AH$244</definedName>
    <definedName name="A85231746X_Latest">[1]AustralianNA2!$AH$244</definedName>
    <definedName name="A85231747A">[1]AustralianNA2!$AI$1:$AI$10,[1]AustralianNA2!$AI$151:$AI$244</definedName>
    <definedName name="A85231747A_Data">[1]AustralianNA2!$AI$151:$AI$244</definedName>
    <definedName name="A85231747A_Latest">[1]AustralianNA2!$AI$244</definedName>
    <definedName name="A85231748C">[1]AustralianNA2!$AK$1:$AK$10,[1]AustralianNA2!$AK$151:$AK$244</definedName>
    <definedName name="A85231748C_Data">[1]AustralianNA2!$AK$151:$AK$244</definedName>
    <definedName name="A85231748C_Latest">[1]AustralianNA2!$AK$244</definedName>
    <definedName name="A85231749F">[1]AustralianNA2!$AL$1:$AL$10,[1]AustralianNA2!$AL$151:$AL$244</definedName>
    <definedName name="A85231749F_Data">[1]AustralianNA2!$AL$151:$AL$244</definedName>
    <definedName name="A85231749F_Latest">[1]AustralianNA2!$AL$244</definedName>
    <definedName name="A85231750R">[1]AustralianNA2!$AN$1:$AN$10,[1]AustralianNA2!$AN$151:$AN$244</definedName>
    <definedName name="A85231750R_Data">[1]AustralianNA2!$AN$151:$AN$244</definedName>
    <definedName name="A85231750R_Latest">[1]AustralianNA2!$AN$244</definedName>
    <definedName name="A85231751T">[1]AustralianNA2!$AO$1:$AO$10,[1]AustralianNA2!$AO$151:$AO$244</definedName>
    <definedName name="A85231751T_Data">[1]AustralianNA2!$AO$151:$AO$244</definedName>
    <definedName name="A85231751T_Latest">[1]AustralianNA2!$AO$244</definedName>
    <definedName name="A85231752V">[1]AustralianNA2!$AQ$1:$AQ$10,[1]AustralianNA2!$AQ$151:$AQ$244</definedName>
    <definedName name="A85231752V_Data">[1]AustralianNA2!$AQ$151:$AQ$244</definedName>
    <definedName name="A85231752V_Latest">[1]AustralianNA2!$AQ$244</definedName>
    <definedName name="A85231753W">[1]AustralianNA2!$AR$1:$AR$10,[1]AustralianNA2!$AR$151:$AR$244</definedName>
    <definedName name="A85231753W_Data">[1]AustralianNA2!$AR$151:$AR$244</definedName>
    <definedName name="A85231753W_Latest">[1]AustralianNA2!$AR$244</definedName>
    <definedName name="A85231754X">[1]AustralianNA2!$DU$1:$DU$10,[1]AustralianNA2!$DU$119:$DU$244</definedName>
    <definedName name="A85231754X_Data">[1]AustralianNA2!$DU$119:$DU$244</definedName>
    <definedName name="A85231754X_Latest">[1]AustralianNA2!$DU$244</definedName>
    <definedName name="A85231755A">[1]AustralianNA2!$EA$1:$EA$10,[1]AustralianNA2!$EA$151:$EA$244</definedName>
    <definedName name="A85231755A_Data">[1]AustralianNA2!$EA$151:$EA$244</definedName>
    <definedName name="A85231755A_Latest">[1]AustralianNA2!$EA$244</definedName>
    <definedName name="A85231756C">[1]AustralianNA2!$EB$1:$EB$10,[1]AustralianNA2!$EB$151:$EB$244</definedName>
    <definedName name="A85231756C_Data">[1]AustralianNA2!$EB$151:$EB$244</definedName>
    <definedName name="A85231756C_Latest">[1]AustralianNA2!$EB$244</definedName>
    <definedName name="A85231757F">[1]AustralianNA2!$EC$1:$EC$10,[1]AustralianNA2!$EC$151:$EC$244</definedName>
    <definedName name="A85231757F_Data">[1]AustralianNA2!$EC$151:$EC$244</definedName>
    <definedName name="A85231757F_Latest">[1]AustralianNA2!$EC$244</definedName>
    <definedName name="A85231758J">[1]AustralianNA2!$EM$1:$EM$10,[1]AustralianNA2!$EM$151:$EM$244</definedName>
    <definedName name="A85231758J_Data">[1]AustralianNA2!$EM$151:$EM$244</definedName>
    <definedName name="A85231758J_Latest">[1]AustralianNA2!$EM$244</definedName>
    <definedName name="A85231759K">[1]AustralianNA2!$EN$1:$EN$10,[1]AustralianNA2!$EN$151:$EN$244</definedName>
    <definedName name="A85231759K_Data">[1]AustralianNA2!$EN$151:$EN$244</definedName>
    <definedName name="A85231759K_Latest">[1]AustralianNA2!$EN$244</definedName>
    <definedName name="A85231760V">[1]AustralianNA2!$EP$1:$EP$10,[1]AustralianNA2!$EP$151:$EP$244</definedName>
    <definedName name="A85231760V_Data">[1]AustralianNA2!$EP$151:$EP$244</definedName>
    <definedName name="A85231760V_Latest">[1]AustralianNA2!$EP$244</definedName>
    <definedName name="A85231761W">[1]AustralianNA2!$EQ$1:$EQ$10,[1]AustralianNA2!$EQ$151:$EQ$244</definedName>
    <definedName name="A85231761W_Data">[1]AustralianNA2!$EQ$151:$EQ$244</definedName>
    <definedName name="A85231761W_Latest">[1]AustralianNA2!$EQ$244</definedName>
    <definedName name="A85231762X">[1]AustralianNA2!$ES$1:$ES$10,[1]AustralianNA2!$ES$151:$ES$244</definedName>
    <definedName name="A85231762X_Data">[1]AustralianNA2!$ES$151:$ES$244</definedName>
    <definedName name="A85231762X_Latest">[1]AustralianNA2!$ES$244</definedName>
    <definedName name="A85231763A">[1]AustralianNA2!$ET$1:$ET$10,[1]AustralianNA2!$ET$151:$ET$244</definedName>
    <definedName name="A85231763A_Data">[1]AustralianNA2!$ET$151:$ET$244</definedName>
    <definedName name="A85231763A_Latest">[1]AustralianNA2!$ET$244</definedName>
    <definedName name="A85231764C">[1]AustralianNA2!$EV$1:$EV$10,[1]AustralianNA2!$EV$151:$EV$244</definedName>
    <definedName name="A85231764C_Data">[1]AustralianNA2!$EV$151:$EV$244</definedName>
    <definedName name="A85231764C_Latest">[1]AustralianNA2!$EV$244</definedName>
    <definedName name="A85231765F">[1]AustralianNA2!$EW$1:$EW$10,[1]AustralianNA2!$EW$151:$EW$244</definedName>
    <definedName name="A85231765F_Data">[1]AustralianNA2!$EW$151:$EW$244</definedName>
    <definedName name="A85231765F_Latest">[1]AustralianNA2!$EW$244</definedName>
    <definedName name="A85231766J">[1]AustralianNA2!$HZ$1:$HZ$10,[1]AustralianNA2!$HZ$119:$HZ$244</definedName>
    <definedName name="A85231766J_Data">[1]AustralianNA2!$HZ$119:$HZ$244</definedName>
    <definedName name="A85231766J_Latest">[1]AustralianNA2!$HZ$244</definedName>
    <definedName name="A85231767K">[1]AustralianNA2!$IF$1:$IF$10,[1]AustralianNA2!$IF$151:$IF$244</definedName>
    <definedName name="A85231767K_Data">[1]AustralianNA2!$IF$151:$IF$244</definedName>
    <definedName name="A85231767K_Latest">[1]AustralianNA2!$IF$244</definedName>
    <definedName name="A85231768L">[1]AustralianNA2!$IG$1:$IG$10,[1]AustralianNA2!$IG$151:$IG$244</definedName>
    <definedName name="A85231768L_Data">[1]AustralianNA2!$IG$151:$IG$244</definedName>
    <definedName name="A85231768L_Latest">[1]AustralianNA2!$IG$244</definedName>
    <definedName name="A85231769R">[1]AustralianNA2!$IH$1:$IH$10,[1]AustralianNA2!$IH$151:$IH$244</definedName>
    <definedName name="A85231769R_Data">[1]AustralianNA2!$IH$151:$IH$244</definedName>
    <definedName name="A85231769R_Latest">[1]AustralianNA2!$IH$244</definedName>
    <definedName name="A85231770X">[1]AustralianNA3!$B$1:$B$10,[1]AustralianNA3!$B$151:$B$244</definedName>
    <definedName name="A85231770X_Data">[1]AustralianNA3!$B$151:$B$244</definedName>
    <definedName name="A85231770X_Latest">[1]AustralianNA3!$B$244</definedName>
    <definedName name="A85231771A">[1]AustralianNA3!$C$1:$C$10,[1]AustralianNA3!$C$151:$C$244</definedName>
    <definedName name="A85231771A_Data">[1]AustralianNA3!$C$151:$C$244</definedName>
    <definedName name="A85231771A_Latest">[1]AustralianNA3!$C$244</definedName>
    <definedName name="A85231772C">[1]AustralianNA3!$E$1:$E$10,[1]AustralianNA3!$E$151:$E$244</definedName>
    <definedName name="A85231772C_Data">[1]AustralianNA3!$E$151:$E$244</definedName>
    <definedName name="A85231772C_Latest">[1]AustralianNA3!$E$244</definedName>
    <definedName name="A85231773F">[1]AustralianNA3!$F$1:$F$10,[1]AustralianNA3!$F$151:$F$244</definedName>
    <definedName name="A85231773F_Data">[1]AustralianNA3!$F$151:$F$244</definedName>
    <definedName name="A85231773F_Latest">[1]AustralianNA3!$F$244</definedName>
    <definedName name="A85231774J">[1]AustralianNA3!$H$1:$H$10,[1]AustralianNA3!$H$151:$H$244</definedName>
    <definedName name="A85231774J_Data">[1]AustralianNA3!$H$151:$H$244</definedName>
    <definedName name="A85231774J_Latest">[1]AustralianNA3!$H$244</definedName>
    <definedName name="A85231775K">[1]AustralianNA3!$I$1:$I$10,[1]AustralianNA3!$I$151:$I$244</definedName>
    <definedName name="A85231775K_Data">[1]AustralianNA3!$I$151:$I$244</definedName>
    <definedName name="A85231775K_Latest">[1]AustralianNA3!$I$244</definedName>
    <definedName name="A85231776L">[1]AustralianNA3!$K$1:$K$10,[1]AustralianNA3!$K$151:$K$244</definedName>
    <definedName name="A85231776L_Data">[1]AustralianNA3!$K$151:$K$244</definedName>
    <definedName name="A85231776L_Latest">[1]AustralianNA3!$K$244</definedName>
    <definedName name="A85231777R">[1]AustralianNA3!$L$1:$L$10,[1]AustralianNA3!$L$151:$L$244</definedName>
    <definedName name="A85231777R_Data">[1]AustralianNA3!$L$151:$L$244</definedName>
    <definedName name="A85231777R_Latest">[1]AustralianNA3!$L$244</definedName>
    <definedName name="Date_Range">[1]AustralianNA!$A$2:$A$10,[1]AustralianNA!$A$11:$A$244</definedName>
    <definedName name="Date_Range_Data">[1]AustralianNA4!$A$11:$A$128</definedName>
    <definedName name="HTML_CodePage" hidden="1">1252</definedName>
    <definedName name="HTML_Control" localSheetId="6" hidden="1">{"'swa xoffs'!$A$4:$Q$37"}</definedName>
    <definedName name="HTML_Control" localSheetId="7" hidden="1">{"'swa xoffs'!$A$4:$Q$37"}</definedName>
    <definedName name="HTML_Control" localSheetId="10" hidden="1">{"'swa xoffs'!$A$4:$Q$37"}</definedName>
    <definedName name="HTML_Control" localSheetId="5" hidden="1">{"'swa xoffs'!$A$4:$Q$37"}</definedName>
    <definedName name="HTML_Control" localSheetId="1" hidden="1">{"'swa xoffs'!$A$4:$Q$37"}</definedName>
    <definedName name="HTML_Description" hidden="1">""</definedName>
    <definedName name="HTML_Email" hidden="1">""</definedName>
    <definedName name="HTML_Header" hidden="1">"Sheet1"</definedName>
    <definedName name="HTML_LastUpdate" hidden="1">"9/24/98"</definedName>
    <definedName name="HTML_LineAfter" hidden="1">FALSE</definedName>
    <definedName name="HTML_LineBefore" hidden="1">FALSE</definedName>
    <definedName name="HTML_Name" hidden="1">"Dweb"</definedName>
    <definedName name="HTML_OBDlg2" hidden="1">TRUE</definedName>
    <definedName name="HTML_OBDlg4" hidden="1">TRUE</definedName>
    <definedName name="HTML_OS" hidden="1">0</definedName>
    <definedName name="HTML_PathFile" hidden="1">"U:\data zone\datazone98\TEST\datazone\swaxoffs.html"</definedName>
    <definedName name="HTML_Title" hidden="1">"Book2"</definedName>
  </definedName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L22" i="4" l="1"/>
  <c r="C34" i="4"/>
  <c r="T22" i="4"/>
  <c r="AA36" i="4"/>
  <c r="AA37" i="4"/>
  <c r="AA38" i="4"/>
  <c r="AA39" i="4"/>
  <c r="AA40" i="4"/>
  <c r="AA41" i="4"/>
  <c r="AA42" i="4"/>
  <c r="AA31" i="4"/>
  <c r="AA32" i="4"/>
  <c r="AA33" i="4"/>
  <c r="AA34" i="4"/>
  <c r="AA35" i="4"/>
  <c r="CE22" i="4"/>
  <c r="CB22" i="4"/>
  <c r="AA28" i="4"/>
  <c r="AA29" i="4"/>
  <c r="AA30" i="4"/>
  <c r="CI22" i="4"/>
  <c r="C28" i="4"/>
  <c r="R22" i="4"/>
  <c r="C29" i="4"/>
  <c r="S22" i="4"/>
  <c r="CH22" i="4"/>
  <c r="W22" i="4"/>
  <c r="C35" i="4"/>
  <c r="Y22" i="4"/>
  <c r="G28" i="4"/>
  <c r="G30" i="4"/>
  <c r="G31" i="4"/>
  <c r="G32" i="4"/>
  <c r="G33" i="4"/>
  <c r="G34" i="4"/>
  <c r="G35" i="4"/>
  <c r="G36" i="4"/>
  <c r="G37" i="4"/>
  <c r="G38" i="4"/>
  <c r="G39" i="4"/>
  <c r="G40" i="4"/>
  <c r="G41" i="4"/>
  <c r="G42" i="4"/>
  <c r="G43" i="4"/>
  <c r="Q22" i="4"/>
  <c r="L29" i="4"/>
  <c r="L28" i="4"/>
  <c r="U22" i="4"/>
  <c r="R28" i="4"/>
  <c r="R30" i="4"/>
  <c r="R31" i="4"/>
  <c r="V22" i="4"/>
  <c r="C33" i="4"/>
  <c r="X22" i="4"/>
  <c r="Z22" i="4"/>
  <c r="DZ22" i="4"/>
  <c r="L21" i="4"/>
  <c r="T21" i="4"/>
  <c r="CE21" i="4"/>
  <c r="CB21" i="4"/>
  <c r="CI21" i="4"/>
  <c r="R21" i="4"/>
  <c r="S21" i="4"/>
  <c r="CH21" i="4"/>
  <c r="W21" i="4"/>
  <c r="Y21" i="4"/>
  <c r="Q21" i="4"/>
  <c r="U21" i="4"/>
  <c r="V21" i="4"/>
  <c r="X21" i="4"/>
  <c r="Z21" i="4"/>
  <c r="DZ21" i="4"/>
  <c r="L20" i="4"/>
  <c r="T20" i="4"/>
  <c r="CE20" i="4"/>
  <c r="CB20" i="4"/>
  <c r="CI20" i="4"/>
  <c r="R20" i="4"/>
  <c r="S20" i="4"/>
  <c r="CH20" i="4"/>
  <c r="W20" i="4"/>
  <c r="Y20" i="4"/>
  <c r="Q20" i="4"/>
  <c r="U20" i="4"/>
  <c r="V20" i="4"/>
  <c r="X20" i="4"/>
  <c r="Z20" i="4"/>
  <c r="DZ20" i="4"/>
  <c r="L19" i="4"/>
  <c r="T19" i="4"/>
  <c r="CE19" i="4"/>
  <c r="CB19" i="4"/>
  <c r="CI19" i="4"/>
  <c r="R19" i="4"/>
  <c r="S19" i="4"/>
  <c r="CH19" i="4"/>
  <c r="W19" i="4"/>
  <c r="Y19" i="4"/>
  <c r="Q19" i="4"/>
  <c r="U19" i="4"/>
  <c r="V19" i="4"/>
  <c r="X19" i="4"/>
  <c r="Z19" i="4"/>
  <c r="DZ19" i="4"/>
  <c r="L18" i="4"/>
  <c r="T18" i="4"/>
  <c r="CE18" i="4"/>
  <c r="CB18" i="4"/>
  <c r="CI18" i="4"/>
  <c r="R18" i="4"/>
  <c r="S18" i="4"/>
  <c r="CH18" i="4"/>
  <c r="W18" i="4"/>
  <c r="Y18" i="4"/>
  <c r="Q18" i="4"/>
  <c r="U18" i="4"/>
  <c r="V18" i="4"/>
  <c r="X18" i="4"/>
  <c r="Z18" i="4"/>
  <c r="DZ18" i="4"/>
  <c r="L17" i="4"/>
  <c r="T17" i="4"/>
  <c r="CE17" i="4"/>
  <c r="CB17" i="4"/>
  <c r="CI17" i="4"/>
  <c r="R17" i="4"/>
  <c r="S17" i="4"/>
  <c r="CH17" i="4"/>
  <c r="W17" i="4"/>
  <c r="Y17" i="4"/>
  <c r="Q17" i="4"/>
  <c r="U17" i="4"/>
  <c r="V17" i="4"/>
  <c r="X17" i="4"/>
  <c r="Z17" i="4"/>
  <c r="DZ17" i="4"/>
  <c r="L16" i="4"/>
  <c r="T16" i="4"/>
  <c r="CE16" i="4"/>
  <c r="CB16" i="4"/>
  <c r="CI16" i="4"/>
  <c r="R16" i="4"/>
  <c r="S16" i="4"/>
  <c r="CH16" i="4"/>
  <c r="W16" i="4"/>
  <c r="Y16" i="4"/>
  <c r="Q16" i="4"/>
  <c r="U16" i="4"/>
  <c r="V16" i="4"/>
  <c r="X16" i="4"/>
  <c r="Z16" i="4"/>
  <c r="DZ16" i="4"/>
  <c r="L15" i="4"/>
  <c r="T15" i="4"/>
  <c r="CE15" i="4"/>
  <c r="CB15" i="4"/>
  <c r="CI15" i="4"/>
  <c r="R15" i="4"/>
  <c r="S15" i="4"/>
  <c r="CH15" i="4"/>
  <c r="W15" i="4"/>
  <c r="Y15" i="4"/>
  <c r="Q15" i="4"/>
  <c r="U15" i="4"/>
  <c r="V15" i="4"/>
  <c r="X15" i="4"/>
  <c r="Z15" i="4"/>
  <c r="DZ15" i="4"/>
  <c r="L14" i="4"/>
  <c r="T14" i="4"/>
  <c r="CE14" i="4"/>
  <c r="CB14" i="4"/>
  <c r="CI14" i="4"/>
  <c r="R14" i="4"/>
  <c r="S14" i="4"/>
  <c r="CH14" i="4"/>
  <c r="W14" i="4"/>
  <c r="Y14" i="4"/>
  <c r="Q14" i="4"/>
  <c r="U14" i="4"/>
  <c r="V14" i="4"/>
  <c r="X14" i="4"/>
  <c r="Z14" i="4"/>
  <c r="DZ14" i="4"/>
  <c r="L13" i="4"/>
  <c r="T13" i="4"/>
  <c r="CE13" i="4"/>
  <c r="CB13" i="4"/>
  <c r="CI13" i="4"/>
  <c r="R13" i="4"/>
  <c r="S13" i="4"/>
  <c r="CH13" i="4"/>
  <c r="W13" i="4"/>
  <c r="Y13" i="4"/>
  <c r="Q13" i="4"/>
  <c r="U13" i="4"/>
  <c r="V13" i="4"/>
  <c r="X13" i="4"/>
  <c r="Z13" i="4"/>
  <c r="DZ13" i="4"/>
  <c r="L12" i="4"/>
  <c r="T12" i="4"/>
  <c r="CE12" i="4"/>
  <c r="CB12" i="4"/>
  <c r="CI12" i="4"/>
  <c r="R12" i="4"/>
  <c r="S12" i="4"/>
  <c r="CH12" i="4"/>
  <c r="W12" i="4"/>
  <c r="Y12" i="4"/>
  <c r="Q12" i="4"/>
  <c r="U12" i="4"/>
  <c r="V12" i="4"/>
  <c r="X12" i="4"/>
  <c r="Z12" i="4"/>
  <c r="DZ12" i="4"/>
  <c r="L11" i="4"/>
  <c r="T11" i="4"/>
  <c r="CE11" i="4"/>
  <c r="CB11" i="4"/>
  <c r="CI11" i="4"/>
  <c r="R11" i="4"/>
  <c r="S11" i="4"/>
  <c r="CH11" i="4"/>
  <c r="W11" i="4"/>
  <c r="Y11" i="4"/>
  <c r="Q11" i="4"/>
  <c r="U11" i="4"/>
  <c r="V11" i="4"/>
  <c r="X11" i="4"/>
  <c r="Z11" i="4"/>
  <c r="DZ11" i="4"/>
  <c r="L10" i="4"/>
  <c r="T10" i="4"/>
  <c r="CE10" i="4"/>
  <c r="CB10" i="4"/>
  <c r="CI10" i="4"/>
  <c r="R10" i="4"/>
  <c r="S10" i="4"/>
  <c r="CH10" i="4"/>
  <c r="W10" i="4"/>
  <c r="Y10" i="4"/>
  <c r="Q10" i="4"/>
  <c r="U10" i="4"/>
  <c r="V10" i="4"/>
  <c r="X10" i="4"/>
  <c r="Z10" i="4"/>
  <c r="DZ10" i="4"/>
  <c r="L9" i="4"/>
  <c r="T9" i="4"/>
  <c r="CE9" i="4"/>
  <c r="CB9" i="4"/>
  <c r="CI9" i="4"/>
  <c r="R9" i="4"/>
  <c r="S9" i="4"/>
  <c r="CH9" i="4"/>
  <c r="W9" i="4"/>
  <c r="Y9" i="4"/>
  <c r="Q9" i="4"/>
  <c r="U9" i="4"/>
  <c r="V9" i="4"/>
  <c r="X9" i="4"/>
  <c r="Z9" i="4"/>
  <c r="DZ9" i="4"/>
  <c r="L8" i="4"/>
  <c r="T8" i="4"/>
  <c r="CE8" i="4"/>
  <c r="CB8" i="4"/>
  <c r="CI8" i="4"/>
  <c r="R8" i="4"/>
  <c r="S8" i="4"/>
  <c r="CH8" i="4"/>
  <c r="W8" i="4"/>
  <c r="Y8" i="4"/>
  <c r="Q8" i="4"/>
  <c r="U8" i="4"/>
  <c r="V8" i="4"/>
  <c r="X8" i="4"/>
  <c r="Z8" i="4"/>
  <c r="DZ8" i="4"/>
  <c r="L135" i="10"/>
  <c r="C147" i="10"/>
  <c r="T135" i="10"/>
  <c r="AA149" i="10"/>
  <c r="AA150" i="10"/>
  <c r="AA151" i="10"/>
  <c r="AA152" i="10"/>
  <c r="AA153" i="10"/>
  <c r="AA154" i="10"/>
  <c r="AA155" i="10"/>
  <c r="AA144" i="10"/>
  <c r="AA145" i="10"/>
  <c r="AA146" i="10"/>
  <c r="AA147" i="10"/>
  <c r="AA148" i="10"/>
  <c r="CE135" i="10"/>
  <c r="CB135" i="10"/>
  <c r="AA141" i="10"/>
  <c r="AA142" i="10"/>
  <c r="AA143" i="10"/>
  <c r="CI135" i="10"/>
  <c r="C141" i="10"/>
  <c r="R135" i="10"/>
  <c r="C142" i="10"/>
  <c r="S135" i="10"/>
  <c r="CH135" i="10"/>
  <c r="W135" i="10"/>
  <c r="C148" i="10"/>
  <c r="Y135" i="10"/>
  <c r="G141" i="10"/>
  <c r="G143" i="10"/>
  <c r="G144" i="10"/>
  <c r="G145" i="10"/>
  <c r="G146" i="10"/>
  <c r="G147" i="10"/>
  <c r="G148" i="10"/>
  <c r="G149" i="10"/>
  <c r="G150" i="10"/>
  <c r="G151" i="10"/>
  <c r="G152" i="10"/>
  <c r="G153" i="10"/>
  <c r="G154" i="10"/>
  <c r="G155" i="10"/>
  <c r="G156" i="10"/>
  <c r="Q135" i="10"/>
  <c r="L142" i="10"/>
  <c r="L141" i="10"/>
  <c r="U135" i="10"/>
  <c r="R141" i="10"/>
  <c r="R143" i="10"/>
  <c r="R144" i="10"/>
  <c r="V135" i="10"/>
  <c r="C146" i="10"/>
  <c r="X135" i="10"/>
  <c r="Z135" i="10"/>
  <c r="DZ135" i="10"/>
  <c r="L134" i="10"/>
  <c r="T134" i="10"/>
  <c r="CE134" i="10"/>
  <c r="CB134" i="10"/>
  <c r="CI134" i="10"/>
  <c r="R134" i="10"/>
  <c r="S134" i="10"/>
  <c r="CH134" i="10"/>
  <c r="W134" i="10"/>
  <c r="Y134" i="10"/>
  <c r="Q134" i="10"/>
  <c r="U134" i="10"/>
  <c r="V134" i="10"/>
  <c r="X134" i="10"/>
  <c r="Z134" i="10"/>
  <c r="DZ134" i="10"/>
  <c r="L133" i="10"/>
  <c r="T133" i="10"/>
  <c r="CE133" i="10"/>
  <c r="CB133" i="10"/>
  <c r="CI133" i="10"/>
  <c r="R133" i="10"/>
  <c r="S133" i="10"/>
  <c r="CH133" i="10"/>
  <c r="W133" i="10"/>
  <c r="Y133" i="10"/>
  <c r="Q133" i="10"/>
  <c r="U133" i="10"/>
  <c r="V133" i="10"/>
  <c r="X133" i="10"/>
  <c r="Z133" i="10"/>
  <c r="DZ133" i="10"/>
  <c r="L132" i="10"/>
  <c r="T132" i="10"/>
  <c r="CE132" i="10"/>
  <c r="CB132" i="10"/>
  <c r="CI132" i="10"/>
  <c r="R132" i="10"/>
  <c r="S132" i="10"/>
  <c r="CH132" i="10"/>
  <c r="W132" i="10"/>
  <c r="Y132" i="10"/>
  <c r="Q132" i="10"/>
  <c r="U132" i="10"/>
  <c r="V132" i="10"/>
  <c r="X132" i="10"/>
  <c r="Z132" i="10"/>
  <c r="DZ132" i="10"/>
  <c r="L131" i="10"/>
  <c r="T131" i="10"/>
  <c r="CE131" i="10"/>
  <c r="CB131" i="10"/>
  <c r="CI131" i="10"/>
  <c r="R131" i="10"/>
  <c r="S131" i="10"/>
  <c r="CH131" i="10"/>
  <c r="W131" i="10"/>
  <c r="Y131" i="10"/>
  <c r="Q131" i="10"/>
  <c r="U131" i="10"/>
  <c r="V131" i="10"/>
  <c r="X131" i="10"/>
  <c r="Z131" i="10"/>
  <c r="DZ131" i="10"/>
  <c r="L130" i="10"/>
  <c r="T130" i="10"/>
  <c r="CE130" i="10"/>
  <c r="CB130" i="10"/>
  <c r="CI130" i="10"/>
  <c r="R130" i="10"/>
  <c r="S130" i="10"/>
  <c r="CH130" i="10"/>
  <c r="W130" i="10"/>
  <c r="Y130" i="10"/>
  <c r="Q130" i="10"/>
  <c r="U130" i="10"/>
  <c r="V130" i="10"/>
  <c r="X130" i="10"/>
  <c r="Z130" i="10"/>
  <c r="DZ130" i="10"/>
  <c r="L129" i="10"/>
  <c r="T129" i="10"/>
  <c r="CE129" i="10"/>
  <c r="CB129" i="10"/>
  <c r="CI129" i="10"/>
  <c r="R129" i="10"/>
  <c r="S129" i="10"/>
  <c r="CH129" i="10"/>
  <c r="W129" i="10"/>
  <c r="Y129" i="10"/>
  <c r="Q129" i="10"/>
  <c r="U129" i="10"/>
  <c r="V129" i="10"/>
  <c r="X129" i="10"/>
  <c r="Z129" i="10"/>
  <c r="DZ129" i="10"/>
  <c r="L128" i="10"/>
  <c r="T128" i="10"/>
  <c r="CE128" i="10"/>
  <c r="CB128" i="10"/>
  <c r="CI128" i="10"/>
  <c r="R128" i="10"/>
  <c r="S128" i="10"/>
  <c r="CH128" i="10"/>
  <c r="W128" i="10"/>
  <c r="Y128" i="10"/>
  <c r="Q128" i="10"/>
  <c r="U128" i="10"/>
  <c r="V128" i="10"/>
  <c r="X128" i="10"/>
  <c r="Z128" i="10"/>
  <c r="DZ128" i="10"/>
  <c r="L127" i="10"/>
  <c r="T127" i="10"/>
  <c r="CE127" i="10"/>
  <c r="CB127" i="10"/>
  <c r="CI127" i="10"/>
  <c r="R127" i="10"/>
  <c r="S127" i="10"/>
  <c r="CH127" i="10"/>
  <c r="W127" i="10"/>
  <c r="Y127" i="10"/>
  <c r="Q127" i="10"/>
  <c r="U127" i="10"/>
  <c r="V127" i="10"/>
  <c r="X127" i="10"/>
  <c r="Z127" i="10"/>
  <c r="DZ127" i="10"/>
  <c r="L126" i="10"/>
  <c r="T126" i="10"/>
  <c r="CE126" i="10"/>
  <c r="CB126" i="10"/>
  <c r="CI126" i="10"/>
  <c r="R126" i="10"/>
  <c r="S126" i="10"/>
  <c r="CH126" i="10"/>
  <c r="W126" i="10"/>
  <c r="Y126" i="10"/>
  <c r="Q126" i="10"/>
  <c r="U126" i="10"/>
  <c r="V126" i="10"/>
  <c r="X126" i="10"/>
  <c r="Z126" i="10"/>
  <c r="DZ126" i="10"/>
  <c r="L125" i="10"/>
  <c r="T125" i="10"/>
  <c r="CE125" i="10"/>
  <c r="CB125" i="10"/>
  <c r="CI125" i="10"/>
  <c r="R125" i="10"/>
  <c r="S125" i="10"/>
  <c r="CH125" i="10"/>
  <c r="W125" i="10"/>
  <c r="Y125" i="10"/>
  <c r="Q125" i="10"/>
  <c r="U125" i="10"/>
  <c r="V125" i="10"/>
  <c r="X125" i="10"/>
  <c r="Z125" i="10"/>
  <c r="DZ125" i="10"/>
  <c r="L124" i="10"/>
  <c r="T124" i="10"/>
  <c r="CE124" i="10"/>
  <c r="CB124" i="10"/>
  <c r="CI124" i="10"/>
  <c r="R124" i="10"/>
  <c r="S124" i="10"/>
  <c r="CH124" i="10"/>
  <c r="W124" i="10"/>
  <c r="Y124" i="10"/>
  <c r="Q124" i="10"/>
  <c r="U124" i="10"/>
  <c r="V124" i="10"/>
  <c r="X124" i="10"/>
  <c r="Z124" i="10"/>
  <c r="DZ124" i="10"/>
  <c r="L123" i="10"/>
  <c r="T123" i="10"/>
  <c r="CE123" i="10"/>
  <c r="CB123" i="10"/>
  <c r="CI123" i="10"/>
  <c r="R123" i="10"/>
  <c r="S123" i="10"/>
  <c r="CH123" i="10"/>
  <c r="W123" i="10"/>
  <c r="Y123" i="10"/>
  <c r="Q123" i="10"/>
  <c r="U123" i="10"/>
  <c r="V123" i="10"/>
  <c r="X123" i="10"/>
  <c r="Z123" i="10"/>
  <c r="DZ123" i="10"/>
  <c r="L122" i="10"/>
  <c r="T122" i="10"/>
  <c r="CE122" i="10"/>
  <c r="CB122" i="10"/>
  <c r="CI122" i="10"/>
  <c r="R122" i="10"/>
  <c r="S122" i="10"/>
  <c r="CH122" i="10"/>
  <c r="W122" i="10"/>
  <c r="Y122" i="10"/>
  <c r="Q122" i="10"/>
  <c r="U122" i="10"/>
  <c r="V122" i="10"/>
  <c r="X122" i="10"/>
  <c r="Z122" i="10"/>
  <c r="DZ122" i="10"/>
  <c r="L121" i="10"/>
  <c r="T121" i="10"/>
  <c r="CE121" i="10"/>
  <c r="CB121" i="10"/>
  <c r="CI121" i="10"/>
  <c r="R121" i="10"/>
  <c r="S121" i="10"/>
  <c r="CH121" i="10"/>
  <c r="W121" i="10"/>
  <c r="Y121" i="10"/>
  <c r="Q121" i="10"/>
  <c r="U121" i="10"/>
  <c r="V121" i="10"/>
  <c r="X121" i="10"/>
  <c r="Z121" i="10"/>
  <c r="DZ121" i="10"/>
  <c r="L120" i="10"/>
  <c r="T120" i="10"/>
  <c r="CE120" i="10"/>
  <c r="CB120" i="10"/>
  <c r="CI120" i="10"/>
  <c r="R120" i="10"/>
  <c r="S120" i="10"/>
  <c r="CH120" i="10"/>
  <c r="W120" i="10"/>
  <c r="Y120" i="10"/>
  <c r="Q120" i="10"/>
  <c r="U120" i="10"/>
  <c r="V120" i="10"/>
  <c r="X120" i="10"/>
  <c r="Z120" i="10"/>
  <c r="DZ120" i="10"/>
  <c r="L119" i="10"/>
  <c r="T119" i="10"/>
  <c r="CE119" i="10"/>
  <c r="CB119" i="10"/>
  <c r="CI119" i="10"/>
  <c r="R119" i="10"/>
  <c r="S119" i="10"/>
  <c r="CH119" i="10"/>
  <c r="W119" i="10"/>
  <c r="Y119" i="10"/>
  <c r="Q119" i="10"/>
  <c r="U119" i="10"/>
  <c r="V119" i="10"/>
  <c r="X119" i="10"/>
  <c r="Z119" i="10"/>
  <c r="DZ119" i="10"/>
  <c r="L118" i="10"/>
  <c r="T118" i="10"/>
  <c r="CE118" i="10"/>
  <c r="CB118" i="10"/>
  <c r="CI118" i="10"/>
  <c r="R118" i="10"/>
  <c r="S118" i="10"/>
  <c r="CH118" i="10"/>
  <c r="W118" i="10"/>
  <c r="Y118" i="10"/>
  <c r="Q118" i="10"/>
  <c r="U118" i="10"/>
  <c r="V118" i="10"/>
  <c r="X118" i="10"/>
  <c r="Z118" i="10"/>
  <c r="DZ118" i="10"/>
  <c r="L117" i="10"/>
  <c r="T117" i="10"/>
  <c r="CE117" i="10"/>
  <c r="CB117" i="10"/>
  <c r="CI117" i="10"/>
  <c r="R117" i="10"/>
  <c r="S117" i="10"/>
  <c r="CH117" i="10"/>
  <c r="W117" i="10"/>
  <c r="Y117" i="10"/>
  <c r="Q117" i="10"/>
  <c r="U117" i="10"/>
  <c r="V117" i="10"/>
  <c r="X117" i="10"/>
  <c r="Z117" i="10"/>
  <c r="DZ117" i="10"/>
  <c r="L116" i="10"/>
  <c r="T116" i="10"/>
  <c r="CE116" i="10"/>
  <c r="CB116" i="10"/>
  <c r="CI116" i="10"/>
  <c r="R116" i="10"/>
  <c r="S116" i="10"/>
  <c r="CH116" i="10"/>
  <c r="W116" i="10"/>
  <c r="Y116" i="10"/>
  <c r="Q116" i="10"/>
  <c r="U116" i="10"/>
  <c r="V116" i="10"/>
  <c r="X116" i="10"/>
  <c r="Z116" i="10"/>
  <c r="DZ116" i="10"/>
  <c r="L115" i="10"/>
  <c r="T115" i="10"/>
  <c r="CE115" i="10"/>
  <c r="CB115" i="10"/>
  <c r="CI115" i="10"/>
  <c r="R115" i="10"/>
  <c r="S115" i="10"/>
  <c r="CH115" i="10"/>
  <c r="W115" i="10"/>
  <c r="Y115" i="10"/>
  <c r="Q115" i="10"/>
  <c r="U115" i="10"/>
  <c r="V115" i="10"/>
  <c r="X115" i="10"/>
  <c r="Z115" i="10"/>
  <c r="DZ115" i="10"/>
  <c r="L114" i="10"/>
  <c r="T114" i="10"/>
  <c r="CE114" i="10"/>
  <c r="CB114" i="10"/>
  <c r="CI114" i="10"/>
  <c r="R114" i="10"/>
  <c r="S114" i="10"/>
  <c r="CH114" i="10"/>
  <c r="W114" i="10"/>
  <c r="Y114" i="10"/>
  <c r="Q114" i="10"/>
  <c r="U114" i="10"/>
  <c r="V114" i="10"/>
  <c r="X114" i="10"/>
  <c r="Z114" i="10"/>
  <c r="DZ114" i="10"/>
  <c r="L113" i="10"/>
  <c r="T113" i="10"/>
  <c r="CE113" i="10"/>
  <c r="CB113" i="10"/>
  <c r="CI113" i="10"/>
  <c r="R113" i="10"/>
  <c r="S113" i="10"/>
  <c r="CH113" i="10"/>
  <c r="W113" i="10"/>
  <c r="Y113" i="10"/>
  <c r="Q113" i="10"/>
  <c r="U113" i="10"/>
  <c r="V113" i="10"/>
  <c r="X113" i="10"/>
  <c r="Z113" i="10"/>
  <c r="DZ113" i="10"/>
  <c r="L112" i="10"/>
  <c r="T112" i="10"/>
  <c r="CE112" i="10"/>
  <c r="CB112" i="10"/>
  <c r="CI112" i="10"/>
  <c r="R112" i="10"/>
  <c r="S112" i="10"/>
  <c r="CH112" i="10"/>
  <c r="W112" i="10"/>
  <c r="Y112" i="10"/>
  <c r="Q112" i="10"/>
  <c r="U112" i="10"/>
  <c r="V112" i="10"/>
  <c r="X112" i="10"/>
  <c r="Z112" i="10"/>
  <c r="DZ112" i="10"/>
  <c r="L111" i="10"/>
  <c r="T111" i="10"/>
  <c r="CE111" i="10"/>
  <c r="CB111" i="10"/>
  <c r="CI111" i="10"/>
  <c r="R111" i="10"/>
  <c r="S111" i="10"/>
  <c r="CH111" i="10"/>
  <c r="W111" i="10"/>
  <c r="Y111" i="10"/>
  <c r="Q111" i="10"/>
  <c r="U111" i="10"/>
  <c r="V111" i="10"/>
  <c r="X111" i="10"/>
  <c r="Z111" i="10"/>
  <c r="DZ111" i="10"/>
  <c r="L110" i="10"/>
  <c r="T110" i="10"/>
  <c r="CE110" i="10"/>
  <c r="CB110" i="10"/>
  <c r="CI110" i="10"/>
  <c r="R110" i="10"/>
  <c r="S110" i="10"/>
  <c r="CH110" i="10"/>
  <c r="W110" i="10"/>
  <c r="Y110" i="10"/>
  <c r="Q110" i="10"/>
  <c r="U110" i="10"/>
  <c r="V110" i="10"/>
  <c r="X110" i="10"/>
  <c r="Z110" i="10"/>
  <c r="DZ110" i="10"/>
  <c r="L109" i="10"/>
  <c r="T109" i="10"/>
  <c r="CE109" i="10"/>
  <c r="CB109" i="10"/>
  <c r="CI109" i="10"/>
  <c r="R109" i="10"/>
  <c r="S109" i="10"/>
  <c r="CH109" i="10"/>
  <c r="W109" i="10"/>
  <c r="Y109" i="10"/>
  <c r="Q109" i="10"/>
  <c r="U109" i="10"/>
  <c r="V109" i="10"/>
  <c r="X109" i="10"/>
  <c r="Z109" i="10"/>
  <c r="DZ109" i="10"/>
  <c r="L108" i="10"/>
  <c r="T108" i="10"/>
  <c r="CE108" i="10"/>
  <c r="CB108" i="10"/>
  <c r="CI108" i="10"/>
  <c r="R108" i="10"/>
  <c r="S108" i="10"/>
  <c r="CH108" i="10"/>
  <c r="W108" i="10"/>
  <c r="Y108" i="10"/>
  <c r="Q108" i="10"/>
  <c r="U108" i="10"/>
  <c r="V108" i="10"/>
  <c r="X108" i="10"/>
  <c r="Z108" i="10"/>
  <c r="DZ108" i="10"/>
  <c r="L107" i="10"/>
  <c r="T107" i="10"/>
  <c r="CE107" i="10"/>
  <c r="CB107" i="10"/>
  <c r="CI107" i="10"/>
  <c r="R107" i="10"/>
  <c r="S107" i="10"/>
  <c r="CH107" i="10"/>
  <c r="W107" i="10"/>
  <c r="Y107" i="10"/>
  <c r="Q107" i="10"/>
  <c r="U107" i="10"/>
  <c r="V107" i="10"/>
  <c r="X107" i="10"/>
  <c r="Z107" i="10"/>
  <c r="DZ107" i="10"/>
  <c r="L106" i="10"/>
  <c r="T106" i="10"/>
  <c r="CE106" i="10"/>
  <c r="CB106" i="10"/>
  <c r="CI106" i="10"/>
  <c r="R106" i="10"/>
  <c r="S106" i="10"/>
  <c r="CH106" i="10"/>
  <c r="W106" i="10"/>
  <c r="Y106" i="10"/>
  <c r="Q106" i="10"/>
  <c r="U106" i="10"/>
  <c r="V106" i="10"/>
  <c r="X106" i="10"/>
  <c r="Z106" i="10"/>
  <c r="DZ106" i="10"/>
  <c r="L105" i="10"/>
  <c r="T105" i="10"/>
  <c r="CE105" i="10"/>
  <c r="CB105" i="10"/>
  <c r="CI105" i="10"/>
  <c r="R105" i="10"/>
  <c r="S105" i="10"/>
  <c r="CH105" i="10"/>
  <c r="W105" i="10"/>
  <c r="Y105" i="10"/>
  <c r="Q105" i="10"/>
  <c r="U105" i="10"/>
  <c r="V105" i="10"/>
  <c r="X105" i="10"/>
  <c r="Z105" i="10"/>
  <c r="DZ105" i="10"/>
  <c r="L104" i="10"/>
  <c r="T104" i="10"/>
  <c r="CE104" i="10"/>
  <c r="CB104" i="10"/>
  <c r="CI104" i="10"/>
  <c r="R104" i="10"/>
  <c r="S104" i="10"/>
  <c r="CH104" i="10"/>
  <c r="W104" i="10"/>
  <c r="Y104" i="10"/>
  <c r="Q104" i="10"/>
  <c r="U104" i="10"/>
  <c r="V104" i="10"/>
  <c r="X104" i="10"/>
  <c r="Z104" i="10"/>
  <c r="DZ104" i="10"/>
  <c r="L103" i="10"/>
  <c r="T103" i="10"/>
  <c r="CE103" i="10"/>
  <c r="CB103" i="10"/>
  <c r="CI103" i="10"/>
  <c r="R103" i="10"/>
  <c r="S103" i="10"/>
  <c r="CH103" i="10"/>
  <c r="W103" i="10"/>
  <c r="Y103" i="10"/>
  <c r="Q103" i="10"/>
  <c r="U103" i="10"/>
  <c r="V103" i="10"/>
  <c r="X103" i="10"/>
  <c r="Z103" i="10"/>
  <c r="DZ103" i="10"/>
  <c r="L102" i="10"/>
  <c r="T102" i="10"/>
  <c r="CE102" i="10"/>
  <c r="CB102" i="10"/>
  <c r="CI102" i="10"/>
  <c r="R102" i="10"/>
  <c r="S102" i="10"/>
  <c r="CH102" i="10"/>
  <c r="W102" i="10"/>
  <c r="Y102" i="10"/>
  <c r="Q102" i="10"/>
  <c r="U102" i="10"/>
  <c r="V102" i="10"/>
  <c r="X102" i="10"/>
  <c r="Z102" i="10"/>
  <c r="DZ102" i="10"/>
  <c r="L101" i="10"/>
  <c r="T101" i="10"/>
  <c r="CE101" i="10"/>
  <c r="CB101" i="10"/>
  <c r="CI101" i="10"/>
  <c r="R101" i="10"/>
  <c r="S101" i="10"/>
  <c r="CH101" i="10"/>
  <c r="W101" i="10"/>
  <c r="Y101" i="10"/>
  <c r="Q101" i="10"/>
  <c r="U101" i="10"/>
  <c r="V101" i="10"/>
  <c r="X101" i="10"/>
  <c r="Z101" i="10"/>
  <c r="DZ101" i="10"/>
  <c r="L100" i="10"/>
  <c r="T100" i="10"/>
  <c r="CE100" i="10"/>
  <c r="CB100" i="10"/>
  <c r="CI100" i="10"/>
  <c r="R100" i="10"/>
  <c r="S100" i="10"/>
  <c r="CH100" i="10"/>
  <c r="W100" i="10"/>
  <c r="Y100" i="10"/>
  <c r="Q100" i="10"/>
  <c r="U100" i="10"/>
  <c r="V100" i="10"/>
  <c r="X100" i="10"/>
  <c r="Z100" i="10"/>
  <c r="DZ100" i="10"/>
  <c r="L99" i="10"/>
  <c r="T99" i="10"/>
  <c r="CE99" i="10"/>
  <c r="CB99" i="10"/>
  <c r="CI99" i="10"/>
  <c r="R99" i="10"/>
  <c r="S99" i="10"/>
  <c r="CH99" i="10"/>
  <c r="W99" i="10"/>
  <c r="Y99" i="10"/>
  <c r="Q99" i="10"/>
  <c r="U99" i="10"/>
  <c r="V99" i="10"/>
  <c r="X99" i="10"/>
  <c r="Z99" i="10"/>
  <c r="DZ99" i="10"/>
  <c r="L98" i="10"/>
  <c r="T98" i="10"/>
  <c r="CE98" i="10"/>
  <c r="CB98" i="10"/>
  <c r="CI98" i="10"/>
  <c r="R98" i="10"/>
  <c r="S98" i="10"/>
  <c r="CH98" i="10"/>
  <c r="W98" i="10"/>
  <c r="Y98" i="10"/>
  <c r="Q98" i="10"/>
  <c r="U98" i="10"/>
  <c r="V98" i="10"/>
  <c r="X98" i="10"/>
  <c r="Z98" i="10"/>
  <c r="DZ98" i="10"/>
  <c r="L97" i="10"/>
  <c r="T97" i="10"/>
  <c r="CE97" i="10"/>
  <c r="CB97" i="10"/>
  <c r="CI97" i="10"/>
  <c r="R97" i="10"/>
  <c r="S97" i="10"/>
  <c r="CH97" i="10"/>
  <c r="W97" i="10"/>
  <c r="Y97" i="10"/>
  <c r="Q97" i="10"/>
  <c r="U97" i="10"/>
  <c r="V97" i="10"/>
  <c r="X97" i="10"/>
  <c r="Z97" i="10"/>
  <c r="DZ97" i="10"/>
  <c r="L96" i="10"/>
  <c r="T96" i="10"/>
  <c r="CE96" i="10"/>
  <c r="CB96" i="10"/>
  <c r="CI96" i="10"/>
  <c r="R96" i="10"/>
  <c r="S96" i="10"/>
  <c r="CH96" i="10"/>
  <c r="W96" i="10"/>
  <c r="Y96" i="10"/>
  <c r="Q96" i="10"/>
  <c r="U96" i="10"/>
  <c r="V96" i="10"/>
  <c r="X96" i="10"/>
  <c r="Z96" i="10"/>
  <c r="DZ96" i="10"/>
  <c r="L95" i="10"/>
  <c r="T95" i="10"/>
  <c r="CE95" i="10"/>
  <c r="CB95" i="10"/>
  <c r="CI95" i="10"/>
  <c r="R95" i="10"/>
  <c r="S95" i="10"/>
  <c r="CH95" i="10"/>
  <c r="W95" i="10"/>
  <c r="Y95" i="10"/>
  <c r="Q95" i="10"/>
  <c r="U95" i="10"/>
  <c r="V95" i="10"/>
  <c r="X95" i="10"/>
  <c r="Z95" i="10"/>
  <c r="DZ95" i="10"/>
  <c r="L94" i="10"/>
  <c r="T94" i="10"/>
  <c r="CE94" i="10"/>
  <c r="CB94" i="10"/>
  <c r="CI94" i="10"/>
  <c r="R94" i="10"/>
  <c r="S94" i="10"/>
  <c r="CH94" i="10"/>
  <c r="W94" i="10"/>
  <c r="Y94" i="10"/>
  <c r="Q94" i="10"/>
  <c r="U94" i="10"/>
  <c r="V94" i="10"/>
  <c r="X94" i="10"/>
  <c r="Z94" i="10"/>
  <c r="DZ94" i="10"/>
  <c r="L93" i="10"/>
  <c r="T93" i="10"/>
  <c r="CE93" i="10"/>
  <c r="CB93" i="10"/>
  <c r="CI93" i="10"/>
  <c r="R93" i="10"/>
  <c r="S93" i="10"/>
  <c r="CH93" i="10"/>
  <c r="W93" i="10"/>
  <c r="Y93" i="10"/>
  <c r="Q93" i="10"/>
  <c r="U93" i="10"/>
  <c r="V93" i="10"/>
  <c r="X93" i="10"/>
  <c r="Z93" i="10"/>
  <c r="DZ93" i="10"/>
  <c r="L92" i="10"/>
  <c r="T92" i="10"/>
  <c r="CE92" i="10"/>
  <c r="CB92" i="10"/>
  <c r="CI92" i="10"/>
  <c r="R92" i="10"/>
  <c r="S92" i="10"/>
  <c r="CH92" i="10"/>
  <c r="W92" i="10"/>
  <c r="Y92" i="10"/>
  <c r="Q92" i="10"/>
  <c r="U92" i="10"/>
  <c r="V92" i="10"/>
  <c r="X92" i="10"/>
  <c r="Z92" i="10"/>
  <c r="DZ92" i="10"/>
  <c r="L91" i="10"/>
  <c r="T91" i="10"/>
  <c r="CE91" i="10"/>
  <c r="CB91" i="10"/>
  <c r="CI91" i="10"/>
  <c r="R91" i="10"/>
  <c r="S91" i="10"/>
  <c r="CH91" i="10"/>
  <c r="W91" i="10"/>
  <c r="Y91" i="10"/>
  <c r="Q91" i="10"/>
  <c r="U91" i="10"/>
  <c r="V91" i="10"/>
  <c r="X91" i="10"/>
  <c r="Z91" i="10"/>
  <c r="DZ91" i="10"/>
  <c r="L90" i="10"/>
  <c r="T90" i="10"/>
  <c r="CE90" i="10"/>
  <c r="CB90" i="10"/>
  <c r="CI90" i="10"/>
  <c r="R90" i="10"/>
  <c r="S90" i="10"/>
  <c r="CH90" i="10"/>
  <c r="W90" i="10"/>
  <c r="Y90" i="10"/>
  <c r="Q90" i="10"/>
  <c r="U90" i="10"/>
  <c r="V90" i="10"/>
  <c r="X90" i="10"/>
  <c r="Z90" i="10"/>
  <c r="DZ90" i="10"/>
  <c r="L89" i="10"/>
  <c r="T89" i="10"/>
  <c r="CE89" i="10"/>
  <c r="CB89" i="10"/>
  <c r="CI89" i="10"/>
  <c r="R89" i="10"/>
  <c r="S89" i="10"/>
  <c r="CH89" i="10"/>
  <c r="W89" i="10"/>
  <c r="Y89" i="10"/>
  <c r="Q89" i="10"/>
  <c r="U89" i="10"/>
  <c r="V89" i="10"/>
  <c r="X89" i="10"/>
  <c r="Z89" i="10"/>
  <c r="DZ89" i="10"/>
  <c r="L88" i="10"/>
  <c r="T88" i="10"/>
  <c r="CE88" i="10"/>
  <c r="CB88" i="10"/>
  <c r="CI88" i="10"/>
  <c r="R88" i="10"/>
  <c r="S88" i="10"/>
  <c r="CH88" i="10"/>
  <c r="W88" i="10"/>
  <c r="Y88" i="10"/>
  <c r="Q88" i="10"/>
  <c r="U88" i="10"/>
  <c r="V88" i="10"/>
  <c r="X88" i="10"/>
  <c r="Z88" i="10"/>
  <c r="DZ88" i="10"/>
  <c r="L87" i="10"/>
  <c r="T87" i="10"/>
  <c r="CE87" i="10"/>
  <c r="CB87" i="10"/>
  <c r="CI87" i="10"/>
  <c r="R87" i="10"/>
  <c r="S87" i="10"/>
  <c r="CH87" i="10"/>
  <c r="W87" i="10"/>
  <c r="Y87" i="10"/>
  <c r="Q87" i="10"/>
  <c r="U87" i="10"/>
  <c r="V87" i="10"/>
  <c r="X87" i="10"/>
  <c r="Z87" i="10"/>
  <c r="DZ87" i="10"/>
  <c r="L86" i="10"/>
  <c r="T86" i="10"/>
  <c r="CE86" i="10"/>
  <c r="CB86" i="10"/>
  <c r="CI86" i="10"/>
  <c r="R86" i="10"/>
  <c r="S86" i="10"/>
  <c r="CH86" i="10"/>
  <c r="W86" i="10"/>
  <c r="Y86" i="10"/>
  <c r="Q86" i="10"/>
  <c r="U86" i="10"/>
  <c r="V86" i="10"/>
  <c r="X86" i="10"/>
  <c r="Z86" i="10"/>
  <c r="DZ86" i="10"/>
  <c r="L85" i="10"/>
  <c r="T85" i="10"/>
  <c r="CE85" i="10"/>
  <c r="CB85" i="10"/>
  <c r="CI85" i="10"/>
  <c r="R85" i="10"/>
  <c r="S85" i="10"/>
  <c r="CH85" i="10"/>
  <c r="W85" i="10"/>
  <c r="Y85" i="10"/>
  <c r="Q85" i="10"/>
  <c r="U85" i="10"/>
  <c r="V85" i="10"/>
  <c r="X85" i="10"/>
  <c r="Z85" i="10"/>
  <c r="DZ85" i="10"/>
  <c r="L84" i="10"/>
  <c r="T84" i="10"/>
  <c r="CE84" i="10"/>
  <c r="CB84" i="10"/>
  <c r="CI84" i="10"/>
  <c r="R84" i="10"/>
  <c r="S84" i="10"/>
  <c r="CH84" i="10"/>
  <c r="W84" i="10"/>
  <c r="Y84" i="10"/>
  <c r="Q84" i="10"/>
  <c r="U84" i="10"/>
  <c r="V84" i="10"/>
  <c r="X84" i="10"/>
  <c r="Z84" i="10"/>
  <c r="DZ84" i="10"/>
  <c r="L83" i="10"/>
  <c r="T83" i="10"/>
  <c r="CE83" i="10"/>
  <c r="CB83" i="10"/>
  <c r="CI83" i="10"/>
  <c r="R83" i="10"/>
  <c r="S83" i="10"/>
  <c r="CH83" i="10"/>
  <c r="W83" i="10"/>
  <c r="Y83" i="10"/>
  <c r="Q83" i="10"/>
  <c r="U83" i="10"/>
  <c r="V83" i="10"/>
  <c r="X83" i="10"/>
  <c r="Z83" i="10"/>
  <c r="DZ83" i="10"/>
  <c r="L82" i="10"/>
  <c r="T82" i="10"/>
  <c r="CE82" i="10"/>
  <c r="CB82" i="10"/>
  <c r="CI82" i="10"/>
  <c r="R82" i="10"/>
  <c r="S82" i="10"/>
  <c r="CH82" i="10"/>
  <c r="W82" i="10"/>
  <c r="Y82" i="10"/>
  <c r="Q82" i="10"/>
  <c r="U82" i="10"/>
  <c r="V82" i="10"/>
  <c r="X82" i="10"/>
  <c r="Z82" i="10"/>
  <c r="DZ82" i="10"/>
  <c r="L81" i="10"/>
  <c r="T81" i="10"/>
  <c r="CE81" i="10"/>
  <c r="CB81" i="10"/>
  <c r="CI81" i="10"/>
  <c r="R81" i="10"/>
  <c r="S81" i="10"/>
  <c r="CH81" i="10"/>
  <c r="W81" i="10"/>
  <c r="Y81" i="10"/>
  <c r="Q81" i="10"/>
  <c r="U81" i="10"/>
  <c r="V81" i="10"/>
  <c r="X81" i="10"/>
  <c r="Z81" i="10"/>
  <c r="DZ81" i="10"/>
  <c r="L80" i="10"/>
  <c r="T80" i="10"/>
  <c r="CE80" i="10"/>
  <c r="CB80" i="10"/>
  <c r="CI80" i="10"/>
  <c r="R80" i="10"/>
  <c r="S80" i="10"/>
  <c r="CH80" i="10"/>
  <c r="W80" i="10"/>
  <c r="Y80" i="10"/>
  <c r="Q80" i="10"/>
  <c r="U80" i="10"/>
  <c r="V80" i="10"/>
  <c r="X80" i="10"/>
  <c r="Z80" i="10"/>
  <c r="DZ80" i="10"/>
  <c r="L79" i="10"/>
  <c r="T79" i="10"/>
  <c r="CE79" i="10"/>
  <c r="CB79" i="10"/>
  <c r="CI79" i="10"/>
  <c r="R79" i="10"/>
  <c r="S79" i="10"/>
  <c r="CH79" i="10"/>
  <c r="W79" i="10"/>
  <c r="Y79" i="10"/>
  <c r="Q79" i="10"/>
  <c r="U79" i="10"/>
  <c r="V79" i="10"/>
  <c r="X79" i="10"/>
  <c r="Z79" i="10"/>
  <c r="DZ79" i="10"/>
  <c r="L78" i="10"/>
  <c r="T78" i="10"/>
  <c r="CE78" i="10"/>
  <c r="CB78" i="10"/>
  <c r="CI78" i="10"/>
  <c r="R78" i="10"/>
  <c r="S78" i="10"/>
  <c r="CH78" i="10"/>
  <c r="W78" i="10"/>
  <c r="Y78" i="10"/>
  <c r="Q78" i="10"/>
  <c r="U78" i="10"/>
  <c r="V78" i="10"/>
  <c r="X78" i="10"/>
  <c r="Z78" i="10"/>
  <c r="DZ78" i="10"/>
  <c r="L77" i="10"/>
  <c r="T77" i="10"/>
  <c r="CE77" i="10"/>
  <c r="CB77" i="10"/>
  <c r="CI77" i="10"/>
  <c r="R77" i="10"/>
  <c r="S77" i="10"/>
  <c r="CH77" i="10"/>
  <c r="W77" i="10"/>
  <c r="Y77" i="10"/>
  <c r="Q77" i="10"/>
  <c r="U77" i="10"/>
  <c r="V77" i="10"/>
  <c r="X77" i="10"/>
  <c r="Z77" i="10"/>
  <c r="DZ77" i="10"/>
  <c r="L76" i="10"/>
  <c r="T76" i="10"/>
  <c r="CE76" i="10"/>
  <c r="CB76" i="10"/>
  <c r="CI76" i="10"/>
  <c r="R76" i="10"/>
  <c r="S76" i="10"/>
  <c r="CH76" i="10"/>
  <c r="W76" i="10"/>
  <c r="Y76" i="10"/>
  <c r="Q76" i="10"/>
  <c r="U76" i="10"/>
  <c r="V76" i="10"/>
  <c r="X76" i="10"/>
  <c r="Z76" i="10"/>
  <c r="DZ76" i="10"/>
  <c r="L75" i="10"/>
  <c r="T75" i="10"/>
  <c r="CE75" i="10"/>
  <c r="CB75" i="10"/>
  <c r="CI75" i="10"/>
  <c r="R75" i="10"/>
  <c r="S75" i="10"/>
  <c r="CH75" i="10"/>
  <c r="W75" i="10"/>
  <c r="Y75" i="10"/>
  <c r="Q75" i="10"/>
  <c r="U75" i="10"/>
  <c r="V75" i="10"/>
  <c r="X75" i="10"/>
  <c r="Z75" i="10"/>
  <c r="DZ75" i="10"/>
  <c r="L74" i="10"/>
  <c r="T74" i="10"/>
  <c r="CE74" i="10"/>
  <c r="CB74" i="10"/>
  <c r="CI74" i="10"/>
  <c r="R74" i="10"/>
  <c r="S74" i="10"/>
  <c r="CH74" i="10"/>
  <c r="W74" i="10"/>
  <c r="Y74" i="10"/>
  <c r="Q74" i="10"/>
  <c r="U74" i="10"/>
  <c r="V74" i="10"/>
  <c r="X74" i="10"/>
  <c r="Z74" i="10"/>
  <c r="DZ74" i="10"/>
  <c r="L73" i="10"/>
  <c r="T73" i="10"/>
  <c r="CE73" i="10"/>
  <c r="CB73" i="10"/>
  <c r="CI73" i="10"/>
  <c r="R73" i="10"/>
  <c r="S73" i="10"/>
  <c r="CH73" i="10"/>
  <c r="W73" i="10"/>
  <c r="Y73" i="10"/>
  <c r="Q73" i="10"/>
  <c r="U73" i="10"/>
  <c r="V73" i="10"/>
  <c r="X73" i="10"/>
  <c r="Z73" i="10"/>
  <c r="DZ73" i="10"/>
  <c r="L72" i="10"/>
  <c r="T72" i="10"/>
  <c r="CE72" i="10"/>
  <c r="CB72" i="10"/>
  <c r="CI72" i="10"/>
  <c r="R72" i="10"/>
  <c r="S72" i="10"/>
  <c r="CH72" i="10"/>
  <c r="W72" i="10"/>
  <c r="Y72" i="10"/>
  <c r="Q72" i="10"/>
  <c r="U72" i="10"/>
  <c r="V72" i="10"/>
  <c r="X72" i="10"/>
  <c r="Z72" i="10"/>
  <c r="DZ72" i="10"/>
  <c r="L71" i="10"/>
  <c r="T71" i="10"/>
  <c r="CE71" i="10"/>
  <c r="CB71" i="10"/>
  <c r="CI71" i="10"/>
  <c r="R71" i="10"/>
  <c r="S71" i="10"/>
  <c r="CH71" i="10"/>
  <c r="W71" i="10"/>
  <c r="Y71" i="10"/>
  <c r="Q71" i="10"/>
  <c r="U71" i="10"/>
  <c r="V71" i="10"/>
  <c r="X71" i="10"/>
  <c r="Z71" i="10"/>
  <c r="DZ71" i="10"/>
  <c r="L70" i="10"/>
  <c r="T70" i="10"/>
  <c r="CE70" i="10"/>
  <c r="CB70" i="10"/>
  <c r="CI70" i="10"/>
  <c r="R70" i="10"/>
  <c r="S70" i="10"/>
  <c r="CH70" i="10"/>
  <c r="W70" i="10"/>
  <c r="Y70" i="10"/>
  <c r="Q70" i="10"/>
  <c r="U70" i="10"/>
  <c r="V70" i="10"/>
  <c r="X70" i="10"/>
  <c r="Z70" i="10"/>
  <c r="DZ70" i="10"/>
  <c r="L69" i="10"/>
  <c r="T69" i="10"/>
  <c r="CE69" i="10"/>
  <c r="CB69" i="10"/>
  <c r="CI69" i="10"/>
  <c r="R69" i="10"/>
  <c r="S69" i="10"/>
  <c r="CH69" i="10"/>
  <c r="W69" i="10"/>
  <c r="Y69" i="10"/>
  <c r="Q69" i="10"/>
  <c r="U69" i="10"/>
  <c r="V69" i="10"/>
  <c r="X69" i="10"/>
  <c r="Z69" i="10"/>
  <c r="DZ69" i="10"/>
  <c r="L68" i="10"/>
  <c r="T68" i="10"/>
  <c r="CE68" i="10"/>
  <c r="CB68" i="10"/>
  <c r="CI68" i="10"/>
  <c r="R68" i="10"/>
  <c r="S68" i="10"/>
  <c r="CH68" i="10"/>
  <c r="W68" i="10"/>
  <c r="Y68" i="10"/>
  <c r="Q68" i="10"/>
  <c r="U68" i="10"/>
  <c r="V68" i="10"/>
  <c r="X68" i="10"/>
  <c r="Z68" i="10"/>
  <c r="DZ68" i="10"/>
  <c r="L67" i="10"/>
  <c r="T67" i="10"/>
  <c r="CE67" i="10"/>
  <c r="CB67" i="10"/>
  <c r="CI67" i="10"/>
  <c r="R67" i="10"/>
  <c r="S67" i="10"/>
  <c r="CH67" i="10"/>
  <c r="W67" i="10"/>
  <c r="Y67" i="10"/>
  <c r="Q67" i="10"/>
  <c r="U67" i="10"/>
  <c r="V67" i="10"/>
  <c r="X67" i="10"/>
  <c r="Z67" i="10"/>
  <c r="DZ67" i="10"/>
  <c r="L66" i="10"/>
  <c r="T66" i="10"/>
  <c r="CE66" i="10"/>
  <c r="CB66" i="10"/>
  <c r="CI66" i="10"/>
  <c r="R66" i="10"/>
  <c r="S66" i="10"/>
  <c r="CH66" i="10"/>
  <c r="W66" i="10"/>
  <c r="Y66" i="10"/>
  <c r="Q66" i="10"/>
  <c r="U66" i="10"/>
  <c r="V66" i="10"/>
  <c r="X66" i="10"/>
  <c r="Z66" i="10"/>
  <c r="DZ66" i="10"/>
  <c r="L65" i="10"/>
  <c r="T65" i="10"/>
  <c r="CE65" i="10"/>
  <c r="CB65" i="10"/>
  <c r="CI65" i="10"/>
  <c r="R65" i="10"/>
  <c r="S65" i="10"/>
  <c r="CH65" i="10"/>
  <c r="W65" i="10"/>
  <c r="Y65" i="10"/>
  <c r="Q65" i="10"/>
  <c r="U65" i="10"/>
  <c r="V65" i="10"/>
  <c r="X65" i="10"/>
  <c r="Z65" i="10"/>
  <c r="DZ65" i="10"/>
  <c r="L64" i="10"/>
  <c r="T64" i="10"/>
  <c r="CE64" i="10"/>
  <c r="CB64" i="10"/>
  <c r="CI64" i="10"/>
  <c r="R64" i="10"/>
  <c r="S64" i="10"/>
  <c r="CH64" i="10"/>
  <c r="W64" i="10"/>
  <c r="Y64" i="10"/>
  <c r="Q64" i="10"/>
  <c r="U64" i="10"/>
  <c r="V64" i="10"/>
  <c r="X64" i="10"/>
  <c r="Z64" i="10"/>
  <c r="DZ64" i="10"/>
  <c r="L63" i="10"/>
  <c r="T63" i="10"/>
  <c r="CE63" i="10"/>
  <c r="CB63" i="10"/>
  <c r="CI63" i="10"/>
  <c r="R63" i="10"/>
  <c r="S63" i="10"/>
  <c r="CH63" i="10"/>
  <c r="W63" i="10"/>
  <c r="Y63" i="10"/>
  <c r="Q63" i="10"/>
  <c r="U63" i="10"/>
  <c r="V63" i="10"/>
  <c r="X63" i="10"/>
  <c r="Z63" i="10"/>
  <c r="DZ63" i="10"/>
  <c r="L62" i="10"/>
  <c r="T62" i="10"/>
  <c r="CE62" i="10"/>
  <c r="CB62" i="10"/>
  <c r="CI62" i="10"/>
  <c r="R62" i="10"/>
  <c r="S62" i="10"/>
  <c r="CH62" i="10"/>
  <c r="W62" i="10"/>
  <c r="Y62" i="10"/>
  <c r="Q62" i="10"/>
  <c r="U62" i="10"/>
  <c r="V62" i="10"/>
  <c r="X62" i="10"/>
  <c r="Z62" i="10"/>
  <c r="DZ62" i="10"/>
  <c r="L61" i="10"/>
  <c r="T61" i="10"/>
  <c r="CE61" i="10"/>
  <c r="CB61" i="10"/>
  <c r="CI61" i="10"/>
  <c r="R61" i="10"/>
  <c r="S61" i="10"/>
  <c r="CH61" i="10"/>
  <c r="W61" i="10"/>
  <c r="Y61" i="10"/>
  <c r="Q61" i="10"/>
  <c r="U61" i="10"/>
  <c r="V61" i="10"/>
  <c r="X61" i="10"/>
  <c r="Z61" i="10"/>
  <c r="DZ61" i="10"/>
  <c r="L60" i="10"/>
  <c r="T60" i="10"/>
  <c r="CE60" i="10"/>
  <c r="CB60" i="10"/>
  <c r="CI60" i="10"/>
  <c r="R60" i="10"/>
  <c r="S60" i="10"/>
  <c r="CH60" i="10"/>
  <c r="W60" i="10"/>
  <c r="Y60" i="10"/>
  <c r="Q60" i="10"/>
  <c r="U60" i="10"/>
  <c r="V60" i="10"/>
  <c r="X60" i="10"/>
  <c r="Z60" i="10"/>
  <c r="DZ60" i="10"/>
  <c r="L59" i="10"/>
  <c r="T59" i="10"/>
  <c r="CE59" i="10"/>
  <c r="CB59" i="10"/>
  <c r="CI59" i="10"/>
  <c r="R59" i="10"/>
  <c r="S59" i="10"/>
  <c r="CH59" i="10"/>
  <c r="W59" i="10"/>
  <c r="Y59" i="10"/>
  <c r="Q59" i="10"/>
  <c r="U59" i="10"/>
  <c r="V59" i="10"/>
  <c r="X59" i="10"/>
  <c r="Z59" i="10"/>
  <c r="DZ59" i="10"/>
  <c r="L58" i="10"/>
  <c r="T58" i="10"/>
  <c r="CE58" i="10"/>
  <c r="CB58" i="10"/>
  <c r="CI58" i="10"/>
  <c r="R58" i="10"/>
  <c r="S58" i="10"/>
  <c r="CH58" i="10"/>
  <c r="W58" i="10"/>
  <c r="Y58" i="10"/>
  <c r="Q58" i="10"/>
  <c r="U58" i="10"/>
  <c r="V58" i="10"/>
  <c r="X58" i="10"/>
  <c r="Z58" i="10"/>
  <c r="DZ58" i="10"/>
  <c r="L57" i="10"/>
  <c r="T57" i="10"/>
  <c r="CE57" i="10"/>
  <c r="CB57" i="10"/>
  <c r="CI57" i="10"/>
  <c r="R57" i="10"/>
  <c r="S57" i="10"/>
  <c r="CH57" i="10"/>
  <c r="W57" i="10"/>
  <c r="Y57" i="10"/>
  <c r="Q57" i="10"/>
  <c r="U57" i="10"/>
  <c r="V57" i="10"/>
  <c r="X57" i="10"/>
  <c r="Z57" i="10"/>
  <c r="DZ57" i="10"/>
  <c r="L56" i="10"/>
  <c r="T56" i="10"/>
  <c r="CE56" i="10"/>
  <c r="CB56" i="10"/>
  <c r="CI56" i="10"/>
  <c r="R56" i="10"/>
  <c r="S56" i="10"/>
  <c r="CH56" i="10"/>
  <c r="W56" i="10"/>
  <c r="Y56" i="10"/>
  <c r="Q56" i="10"/>
  <c r="U56" i="10"/>
  <c r="V56" i="10"/>
  <c r="X56" i="10"/>
  <c r="Z56" i="10"/>
  <c r="DZ56" i="10"/>
  <c r="L55" i="10"/>
  <c r="T55" i="10"/>
  <c r="CE55" i="10"/>
  <c r="CB55" i="10"/>
  <c r="CI55" i="10"/>
  <c r="R55" i="10"/>
  <c r="S55" i="10"/>
  <c r="CH55" i="10"/>
  <c r="W55" i="10"/>
  <c r="Y55" i="10"/>
  <c r="Q55" i="10"/>
  <c r="U55" i="10"/>
  <c r="V55" i="10"/>
  <c r="X55" i="10"/>
  <c r="Z55" i="10"/>
  <c r="DZ55" i="10"/>
  <c r="L54" i="10"/>
  <c r="T54" i="10"/>
  <c r="CE54" i="10"/>
  <c r="CB54" i="10"/>
  <c r="CI54" i="10"/>
  <c r="R54" i="10"/>
  <c r="S54" i="10"/>
  <c r="CH54" i="10"/>
  <c r="W54" i="10"/>
  <c r="Y54" i="10"/>
  <c r="Q54" i="10"/>
  <c r="U54" i="10"/>
  <c r="V54" i="10"/>
  <c r="X54" i="10"/>
  <c r="Z54" i="10"/>
  <c r="DZ54" i="10"/>
  <c r="L53" i="10"/>
  <c r="T53" i="10"/>
  <c r="CE53" i="10"/>
  <c r="CB53" i="10"/>
  <c r="CI53" i="10"/>
  <c r="R53" i="10"/>
  <c r="S53" i="10"/>
  <c r="CH53" i="10"/>
  <c r="W53" i="10"/>
  <c r="Y53" i="10"/>
  <c r="Q53" i="10"/>
  <c r="U53" i="10"/>
  <c r="V53" i="10"/>
  <c r="X53" i="10"/>
  <c r="Z53" i="10"/>
  <c r="DZ53" i="10"/>
  <c r="L52" i="10"/>
  <c r="T52" i="10"/>
  <c r="CE52" i="10"/>
  <c r="CB52" i="10"/>
  <c r="CI52" i="10"/>
  <c r="R52" i="10"/>
  <c r="S52" i="10"/>
  <c r="CH52" i="10"/>
  <c r="W52" i="10"/>
  <c r="Y52" i="10"/>
  <c r="Q52" i="10"/>
  <c r="U52" i="10"/>
  <c r="V52" i="10"/>
  <c r="X52" i="10"/>
  <c r="Z52" i="10"/>
  <c r="DZ52" i="10"/>
  <c r="L51" i="10"/>
  <c r="T51" i="10"/>
  <c r="CE51" i="10"/>
  <c r="CB51" i="10"/>
  <c r="CI51" i="10"/>
  <c r="R51" i="10"/>
  <c r="S51" i="10"/>
  <c r="CH51" i="10"/>
  <c r="W51" i="10"/>
  <c r="Y51" i="10"/>
  <c r="Q51" i="10"/>
  <c r="U51" i="10"/>
  <c r="V51" i="10"/>
  <c r="X51" i="10"/>
  <c r="Z51" i="10"/>
  <c r="DZ51" i="10"/>
  <c r="L50" i="10"/>
  <c r="T50" i="10"/>
  <c r="CE50" i="10"/>
  <c r="CB50" i="10"/>
  <c r="CI50" i="10"/>
  <c r="R50" i="10"/>
  <c r="S50" i="10"/>
  <c r="CH50" i="10"/>
  <c r="W50" i="10"/>
  <c r="Y50" i="10"/>
  <c r="Q50" i="10"/>
  <c r="U50" i="10"/>
  <c r="V50" i="10"/>
  <c r="X50" i="10"/>
  <c r="Z50" i="10"/>
  <c r="DZ50" i="10"/>
  <c r="L49" i="10"/>
  <c r="T49" i="10"/>
  <c r="CE49" i="10"/>
  <c r="CB49" i="10"/>
  <c r="CI49" i="10"/>
  <c r="R49" i="10"/>
  <c r="S49" i="10"/>
  <c r="CH49" i="10"/>
  <c r="W49" i="10"/>
  <c r="Y49" i="10"/>
  <c r="Q49" i="10"/>
  <c r="U49" i="10"/>
  <c r="V49" i="10"/>
  <c r="X49" i="10"/>
  <c r="Z49" i="10"/>
  <c r="DZ49" i="10"/>
  <c r="L48" i="10"/>
  <c r="T48" i="10"/>
  <c r="CE48" i="10"/>
  <c r="CB48" i="10"/>
  <c r="CI48" i="10"/>
  <c r="R48" i="10"/>
  <c r="S48" i="10"/>
  <c r="CH48" i="10"/>
  <c r="W48" i="10"/>
  <c r="Y48" i="10"/>
  <c r="Q48" i="10"/>
  <c r="U48" i="10"/>
  <c r="V48" i="10"/>
  <c r="X48" i="10"/>
  <c r="Z48" i="10"/>
  <c r="DZ48" i="10"/>
  <c r="L47" i="10"/>
  <c r="T47" i="10"/>
  <c r="CE47" i="10"/>
  <c r="CB47" i="10"/>
  <c r="CI47" i="10"/>
  <c r="R47" i="10"/>
  <c r="S47" i="10"/>
  <c r="CH47" i="10"/>
  <c r="W47" i="10"/>
  <c r="Y47" i="10"/>
  <c r="Q47" i="10"/>
  <c r="U47" i="10"/>
  <c r="V47" i="10"/>
  <c r="X47" i="10"/>
  <c r="Z47" i="10"/>
  <c r="DZ47" i="10"/>
  <c r="L46" i="10"/>
  <c r="T46" i="10"/>
  <c r="CE46" i="10"/>
  <c r="CB46" i="10"/>
  <c r="CI46" i="10"/>
  <c r="R46" i="10"/>
  <c r="S46" i="10"/>
  <c r="CH46" i="10"/>
  <c r="W46" i="10"/>
  <c r="Y46" i="10"/>
  <c r="Q46" i="10"/>
  <c r="U46" i="10"/>
  <c r="V46" i="10"/>
  <c r="X46" i="10"/>
  <c r="Z46" i="10"/>
  <c r="DZ46" i="10"/>
  <c r="L45" i="10"/>
  <c r="T45" i="10"/>
  <c r="CE45" i="10"/>
  <c r="CB45" i="10"/>
  <c r="CI45" i="10"/>
  <c r="R45" i="10"/>
  <c r="S45" i="10"/>
  <c r="CH45" i="10"/>
  <c r="W45" i="10"/>
  <c r="Y45" i="10"/>
  <c r="Q45" i="10"/>
  <c r="U45" i="10"/>
  <c r="V45" i="10"/>
  <c r="X45" i="10"/>
  <c r="Z45" i="10"/>
  <c r="DZ45" i="10"/>
  <c r="L44" i="10"/>
  <c r="T44" i="10"/>
  <c r="CE44" i="10"/>
  <c r="CB44" i="10"/>
  <c r="CI44" i="10"/>
  <c r="R44" i="10"/>
  <c r="S44" i="10"/>
  <c r="CH44" i="10"/>
  <c r="W44" i="10"/>
  <c r="Y44" i="10"/>
  <c r="Q44" i="10"/>
  <c r="U44" i="10"/>
  <c r="V44" i="10"/>
  <c r="X44" i="10"/>
  <c r="Z44" i="10"/>
  <c r="DZ44" i="10"/>
  <c r="L43" i="10"/>
  <c r="T43" i="10"/>
  <c r="CE43" i="10"/>
  <c r="CB43" i="10"/>
  <c r="CI43" i="10"/>
  <c r="R43" i="10"/>
  <c r="S43" i="10"/>
  <c r="CH43" i="10"/>
  <c r="W43" i="10"/>
  <c r="Y43" i="10"/>
  <c r="Q43" i="10"/>
  <c r="U43" i="10"/>
  <c r="V43" i="10"/>
  <c r="X43" i="10"/>
  <c r="Z43" i="10"/>
  <c r="DZ43" i="10"/>
  <c r="L42" i="10"/>
  <c r="T42" i="10"/>
  <c r="CE42" i="10"/>
  <c r="CB42" i="10"/>
  <c r="CI42" i="10"/>
  <c r="R42" i="10"/>
  <c r="S42" i="10"/>
  <c r="CH42" i="10"/>
  <c r="W42" i="10"/>
  <c r="Y42" i="10"/>
  <c r="Q42" i="10"/>
  <c r="U42" i="10"/>
  <c r="V42" i="10"/>
  <c r="X42" i="10"/>
  <c r="Z42" i="10"/>
  <c r="DZ42" i="10"/>
  <c r="L41" i="10"/>
  <c r="T41" i="10"/>
  <c r="CE41" i="10"/>
  <c r="CB41" i="10"/>
  <c r="CI41" i="10"/>
  <c r="R41" i="10"/>
  <c r="S41" i="10"/>
  <c r="CH41" i="10"/>
  <c r="W41" i="10"/>
  <c r="Y41" i="10"/>
  <c r="Q41" i="10"/>
  <c r="U41" i="10"/>
  <c r="V41" i="10"/>
  <c r="X41" i="10"/>
  <c r="Z41" i="10"/>
  <c r="DZ41" i="10"/>
  <c r="L40" i="10"/>
  <c r="T40" i="10"/>
  <c r="CE40" i="10"/>
  <c r="CB40" i="10"/>
  <c r="CI40" i="10"/>
  <c r="R40" i="10"/>
  <c r="S40" i="10"/>
  <c r="CH40" i="10"/>
  <c r="W40" i="10"/>
  <c r="Y40" i="10"/>
  <c r="Q40" i="10"/>
  <c r="U40" i="10"/>
  <c r="V40" i="10"/>
  <c r="X40" i="10"/>
  <c r="Z40" i="10"/>
  <c r="DZ40" i="10"/>
  <c r="L39" i="10"/>
  <c r="T39" i="10"/>
  <c r="CE39" i="10"/>
  <c r="CB39" i="10"/>
  <c r="CI39" i="10"/>
  <c r="R39" i="10"/>
  <c r="S39" i="10"/>
  <c r="CH39" i="10"/>
  <c r="W39" i="10"/>
  <c r="Y39" i="10"/>
  <c r="Q39" i="10"/>
  <c r="U39" i="10"/>
  <c r="V39" i="10"/>
  <c r="X39" i="10"/>
  <c r="Z39" i="10"/>
  <c r="DZ39" i="10"/>
  <c r="L38" i="10"/>
  <c r="T38" i="10"/>
  <c r="CE38" i="10"/>
  <c r="CB38" i="10"/>
  <c r="CI38" i="10"/>
  <c r="R38" i="10"/>
  <c r="S38" i="10"/>
  <c r="CH38" i="10"/>
  <c r="W38" i="10"/>
  <c r="Y38" i="10"/>
  <c r="Q38" i="10"/>
  <c r="U38" i="10"/>
  <c r="V38" i="10"/>
  <c r="X38" i="10"/>
  <c r="Z38" i="10"/>
  <c r="DZ38" i="10"/>
  <c r="L37" i="10"/>
  <c r="T37" i="10"/>
  <c r="CE37" i="10"/>
  <c r="CB37" i="10"/>
  <c r="CI37" i="10"/>
  <c r="R37" i="10"/>
  <c r="S37" i="10"/>
  <c r="CH37" i="10"/>
  <c r="W37" i="10"/>
  <c r="Y37" i="10"/>
  <c r="Q37" i="10"/>
  <c r="U37" i="10"/>
  <c r="V37" i="10"/>
  <c r="X37" i="10"/>
  <c r="Z37" i="10"/>
  <c r="DZ37" i="10"/>
  <c r="L36" i="10"/>
  <c r="T36" i="10"/>
  <c r="CE36" i="10"/>
  <c r="CB36" i="10"/>
  <c r="CI36" i="10"/>
  <c r="R36" i="10"/>
  <c r="S36" i="10"/>
  <c r="CH36" i="10"/>
  <c r="W36" i="10"/>
  <c r="Y36" i="10"/>
  <c r="Q36" i="10"/>
  <c r="U36" i="10"/>
  <c r="V36" i="10"/>
  <c r="X36" i="10"/>
  <c r="Z36" i="10"/>
  <c r="DZ36" i="10"/>
  <c r="L35" i="10"/>
  <c r="T35" i="10"/>
  <c r="CE35" i="10"/>
  <c r="CB35" i="10"/>
  <c r="CI35" i="10"/>
  <c r="R35" i="10"/>
  <c r="S35" i="10"/>
  <c r="CH35" i="10"/>
  <c r="W35" i="10"/>
  <c r="Y35" i="10"/>
  <c r="Q35" i="10"/>
  <c r="U35" i="10"/>
  <c r="V35" i="10"/>
  <c r="X35" i="10"/>
  <c r="Z35" i="10"/>
  <c r="DZ35" i="10"/>
  <c r="L34" i="10"/>
  <c r="T34" i="10"/>
  <c r="CE34" i="10"/>
  <c r="CB34" i="10"/>
  <c r="CI34" i="10"/>
  <c r="R34" i="10"/>
  <c r="S34" i="10"/>
  <c r="CH34" i="10"/>
  <c r="W34" i="10"/>
  <c r="Y34" i="10"/>
  <c r="Q34" i="10"/>
  <c r="U34" i="10"/>
  <c r="V34" i="10"/>
  <c r="X34" i="10"/>
  <c r="Z34" i="10"/>
  <c r="DZ34" i="10"/>
  <c r="L33" i="10"/>
  <c r="T33" i="10"/>
  <c r="CE33" i="10"/>
  <c r="CB33" i="10"/>
  <c r="CI33" i="10"/>
  <c r="R33" i="10"/>
  <c r="S33" i="10"/>
  <c r="CH33" i="10"/>
  <c r="W33" i="10"/>
  <c r="Y33" i="10"/>
  <c r="Q33" i="10"/>
  <c r="U33" i="10"/>
  <c r="V33" i="10"/>
  <c r="X33" i="10"/>
  <c r="Z33" i="10"/>
  <c r="DZ33" i="10"/>
  <c r="L32" i="10"/>
  <c r="T32" i="10"/>
  <c r="CE32" i="10"/>
  <c r="CB32" i="10"/>
  <c r="CI32" i="10"/>
  <c r="R32" i="10"/>
  <c r="S32" i="10"/>
  <c r="CH32" i="10"/>
  <c r="W32" i="10"/>
  <c r="Y32" i="10"/>
  <c r="Q32" i="10"/>
  <c r="U32" i="10"/>
  <c r="V32" i="10"/>
  <c r="X32" i="10"/>
  <c r="Z32" i="10"/>
  <c r="DZ32" i="10"/>
  <c r="L31" i="10"/>
  <c r="T31" i="10"/>
  <c r="CE31" i="10"/>
  <c r="CB31" i="10"/>
  <c r="CI31" i="10"/>
  <c r="R31" i="10"/>
  <c r="S31" i="10"/>
  <c r="CH31" i="10"/>
  <c r="W31" i="10"/>
  <c r="Y31" i="10"/>
  <c r="Q31" i="10"/>
  <c r="U31" i="10"/>
  <c r="V31" i="10"/>
  <c r="X31" i="10"/>
  <c r="Z31" i="10"/>
  <c r="DZ31" i="10"/>
  <c r="L30" i="10"/>
  <c r="T30" i="10"/>
  <c r="CE30" i="10"/>
  <c r="CB30" i="10"/>
  <c r="CI30" i="10"/>
  <c r="R30" i="10"/>
  <c r="S30" i="10"/>
  <c r="CH30" i="10"/>
  <c r="W30" i="10"/>
  <c r="Y30" i="10"/>
  <c r="Q30" i="10"/>
  <c r="U30" i="10"/>
  <c r="V30" i="10"/>
  <c r="X30" i="10"/>
  <c r="Z30" i="10"/>
  <c r="DZ30" i="10"/>
  <c r="L29" i="10"/>
  <c r="T29" i="10"/>
  <c r="CE29" i="10"/>
  <c r="CB29" i="10"/>
  <c r="CI29" i="10"/>
  <c r="R29" i="10"/>
  <c r="S29" i="10"/>
  <c r="CH29" i="10"/>
  <c r="W29" i="10"/>
  <c r="Y29" i="10"/>
  <c r="Q29" i="10"/>
  <c r="U29" i="10"/>
  <c r="V29" i="10"/>
  <c r="X29" i="10"/>
  <c r="Z29" i="10"/>
  <c r="DZ29" i="10"/>
  <c r="L28" i="10"/>
  <c r="T28" i="10"/>
  <c r="CE28" i="10"/>
  <c r="CB28" i="10"/>
  <c r="CI28" i="10"/>
  <c r="R28" i="10"/>
  <c r="S28" i="10"/>
  <c r="CH28" i="10"/>
  <c r="W28" i="10"/>
  <c r="Y28" i="10"/>
  <c r="Q28" i="10"/>
  <c r="U28" i="10"/>
  <c r="V28" i="10"/>
  <c r="X28" i="10"/>
  <c r="Z28" i="10"/>
  <c r="DZ28" i="10"/>
  <c r="L27" i="10"/>
  <c r="T27" i="10"/>
  <c r="CE27" i="10"/>
  <c r="CB27" i="10"/>
  <c r="CI27" i="10"/>
  <c r="R27" i="10"/>
  <c r="S27" i="10"/>
  <c r="CH27" i="10"/>
  <c r="W27" i="10"/>
  <c r="Y27" i="10"/>
  <c r="Q27" i="10"/>
  <c r="U27" i="10"/>
  <c r="V27" i="10"/>
  <c r="X27" i="10"/>
  <c r="Z27" i="10"/>
  <c r="DZ27" i="10"/>
  <c r="L26" i="10"/>
  <c r="T26" i="10"/>
  <c r="CE26" i="10"/>
  <c r="CB26" i="10"/>
  <c r="CI26" i="10"/>
  <c r="R26" i="10"/>
  <c r="S26" i="10"/>
  <c r="CH26" i="10"/>
  <c r="W26" i="10"/>
  <c r="Y26" i="10"/>
  <c r="Q26" i="10"/>
  <c r="U26" i="10"/>
  <c r="V26" i="10"/>
  <c r="X26" i="10"/>
  <c r="Z26" i="10"/>
  <c r="DZ26" i="10"/>
  <c r="L25" i="10"/>
  <c r="T25" i="10"/>
  <c r="CE25" i="10"/>
  <c r="CB25" i="10"/>
  <c r="CI25" i="10"/>
  <c r="R25" i="10"/>
  <c r="S25" i="10"/>
  <c r="CH25" i="10"/>
  <c r="W25" i="10"/>
  <c r="Y25" i="10"/>
  <c r="Q25" i="10"/>
  <c r="U25" i="10"/>
  <c r="V25" i="10"/>
  <c r="X25" i="10"/>
  <c r="Z25" i="10"/>
  <c r="DZ25" i="10"/>
  <c r="L24" i="10"/>
  <c r="T24" i="10"/>
  <c r="CE24" i="10"/>
  <c r="CB24" i="10"/>
  <c r="CI24" i="10"/>
  <c r="R24" i="10"/>
  <c r="S24" i="10"/>
  <c r="CH24" i="10"/>
  <c r="W24" i="10"/>
  <c r="Y24" i="10"/>
  <c r="Q24" i="10"/>
  <c r="U24" i="10"/>
  <c r="V24" i="10"/>
  <c r="X24" i="10"/>
  <c r="Z24" i="10"/>
  <c r="DZ24" i="10"/>
  <c r="L23" i="10"/>
  <c r="T23" i="10"/>
  <c r="CE23" i="10"/>
  <c r="CB23" i="10"/>
  <c r="CI23" i="10"/>
  <c r="R23" i="10"/>
  <c r="S23" i="10"/>
  <c r="CH23" i="10"/>
  <c r="W23" i="10"/>
  <c r="Y23" i="10"/>
  <c r="Q23" i="10"/>
  <c r="U23" i="10"/>
  <c r="V23" i="10"/>
  <c r="X23" i="10"/>
  <c r="Z23" i="10"/>
  <c r="DZ23" i="10"/>
  <c r="L22" i="10"/>
  <c r="T22" i="10"/>
  <c r="CE22" i="10"/>
  <c r="CB22" i="10"/>
  <c r="CI22" i="10"/>
  <c r="R22" i="10"/>
  <c r="S22" i="10"/>
  <c r="CH22" i="10"/>
  <c r="W22" i="10"/>
  <c r="Y22" i="10"/>
  <c r="Q22" i="10"/>
  <c r="U22" i="10"/>
  <c r="V22" i="10"/>
  <c r="X22" i="10"/>
  <c r="Z22" i="10"/>
  <c r="DZ22" i="10"/>
  <c r="L21" i="10"/>
  <c r="T21" i="10"/>
  <c r="CE21" i="10"/>
  <c r="CB21" i="10"/>
  <c r="CI21" i="10"/>
  <c r="R21" i="10"/>
  <c r="S21" i="10"/>
  <c r="CH21" i="10"/>
  <c r="W21" i="10"/>
  <c r="Y21" i="10"/>
  <c r="Q21" i="10"/>
  <c r="U21" i="10"/>
  <c r="V21" i="10"/>
  <c r="X21" i="10"/>
  <c r="Z21" i="10"/>
  <c r="DZ21" i="10"/>
  <c r="L20" i="10"/>
  <c r="T20" i="10"/>
  <c r="CE20" i="10"/>
  <c r="CB20" i="10"/>
  <c r="CI20" i="10"/>
  <c r="R20" i="10"/>
  <c r="S20" i="10"/>
  <c r="CH20" i="10"/>
  <c r="W20" i="10"/>
  <c r="Y20" i="10"/>
  <c r="Q20" i="10"/>
  <c r="U20" i="10"/>
  <c r="V20" i="10"/>
  <c r="X20" i="10"/>
  <c r="Z20" i="10"/>
  <c r="DZ20" i="10"/>
  <c r="L19" i="10"/>
  <c r="T19" i="10"/>
  <c r="CE19" i="10"/>
  <c r="CB19" i="10"/>
  <c r="CI19" i="10"/>
  <c r="R19" i="10"/>
  <c r="S19" i="10"/>
  <c r="CH19" i="10"/>
  <c r="W19" i="10"/>
  <c r="Y19" i="10"/>
  <c r="Q19" i="10"/>
  <c r="U19" i="10"/>
  <c r="V19" i="10"/>
  <c r="X19" i="10"/>
  <c r="Z19" i="10"/>
  <c r="DZ19" i="10"/>
  <c r="L18" i="10"/>
  <c r="T18" i="10"/>
  <c r="CE18" i="10"/>
  <c r="CB18" i="10"/>
  <c r="CI18" i="10"/>
  <c r="R18" i="10"/>
  <c r="S18" i="10"/>
  <c r="CH18" i="10"/>
  <c r="W18" i="10"/>
  <c r="Y18" i="10"/>
  <c r="Q18" i="10"/>
  <c r="U18" i="10"/>
  <c r="V18" i="10"/>
  <c r="X18" i="10"/>
  <c r="Z18" i="10"/>
  <c r="DZ18" i="10"/>
  <c r="L17" i="10"/>
  <c r="T17" i="10"/>
  <c r="CE17" i="10"/>
  <c r="CB17" i="10"/>
  <c r="CI17" i="10"/>
  <c r="R17" i="10"/>
  <c r="S17" i="10"/>
  <c r="CH17" i="10"/>
  <c r="W17" i="10"/>
  <c r="Y17" i="10"/>
  <c r="Q17" i="10"/>
  <c r="U17" i="10"/>
  <c r="V17" i="10"/>
  <c r="X17" i="10"/>
  <c r="Z17" i="10"/>
  <c r="DZ17" i="10"/>
  <c r="L16" i="10"/>
  <c r="T16" i="10"/>
  <c r="CE16" i="10"/>
  <c r="CB16" i="10"/>
  <c r="CI16" i="10"/>
  <c r="R16" i="10"/>
  <c r="S16" i="10"/>
  <c r="CH16" i="10"/>
  <c r="W16" i="10"/>
  <c r="Y16" i="10"/>
  <c r="Q16" i="10"/>
  <c r="U16" i="10"/>
  <c r="V16" i="10"/>
  <c r="X16" i="10"/>
  <c r="Z16" i="10"/>
  <c r="DZ16" i="10"/>
  <c r="L15" i="10"/>
  <c r="T15" i="10"/>
  <c r="CE15" i="10"/>
  <c r="CB15" i="10"/>
  <c r="CI15" i="10"/>
  <c r="R15" i="10"/>
  <c r="S15" i="10"/>
  <c r="CH15" i="10"/>
  <c r="W15" i="10"/>
  <c r="Y15" i="10"/>
  <c r="Q15" i="10"/>
  <c r="U15" i="10"/>
  <c r="V15" i="10"/>
  <c r="X15" i="10"/>
  <c r="Z15" i="10"/>
  <c r="DZ15" i="10"/>
  <c r="L14" i="10"/>
  <c r="T14" i="10"/>
  <c r="CE14" i="10"/>
  <c r="CB14" i="10"/>
  <c r="CI14" i="10"/>
  <c r="R14" i="10"/>
  <c r="S14" i="10"/>
  <c r="CH14" i="10"/>
  <c r="W14" i="10"/>
  <c r="Y14" i="10"/>
  <c r="Q14" i="10"/>
  <c r="U14" i="10"/>
  <c r="V14" i="10"/>
  <c r="X14" i="10"/>
  <c r="Z14" i="10"/>
  <c r="DZ14" i="10"/>
  <c r="L13" i="10"/>
  <c r="T13" i="10"/>
  <c r="CE13" i="10"/>
  <c r="CB13" i="10"/>
  <c r="CI13" i="10"/>
  <c r="R13" i="10"/>
  <c r="S13" i="10"/>
  <c r="CH13" i="10"/>
  <c r="W13" i="10"/>
  <c r="Y13" i="10"/>
  <c r="Q13" i="10"/>
  <c r="U13" i="10"/>
  <c r="V13" i="10"/>
  <c r="X13" i="10"/>
  <c r="Z13" i="10"/>
  <c r="DZ13" i="10"/>
  <c r="L12" i="10"/>
  <c r="T12" i="10"/>
  <c r="CE12" i="10"/>
  <c r="CB12" i="10"/>
  <c r="CI12" i="10"/>
  <c r="R12" i="10"/>
  <c r="S12" i="10"/>
  <c r="CH12" i="10"/>
  <c r="W12" i="10"/>
  <c r="Y12" i="10"/>
  <c r="Q12" i="10"/>
  <c r="U12" i="10"/>
  <c r="V12" i="10"/>
  <c r="X12" i="10"/>
  <c r="Z12" i="10"/>
  <c r="DZ12" i="10"/>
  <c r="L11" i="10"/>
  <c r="T11" i="10"/>
  <c r="CE11" i="10"/>
  <c r="CB11" i="10"/>
  <c r="CI11" i="10"/>
  <c r="R11" i="10"/>
  <c r="S11" i="10"/>
  <c r="CH11" i="10"/>
  <c r="W11" i="10"/>
  <c r="Y11" i="10"/>
  <c r="Q11" i="10"/>
  <c r="U11" i="10"/>
  <c r="V11" i="10"/>
  <c r="X11" i="10"/>
  <c r="Z11" i="10"/>
  <c r="DZ11" i="10"/>
  <c r="L10" i="10"/>
  <c r="T10" i="10"/>
  <c r="CE10" i="10"/>
  <c r="CB10" i="10"/>
  <c r="CI10" i="10"/>
  <c r="R10" i="10"/>
  <c r="S10" i="10"/>
  <c r="CH10" i="10"/>
  <c r="W10" i="10"/>
  <c r="Y10" i="10"/>
  <c r="Q10" i="10"/>
  <c r="U10" i="10"/>
  <c r="V10" i="10"/>
  <c r="X10" i="10"/>
  <c r="Z10" i="10"/>
  <c r="DZ10" i="10"/>
  <c r="L9" i="10"/>
  <c r="T9" i="10"/>
  <c r="CE9" i="10"/>
  <c r="CB9" i="10"/>
  <c r="CI9" i="10"/>
  <c r="R9" i="10"/>
  <c r="S9" i="10"/>
  <c r="CH9" i="10"/>
  <c r="W9" i="10"/>
  <c r="Y9" i="10"/>
  <c r="Q9" i="10"/>
  <c r="U9" i="10"/>
  <c r="V9" i="10"/>
  <c r="X9" i="10"/>
  <c r="Z9" i="10"/>
  <c r="DZ9" i="10"/>
  <c r="L8" i="10"/>
  <c r="T8" i="10"/>
  <c r="CE8" i="10"/>
  <c r="CB8" i="10"/>
  <c r="CI8" i="10"/>
  <c r="R8" i="10"/>
  <c r="S8" i="10"/>
  <c r="CH8" i="10"/>
  <c r="W8" i="10"/>
  <c r="Y8" i="10"/>
  <c r="Q8" i="10"/>
  <c r="U8" i="10"/>
  <c r="V8" i="10"/>
  <c r="X8" i="10"/>
  <c r="Z8" i="10"/>
  <c r="DZ8" i="10"/>
  <c r="EG22" i="4"/>
  <c r="EG21" i="4"/>
  <c r="EG20" i="4"/>
  <c r="EG19" i="4"/>
  <c r="EG18" i="4"/>
  <c r="EG17" i="4"/>
  <c r="EG16" i="4"/>
  <c r="EG15" i="4"/>
  <c r="EG14" i="4"/>
  <c r="EG13" i="4"/>
  <c r="EG12" i="4"/>
  <c r="EG11" i="4"/>
  <c r="EG10" i="4"/>
  <c r="EG9" i="4"/>
  <c r="EG8" i="4"/>
  <c r="EN24" i="4"/>
  <c r="EN137" i="10"/>
  <c r="EG137" i="10"/>
  <c r="O129" i="11"/>
  <c r="O128" i="11"/>
  <c r="O127" i="11"/>
  <c r="O126" i="11"/>
  <c r="O125" i="11"/>
  <c r="O124" i="11"/>
  <c r="O123" i="11"/>
  <c r="O122" i="11"/>
  <c r="O121" i="11"/>
  <c r="O120" i="11"/>
  <c r="O119" i="11"/>
  <c r="O118" i="11"/>
  <c r="O117" i="11"/>
  <c r="O116" i="11"/>
  <c r="O115" i="11"/>
  <c r="O114" i="11"/>
  <c r="O113" i="11"/>
  <c r="O112" i="11"/>
  <c r="O111" i="11"/>
  <c r="O110" i="11"/>
  <c r="O109" i="11"/>
  <c r="O108" i="11"/>
  <c r="O107" i="11"/>
  <c r="O106" i="11"/>
  <c r="O105" i="11"/>
  <c r="O104" i="11"/>
  <c r="O103" i="11"/>
  <c r="O102" i="11"/>
  <c r="O101" i="11"/>
  <c r="O100" i="11"/>
  <c r="O99" i="11"/>
  <c r="O98" i="11"/>
  <c r="O97" i="11"/>
  <c r="O96" i="11"/>
  <c r="O95" i="11"/>
  <c r="O94" i="11"/>
  <c r="O93" i="11"/>
  <c r="O92" i="11"/>
  <c r="O91" i="11"/>
  <c r="O90" i="11"/>
  <c r="O89" i="11"/>
  <c r="O88" i="11"/>
  <c r="O87" i="11"/>
  <c r="O86" i="11"/>
  <c r="O85" i="11"/>
  <c r="O84" i="11"/>
  <c r="O83" i="11"/>
  <c r="O82" i="11"/>
  <c r="O81" i="11"/>
  <c r="O80" i="11"/>
  <c r="O79" i="11"/>
  <c r="O78" i="11"/>
  <c r="O77" i="11"/>
  <c r="O76" i="11"/>
  <c r="O75" i="11"/>
  <c r="O74" i="11"/>
  <c r="O73" i="11"/>
  <c r="O72" i="11"/>
  <c r="O71" i="11"/>
  <c r="O70" i="11"/>
  <c r="O69" i="11"/>
  <c r="O68" i="11"/>
  <c r="O67" i="11"/>
  <c r="O66" i="11"/>
  <c r="O65" i="11"/>
  <c r="O64" i="11"/>
  <c r="O63" i="11"/>
  <c r="O62" i="11"/>
  <c r="O61" i="11"/>
  <c r="O60" i="11"/>
  <c r="O59" i="11"/>
  <c r="O58" i="11"/>
  <c r="O57" i="11"/>
  <c r="O56" i="11"/>
  <c r="O55" i="11"/>
  <c r="O54" i="11"/>
  <c r="O53" i="11"/>
  <c r="O52" i="11"/>
  <c r="O51" i="11"/>
  <c r="O50" i="11"/>
  <c r="O49" i="11"/>
  <c r="O48" i="11"/>
  <c r="O47" i="11"/>
  <c r="O46" i="11"/>
  <c r="O45" i="11"/>
  <c r="O44" i="11"/>
  <c r="O43" i="11"/>
  <c r="O42" i="11"/>
  <c r="O41" i="11"/>
  <c r="O40" i="11"/>
  <c r="O39" i="11"/>
  <c r="O38" i="11"/>
  <c r="O37" i="11"/>
  <c r="O36" i="11"/>
  <c r="O35" i="11"/>
  <c r="O34" i="11"/>
  <c r="O33" i="11"/>
  <c r="O32" i="11"/>
  <c r="O31" i="11"/>
  <c r="O30" i="11"/>
  <c r="O29" i="11"/>
  <c r="O28" i="11"/>
  <c r="O27" i="11"/>
  <c r="O26" i="11"/>
  <c r="O25" i="11"/>
  <c r="O24" i="11"/>
  <c r="O23" i="11"/>
  <c r="O22" i="11"/>
  <c r="O21" i="11"/>
  <c r="O20" i="11"/>
  <c r="O19" i="11"/>
  <c r="O18" i="11"/>
  <c r="O17" i="11"/>
  <c r="O16" i="11"/>
  <c r="O15" i="11"/>
  <c r="O14" i="11"/>
  <c r="O13" i="11"/>
  <c r="O12" i="11"/>
  <c r="O11" i="11"/>
  <c r="O10" i="11"/>
  <c r="O9" i="11"/>
  <c r="O8" i="11"/>
  <c r="O7" i="11"/>
  <c r="O6" i="11"/>
  <c r="O5" i="11"/>
  <c r="O4" i="11"/>
  <c r="O3" i="11"/>
  <c r="O2" i="11"/>
  <c r="EL137" i="10"/>
  <c r="I62" i="5"/>
  <c r="I61" i="5"/>
  <c r="I60" i="5"/>
  <c r="I59" i="5"/>
  <c r="I58" i="5"/>
  <c r="I57" i="5"/>
  <c r="I56" i="5"/>
  <c r="I55" i="5"/>
  <c r="I54" i="5"/>
  <c r="K62" i="5"/>
  <c r="K61" i="5"/>
  <c r="K60" i="5"/>
  <c r="K59" i="5"/>
  <c r="K58" i="5"/>
  <c r="K57" i="5"/>
  <c r="K56" i="5"/>
  <c r="K55" i="5"/>
  <c r="K54" i="5"/>
  <c r="J62" i="5"/>
  <c r="J61" i="5"/>
  <c r="J60" i="5"/>
  <c r="J59" i="5"/>
  <c r="J58" i="5"/>
  <c r="J57" i="5"/>
  <c r="J56" i="5"/>
  <c r="J55" i="5"/>
  <c r="J54" i="5"/>
  <c r="J53" i="5"/>
  <c r="J52" i="5"/>
  <c r="J51" i="5"/>
  <c r="H55" i="5"/>
  <c r="H54" i="5"/>
  <c r="R29" i="4"/>
  <c r="BW22" i="4"/>
  <c r="CD22" i="4"/>
  <c r="CF22" i="4"/>
  <c r="EJ22" i="4"/>
  <c r="BW21" i="4"/>
  <c r="CD21" i="4"/>
  <c r="CF21" i="4"/>
  <c r="EJ21" i="4"/>
  <c r="BW20" i="4"/>
  <c r="CD20" i="4"/>
  <c r="CF20" i="4"/>
  <c r="EJ20" i="4"/>
  <c r="BW19" i="4"/>
  <c r="CD19" i="4"/>
  <c r="CF19" i="4"/>
  <c r="EJ19" i="4"/>
  <c r="BW18" i="4"/>
  <c r="CD18" i="4"/>
  <c r="CF18" i="4"/>
  <c r="EJ18" i="4"/>
  <c r="BW17" i="4"/>
  <c r="CD17" i="4"/>
  <c r="CF17" i="4"/>
  <c r="EJ17" i="4"/>
  <c r="BW16" i="4"/>
  <c r="CD16" i="4"/>
  <c r="CF16" i="4"/>
  <c r="EJ16" i="4"/>
  <c r="BW15" i="4"/>
  <c r="CD15" i="4"/>
  <c r="CF15" i="4"/>
  <c r="EJ15" i="4"/>
  <c r="BW14" i="4"/>
  <c r="CD14" i="4"/>
  <c r="CF14" i="4"/>
  <c r="EJ14" i="4"/>
  <c r="BW13" i="4"/>
  <c r="CD13" i="4"/>
  <c r="CF13" i="4"/>
  <c r="EJ13" i="4"/>
  <c r="BW12" i="4"/>
  <c r="CD12" i="4"/>
  <c r="CF12" i="4"/>
  <c r="EJ12" i="4"/>
  <c r="BW11" i="4"/>
  <c r="CD11" i="4"/>
  <c r="CF11" i="4"/>
  <c r="EJ11" i="4"/>
  <c r="BW10" i="4"/>
  <c r="CD10" i="4"/>
  <c r="CF10" i="4"/>
  <c r="EJ10" i="4"/>
  <c r="BW9" i="4"/>
  <c r="CD9" i="4"/>
  <c r="CF9" i="4"/>
  <c r="EJ9" i="4"/>
  <c r="BW8" i="4"/>
  <c r="CD8" i="4"/>
  <c r="CF8" i="4"/>
  <c r="EJ8" i="4"/>
  <c r="EM24" i="4"/>
  <c r="EL24" i="4"/>
  <c r="EK24" i="4"/>
  <c r="EJ24" i="4"/>
  <c r="EI24" i="4"/>
  <c r="EH24" i="4"/>
  <c r="R142" i="10"/>
  <c r="BW135" i="10"/>
  <c r="CD135" i="10"/>
  <c r="CF135" i="10"/>
  <c r="BW134" i="10"/>
  <c r="CD134" i="10"/>
  <c r="CF134" i="10"/>
  <c r="BW133" i="10"/>
  <c r="CD133" i="10"/>
  <c r="CF133" i="10"/>
  <c r="BW132" i="10"/>
  <c r="CD132" i="10"/>
  <c r="CF132" i="10"/>
  <c r="BW131" i="10"/>
  <c r="CD131" i="10"/>
  <c r="CF131" i="10"/>
  <c r="BW130" i="10"/>
  <c r="CD130" i="10"/>
  <c r="CF130" i="10"/>
  <c r="BW129" i="10"/>
  <c r="CD129" i="10"/>
  <c r="CF129" i="10"/>
  <c r="BW128" i="10"/>
  <c r="CD128" i="10"/>
  <c r="CF128" i="10"/>
  <c r="BW127" i="10"/>
  <c r="CD127" i="10"/>
  <c r="CF127" i="10"/>
  <c r="BW126" i="10"/>
  <c r="CD126" i="10"/>
  <c r="CF126" i="10"/>
  <c r="BW125" i="10"/>
  <c r="CD125" i="10"/>
  <c r="CF125" i="10"/>
  <c r="BW124" i="10"/>
  <c r="CD124" i="10"/>
  <c r="CF124" i="10"/>
  <c r="BW123" i="10"/>
  <c r="CD123" i="10"/>
  <c r="CF123" i="10"/>
  <c r="BW122" i="10"/>
  <c r="CD122" i="10"/>
  <c r="CF122" i="10"/>
  <c r="BW121" i="10"/>
  <c r="CD121" i="10"/>
  <c r="CF121" i="10"/>
  <c r="BW120" i="10"/>
  <c r="CD120" i="10"/>
  <c r="CF120" i="10"/>
  <c r="BW119" i="10"/>
  <c r="CD119" i="10"/>
  <c r="CF119" i="10"/>
  <c r="BW118" i="10"/>
  <c r="CD118" i="10"/>
  <c r="CF118" i="10"/>
  <c r="BW117" i="10"/>
  <c r="CD117" i="10"/>
  <c r="CF117" i="10"/>
  <c r="BW116" i="10"/>
  <c r="CD116" i="10"/>
  <c r="CF116" i="10"/>
  <c r="BW115" i="10"/>
  <c r="CD115" i="10"/>
  <c r="CF115" i="10"/>
  <c r="BW114" i="10"/>
  <c r="CD114" i="10"/>
  <c r="CF114" i="10"/>
  <c r="BW113" i="10"/>
  <c r="CD113" i="10"/>
  <c r="CF113" i="10"/>
  <c r="BW112" i="10"/>
  <c r="CD112" i="10"/>
  <c r="CF112" i="10"/>
  <c r="BW111" i="10"/>
  <c r="CD111" i="10"/>
  <c r="CF111" i="10"/>
  <c r="BW110" i="10"/>
  <c r="CD110" i="10"/>
  <c r="CF110" i="10"/>
  <c r="BW109" i="10"/>
  <c r="CD109" i="10"/>
  <c r="CF109" i="10"/>
  <c r="BW108" i="10"/>
  <c r="CD108" i="10"/>
  <c r="CF108" i="10"/>
  <c r="BW107" i="10"/>
  <c r="CD107" i="10"/>
  <c r="CF107" i="10"/>
  <c r="BW106" i="10"/>
  <c r="CD106" i="10"/>
  <c r="CF106" i="10"/>
  <c r="BW105" i="10"/>
  <c r="CD105" i="10"/>
  <c r="CF105" i="10"/>
  <c r="BW104" i="10"/>
  <c r="CD104" i="10"/>
  <c r="CF104" i="10"/>
  <c r="BW103" i="10"/>
  <c r="CD103" i="10"/>
  <c r="CF103" i="10"/>
  <c r="BW102" i="10"/>
  <c r="CD102" i="10"/>
  <c r="CF102" i="10"/>
  <c r="BW101" i="10"/>
  <c r="CD101" i="10"/>
  <c r="CF101" i="10"/>
  <c r="BW100" i="10"/>
  <c r="CD100" i="10"/>
  <c r="CF100" i="10"/>
  <c r="BW99" i="10"/>
  <c r="CD99" i="10"/>
  <c r="CF99" i="10"/>
  <c r="BW98" i="10"/>
  <c r="CD98" i="10"/>
  <c r="CF98" i="10"/>
  <c r="BW97" i="10"/>
  <c r="CD97" i="10"/>
  <c r="CF97" i="10"/>
  <c r="BW96" i="10"/>
  <c r="CD96" i="10"/>
  <c r="CF96" i="10"/>
  <c r="BW95" i="10"/>
  <c r="CD95" i="10"/>
  <c r="CF95" i="10"/>
  <c r="BW94" i="10"/>
  <c r="CD94" i="10"/>
  <c r="CF94" i="10"/>
  <c r="BW93" i="10"/>
  <c r="CD93" i="10"/>
  <c r="CF93" i="10"/>
  <c r="BW92" i="10"/>
  <c r="CD92" i="10"/>
  <c r="CF92" i="10"/>
  <c r="BW91" i="10"/>
  <c r="CD91" i="10"/>
  <c r="CF91" i="10"/>
  <c r="BW90" i="10"/>
  <c r="CD90" i="10"/>
  <c r="CF90" i="10"/>
  <c r="BW89" i="10"/>
  <c r="CD89" i="10"/>
  <c r="CF89" i="10"/>
  <c r="BW88" i="10"/>
  <c r="CD88" i="10"/>
  <c r="CF88" i="10"/>
  <c r="BW87" i="10"/>
  <c r="CD87" i="10"/>
  <c r="CF87" i="10"/>
  <c r="BW86" i="10"/>
  <c r="CD86" i="10"/>
  <c r="CF86" i="10"/>
  <c r="BW85" i="10"/>
  <c r="CD85" i="10"/>
  <c r="CF85" i="10"/>
  <c r="BW84" i="10"/>
  <c r="CD84" i="10"/>
  <c r="CF84" i="10"/>
  <c r="BW83" i="10"/>
  <c r="CD83" i="10"/>
  <c r="CF83" i="10"/>
  <c r="BW82" i="10"/>
  <c r="CD82" i="10"/>
  <c r="CF82" i="10"/>
  <c r="BW81" i="10"/>
  <c r="CD81" i="10"/>
  <c r="CF81" i="10"/>
  <c r="BW80" i="10"/>
  <c r="CD80" i="10"/>
  <c r="CF80" i="10"/>
  <c r="BW79" i="10"/>
  <c r="CD79" i="10"/>
  <c r="CF79" i="10"/>
  <c r="BW78" i="10"/>
  <c r="CD78" i="10"/>
  <c r="CF78" i="10"/>
  <c r="BW77" i="10"/>
  <c r="CD77" i="10"/>
  <c r="CF77" i="10"/>
  <c r="BW76" i="10"/>
  <c r="CD76" i="10"/>
  <c r="CF76" i="10"/>
  <c r="BW75" i="10"/>
  <c r="CD75" i="10"/>
  <c r="CF75" i="10"/>
  <c r="BW74" i="10"/>
  <c r="CD74" i="10"/>
  <c r="CF74" i="10"/>
  <c r="BW73" i="10"/>
  <c r="CD73" i="10"/>
  <c r="CF73" i="10"/>
  <c r="BW72" i="10"/>
  <c r="CD72" i="10"/>
  <c r="CF72" i="10"/>
  <c r="BW71" i="10"/>
  <c r="CD71" i="10"/>
  <c r="CF71" i="10"/>
  <c r="BW70" i="10"/>
  <c r="CD70" i="10"/>
  <c r="CF70" i="10"/>
  <c r="BW69" i="10"/>
  <c r="CD69" i="10"/>
  <c r="CF69" i="10"/>
  <c r="BW68" i="10"/>
  <c r="CD68" i="10"/>
  <c r="CF68" i="10"/>
  <c r="BW67" i="10"/>
  <c r="CD67" i="10"/>
  <c r="CF67" i="10"/>
  <c r="BW66" i="10"/>
  <c r="CD66" i="10"/>
  <c r="CF66" i="10"/>
  <c r="BW65" i="10"/>
  <c r="CD65" i="10"/>
  <c r="CF65" i="10"/>
  <c r="BW64" i="10"/>
  <c r="CD64" i="10"/>
  <c r="CF64" i="10"/>
  <c r="BW63" i="10"/>
  <c r="CD63" i="10"/>
  <c r="CF63" i="10"/>
  <c r="BW62" i="10"/>
  <c r="CD62" i="10"/>
  <c r="CF62" i="10"/>
  <c r="BW61" i="10"/>
  <c r="CD61" i="10"/>
  <c r="CF61" i="10"/>
  <c r="BW60" i="10"/>
  <c r="CD60" i="10"/>
  <c r="CF60" i="10"/>
  <c r="BW59" i="10"/>
  <c r="CD59" i="10"/>
  <c r="CF59" i="10"/>
  <c r="BW58" i="10"/>
  <c r="CD58" i="10"/>
  <c r="CF58" i="10"/>
  <c r="BW57" i="10"/>
  <c r="CD57" i="10"/>
  <c r="CF57" i="10"/>
  <c r="BW56" i="10"/>
  <c r="CD56" i="10"/>
  <c r="CF56" i="10"/>
  <c r="BW55" i="10"/>
  <c r="CD55" i="10"/>
  <c r="CF55" i="10"/>
  <c r="BW54" i="10"/>
  <c r="CD54" i="10"/>
  <c r="CF54" i="10"/>
  <c r="BW53" i="10"/>
  <c r="CD53" i="10"/>
  <c r="CF53" i="10"/>
  <c r="BW52" i="10"/>
  <c r="CD52" i="10"/>
  <c r="CF52" i="10"/>
  <c r="BW51" i="10"/>
  <c r="CD51" i="10"/>
  <c r="CF51" i="10"/>
  <c r="BW50" i="10"/>
  <c r="CD50" i="10"/>
  <c r="CF50" i="10"/>
  <c r="BW49" i="10"/>
  <c r="CD49" i="10"/>
  <c r="CF49" i="10"/>
  <c r="BW48" i="10"/>
  <c r="CD48" i="10"/>
  <c r="CF48" i="10"/>
  <c r="BW47" i="10"/>
  <c r="CD47" i="10"/>
  <c r="CF47" i="10"/>
  <c r="BW46" i="10"/>
  <c r="CD46" i="10"/>
  <c r="CF46" i="10"/>
  <c r="BW45" i="10"/>
  <c r="CD45" i="10"/>
  <c r="CF45" i="10"/>
  <c r="BW44" i="10"/>
  <c r="CD44" i="10"/>
  <c r="CF44" i="10"/>
  <c r="BW43" i="10"/>
  <c r="CD43" i="10"/>
  <c r="CF43" i="10"/>
  <c r="BW42" i="10"/>
  <c r="CD42" i="10"/>
  <c r="CF42" i="10"/>
  <c r="BW41" i="10"/>
  <c r="CD41" i="10"/>
  <c r="CF41" i="10"/>
  <c r="BW40" i="10"/>
  <c r="CD40" i="10"/>
  <c r="CF40" i="10"/>
  <c r="BW39" i="10"/>
  <c r="CD39" i="10"/>
  <c r="CF39" i="10"/>
  <c r="BW38" i="10"/>
  <c r="CD38" i="10"/>
  <c r="CF38" i="10"/>
  <c r="BW37" i="10"/>
  <c r="CD37" i="10"/>
  <c r="CF37" i="10"/>
  <c r="BW36" i="10"/>
  <c r="CD36" i="10"/>
  <c r="CF36" i="10"/>
  <c r="BW35" i="10"/>
  <c r="CD35" i="10"/>
  <c r="CF35" i="10"/>
  <c r="BW34" i="10"/>
  <c r="CD34" i="10"/>
  <c r="CF34" i="10"/>
  <c r="BW33" i="10"/>
  <c r="CD33" i="10"/>
  <c r="CF33" i="10"/>
  <c r="BW32" i="10"/>
  <c r="CD32" i="10"/>
  <c r="CF32" i="10"/>
  <c r="BW31" i="10"/>
  <c r="CD31" i="10"/>
  <c r="CF31" i="10"/>
  <c r="BW30" i="10"/>
  <c r="CD30" i="10"/>
  <c r="CF30" i="10"/>
  <c r="BW29" i="10"/>
  <c r="CD29" i="10"/>
  <c r="CF29" i="10"/>
  <c r="BW28" i="10"/>
  <c r="CD28" i="10"/>
  <c r="CF28" i="10"/>
  <c r="BW27" i="10"/>
  <c r="CD27" i="10"/>
  <c r="CF27" i="10"/>
  <c r="BW26" i="10"/>
  <c r="CD26" i="10"/>
  <c r="CF26" i="10"/>
  <c r="BW25" i="10"/>
  <c r="CD25" i="10"/>
  <c r="CF25" i="10"/>
  <c r="BW24" i="10"/>
  <c r="CD24" i="10"/>
  <c r="CF24" i="10"/>
  <c r="BW23" i="10"/>
  <c r="CD23" i="10"/>
  <c r="CF23" i="10"/>
  <c r="BW22" i="10"/>
  <c r="CD22" i="10"/>
  <c r="CF22" i="10"/>
  <c r="BW21" i="10"/>
  <c r="CD21" i="10"/>
  <c r="CF21" i="10"/>
  <c r="BW20" i="10"/>
  <c r="CD20" i="10"/>
  <c r="CF20" i="10"/>
  <c r="BW19" i="10"/>
  <c r="CD19" i="10"/>
  <c r="CF19" i="10"/>
  <c r="BW18" i="10"/>
  <c r="CD18" i="10"/>
  <c r="CF18" i="10"/>
  <c r="BW17" i="10"/>
  <c r="CD17" i="10"/>
  <c r="CF17" i="10"/>
  <c r="BW16" i="10"/>
  <c r="CD16" i="10"/>
  <c r="CF16" i="10"/>
  <c r="BW15" i="10"/>
  <c r="CD15" i="10"/>
  <c r="CF15" i="10"/>
  <c r="BW14" i="10"/>
  <c r="CD14" i="10"/>
  <c r="CF14" i="10"/>
  <c r="BW13" i="10"/>
  <c r="CD13" i="10"/>
  <c r="CF13" i="10"/>
  <c r="BW12" i="10"/>
  <c r="CD12" i="10"/>
  <c r="CF12" i="10"/>
  <c r="BW11" i="10"/>
  <c r="CD11" i="10"/>
  <c r="CF11" i="10"/>
  <c r="BW10" i="10"/>
  <c r="CD10" i="10"/>
  <c r="CF10" i="10"/>
  <c r="BW9" i="10"/>
  <c r="CD9" i="10"/>
  <c r="CF9" i="10"/>
  <c r="BW8" i="10"/>
  <c r="CD8" i="10"/>
  <c r="CF8" i="10"/>
  <c r="EF24" i="4"/>
  <c r="EE24" i="4"/>
  <c r="ED24" i="4"/>
  <c r="EC24" i="4"/>
  <c r="EB24" i="4"/>
  <c r="EA24" i="4"/>
  <c r="Y24" i="4"/>
  <c r="Y137" i="10"/>
  <c r="I8" i="4"/>
  <c r="K8" i="4"/>
  <c r="AF8" i="4"/>
  <c r="AG8" i="4"/>
  <c r="AH8" i="4"/>
  <c r="AI8" i="4"/>
  <c r="AJ8" i="4"/>
  <c r="AK8" i="4"/>
  <c r="AL8" i="4"/>
  <c r="AM8" i="4"/>
  <c r="AN8" i="4"/>
  <c r="AO8" i="4"/>
  <c r="AP8" i="4"/>
  <c r="C8" i="4"/>
  <c r="AW8" i="4"/>
  <c r="F8" i="4"/>
  <c r="J8" i="4"/>
  <c r="I22" i="4"/>
  <c r="K22" i="4"/>
  <c r="AF22" i="4"/>
  <c r="AG22" i="4"/>
  <c r="AH22" i="4"/>
  <c r="AI22" i="4"/>
  <c r="AJ22" i="4"/>
  <c r="AK22" i="4"/>
  <c r="AL22" i="4"/>
  <c r="AM22" i="4"/>
  <c r="AN22" i="4"/>
  <c r="AO22" i="4"/>
  <c r="AP22" i="4"/>
  <c r="AQ22" i="4"/>
  <c r="AR22" i="4"/>
  <c r="AS22" i="4"/>
  <c r="C22" i="4"/>
  <c r="AW22" i="4"/>
  <c r="F22" i="4"/>
  <c r="J22" i="4"/>
  <c r="I21" i="4"/>
  <c r="K21" i="4"/>
  <c r="AF21" i="4"/>
  <c r="AG21" i="4"/>
  <c r="AH21" i="4"/>
  <c r="AI21" i="4"/>
  <c r="AJ21" i="4"/>
  <c r="AK21" i="4"/>
  <c r="AL21" i="4"/>
  <c r="AM21" i="4"/>
  <c r="AN21" i="4"/>
  <c r="AO21" i="4"/>
  <c r="AP21" i="4"/>
  <c r="C21" i="4"/>
  <c r="AW21" i="4"/>
  <c r="F21" i="4"/>
  <c r="J21" i="4"/>
  <c r="I20" i="4"/>
  <c r="K20" i="4"/>
  <c r="AF20" i="4"/>
  <c r="AG20" i="4"/>
  <c r="AH20" i="4"/>
  <c r="AI20" i="4"/>
  <c r="AJ20" i="4"/>
  <c r="AK20" i="4"/>
  <c r="AL20" i="4"/>
  <c r="AM20" i="4"/>
  <c r="AN20" i="4"/>
  <c r="AO20" i="4"/>
  <c r="AP20" i="4"/>
  <c r="C20" i="4"/>
  <c r="AW20" i="4"/>
  <c r="F20" i="4"/>
  <c r="J20" i="4"/>
  <c r="I19" i="4"/>
  <c r="K19" i="4"/>
  <c r="AF19" i="4"/>
  <c r="AG19" i="4"/>
  <c r="AH19" i="4"/>
  <c r="AI19" i="4"/>
  <c r="AJ19" i="4"/>
  <c r="AK19" i="4"/>
  <c r="AL19" i="4"/>
  <c r="AM19" i="4"/>
  <c r="AN19" i="4"/>
  <c r="AO19" i="4"/>
  <c r="AP19" i="4"/>
  <c r="C19" i="4"/>
  <c r="AW19" i="4"/>
  <c r="F19" i="4"/>
  <c r="J19" i="4"/>
  <c r="I18" i="4"/>
  <c r="K18" i="4"/>
  <c r="AF18" i="4"/>
  <c r="AG18" i="4"/>
  <c r="AH18" i="4"/>
  <c r="AI18" i="4"/>
  <c r="AJ18" i="4"/>
  <c r="AK18" i="4"/>
  <c r="AL18" i="4"/>
  <c r="AM18" i="4"/>
  <c r="AN18" i="4"/>
  <c r="AO18" i="4"/>
  <c r="AP18" i="4"/>
  <c r="C18" i="4"/>
  <c r="AW18" i="4"/>
  <c r="F18" i="4"/>
  <c r="J18" i="4"/>
  <c r="I17" i="4"/>
  <c r="K17" i="4"/>
  <c r="AF17" i="4"/>
  <c r="AG17" i="4"/>
  <c r="AH17" i="4"/>
  <c r="AI17" i="4"/>
  <c r="AJ17" i="4"/>
  <c r="AK17" i="4"/>
  <c r="AL17" i="4"/>
  <c r="AM17" i="4"/>
  <c r="AN17" i="4"/>
  <c r="AO17" i="4"/>
  <c r="AP17" i="4"/>
  <c r="C17" i="4"/>
  <c r="AW17" i="4"/>
  <c r="F17" i="4"/>
  <c r="J17" i="4"/>
  <c r="I16" i="4"/>
  <c r="K16" i="4"/>
  <c r="AF16" i="4"/>
  <c r="AG16" i="4"/>
  <c r="AH16" i="4"/>
  <c r="AI16" i="4"/>
  <c r="AJ16" i="4"/>
  <c r="AK16" i="4"/>
  <c r="AL16" i="4"/>
  <c r="AM16" i="4"/>
  <c r="AN16" i="4"/>
  <c r="AO16" i="4"/>
  <c r="AP16" i="4"/>
  <c r="C16" i="4"/>
  <c r="AW16" i="4"/>
  <c r="F16" i="4"/>
  <c r="J16" i="4"/>
  <c r="I15" i="4"/>
  <c r="K15" i="4"/>
  <c r="AF15" i="4"/>
  <c r="AG15" i="4"/>
  <c r="AH15" i="4"/>
  <c r="AI15" i="4"/>
  <c r="AJ15" i="4"/>
  <c r="AK15" i="4"/>
  <c r="AL15" i="4"/>
  <c r="AM15" i="4"/>
  <c r="AN15" i="4"/>
  <c r="AO15" i="4"/>
  <c r="AP15" i="4"/>
  <c r="C15" i="4"/>
  <c r="AW15" i="4"/>
  <c r="F15" i="4"/>
  <c r="J15" i="4"/>
  <c r="I14" i="4"/>
  <c r="K14" i="4"/>
  <c r="AF14" i="4"/>
  <c r="AG14" i="4"/>
  <c r="AH14" i="4"/>
  <c r="AI14" i="4"/>
  <c r="AJ14" i="4"/>
  <c r="AK14" i="4"/>
  <c r="AL14" i="4"/>
  <c r="AM14" i="4"/>
  <c r="AN14" i="4"/>
  <c r="AO14" i="4"/>
  <c r="AP14" i="4"/>
  <c r="C14" i="4"/>
  <c r="AW14" i="4"/>
  <c r="F14" i="4"/>
  <c r="J14" i="4"/>
  <c r="I13" i="4"/>
  <c r="K13" i="4"/>
  <c r="AF13" i="4"/>
  <c r="AG13" i="4"/>
  <c r="AH13" i="4"/>
  <c r="AI13" i="4"/>
  <c r="AJ13" i="4"/>
  <c r="AK13" i="4"/>
  <c r="AL13" i="4"/>
  <c r="AM13" i="4"/>
  <c r="AN13" i="4"/>
  <c r="AO13" i="4"/>
  <c r="AP13" i="4"/>
  <c r="C13" i="4"/>
  <c r="AW13" i="4"/>
  <c r="F13" i="4"/>
  <c r="J13" i="4"/>
  <c r="I12" i="4"/>
  <c r="K12" i="4"/>
  <c r="AF12" i="4"/>
  <c r="AG12" i="4"/>
  <c r="AH12" i="4"/>
  <c r="AI12" i="4"/>
  <c r="AJ12" i="4"/>
  <c r="AK12" i="4"/>
  <c r="AL12" i="4"/>
  <c r="AM12" i="4"/>
  <c r="AN12" i="4"/>
  <c r="AO12" i="4"/>
  <c r="AP12" i="4"/>
  <c r="C12" i="4"/>
  <c r="AW12" i="4"/>
  <c r="F12" i="4"/>
  <c r="J12" i="4"/>
  <c r="I11" i="4"/>
  <c r="K11" i="4"/>
  <c r="AF11" i="4"/>
  <c r="AG11" i="4"/>
  <c r="AH11" i="4"/>
  <c r="AI11" i="4"/>
  <c r="AJ11" i="4"/>
  <c r="AK11" i="4"/>
  <c r="AL11" i="4"/>
  <c r="AM11" i="4"/>
  <c r="AN11" i="4"/>
  <c r="AO11" i="4"/>
  <c r="AP11" i="4"/>
  <c r="C11" i="4"/>
  <c r="AW11" i="4"/>
  <c r="F11" i="4"/>
  <c r="J11" i="4"/>
  <c r="I10" i="4"/>
  <c r="K10" i="4"/>
  <c r="AF10" i="4"/>
  <c r="AG10" i="4"/>
  <c r="AH10" i="4"/>
  <c r="AI10" i="4"/>
  <c r="AJ10" i="4"/>
  <c r="AK10" i="4"/>
  <c r="AL10" i="4"/>
  <c r="AM10" i="4"/>
  <c r="AN10" i="4"/>
  <c r="AO10" i="4"/>
  <c r="AP10" i="4"/>
  <c r="C10" i="4"/>
  <c r="AW10" i="4"/>
  <c r="F10" i="4"/>
  <c r="J10" i="4"/>
  <c r="I9" i="4"/>
  <c r="K9" i="4"/>
  <c r="AF9" i="4"/>
  <c r="AG9" i="4"/>
  <c r="AH9" i="4"/>
  <c r="AI9" i="4"/>
  <c r="AJ9" i="4"/>
  <c r="AK9" i="4"/>
  <c r="AL9" i="4"/>
  <c r="AM9" i="4"/>
  <c r="AN9" i="4"/>
  <c r="AO9" i="4"/>
  <c r="AP9" i="4"/>
  <c r="C9" i="4"/>
  <c r="AW9" i="4"/>
  <c r="F9" i="4"/>
  <c r="J9" i="4"/>
  <c r="Z28" i="4"/>
  <c r="AY135" i="10"/>
  <c r="AZ135" i="10"/>
  <c r="FX135" i="10"/>
  <c r="FW135" i="10"/>
  <c r="AY134" i="10"/>
  <c r="AZ134" i="10"/>
  <c r="FX134" i="10"/>
  <c r="FW134" i="10"/>
  <c r="AY133" i="10"/>
  <c r="AZ133" i="10"/>
  <c r="FX133" i="10"/>
  <c r="FW133" i="10"/>
  <c r="AY132" i="10"/>
  <c r="AZ132" i="10"/>
  <c r="FX132" i="10"/>
  <c r="FW132" i="10"/>
  <c r="AY131" i="10"/>
  <c r="AZ131" i="10"/>
  <c r="FX131" i="10"/>
  <c r="FW131" i="10"/>
  <c r="AY130" i="10"/>
  <c r="AZ130" i="10"/>
  <c r="FX130" i="10"/>
  <c r="FW130" i="10"/>
  <c r="AY129" i="10"/>
  <c r="AZ129" i="10"/>
  <c r="FX129" i="10"/>
  <c r="FW129" i="10"/>
  <c r="AY128" i="10"/>
  <c r="AZ128" i="10"/>
  <c r="FX128" i="10"/>
  <c r="FW128" i="10"/>
  <c r="AY127" i="10"/>
  <c r="AZ127" i="10"/>
  <c r="FX127" i="10"/>
  <c r="FW127" i="10"/>
  <c r="AY126" i="10"/>
  <c r="AZ126" i="10"/>
  <c r="FX126" i="10"/>
  <c r="FW126" i="10"/>
  <c r="AY125" i="10"/>
  <c r="AZ125" i="10"/>
  <c r="FX125" i="10"/>
  <c r="FW125" i="10"/>
  <c r="AY124" i="10"/>
  <c r="AZ124" i="10"/>
  <c r="FX124" i="10"/>
  <c r="FW124" i="10"/>
  <c r="AY123" i="10"/>
  <c r="AZ123" i="10"/>
  <c r="FX123" i="10"/>
  <c r="FW123" i="10"/>
  <c r="AY122" i="10"/>
  <c r="AZ122" i="10"/>
  <c r="FX122" i="10"/>
  <c r="FW122" i="10"/>
  <c r="AY121" i="10"/>
  <c r="AZ121" i="10"/>
  <c r="FX121" i="10"/>
  <c r="FW121" i="10"/>
  <c r="AY120" i="10"/>
  <c r="AZ120" i="10"/>
  <c r="FX120" i="10"/>
  <c r="FW120" i="10"/>
  <c r="AY119" i="10"/>
  <c r="AZ119" i="10"/>
  <c r="FX119" i="10"/>
  <c r="FW119" i="10"/>
  <c r="AY118" i="10"/>
  <c r="AZ118" i="10"/>
  <c r="FX118" i="10"/>
  <c r="FW118" i="10"/>
  <c r="AY117" i="10"/>
  <c r="AZ117" i="10"/>
  <c r="FX117" i="10"/>
  <c r="FW117" i="10"/>
  <c r="AY116" i="10"/>
  <c r="AZ116" i="10"/>
  <c r="FX116" i="10"/>
  <c r="FW116" i="10"/>
  <c r="AY115" i="10"/>
  <c r="AZ115" i="10"/>
  <c r="FX115" i="10"/>
  <c r="FW115" i="10"/>
  <c r="AY114" i="10"/>
  <c r="AZ114" i="10"/>
  <c r="FX114" i="10"/>
  <c r="FW114" i="10"/>
  <c r="AY113" i="10"/>
  <c r="AZ113" i="10"/>
  <c r="FX113" i="10"/>
  <c r="FW113" i="10"/>
  <c r="AY112" i="10"/>
  <c r="AZ112" i="10"/>
  <c r="FX112" i="10"/>
  <c r="FW112" i="10"/>
  <c r="AY111" i="10"/>
  <c r="AZ111" i="10"/>
  <c r="FX111" i="10"/>
  <c r="FW111" i="10"/>
  <c r="AY110" i="10"/>
  <c r="AZ110" i="10"/>
  <c r="FX110" i="10"/>
  <c r="FW110" i="10"/>
  <c r="AY109" i="10"/>
  <c r="AZ109" i="10"/>
  <c r="FX109" i="10"/>
  <c r="FW109" i="10"/>
  <c r="AY108" i="10"/>
  <c r="AZ108" i="10"/>
  <c r="FX108" i="10"/>
  <c r="FW108" i="10"/>
  <c r="AY107" i="10"/>
  <c r="AZ107" i="10"/>
  <c r="FX107" i="10"/>
  <c r="FW107" i="10"/>
  <c r="AY106" i="10"/>
  <c r="AZ106" i="10"/>
  <c r="FX106" i="10"/>
  <c r="FW106" i="10"/>
  <c r="AY105" i="10"/>
  <c r="AZ105" i="10"/>
  <c r="FX105" i="10"/>
  <c r="FW105" i="10"/>
  <c r="AY104" i="10"/>
  <c r="AZ104" i="10"/>
  <c r="FX104" i="10"/>
  <c r="FW104" i="10"/>
  <c r="AY103" i="10"/>
  <c r="AZ103" i="10"/>
  <c r="FX103" i="10"/>
  <c r="FW103" i="10"/>
  <c r="AY102" i="10"/>
  <c r="AZ102" i="10"/>
  <c r="FX102" i="10"/>
  <c r="FW102" i="10"/>
  <c r="AY101" i="10"/>
  <c r="AZ101" i="10"/>
  <c r="FX101" i="10"/>
  <c r="FW101" i="10"/>
  <c r="AY100" i="10"/>
  <c r="AZ100" i="10"/>
  <c r="FX100" i="10"/>
  <c r="FW100" i="10"/>
  <c r="AY99" i="10"/>
  <c r="AZ99" i="10"/>
  <c r="FX99" i="10"/>
  <c r="FW99" i="10"/>
  <c r="AY98" i="10"/>
  <c r="AZ98" i="10"/>
  <c r="FX98" i="10"/>
  <c r="FW98" i="10"/>
  <c r="AY97" i="10"/>
  <c r="AZ97" i="10"/>
  <c r="FX97" i="10"/>
  <c r="FW97" i="10"/>
  <c r="AY96" i="10"/>
  <c r="AZ96" i="10"/>
  <c r="FX96" i="10"/>
  <c r="FW96" i="10"/>
  <c r="AY95" i="10"/>
  <c r="AZ95" i="10"/>
  <c r="FX95" i="10"/>
  <c r="FW95" i="10"/>
  <c r="AY94" i="10"/>
  <c r="AZ94" i="10"/>
  <c r="FX94" i="10"/>
  <c r="FW94" i="10"/>
  <c r="AY93" i="10"/>
  <c r="AZ93" i="10"/>
  <c r="FX93" i="10"/>
  <c r="FW93" i="10"/>
  <c r="AY92" i="10"/>
  <c r="AZ92" i="10"/>
  <c r="FX92" i="10"/>
  <c r="FW92" i="10"/>
  <c r="AY91" i="10"/>
  <c r="AZ91" i="10"/>
  <c r="FX91" i="10"/>
  <c r="FW91" i="10"/>
  <c r="AY90" i="10"/>
  <c r="AZ90" i="10"/>
  <c r="FX90" i="10"/>
  <c r="FW90" i="10"/>
  <c r="AY89" i="10"/>
  <c r="AZ89" i="10"/>
  <c r="FX89" i="10"/>
  <c r="FW89" i="10"/>
  <c r="AY88" i="10"/>
  <c r="AZ88" i="10"/>
  <c r="FX88" i="10"/>
  <c r="FW88" i="10"/>
  <c r="AY87" i="10"/>
  <c r="AZ87" i="10"/>
  <c r="FX87" i="10"/>
  <c r="FW87" i="10"/>
  <c r="AY86" i="10"/>
  <c r="AZ86" i="10"/>
  <c r="FX86" i="10"/>
  <c r="FW86" i="10"/>
  <c r="AY85" i="10"/>
  <c r="AZ85" i="10"/>
  <c r="FX85" i="10"/>
  <c r="FW85" i="10"/>
  <c r="AY84" i="10"/>
  <c r="AZ84" i="10"/>
  <c r="FX84" i="10"/>
  <c r="FW84" i="10"/>
  <c r="AY83" i="10"/>
  <c r="AZ83" i="10"/>
  <c r="FX83" i="10"/>
  <c r="FW83" i="10"/>
  <c r="AY82" i="10"/>
  <c r="AZ82" i="10"/>
  <c r="FX82" i="10"/>
  <c r="FW82" i="10"/>
  <c r="AY81" i="10"/>
  <c r="AZ81" i="10"/>
  <c r="FX81" i="10"/>
  <c r="FW81" i="10"/>
  <c r="AY80" i="10"/>
  <c r="AZ80" i="10"/>
  <c r="FX80" i="10"/>
  <c r="FW80" i="10"/>
  <c r="AY79" i="10"/>
  <c r="AZ79" i="10"/>
  <c r="FX79" i="10"/>
  <c r="FW79" i="10"/>
  <c r="AY78" i="10"/>
  <c r="AZ78" i="10"/>
  <c r="FX78" i="10"/>
  <c r="FW78" i="10"/>
  <c r="AY77" i="10"/>
  <c r="AZ77" i="10"/>
  <c r="FX77" i="10"/>
  <c r="FW77" i="10"/>
  <c r="AY76" i="10"/>
  <c r="AZ76" i="10"/>
  <c r="FX76" i="10"/>
  <c r="FW76" i="10"/>
  <c r="AY75" i="10"/>
  <c r="AZ75" i="10"/>
  <c r="FX75" i="10"/>
  <c r="FW75" i="10"/>
  <c r="AY74" i="10"/>
  <c r="AZ74" i="10"/>
  <c r="FX74" i="10"/>
  <c r="FW74" i="10"/>
  <c r="AY73" i="10"/>
  <c r="AZ73" i="10"/>
  <c r="FX73" i="10"/>
  <c r="FW73" i="10"/>
  <c r="AY72" i="10"/>
  <c r="AZ72" i="10"/>
  <c r="FX72" i="10"/>
  <c r="FW72" i="10"/>
  <c r="AY71" i="10"/>
  <c r="AZ71" i="10"/>
  <c r="FX71" i="10"/>
  <c r="FW71" i="10"/>
  <c r="AY70" i="10"/>
  <c r="AZ70" i="10"/>
  <c r="FX70" i="10"/>
  <c r="FW70" i="10"/>
  <c r="AY69" i="10"/>
  <c r="AZ69" i="10"/>
  <c r="FX69" i="10"/>
  <c r="FW69" i="10"/>
  <c r="AY68" i="10"/>
  <c r="AZ68" i="10"/>
  <c r="FX68" i="10"/>
  <c r="FW68" i="10"/>
  <c r="AY67" i="10"/>
  <c r="AZ67" i="10"/>
  <c r="FX67" i="10"/>
  <c r="FW67" i="10"/>
  <c r="AY66" i="10"/>
  <c r="AZ66" i="10"/>
  <c r="FX66" i="10"/>
  <c r="FW66" i="10"/>
  <c r="AY65" i="10"/>
  <c r="AZ65" i="10"/>
  <c r="FX65" i="10"/>
  <c r="FW65" i="10"/>
  <c r="AY64" i="10"/>
  <c r="AZ64" i="10"/>
  <c r="FX64" i="10"/>
  <c r="FW64" i="10"/>
  <c r="AY63" i="10"/>
  <c r="AZ63" i="10"/>
  <c r="FX63" i="10"/>
  <c r="FW63" i="10"/>
  <c r="AY62" i="10"/>
  <c r="AZ62" i="10"/>
  <c r="FX62" i="10"/>
  <c r="FW62" i="10"/>
  <c r="AY61" i="10"/>
  <c r="AZ61" i="10"/>
  <c r="FX61" i="10"/>
  <c r="FW61" i="10"/>
  <c r="AY60" i="10"/>
  <c r="AZ60" i="10"/>
  <c r="FX60" i="10"/>
  <c r="FW60" i="10"/>
  <c r="AY59" i="10"/>
  <c r="AZ59" i="10"/>
  <c r="FX59" i="10"/>
  <c r="FW59" i="10"/>
  <c r="AY58" i="10"/>
  <c r="AZ58" i="10"/>
  <c r="FX58" i="10"/>
  <c r="FW58" i="10"/>
  <c r="AY57" i="10"/>
  <c r="AZ57" i="10"/>
  <c r="FX57" i="10"/>
  <c r="FW57" i="10"/>
  <c r="AY56" i="10"/>
  <c r="AZ56" i="10"/>
  <c r="FX56" i="10"/>
  <c r="FW56" i="10"/>
  <c r="AY55" i="10"/>
  <c r="AZ55" i="10"/>
  <c r="FX55" i="10"/>
  <c r="FW55" i="10"/>
  <c r="AY54" i="10"/>
  <c r="AZ54" i="10"/>
  <c r="FX54" i="10"/>
  <c r="FW54" i="10"/>
  <c r="AY53" i="10"/>
  <c r="AZ53" i="10"/>
  <c r="FX53" i="10"/>
  <c r="FW53" i="10"/>
  <c r="AY52" i="10"/>
  <c r="AZ52" i="10"/>
  <c r="FX52" i="10"/>
  <c r="FW52" i="10"/>
  <c r="AY51" i="10"/>
  <c r="AZ51" i="10"/>
  <c r="FX51" i="10"/>
  <c r="FW51" i="10"/>
  <c r="AY50" i="10"/>
  <c r="AZ50" i="10"/>
  <c r="FX50" i="10"/>
  <c r="FW50" i="10"/>
  <c r="AY49" i="10"/>
  <c r="AZ49" i="10"/>
  <c r="FX49" i="10"/>
  <c r="FW49" i="10"/>
  <c r="AY48" i="10"/>
  <c r="AZ48" i="10"/>
  <c r="FX48" i="10"/>
  <c r="FW48" i="10"/>
  <c r="AY47" i="10"/>
  <c r="AZ47" i="10"/>
  <c r="FX47" i="10"/>
  <c r="FW47" i="10"/>
  <c r="AY46" i="10"/>
  <c r="AZ46" i="10"/>
  <c r="FX46" i="10"/>
  <c r="FW46" i="10"/>
  <c r="AY45" i="10"/>
  <c r="AZ45" i="10"/>
  <c r="FX45" i="10"/>
  <c r="FW45" i="10"/>
  <c r="AY44" i="10"/>
  <c r="AZ44" i="10"/>
  <c r="FX44" i="10"/>
  <c r="FW44" i="10"/>
  <c r="AY43" i="10"/>
  <c r="AZ43" i="10"/>
  <c r="FX43" i="10"/>
  <c r="FW43" i="10"/>
  <c r="AY42" i="10"/>
  <c r="AZ42" i="10"/>
  <c r="FX42" i="10"/>
  <c r="FW42" i="10"/>
  <c r="AY41" i="10"/>
  <c r="AZ41" i="10"/>
  <c r="FX41" i="10"/>
  <c r="FW41" i="10"/>
  <c r="AY40" i="10"/>
  <c r="AZ40" i="10"/>
  <c r="FX40" i="10"/>
  <c r="FW40" i="10"/>
  <c r="AY39" i="10"/>
  <c r="AZ39" i="10"/>
  <c r="FX39" i="10"/>
  <c r="FW39" i="10"/>
  <c r="AY38" i="10"/>
  <c r="AZ38" i="10"/>
  <c r="FX38" i="10"/>
  <c r="FW38" i="10"/>
  <c r="AY37" i="10"/>
  <c r="AZ37" i="10"/>
  <c r="FX37" i="10"/>
  <c r="FW37" i="10"/>
  <c r="AY36" i="10"/>
  <c r="AZ36" i="10"/>
  <c r="FX36" i="10"/>
  <c r="FW36" i="10"/>
  <c r="AY35" i="10"/>
  <c r="AZ35" i="10"/>
  <c r="FX35" i="10"/>
  <c r="FW35" i="10"/>
  <c r="AY34" i="10"/>
  <c r="AZ34" i="10"/>
  <c r="FX34" i="10"/>
  <c r="FW34" i="10"/>
  <c r="AY33" i="10"/>
  <c r="AZ33" i="10"/>
  <c r="FX33" i="10"/>
  <c r="FW33" i="10"/>
  <c r="AY32" i="10"/>
  <c r="AZ32" i="10"/>
  <c r="FX32" i="10"/>
  <c r="FW32" i="10"/>
  <c r="AY31" i="10"/>
  <c r="AZ31" i="10"/>
  <c r="FX31" i="10"/>
  <c r="FW31" i="10"/>
  <c r="AY30" i="10"/>
  <c r="AZ30" i="10"/>
  <c r="FX30" i="10"/>
  <c r="FW30" i="10"/>
  <c r="AY29" i="10"/>
  <c r="AZ29" i="10"/>
  <c r="FX29" i="10"/>
  <c r="FW29" i="10"/>
  <c r="AY28" i="10"/>
  <c r="AZ28" i="10"/>
  <c r="FX28" i="10"/>
  <c r="FW28" i="10"/>
  <c r="AY27" i="10"/>
  <c r="AZ27" i="10"/>
  <c r="FX27" i="10"/>
  <c r="FW27" i="10"/>
  <c r="AY26" i="10"/>
  <c r="AZ26" i="10"/>
  <c r="FX26" i="10"/>
  <c r="FW26" i="10"/>
  <c r="AY25" i="10"/>
  <c r="AZ25" i="10"/>
  <c r="FX25" i="10"/>
  <c r="FW25" i="10"/>
  <c r="AY24" i="10"/>
  <c r="AZ24" i="10"/>
  <c r="FX24" i="10"/>
  <c r="FW24" i="10"/>
  <c r="AY23" i="10"/>
  <c r="AZ23" i="10"/>
  <c r="FX23" i="10"/>
  <c r="FW23" i="10"/>
  <c r="AY22" i="10"/>
  <c r="AZ22" i="10"/>
  <c r="FX22" i="10"/>
  <c r="FW22" i="10"/>
  <c r="AY21" i="10"/>
  <c r="AZ21" i="10"/>
  <c r="FX21" i="10"/>
  <c r="FW21" i="10"/>
  <c r="AY20" i="10"/>
  <c r="AZ20" i="10"/>
  <c r="FX20" i="10"/>
  <c r="FW20" i="10"/>
  <c r="AY19" i="10"/>
  <c r="AZ19" i="10"/>
  <c r="FX19" i="10"/>
  <c r="FW19" i="10"/>
  <c r="AY18" i="10"/>
  <c r="AZ18" i="10"/>
  <c r="FX18" i="10"/>
  <c r="FW18" i="10"/>
  <c r="AY17" i="10"/>
  <c r="AZ17" i="10"/>
  <c r="FX17" i="10"/>
  <c r="FW17" i="10"/>
  <c r="AY16" i="10"/>
  <c r="AZ16" i="10"/>
  <c r="FX16" i="10"/>
  <c r="FW16" i="10"/>
  <c r="AY15" i="10"/>
  <c r="AZ15" i="10"/>
  <c r="FX15" i="10"/>
  <c r="FW15" i="10"/>
  <c r="AY14" i="10"/>
  <c r="AZ14" i="10"/>
  <c r="FX14" i="10"/>
  <c r="FW14" i="10"/>
  <c r="AY13" i="10"/>
  <c r="AZ13" i="10"/>
  <c r="FX13" i="10"/>
  <c r="FW13" i="10"/>
  <c r="AY12" i="10"/>
  <c r="AZ12" i="10"/>
  <c r="FX12" i="10"/>
  <c r="FW12" i="10"/>
  <c r="AY11" i="10"/>
  <c r="AZ11" i="10"/>
  <c r="FX11" i="10"/>
  <c r="FW11" i="10"/>
  <c r="AY10" i="10"/>
  <c r="AZ10" i="10"/>
  <c r="FX10" i="10"/>
  <c r="FW10" i="10"/>
  <c r="AY9" i="10"/>
  <c r="AZ9" i="10"/>
  <c r="FX9" i="10"/>
  <c r="FW9" i="10"/>
  <c r="AY8" i="10"/>
  <c r="AZ8" i="10"/>
  <c r="FX8" i="10"/>
  <c r="FW8" i="10"/>
  <c r="AZ22" i="4"/>
  <c r="AZ21" i="4"/>
  <c r="AZ20" i="4"/>
  <c r="AZ19" i="4"/>
  <c r="AZ18" i="4"/>
  <c r="AZ17" i="4"/>
  <c r="AZ16" i="4"/>
  <c r="AZ15" i="4"/>
  <c r="AZ14" i="4"/>
  <c r="AZ13" i="4"/>
  <c r="AZ12" i="4"/>
  <c r="AZ11" i="4"/>
  <c r="AZ10" i="4"/>
  <c r="AZ9" i="4"/>
  <c r="AZ8" i="4"/>
  <c r="BA22" i="4"/>
  <c r="BA21" i="4"/>
  <c r="BA20" i="4"/>
  <c r="BA19" i="4"/>
  <c r="BA18" i="4"/>
  <c r="BA17" i="4"/>
  <c r="BA16" i="4"/>
  <c r="BA15" i="4"/>
  <c r="BA14" i="4"/>
  <c r="BA13" i="4"/>
  <c r="BA12" i="4"/>
  <c r="BA11" i="4"/>
  <c r="BA10" i="4"/>
  <c r="BA9" i="4"/>
  <c r="BA8" i="4"/>
  <c r="AY22" i="4"/>
  <c r="AY21" i="4"/>
  <c r="AY20" i="4"/>
  <c r="AY19" i="4"/>
  <c r="AY18" i="4"/>
  <c r="AY17" i="4"/>
  <c r="AY16" i="4"/>
  <c r="AY15" i="4"/>
  <c r="AY14" i="4"/>
  <c r="AY13" i="4"/>
  <c r="AY12" i="4"/>
  <c r="AY11" i="4"/>
  <c r="AY10" i="4"/>
  <c r="AY9" i="4"/>
  <c r="AY8" i="4"/>
  <c r="FG10" i="10"/>
  <c r="FG11" i="10"/>
  <c r="FG12" i="10"/>
  <c r="FG13" i="10"/>
  <c r="FG14" i="10"/>
  <c r="FG15" i="10"/>
  <c r="FG16" i="10"/>
  <c r="FG17" i="10"/>
  <c r="FG18" i="10"/>
  <c r="FG19" i="10"/>
  <c r="FG20" i="10"/>
  <c r="FG21" i="10"/>
  <c r="FG22" i="10"/>
  <c r="FG23" i="10"/>
  <c r="FG24" i="10"/>
  <c r="FG25" i="10"/>
  <c r="FG26" i="10"/>
  <c r="FG27" i="10"/>
  <c r="FG28" i="10"/>
  <c r="FG29" i="10"/>
  <c r="FG30" i="10"/>
  <c r="FG31" i="10"/>
  <c r="FG32" i="10"/>
  <c r="FG33" i="10"/>
  <c r="FG34" i="10"/>
  <c r="FG35" i="10"/>
  <c r="FG36" i="10"/>
  <c r="FG37" i="10"/>
  <c r="FG38" i="10"/>
  <c r="FG39" i="10"/>
  <c r="FG40" i="10"/>
  <c r="FG41" i="10"/>
  <c r="FG42" i="10"/>
  <c r="FG43" i="10"/>
  <c r="FG44" i="10"/>
  <c r="FG45" i="10"/>
  <c r="FG46" i="10"/>
  <c r="FG47" i="10"/>
  <c r="FG48" i="10"/>
  <c r="FG49" i="10"/>
  <c r="FG50" i="10"/>
  <c r="FG51" i="10"/>
  <c r="FG52" i="10"/>
  <c r="FG53" i="10"/>
  <c r="FG54" i="10"/>
  <c r="FG55" i="10"/>
  <c r="FG56" i="10"/>
  <c r="FG57" i="10"/>
  <c r="FG58" i="10"/>
  <c r="FG59" i="10"/>
  <c r="FG60" i="10"/>
  <c r="FG61" i="10"/>
  <c r="FG62" i="10"/>
  <c r="FG63" i="10"/>
  <c r="FG64" i="10"/>
  <c r="FG65" i="10"/>
  <c r="FG66" i="10"/>
  <c r="FG67" i="10"/>
  <c r="FG68" i="10"/>
  <c r="FG69" i="10"/>
  <c r="FG70" i="10"/>
  <c r="FG71" i="10"/>
  <c r="FG72" i="10"/>
  <c r="FG73" i="10"/>
  <c r="FG74" i="10"/>
  <c r="FG75" i="10"/>
  <c r="FG76" i="10"/>
  <c r="FG77" i="10"/>
  <c r="FG78" i="10"/>
  <c r="FG79" i="10"/>
  <c r="FG80" i="10"/>
  <c r="FG81" i="10"/>
  <c r="FG82" i="10"/>
  <c r="FG83" i="10"/>
  <c r="FG84" i="10"/>
  <c r="FG85" i="10"/>
  <c r="FG86" i="10"/>
  <c r="FG87" i="10"/>
  <c r="FG88" i="10"/>
  <c r="FG89" i="10"/>
  <c r="FG90" i="10"/>
  <c r="FG91" i="10"/>
  <c r="FG92" i="10"/>
  <c r="FG93" i="10"/>
  <c r="FG94" i="10"/>
  <c r="FG95" i="10"/>
  <c r="FG96" i="10"/>
  <c r="FG97" i="10"/>
  <c r="FG98" i="10"/>
  <c r="FG99" i="10"/>
  <c r="FG100" i="10"/>
  <c r="FG101" i="10"/>
  <c r="FG102" i="10"/>
  <c r="FG103" i="10"/>
  <c r="FG104" i="10"/>
  <c r="FG105" i="10"/>
  <c r="FG106" i="10"/>
  <c r="FG107" i="10"/>
  <c r="FG108" i="10"/>
  <c r="FG109" i="10"/>
  <c r="FG110" i="10"/>
  <c r="FG111" i="10"/>
  <c r="FG112" i="10"/>
  <c r="FG113" i="10"/>
  <c r="FG114" i="10"/>
  <c r="FG115" i="10"/>
  <c r="FG116" i="10"/>
  <c r="FG117" i="10"/>
  <c r="FG118" i="10"/>
  <c r="FG119" i="10"/>
  <c r="FG120" i="10"/>
  <c r="FG121" i="10"/>
  <c r="FG122" i="10"/>
  <c r="FG123" i="10"/>
  <c r="FG124" i="10"/>
  <c r="FG125" i="10"/>
  <c r="FG126" i="10"/>
  <c r="FG127" i="10"/>
  <c r="FG128" i="10"/>
  <c r="FG129" i="10"/>
  <c r="FG130" i="10"/>
  <c r="FG131" i="10"/>
  <c r="FG132" i="10"/>
  <c r="FG133" i="10"/>
  <c r="FG134" i="10"/>
  <c r="FG135" i="10"/>
  <c r="FG9" i="10"/>
  <c r="FH135" i="10"/>
  <c r="FH134" i="10"/>
  <c r="FH133" i="10"/>
  <c r="FH132" i="10"/>
  <c r="FH131" i="10"/>
  <c r="FH130" i="10"/>
  <c r="FH129" i="10"/>
  <c r="FH128" i="10"/>
  <c r="FH127" i="10"/>
  <c r="FH126" i="10"/>
  <c r="FH125" i="10"/>
  <c r="FH124" i="10"/>
  <c r="FH123" i="10"/>
  <c r="FH122" i="10"/>
  <c r="FH121" i="10"/>
  <c r="FH120" i="10"/>
  <c r="FH119" i="10"/>
  <c r="FH118" i="10"/>
  <c r="FH117" i="10"/>
  <c r="FH116" i="10"/>
  <c r="FH115" i="10"/>
  <c r="FH114" i="10"/>
  <c r="FH113" i="10"/>
  <c r="FH112" i="10"/>
  <c r="FH111" i="10"/>
  <c r="FH110" i="10"/>
  <c r="FH109" i="10"/>
  <c r="FH108" i="10"/>
  <c r="FH107" i="10"/>
  <c r="FH106" i="10"/>
  <c r="FH105" i="10"/>
  <c r="FH104" i="10"/>
  <c r="FH103" i="10"/>
  <c r="FH102" i="10"/>
  <c r="FH101" i="10"/>
  <c r="FH100" i="10"/>
  <c r="FH99" i="10"/>
  <c r="FH98" i="10"/>
  <c r="FH97" i="10"/>
  <c r="FH96" i="10"/>
  <c r="FH95" i="10"/>
  <c r="FH94" i="10"/>
  <c r="FH93" i="10"/>
  <c r="FH92" i="10"/>
  <c r="FH91" i="10"/>
  <c r="FH90" i="10"/>
  <c r="FH89" i="10"/>
  <c r="FH88" i="10"/>
  <c r="FH87" i="10"/>
  <c r="FH86" i="10"/>
  <c r="FH85" i="10"/>
  <c r="FH84" i="10"/>
  <c r="FH83" i="10"/>
  <c r="FH82" i="10"/>
  <c r="FH81" i="10"/>
  <c r="FH80" i="10"/>
  <c r="FH79" i="10"/>
  <c r="FH78" i="10"/>
  <c r="FH77" i="10"/>
  <c r="FH76" i="10"/>
  <c r="FH75" i="10"/>
  <c r="FH74" i="10"/>
  <c r="FH73" i="10"/>
  <c r="FH72" i="10"/>
  <c r="FH71" i="10"/>
  <c r="FH70" i="10"/>
  <c r="FH69" i="10"/>
  <c r="FH68" i="10"/>
  <c r="FH67" i="10"/>
  <c r="FH66" i="10"/>
  <c r="FH65" i="10"/>
  <c r="FH64" i="10"/>
  <c r="FH63" i="10"/>
  <c r="FH62" i="10"/>
  <c r="FH61" i="10"/>
  <c r="FH60" i="10"/>
  <c r="FH59" i="10"/>
  <c r="FH58" i="10"/>
  <c r="FH57" i="10"/>
  <c r="FH56" i="10"/>
  <c r="FH55" i="10"/>
  <c r="FH54" i="10"/>
  <c r="FH53" i="10"/>
  <c r="FH52" i="10"/>
  <c r="FH51" i="10"/>
  <c r="FH50" i="10"/>
  <c r="FH49" i="10"/>
  <c r="FH48" i="10"/>
  <c r="FH47" i="10"/>
  <c r="FH46" i="10"/>
  <c r="FH45" i="10"/>
  <c r="FH44" i="10"/>
  <c r="FH43" i="10"/>
  <c r="FH42" i="10"/>
  <c r="FH41" i="10"/>
  <c r="FH40" i="10"/>
  <c r="FH39" i="10"/>
  <c r="FH38" i="10"/>
  <c r="FH37" i="10"/>
  <c r="FH36" i="10"/>
  <c r="FH35" i="10"/>
  <c r="FH34" i="10"/>
  <c r="FH33" i="10"/>
  <c r="FH32" i="10"/>
  <c r="FH31" i="10"/>
  <c r="FH30" i="10"/>
  <c r="FH29" i="10"/>
  <c r="FH28" i="10"/>
  <c r="FH27" i="10"/>
  <c r="FH26" i="10"/>
  <c r="FH25" i="10"/>
  <c r="FH24" i="10"/>
  <c r="FH23" i="10"/>
  <c r="FH22" i="10"/>
  <c r="FH21" i="10"/>
  <c r="FH20" i="10"/>
  <c r="FH19" i="10"/>
  <c r="FH18" i="10"/>
  <c r="FH17" i="10"/>
  <c r="FH16" i="10"/>
  <c r="FH15" i="10"/>
  <c r="FH14" i="10"/>
  <c r="FH13" i="10"/>
  <c r="FH12" i="10"/>
  <c r="FH11" i="10"/>
  <c r="FH10" i="10"/>
  <c r="FH9" i="10"/>
  <c r="FH8" i="10"/>
  <c r="C134" i="10"/>
  <c r="B134"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5"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5" i="10"/>
  <c r="C137" i="10"/>
  <c r="B137" i="10"/>
  <c r="P8" i="10"/>
  <c r="P9" i="10"/>
  <c r="P10" i="10"/>
  <c r="P11" i="10"/>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FU135" i="10"/>
  <c r="FT135" i="10"/>
  <c r="FS135" i="10"/>
  <c r="FR135" i="10"/>
  <c r="FQ135" i="10"/>
  <c r="FP135" i="10"/>
  <c r="FO135" i="10"/>
  <c r="FN135" i="10"/>
  <c r="FM135" i="10"/>
  <c r="FL135" i="10"/>
  <c r="FK135" i="10"/>
  <c r="FJ135" i="10"/>
  <c r="FI135" i="10"/>
  <c r="FU134" i="10"/>
  <c r="FT134" i="10"/>
  <c r="FS134" i="10"/>
  <c r="FR134" i="10"/>
  <c r="FQ134" i="10"/>
  <c r="FP134" i="10"/>
  <c r="FO134" i="10"/>
  <c r="FN134" i="10"/>
  <c r="FM134" i="10"/>
  <c r="FL134" i="10"/>
  <c r="FK134" i="10"/>
  <c r="FJ134" i="10"/>
  <c r="FI134" i="10"/>
  <c r="FU133" i="10"/>
  <c r="FT133" i="10"/>
  <c r="FS133" i="10"/>
  <c r="FR133" i="10"/>
  <c r="FQ133" i="10"/>
  <c r="FP133" i="10"/>
  <c r="FO133" i="10"/>
  <c r="FN133" i="10"/>
  <c r="FM133" i="10"/>
  <c r="FL133" i="10"/>
  <c r="FK133" i="10"/>
  <c r="FJ133" i="10"/>
  <c r="FI133" i="10"/>
  <c r="FU132" i="10"/>
  <c r="FT132" i="10"/>
  <c r="FS132" i="10"/>
  <c r="FR132" i="10"/>
  <c r="FQ132" i="10"/>
  <c r="FP132" i="10"/>
  <c r="FO132" i="10"/>
  <c r="FN132" i="10"/>
  <c r="FM132" i="10"/>
  <c r="FL132" i="10"/>
  <c r="FK132" i="10"/>
  <c r="FJ132" i="10"/>
  <c r="FI132" i="10"/>
  <c r="FU131" i="10"/>
  <c r="FT131" i="10"/>
  <c r="FS131" i="10"/>
  <c r="FR131" i="10"/>
  <c r="FQ131" i="10"/>
  <c r="FP131" i="10"/>
  <c r="FO131" i="10"/>
  <c r="FN131" i="10"/>
  <c r="FM131" i="10"/>
  <c r="FL131" i="10"/>
  <c r="FK131" i="10"/>
  <c r="FJ131" i="10"/>
  <c r="FI131" i="10"/>
  <c r="FU130" i="10"/>
  <c r="FT130" i="10"/>
  <c r="FS130" i="10"/>
  <c r="FR130" i="10"/>
  <c r="FQ130" i="10"/>
  <c r="FP130" i="10"/>
  <c r="FO130" i="10"/>
  <c r="FN130" i="10"/>
  <c r="FM130" i="10"/>
  <c r="FL130" i="10"/>
  <c r="FK130" i="10"/>
  <c r="FJ130" i="10"/>
  <c r="FI130" i="10"/>
  <c r="FU129" i="10"/>
  <c r="FT129" i="10"/>
  <c r="FS129" i="10"/>
  <c r="FR129" i="10"/>
  <c r="FQ129" i="10"/>
  <c r="FP129" i="10"/>
  <c r="FO129" i="10"/>
  <c r="FN129" i="10"/>
  <c r="FM129" i="10"/>
  <c r="FL129" i="10"/>
  <c r="FK129" i="10"/>
  <c r="FJ129" i="10"/>
  <c r="FI129" i="10"/>
  <c r="FU128" i="10"/>
  <c r="FT128" i="10"/>
  <c r="FS128" i="10"/>
  <c r="FR128" i="10"/>
  <c r="FQ128" i="10"/>
  <c r="FP128" i="10"/>
  <c r="FO128" i="10"/>
  <c r="FN128" i="10"/>
  <c r="FM128" i="10"/>
  <c r="FL128" i="10"/>
  <c r="FK128" i="10"/>
  <c r="FJ128" i="10"/>
  <c r="FI128" i="10"/>
  <c r="FU127" i="10"/>
  <c r="FT127" i="10"/>
  <c r="FS127" i="10"/>
  <c r="FR127" i="10"/>
  <c r="FQ127" i="10"/>
  <c r="FP127" i="10"/>
  <c r="FO127" i="10"/>
  <c r="FN127" i="10"/>
  <c r="FM127" i="10"/>
  <c r="FL127" i="10"/>
  <c r="FK127" i="10"/>
  <c r="FJ127" i="10"/>
  <c r="FI127" i="10"/>
  <c r="FU126" i="10"/>
  <c r="FT126" i="10"/>
  <c r="FS126" i="10"/>
  <c r="FR126" i="10"/>
  <c r="FQ126" i="10"/>
  <c r="FP126" i="10"/>
  <c r="FO126" i="10"/>
  <c r="FN126" i="10"/>
  <c r="FM126" i="10"/>
  <c r="FL126" i="10"/>
  <c r="FK126" i="10"/>
  <c r="FJ126" i="10"/>
  <c r="FI126" i="10"/>
  <c r="FU125" i="10"/>
  <c r="FT125" i="10"/>
  <c r="FS125" i="10"/>
  <c r="FR125" i="10"/>
  <c r="FQ125" i="10"/>
  <c r="FP125" i="10"/>
  <c r="FO125" i="10"/>
  <c r="FN125" i="10"/>
  <c r="FM125" i="10"/>
  <c r="FL125" i="10"/>
  <c r="FK125" i="10"/>
  <c r="FJ125" i="10"/>
  <c r="FI125" i="10"/>
  <c r="FU124" i="10"/>
  <c r="FT124" i="10"/>
  <c r="FS124" i="10"/>
  <c r="FR124" i="10"/>
  <c r="FQ124" i="10"/>
  <c r="FP124" i="10"/>
  <c r="FO124" i="10"/>
  <c r="FN124" i="10"/>
  <c r="FM124" i="10"/>
  <c r="FL124" i="10"/>
  <c r="FK124" i="10"/>
  <c r="FJ124" i="10"/>
  <c r="FI124" i="10"/>
  <c r="FU123" i="10"/>
  <c r="FT123" i="10"/>
  <c r="FS123" i="10"/>
  <c r="FR123" i="10"/>
  <c r="FQ123" i="10"/>
  <c r="FP123" i="10"/>
  <c r="FO123" i="10"/>
  <c r="FN123" i="10"/>
  <c r="FM123" i="10"/>
  <c r="FL123" i="10"/>
  <c r="FK123" i="10"/>
  <c r="FJ123" i="10"/>
  <c r="FI123" i="10"/>
  <c r="FU122" i="10"/>
  <c r="FT122" i="10"/>
  <c r="FS122" i="10"/>
  <c r="FR122" i="10"/>
  <c r="FQ122" i="10"/>
  <c r="FP122" i="10"/>
  <c r="FO122" i="10"/>
  <c r="FN122" i="10"/>
  <c r="FM122" i="10"/>
  <c r="FL122" i="10"/>
  <c r="FK122" i="10"/>
  <c r="FJ122" i="10"/>
  <c r="FI122" i="10"/>
  <c r="FU121" i="10"/>
  <c r="FT121" i="10"/>
  <c r="FS121" i="10"/>
  <c r="FR121" i="10"/>
  <c r="FQ121" i="10"/>
  <c r="FP121" i="10"/>
  <c r="FO121" i="10"/>
  <c r="FN121" i="10"/>
  <c r="FM121" i="10"/>
  <c r="FL121" i="10"/>
  <c r="FK121" i="10"/>
  <c r="FJ121" i="10"/>
  <c r="FI121" i="10"/>
  <c r="FU120" i="10"/>
  <c r="FT120" i="10"/>
  <c r="FS120" i="10"/>
  <c r="FR120" i="10"/>
  <c r="FQ120" i="10"/>
  <c r="FP120" i="10"/>
  <c r="FO120" i="10"/>
  <c r="FN120" i="10"/>
  <c r="FM120" i="10"/>
  <c r="FL120" i="10"/>
  <c r="FK120" i="10"/>
  <c r="FJ120" i="10"/>
  <c r="FI120" i="10"/>
  <c r="FU119" i="10"/>
  <c r="FT119" i="10"/>
  <c r="FS119" i="10"/>
  <c r="FR119" i="10"/>
  <c r="FQ119" i="10"/>
  <c r="FP119" i="10"/>
  <c r="FO119" i="10"/>
  <c r="FN119" i="10"/>
  <c r="FM119" i="10"/>
  <c r="FL119" i="10"/>
  <c r="FK119" i="10"/>
  <c r="FJ119" i="10"/>
  <c r="FI119" i="10"/>
  <c r="FU118" i="10"/>
  <c r="FT118" i="10"/>
  <c r="FS118" i="10"/>
  <c r="FR118" i="10"/>
  <c r="FQ118" i="10"/>
  <c r="FP118" i="10"/>
  <c r="FO118" i="10"/>
  <c r="FN118" i="10"/>
  <c r="FM118" i="10"/>
  <c r="FL118" i="10"/>
  <c r="FK118" i="10"/>
  <c r="FJ118" i="10"/>
  <c r="FI118" i="10"/>
  <c r="FU117" i="10"/>
  <c r="FT117" i="10"/>
  <c r="FS117" i="10"/>
  <c r="FR117" i="10"/>
  <c r="FQ117" i="10"/>
  <c r="FP117" i="10"/>
  <c r="FO117" i="10"/>
  <c r="FN117" i="10"/>
  <c r="FM117" i="10"/>
  <c r="FL117" i="10"/>
  <c r="FK117" i="10"/>
  <c r="FJ117" i="10"/>
  <c r="FI117" i="10"/>
  <c r="FU116" i="10"/>
  <c r="FT116" i="10"/>
  <c r="FS116" i="10"/>
  <c r="FR116" i="10"/>
  <c r="FQ116" i="10"/>
  <c r="FP116" i="10"/>
  <c r="FO116" i="10"/>
  <c r="FN116" i="10"/>
  <c r="FM116" i="10"/>
  <c r="FL116" i="10"/>
  <c r="FK116" i="10"/>
  <c r="FJ116" i="10"/>
  <c r="FI116" i="10"/>
  <c r="FU115" i="10"/>
  <c r="FT115" i="10"/>
  <c r="FS115" i="10"/>
  <c r="FR115" i="10"/>
  <c r="FQ115" i="10"/>
  <c r="FP115" i="10"/>
  <c r="FO115" i="10"/>
  <c r="FN115" i="10"/>
  <c r="FM115" i="10"/>
  <c r="FL115" i="10"/>
  <c r="FK115" i="10"/>
  <c r="FJ115" i="10"/>
  <c r="FI115" i="10"/>
  <c r="FU114" i="10"/>
  <c r="FT114" i="10"/>
  <c r="FS114" i="10"/>
  <c r="FR114" i="10"/>
  <c r="FQ114" i="10"/>
  <c r="FP114" i="10"/>
  <c r="FO114" i="10"/>
  <c r="FN114" i="10"/>
  <c r="FM114" i="10"/>
  <c r="FL114" i="10"/>
  <c r="FK114" i="10"/>
  <c r="FJ114" i="10"/>
  <c r="FI114" i="10"/>
  <c r="FU113" i="10"/>
  <c r="FT113" i="10"/>
  <c r="FS113" i="10"/>
  <c r="FR113" i="10"/>
  <c r="FQ113" i="10"/>
  <c r="FP113" i="10"/>
  <c r="FO113" i="10"/>
  <c r="FN113" i="10"/>
  <c r="FM113" i="10"/>
  <c r="FL113" i="10"/>
  <c r="FK113" i="10"/>
  <c r="FJ113" i="10"/>
  <c r="FI113" i="10"/>
  <c r="FU112" i="10"/>
  <c r="FT112" i="10"/>
  <c r="FS112" i="10"/>
  <c r="FR112" i="10"/>
  <c r="FQ112" i="10"/>
  <c r="FP112" i="10"/>
  <c r="FO112" i="10"/>
  <c r="FN112" i="10"/>
  <c r="FM112" i="10"/>
  <c r="FL112" i="10"/>
  <c r="FK112" i="10"/>
  <c r="FJ112" i="10"/>
  <c r="FI112" i="10"/>
  <c r="FU111" i="10"/>
  <c r="FT111" i="10"/>
  <c r="FS111" i="10"/>
  <c r="FR111" i="10"/>
  <c r="FQ111" i="10"/>
  <c r="FP111" i="10"/>
  <c r="FO111" i="10"/>
  <c r="FN111" i="10"/>
  <c r="FM111" i="10"/>
  <c r="FL111" i="10"/>
  <c r="FK111" i="10"/>
  <c r="FJ111" i="10"/>
  <c r="FI111" i="10"/>
  <c r="FU110" i="10"/>
  <c r="FT110" i="10"/>
  <c r="FS110" i="10"/>
  <c r="FR110" i="10"/>
  <c r="FQ110" i="10"/>
  <c r="FP110" i="10"/>
  <c r="FO110" i="10"/>
  <c r="FN110" i="10"/>
  <c r="FM110" i="10"/>
  <c r="FL110" i="10"/>
  <c r="FK110" i="10"/>
  <c r="FJ110" i="10"/>
  <c r="FI110" i="10"/>
  <c r="FU109" i="10"/>
  <c r="FT109" i="10"/>
  <c r="FS109" i="10"/>
  <c r="FR109" i="10"/>
  <c r="FQ109" i="10"/>
  <c r="FP109" i="10"/>
  <c r="FO109" i="10"/>
  <c r="FN109" i="10"/>
  <c r="FM109" i="10"/>
  <c r="FL109" i="10"/>
  <c r="FK109" i="10"/>
  <c r="FJ109" i="10"/>
  <c r="FI109" i="10"/>
  <c r="FU108" i="10"/>
  <c r="FT108" i="10"/>
  <c r="FS108" i="10"/>
  <c r="FR108" i="10"/>
  <c r="FQ108" i="10"/>
  <c r="FP108" i="10"/>
  <c r="FO108" i="10"/>
  <c r="FN108" i="10"/>
  <c r="FM108" i="10"/>
  <c r="FL108" i="10"/>
  <c r="FK108" i="10"/>
  <c r="FJ108" i="10"/>
  <c r="FI108" i="10"/>
  <c r="FU107" i="10"/>
  <c r="FT107" i="10"/>
  <c r="FS107" i="10"/>
  <c r="FR107" i="10"/>
  <c r="FQ107" i="10"/>
  <c r="FP107" i="10"/>
  <c r="FO107" i="10"/>
  <c r="FN107" i="10"/>
  <c r="FM107" i="10"/>
  <c r="FL107" i="10"/>
  <c r="FK107" i="10"/>
  <c r="FJ107" i="10"/>
  <c r="FI107" i="10"/>
  <c r="FU106" i="10"/>
  <c r="FT106" i="10"/>
  <c r="FS106" i="10"/>
  <c r="FR106" i="10"/>
  <c r="FQ106" i="10"/>
  <c r="FP106" i="10"/>
  <c r="FO106" i="10"/>
  <c r="FN106" i="10"/>
  <c r="FM106" i="10"/>
  <c r="FL106" i="10"/>
  <c r="FK106" i="10"/>
  <c r="FJ106" i="10"/>
  <c r="FI106" i="10"/>
  <c r="FU105" i="10"/>
  <c r="FT105" i="10"/>
  <c r="FS105" i="10"/>
  <c r="FR105" i="10"/>
  <c r="FQ105" i="10"/>
  <c r="FP105" i="10"/>
  <c r="FO105" i="10"/>
  <c r="FN105" i="10"/>
  <c r="FM105" i="10"/>
  <c r="FL105" i="10"/>
  <c r="FK105" i="10"/>
  <c r="FJ105" i="10"/>
  <c r="FI105" i="10"/>
  <c r="FU104" i="10"/>
  <c r="FT104" i="10"/>
  <c r="FS104" i="10"/>
  <c r="FR104" i="10"/>
  <c r="FQ104" i="10"/>
  <c r="FP104" i="10"/>
  <c r="FO104" i="10"/>
  <c r="FN104" i="10"/>
  <c r="FM104" i="10"/>
  <c r="FL104" i="10"/>
  <c r="FK104" i="10"/>
  <c r="FJ104" i="10"/>
  <c r="FI104" i="10"/>
  <c r="FU103" i="10"/>
  <c r="FT103" i="10"/>
  <c r="FS103" i="10"/>
  <c r="FR103" i="10"/>
  <c r="FQ103" i="10"/>
  <c r="FP103" i="10"/>
  <c r="FO103" i="10"/>
  <c r="FN103" i="10"/>
  <c r="FM103" i="10"/>
  <c r="FL103" i="10"/>
  <c r="FK103" i="10"/>
  <c r="FJ103" i="10"/>
  <c r="FI103" i="10"/>
  <c r="FU102" i="10"/>
  <c r="FT102" i="10"/>
  <c r="FS102" i="10"/>
  <c r="FR102" i="10"/>
  <c r="FQ102" i="10"/>
  <c r="FP102" i="10"/>
  <c r="FO102" i="10"/>
  <c r="FN102" i="10"/>
  <c r="FM102" i="10"/>
  <c r="FL102" i="10"/>
  <c r="FK102" i="10"/>
  <c r="FJ102" i="10"/>
  <c r="FI102" i="10"/>
  <c r="FU101" i="10"/>
  <c r="FT101" i="10"/>
  <c r="FS101" i="10"/>
  <c r="FR101" i="10"/>
  <c r="FQ101" i="10"/>
  <c r="FP101" i="10"/>
  <c r="FO101" i="10"/>
  <c r="FN101" i="10"/>
  <c r="FM101" i="10"/>
  <c r="FL101" i="10"/>
  <c r="FK101" i="10"/>
  <c r="FJ101" i="10"/>
  <c r="FI101" i="10"/>
  <c r="FU100" i="10"/>
  <c r="FT100" i="10"/>
  <c r="FS100" i="10"/>
  <c r="FR100" i="10"/>
  <c r="FQ100" i="10"/>
  <c r="FP100" i="10"/>
  <c r="FO100" i="10"/>
  <c r="FN100" i="10"/>
  <c r="FM100" i="10"/>
  <c r="FL100" i="10"/>
  <c r="FK100" i="10"/>
  <c r="FJ100" i="10"/>
  <c r="FI100" i="10"/>
  <c r="FU99" i="10"/>
  <c r="FT99" i="10"/>
  <c r="FS99" i="10"/>
  <c r="FR99" i="10"/>
  <c r="FQ99" i="10"/>
  <c r="FP99" i="10"/>
  <c r="FO99" i="10"/>
  <c r="FN99" i="10"/>
  <c r="FM99" i="10"/>
  <c r="FL99" i="10"/>
  <c r="FK99" i="10"/>
  <c r="FJ99" i="10"/>
  <c r="FI99" i="10"/>
  <c r="FU98" i="10"/>
  <c r="FT98" i="10"/>
  <c r="FS98" i="10"/>
  <c r="FR98" i="10"/>
  <c r="FQ98" i="10"/>
  <c r="FP98" i="10"/>
  <c r="FO98" i="10"/>
  <c r="FN98" i="10"/>
  <c r="FM98" i="10"/>
  <c r="FL98" i="10"/>
  <c r="FK98" i="10"/>
  <c r="FJ98" i="10"/>
  <c r="FI98" i="10"/>
  <c r="FU97" i="10"/>
  <c r="FT97" i="10"/>
  <c r="FS97" i="10"/>
  <c r="FR97" i="10"/>
  <c r="FQ97" i="10"/>
  <c r="FP97" i="10"/>
  <c r="FO97" i="10"/>
  <c r="FN97" i="10"/>
  <c r="FM97" i="10"/>
  <c r="FL97" i="10"/>
  <c r="FK97" i="10"/>
  <c r="FJ97" i="10"/>
  <c r="FI97" i="10"/>
  <c r="FU96" i="10"/>
  <c r="FT96" i="10"/>
  <c r="FS96" i="10"/>
  <c r="FR96" i="10"/>
  <c r="FQ96" i="10"/>
  <c r="FP96" i="10"/>
  <c r="FO96" i="10"/>
  <c r="FN96" i="10"/>
  <c r="FM96" i="10"/>
  <c r="FL96" i="10"/>
  <c r="FK96" i="10"/>
  <c r="FJ96" i="10"/>
  <c r="FI96" i="10"/>
  <c r="FU95" i="10"/>
  <c r="FT95" i="10"/>
  <c r="FS95" i="10"/>
  <c r="FR95" i="10"/>
  <c r="FQ95" i="10"/>
  <c r="FP95" i="10"/>
  <c r="FO95" i="10"/>
  <c r="FN95" i="10"/>
  <c r="FM95" i="10"/>
  <c r="FL95" i="10"/>
  <c r="FK95" i="10"/>
  <c r="FJ95" i="10"/>
  <c r="FI95" i="10"/>
  <c r="FU94" i="10"/>
  <c r="FT94" i="10"/>
  <c r="FS94" i="10"/>
  <c r="FR94" i="10"/>
  <c r="FQ94" i="10"/>
  <c r="FP94" i="10"/>
  <c r="FO94" i="10"/>
  <c r="FN94" i="10"/>
  <c r="FM94" i="10"/>
  <c r="FL94" i="10"/>
  <c r="FK94" i="10"/>
  <c r="FJ94" i="10"/>
  <c r="FI94" i="10"/>
  <c r="FU93" i="10"/>
  <c r="FT93" i="10"/>
  <c r="FS93" i="10"/>
  <c r="FR93" i="10"/>
  <c r="FQ93" i="10"/>
  <c r="FP93" i="10"/>
  <c r="FO93" i="10"/>
  <c r="FN93" i="10"/>
  <c r="FM93" i="10"/>
  <c r="FL93" i="10"/>
  <c r="FK93" i="10"/>
  <c r="FJ93" i="10"/>
  <c r="FI93" i="10"/>
  <c r="FU92" i="10"/>
  <c r="FT92" i="10"/>
  <c r="FS92" i="10"/>
  <c r="FR92" i="10"/>
  <c r="FQ92" i="10"/>
  <c r="FP92" i="10"/>
  <c r="FO92" i="10"/>
  <c r="FN92" i="10"/>
  <c r="FM92" i="10"/>
  <c r="FL92" i="10"/>
  <c r="FK92" i="10"/>
  <c r="FJ92" i="10"/>
  <c r="FI92" i="10"/>
  <c r="FU91" i="10"/>
  <c r="FT91" i="10"/>
  <c r="FS91" i="10"/>
  <c r="FR91" i="10"/>
  <c r="FQ91" i="10"/>
  <c r="FP91" i="10"/>
  <c r="FO91" i="10"/>
  <c r="FN91" i="10"/>
  <c r="FM91" i="10"/>
  <c r="FL91" i="10"/>
  <c r="FK91" i="10"/>
  <c r="FJ91" i="10"/>
  <c r="FI91" i="10"/>
  <c r="FU90" i="10"/>
  <c r="FT90" i="10"/>
  <c r="FS90" i="10"/>
  <c r="FR90" i="10"/>
  <c r="FQ90" i="10"/>
  <c r="FP90" i="10"/>
  <c r="FO90" i="10"/>
  <c r="FN90" i="10"/>
  <c r="FM90" i="10"/>
  <c r="FL90" i="10"/>
  <c r="FK90" i="10"/>
  <c r="FJ90" i="10"/>
  <c r="FI90" i="10"/>
  <c r="FU89" i="10"/>
  <c r="FT89" i="10"/>
  <c r="FS89" i="10"/>
  <c r="FR89" i="10"/>
  <c r="FQ89" i="10"/>
  <c r="FP89" i="10"/>
  <c r="FO89" i="10"/>
  <c r="FN89" i="10"/>
  <c r="FM89" i="10"/>
  <c r="FL89" i="10"/>
  <c r="FK89" i="10"/>
  <c r="FJ89" i="10"/>
  <c r="FI89" i="10"/>
  <c r="FU88" i="10"/>
  <c r="FT88" i="10"/>
  <c r="FS88" i="10"/>
  <c r="FR88" i="10"/>
  <c r="FQ88" i="10"/>
  <c r="FP88" i="10"/>
  <c r="FO88" i="10"/>
  <c r="FN88" i="10"/>
  <c r="FM88" i="10"/>
  <c r="FL88" i="10"/>
  <c r="FK88" i="10"/>
  <c r="FJ88" i="10"/>
  <c r="FI88" i="10"/>
  <c r="FU87" i="10"/>
  <c r="FT87" i="10"/>
  <c r="FS87" i="10"/>
  <c r="FR87" i="10"/>
  <c r="FQ87" i="10"/>
  <c r="FP87" i="10"/>
  <c r="FO87" i="10"/>
  <c r="FN87" i="10"/>
  <c r="FM87" i="10"/>
  <c r="FL87" i="10"/>
  <c r="FK87" i="10"/>
  <c r="FJ87" i="10"/>
  <c r="FI87" i="10"/>
  <c r="FU86" i="10"/>
  <c r="FT86" i="10"/>
  <c r="FS86" i="10"/>
  <c r="FR86" i="10"/>
  <c r="FQ86" i="10"/>
  <c r="FP86" i="10"/>
  <c r="FO86" i="10"/>
  <c r="FN86" i="10"/>
  <c r="FM86" i="10"/>
  <c r="FL86" i="10"/>
  <c r="FK86" i="10"/>
  <c r="FJ86" i="10"/>
  <c r="FI86" i="10"/>
  <c r="FU85" i="10"/>
  <c r="FT85" i="10"/>
  <c r="FS85" i="10"/>
  <c r="FR85" i="10"/>
  <c r="FQ85" i="10"/>
  <c r="FP85" i="10"/>
  <c r="FO85" i="10"/>
  <c r="FN85" i="10"/>
  <c r="FM85" i="10"/>
  <c r="FL85" i="10"/>
  <c r="FK85" i="10"/>
  <c r="FJ85" i="10"/>
  <c r="FI85" i="10"/>
  <c r="FU84" i="10"/>
  <c r="FT84" i="10"/>
  <c r="FS84" i="10"/>
  <c r="FR84" i="10"/>
  <c r="FQ84" i="10"/>
  <c r="FP84" i="10"/>
  <c r="FO84" i="10"/>
  <c r="FN84" i="10"/>
  <c r="FM84" i="10"/>
  <c r="FL84" i="10"/>
  <c r="FK84" i="10"/>
  <c r="FJ84" i="10"/>
  <c r="FI84" i="10"/>
  <c r="FU83" i="10"/>
  <c r="FT83" i="10"/>
  <c r="FS83" i="10"/>
  <c r="FR83" i="10"/>
  <c r="FQ83" i="10"/>
  <c r="FP83" i="10"/>
  <c r="FO83" i="10"/>
  <c r="FN83" i="10"/>
  <c r="FM83" i="10"/>
  <c r="FL83" i="10"/>
  <c r="FK83" i="10"/>
  <c r="FJ83" i="10"/>
  <c r="FI83" i="10"/>
  <c r="FU82" i="10"/>
  <c r="FT82" i="10"/>
  <c r="FS82" i="10"/>
  <c r="FR82" i="10"/>
  <c r="FQ82" i="10"/>
  <c r="FP82" i="10"/>
  <c r="FO82" i="10"/>
  <c r="FN82" i="10"/>
  <c r="FM82" i="10"/>
  <c r="FL82" i="10"/>
  <c r="FK82" i="10"/>
  <c r="FJ82" i="10"/>
  <c r="FI82" i="10"/>
  <c r="FU81" i="10"/>
  <c r="FT81" i="10"/>
  <c r="FS81" i="10"/>
  <c r="FR81" i="10"/>
  <c r="FQ81" i="10"/>
  <c r="FP81" i="10"/>
  <c r="FO81" i="10"/>
  <c r="FN81" i="10"/>
  <c r="FM81" i="10"/>
  <c r="FL81" i="10"/>
  <c r="FK81" i="10"/>
  <c r="FJ81" i="10"/>
  <c r="FI81" i="10"/>
  <c r="FU80" i="10"/>
  <c r="FT80" i="10"/>
  <c r="FS80" i="10"/>
  <c r="FR80" i="10"/>
  <c r="FQ80" i="10"/>
  <c r="FP80" i="10"/>
  <c r="FO80" i="10"/>
  <c r="FN80" i="10"/>
  <c r="FM80" i="10"/>
  <c r="FL80" i="10"/>
  <c r="FK80" i="10"/>
  <c r="FJ80" i="10"/>
  <c r="FI80" i="10"/>
  <c r="FU79" i="10"/>
  <c r="FT79" i="10"/>
  <c r="FS79" i="10"/>
  <c r="FR79" i="10"/>
  <c r="FQ79" i="10"/>
  <c r="FP79" i="10"/>
  <c r="FO79" i="10"/>
  <c r="FN79" i="10"/>
  <c r="FM79" i="10"/>
  <c r="FL79" i="10"/>
  <c r="FK79" i="10"/>
  <c r="FJ79" i="10"/>
  <c r="FI79" i="10"/>
  <c r="FU78" i="10"/>
  <c r="FT78" i="10"/>
  <c r="FS78" i="10"/>
  <c r="FR78" i="10"/>
  <c r="FQ78" i="10"/>
  <c r="FP78" i="10"/>
  <c r="FO78" i="10"/>
  <c r="FN78" i="10"/>
  <c r="FM78" i="10"/>
  <c r="FL78" i="10"/>
  <c r="FK78" i="10"/>
  <c r="FJ78" i="10"/>
  <c r="FI78" i="10"/>
  <c r="FU77" i="10"/>
  <c r="FT77" i="10"/>
  <c r="FS77" i="10"/>
  <c r="FR77" i="10"/>
  <c r="FQ77" i="10"/>
  <c r="FP77" i="10"/>
  <c r="FO77" i="10"/>
  <c r="FN77" i="10"/>
  <c r="FM77" i="10"/>
  <c r="FL77" i="10"/>
  <c r="FK77" i="10"/>
  <c r="FJ77" i="10"/>
  <c r="FI77" i="10"/>
  <c r="FU76" i="10"/>
  <c r="FT76" i="10"/>
  <c r="FS76" i="10"/>
  <c r="FR76" i="10"/>
  <c r="FQ76" i="10"/>
  <c r="FP76" i="10"/>
  <c r="FO76" i="10"/>
  <c r="FN76" i="10"/>
  <c r="FM76" i="10"/>
  <c r="FL76" i="10"/>
  <c r="FK76" i="10"/>
  <c r="FJ76" i="10"/>
  <c r="FI76" i="10"/>
  <c r="FU75" i="10"/>
  <c r="FT75" i="10"/>
  <c r="FS75" i="10"/>
  <c r="FR75" i="10"/>
  <c r="FQ75" i="10"/>
  <c r="FP75" i="10"/>
  <c r="FO75" i="10"/>
  <c r="FN75" i="10"/>
  <c r="FM75" i="10"/>
  <c r="FL75" i="10"/>
  <c r="FK75" i="10"/>
  <c r="FJ75" i="10"/>
  <c r="FI75" i="10"/>
  <c r="FU74" i="10"/>
  <c r="FT74" i="10"/>
  <c r="FS74" i="10"/>
  <c r="FR74" i="10"/>
  <c r="FQ74" i="10"/>
  <c r="FP74" i="10"/>
  <c r="FO74" i="10"/>
  <c r="FN74" i="10"/>
  <c r="FM74" i="10"/>
  <c r="FL74" i="10"/>
  <c r="FK74" i="10"/>
  <c r="FJ74" i="10"/>
  <c r="FI74" i="10"/>
  <c r="FU73" i="10"/>
  <c r="FT73" i="10"/>
  <c r="FS73" i="10"/>
  <c r="FR73" i="10"/>
  <c r="FQ73" i="10"/>
  <c r="FP73" i="10"/>
  <c r="FO73" i="10"/>
  <c r="FN73" i="10"/>
  <c r="FM73" i="10"/>
  <c r="FL73" i="10"/>
  <c r="FK73" i="10"/>
  <c r="FJ73" i="10"/>
  <c r="FI73" i="10"/>
  <c r="FU72" i="10"/>
  <c r="FT72" i="10"/>
  <c r="FS72" i="10"/>
  <c r="FR72" i="10"/>
  <c r="FQ72" i="10"/>
  <c r="FP72" i="10"/>
  <c r="FO72" i="10"/>
  <c r="FN72" i="10"/>
  <c r="FM72" i="10"/>
  <c r="FL72" i="10"/>
  <c r="FK72" i="10"/>
  <c r="FJ72" i="10"/>
  <c r="FI72" i="10"/>
  <c r="FU71" i="10"/>
  <c r="FT71" i="10"/>
  <c r="FS71" i="10"/>
  <c r="FR71" i="10"/>
  <c r="FQ71" i="10"/>
  <c r="FP71" i="10"/>
  <c r="FO71" i="10"/>
  <c r="FN71" i="10"/>
  <c r="FM71" i="10"/>
  <c r="FL71" i="10"/>
  <c r="FK71" i="10"/>
  <c r="FJ71" i="10"/>
  <c r="FI71" i="10"/>
  <c r="FU70" i="10"/>
  <c r="FT70" i="10"/>
  <c r="FS70" i="10"/>
  <c r="FR70" i="10"/>
  <c r="FQ70" i="10"/>
  <c r="FP70" i="10"/>
  <c r="FO70" i="10"/>
  <c r="FN70" i="10"/>
  <c r="FM70" i="10"/>
  <c r="FL70" i="10"/>
  <c r="FK70" i="10"/>
  <c r="FJ70" i="10"/>
  <c r="FI70" i="10"/>
  <c r="FU69" i="10"/>
  <c r="FT69" i="10"/>
  <c r="FS69" i="10"/>
  <c r="FR69" i="10"/>
  <c r="FQ69" i="10"/>
  <c r="FP69" i="10"/>
  <c r="FO69" i="10"/>
  <c r="FN69" i="10"/>
  <c r="FM69" i="10"/>
  <c r="FL69" i="10"/>
  <c r="FK69" i="10"/>
  <c r="FJ69" i="10"/>
  <c r="FI69" i="10"/>
  <c r="FU68" i="10"/>
  <c r="FT68" i="10"/>
  <c r="FS68" i="10"/>
  <c r="FR68" i="10"/>
  <c r="FQ68" i="10"/>
  <c r="FP68" i="10"/>
  <c r="FO68" i="10"/>
  <c r="FN68" i="10"/>
  <c r="FM68" i="10"/>
  <c r="FL68" i="10"/>
  <c r="FK68" i="10"/>
  <c r="FJ68" i="10"/>
  <c r="FI68" i="10"/>
  <c r="FU67" i="10"/>
  <c r="FT67" i="10"/>
  <c r="FS67" i="10"/>
  <c r="FR67" i="10"/>
  <c r="FQ67" i="10"/>
  <c r="FP67" i="10"/>
  <c r="FO67" i="10"/>
  <c r="FN67" i="10"/>
  <c r="FM67" i="10"/>
  <c r="FL67" i="10"/>
  <c r="FK67" i="10"/>
  <c r="FJ67" i="10"/>
  <c r="FI67" i="10"/>
  <c r="FU66" i="10"/>
  <c r="FT66" i="10"/>
  <c r="FS66" i="10"/>
  <c r="FR66" i="10"/>
  <c r="FQ66" i="10"/>
  <c r="FP66" i="10"/>
  <c r="FO66" i="10"/>
  <c r="FN66" i="10"/>
  <c r="FM66" i="10"/>
  <c r="FL66" i="10"/>
  <c r="FK66" i="10"/>
  <c r="FJ66" i="10"/>
  <c r="FI66" i="10"/>
  <c r="FU65" i="10"/>
  <c r="FT65" i="10"/>
  <c r="FS65" i="10"/>
  <c r="FR65" i="10"/>
  <c r="FQ65" i="10"/>
  <c r="FP65" i="10"/>
  <c r="FO65" i="10"/>
  <c r="FN65" i="10"/>
  <c r="FM65" i="10"/>
  <c r="FL65" i="10"/>
  <c r="FK65" i="10"/>
  <c r="FJ65" i="10"/>
  <c r="FI65" i="10"/>
  <c r="FU64" i="10"/>
  <c r="FT64" i="10"/>
  <c r="FS64" i="10"/>
  <c r="FR64" i="10"/>
  <c r="FQ64" i="10"/>
  <c r="FP64" i="10"/>
  <c r="FO64" i="10"/>
  <c r="FN64" i="10"/>
  <c r="FM64" i="10"/>
  <c r="FL64" i="10"/>
  <c r="FK64" i="10"/>
  <c r="FJ64" i="10"/>
  <c r="FI64" i="10"/>
  <c r="FU63" i="10"/>
  <c r="FT63" i="10"/>
  <c r="FS63" i="10"/>
  <c r="FR63" i="10"/>
  <c r="FQ63" i="10"/>
  <c r="FP63" i="10"/>
  <c r="FO63" i="10"/>
  <c r="FN63" i="10"/>
  <c r="FM63" i="10"/>
  <c r="FL63" i="10"/>
  <c r="FK63" i="10"/>
  <c r="FJ63" i="10"/>
  <c r="FI63" i="10"/>
  <c r="FU62" i="10"/>
  <c r="FT62" i="10"/>
  <c r="FS62" i="10"/>
  <c r="FR62" i="10"/>
  <c r="FQ62" i="10"/>
  <c r="FP62" i="10"/>
  <c r="FO62" i="10"/>
  <c r="FN62" i="10"/>
  <c r="FM62" i="10"/>
  <c r="FL62" i="10"/>
  <c r="FK62" i="10"/>
  <c r="FJ62" i="10"/>
  <c r="FI62" i="10"/>
  <c r="FU61" i="10"/>
  <c r="FT61" i="10"/>
  <c r="FS61" i="10"/>
  <c r="FR61" i="10"/>
  <c r="FQ61" i="10"/>
  <c r="FP61" i="10"/>
  <c r="FO61" i="10"/>
  <c r="FN61" i="10"/>
  <c r="FM61" i="10"/>
  <c r="FL61" i="10"/>
  <c r="FK61" i="10"/>
  <c r="FJ61" i="10"/>
  <c r="FI61" i="10"/>
  <c r="FU60" i="10"/>
  <c r="FT60" i="10"/>
  <c r="FS60" i="10"/>
  <c r="FR60" i="10"/>
  <c r="FQ60" i="10"/>
  <c r="FP60" i="10"/>
  <c r="FO60" i="10"/>
  <c r="FN60" i="10"/>
  <c r="FM60" i="10"/>
  <c r="FL60" i="10"/>
  <c r="FK60" i="10"/>
  <c r="FJ60" i="10"/>
  <c r="FI60" i="10"/>
  <c r="FU59" i="10"/>
  <c r="FT59" i="10"/>
  <c r="FS59" i="10"/>
  <c r="FR59" i="10"/>
  <c r="FQ59" i="10"/>
  <c r="FP59" i="10"/>
  <c r="FO59" i="10"/>
  <c r="FN59" i="10"/>
  <c r="FM59" i="10"/>
  <c r="FL59" i="10"/>
  <c r="FK59" i="10"/>
  <c r="FJ59" i="10"/>
  <c r="FI59" i="10"/>
  <c r="FU58" i="10"/>
  <c r="FT58" i="10"/>
  <c r="FS58" i="10"/>
  <c r="FR58" i="10"/>
  <c r="FQ58" i="10"/>
  <c r="FP58" i="10"/>
  <c r="FO58" i="10"/>
  <c r="FN58" i="10"/>
  <c r="FM58" i="10"/>
  <c r="FL58" i="10"/>
  <c r="FK58" i="10"/>
  <c r="FJ58" i="10"/>
  <c r="FI58" i="10"/>
  <c r="FU57" i="10"/>
  <c r="FT57" i="10"/>
  <c r="FS57" i="10"/>
  <c r="FR57" i="10"/>
  <c r="FQ57" i="10"/>
  <c r="FP57" i="10"/>
  <c r="FO57" i="10"/>
  <c r="FN57" i="10"/>
  <c r="FM57" i="10"/>
  <c r="FL57" i="10"/>
  <c r="FK57" i="10"/>
  <c r="FJ57" i="10"/>
  <c r="FI57" i="10"/>
  <c r="FU56" i="10"/>
  <c r="FT56" i="10"/>
  <c r="FS56" i="10"/>
  <c r="FR56" i="10"/>
  <c r="FQ56" i="10"/>
  <c r="FP56" i="10"/>
  <c r="FO56" i="10"/>
  <c r="FN56" i="10"/>
  <c r="FM56" i="10"/>
  <c r="FL56" i="10"/>
  <c r="FK56" i="10"/>
  <c r="FJ56" i="10"/>
  <c r="FI56" i="10"/>
  <c r="FU55" i="10"/>
  <c r="FT55" i="10"/>
  <c r="FS55" i="10"/>
  <c r="FR55" i="10"/>
  <c r="FQ55" i="10"/>
  <c r="FP55" i="10"/>
  <c r="FO55" i="10"/>
  <c r="FN55" i="10"/>
  <c r="FM55" i="10"/>
  <c r="FL55" i="10"/>
  <c r="FK55" i="10"/>
  <c r="FJ55" i="10"/>
  <c r="FI55" i="10"/>
  <c r="FU54" i="10"/>
  <c r="FT54" i="10"/>
  <c r="FS54" i="10"/>
  <c r="FR54" i="10"/>
  <c r="FQ54" i="10"/>
  <c r="FP54" i="10"/>
  <c r="FO54" i="10"/>
  <c r="FN54" i="10"/>
  <c r="FM54" i="10"/>
  <c r="FL54" i="10"/>
  <c r="FK54" i="10"/>
  <c r="FJ54" i="10"/>
  <c r="FI54" i="10"/>
  <c r="FU53" i="10"/>
  <c r="FT53" i="10"/>
  <c r="FS53" i="10"/>
  <c r="FR53" i="10"/>
  <c r="FQ53" i="10"/>
  <c r="FP53" i="10"/>
  <c r="FO53" i="10"/>
  <c r="FN53" i="10"/>
  <c r="FM53" i="10"/>
  <c r="FL53" i="10"/>
  <c r="FK53" i="10"/>
  <c r="FJ53" i="10"/>
  <c r="FI53" i="10"/>
  <c r="FU52" i="10"/>
  <c r="FT52" i="10"/>
  <c r="FS52" i="10"/>
  <c r="FR52" i="10"/>
  <c r="FQ52" i="10"/>
  <c r="FP52" i="10"/>
  <c r="FO52" i="10"/>
  <c r="FN52" i="10"/>
  <c r="FM52" i="10"/>
  <c r="FL52" i="10"/>
  <c r="FK52" i="10"/>
  <c r="FJ52" i="10"/>
  <c r="FI52" i="10"/>
  <c r="FU51" i="10"/>
  <c r="FT51" i="10"/>
  <c r="FS51" i="10"/>
  <c r="FR51" i="10"/>
  <c r="FQ51" i="10"/>
  <c r="FP51" i="10"/>
  <c r="FO51" i="10"/>
  <c r="FN51" i="10"/>
  <c r="FM51" i="10"/>
  <c r="FL51" i="10"/>
  <c r="FK51" i="10"/>
  <c r="FJ51" i="10"/>
  <c r="FI51" i="10"/>
  <c r="FU50" i="10"/>
  <c r="FT50" i="10"/>
  <c r="FS50" i="10"/>
  <c r="FR50" i="10"/>
  <c r="FQ50" i="10"/>
  <c r="FP50" i="10"/>
  <c r="FO50" i="10"/>
  <c r="FN50" i="10"/>
  <c r="FM50" i="10"/>
  <c r="FL50" i="10"/>
  <c r="FK50" i="10"/>
  <c r="FJ50" i="10"/>
  <c r="FI50" i="10"/>
  <c r="FU49" i="10"/>
  <c r="FT49" i="10"/>
  <c r="FS49" i="10"/>
  <c r="FR49" i="10"/>
  <c r="FQ49" i="10"/>
  <c r="FP49" i="10"/>
  <c r="FO49" i="10"/>
  <c r="FN49" i="10"/>
  <c r="FM49" i="10"/>
  <c r="FL49" i="10"/>
  <c r="FK49" i="10"/>
  <c r="FJ49" i="10"/>
  <c r="FI49" i="10"/>
  <c r="FU48" i="10"/>
  <c r="FT48" i="10"/>
  <c r="FS48" i="10"/>
  <c r="FR48" i="10"/>
  <c r="FQ48" i="10"/>
  <c r="FP48" i="10"/>
  <c r="FO48" i="10"/>
  <c r="FN48" i="10"/>
  <c r="FM48" i="10"/>
  <c r="FL48" i="10"/>
  <c r="FK48" i="10"/>
  <c r="FJ48" i="10"/>
  <c r="FI48" i="10"/>
  <c r="FU47" i="10"/>
  <c r="FT47" i="10"/>
  <c r="FS47" i="10"/>
  <c r="FR47" i="10"/>
  <c r="FQ47" i="10"/>
  <c r="FP47" i="10"/>
  <c r="FO47" i="10"/>
  <c r="FN47" i="10"/>
  <c r="FM47" i="10"/>
  <c r="FL47" i="10"/>
  <c r="FK47" i="10"/>
  <c r="FJ47" i="10"/>
  <c r="FI47" i="10"/>
  <c r="FU46" i="10"/>
  <c r="FT46" i="10"/>
  <c r="FS46" i="10"/>
  <c r="FR46" i="10"/>
  <c r="FQ46" i="10"/>
  <c r="FP46" i="10"/>
  <c r="FO46" i="10"/>
  <c r="FN46" i="10"/>
  <c r="FM46" i="10"/>
  <c r="FL46" i="10"/>
  <c r="FK46" i="10"/>
  <c r="FJ46" i="10"/>
  <c r="FI46" i="10"/>
  <c r="FU45" i="10"/>
  <c r="FT45" i="10"/>
  <c r="FS45" i="10"/>
  <c r="FR45" i="10"/>
  <c r="FQ45" i="10"/>
  <c r="FP45" i="10"/>
  <c r="FO45" i="10"/>
  <c r="FN45" i="10"/>
  <c r="FM45" i="10"/>
  <c r="FL45" i="10"/>
  <c r="FK45" i="10"/>
  <c r="FJ45" i="10"/>
  <c r="FI45" i="10"/>
  <c r="FU44" i="10"/>
  <c r="FT44" i="10"/>
  <c r="FS44" i="10"/>
  <c r="FR44" i="10"/>
  <c r="FQ44" i="10"/>
  <c r="FP44" i="10"/>
  <c r="FO44" i="10"/>
  <c r="FN44" i="10"/>
  <c r="FM44" i="10"/>
  <c r="FL44" i="10"/>
  <c r="FK44" i="10"/>
  <c r="FJ44" i="10"/>
  <c r="FI44" i="10"/>
  <c r="FU43" i="10"/>
  <c r="FT43" i="10"/>
  <c r="FS43" i="10"/>
  <c r="FR43" i="10"/>
  <c r="FQ43" i="10"/>
  <c r="FP43" i="10"/>
  <c r="FO43" i="10"/>
  <c r="FN43" i="10"/>
  <c r="FM43" i="10"/>
  <c r="FL43" i="10"/>
  <c r="FK43" i="10"/>
  <c r="FJ43" i="10"/>
  <c r="FI43" i="10"/>
  <c r="FU42" i="10"/>
  <c r="FT42" i="10"/>
  <c r="FS42" i="10"/>
  <c r="FR42" i="10"/>
  <c r="FQ42" i="10"/>
  <c r="FP42" i="10"/>
  <c r="FO42" i="10"/>
  <c r="FN42" i="10"/>
  <c r="FM42" i="10"/>
  <c r="FL42" i="10"/>
  <c r="FK42" i="10"/>
  <c r="FJ42" i="10"/>
  <c r="FI42" i="10"/>
  <c r="FU41" i="10"/>
  <c r="FT41" i="10"/>
  <c r="FS41" i="10"/>
  <c r="FR41" i="10"/>
  <c r="FQ41" i="10"/>
  <c r="FP41" i="10"/>
  <c r="FO41" i="10"/>
  <c r="FN41" i="10"/>
  <c r="FM41" i="10"/>
  <c r="FL41" i="10"/>
  <c r="FK41" i="10"/>
  <c r="FJ41" i="10"/>
  <c r="FI41" i="10"/>
  <c r="FU40" i="10"/>
  <c r="FT40" i="10"/>
  <c r="FS40" i="10"/>
  <c r="FR40" i="10"/>
  <c r="FQ40" i="10"/>
  <c r="FP40" i="10"/>
  <c r="FO40" i="10"/>
  <c r="FN40" i="10"/>
  <c r="FM40" i="10"/>
  <c r="FL40" i="10"/>
  <c r="FK40" i="10"/>
  <c r="FJ40" i="10"/>
  <c r="FI40" i="10"/>
  <c r="FU39" i="10"/>
  <c r="FT39" i="10"/>
  <c r="FS39" i="10"/>
  <c r="FR39" i="10"/>
  <c r="FQ39" i="10"/>
  <c r="FP39" i="10"/>
  <c r="FO39" i="10"/>
  <c r="FN39" i="10"/>
  <c r="FM39" i="10"/>
  <c r="FL39" i="10"/>
  <c r="FK39" i="10"/>
  <c r="FJ39" i="10"/>
  <c r="FI39" i="10"/>
  <c r="FU38" i="10"/>
  <c r="FT38" i="10"/>
  <c r="FS38" i="10"/>
  <c r="FR38" i="10"/>
  <c r="FQ38" i="10"/>
  <c r="FP38" i="10"/>
  <c r="FO38" i="10"/>
  <c r="FN38" i="10"/>
  <c r="FM38" i="10"/>
  <c r="FL38" i="10"/>
  <c r="FK38" i="10"/>
  <c r="FJ38" i="10"/>
  <c r="FI38" i="10"/>
  <c r="FU37" i="10"/>
  <c r="FT37" i="10"/>
  <c r="FS37" i="10"/>
  <c r="FR37" i="10"/>
  <c r="FQ37" i="10"/>
  <c r="FP37" i="10"/>
  <c r="FO37" i="10"/>
  <c r="FN37" i="10"/>
  <c r="FM37" i="10"/>
  <c r="FL37" i="10"/>
  <c r="FK37" i="10"/>
  <c r="FJ37" i="10"/>
  <c r="FI37" i="10"/>
  <c r="FU36" i="10"/>
  <c r="FT36" i="10"/>
  <c r="FS36" i="10"/>
  <c r="FR36" i="10"/>
  <c r="FQ36" i="10"/>
  <c r="FP36" i="10"/>
  <c r="FO36" i="10"/>
  <c r="FN36" i="10"/>
  <c r="FM36" i="10"/>
  <c r="FL36" i="10"/>
  <c r="FK36" i="10"/>
  <c r="FJ36" i="10"/>
  <c r="FI36" i="10"/>
  <c r="FU35" i="10"/>
  <c r="FT35" i="10"/>
  <c r="FS35" i="10"/>
  <c r="FR35" i="10"/>
  <c r="FQ35" i="10"/>
  <c r="FP35" i="10"/>
  <c r="FO35" i="10"/>
  <c r="FN35" i="10"/>
  <c r="FM35" i="10"/>
  <c r="FL35" i="10"/>
  <c r="FK35" i="10"/>
  <c r="FJ35" i="10"/>
  <c r="FI35" i="10"/>
  <c r="FU34" i="10"/>
  <c r="FT34" i="10"/>
  <c r="FS34" i="10"/>
  <c r="FR34" i="10"/>
  <c r="FQ34" i="10"/>
  <c r="FP34" i="10"/>
  <c r="FO34" i="10"/>
  <c r="FN34" i="10"/>
  <c r="FM34" i="10"/>
  <c r="FL34" i="10"/>
  <c r="FK34" i="10"/>
  <c r="FJ34" i="10"/>
  <c r="FI34" i="10"/>
  <c r="FU33" i="10"/>
  <c r="FT33" i="10"/>
  <c r="FS33" i="10"/>
  <c r="FR33" i="10"/>
  <c r="FQ33" i="10"/>
  <c r="FP33" i="10"/>
  <c r="FO33" i="10"/>
  <c r="FN33" i="10"/>
  <c r="FM33" i="10"/>
  <c r="FL33" i="10"/>
  <c r="FK33" i="10"/>
  <c r="FJ33" i="10"/>
  <c r="FI33" i="10"/>
  <c r="FU32" i="10"/>
  <c r="FT32" i="10"/>
  <c r="FS32" i="10"/>
  <c r="FR32" i="10"/>
  <c r="FQ32" i="10"/>
  <c r="FP32" i="10"/>
  <c r="FO32" i="10"/>
  <c r="FN32" i="10"/>
  <c r="FM32" i="10"/>
  <c r="FL32" i="10"/>
  <c r="FK32" i="10"/>
  <c r="FJ32" i="10"/>
  <c r="FI32" i="10"/>
  <c r="FU31" i="10"/>
  <c r="FT31" i="10"/>
  <c r="FS31" i="10"/>
  <c r="FR31" i="10"/>
  <c r="FQ31" i="10"/>
  <c r="FP31" i="10"/>
  <c r="FO31" i="10"/>
  <c r="FN31" i="10"/>
  <c r="FM31" i="10"/>
  <c r="FL31" i="10"/>
  <c r="FK31" i="10"/>
  <c r="FJ31" i="10"/>
  <c r="FI31" i="10"/>
  <c r="FU30" i="10"/>
  <c r="FT30" i="10"/>
  <c r="FS30" i="10"/>
  <c r="FR30" i="10"/>
  <c r="FQ30" i="10"/>
  <c r="FP30" i="10"/>
  <c r="FO30" i="10"/>
  <c r="FN30" i="10"/>
  <c r="FM30" i="10"/>
  <c r="FL30" i="10"/>
  <c r="FK30" i="10"/>
  <c r="FJ30" i="10"/>
  <c r="FI30" i="10"/>
  <c r="FU29" i="10"/>
  <c r="FT29" i="10"/>
  <c r="FS29" i="10"/>
  <c r="FR29" i="10"/>
  <c r="FQ29" i="10"/>
  <c r="FP29" i="10"/>
  <c r="FO29" i="10"/>
  <c r="FN29" i="10"/>
  <c r="FM29" i="10"/>
  <c r="FL29" i="10"/>
  <c r="FK29" i="10"/>
  <c r="FJ29" i="10"/>
  <c r="FI29" i="10"/>
  <c r="FU28" i="10"/>
  <c r="FT28" i="10"/>
  <c r="FS28" i="10"/>
  <c r="FR28" i="10"/>
  <c r="FQ28" i="10"/>
  <c r="FP28" i="10"/>
  <c r="FO28" i="10"/>
  <c r="FN28" i="10"/>
  <c r="FM28" i="10"/>
  <c r="FL28" i="10"/>
  <c r="FK28" i="10"/>
  <c r="FJ28" i="10"/>
  <c r="FI28" i="10"/>
  <c r="FU27" i="10"/>
  <c r="FT27" i="10"/>
  <c r="FS27" i="10"/>
  <c r="FR27" i="10"/>
  <c r="FQ27" i="10"/>
  <c r="FP27" i="10"/>
  <c r="FO27" i="10"/>
  <c r="FN27" i="10"/>
  <c r="FM27" i="10"/>
  <c r="FL27" i="10"/>
  <c r="FK27" i="10"/>
  <c r="FJ27" i="10"/>
  <c r="FI27" i="10"/>
  <c r="FU26" i="10"/>
  <c r="FT26" i="10"/>
  <c r="FS26" i="10"/>
  <c r="FR26" i="10"/>
  <c r="FQ26" i="10"/>
  <c r="FP26" i="10"/>
  <c r="FO26" i="10"/>
  <c r="FN26" i="10"/>
  <c r="FM26" i="10"/>
  <c r="FL26" i="10"/>
  <c r="FK26" i="10"/>
  <c r="FJ26" i="10"/>
  <c r="FI26" i="10"/>
  <c r="FU25" i="10"/>
  <c r="FT25" i="10"/>
  <c r="FS25" i="10"/>
  <c r="FR25" i="10"/>
  <c r="FQ25" i="10"/>
  <c r="FP25" i="10"/>
  <c r="FO25" i="10"/>
  <c r="FN25" i="10"/>
  <c r="FM25" i="10"/>
  <c r="FL25" i="10"/>
  <c r="FK25" i="10"/>
  <c r="FJ25" i="10"/>
  <c r="FI25" i="10"/>
  <c r="FU24" i="10"/>
  <c r="FT24" i="10"/>
  <c r="FS24" i="10"/>
  <c r="FR24" i="10"/>
  <c r="FQ24" i="10"/>
  <c r="FP24" i="10"/>
  <c r="FO24" i="10"/>
  <c r="FN24" i="10"/>
  <c r="FM24" i="10"/>
  <c r="FL24" i="10"/>
  <c r="FK24" i="10"/>
  <c r="FJ24" i="10"/>
  <c r="FI24" i="10"/>
  <c r="FU23" i="10"/>
  <c r="FT23" i="10"/>
  <c r="FS23" i="10"/>
  <c r="FR23" i="10"/>
  <c r="FQ23" i="10"/>
  <c r="FP23" i="10"/>
  <c r="FO23" i="10"/>
  <c r="FN23" i="10"/>
  <c r="FM23" i="10"/>
  <c r="FL23" i="10"/>
  <c r="FK23" i="10"/>
  <c r="FJ23" i="10"/>
  <c r="FI23" i="10"/>
  <c r="FU22" i="10"/>
  <c r="FT22" i="10"/>
  <c r="FS22" i="10"/>
  <c r="FR22" i="10"/>
  <c r="FQ22" i="10"/>
  <c r="FP22" i="10"/>
  <c r="FO22" i="10"/>
  <c r="FN22" i="10"/>
  <c r="FM22" i="10"/>
  <c r="FL22" i="10"/>
  <c r="FK22" i="10"/>
  <c r="FJ22" i="10"/>
  <c r="FI22" i="10"/>
  <c r="FU21" i="10"/>
  <c r="FT21" i="10"/>
  <c r="FS21" i="10"/>
  <c r="FR21" i="10"/>
  <c r="FQ21" i="10"/>
  <c r="FP21" i="10"/>
  <c r="FO21" i="10"/>
  <c r="FN21" i="10"/>
  <c r="FM21" i="10"/>
  <c r="FL21" i="10"/>
  <c r="FK21" i="10"/>
  <c r="FJ21" i="10"/>
  <c r="FI21" i="10"/>
  <c r="FU20" i="10"/>
  <c r="FT20" i="10"/>
  <c r="FS20" i="10"/>
  <c r="FR20" i="10"/>
  <c r="FQ20" i="10"/>
  <c r="FP20" i="10"/>
  <c r="FO20" i="10"/>
  <c r="FN20" i="10"/>
  <c r="FM20" i="10"/>
  <c r="FL20" i="10"/>
  <c r="FK20" i="10"/>
  <c r="FJ20" i="10"/>
  <c r="FI20" i="10"/>
  <c r="FU19" i="10"/>
  <c r="FT19" i="10"/>
  <c r="FS19" i="10"/>
  <c r="FR19" i="10"/>
  <c r="FQ19" i="10"/>
  <c r="FP19" i="10"/>
  <c r="FO19" i="10"/>
  <c r="FN19" i="10"/>
  <c r="FM19" i="10"/>
  <c r="FL19" i="10"/>
  <c r="FK19" i="10"/>
  <c r="FJ19" i="10"/>
  <c r="FI19" i="10"/>
  <c r="FU18" i="10"/>
  <c r="FT18" i="10"/>
  <c r="FS18" i="10"/>
  <c r="FR18" i="10"/>
  <c r="FQ18" i="10"/>
  <c r="FP18" i="10"/>
  <c r="FO18" i="10"/>
  <c r="FN18" i="10"/>
  <c r="FM18" i="10"/>
  <c r="FL18" i="10"/>
  <c r="FK18" i="10"/>
  <c r="FJ18" i="10"/>
  <c r="FI18" i="10"/>
  <c r="FU17" i="10"/>
  <c r="FT17" i="10"/>
  <c r="FS17" i="10"/>
  <c r="FR17" i="10"/>
  <c r="FQ17" i="10"/>
  <c r="FP17" i="10"/>
  <c r="FO17" i="10"/>
  <c r="FN17" i="10"/>
  <c r="FM17" i="10"/>
  <c r="FL17" i="10"/>
  <c r="FK17" i="10"/>
  <c r="FJ17" i="10"/>
  <c r="FI17" i="10"/>
  <c r="FU16" i="10"/>
  <c r="FT16" i="10"/>
  <c r="FS16" i="10"/>
  <c r="FR16" i="10"/>
  <c r="FQ16" i="10"/>
  <c r="FP16" i="10"/>
  <c r="FO16" i="10"/>
  <c r="FN16" i="10"/>
  <c r="FM16" i="10"/>
  <c r="FL16" i="10"/>
  <c r="FK16" i="10"/>
  <c r="FJ16" i="10"/>
  <c r="FI16" i="10"/>
  <c r="FU15" i="10"/>
  <c r="FT15" i="10"/>
  <c r="FS15" i="10"/>
  <c r="FR15" i="10"/>
  <c r="FQ15" i="10"/>
  <c r="FP15" i="10"/>
  <c r="FO15" i="10"/>
  <c r="FN15" i="10"/>
  <c r="FM15" i="10"/>
  <c r="FL15" i="10"/>
  <c r="FK15" i="10"/>
  <c r="FJ15" i="10"/>
  <c r="FI15" i="10"/>
  <c r="FU14" i="10"/>
  <c r="FT14" i="10"/>
  <c r="FS14" i="10"/>
  <c r="FR14" i="10"/>
  <c r="FQ14" i="10"/>
  <c r="FP14" i="10"/>
  <c r="FO14" i="10"/>
  <c r="FN14" i="10"/>
  <c r="FM14" i="10"/>
  <c r="FL14" i="10"/>
  <c r="FK14" i="10"/>
  <c r="FJ14" i="10"/>
  <c r="FI14" i="10"/>
  <c r="FU13" i="10"/>
  <c r="FT13" i="10"/>
  <c r="FS13" i="10"/>
  <c r="FR13" i="10"/>
  <c r="FQ13" i="10"/>
  <c r="FP13" i="10"/>
  <c r="FO13" i="10"/>
  <c r="FN13" i="10"/>
  <c r="FM13" i="10"/>
  <c r="FL13" i="10"/>
  <c r="FK13" i="10"/>
  <c r="FJ13" i="10"/>
  <c r="FI13" i="10"/>
  <c r="FU12" i="10"/>
  <c r="FT12" i="10"/>
  <c r="FS12" i="10"/>
  <c r="FR12" i="10"/>
  <c r="FQ12" i="10"/>
  <c r="FP12" i="10"/>
  <c r="FO12" i="10"/>
  <c r="FN12" i="10"/>
  <c r="FM12" i="10"/>
  <c r="FL12" i="10"/>
  <c r="FK12" i="10"/>
  <c r="FJ12" i="10"/>
  <c r="FI12" i="10"/>
  <c r="FU11" i="10"/>
  <c r="FT11" i="10"/>
  <c r="FS11" i="10"/>
  <c r="FR11" i="10"/>
  <c r="FQ11" i="10"/>
  <c r="FP11" i="10"/>
  <c r="FO11" i="10"/>
  <c r="FN11" i="10"/>
  <c r="FM11" i="10"/>
  <c r="FL11" i="10"/>
  <c r="FK11" i="10"/>
  <c r="FJ11" i="10"/>
  <c r="FI11" i="10"/>
  <c r="FU10" i="10"/>
  <c r="FT10" i="10"/>
  <c r="FS10" i="10"/>
  <c r="FR10" i="10"/>
  <c r="FQ10" i="10"/>
  <c r="FP10" i="10"/>
  <c r="FO10" i="10"/>
  <c r="FN10" i="10"/>
  <c r="FM10" i="10"/>
  <c r="FL10" i="10"/>
  <c r="FK10" i="10"/>
  <c r="FJ10" i="10"/>
  <c r="FI10" i="10"/>
  <c r="FU9" i="10"/>
  <c r="FT9" i="10"/>
  <c r="FS9" i="10"/>
  <c r="FR9" i="10"/>
  <c r="FQ9" i="10"/>
  <c r="FP9" i="10"/>
  <c r="FO9" i="10"/>
  <c r="FN9" i="10"/>
  <c r="FM9" i="10"/>
  <c r="FL9" i="10"/>
  <c r="FK9" i="10"/>
  <c r="FJ9" i="10"/>
  <c r="FI9" i="10"/>
  <c r="FI8" i="10"/>
  <c r="FJ8" i="10"/>
  <c r="FK8" i="10"/>
  <c r="FL8" i="10"/>
  <c r="FU8" i="10"/>
  <c r="FT8" i="10"/>
  <c r="FS8" i="10"/>
  <c r="FR8" i="10"/>
  <c r="FQ8" i="10"/>
  <c r="FP8" i="10"/>
  <c r="FO8" i="10"/>
  <c r="FN8" i="10"/>
  <c r="FM8" i="10"/>
  <c r="P135" i="10"/>
  <c r="P137" i="10"/>
  <c r="Q30" i="4"/>
  <c r="Q28" i="4"/>
  <c r="Q29" i="4"/>
  <c r="BC22" i="4"/>
  <c r="BD22" i="4"/>
  <c r="B8" i="4"/>
  <c r="B9" i="4"/>
  <c r="B10" i="4"/>
  <c r="B11" i="4"/>
  <c r="B12" i="4"/>
  <c r="B13" i="4"/>
  <c r="B14" i="4"/>
  <c r="B15" i="4"/>
  <c r="B16" i="4"/>
  <c r="B17" i="4"/>
  <c r="B18" i="4"/>
  <c r="B19" i="4"/>
  <c r="B20" i="4"/>
  <c r="B21" i="4"/>
  <c r="B22" i="4"/>
  <c r="B24" i="4"/>
  <c r="BB25" i="4"/>
  <c r="BB24" i="4"/>
  <c r="BC8" i="4"/>
  <c r="BC9" i="4"/>
  <c r="BC10" i="4"/>
  <c r="BC11" i="4"/>
  <c r="BC12" i="4"/>
  <c r="BC13" i="4"/>
  <c r="BC14" i="4"/>
  <c r="BC15" i="4"/>
  <c r="BC16" i="4"/>
  <c r="BC17" i="4"/>
  <c r="BC18" i="4"/>
  <c r="BC19" i="4"/>
  <c r="BC20" i="4"/>
  <c r="BC21" i="4"/>
  <c r="BC24" i="4"/>
  <c r="BD8" i="4"/>
  <c r="BD9" i="4"/>
  <c r="BD10" i="4"/>
  <c r="BD11" i="4"/>
  <c r="BD12" i="4"/>
  <c r="BD13" i="4"/>
  <c r="BD14" i="4"/>
  <c r="BD15" i="4"/>
  <c r="BD16" i="4"/>
  <c r="BD17" i="4"/>
  <c r="BD18" i="4"/>
  <c r="BD19" i="4"/>
  <c r="BD20" i="4"/>
  <c r="BD21" i="4"/>
  <c r="BD24" i="4"/>
  <c r="BB22" i="4"/>
  <c r="BT22" i="4"/>
  <c r="BV22" i="4"/>
  <c r="BU22" i="4"/>
  <c r="Z31" i="4"/>
  <c r="BE22" i="4"/>
  <c r="Z32" i="4"/>
  <c r="BF22" i="4"/>
  <c r="Z33" i="4"/>
  <c r="BG22" i="4"/>
  <c r="Z34" i="4"/>
  <c r="BH22" i="4"/>
  <c r="Z35" i="4"/>
  <c r="BI22" i="4"/>
  <c r="Z36" i="4"/>
  <c r="BJ22" i="4"/>
  <c r="Z37" i="4"/>
  <c r="BK22" i="4"/>
  <c r="Z38" i="4"/>
  <c r="BL22" i="4"/>
  <c r="Z39" i="4"/>
  <c r="BM22" i="4"/>
  <c r="Z40" i="4"/>
  <c r="BN22" i="4"/>
  <c r="Z41" i="4"/>
  <c r="BO22" i="4"/>
  <c r="Z42" i="4"/>
  <c r="BP22" i="4"/>
  <c r="CA22" i="4"/>
  <c r="BZ22" i="4"/>
  <c r="BY22" i="4"/>
  <c r="BB21" i="4"/>
  <c r="BT21" i="4"/>
  <c r="BV21" i="4"/>
  <c r="BU21" i="4"/>
  <c r="BE21" i="4"/>
  <c r="BF21" i="4"/>
  <c r="BG21" i="4"/>
  <c r="BH21" i="4"/>
  <c r="BI21" i="4"/>
  <c r="BJ21" i="4"/>
  <c r="BK21" i="4"/>
  <c r="BL21" i="4"/>
  <c r="BM21" i="4"/>
  <c r="BN21" i="4"/>
  <c r="BO21" i="4"/>
  <c r="BP21" i="4"/>
  <c r="CA21" i="4"/>
  <c r="BZ21" i="4"/>
  <c r="BY21" i="4"/>
  <c r="BB20" i="4"/>
  <c r="BT20" i="4"/>
  <c r="BV20" i="4"/>
  <c r="BU20" i="4"/>
  <c r="BE20" i="4"/>
  <c r="BF20" i="4"/>
  <c r="BG20" i="4"/>
  <c r="BH20" i="4"/>
  <c r="BI20" i="4"/>
  <c r="BJ20" i="4"/>
  <c r="BK20" i="4"/>
  <c r="BL20" i="4"/>
  <c r="BM20" i="4"/>
  <c r="BN20" i="4"/>
  <c r="BO20" i="4"/>
  <c r="BP20" i="4"/>
  <c r="CA20" i="4"/>
  <c r="BZ20" i="4"/>
  <c r="BY20" i="4"/>
  <c r="BB19" i="4"/>
  <c r="BT19" i="4"/>
  <c r="BV19" i="4"/>
  <c r="BU19" i="4"/>
  <c r="BE19" i="4"/>
  <c r="BF19" i="4"/>
  <c r="BG19" i="4"/>
  <c r="BH19" i="4"/>
  <c r="BI19" i="4"/>
  <c r="BJ19" i="4"/>
  <c r="BK19" i="4"/>
  <c r="BL19" i="4"/>
  <c r="BM19" i="4"/>
  <c r="BN19" i="4"/>
  <c r="BO19" i="4"/>
  <c r="BP19" i="4"/>
  <c r="CA19" i="4"/>
  <c r="BZ19" i="4"/>
  <c r="BY19" i="4"/>
  <c r="BB18" i="4"/>
  <c r="BT18" i="4"/>
  <c r="BV18" i="4"/>
  <c r="BU18" i="4"/>
  <c r="BE18" i="4"/>
  <c r="BF18" i="4"/>
  <c r="BG18" i="4"/>
  <c r="BH18" i="4"/>
  <c r="BI18" i="4"/>
  <c r="BJ18" i="4"/>
  <c r="BK18" i="4"/>
  <c r="BL18" i="4"/>
  <c r="BM18" i="4"/>
  <c r="BN18" i="4"/>
  <c r="BO18" i="4"/>
  <c r="BP18" i="4"/>
  <c r="CA18" i="4"/>
  <c r="BZ18" i="4"/>
  <c r="BY18" i="4"/>
  <c r="BB17" i="4"/>
  <c r="BT17" i="4"/>
  <c r="BV17" i="4"/>
  <c r="BU17" i="4"/>
  <c r="BE17" i="4"/>
  <c r="BF17" i="4"/>
  <c r="BG17" i="4"/>
  <c r="BH17" i="4"/>
  <c r="BI17" i="4"/>
  <c r="BJ17" i="4"/>
  <c r="BK17" i="4"/>
  <c r="BL17" i="4"/>
  <c r="BM17" i="4"/>
  <c r="BN17" i="4"/>
  <c r="BO17" i="4"/>
  <c r="BP17" i="4"/>
  <c r="CA17" i="4"/>
  <c r="BZ17" i="4"/>
  <c r="BY17" i="4"/>
  <c r="BB16" i="4"/>
  <c r="BT16" i="4"/>
  <c r="BV16" i="4"/>
  <c r="BU16" i="4"/>
  <c r="BE16" i="4"/>
  <c r="BF16" i="4"/>
  <c r="BG16" i="4"/>
  <c r="BH16" i="4"/>
  <c r="BI16" i="4"/>
  <c r="BJ16" i="4"/>
  <c r="BK16" i="4"/>
  <c r="BL16" i="4"/>
  <c r="BM16" i="4"/>
  <c r="BN16" i="4"/>
  <c r="BO16" i="4"/>
  <c r="BP16" i="4"/>
  <c r="CA16" i="4"/>
  <c r="BZ16" i="4"/>
  <c r="BY16" i="4"/>
  <c r="BB15" i="4"/>
  <c r="BT15" i="4"/>
  <c r="BV15" i="4"/>
  <c r="BU15" i="4"/>
  <c r="BE15" i="4"/>
  <c r="BF15" i="4"/>
  <c r="BG15" i="4"/>
  <c r="BH15" i="4"/>
  <c r="BI15" i="4"/>
  <c r="BJ15" i="4"/>
  <c r="BK15" i="4"/>
  <c r="BL15" i="4"/>
  <c r="BM15" i="4"/>
  <c r="BN15" i="4"/>
  <c r="BO15" i="4"/>
  <c r="BP15" i="4"/>
  <c r="CA15" i="4"/>
  <c r="BZ15" i="4"/>
  <c r="BY15" i="4"/>
  <c r="BB14" i="4"/>
  <c r="BT14" i="4"/>
  <c r="BV14" i="4"/>
  <c r="BU14" i="4"/>
  <c r="BE14" i="4"/>
  <c r="BF14" i="4"/>
  <c r="BG14" i="4"/>
  <c r="BH14" i="4"/>
  <c r="BI14" i="4"/>
  <c r="BJ14" i="4"/>
  <c r="BK14" i="4"/>
  <c r="BL14" i="4"/>
  <c r="BM14" i="4"/>
  <c r="BN14" i="4"/>
  <c r="BO14" i="4"/>
  <c r="BP14" i="4"/>
  <c r="CA14" i="4"/>
  <c r="BZ14" i="4"/>
  <c r="BY14" i="4"/>
  <c r="BB13" i="4"/>
  <c r="BT13" i="4"/>
  <c r="BV13" i="4"/>
  <c r="BU13" i="4"/>
  <c r="BE13" i="4"/>
  <c r="BF13" i="4"/>
  <c r="BG13" i="4"/>
  <c r="BH13" i="4"/>
  <c r="BI13" i="4"/>
  <c r="BJ13" i="4"/>
  <c r="BK13" i="4"/>
  <c r="BL13" i="4"/>
  <c r="BM13" i="4"/>
  <c r="BN13" i="4"/>
  <c r="BO13" i="4"/>
  <c r="BP13" i="4"/>
  <c r="CA13" i="4"/>
  <c r="BZ13" i="4"/>
  <c r="BY13" i="4"/>
  <c r="BB12" i="4"/>
  <c r="BT12" i="4"/>
  <c r="BV12" i="4"/>
  <c r="BU12" i="4"/>
  <c r="BE12" i="4"/>
  <c r="BF12" i="4"/>
  <c r="BG12" i="4"/>
  <c r="BH12" i="4"/>
  <c r="BI12" i="4"/>
  <c r="BJ12" i="4"/>
  <c r="BK12" i="4"/>
  <c r="BL12" i="4"/>
  <c r="BM12" i="4"/>
  <c r="BN12" i="4"/>
  <c r="BO12" i="4"/>
  <c r="BP12" i="4"/>
  <c r="CA12" i="4"/>
  <c r="BZ12" i="4"/>
  <c r="BY12" i="4"/>
  <c r="BB11" i="4"/>
  <c r="BT11" i="4"/>
  <c r="BV11" i="4"/>
  <c r="BU11" i="4"/>
  <c r="BE11" i="4"/>
  <c r="BF11" i="4"/>
  <c r="BG11" i="4"/>
  <c r="BH11" i="4"/>
  <c r="BI11" i="4"/>
  <c r="BJ11" i="4"/>
  <c r="BK11" i="4"/>
  <c r="BL11" i="4"/>
  <c r="BM11" i="4"/>
  <c r="BN11" i="4"/>
  <c r="BO11" i="4"/>
  <c r="BP11" i="4"/>
  <c r="CA11" i="4"/>
  <c r="BZ11" i="4"/>
  <c r="BY11" i="4"/>
  <c r="BB10" i="4"/>
  <c r="BT10" i="4"/>
  <c r="BV10" i="4"/>
  <c r="BU10" i="4"/>
  <c r="BE10" i="4"/>
  <c r="BF10" i="4"/>
  <c r="BG10" i="4"/>
  <c r="BH10" i="4"/>
  <c r="BI10" i="4"/>
  <c r="BJ10" i="4"/>
  <c r="BK10" i="4"/>
  <c r="BL10" i="4"/>
  <c r="BM10" i="4"/>
  <c r="BN10" i="4"/>
  <c r="BO10" i="4"/>
  <c r="BP10" i="4"/>
  <c r="CA10" i="4"/>
  <c r="BZ10" i="4"/>
  <c r="BY10" i="4"/>
  <c r="BB9" i="4"/>
  <c r="BT9" i="4"/>
  <c r="BV9" i="4"/>
  <c r="BU9" i="4"/>
  <c r="BE9" i="4"/>
  <c r="BF9" i="4"/>
  <c r="BG9" i="4"/>
  <c r="BH9" i="4"/>
  <c r="BI9" i="4"/>
  <c r="BJ9" i="4"/>
  <c r="BK9" i="4"/>
  <c r="BL9" i="4"/>
  <c r="BM9" i="4"/>
  <c r="BN9" i="4"/>
  <c r="BO9" i="4"/>
  <c r="BP9" i="4"/>
  <c r="CA9" i="4"/>
  <c r="BZ9" i="4"/>
  <c r="BY9" i="4"/>
  <c r="BB8" i="4"/>
  <c r="BT8" i="4"/>
  <c r="BV8" i="4"/>
  <c r="BU8" i="4"/>
  <c r="BE8" i="4"/>
  <c r="BF8" i="4"/>
  <c r="BG8" i="4"/>
  <c r="BH8" i="4"/>
  <c r="BI8" i="4"/>
  <c r="BJ8" i="4"/>
  <c r="BK8" i="4"/>
  <c r="BL8" i="4"/>
  <c r="BM8" i="4"/>
  <c r="BN8" i="4"/>
  <c r="BO8" i="4"/>
  <c r="BP8" i="4"/>
  <c r="CA8" i="4"/>
  <c r="BZ8" i="4"/>
  <c r="BY8" i="4"/>
  <c r="AQ135" i="10"/>
  <c r="AR135" i="10"/>
  <c r="AS135" i="10"/>
  <c r="AF135" i="10"/>
  <c r="AG135" i="10"/>
  <c r="AH135" i="10"/>
  <c r="AI135" i="10"/>
  <c r="AJ135" i="10"/>
  <c r="AK135" i="10"/>
  <c r="AL135" i="10"/>
  <c r="AM135" i="10"/>
  <c r="AN135" i="10"/>
  <c r="AO135" i="10"/>
  <c r="AP135" i="10"/>
  <c r="AW135" i="10"/>
  <c r="F135" i="10"/>
  <c r="J135" i="10"/>
  <c r="Q141" i="10"/>
  <c r="Q143" i="10"/>
  <c r="Q142" i="10"/>
  <c r="BC135" i="10"/>
  <c r="BD135" i="10"/>
  <c r="BB137" i="10"/>
  <c r="BC8" i="10"/>
  <c r="BC9" i="10"/>
  <c r="BC10" i="10"/>
  <c r="BC11" i="10"/>
  <c r="BC12" i="10"/>
  <c r="BC13" i="10"/>
  <c r="BC14" i="10"/>
  <c r="BC15" i="10"/>
  <c r="BC16" i="10"/>
  <c r="BC17" i="10"/>
  <c r="BC18" i="10"/>
  <c r="BC19" i="10"/>
  <c r="BC20" i="10"/>
  <c r="BC21" i="10"/>
  <c r="BC22" i="10"/>
  <c r="BC23" i="10"/>
  <c r="BC24" i="10"/>
  <c r="BC25" i="10"/>
  <c r="BC26" i="10"/>
  <c r="BC27" i="10"/>
  <c r="BC28" i="10"/>
  <c r="BC29" i="10"/>
  <c r="BC30" i="10"/>
  <c r="BC31" i="10"/>
  <c r="BC32" i="10"/>
  <c r="BC33" i="10"/>
  <c r="BC34" i="10"/>
  <c r="BC35" i="10"/>
  <c r="BC36" i="10"/>
  <c r="BC37" i="10"/>
  <c r="BC38" i="10"/>
  <c r="BC39" i="10"/>
  <c r="BC40" i="10"/>
  <c r="BC41" i="10"/>
  <c r="BC42" i="10"/>
  <c r="BC43" i="10"/>
  <c r="BC44" i="10"/>
  <c r="BC45" i="10"/>
  <c r="BC46" i="10"/>
  <c r="BC47" i="10"/>
  <c r="BC48" i="10"/>
  <c r="BC49" i="10"/>
  <c r="BC50" i="10"/>
  <c r="BC51" i="10"/>
  <c r="BC52" i="10"/>
  <c r="BC53" i="10"/>
  <c r="BC54" i="10"/>
  <c r="BC55" i="10"/>
  <c r="BC56" i="10"/>
  <c r="BC57" i="10"/>
  <c r="BC58" i="10"/>
  <c r="BC59" i="10"/>
  <c r="BC60" i="10"/>
  <c r="BC61" i="10"/>
  <c r="BC62" i="10"/>
  <c r="BC63" i="10"/>
  <c r="BC64" i="10"/>
  <c r="BC65" i="10"/>
  <c r="BC66" i="10"/>
  <c r="BC67" i="10"/>
  <c r="BC68" i="10"/>
  <c r="BC69" i="10"/>
  <c r="BC70" i="10"/>
  <c r="BC71" i="10"/>
  <c r="BC72" i="10"/>
  <c r="BC73" i="10"/>
  <c r="BC74" i="10"/>
  <c r="BC75" i="10"/>
  <c r="BC76" i="10"/>
  <c r="BC77" i="10"/>
  <c r="BC78" i="10"/>
  <c r="BC79" i="10"/>
  <c r="BC80" i="10"/>
  <c r="BC81" i="10"/>
  <c r="BC82" i="10"/>
  <c r="BC83" i="10"/>
  <c r="BC84" i="10"/>
  <c r="BC85" i="10"/>
  <c r="BC86" i="10"/>
  <c r="BC87" i="10"/>
  <c r="BC88" i="10"/>
  <c r="BC89" i="10"/>
  <c r="BC90" i="10"/>
  <c r="BC91" i="10"/>
  <c r="BC92" i="10"/>
  <c r="BC93" i="10"/>
  <c r="BC94" i="10"/>
  <c r="BC95" i="10"/>
  <c r="BC96" i="10"/>
  <c r="BC97" i="10"/>
  <c r="BC98" i="10"/>
  <c r="BC99" i="10"/>
  <c r="BC100" i="10"/>
  <c r="BC101" i="10"/>
  <c r="BC102" i="10"/>
  <c r="BC103" i="10"/>
  <c r="BC104" i="10"/>
  <c r="BC105" i="10"/>
  <c r="BC106" i="10"/>
  <c r="BC107" i="10"/>
  <c r="BC108" i="10"/>
  <c r="BC109" i="10"/>
  <c r="BC110" i="10"/>
  <c r="BC111" i="10"/>
  <c r="BC112" i="10"/>
  <c r="BC113" i="10"/>
  <c r="BC114" i="10"/>
  <c r="BC115" i="10"/>
  <c r="BC116" i="10"/>
  <c r="BC117" i="10"/>
  <c r="BC118" i="10"/>
  <c r="BC119" i="10"/>
  <c r="BC120" i="10"/>
  <c r="BC121" i="10"/>
  <c r="BC122" i="10"/>
  <c r="BC123" i="10"/>
  <c r="BC124" i="10"/>
  <c r="BC125" i="10"/>
  <c r="BC126" i="10"/>
  <c r="BC127" i="10"/>
  <c r="BC128" i="10"/>
  <c r="BC129" i="10"/>
  <c r="BC130" i="10"/>
  <c r="BC131" i="10"/>
  <c r="BC132" i="10"/>
  <c r="BC133" i="10"/>
  <c r="BC134" i="10"/>
  <c r="BC137" i="10"/>
  <c r="BD8" i="10"/>
  <c r="BD9" i="10"/>
  <c r="BD10" i="10"/>
  <c r="BD11" i="10"/>
  <c r="BD12" i="10"/>
  <c r="BD13" i="10"/>
  <c r="BD14" i="10"/>
  <c r="BD15" i="10"/>
  <c r="BD16" i="10"/>
  <c r="BD17" i="10"/>
  <c r="BD18" i="10"/>
  <c r="BD19" i="10"/>
  <c r="BD20" i="10"/>
  <c r="BD21" i="10"/>
  <c r="BD22" i="10"/>
  <c r="BD23" i="10"/>
  <c r="BD24" i="10"/>
  <c r="BD25" i="10"/>
  <c r="BD26" i="10"/>
  <c r="BD27" i="10"/>
  <c r="BD28" i="10"/>
  <c r="BD29" i="10"/>
  <c r="BD30" i="10"/>
  <c r="BD31" i="10"/>
  <c r="BD32" i="10"/>
  <c r="BD33" i="10"/>
  <c r="BD34" i="10"/>
  <c r="BD35" i="10"/>
  <c r="BD36" i="10"/>
  <c r="BD37" i="10"/>
  <c r="BD38" i="10"/>
  <c r="BD39" i="10"/>
  <c r="BD40" i="10"/>
  <c r="BD41" i="10"/>
  <c r="BD42" i="10"/>
  <c r="BD43" i="10"/>
  <c r="BD44" i="10"/>
  <c r="BD45" i="10"/>
  <c r="BD46" i="10"/>
  <c r="BD47" i="10"/>
  <c r="BD48" i="10"/>
  <c r="BD49" i="10"/>
  <c r="BD50" i="10"/>
  <c r="BD51" i="10"/>
  <c r="BD52" i="10"/>
  <c r="BD53" i="10"/>
  <c r="BD54" i="10"/>
  <c r="BD55" i="10"/>
  <c r="BD56" i="10"/>
  <c r="BD57" i="10"/>
  <c r="BD58" i="10"/>
  <c r="BD59" i="10"/>
  <c r="BD60" i="10"/>
  <c r="BD61" i="10"/>
  <c r="BD62" i="10"/>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111" i="10"/>
  <c r="BD112" i="10"/>
  <c r="BD113" i="10"/>
  <c r="BD114" i="10"/>
  <c r="BD115" i="10"/>
  <c r="BD116" i="10"/>
  <c r="BD117" i="10"/>
  <c r="BD118" i="10"/>
  <c r="BD119" i="10"/>
  <c r="BD120" i="10"/>
  <c r="BD121" i="10"/>
  <c r="BD122" i="10"/>
  <c r="BD123" i="10"/>
  <c r="BD124" i="10"/>
  <c r="BD125" i="10"/>
  <c r="BD126" i="10"/>
  <c r="BD127" i="10"/>
  <c r="BD128" i="10"/>
  <c r="BD129" i="10"/>
  <c r="BD130" i="10"/>
  <c r="BD131" i="10"/>
  <c r="BD132" i="10"/>
  <c r="BD133" i="10"/>
  <c r="BD134" i="10"/>
  <c r="BD137" i="10"/>
  <c r="BB135" i="10"/>
  <c r="BT135" i="10"/>
  <c r="BV135" i="10"/>
  <c r="BU135" i="10"/>
  <c r="Z144" i="10"/>
  <c r="BE135" i="10"/>
  <c r="Z145" i="10"/>
  <c r="BF135" i="10"/>
  <c r="Z146" i="10"/>
  <c r="BG135" i="10"/>
  <c r="Z147" i="10"/>
  <c r="BH135" i="10"/>
  <c r="Z148" i="10"/>
  <c r="BI135" i="10"/>
  <c r="Z149" i="10"/>
  <c r="BJ135" i="10"/>
  <c r="Z150" i="10"/>
  <c r="BK135" i="10"/>
  <c r="Z151" i="10"/>
  <c r="BL135" i="10"/>
  <c r="Z152" i="10"/>
  <c r="BM135" i="10"/>
  <c r="Z153" i="10"/>
  <c r="BN135" i="10"/>
  <c r="Z154" i="10"/>
  <c r="BO135" i="10"/>
  <c r="Z155" i="10"/>
  <c r="BP135" i="10"/>
  <c r="CA135" i="10"/>
  <c r="BZ135" i="10"/>
  <c r="BY135" i="10"/>
  <c r="I135" i="10"/>
  <c r="K135" i="10"/>
  <c r="AF8" i="10"/>
  <c r="AG8" i="10"/>
  <c r="AH8" i="10"/>
  <c r="AI8" i="10"/>
  <c r="AJ8" i="10"/>
  <c r="AK8" i="10"/>
  <c r="AL8" i="10"/>
  <c r="AM8" i="10"/>
  <c r="AN8" i="10"/>
  <c r="AO8" i="10"/>
  <c r="AP8" i="10"/>
  <c r="AW8" i="10"/>
  <c r="F8" i="10"/>
  <c r="J8" i="10"/>
  <c r="BB8" i="10"/>
  <c r="BT8" i="10"/>
  <c r="BV8" i="10"/>
  <c r="BU8" i="10"/>
  <c r="BE8" i="10"/>
  <c r="BF8" i="10"/>
  <c r="BG8" i="10"/>
  <c r="BH8" i="10"/>
  <c r="BI8" i="10"/>
  <c r="BJ8" i="10"/>
  <c r="BK8" i="10"/>
  <c r="BL8" i="10"/>
  <c r="BM8" i="10"/>
  <c r="BN8" i="10"/>
  <c r="BO8" i="10"/>
  <c r="BP8" i="10"/>
  <c r="CA8" i="10"/>
  <c r="BZ8" i="10"/>
  <c r="BY8" i="10"/>
  <c r="I8" i="10"/>
  <c r="K8" i="10"/>
  <c r="AF9" i="10"/>
  <c r="AG9" i="10"/>
  <c r="AH9" i="10"/>
  <c r="AI9" i="10"/>
  <c r="AJ9" i="10"/>
  <c r="AK9" i="10"/>
  <c r="AL9" i="10"/>
  <c r="AM9" i="10"/>
  <c r="AN9" i="10"/>
  <c r="AO9" i="10"/>
  <c r="AP9" i="10"/>
  <c r="AW9" i="10"/>
  <c r="F9" i="10"/>
  <c r="J9" i="10"/>
  <c r="BB9" i="10"/>
  <c r="BT9" i="10"/>
  <c r="BV9" i="10"/>
  <c r="BU9" i="10"/>
  <c r="BE9" i="10"/>
  <c r="BF9" i="10"/>
  <c r="BG9" i="10"/>
  <c r="BH9" i="10"/>
  <c r="BI9" i="10"/>
  <c r="BJ9" i="10"/>
  <c r="BK9" i="10"/>
  <c r="BL9" i="10"/>
  <c r="BM9" i="10"/>
  <c r="BN9" i="10"/>
  <c r="BO9" i="10"/>
  <c r="BP9" i="10"/>
  <c r="CA9" i="10"/>
  <c r="BZ9" i="10"/>
  <c r="BY9" i="10"/>
  <c r="I9" i="10"/>
  <c r="K9" i="10"/>
  <c r="AF10" i="10"/>
  <c r="AG10" i="10"/>
  <c r="AH10" i="10"/>
  <c r="AI10" i="10"/>
  <c r="AJ10" i="10"/>
  <c r="AK10" i="10"/>
  <c r="AL10" i="10"/>
  <c r="AM10" i="10"/>
  <c r="AN10" i="10"/>
  <c r="AO10" i="10"/>
  <c r="AP10" i="10"/>
  <c r="AW10" i="10"/>
  <c r="F10" i="10"/>
  <c r="J10" i="10"/>
  <c r="BB10" i="10"/>
  <c r="BT10" i="10"/>
  <c r="BV10" i="10"/>
  <c r="BU10" i="10"/>
  <c r="BE10" i="10"/>
  <c r="BF10" i="10"/>
  <c r="BG10" i="10"/>
  <c r="BH10" i="10"/>
  <c r="BI10" i="10"/>
  <c r="BJ10" i="10"/>
  <c r="BK10" i="10"/>
  <c r="BL10" i="10"/>
  <c r="BM10" i="10"/>
  <c r="BN10" i="10"/>
  <c r="BO10" i="10"/>
  <c r="BP10" i="10"/>
  <c r="CA10" i="10"/>
  <c r="BZ10" i="10"/>
  <c r="BY10" i="10"/>
  <c r="I10" i="10"/>
  <c r="K10" i="10"/>
  <c r="AF11" i="10"/>
  <c r="AG11" i="10"/>
  <c r="AH11" i="10"/>
  <c r="AI11" i="10"/>
  <c r="AJ11" i="10"/>
  <c r="AK11" i="10"/>
  <c r="AL11" i="10"/>
  <c r="AM11" i="10"/>
  <c r="AN11" i="10"/>
  <c r="AO11" i="10"/>
  <c r="AP11" i="10"/>
  <c r="AW11" i="10"/>
  <c r="F11" i="10"/>
  <c r="J11" i="10"/>
  <c r="BB11" i="10"/>
  <c r="BT11" i="10"/>
  <c r="BV11" i="10"/>
  <c r="BU11" i="10"/>
  <c r="BE11" i="10"/>
  <c r="BF11" i="10"/>
  <c r="BG11" i="10"/>
  <c r="BH11" i="10"/>
  <c r="BI11" i="10"/>
  <c r="BJ11" i="10"/>
  <c r="BK11" i="10"/>
  <c r="BL11" i="10"/>
  <c r="BM11" i="10"/>
  <c r="BN11" i="10"/>
  <c r="BO11" i="10"/>
  <c r="BP11" i="10"/>
  <c r="CA11" i="10"/>
  <c r="BZ11" i="10"/>
  <c r="BY11" i="10"/>
  <c r="I11" i="10"/>
  <c r="K11" i="10"/>
  <c r="AF12" i="10"/>
  <c r="AG12" i="10"/>
  <c r="AH12" i="10"/>
  <c r="AI12" i="10"/>
  <c r="AJ12" i="10"/>
  <c r="AK12" i="10"/>
  <c r="AL12" i="10"/>
  <c r="AM12" i="10"/>
  <c r="AN12" i="10"/>
  <c r="AO12" i="10"/>
  <c r="AP12" i="10"/>
  <c r="AW12" i="10"/>
  <c r="F12" i="10"/>
  <c r="J12" i="10"/>
  <c r="BB12" i="10"/>
  <c r="BT12" i="10"/>
  <c r="BV12" i="10"/>
  <c r="BU12" i="10"/>
  <c r="BE12" i="10"/>
  <c r="BF12" i="10"/>
  <c r="BG12" i="10"/>
  <c r="BH12" i="10"/>
  <c r="BI12" i="10"/>
  <c r="BJ12" i="10"/>
  <c r="BK12" i="10"/>
  <c r="BL12" i="10"/>
  <c r="BM12" i="10"/>
  <c r="BN12" i="10"/>
  <c r="BO12" i="10"/>
  <c r="BP12" i="10"/>
  <c r="CA12" i="10"/>
  <c r="BZ12" i="10"/>
  <c r="BY12" i="10"/>
  <c r="I12" i="10"/>
  <c r="K12" i="10"/>
  <c r="AF13" i="10"/>
  <c r="AG13" i="10"/>
  <c r="AH13" i="10"/>
  <c r="AI13" i="10"/>
  <c r="AJ13" i="10"/>
  <c r="AK13" i="10"/>
  <c r="AL13" i="10"/>
  <c r="AM13" i="10"/>
  <c r="AN13" i="10"/>
  <c r="AO13" i="10"/>
  <c r="AP13" i="10"/>
  <c r="AW13" i="10"/>
  <c r="F13" i="10"/>
  <c r="J13" i="10"/>
  <c r="BB13" i="10"/>
  <c r="BT13" i="10"/>
  <c r="BV13" i="10"/>
  <c r="BU13" i="10"/>
  <c r="BE13" i="10"/>
  <c r="BF13" i="10"/>
  <c r="BG13" i="10"/>
  <c r="BH13" i="10"/>
  <c r="BI13" i="10"/>
  <c r="BJ13" i="10"/>
  <c r="BK13" i="10"/>
  <c r="BL13" i="10"/>
  <c r="BM13" i="10"/>
  <c r="BN13" i="10"/>
  <c r="BO13" i="10"/>
  <c r="BP13" i="10"/>
  <c r="CA13" i="10"/>
  <c r="BZ13" i="10"/>
  <c r="BY13" i="10"/>
  <c r="I13" i="10"/>
  <c r="K13" i="10"/>
  <c r="AF14" i="10"/>
  <c r="AG14" i="10"/>
  <c r="AH14" i="10"/>
  <c r="AI14" i="10"/>
  <c r="AJ14" i="10"/>
  <c r="AK14" i="10"/>
  <c r="AL14" i="10"/>
  <c r="AM14" i="10"/>
  <c r="AN14" i="10"/>
  <c r="AO14" i="10"/>
  <c r="AP14" i="10"/>
  <c r="AW14" i="10"/>
  <c r="F14" i="10"/>
  <c r="J14" i="10"/>
  <c r="BB14" i="10"/>
  <c r="BT14" i="10"/>
  <c r="BV14" i="10"/>
  <c r="BU14" i="10"/>
  <c r="BE14" i="10"/>
  <c r="BF14" i="10"/>
  <c r="BG14" i="10"/>
  <c r="BH14" i="10"/>
  <c r="BI14" i="10"/>
  <c r="BJ14" i="10"/>
  <c r="BK14" i="10"/>
  <c r="BL14" i="10"/>
  <c r="BM14" i="10"/>
  <c r="BN14" i="10"/>
  <c r="BO14" i="10"/>
  <c r="BP14" i="10"/>
  <c r="CA14" i="10"/>
  <c r="BZ14" i="10"/>
  <c r="BY14" i="10"/>
  <c r="I14" i="10"/>
  <c r="K14" i="10"/>
  <c r="AF15" i="10"/>
  <c r="AG15" i="10"/>
  <c r="AH15" i="10"/>
  <c r="AI15" i="10"/>
  <c r="AJ15" i="10"/>
  <c r="AK15" i="10"/>
  <c r="AL15" i="10"/>
  <c r="AM15" i="10"/>
  <c r="AN15" i="10"/>
  <c r="AO15" i="10"/>
  <c r="AP15" i="10"/>
  <c r="AW15" i="10"/>
  <c r="F15" i="10"/>
  <c r="J15" i="10"/>
  <c r="BB15" i="10"/>
  <c r="BT15" i="10"/>
  <c r="BV15" i="10"/>
  <c r="BU15" i="10"/>
  <c r="BE15" i="10"/>
  <c r="BF15" i="10"/>
  <c r="BG15" i="10"/>
  <c r="BH15" i="10"/>
  <c r="BI15" i="10"/>
  <c r="BJ15" i="10"/>
  <c r="BK15" i="10"/>
  <c r="BL15" i="10"/>
  <c r="BM15" i="10"/>
  <c r="BN15" i="10"/>
  <c r="BO15" i="10"/>
  <c r="BP15" i="10"/>
  <c r="CA15" i="10"/>
  <c r="BZ15" i="10"/>
  <c r="BY15" i="10"/>
  <c r="I15" i="10"/>
  <c r="K15" i="10"/>
  <c r="AF16" i="10"/>
  <c r="AG16" i="10"/>
  <c r="AH16" i="10"/>
  <c r="AI16" i="10"/>
  <c r="AJ16" i="10"/>
  <c r="AK16" i="10"/>
  <c r="AL16" i="10"/>
  <c r="AM16" i="10"/>
  <c r="AN16" i="10"/>
  <c r="AO16" i="10"/>
  <c r="AP16" i="10"/>
  <c r="AW16" i="10"/>
  <c r="F16" i="10"/>
  <c r="J16" i="10"/>
  <c r="BB16" i="10"/>
  <c r="BT16" i="10"/>
  <c r="BV16" i="10"/>
  <c r="BU16" i="10"/>
  <c r="BE16" i="10"/>
  <c r="BF16" i="10"/>
  <c r="BG16" i="10"/>
  <c r="BH16" i="10"/>
  <c r="BI16" i="10"/>
  <c r="BJ16" i="10"/>
  <c r="BK16" i="10"/>
  <c r="BL16" i="10"/>
  <c r="BM16" i="10"/>
  <c r="BN16" i="10"/>
  <c r="BO16" i="10"/>
  <c r="BP16" i="10"/>
  <c r="CA16" i="10"/>
  <c r="BZ16" i="10"/>
  <c r="BY16" i="10"/>
  <c r="I16" i="10"/>
  <c r="K16" i="10"/>
  <c r="AF17" i="10"/>
  <c r="AG17" i="10"/>
  <c r="AH17" i="10"/>
  <c r="AI17" i="10"/>
  <c r="AJ17" i="10"/>
  <c r="AK17" i="10"/>
  <c r="AL17" i="10"/>
  <c r="AM17" i="10"/>
  <c r="AN17" i="10"/>
  <c r="AO17" i="10"/>
  <c r="AP17" i="10"/>
  <c r="AW17" i="10"/>
  <c r="F17" i="10"/>
  <c r="J17" i="10"/>
  <c r="BB17" i="10"/>
  <c r="BT17" i="10"/>
  <c r="BV17" i="10"/>
  <c r="BU17" i="10"/>
  <c r="BE17" i="10"/>
  <c r="BF17" i="10"/>
  <c r="BG17" i="10"/>
  <c r="BH17" i="10"/>
  <c r="BI17" i="10"/>
  <c r="BJ17" i="10"/>
  <c r="BK17" i="10"/>
  <c r="BL17" i="10"/>
  <c r="BM17" i="10"/>
  <c r="BN17" i="10"/>
  <c r="BO17" i="10"/>
  <c r="BP17" i="10"/>
  <c r="CA17" i="10"/>
  <c r="BZ17" i="10"/>
  <c r="BY17" i="10"/>
  <c r="I17" i="10"/>
  <c r="K17" i="10"/>
  <c r="AF18" i="10"/>
  <c r="AG18" i="10"/>
  <c r="AH18" i="10"/>
  <c r="AI18" i="10"/>
  <c r="AJ18" i="10"/>
  <c r="AK18" i="10"/>
  <c r="AL18" i="10"/>
  <c r="AM18" i="10"/>
  <c r="AN18" i="10"/>
  <c r="AO18" i="10"/>
  <c r="AP18" i="10"/>
  <c r="AW18" i="10"/>
  <c r="F18" i="10"/>
  <c r="J18" i="10"/>
  <c r="BB18" i="10"/>
  <c r="BT18" i="10"/>
  <c r="BV18" i="10"/>
  <c r="BU18" i="10"/>
  <c r="BE18" i="10"/>
  <c r="BF18" i="10"/>
  <c r="BG18" i="10"/>
  <c r="BH18" i="10"/>
  <c r="BI18" i="10"/>
  <c r="BJ18" i="10"/>
  <c r="BK18" i="10"/>
  <c r="BL18" i="10"/>
  <c r="BM18" i="10"/>
  <c r="BN18" i="10"/>
  <c r="BO18" i="10"/>
  <c r="BP18" i="10"/>
  <c r="CA18" i="10"/>
  <c r="BZ18" i="10"/>
  <c r="BY18" i="10"/>
  <c r="I18" i="10"/>
  <c r="K18" i="10"/>
  <c r="AF19" i="10"/>
  <c r="AG19" i="10"/>
  <c r="AH19" i="10"/>
  <c r="AI19" i="10"/>
  <c r="AJ19" i="10"/>
  <c r="AK19" i="10"/>
  <c r="AL19" i="10"/>
  <c r="AM19" i="10"/>
  <c r="AN19" i="10"/>
  <c r="AO19" i="10"/>
  <c r="AP19" i="10"/>
  <c r="AW19" i="10"/>
  <c r="F19" i="10"/>
  <c r="J19" i="10"/>
  <c r="BB19" i="10"/>
  <c r="BT19" i="10"/>
  <c r="BV19" i="10"/>
  <c r="BU19" i="10"/>
  <c r="BE19" i="10"/>
  <c r="BF19" i="10"/>
  <c r="BG19" i="10"/>
  <c r="BH19" i="10"/>
  <c r="BI19" i="10"/>
  <c r="BJ19" i="10"/>
  <c r="BK19" i="10"/>
  <c r="BL19" i="10"/>
  <c r="BM19" i="10"/>
  <c r="BN19" i="10"/>
  <c r="BO19" i="10"/>
  <c r="BP19" i="10"/>
  <c r="CA19" i="10"/>
  <c r="BZ19" i="10"/>
  <c r="BY19" i="10"/>
  <c r="I19" i="10"/>
  <c r="K19" i="10"/>
  <c r="AF20" i="10"/>
  <c r="AG20" i="10"/>
  <c r="AH20" i="10"/>
  <c r="AI20" i="10"/>
  <c r="AJ20" i="10"/>
  <c r="AK20" i="10"/>
  <c r="AL20" i="10"/>
  <c r="AM20" i="10"/>
  <c r="AN20" i="10"/>
  <c r="AO20" i="10"/>
  <c r="AP20" i="10"/>
  <c r="AW20" i="10"/>
  <c r="F20" i="10"/>
  <c r="J20" i="10"/>
  <c r="BB20" i="10"/>
  <c r="BT20" i="10"/>
  <c r="BV20" i="10"/>
  <c r="BU20" i="10"/>
  <c r="BE20" i="10"/>
  <c r="BF20" i="10"/>
  <c r="BG20" i="10"/>
  <c r="BH20" i="10"/>
  <c r="BI20" i="10"/>
  <c r="BJ20" i="10"/>
  <c r="BK20" i="10"/>
  <c r="BL20" i="10"/>
  <c r="BM20" i="10"/>
  <c r="BN20" i="10"/>
  <c r="BO20" i="10"/>
  <c r="BP20" i="10"/>
  <c r="CA20" i="10"/>
  <c r="BZ20" i="10"/>
  <c r="BY20" i="10"/>
  <c r="I20" i="10"/>
  <c r="K20" i="10"/>
  <c r="AF21" i="10"/>
  <c r="AG21" i="10"/>
  <c r="AH21" i="10"/>
  <c r="AI21" i="10"/>
  <c r="AJ21" i="10"/>
  <c r="AK21" i="10"/>
  <c r="AL21" i="10"/>
  <c r="AM21" i="10"/>
  <c r="AN21" i="10"/>
  <c r="AO21" i="10"/>
  <c r="AP21" i="10"/>
  <c r="AW21" i="10"/>
  <c r="F21" i="10"/>
  <c r="J21" i="10"/>
  <c r="BB21" i="10"/>
  <c r="BT21" i="10"/>
  <c r="BV21" i="10"/>
  <c r="BU21" i="10"/>
  <c r="BE21" i="10"/>
  <c r="BF21" i="10"/>
  <c r="BG21" i="10"/>
  <c r="BH21" i="10"/>
  <c r="BI21" i="10"/>
  <c r="BJ21" i="10"/>
  <c r="BK21" i="10"/>
  <c r="BL21" i="10"/>
  <c r="BM21" i="10"/>
  <c r="BN21" i="10"/>
  <c r="BO21" i="10"/>
  <c r="BP21" i="10"/>
  <c r="CA21" i="10"/>
  <c r="BZ21" i="10"/>
  <c r="BY21" i="10"/>
  <c r="I21" i="10"/>
  <c r="K21" i="10"/>
  <c r="AF22" i="10"/>
  <c r="AG22" i="10"/>
  <c r="AH22" i="10"/>
  <c r="AI22" i="10"/>
  <c r="AJ22" i="10"/>
  <c r="AK22" i="10"/>
  <c r="AL22" i="10"/>
  <c r="AM22" i="10"/>
  <c r="AN22" i="10"/>
  <c r="AO22" i="10"/>
  <c r="AP22" i="10"/>
  <c r="AW22" i="10"/>
  <c r="F22" i="10"/>
  <c r="J22" i="10"/>
  <c r="BB22" i="10"/>
  <c r="BT22" i="10"/>
  <c r="BV22" i="10"/>
  <c r="BU22" i="10"/>
  <c r="BE22" i="10"/>
  <c r="BF22" i="10"/>
  <c r="BG22" i="10"/>
  <c r="BH22" i="10"/>
  <c r="BI22" i="10"/>
  <c r="BJ22" i="10"/>
  <c r="BK22" i="10"/>
  <c r="BL22" i="10"/>
  <c r="BM22" i="10"/>
  <c r="BN22" i="10"/>
  <c r="BO22" i="10"/>
  <c r="BP22" i="10"/>
  <c r="CA22" i="10"/>
  <c r="BZ22" i="10"/>
  <c r="BY22" i="10"/>
  <c r="I22" i="10"/>
  <c r="K22" i="10"/>
  <c r="AF23" i="10"/>
  <c r="AG23" i="10"/>
  <c r="AH23" i="10"/>
  <c r="AI23" i="10"/>
  <c r="AJ23" i="10"/>
  <c r="AK23" i="10"/>
  <c r="AL23" i="10"/>
  <c r="AM23" i="10"/>
  <c r="AN23" i="10"/>
  <c r="AO23" i="10"/>
  <c r="AP23" i="10"/>
  <c r="AW23" i="10"/>
  <c r="F23" i="10"/>
  <c r="J23" i="10"/>
  <c r="BB23" i="10"/>
  <c r="BT23" i="10"/>
  <c r="BV23" i="10"/>
  <c r="BU23" i="10"/>
  <c r="BE23" i="10"/>
  <c r="BF23" i="10"/>
  <c r="BG23" i="10"/>
  <c r="BH23" i="10"/>
  <c r="BI23" i="10"/>
  <c r="BJ23" i="10"/>
  <c r="BK23" i="10"/>
  <c r="BL23" i="10"/>
  <c r="BM23" i="10"/>
  <c r="BN23" i="10"/>
  <c r="BO23" i="10"/>
  <c r="BP23" i="10"/>
  <c r="CA23" i="10"/>
  <c r="BZ23" i="10"/>
  <c r="BY23" i="10"/>
  <c r="I23" i="10"/>
  <c r="K23" i="10"/>
  <c r="AF24" i="10"/>
  <c r="AG24" i="10"/>
  <c r="AH24" i="10"/>
  <c r="AI24" i="10"/>
  <c r="AJ24" i="10"/>
  <c r="AK24" i="10"/>
  <c r="AL24" i="10"/>
  <c r="AM24" i="10"/>
  <c r="AN24" i="10"/>
  <c r="AO24" i="10"/>
  <c r="AP24" i="10"/>
  <c r="AW24" i="10"/>
  <c r="F24" i="10"/>
  <c r="J24" i="10"/>
  <c r="BB24" i="10"/>
  <c r="BT24" i="10"/>
  <c r="BV24" i="10"/>
  <c r="BU24" i="10"/>
  <c r="BE24" i="10"/>
  <c r="BF24" i="10"/>
  <c r="BG24" i="10"/>
  <c r="BH24" i="10"/>
  <c r="BI24" i="10"/>
  <c r="BJ24" i="10"/>
  <c r="BK24" i="10"/>
  <c r="BL24" i="10"/>
  <c r="BM24" i="10"/>
  <c r="BN24" i="10"/>
  <c r="BO24" i="10"/>
  <c r="BP24" i="10"/>
  <c r="CA24" i="10"/>
  <c r="BZ24" i="10"/>
  <c r="BY24" i="10"/>
  <c r="I24" i="10"/>
  <c r="K24" i="10"/>
  <c r="AF25" i="10"/>
  <c r="AG25" i="10"/>
  <c r="AH25" i="10"/>
  <c r="AI25" i="10"/>
  <c r="AJ25" i="10"/>
  <c r="AK25" i="10"/>
  <c r="AL25" i="10"/>
  <c r="AM25" i="10"/>
  <c r="AN25" i="10"/>
  <c r="AO25" i="10"/>
  <c r="AP25" i="10"/>
  <c r="AW25" i="10"/>
  <c r="F25" i="10"/>
  <c r="J25" i="10"/>
  <c r="BB25" i="10"/>
  <c r="BT25" i="10"/>
  <c r="BV25" i="10"/>
  <c r="BU25" i="10"/>
  <c r="BE25" i="10"/>
  <c r="BF25" i="10"/>
  <c r="BG25" i="10"/>
  <c r="BH25" i="10"/>
  <c r="BI25" i="10"/>
  <c r="BJ25" i="10"/>
  <c r="BK25" i="10"/>
  <c r="BL25" i="10"/>
  <c r="BM25" i="10"/>
  <c r="BN25" i="10"/>
  <c r="BO25" i="10"/>
  <c r="BP25" i="10"/>
  <c r="CA25" i="10"/>
  <c r="BZ25" i="10"/>
  <c r="BY25" i="10"/>
  <c r="I25" i="10"/>
  <c r="K25" i="10"/>
  <c r="AF26" i="10"/>
  <c r="AG26" i="10"/>
  <c r="AH26" i="10"/>
  <c r="AI26" i="10"/>
  <c r="AJ26" i="10"/>
  <c r="AK26" i="10"/>
  <c r="AL26" i="10"/>
  <c r="AM26" i="10"/>
  <c r="AN26" i="10"/>
  <c r="AO26" i="10"/>
  <c r="AP26" i="10"/>
  <c r="AW26" i="10"/>
  <c r="F26" i="10"/>
  <c r="J26" i="10"/>
  <c r="BB26" i="10"/>
  <c r="BT26" i="10"/>
  <c r="BV26" i="10"/>
  <c r="BU26" i="10"/>
  <c r="BE26" i="10"/>
  <c r="BF26" i="10"/>
  <c r="BG26" i="10"/>
  <c r="BH26" i="10"/>
  <c r="BI26" i="10"/>
  <c r="BJ26" i="10"/>
  <c r="BK26" i="10"/>
  <c r="BL26" i="10"/>
  <c r="BM26" i="10"/>
  <c r="BN26" i="10"/>
  <c r="BO26" i="10"/>
  <c r="BP26" i="10"/>
  <c r="CA26" i="10"/>
  <c r="BZ26" i="10"/>
  <c r="BY26" i="10"/>
  <c r="I26" i="10"/>
  <c r="K26" i="10"/>
  <c r="AF27" i="10"/>
  <c r="AG27" i="10"/>
  <c r="AH27" i="10"/>
  <c r="AI27" i="10"/>
  <c r="AJ27" i="10"/>
  <c r="AK27" i="10"/>
  <c r="AL27" i="10"/>
  <c r="AM27" i="10"/>
  <c r="AN27" i="10"/>
  <c r="AO27" i="10"/>
  <c r="AP27" i="10"/>
  <c r="AW27" i="10"/>
  <c r="F27" i="10"/>
  <c r="J27" i="10"/>
  <c r="BB27" i="10"/>
  <c r="BT27" i="10"/>
  <c r="BV27" i="10"/>
  <c r="BU27" i="10"/>
  <c r="BE27" i="10"/>
  <c r="BF27" i="10"/>
  <c r="BG27" i="10"/>
  <c r="BH27" i="10"/>
  <c r="BI27" i="10"/>
  <c r="BJ27" i="10"/>
  <c r="BK27" i="10"/>
  <c r="BL27" i="10"/>
  <c r="BM27" i="10"/>
  <c r="BN27" i="10"/>
  <c r="BO27" i="10"/>
  <c r="BP27" i="10"/>
  <c r="CA27" i="10"/>
  <c r="BZ27" i="10"/>
  <c r="BY27" i="10"/>
  <c r="I27" i="10"/>
  <c r="K27" i="10"/>
  <c r="AF28" i="10"/>
  <c r="AG28" i="10"/>
  <c r="AH28" i="10"/>
  <c r="AI28" i="10"/>
  <c r="AJ28" i="10"/>
  <c r="AK28" i="10"/>
  <c r="AL28" i="10"/>
  <c r="AM28" i="10"/>
  <c r="AN28" i="10"/>
  <c r="AO28" i="10"/>
  <c r="AP28" i="10"/>
  <c r="AW28" i="10"/>
  <c r="F28" i="10"/>
  <c r="J28" i="10"/>
  <c r="BB28" i="10"/>
  <c r="BT28" i="10"/>
  <c r="BV28" i="10"/>
  <c r="BU28" i="10"/>
  <c r="BE28" i="10"/>
  <c r="BF28" i="10"/>
  <c r="BG28" i="10"/>
  <c r="BH28" i="10"/>
  <c r="BI28" i="10"/>
  <c r="BJ28" i="10"/>
  <c r="BK28" i="10"/>
  <c r="BL28" i="10"/>
  <c r="BM28" i="10"/>
  <c r="BN28" i="10"/>
  <c r="BO28" i="10"/>
  <c r="BP28" i="10"/>
  <c r="CA28" i="10"/>
  <c r="BZ28" i="10"/>
  <c r="BY28" i="10"/>
  <c r="I28" i="10"/>
  <c r="K28" i="10"/>
  <c r="AF29" i="10"/>
  <c r="AG29" i="10"/>
  <c r="AH29" i="10"/>
  <c r="AI29" i="10"/>
  <c r="AJ29" i="10"/>
  <c r="AK29" i="10"/>
  <c r="AL29" i="10"/>
  <c r="AM29" i="10"/>
  <c r="AN29" i="10"/>
  <c r="AO29" i="10"/>
  <c r="AP29" i="10"/>
  <c r="AW29" i="10"/>
  <c r="F29" i="10"/>
  <c r="J29" i="10"/>
  <c r="BB29" i="10"/>
  <c r="BT29" i="10"/>
  <c r="BV29" i="10"/>
  <c r="BU29" i="10"/>
  <c r="BE29" i="10"/>
  <c r="BF29" i="10"/>
  <c r="BG29" i="10"/>
  <c r="BH29" i="10"/>
  <c r="BI29" i="10"/>
  <c r="BJ29" i="10"/>
  <c r="BK29" i="10"/>
  <c r="BL29" i="10"/>
  <c r="BM29" i="10"/>
  <c r="BN29" i="10"/>
  <c r="BO29" i="10"/>
  <c r="BP29" i="10"/>
  <c r="CA29" i="10"/>
  <c r="BZ29" i="10"/>
  <c r="BY29" i="10"/>
  <c r="I29" i="10"/>
  <c r="K29" i="10"/>
  <c r="AF30" i="10"/>
  <c r="AG30" i="10"/>
  <c r="AH30" i="10"/>
  <c r="AI30" i="10"/>
  <c r="AJ30" i="10"/>
  <c r="AK30" i="10"/>
  <c r="AL30" i="10"/>
  <c r="AM30" i="10"/>
  <c r="AN30" i="10"/>
  <c r="AO30" i="10"/>
  <c r="AP30" i="10"/>
  <c r="AW30" i="10"/>
  <c r="F30" i="10"/>
  <c r="J30" i="10"/>
  <c r="BB30" i="10"/>
  <c r="BT30" i="10"/>
  <c r="BV30" i="10"/>
  <c r="BU30" i="10"/>
  <c r="BE30" i="10"/>
  <c r="BF30" i="10"/>
  <c r="BG30" i="10"/>
  <c r="BH30" i="10"/>
  <c r="BI30" i="10"/>
  <c r="BJ30" i="10"/>
  <c r="BK30" i="10"/>
  <c r="BL30" i="10"/>
  <c r="BM30" i="10"/>
  <c r="BN30" i="10"/>
  <c r="BO30" i="10"/>
  <c r="BP30" i="10"/>
  <c r="CA30" i="10"/>
  <c r="BZ30" i="10"/>
  <c r="BY30" i="10"/>
  <c r="I30" i="10"/>
  <c r="K30" i="10"/>
  <c r="AF31" i="10"/>
  <c r="AG31" i="10"/>
  <c r="AH31" i="10"/>
  <c r="AI31" i="10"/>
  <c r="AJ31" i="10"/>
  <c r="AK31" i="10"/>
  <c r="AL31" i="10"/>
  <c r="AM31" i="10"/>
  <c r="AN31" i="10"/>
  <c r="AO31" i="10"/>
  <c r="AP31" i="10"/>
  <c r="AW31" i="10"/>
  <c r="F31" i="10"/>
  <c r="J31" i="10"/>
  <c r="BB31" i="10"/>
  <c r="BT31" i="10"/>
  <c r="BV31" i="10"/>
  <c r="BU31" i="10"/>
  <c r="BE31" i="10"/>
  <c r="BF31" i="10"/>
  <c r="BG31" i="10"/>
  <c r="BH31" i="10"/>
  <c r="BI31" i="10"/>
  <c r="BJ31" i="10"/>
  <c r="BK31" i="10"/>
  <c r="BL31" i="10"/>
  <c r="BM31" i="10"/>
  <c r="BN31" i="10"/>
  <c r="BO31" i="10"/>
  <c r="BP31" i="10"/>
  <c r="CA31" i="10"/>
  <c r="BZ31" i="10"/>
  <c r="BY31" i="10"/>
  <c r="I31" i="10"/>
  <c r="K31" i="10"/>
  <c r="AF32" i="10"/>
  <c r="AG32" i="10"/>
  <c r="AH32" i="10"/>
  <c r="AI32" i="10"/>
  <c r="AJ32" i="10"/>
  <c r="AK32" i="10"/>
  <c r="AL32" i="10"/>
  <c r="AM32" i="10"/>
  <c r="AN32" i="10"/>
  <c r="AO32" i="10"/>
  <c r="AP32" i="10"/>
  <c r="AW32" i="10"/>
  <c r="F32" i="10"/>
  <c r="J32" i="10"/>
  <c r="BB32" i="10"/>
  <c r="BT32" i="10"/>
  <c r="BV32" i="10"/>
  <c r="BU32" i="10"/>
  <c r="BE32" i="10"/>
  <c r="BF32" i="10"/>
  <c r="BG32" i="10"/>
  <c r="BH32" i="10"/>
  <c r="BI32" i="10"/>
  <c r="BJ32" i="10"/>
  <c r="BK32" i="10"/>
  <c r="BL32" i="10"/>
  <c r="BM32" i="10"/>
  <c r="BN32" i="10"/>
  <c r="BO32" i="10"/>
  <c r="BP32" i="10"/>
  <c r="CA32" i="10"/>
  <c r="BZ32" i="10"/>
  <c r="BY32" i="10"/>
  <c r="I32" i="10"/>
  <c r="K32" i="10"/>
  <c r="AF33" i="10"/>
  <c r="AG33" i="10"/>
  <c r="AH33" i="10"/>
  <c r="AI33" i="10"/>
  <c r="AJ33" i="10"/>
  <c r="AK33" i="10"/>
  <c r="AL33" i="10"/>
  <c r="AM33" i="10"/>
  <c r="AN33" i="10"/>
  <c r="AO33" i="10"/>
  <c r="AP33" i="10"/>
  <c r="AW33" i="10"/>
  <c r="F33" i="10"/>
  <c r="J33" i="10"/>
  <c r="BB33" i="10"/>
  <c r="BT33" i="10"/>
  <c r="BV33" i="10"/>
  <c r="BU33" i="10"/>
  <c r="BE33" i="10"/>
  <c r="BF33" i="10"/>
  <c r="BG33" i="10"/>
  <c r="BH33" i="10"/>
  <c r="BI33" i="10"/>
  <c r="BJ33" i="10"/>
  <c r="BK33" i="10"/>
  <c r="BL33" i="10"/>
  <c r="BM33" i="10"/>
  <c r="BN33" i="10"/>
  <c r="BO33" i="10"/>
  <c r="BP33" i="10"/>
  <c r="CA33" i="10"/>
  <c r="BZ33" i="10"/>
  <c r="BY33" i="10"/>
  <c r="I33" i="10"/>
  <c r="K33" i="10"/>
  <c r="AF34" i="10"/>
  <c r="AG34" i="10"/>
  <c r="AH34" i="10"/>
  <c r="AI34" i="10"/>
  <c r="AJ34" i="10"/>
  <c r="AK34" i="10"/>
  <c r="AL34" i="10"/>
  <c r="AM34" i="10"/>
  <c r="AN34" i="10"/>
  <c r="AO34" i="10"/>
  <c r="AP34" i="10"/>
  <c r="AW34" i="10"/>
  <c r="F34" i="10"/>
  <c r="J34" i="10"/>
  <c r="BB34" i="10"/>
  <c r="BT34" i="10"/>
  <c r="BV34" i="10"/>
  <c r="BU34" i="10"/>
  <c r="BE34" i="10"/>
  <c r="BF34" i="10"/>
  <c r="BG34" i="10"/>
  <c r="BH34" i="10"/>
  <c r="BI34" i="10"/>
  <c r="BJ34" i="10"/>
  <c r="BK34" i="10"/>
  <c r="BL34" i="10"/>
  <c r="BM34" i="10"/>
  <c r="BN34" i="10"/>
  <c r="BO34" i="10"/>
  <c r="BP34" i="10"/>
  <c r="CA34" i="10"/>
  <c r="BZ34" i="10"/>
  <c r="BY34" i="10"/>
  <c r="I34" i="10"/>
  <c r="K34" i="10"/>
  <c r="AF35" i="10"/>
  <c r="AG35" i="10"/>
  <c r="AH35" i="10"/>
  <c r="AI35" i="10"/>
  <c r="AJ35" i="10"/>
  <c r="AK35" i="10"/>
  <c r="AL35" i="10"/>
  <c r="AM35" i="10"/>
  <c r="AN35" i="10"/>
  <c r="AO35" i="10"/>
  <c r="AP35" i="10"/>
  <c r="AW35" i="10"/>
  <c r="F35" i="10"/>
  <c r="J35" i="10"/>
  <c r="BB35" i="10"/>
  <c r="BT35" i="10"/>
  <c r="BV35" i="10"/>
  <c r="BU35" i="10"/>
  <c r="BE35" i="10"/>
  <c r="BF35" i="10"/>
  <c r="BG35" i="10"/>
  <c r="BH35" i="10"/>
  <c r="BI35" i="10"/>
  <c r="BJ35" i="10"/>
  <c r="BK35" i="10"/>
  <c r="BL35" i="10"/>
  <c r="BM35" i="10"/>
  <c r="BN35" i="10"/>
  <c r="BO35" i="10"/>
  <c r="BP35" i="10"/>
  <c r="CA35" i="10"/>
  <c r="BZ35" i="10"/>
  <c r="BY35" i="10"/>
  <c r="I35" i="10"/>
  <c r="K35" i="10"/>
  <c r="AF36" i="10"/>
  <c r="AG36" i="10"/>
  <c r="AH36" i="10"/>
  <c r="AI36" i="10"/>
  <c r="AJ36" i="10"/>
  <c r="AK36" i="10"/>
  <c r="AL36" i="10"/>
  <c r="AM36" i="10"/>
  <c r="AN36" i="10"/>
  <c r="AO36" i="10"/>
  <c r="AP36" i="10"/>
  <c r="AW36" i="10"/>
  <c r="F36" i="10"/>
  <c r="J36" i="10"/>
  <c r="BB36" i="10"/>
  <c r="BT36" i="10"/>
  <c r="BV36" i="10"/>
  <c r="BU36" i="10"/>
  <c r="BE36" i="10"/>
  <c r="BF36" i="10"/>
  <c r="BG36" i="10"/>
  <c r="BH36" i="10"/>
  <c r="BI36" i="10"/>
  <c r="BJ36" i="10"/>
  <c r="BK36" i="10"/>
  <c r="BL36" i="10"/>
  <c r="BM36" i="10"/>
  <c r="BN36" i="10"/>
  <c r="BO36" i="10"/>
  <c r="BP36" i="10"/>
  <c r="CA36" i="10"/>
  <c r="BZ36" i="10"/>
  <c r="BY36" i="10"/>
  <c r="I36" i="10"/>
  <c r="K36" i="10"/>
  <c r="AF37" i="10"/>
  <c r="AG37" i="10"/>
  <c r="AH37" i="10"/>
  <c r="AI37" i="10"/>
  <c r="AJ37" i="10"/>
  <c r="AK37" i="10"/>
  <c r="AL37" i="10"/>
  <c r="AM37" i="10"/>
  <c r="AN37" i="10"/>
  <c r="AO37" i="10"/>
  <c r="AP37" i="10"/>
  <c r="AW37" i="10"/>
  <c r="F37" i="10"/>
  <c r="J37" i="10"/>
  <c r="BB37" i="10"/>
  <c r="BT37" i="10"/>
  <c r="BV37" i="10"/>
  <c r="BU37" i="10"/>
  <c r="BE37" i="10"/>
  <c r="BF37" i="10"/>
  <c r="BG37" i="10"/>
  <c r="BH37" i="10"/>
  <c r="BI37" i="10"/>
  <c r="BJ37" i="10"/>
  <c r="BK37" i="10"/>
  <c r="BL37" i="10"/>
  <c r="BM37" i="10"/>
  <c r="BN37" i="10"/>
  <c r="BO37" i="10"/>
  <c r="BP37" i="10"/>
  <c r="CA37" i="10"/>
  <c r="BZ37" i="10"/>
  <c r="BY37" i="10"/>
  <c r="I37" i="10"/>
  <c r="K37" i="10"/>
  <c r="AF38" i="10"/>
  <c r="AG38" i="10"/>
  <c r="AH38" i="10"/>
  <c r="AI38" i="10"/>
  <c r="AJ38" i="10"/>
  <c r="AK38" i="10"/>
  <c r="AL38" i="10"/>
  <c r="AM38" i="10"/>
  <c r="AN38" i="10"/>
  <c r="AO38" i="10"/>
  <c r="AP38" i="10"/>
  <c r="AW38" i="10"/>
  <c r="F38" i="10"/>
  <c r="J38" i="10"/>
  <c r="BB38" i="10"/>
  <c r="BT38" i="10"/>
  <c r="BV38" i="10"/>
  <c r="BU38" i="10"/>
  <c r="BE38" i="10"/>
  <c r="BF38" i="10"/>
  <c r="BG38" i="10"/>
  <c r="BH38" i="10"/>
  <c r="BI38" i="10"/>
  <c r="BJ38" i="10"/>
  <c r="BK38" i="10"/>
  <c r="BL38" i="10"/>
  <c r="BM38" i="10"/>
  <c r="BN38" i="10"/>
  <c r="BO38" i="10"/>
  <c r="BP38" i="10"/>
  <c r="CA38" i="10"/>
  <c r="BZ38" i="10"/>
  <c r="BY38" i="10"/>
  <c r="I38" i="10"/>
  <c r="K38" i="10"/>
  <c r="AF39" i="10"/>
  <c r="AG39" i="10"/>
  <c r="AH39" i="10"/>
  <c r="AI39" i="10"/>
  <c r="AJ39" i="10"/>
  <c r="AK39" i="10"/>
  <c r="AL39" i="10"/>
  <c r="AM39" i="10"/>
  <c r="AN39" i="10"/>
  <c r="AO39" i="10"/>
  <c r="AP39" i="10"/>
  <c r="AW39" i="10"/>
  <c r="F39" i="10"/>
  <c r="J39" i="10"/>
  <c r="BB39" i="10"/>
  <c r="BT39" i="10"/>
  <c r="BV39" i="10"/>
  <c r="BU39" i="10"/>
  <c r="BE39" i="10"/>
  <c r="BF39" i="10"/>
  <c r="BG39" i="10"/>
  <c r="BH39" i="10"/>
  <c r="BI39" i="10"/>
  <c r="BJ39" i="10"/>
  <c r="BK39" i="10"/>
  <c r="BL39" i="10"/>
  <c r="BM39" i="10"/>
  <c r="BN39" i="10"/>
  <c r="BO39" i="10"/>
  <c r="BP39" i="10"/>
  <c r="CA39" i="10"/>
  <c r="BZ39" i="10"/>
  <c r="BY39" i="10"/>
  <c r="I39" i="10"/>
  <c r="K39" i="10"/>
  <c r="AF40" i="10"/>
  <c r="AG40" i="10"/>
  <c r="AH40" i="10"/>
  <c r="AI40" i="10"/>
  <c r="AJ40" i="10"/>
  <c r="AK40" i="10"/>
  <c r="AL40" i="10"/>
  <c r="AM40" i="10"/>
  <c r="AN40" i="10"/>
  <c r="AO40" i="10"/>
  <c r="AP40" i="10"/>
  <c r="AW40" i="10"/>
  <c r="F40" i="10"/>
  <c r="J40" i="10"/>
  <c r="BB40" i="10"/>
  <c r="BT40" i="10"/>
  <c r="BV40" i="10"/>
  <c r="BU40" i="10"/>
  <c r="BE40" i="10"/>
  <c r="BF40" i="10"/>
  <c r="BG40" i="10"/>
  <c r="BH40" i="10"/>
  <c r="BI40" i="10"/>
  <c r="BJ40" i="10"/>
  <c r="BK40" i="10"/>
  <c r="BL40" i="10"/>
  <c r="BM40" i="10"/>
  <c r="BN40" i="10"/>
  <c r="BO40" i="10"/>
  <c r="BP40" i="10"/>
  <c r="CA40" i="10"/>
  <c r="BZ40" i="10"/>
  <c r="BY40" i="10"/>
  <c r="I40" i="10"/>
  <c r="K40" i="10"/>
  <c r="AF41" i="10"/>
  <c r="AG41" i="10"/>
  <c r="AH41" i="10"/>
  <c r="AI41" i="10"/>
  <c r="AJ41" i="10"/>
  <c r="AK41" i="10"/>
  <c r="AL41" i="10"/>
  <c r="AM41" i="10"/>
  <c r="AN41" i="10"/>
  <c r="AO41" i="10"/>
  <c r="AP41" i="10"/>
  <c r="AW41" i="10"/>
  <c r="F41" i="10"/>
  <c r="J41" i="10"/>
  <c r="BB41" i="10"/>
  <c r="BT41" i="10"/>
  <c r="BV41" i="10"/>
  <c r="BU41" i="10"/>
  <c r="BE41" i="10"/>
  <c r="BF41" i="10"/>
  <c r="BG41" i="10"/>
  <c r="BH41" i="10"/>
  <c r="BI41" i="10"/>
  <c r="BJ41" i="10"/>
  <c r="BK41" i="10"/>
  <c r="BL41" i="10"/>
  <c r="BM41" i="10"/>
  <c r="BN41" i="10"/>
  <c r="BO41" i="10"/>
  <c r="BP41" i="10"/>
  <c r="CA41" i="10"/>
  <c r="BZ41" i="10"/>
  <c r="BY41" i="10"/>
  <c r="I41" i="10"/>
  <c r="K41" i="10"/>
  <c r="AF42" i="10"/>
  <c r="AG42" i="10"/>
  <c r="AH42" i="10"/>
  <c r="AI42" i="10"/>
  <c r="AJ42" i="10"/>
  <c r="AK42" i="10"/>
  <c r="AL42" i="10"/>
  <c r="AM42" i="10"/>
  <c r="AN42" i="10"/>
  <c r="AO42" i="10"/>
  <c r="AP42" i="10"/>
  <c r="AW42" i="10"/>
  <c r="F42" i="10"/>
  <c r="J42" i="10"/>
  <c r="BB42" i="10"/>
  <c r="BT42" i="10"/>
  <c r="BV42" i="10"/>
  <c r="BU42" i="10"/>
  <c r="BE42" i="10"/>
  <c r="BF42" i="10"/>
  <c r="BG42" i="10"/>
  <c r="BH42" i="10"/>
  <c r="BI42" i="10"/>
  <c r="BJ42" i="10"/>
  <c r="BK42" i="10"/>
  <c r="BL42" i="10"/>
  <c r="BM42" i="10"/>
  <c r="BN42" i="10"/>
  <c r="BO42" i="10"/>
  <c r="BP42" i="10"/>
  <c r="CA42" i="10"/>
  <c r="BZ42" i="10"/>
  <c r="BY42" i="10"/>
  <c r="I42" i="10"/>
  <c r="K42" i="10"/>
  <c r="AF43" i="10"/>
  <c r="AG43" i="10"/>
  <c r="AH43" i="10"/>
  <c r="AI43" i="10"/>
  <c r="AJ43" i="10"/>
  <c r="AK43" i="10"/>
  <c r="AL43" i="10"/>
  <c r="AM43" i="10"/>
  <c r="AN43" i="10"/>
  <c r="AO43" i="10"/>
  <c r="AP43" i="10"/>
  <c r="AW43" i="10"/>
  <c r="F43" i="10"/>
  <c r="J43" i="10"/>
  <c r="BB43" i="10"/>
  <c r="BT43" i="10"/>
  <c r="BV43" i="10"/>
  <c r="BU43" i="10"/>
  <c r="BE43" i="10"/>
  <c r="BF43" i="10"/>
  <c r="BG43" i="10"/>
  <c r="BH43" i="10"/>
  <c r="BI43" i="10"/>
  <c r="BJ43" i="10"/>
  <c r="BK43" i="10"/>
  <c r="BL43" i="10"/>
  <c r="BM43" i="10"/>
  <c r="BN43" i="10"/>
  <c r="BO43" i="10"/>
  <c r="BP43" i="10"/>
  <c r="CA43" i="10"/>
  <c r="BZ43" i="10"/>
  <c r="BY43" i="10"/>
  <c r="I43" i="10"/>
  <c r="K43" i="10"/>
  <c r="AF44" i="10"/>
  <c r="AG44" i="10"/>
  <c r="AH44" i="10"/>
  <c r="AI44" i="10"/>
  <c r="AJ44" i="10"/>
  <c r="AK44" i="10"/>
  <c r="AL44" i="10"/>
  <c r="AM44" i="10"/>
  <c r="AN44" i="10"/>
  <c r="AO44" i="10"/>
  <c r="AP44" i="10"/>
  <c r="AW44" i="10"/>
  <c r="F44" i="10"/>
  <c r="J44" i="10"/>
  <c r="BB44" i="10"/>
  <c r="BT44" i="10"/>
  <c r="BV44" i="10"/>
  <c r="BU44" i="10"/>
  <c r="BE44" i="10"/>
  <c r="BF44" i="10"/>
  <c r="BG44" i="10"/>
  <c r="BH44" i="10"/>
  <c r="BI44" i="10"/>
  <c r="BJ44" i="10"/>
  <c r="BK44" i="10"/>
  <c r="BL44" i="10"/>
  <c r="BM44" i="10"/>
  <c r="BN44" i="10"/>
  <c r="BO44" i="10"/>
  <c r="BP44" i="10"/>
  <c r="CA44" i="10"/>
  <c r="BZ44" i="10"/>
  <c r="BY44" i="10"/>
  <c r="I44" i="10"/>
  <c r="K44" i="10"/>
  <c r="AF45" i="10"/>
  <c r="AG45" i="10"/>
  <c r="AH45" i="10"/>
  <c r="AI45" i="10"/>
  <c r="AJ45" i="10"/>
  <c r="AK45" i="10"/>
  <c r="AL45" i="10"/>
  <c r="AM45" i="10"/>
  <c r="AN45" i="10"/>
  <c r="AO45" i="10"/>
  <c r="AP45" i="10"/>
  <c r="AW45" i="10"/>
  <c r="F45" i="10"/>
  <c r="J45" i="10"/>
  <c r="BB45" i="10"/>
  <c r="BT45" i="10"/>
  <c r="BV45" i="10"/>
  <c r="BU45" i="10"/>
  <c r="BE45" i="10"/>
  <c r="BF45" i="10"/>
  <c r="BG45" i="10"/>
  <c r="BH45" i="10"/>
  <c r="BI45" i="10"/>
  <c r="BJ45" i="10"/>
  <c r="BK45" i="10"/>
  <c r="BL45" i="10"/>
  <c r="BM45" i="10"/>
  <c r="BN45" i="10"/>
  <c r="BO45" i="10"/>
  <c r="BP45" i="10"/>
  <c r="CA45" i="10"/>
  <c r="BZ45" i="10"/>
  <c r="BY45" i="10"/>
  <c r="I45" i="10"/>
  <c r="K45" i="10"/>
  <c r="AF46" i="10"/>
  <c r="AG46" i="10"/>
  <c r="AH46" i="10"/>
  <c r="AI46" i="10"/>
  <c r="AJ46" i="10"/>
  <c r="AK46" i="10"/>
  <c r="AL46" i="10"/>
  <c r="AM46" i="10"/>
  <c r="AN46" i="10"/>
  <c r="AO46" i="10"/>
  <c r="AP46" i="10"/>
  <c r="AW46" i="10"/>
  <c r="F46" i="10"/>
  <c r="J46" i="10"/>
  <c r="BB46" i="10"/>
  <c r="BT46" i="10"/>
  <c r="BV46" i="10"/>
  <c r="BU46" i="10"/>
  <c r="BE46" i="10"/>
  <c r="BF46" i="10"/>
  <c r="BG46" i="10"/>
  <c r="BH46" i="10"/>
  <c r="BI46" i="10"/>
  <c r="BJ46" i="10"/>
  <c r="BK46" i="10"/>
  <c r="BL46" i="10"/>
  <c r="BM46" i="10"/>
  <c r="BN46" i="10"/>
  <c r="BO46" i="10"/>
  <c r="BP46" i="10"/>
  <c r="CA46" i="10"/>
  <c r="BZ46" i="10"/>
  <c r="BY46" i="10"/>
  <c r="I46" i="10"/>
  <c r="K46" i="10"/>
  <c r="AF47" i="10"/>
  <c r="AG47" i="10"/>
  <c r="AH47" i="10"/>
  <c r="AI47" i="10"/>
  <c r="AJ47" i="10"/>
  <c r="AK47" i="10"/>
  <c r="AL47" i="10"/>
  <c r="AM47" i="10"/>
  <c r="AN47" i="10"/>
  <c r="AO47" i="10"/>
  <c r="AP47" i="10"/>
  <c r="AW47" i="10"/>
  <c r="F47" i="10"/>
  <c r="J47" i="10"/>
  <c r="BB47" i="10"/>
  <c r="BT47" i="10"/>
  <c r="BV47" i="10"/>
  <c r="BU47" i="10"/>
  <c r="BE47" i="10"/>
  <c r="BF47" i="10"/>
  <c r="BG47" i="10"/>
  <c r="BH47" i="10"/>
  <c r="BI47" i="10"/>
  <c r="BJ47" i="10"/>
  <c r="BK47" i="10"/>
  <c r="BL47" i="10"/>
  <c r="BM47" i="10"/>
  <c r="BN47" i="10"/>
  <c r="BO47" i="10"/>
  <c r="BP47" i="10"/>
  <c r="CA47" i="10"/>
  <c r="BZ47" i="10"/>
  <c r="BY47" i="10"/>
  <c r="I47" i="10"/>
  <c r="K47" i="10"/>
  <c r="AF48" i="10"/>
  <c r="AG48" i="10"/>
  <c r="AH48" i="10"/>
  <c r="AI48" i="10"/>
  <c r="AJ48" i="10"/>
  <c r="AK48" i="10"/>
  <c r="AL48" i="10"/>
  <c r="AM48" i="10"/>
  <c r="AN48" i="10"/>
  <c r="AO48" i="10"/>
  <c r="AP48" i="10"/>
  <c r="AW48" i="10"/>
  <c r="F48" i="10"/>
  <c r="J48" i="10"/>
  <c r="BB48" i="10"/>
  <c r="BT48" i="10"/>
  <c r="BV48" i="10"/>
  <c r="BU48" i="10"/>
  <c r="BE48" i="10"/>
  <c r="BF48" i="10"/>
  <c r="BG48" i="10"/>
  <c r="BH48" i="10"/>
  <c r="BI48" i="10"/>
  <c r="BJ48" i="10"/>
  <c r="BK48" i="10"/>
  <c r="BL48" i="10"/>
  <c r="BM48" i="10"/>
  <c r="BN48" i="10"/>
  <c r="BO48" i="10"/>
  <c r="BP48" i="10"/>
  <c r="CA48" i="10"/>
  <c r="BZ48" i="10"/>
  <c r="BY48" i="10"/>
  <c r="I48" i="10"/>
  <c r="K48" i="10"/>
  <c r="AF49" i="10"/>
  <c r="AG49" i="10"/>
  <c r="AH49" i="10"/>
  <c r="AI49" i="10"/>
  <c r="AJ49" i="10"/>
  <c r="AK49" i="10"/>
  <c r="AL49" i="10"/>
  <c r="AM49" i="10"/>
  <c r="AN49" i="10"/>
  <c r="AO49" i="10"/>
  <c r="AP49" i="10"/>
  <c r="AW49" i="10"/>
  <c r="F49" i="10"/>
  <c r="J49" i="10"/>
  <c r="BB49" i="10"/>
  <c r="BT49" i="10"/>
  <c r="BV49" i="10"/>
  <c r="BU49" i="10"/>
  <c r="BE49" i="10"/>
  <c r="BF49" i="10"/>
  <c r="BG49" i="10"/>
  <c r="BH49" i="10"/>
  <c r="BI49" i="10"/>
  <c r="BJ49" i="10"/>
  <c r="BK49" i="10"/>
  <c r="BL49" i="10"/>
  <c r="BM49" i="10"/>
  <c r="BN49" i="10"/>
  <c r="BO49" i="10"/>
  <c r="BP49" i="10"/>
  <c r="CA49" i="10"/>
  <c r="BZ49" i="10"/>
  <c r="BY49" i="10"/>
  <c r="I49" i="10"/>
  <c r="K49" i="10"/>
  <c r="AF50" i="10"/>
  <c r="AG50" i="10"/>
  <c r="AH50" i="10"/>
  <c r="AI50" i="10"/>
  <c r="AJ50" i="10"/>
  <c r="AK50" i="10"/>
  <c r="AL50" i="10"/>
  <c r="AM50" i="10"/>
  <c r="AN50" i="10"/>
  <c r="AO50" i="10"/>
  <c r="AP50" i="10"/>
  <c r="AW50" i="10"/>
  <c r="F50" i="10"/>
  <c r="J50" i="10"/>
  <c r="BB50" i="10"/>
  <c r="BT50" i="10"/>
  <c r="BV50" i="10"/>
  <c r="BU50" i="10"/>
  <c r="BE50" i="10"/>
  <c r="BF50" i="10"/>
  <c r="BG50" i="10"/>
  <c r="BH50" i="10"/>
  <c r="BI50" i="10"/>
  <c r="BJ50" i="10"/>
  <c r="BK50" i="10"/>
  <c r="BL50" i="10"/>
  <c r="BM50" i="10"/>
  <c r="BN50" i="10"/>
  <c r="BO50" i="10"/>
  <c r="BP50" i="10"/>
  <c r="CA50" i="10"/>
  <c r="BZ50" i="10"/>
  <c r="BY50" i="10"/>
  <c r="I50" i="10"/>
  <c r="K50" i="10"/>
  <c r="AF51" i="10"/>
  <c r="AG51" i="10"/>
  <c r="AH51" i="10"/>
  <c r="AI51" i="10"/>
  <c r="AJ51" i="10"/>
  <c r="AK51" i="10"/>
  <c r="AL51" i="10"/>
  <c r="AM51" i="10"/>
  <c r="AN51" i="10"/>
  <c r="AO51" i="10"/>
  <c r="AP51" i="10"/>
  <c r="AW51" i="10"/>
  <c r="F51" i="10"/>
  <c r="J51" i="10"/>
  <c r="BB51" i="10"/>
  <c r="BT51" i="10"/>
  <c r="BV51" i="10"/>
  <c r="BU51" i="10"/>
  <c r="BE51" i="10"/>
  <c r="BF51" i="10"/>
  <c r="BG51" i="10"/>
  <c r="BH51" i="10"/>
  <c r="BI51" i="10"/>
  <c r="BJ51" i="10"/>
  <c r="BK51" i="10"/>
  <c r="BL51" i="10"/>
  <c r="BM51" i="10"/>
  <c r="BN51" i="10"/>
  <c r="BO51" i="10"/>
  <c r="BP51" i="10"/>
  <c r="CA51" i="10"/>
  <c r="BZ51" i="10"/>
  <c r="BY51" i="10"/>
  <c r="I51" i="10"/>
  <c r="K51" i="10"/>
  <c r="AF52" i="10"/>
  <c r="AG52" i="10"/>
  <c r="AH52" i="10"/>
  <c r="AI52" i="10"/>
  <c r="AJ52" i="10"/>
  <c r="AK52" i="10"/>
  <c r="AL52" i="10"/>
  <c r="AM52" i="10"/>
  <c r="AN52" i="10"/>
  <c r="AO52" i="10"/>
  <c r="AP52" i="10"/>
  <c r="AW52" i="10"/>
  <c r="F52" i="10"/>
  <c r="J52" i="10"/>
  <c r="BB52" i="10"/>
  <c r="BT52" i="10"/>
  <c r="BV52" i="10"/>
  <c r="BU52" i="10"/>
  <c r="BE52" i="10"/>
  <c r="BF52" i="10"/>
  <c r="BG52" i="10"/>
  <c r="BH52" i="10"/>
  <c r="BI52" i="10"/>
  <c r="BJ52" i="10"/>
  <c r="BK52" i="10"/>
  <c r="BL52" i="10"/>
  <c r="BM52" i="10"/>
  <c r="BN52" i="10"/>
  <c r="BO52" i="10"/>
  <c r="BP52" i="10"/>
  <c r="CA52" i="10"/>
  <c r="BZ52" i="10"/>
  <c r="BY52" i="10"/>
  <c r="I52" i="10"/>
  <c r="K52" i="10"/>
  <c r="AF53" i="10"/>
  <c r="AG53" i="10"/>
  <c r="AH53" i="10"/>
  <c r="AI53" i="10"/>
  <c r="AJ53" i="10"/>
  <c r="AK53" i="10"/>
  <c r="AL53" i="10"/>
  <c r="AM53" i="10"/>
  <c r="AN53" i="10"/>
  <c r="AO53" i="10"/>
  <c r="AP53" i="10"/>
  <c r="AW53" i="10"/>
  <c r="F53" i="10"/>
  <c r="J53" i="10"/>
  <c r="BB53" i="10"/>
  <c r="BT53" i="10"/>
  <c r="BV53" i="10"/>
  <c r="BU53" i="10"/>
  <c r="BE53" i="10"/>
  <c r="BF53" i="10"/>
  <c r="BG53" i="10"/>
  <c r="BH53" i="10"/>
  <c r="BI53" i="10"/>
  <c r="BJ53" i="10"/>
  <c r="BK53" i="10"/>
  <c r="BL53" i="10"/>
  <c r="BM53" i="10"/>
  <c r="BN53" i="10"/>
  <c r="BO53" i="10"/>
  <c r="BP53" i="10"/>
  <c r="CA53" i="10"/>
  <c r="BZ53" i="10"/>
  <c r="BY53" i="10"/>
  <c r="I53" i="10"/>
  <c r="K53" i="10"/>
  <c r="AF54" i="10"/>
  <c r="AG54" i="10"/>
  <c r="AH54" i="10"/>
  <c r="AI54" i="10"/>
  <c r="AJ54" i="10"/>
  <c r="AK54" i="10"/>
  <c r="AL54" i="10"/>
  <c r="AM54" i="10"/>
  <c r="AN54" i="10"/>
  <c r="AO54" i="10"/>
  <c r="AP54" i="10"/>
  <c r="AW54" i="10"/>
  <c r="F54" i="10"/>
  <c r="J54" i="10"/>
  <c r="BB54" i="10"/>
  <c r="BT54" i="10"/>
  <c r="BV54" i="10"/>
  <c r="BU54" i="10"/>
  <c r="BE54" i="10"/>
  <c r="BF54" i="10"/>
  <c r="BG54" i="10"/>
  <c r="BH54" i="10"/>
  <c r="BI54" i="10"/>
  <c r="BJ54" i="10"/>
  <c r="BK54" i="10"/>
  <c r="BL54" i="10"/>
  <c r="BM54" i="10"/>
  <c r="BN54" i="10"/>
  <c r="BO54" i="10"/>
  <c r="BP54" i="10"/>
  <c r="CA54" i="10"/>
  <c r="BZ54" i="10"/>
  <c r="BY54" i="10"/>
  <c r="I54" i="10"/>
  <c r="K54" i="10"/>
  <c r="AF55" i="10"/>
  <c r="AG55" i="10"/>
  <c r="AH55" i="10"/>
  <c r="AI55" i="10"/>
  <c r="AJ55" i="10"/>
  <c r="AK55" i="10"/>
  <c r="AL55" i="10"/>
  <c r="AM55" i="10"/>
  <c r="AN55" i="10"/>
  <c r="AO55" i="10"/>
  <c r="AP55" i="10"/>
  <c r="AW55" i="10"/>
  <c r="F55" i="10"/>
  <c r="J55" i="10"/>
  <c r="BB55" i="10"/>
  <c r="BT55" i="10"/>
  <c r="BV55" i="10"/>
  <c r="BU55" i="10"/>
  <c r="BE55" i="10"/>
  <c r="BF55" i="10"/>
  <c r="BG55" i="10"/>
  <c r="BH55" i="10"/>
  <c r="BI55" i="10"/>
  <c r="BJ55" i="10"/>
  <c r="BK55" i="10"/>
  <c r="BL55" i="10"/>
  <c r="BM55" i="10"/>
  <c r="BN55" i="10"/>
  <c r="BO55" i="10"/>
  <c r="BP55" i="10"/>
  <c r="CA55" i="10"/>
  <c r="BZ55" i="10"/>
  <c r="BY55" i="10"/>
  <c r="I55" i="10"/>
  <c r="K55" i="10"/>
  <c r="AF56" i="10"/>
  <c r="AG56" i="10"/>
  <c r="AH56" i="10"/>
  <c r="AI56" i="10"/>
  <c r="AJ56" i="10"/>
  <c r="AK56" i="10"/>
  <c r="AL56" i="10"/>
  <c r="AM56" i="10"/>
  <c r="AN56" i="10"/>
  <c r="AO56" i="10"/>
  <c r="AP56" i="10"/>
  <c r="AW56" i="10"/>
  <c r="F56" i="10"/>
  <c r="J56" i="10"/>
  <c r="BB56" i="10"/>
  <c r="BT56" i="10"/>
  <c r="BV56" i="10"/>
  <c r="BU56" i="10"/>
  <c r="BE56" i="10"/>
  <c r="BF56" i="10"/>
  <c r="BG56" i="10"/>
  <c r="BH56" i="10"/>
  <c r="BI56" i="10"/>
  <c r="BJ56" i="10"/>
  <c r="BK56" i="10"/>
  <c r="BL56" i="10"/>
  <c r="BM56" i="10"/>
  <c r="BN56" i="10"/>
  <c r="BO56" i="10"/>
  <c r="BP56" i="10"/>
  <c r="CA56" i="10"/>
  <c r="BZ56" i="10"/>
  <c r="BY56" i="10"/>
  <c r="I56" i="10"/>
  <c r="K56" i="10"/>
  <c r="AF57" i="10"/>
  <c r="AG57" i="10"/>
  <c r="AH57" i="10"/>
  <c r="AI57" i="10"/>
  <c r="AJ57" i="10"/>
  <c r="AK57" i="10"/>
  <c r="AL57" i="10"/>
  <c r="AM57" i="10"/>
  <c r="AN57" i="10"/>
  <c r="AO57" i="10"/>
  <c r="AP57" i="10"/>
  <c r="AW57" i="10"/>
  <c r="F57" i="10"/>
  <c r="J57" i="10"/>
  <c r="BB57" i="10"/>
  <c r="BT57" i="10"/>
  <c r="BV57" i="10"/>
  <c r="BU57" i="10"/>
  <c r="BE57" i="10"/>
  <c r="BF57" i="10"/>
  <c r="BG57" i="10"/>
  <c r="BH57" i="10"/>
  <c r="BI57" i="10"/>
  <c r="BJ57" i="10"/>
  <c r="BK57" i="10"/>
  <c r="BL57" i="10"/>
  <c r="BM57" i="10"/>
  <c r="BN57" i="10"/>
  <c r="BO57" i="10"/>
  <c r="BP57" i="10"/>
  <c r="CA57" i="10"/>
  <c r="BZ57" i="10"/>
  <c r="BY57" i="10"/>
  <c r="I57" i="10"/>
  <c r="K57" i="10"/>
  <c r="AF58" i="10"/>
  <c r="AG58" i="10"/>
  <c r="AH58" i="10"/>
  <c r="AI58" i="10"/>
  <c r="AJ58" i="10"/>
  <c r="AK58" i="10"/>
  <c r="AL58" i="10"/>
  <c r="AM58" i="10"/>
  <c r="AN58" i="10"/>
  <c r="AO58" i="10"/>
  <c r="AP58" i="10"/>
  <c r="AW58" i="10"/>
  <c r="F58" i="10"/>
  <c r="J58" i="10"/>
  <c r="BB58" i="10"/>
  <c r="BT58" i="10"/>
  <c r="BV58" i="10"/>
  <c r="BU58" i="10"/>
  <c r="BE58" i="10"/>
  <c r="BF58" i="10"/>
  <c r="BG58" i="10"/>
  <c r="BH58" i="10"/>
  <c r="BI58" i="10"/>
  <c r="BJ58" i="10"/>
  <c r="BK58" i="10"/>
  <c r="BL58" i="10"/>
  <c r="BM58" i="10"/>
  <c r="BN58" i="10"/>
  <c r="BO58" i="10"/>
  <c r="BP58" i="10"/>
  <c r="CA58" i="10"/>
  <c r="BZ58" i="10"/>
  <c r="BY58" i="10"/>
  <c r="I58" i="10"/>
  <c r="K58" i="10"/>
  <c r="AF59" i="10"/>
  <c r="AG59" i="10"/>
  <c r="AH59" i="10"/>
  <c r="AI59" i="10"/>
  <c r="AJ59" i="10"/>
  <c r="AK59" i="10"/>
  <c r="AL59" i="10"/>
  <c r="AM59" i="10"/>
  <c r="AN59" i="10"/>
  <c r="AO59" i="10"/>
  <c r="AP59" i="10"/>
  <c r="AW59" i="10"/>
  <c r="F59" i="10"/>
  <c r="J59" i="10"/>
  <c r="BB59" i="10"/>
  <c r="BT59" i="10"/>
  <c r="BV59" i="10"/>
  <c r="BU59" i="10"/>
  <c r="BE59" i="10"/>
  <c r="BF59" i="10"/>
  <c r="BG59" i="10"/>
  <c r="BH59" i="10"/>
  <c r="BI59" i="10"/>
  <c r="BJ59" i="10"/>
  <c r="BK59" i="10"/>
  <c r="BL59" i="10"/>
  <c r="BM59" i="10"/>
  <c r="BN59" i="10"/>
  <c r="BO59" i="10"/>
  <c r="BP59" i="10"/>
  <c r="CA59" i="10"/>
  <c r="BZ59" i="10"/>
  <c r="BY59" i="10"/>
  <c r="I59" i="10"/>
  <c r="K59" i="10"/>
  <c r="AF60" i="10"/>
  <c r="AG60" i="10"/>
  <c r="AH60" i="10"/>
  <c r="AI60" i="10"/>
  <c r="AJ60" i="10"/>
  <c r="AK60" i="10"/>
  <c r="AL60" i="10"/>
  <c r="AM60" i="10"/>
  <c r="AN60" i="10"/>
  <c r="AO60" i="10"/>
  <c r="AP60" i="10"/>
  <c r="AW60" i="10"/>
  <c r="F60" i="10"/>
  <c r="J60" i="10"/>
  <c r="BB60" i="10"/>
  <c r="BT60" i="10"/>
  <c r="BV60" i="10"/>
  <c r="BU60" i="10"/>
  <c r="BE60" i="10"/>
  <c r="BF60" i="10"/>
  <c r="BG60" i="10"/>
  <c r="BH60" i="10"/>
  <c r="BI60" i="10"/>
  <c r="BJ60" i="10"/>
  <c r="BK60" i="10"/>
  <c r="BL60" i="10"/>
  <c r="BM60" i="10"/>
  <c r="BN60" i="10"/>
  <c r="BO60" i="10"/>
  <c r="BP60" i="10"/>
  <c r="CA60" i="10"/>
  <c r="BZ60" i="10"/>
  <c r="BY60" i="10"/>
  <c r="I60" i="10"/>
  <c r="K60" i="10"/>
  <c r="AF61" i="10"/>
  <c r="AG61" i="10"/>
  <c r="AH61" i="10"/>
  <c r="AI61" i="10"/>
  <c r="AJ61" i="10"/>
  <c r="AK61" i="10"/>
  <c r="AL61" i="10"/>
  <c r="AM61" i="10"/>
  <c r="AN61" i="10"/>
  <c r="AO61" i="10"/>
  <c r="AP61" i="10"/>
  <c r="AW61" i="10"/>
  <c r="F61" i="10"/>
  <c r="J61" i="10"/>
  <c r="BB61" i="10"/>
  <c r="BT61" i="10"/>
  <c r="BV61" i="10"/>
  <c r="BU61" i="10"/>
  <c r="BE61" i="10"/>
  <c r="BF61" i="10"/>
  <c r="BG61" i="10"/>
  <c r="BH61" i="10"/>
  <c r="BI61" i="10"/>
  <c r="BJ61" i="10"/>
  <c r="BK61" i="10"/>
  <c r="BL61" i="10"/>
  <c r="BM61" i="10"/>
  <c r="BN61" i="10"/>
  <c r="BO61" i="10"/>
  <c r="BP61" i="10"/>
  <c r="CA61" i="10"/>
  <c r="BZ61" i="10"/>
  <c r="BY61" i="10"/>
  <c r="I61" i="10"/>
  <c r="K61" i="10"/>
  <c r="AF62" i="10"/>
  <c r="AG62" i="10"/>
  <c r="AH62" i="10"/>
  <c r="AI62" i="10"/>
  <c r="AJ62" i="10"/>
  <c r="AK62" i="10"/>
  <c r="AL62" i="10"/>
  <c r="AM62" i="10"/>
  <c r="AN62" i="10"/>
  <c r="AO62" i="10"/>
  <c r="AP62" i="10"/>
  <c r="AW62" i="10"/>
  <c r="F62" i="10"/>
  <c r="J62" i="10"/>
  <c r="BB62" i="10"/>
  <c r="BT62" i="10"/>
  <c r="BV62" i="10"/>
  <c r="BU62" i="10"/>
  <c r="BE62" i="10"/>
  <c r="BF62" i="10"/>
  <c r="BG62" i="10"/>
  <c r="BH62" i="10"/>
  <c r="BI62" i="10"/>
  <c r="BJ62" i="10"/>
  <c r="BK62" i="10"/>
  <c r="BL62" i="10"/>
  <c r="BM62" i="10"/>
  <c r="BN62" i="10"/>
  <c r="BO62" i="10"/>
  <c r="BP62" i="10"/>
  <c r="CA62" i="10"/>
  <c r="BZ62" i="10"/>
  <c r="BY62" i="10"/>
  <c r="I62" i="10"/>
  <c r="K62" i="10"/>
  <c r="AF63" i="10"/>
  <c r="AG63" i="10"/>
  <c r="AH63" i="10"/>
  <c r="AI63" i="10"/>
  <c r="AJ63" i="10"/>
  <c r="AK63" i="10"/>
  <c r="AL63" i="10"/>
  <c r="AM63" i="10"/>
  <c r="AN63" i="10"/>
  <c r="AO63" i="10"/>
  <c r="AP63" i="10"/>
  <c r="AW63" i="10"/>
  <c r="F63" i="10"/>
  <c r="J63" i="10"/>
  <c r="BB63" i="10"/>
  <c r="BT63" i="10"/>
  <c r="BV63" i="10"/>
  <c r="BU63" i="10"/>
  <c r="BE63" i="10"/>
  <c r="BF63" i="10"/>
  <c r="BG63" i="10"/>
  <c r="BH63" i="10"/>
  <c r="BI63" i="10"/>
  <c r="BJ63" i="10"/>
  <c r="BK63" i="10"/>
  <c r="BL63" i="10"/>
  <c r="BM63" i="10"/>
  <c r="BN63" i="10"/>
  <c r="BO63" i="10"/>
  <c r="BP63" i="10"/>
  <c r="CA63" i="10"/>
  <c r="BZ63" i="10"/>
  <c r="BY63" i="10"/>
  <c r="I63" i="10"/>
  <c r="K63" i="10"/>
  <c r="AF64" i="10"/>
  <c r="AG64" i="10"/>
  <c r="AH64" i="10"/>
  <c r="AI64" i="10"/>
  <c r="AJ64" i="10"/>
  <c r="AK64" i="10"/>
  <c r="AL64" i="10"/>
  <c r="AM64" i="10"/>
  <c r="AN64" i="10"/>
  <c r="AO64" i="10"/>
  <c r="AP64" i="10"/>
  <c r="AW64" i="10"/>
  <c r="F64" i="10"/>
  <c r="J64" i="10"/>
  <c r="BB64" i="10"/>
  <c r="BT64" i="10"/>
  <c r="BV64" i="10"/>
  <c r="BU64" i="10"/>
  <c r="BE64" i="10"/>
  <c r="BF64" i="10"/>
  <c r="BG64" i="10"/>
  <c r="BH64" i="10"/>
  <c r="BI64" i="10"/>
  <c r="BJ64" i="10"/>
  <c r="BK64" i="10"/>
  <c r="BL64" i="10"/>
  <c r="BM64" i="10"/>
  <c r="BN64" i="10"/>
  <c r="BO64" i="10"/>
  <c r="BP64" i="10"/>
  <c r="CA64" i="10"/>
  <c r="BZ64" i="10"/>
  <c r="BY64" i="10"/>
  <c r="I64" i="10"/>
  <c r="K64" i="10"/>
  <c r="AF65" i="10"/>
  <c r="AG65" i="10"/>
  <c r="AH65" i="10"/>
  <c r="AI65" i="10"/>
  <c r="AJ65" i="10"/>
  <c r="AK65" i="10"/>
  <c r="AL65" i="10"/>
  <c r="AM65" i="10"/>
  <c r="AN65" i="10"/>
  <c r="AO65" i="10"/>
  <c r="AP65" i="10"/>
  <c r="AW65" i="10"/>
  <c r="F65" i="10"/>
  <c r="J65" i="10"/>
  <c r="BB65" i="10"/>
  <c r="BT65" i="10"/>
  <c r="BV65" i="10"/>
  <c r="BU65" i="10"/>
  <c r="BE65" i="10"/>
  <c r="BF65" i="10"/>
  <c r="BG65" i="10"/>
  <c r="BH65" i="10"/>
  <c r="BI65" i="10"/>
  <c r="BJ65" i="10"/>
  <c r="BK65" i="10"/>
  <c r="BL65" i="10"/>
  <c r="BM65" i="10"/>
  <c r="BN65" i="10"/>
  <c r="BO65" i="10"/>
  <c r="BP65" i="10"/>
  <c r="CA65" i="10"/>
  <c r="BZ65" i="10"/>
  <c r="BY65" i="10"/>
  <c r="I65" i="10"/>
  <c r="K65" i="10"/>
  <c r="AF66" i="10"/>
  <c r="AG66" i="10"/>
  <c r="AH66" i="10"/>
  <c r="AI66" i="10"/>
  <c r="AJ66" i="10"/>
  <c r="AK66" i="10"/>
  <c r="AL66" i="10"/>
  <c r="AM66" i="10"/>
  <c r="AN66" i="10"/>
  <c r="AO66" i="10"/>
  <c r="AP66" i="10"/>
  <c r="AW66" i="10"/>
  <c r="F66" i="10"/>
  <c r="J66" i="10"/>
  <c r="BB66" i="10"/>
  <c r="BT66" i="10"/>
  <c r="BV66" i="10"/>
  <c r="BU66" i="10"/>
  <c r="BE66" i="10"/>
  <c r="BF66" i="10"/>
  <c r="BG66" i="10"/>
  <c r="BH66" i="10"/>
  <c r="BI66" i="10"/>
  <c r="BJ66" i="10"/>
  <c r="BK66" i="10"/>
  <c r="BL66" i="10"/>
  <c r="BM66" i="10"/>
  <c r="BN66" i="10"/>
  <c r="BO66" i="10"/>
  <c r="BP66" i="10"/>
  <c r="CA66" i="10"/>
  <c r="BZ66" i="10"/>
  <c r="BY66" i="10"/>
  <c r="I66" i="10"/>
  <c r="K66" i="10"/>
  <c r="AF67" i="10"/>
  <c r="AG67" i="10"/>
  <c r="AH67" i="10"/>
  <c r="AI67" i="10"/>
  <c r="AJ67" i="10"/>
  <c r="AK67" i="10"/>
  <c r="AL67" i="10"/>
  <c r="AM67" i="10"/>
  <c r="AN67" i="10"/>
  <c r="AO67" i="10"/>
  <c r="AP67" i="10"/>
  <c r="AW67" i="10"/>
  <c r="F67" i="10"/>
  <c r="J67" i="10"/>
  <c r="BB67" i="10"/>
  <c r="BT67" i="10"/>
  <c r="BV67" i="10"/>
  <c r="BU67" i="10"/>
  <c r="BE67" i="10"/>
  <c r="BF67" i="10"/>
  <c r="BG67" i="10"/>
  <c r="BH67" i="10"/>
  <c r="BI67" i="10"/>
  <c r="BJ67" i="10"/>
  <c r="BK67" i="10"/>
  <c r="BL67" i="10"/>
  <c r="BM67" i="10"/>
  <c r="BN67" i="10"/>
  <c r="BO67" i="10"/>
  <c r="BP67" i="10"/>
  <c r="CA67" i="10"/>
  <c r="BZ67" i="10"/>
  <c r="BY67" i="10"/>
  <c r="I67" i="10"/>
  <c r="K67" i="10"/>
  <c r="AF68" i="10"/>
  <c r="AG68" i="10"/>
  <c r="AH68" i="10"/>
  <c r="AI68" i="10"/>
  <c r="AJ68" i="10"/>
  <c r="AK68" i="10"/>
  <c r="AL68" i="10"/>
  <c r="AM68" i="10"/>
  <c r="AN68" i="10"/>
  <c r="AO68" i="10"/>
  <c r="AP68" i="10"/>
  <c r="AW68" i="10"/>
  <c r="F68" i="10"/>
  <c r="J68" i="10"/>
  <c r="BB68" i="10"/>
  <c r="BT68" i="10"/>
  <c r="BV68" i="10"/>
  <c r="BU68" i="10"/>
  <c r="BE68" i="10"/>
  <c r="BF68" i="10"/>
  <c r="BG68" i="10"/>
  <c r="BH68" i="10"/>
  <c r="BI68" i="10"/>
  <c r="BJ68" i="10"/>
  <c r="BK68" i="10"/>
  <c r="BL68" i="10"/>
  <c r="BM68" i="10"/>
  <c r="BN68" i="10"/>
  <c r="BO68" i="10"/>
  <c r="BP68" i="10"/>
  <c r="CA68" i="10"/>
  <c r="BZ68" i="10"/>
  <c r="BY68" i="10"/>
  <c r="I68" i="10"/>
  <c r="K68" i="10"/>
  <c r="AF69" i="10"/>
  <c r="AG69" i="10"/>
  <c r="AH69" i="10"/>
  <c r="AI69" i="10"/>
  <c r="AJ69" i="10"/>
  <c r="AK69" i="10"/>
  <c r="AL69" i="10"/>
  <c r="AM69" i="10"/>
  <c r="AN69" i="10"/>
  <c r="AO69" i="10"/>
  <c r="AP69" i="10"/>
  <c r="AW69" i="10"/>
  <c r="F69" i="10"/>
  <c r="J69" i="10"/>
  <c r="BB69" i="10"/>
  <c r="BT69" i="10"/>
  <c r="BV69" i="10"/>
  <c r="BU69" i="10"/>
  <c r="BE69" i="10"/>
  <c r="BF69" i="10"/>
  <c r="BG69" i="10"/>
  <c r="BH69" i="10"/>
  <c r="BI69" i="10"/>
  <c r="BJ69" i="10"/>
  <c r="BK69" i="10"/>
  <c r="BL69" i="10"/>
  <c r="BM69" i="10"/>
  <c r="BN69" i="10"/>
  <c r="BO69" i="10"/>
  <c r="BP69" i="10"/>
  <c r="CA69" i="10"/>
  <c r="BZ69" i="10"/>
  <c r="BY69" i="10"/>
  <c r="I69" i="10"/>
  <c r="K69" i="10"/>
  <c r="AF70" i="10"/>
  <c r="AG70" i="10"/>
  <c r="AH70" i="10"/>
  <c r="AI70" i="10"/>
  <c r="AJ70" i="10"/>
  <c r="AK70" i="10"/>
  <c r="AL70" i="10"/>
  <c r="AM70" i="10"/>
  <c r="AN70" i="10"/>
  <c r="AO70" i="10"/>
  <c r="AP70" i="10"/>
  <c r="AW70" i="10"/>
  <c r="F70" i="10"/>
  <c r="J70" i="10"/>
  <c r="BB70" i="10"/>
  <c r="BT70" i="10"/>
  <c r="BV70" i="10"/>
  <c r="BU70" i="10"/>
  <c r="BE70" i="10"/>
  <c r="BF70" i="10"/>
  <c r="BG70" i="10"/>
  <c r="BH70" i="10"/>
  <c r="BI70" i="10"/>
  <c r="BJ70" i="10"/>
  <c r="BK70" i="10"/>
  <c r="BL70" i="10"/>
  <c r="BM70" i="10"/>
  <c r="BN70" i="10"/>
  <c r="BO70" i="10"/>
  <c r="BP70" i="10"/>
  <c r="CA70" i="10"/>
  <c r="BZ70" i="10"/>
  <c r="BY70" i="10"/>
  <c r="I70" i="10"/>
  <c r="K70" i="10"/>
  <c r="AF71" i="10"/>
  <c r="AG71" i="10"/>
  <c r="AH71" i="10"/>
  <c r="AI71" i="10"/>
  <c r="AJ71" i="10"/>
  <c r="AK71" i="10"/>
  <c r="AL71" i="10"/>
  <c r="AM71" i="10"/>
  <c r="AN71" i="10"/>
  <c r="AO71" i="10"/>
  <c r="AP71" i="10"/>
  <c r="AW71" i="10"/>
  <c r="F71" i="10"/>
  <c r="J71" i="10"/>
  <c r="BB71" i="10"/>
  <c r="BT71" i="10"/>
  <c r="BV71" i="10"/>
  <c r="BU71" i="10"/>
  <c r="BE71" i="10"/>
  <c r="BF71" i="10"/>
  <c r="BG71" i="10"/>
  <c r="BH71" i="10"/>
  <c r="BI71" i="10"/>
  <c r="BJ71" i="10"/>
  <c r="BK71" i="10"/>
  <c r="BL71" i="10"/>
  <c r="BM71" i="10"/>
  <c r="BN71" i="10"/>
  <c r="BO71" i="10"/>
  <c r="BP71" i="10"/>
  <c r="CA71" i="10"/>
  <c r="BZ71" i="10"/>
  <c r="BY71" i="10"/>
  <c r="I71" i="10"/>
  <c r="K71" i="10"/>
  <c r="AF72" i="10"/>
  <c r="AG72" i="10"/>
  <c r="AH72" i="10"/>
  <c r="AI72" i="10"/>
  <c r="AJ72" i="10"/>
  <c r="AK72" i="10"/>
  <c r="AL72" i="10"/>
  <c r="AM72" i="10"/>
  <c r="AN72" i="10"/>
  <c r="AO72" i="10"/>
  <c r="AP72" i="10"/>
  <c r="AW72" i="10"/>
  <c r="F72" i="10"/>
  <c r="J72" i="10"/>
  <c r="BB72" i="10"/>
  <c r="BT72" i="10"/>
  <c r="BV72" i="10"/>
  <c r="BU72" i="10"/>
  <c r="BE72" i="10"/>
  <c r="BF72" i="10"/>
  <c r="BG72" i="10"/>
  <c r="BH72" i="10"/>
  <c r="BI72" i="10"/>
  <c r="BJ72" i="10"/>
  <c r="BK72" i="10"/>
  <c r="BL72" i="10"/>
  <c r="BM72" i="10"/>
  <c r="BN72" i="10"/>
  <c r="BO72" i="10"/>
  <c r="BP72" i="10"/>
  <c r="CA72" i="10"/>
  <c r="BZ72" i="10"/>
  <c r="BY72" i="10"/>
  <c r="I72" i="10"/>
  <c r="K72" i="10"/>
  <c r="AF73" i="10"/>
  <c r="AG73" i="10"/>
  <c r="AH73" i="10"/>
  <c r="AI73" i="10"/>
  <c r="AJ73" i="10"/>
  <c r="AK73" i="10"/>
  <c r="AL73" i="10"/>
  <c r="AM73" i="10"/>
  <c r="AN73" i="10"/>
  <c r="AO73" i="10"/>
  <c r="AP73" i="10"/>
  <c r="AW73" i="10"/>
  <c r="F73" i="10"/>
  <c r="J73" i="10"/>
  <c r="BB73" i="10"/>
  <c r="BT73" i="10"/>
  <c r="BV73" i="10"/>
  <c r="BU73" i="10"/>
  <c r="BE73" i="10"/>
  <c r="BF73" i="10"/>
  <c r="BG73" i="10"/>
  <c r="BH73" i="10"/>
  <c r="BI73" i="10"/>
  <c r="BJ73" i="10"/>
  <c r="BK73" i="10"/>
  <c r="BL73" i="10"/>
  <c r="BM73" i="10"/>
  <c r="BN73" i="10"/>
  <c r="BO73" i="10"/>
  <c r="BP73" i="10"/>
  <c r="CA73" i="10"/>
  <c r="BZ73" i="10"/>
  <c r="BY73" i="10"/>
  <c r="I73" i="10"/>
  <c r="K73" i="10"/>
  <c r="AF74" i="10"/>
  <c r="AG74" i="10"/>
  <c r="AH74" i="10"/>
  <c r="AI74" i="10"/>
  <c r="AJ74" i="10"/>
  <c r="AK74" i="10"/>
  <c r="AL74" i="10"/>
  <c r="AM74" i="10"/>
  <c r="AN74" i="10"/>
  <c r="AO74" i="10"/>
  <c r="AP74" i="10"/>
  <c r="AW74" i="10"/>
  <c r="F74" i="10"/>
  <c r="J74" i="10"/>
  <c r="BB74" i="10"/>
  <c r="BT74" i="10"/>
  <c r="BV74" i="10"/>
  <c r="BU74" i="10"/>
  <c r="BE74" i="10"/>
  <c r="BF74" i="10"/>
  <c r="BG74" i="10"/>
  <c r="BH74" i="10"/>
  <c r="BI74" i="10"/>
  <c r="BJ74" i="10"/>
  <c r="BK74" i="10"/>
  <c r="BL74" i="10"/>
  <c r="BM74" i="10"/>
  <c r="BN74" i="10"/>
  <c r="BO74" i="10"/>
  <c r="BP74" i="10"/>
  <c r="CA74" i="10"/>
  <c r="BZ74" i="10"/>
  <c r="BY74" i="10"/>
  <c r="I74" i="10"/>
  <c r="K74" i="10"/>
  <c r="AF75" i="10"/>
  <c r="AG75" i="10"/>
  <c r="AH75" i="10"/>
  <c r="AI75" i="10"/>
  <c r="AJ75" i="10"/>
  <c r="AK75" i="10"/>
  <c r="AL75" i="10"/>
  <c r="AM75" i="10"/>
  <c r="AN75" i="10"/>
  <c r="AO75" i="10"/>
  <c r="AP75" i="10"/>
  <c r="AW75" i="10"/>
  <c r="F75" i="10"/>
  <c r="J75" i="10"/>
  <c r="BB75" i="10"/>
  <c r="BT75" i="10"/>
  <c r="BV75" i="10"/>
  <c r="BU75" i="10"/>
  <c r="BE75" i="10"/>
  <c r="BF75" i="10"/>
  <c r="BG75" i="10"/>
  <c r="BH75" i="10"/>
  <c r="BI75" i="10"/>
  <c r="BJ75" i="10"/>
  <c r="BK75" i="10"/>
  <c r="BL75" i="10"/>
  <c r="BM75" i="10"/>
  <c r="BN75" i="10"/>
  <c r="BO75" i="10"/>
  <c r="BP75" i="10"/>
  <c r="CA75" i="10"/>
  <c r="BZ75" i="10"/>
  <c r="BY75" i="10"/>
  <c r="I75" i="10"/>
  <c r="K75" i="10"/>
  <c r="AF76" i="10"/>
  <c r="AG76" i="10"/>
  <c r="AH76" i="10"/>
  <c r="AI76" i="10"/>
  <c r="AJ76" i="10"/>
  <c r="AK76" i="10"/>
  <c r="AL76" i="10"/>
  <c r="AM76" i="10"/>
  <c r="AN76" i="10"/>
  <c r="AO76" i="10"/>
  <c r="AP76" i="10"/>
  <c r="AW76" i="10"/>
  <c r="F76" i="10"/>
  <c r="J76" i="10"/>
  <c r="BB76" i="10"/>
  <c r="BT76" i="10"/>
  <c r="BV76" i="10"/>
  <c r="BU76" i="10"/>
  <c r="BE76" i="10"/>
  <c r="BF76" i="10"/>
  <c r="BG76" i="10"/>
  <c r="BH76" i="10"/>
  <c r="BI76" i="10"/>
  <c r="BJ76" i="10"/>
  <c r="BK76" i="10"/>
  <c r="BL76" i="10"/>
  <c r="BM76" i="10"/>
  <c r="BN76" i="10"/>
  <c r="BO76" i="10"/>
  <c r="BP76" i="10"/>
  <c r="CA76" i="10"/>
  <c r="BZ76" i="10"/>
  <c r="BY76" i="10"/>
  <c r="I76" i="10"/>
  <c r="K76" i="10"/>
  <c r="AF77" i="10"/>
  <c r="AG77" i="10"/>
  <c r="AH77" i="10"/>
  <c r="AI77" i="10"/>
  <c r="AJ77" i="10"/>
  <c r="AK77" i="10"/>
  <c r="AL77" i="10"/>
  <c r="AM77" i="10"/>
  <c r="AN77" i="10"/>
  <c r="AO77" i="10"/>
  <c r="AP77" i="10"/>
  <c r="AW77" i="10"/>
  <c r="F77" i="10"/>
  <c r="J77" i="10"/>
  <c r="BB77" i="10"/>
  <c r="BT77" i="10"/>
  <c r="BV77" i="10"/>
  <c r="BU77" i="10"/>
  <c r="BE77" i="10"/>
  <c r="BF77" i="10"/>
  <c r="BG77" i="10"/>
  <c r="BH77" i="10"/>
  <c r="BI77" i="10"/>
  <c r="BJ77" i="10"/>
  <c r="BK77" i="10"/>
  <c r="BL77" i="10"/>
  <c r="BM77" i="10"/>
  <c r="BN77" i="10"/>
  <c r="BO77" i="10"/>
  <c r="BP77" i="10"/>
  <c r="CA77" i="10"/>
  <c r="BZ77" i="10"/>
  <c r="BY77" i="10"/>
  <c r="I77" i="10"/>
  <c r="K77" i="10"/>
  <c r="AF78" i="10"/>
  <c r="AG78" i="10"/>
  <c r="AH78" i="10"/>
  <c r="AI78" i="10"/>
  <c r="AJ78" i="10"/>
  <c r="AK78" i="10"/>
  <c r="AL78" i="10"/>
  <c r="AM78" i="10"/>
  <c r="AN78" i="10"/>
  <c r="AO78" i="10"/>
  <c r="AP78" i="10"/>
  <c r="AW78" i="10"/>
  <c r="F78" i="10"/>
  <c r="J78" i="10"/>
  <c r="BB78" i="10"/>
  <c r="BT78" i="10"/>
  <c r="BV78" i="10"/>
  <c r="BU78" i="10"/>
  <c r="BE78" i="10"/>
  <c r="BF78" i="10"/>
  <c r="BG78" i="10"/>
  <c r="BH78" i="10"/>
  <c r="BI78" i="10"/>
  <c r="BJ78" i="10"/>
  <c r="BK78" i="10"/>
  <c r="BL78" i="10"/>
  <c r="BM78" i="10"/>
  <c r="BN78" i="10"/>
  <c r="BO78" i="10"/>
  <c r="BP78" i="10"/>
  <c r="CA78" i="10"/>
  <c r="BZ78" i="10"/>
  <c r="BY78" i="10"/>
  <c r="I78" i="10"/>
  <c r="K78" i="10"/>
  <c r="AF79" i="10"/>
  <c r="AG79" i="10"/>
  <c r="AH79" i="10"/>
  <c r="AI79" i="10"/>
  <c r="AJ79" i="10"/>
  <c r="AK79" i="10"/>
  <c r="AL79" i="10"/>
  <c r="AM79" i="10"/>
  <c r="AN79" i="10"/>
  <c r="AO79" i="10"/>
  <c r="AP79" i="10"/>
  <c r="AW79" i="10"/>
  <c r="F79" i="10"/>
  <c r="J79" i="10"/>
  <c r="BB79" i="10"/>
  <c r="BT79" i="10"/>
  <c r="BV79" i="10"/>
  <c r="BU79" i="10"/>
  <c r="BE79" i="10"/>
  <c r="BF79" i="10"/>
  <c r="BG79" i="10"/>
  <c r="BH79" i="10"/>
  <c r="BI79" i="10"/>
  <c r="BJ79" i="10"/>
  <c r="BK79" i="10"/>
  <c r="BL79" i="10"/>
  <c r="BM79" i="10"/>
  <c r="BN79" i="10"/>
  <c r="BO79" i="10"/>
  <c r="BP79" i="10"/>
  <c r="CA79" i="10"/>
  <c r="BZ79" i="10"/>
  <c r="BY79" i="10"/>
  <c r="I79" i="10"/>
  <c r="K79" i="10"/>
  <c r="AF80" i="10"/>
  <c r="AG80" i="10"/>
  <c r="AH80" i="10"/>
  <c r="AI80" i="10"/>
  <c r="AJ80" i="10"/>
  <c r="AK80" i="10"/>
  <c r="AL80" i="10"/>
  <c r="AM80" i="10"/>
  <c r="AN80" i="10"/>
  <c r="AO80" i="10"/>
  <c r="AP80" i="10"/>
  <c r="AW80" i="10"/>
  <c r="F80" i="10"/>
  <c r="J80" i="10"/>
  <c r="BB80" i="10"/>
  <c r="BT80" i="10"/>
  <c r="BV80" i="10"/>
  <c r="BU80" i="10"/>
  <c r="BE80" i="10"/>
  <c r="BF80" i="10"/>
  <c r="BG80" i="10"/>
  <c r="BH80" i="10"/>
  <c r="BI80" i="10"/>
  <c r="BJ80" i="10"/>
  <c r="BK80" i="10"/>
  <c r="BL80" i="10"/>
  <c r="BM80" i="10"/>
  <c r="BN80" i="10"/>
  <c r="BO80" i="10"/>
  <c r="BP80" i="10"/>
  <c r="CA80" i="10"/>
  <c r="BZ80" i="10"/>
  <c r="BY80" i="10"/>
  <c r="I80" i="10"/>
  <c r="K80" i="10"/>
  <c r="AF81" i="10"/>
  <c r="AG81" i="10"/>
  <c r="AH81" i="10"/>
  <c r="AI81" i="10"/>
  <c r="AJ81" i="10"/>
  <c r="AK81" i="10"/>
  <c r="AL81" i="10"/>
  <c r="AM81" i="10"/>
  <c r="AN81" i="10"/>
  <c r="AO81" i="10"/>
  <c r="AP81" i="10"/>
  <c r="AW81" i="10"/>
  <c r="F81" i="10"/>
  <c r="J81" i="10"/>
  <c r="BB81" i="10"/>
  <c r="BT81" i="10"/>
  <c r="BV81" i="10"/>
  <c r="BU81" i="10"/>
  <c r="BE81" i="10"/>
  <c r="BF81" i="10"/>
  <c r="BG81" i="10"/>
  <c r="BH81" i="10"/>
  <c r="BI81" i="10"/>
  <c r="BJ81" i="10"/>
  <c r="BK81" i="10"/>
  <c r="BL81" i="10"/>
  <c r="BM81" i="10"/>
  <c r="BN81" i="10"/>
  <c r="BO81" i="10"/>
  <c r="BP81" i="10"/>
  <c r="CA81" i="10"/>
  <c r="BZ81" i="10"/>
  <c r="BY81" i="10"/>
  <c r="I81" i="10"/>
  <c r="K81" i="10"/>
  <c r="AF82" i="10"/>
  <c r="AG82" i="10"/>
  <c r="AH82" i="10"/>
  <c r="AI82" i="10"/>
  <c r="AJ82" i="10"/>
  <c r="AK82" i="10"/>
  <c r="AL82" i="10"/>
  <c r="AM82" i="10"/>
  <c r="AN82" i="10"/>
  <c r="AO82" i="10"/>
  <c r="AP82" i="10"/>
  <c r="AW82" i="10"/>
  <c r="F82" i="10"/>
  <c r="J82" i="10"/>
  <c r="BB82" i="10"/>
  <c r="BT82" i="10"/>
  <c r="BV82" i="10"/>
  <c r="BU82" i="10"/>
  <c r="BE82" i="10"/>
  <c r="BF82" i="10"/>
  <c r="BG82" i="10"/>
  <c r="BH82" i="10"/>
  <c r="BI82" i="10"/>
  <c r="BJ82" i="10"/>
  <c r="BK82" i="10"/>
  <c r="BL82" i="10"/>
  <c r="BM82" i="10"/>
  <c r="BN82" i="10"/>
  <c r="BO82" i="10"/>
  <c r="BP82" i="10"/>
  <c r="CA82" i="10"/>
  <c r="BZ82" i="10"/>
  <c r="BY82" i="10"/>
  <c r="I82" i="10"/>
  <c r="K82" i="10"/>
  <c r="AF83" i="10"/>
  <c r="AG83" i="10"/>
  <c r="AH83" i="10"/>
  <c r="AI83" i="10"/>
  <c r="AJ83" i="10"/>
  <c r="AK83" i="10"/>
  <c r="AL83" i="10"/>
  <c r="AM83" i="10"/>
  <c r="AN83" i="10"/>
  <c r="AO83" i="10"/>
  <c r="AP83" i="10"/>
  <c r="AW83" i="10"/>
  <c r="F83" i="10"/>
  <c r="J83" i="10"/>
  <c r="BB83" i="10"/>
  <c r="BT83" i="10"/>
  <c r="BV83" i="10"/>
  <c r="BU83" i="10"/>
  <c r="BE83" i="10"/>
  <c r="BF83" i="10"/>
  <c r="BG83" i="10"/>
  <c r="BH83" i="10"/>
  <c r="BI83" i="10"/>
  <c r="BJ83" i="10"/>
  <c r="BK83" i="10"/>
  <c r="BL83" i="10"/>
  <c r="BM83" i="10"/>
  <c r="BN83" i="10"/>
  <c r="BO83" i="10"/>
  <c r="BP83" i="10"/>
  <c r="CA83" i="10"/>
  <c r="BZ83" i="10"/>
  <c r="BY83" i="10"/>
  <c r="I83" i="10"/>
  <c r="K83" i="10"/>
  <c r="AF84" i="10"/>
  <c r="AG84" i="10"/>
  <c r="AH84" i="10"/>
  <c r="AI84" i="10"/>
  <c r="AJ84" i="10"/>
  <c r="AK84" i="10"/>
  <c r="AL84" i="10"/>
  <c r="AM84" i="10"/>
  <c r="AN84" i="10"/>
  <c r="AO84" i="10"/>
  <c r="AP84" i="10"/>
  <c r="AW84" i="10"/>
  <c r="F84" i="10"/>
  <c r="J84" i="10"/>
  <c r="BB84" i="10"/>
  <c r="BT84" i="10"/>
  <c r="BV84" i="10"/>
  <c r="BU84" i="10"/>
  <c r="BE84" i="10"/>
  <c r="BF84" i="10"/>
  <c r="BG84" i="10"/>
  <c r="BH84" i="10"/>
  <c r="BI84" i="10"/>
  <c r="BJ84" i="10"/>
  <c r="BK84" i="10"/>
  <c r="BL84" i="10"/>
  <c r="BM84" i="10"/>
  <c r="BN84" i="10"/>
  <c r="BO84" i="10"/>
  <c r="BP84" i="10"/>
  <c r="CA84" i="10"/>
  <c r="BZ84" i="10"/>
  <c r="BY84" i="10"/>
  <c r="I84" i="10"/>
  <c r="K84" i="10"/>
  <c r="AF85" i="10"/>
  <c r="AG85" i="10"/>
  <c r="AH85" i="10"/>
  <c r="AI85" i="10"/>
  <c r="AJ85" i="10"/>
  <c r="AK85" i="10"/>
  <c r="AL85" i="10"/>
  <c r="AM85" i="10"/>
  <c r="AN85" i="10"/>
  <c r="AO85" i="10"/>
  <c r="AP85" i="10"/>
  <c r="AW85" i="10"/>
  <c r="F85" i="10"/>
  <c r="J85" i="10"/>
  <c r="BB85" i="10"/>
  <c r="BT85" i="10"/>
  <c r="BV85" i="10"/>
  <c r="BU85" i="10"/>
  <c r="BE85" i="10"/>
  <c r="BF85" i="10"/>
  <c r="BG85" i="10"/>
  <c r="BH85" i="10"/>
  <c r="BI85" i="10"/>
  <c r="BJ85" i="10"/>
  <c r="BK85" i="10"/>
  <c r="BL85" i="10"/>
  <c r="BM85" i="10"/>
  <c r="BN85" i="10"/>
  <c r="BO85" i="10"/>
  <c r="BP85" i="10"/>
  <c r="CA85" i="10"/>
  <c r="BZ85" i="10"/>
  <c r="BY85" i="10"/>
  <c r="I85" i="10"/>
  <c r="K85" i="10"/>
  <c r="AF86" i="10"/>
  <c r="AG86" i="10"/>
  <c r="AH86" i="10"/>
  <c r="AI86" i="10"/>
  <c r="AJ86" i="10"/>
  <c r="AK86" i="10"/>
  <c r="AL86" i="10"/>
  <c r="AM86" i="10"/>
  <c r="AN86" i="10"/>
  <c r="AO86" i="10"/>
  <c r="AP86" i="10"/>
  <c r="AW86" i="10"/>
  <c r="F86" i="10"/>
  <c r="J86" i="10"/>
  <c r="BB86" i="10"/>
  <c r="BT86" i="10"/>
  <c r="BV86" i="10"/>
  <c r="BU86" i="10"/>
  <c r="BE86" i="10"/>
  <c r="BF86" i="10"/>
  <c r="BG86" i="10"/>
  <c r="BH86" i="10"/>
  <c r="BI86" i="10"/>
  <c r="BJ86" i="10"/>
  <c r="BK86" i="10"/>
  <c r="BL86" i="10"/>
  <c r="BM86" i="10"/>
  <c r="BN86" i="10"/>
  <c r="BO86" i="10"/>
  <c r="BP86" i="10"/>
  <c r="CA86" i="10"/>
  <c r="BZ86" i="10"/>
  <c r="BY86" i="10"/>
  <c r="I86" i="10"/>
  <c r="K86" i="10"/>
  <c r="AF87" i="10"/>
  <c r="AG87" i="10"/>
  <c r="AH87" i="10"/>
  <c r="AI87" i="10"/>
  <c r="AJ87" i="10"/>
  <c r="AK87" i="10"/>
  <c r="AL87" i="10"/>
  <c r="AM87" i="10"/>
  <c r="AN87" i="10"/>
  <c r="AO87" i="10"/>
  <c r="AP87" i="10"/>
  <c r="AW87" i="10"/>
  <c r="F87" i="10"/>
  <c r="J87" i="10"/>
  <c r="BB87" i="10"/>
  <c r="BT87" i="10"/>
  <c r="BV87" i="10"/>
  <c r="BU87" i="10"/>
  <c r="BE87" i="10"/>
  <c r="BF87" i="10"/>
  <c r="BG87" i="10"/>
  <c r="BH87" i="10"/>
  <c r="BI87" i="10"/>
  <c r="BJ87" i="10"/>
  <c r="BK87" i="10"/>
  <c r="BL87" i="10"/>
  <c r="BM87" i="10"/>
  <c r="BN87" i="10"/>
  <c r="BO87" i="10"/>
  <c r="BP87" i="10"/>
  <c r="CA87" i="10"/>
  <c r="BZ87" i="10"/>
  <c r="BY87" i="10"/>
  <c r="I87" i="10"/>
  <c r="K87" i="10"/>
  <c r="AF88" i="10"/>
  <c r="AG88" i="10"/>
  <c r="AH88" i="10"/>
  <c r="AI88" i="10"/>
  <c r="AJ88" i="10"/>
  <c r="AK88" i="10"/>
  <c r="AL88" i="10"/>
  <c r="AM88" i="10"/>
  <c r="AN88" i="10"/>
  <c r="AO88" i="10"/>
  <c r="AP88" i="10"/>
  <c r="AW88" i="10"/>
  <c r="F88" i="10"/>
  <c r="J88" i="10"/>
  <c r="BB88" i="10"/>
  <c r="BT88" i="10"/>
  <c r="BV88" i="10"/>
  <c r="BU88" i="10"/>
  <c r="BE88" i="10"/>
  <c r="BF88" i="10"/>
  <c r="BG88" i="10"/>
  <c r="BH88" i="10"/>
  <c r="BI88" i="10"/>
  <c r="BJ88" i="10"/>
  <c r="BK88" i="10"/>
  <c r="BL88" i="10"/>
  <c r="BM88" i="10"/>
  <c r="BN88" i="10"/>
  <c r="BO88" i="10"/>
  <c r="BP88" i="10"/>
  <c r="CA88" i="10"/>
  <c r="BZ88" i="10"/>
  <c r="BY88" i="10"/>
  <c r="I88" i="10"/>
  <c r="K88" i="10"/>
  <c r="AF89" i="10"/>
  <c r="AG89" i="10"/>
  <c r="AH89" i="10"/>
  <c r="AI89" i="10"/>
  <c r="AJ89" i="10"/>
  <c r="AK89" i="10"/>
  <c r="AL89" i="10"/>
  <c r="AM89" i="10"/>
  <c r="AN89" i="10"/>
  <c r="AO89" i="10"/>
  <c r="AP89" i="10"/>
  <c r="AW89" i="10"/>
  <c r="F89" i="10"/>
  <c r="J89" i="10"/>
  <c r="BB89" i="10"/>
  <c r="BT89" i="10"/>
  <c r="BV89" i="10"/>
  <c r="BU89" i="10"/>
  <c r="BE89" i="10"/>
  <c r="BF89" i="10"/>
  <c r="BG89" i="10"/>
  <c r="BH89" i="10"/>
  <c r="BI89" i="10"/>
  <c r="BJ89" i="10"/>
  <c r="BK89" i="10"/>
  <c r="BL89" i="10"/>
  <c r="BM89" i="10"/>
  <c r="BN89" i="10"/>
  <c r="BO89" i="10"/>
  <c r="BP89" i="10"/>
  <c r="CA89" i="10"/>
  <c r="BZ89" i="10"/>
  <c r="BY89" i="10"/>
  <c r="I89" i="10"/>
  <c r="K89" i="10"/>
  <c r="AF90" i="10"/>
  <c r="AG90" i="10"/>
  <c r="AH90" i="10"/>
  <c r="AI90" i="10"/>
  <c r="AJ90" i="10"/>
  <c r="AK90" i="10"/>
  <c r="AL90" i="10"/>
  <c r="AM90" i="10"/>
  <c r="AN90" i="10"/>
  <c r="AO90" i="10"/>
  <c r="AP90" i="10"/>
  <c r="AW90" i="10"/>
  <c r="F90" i="10"/>
  <c r="J90" i="10"/>
  <c r="BB90" i="10"/>
  <c r="BT90" i="10"/>
  <c r="BV90" i="10"/>
  <c r="BU90" i="10"/>
  <c r="BE90" i="10"/>
  <c r="BF90" i="10"/>
  <c r="BG90" i="10"/>
  <c r="BH90" i="10"/>
  <c r="BI90" i="10"/>
  <c r="BJ90" i="10"/>
  <c r="BK90" i="10"/>
  <c r="BL90" i="10"/>
  <c r="BM90" i="10"/>
  <c r="BN90" i="10"/>
  <c r="BO90" i="10"/>
  <c r="BP90" i="10"/>
  <c r="CA90" i="10"/>
  <c r="BZ90" i="10"/>
  <c r="BY90" i="10"/>
  <c r="I90" i="10"/>
  <c r="K90" i="10"/>
  <c r="AF91" i="10"/>
  <c r="AG91" i="10"/>
  <c r="AH91" i="10"/>
  <c r="AI91" i="10"/>
  <c r="AJ91" i="10"/>
  <c r="AK91" i="10"/>
  <c r="AL91" i="10"/>
  <c r="AM91" i="10"/>
  <c r="AN91" i="10"/>
  <c r="AO91" i="10"/>
  <c r="AP91" i="10"/>
  <c r="AW91" i="10"/>
  <c r="F91" i="10"/>
  <c r="J91" i="10"/>
  <c r="BB91" i="10"/>
  <c r="BT91" i="10"/>
  <c r="BV91" i="10"/>
  <c r="BU91" i="10"/>
  <c r="BE91" i="10"/>
  <c r="BF91" i="10"/>
  <c r="BG91" i="10"/>
  <c r="BH91" i="10"/>
  <c r="BI91" i="10"/>
  <c r="BJ91" i="10"/>
  <c r="BK91" i="10"/>
  <c r="BL91" i="10"/>
  <c r="BM91" i="10"/>
  <c r="BN91" i="10"/>
  <c r="BO91" i="10"/>
  <c r="BP91" i="10"/>
  <c r="CA91" i="10"/>
  <c r="BZ91" i="10"/>
  <c r="BY91" i="10"/>
  <c r="I91" i="10"/>
  <c r="K91" i="10"/>
  <c r="AF92" i="10"/>
  <c r="AG92" i="10"/>
  <c r="AH92" i="10"/>
  <c r="AI92" i="10"/>
  <c r="AJ92" i="10"/>
  <c r="AK92" i="10"/>
  <c r="AL92" i="10"/>
  <c r="AM92" i="10"/>
  <c r="AN92" i="10"/>
  <c r="AO92" i="10"/>
  <c r="AP92" i="10"/>
  <c r="AW92" i="10"/>
  <c r="F92" i="10"/>
  <c r="J92" i="10"/>
  <c r="BB92" i="10"/>
  <c r="BT92" i="10"/>
  <c r="BV92" i="10"/>
  <c r="BU92" i="10"/>
  <c r="BE92" i="10"/>
  <c r="BF92" i="10"/>
  <c r="BG92" i="10"/>
  <c r="BH92" i="10"/>
  <c r="BI92" i="10"/>
  <c r="BJ92" i="10"/>
  <c r="BK92" i="10"/>
  <c r="BL92" i="10"/>
  <c r="BM92" i="10"/>
  <c r="BN92" i="10"/>
  <c r="BO92" i="10"/>
  <c r="BP92" i="10"/>
  <c r="CA92" i="10"/>
  <c r="BZ92" i="10"/>
  <c r="BY92" i="10"/>
  <c r="I92" i="10"/>
  <c r="K92" i="10"/>
  <c r="AF93" i="10"/>
  <c r="AG93" i="10"/>
  <c r="AH93" i="10"/>
  <c r="AI93" i="10"/>
  <c r="AJ93" i="10"/>
  <c r="AK93" i="10"/>
  <c r="AL93" i="10"/>
  <c r="AM93" i="10"/>
  <c r="AN93" i="10"/>
  <c r="AO93" i="10"/>
  <c r="AP93" i="10"/>
  <c r="AW93" i="10"/>
  <c r="F93" i="10"/>
  <c r="J93" i="10"/>
  <c r="BB93" i="10"/>
  <c r="BT93" i="10"/>
  <c r="BV93" i="10"/>
  <c r="BU93" i="10"/>
  <c r="BE93" i="10"/>
  <c r="BF93" i="10"/>
  <c r="BG93" i="10"/>
  <c r="BH93" i="10"/>
  <c r="BI93" i="10"/>
  <c r="BJ93" i="10"/>
  <c r="BK93" i="10"/>
  <c r="BL93" i="10"/>
  <c r="BM93" i="10"/>
  <c r="BN93" i="10"/>
  <c r="BO93" i="10"/>
  <c r="BP93" i="10"/>
  <c r="CA93" i="10"/>
  <c r="BZ93" i="10"/>
  <c r="BY93" i="10"/>
  <c r="I93" i="10"/>
  <c r="K93" i="10"/>
  <c r="AF94" i="10"/>
  <c r="AG94" i="10"/>
  <c r="AH94" i="10"/>
  <c r="AI94" i="10"/>
  <c r="AJ94" i="10"/>
  <c r="AK94" i="10"/>
  <c r="AL94" i="10"/>
  <c r="AM94" i="10"/>
  <c r="AN94" i="10"/>
  <c r="AO94" i="10"/>
  <c r="AP94" i="10"/>
  <c r="AW94" i="10"/>
  <c r="F94" i="10"/>
  <c r="J94" i="10"/>
  <c r="BB94" i="10"/>
  <c r="BT94" i="10"/>
  <c r="BV94" i="10"/>
  <c r="BU94" i="10"/>
  <c r="BE94" i="10"/>
  <c r="BF94" i="10"/>
  <c r="BG94" i="10"/>
  <c r="BH94" i="10"/>
  <c r="BI94" i="10"/>
  <c r="BJ94" i="10"/>
  <c r="BK94" i="10"/>
  <c r="BL94" i="10"/>
  <c r="BM94" i="10"/>
  <c r="BN94" i="10"/>
  <c r="BO94" i="10"/>
  <c r="BP94" i="10"/>
  <c r="CA94" i="10"/>
  <c r="BZ94" i="10"/>
  <c r="BY94" i="10"/>
  <c r="I94" i="10"/>
  <c r="K94" i="10"/>
  <c r="AF95" i="10"/>
  <c r="AG95" i="10"/>
  <c r="AH95" i="10"/>
  <c r="AI95" i="10"/>
  <c r="AJ95" i="10"/>
  <c r="AK95" i="10"/>
  <c r="AL95" i="10"/>
  <c r="AM95" i="10"/>
  <c r="AN95" i="10"/>
  <c r="AO95" i="10"/>
  <c r="AP95" i="10"/>
  <c r="AW95" i="10"/>
  <c r="F95" i="10"/>
  <c r="J95" i="10"/>
  <c r="BB95" i="10"/>
  <c r="BT95" i="10"/>
  <c r="BV95" i="10"/>
  <c r="BU95" i="10"/>
  <c r="BE95" i="10"/>
  <c r="BF95" i="10"/>
  <c r="BG95" i="10"/>
  <c r="BH95" i="10"/>
  <c r="BI95" i="10"/>
  <c r="BJ95" i="10"/>
  <c r="BK95" i="10"/>
  <c r="BL95" i="10"/>
  <c r="BM95" i="10"/>
  <c r="BN95" i="10"/>
  <c r="BO95" i="10"/>
  <c r="BP95" i="10"/>
  <c r="CA95" i="10"/>
  <c r="BZ95" i="10"/>
  <c r="BY95" i="10"/>
  <c r="I95" i="10"/>
  <c r="K95" i="10"/>
  <c r="AF96" i="10"/>
  <c r="AG96" i="10"/>
  <c r="AH96" i="10"/>
  <c r="AI96" i="10"/>
  <c r="AJ96" i="10"/>
  <c r="AK96" i="10"/>
  <c r="AL96" i="10"/>
  <c r="AM96" i="10"/>
  <c r="AN96" i="10"/>
  <c r="AO96" i="10"/>
  <c r="AP96" i="10"/>
  <c r="AW96" i="10"/>
  <c r="F96" i="10"/>
  <c r="J96" i="10"/>
  <c r="BB96" i="10"/>
  <c r="BT96" i="10"/>
  <c r="BV96" i="10"/>
  <c r="BU96" i="10"/>
  <c r="BE96" i="10"/>
  <c r="BF96" i="10"/>
  <c r="BG96" i="10"/>
  <c r="BH96" i="10"/>
  <c r="BI96" i="10"/>
  <c r="BJ96" i="10"/>
  <c r="BK96" i="10"/>
  <c r="BL96" i="10"/>
  <c r="BM96" i="10"/>
  <c r="BN96" i="10"/>
  <c r="BO96" i="10"/>
  <c r="BP96" i="10"/>
  <c r="CA96" i="10"/>
  <c r="BZ96" i="10"/>
  <c r="BY96" i="10"/>
  <c r="I96" i="10"/>
  <c r="K96" i="10"/>
  <c r="AF97" i="10"/>
  <c r="AG97" i="10"/>
  <c r="AH97" i="10"/>
  <c r="AI97" i="10"/>
  <c r="AJ97" i="10"/>
  <c r="AK97" i="10"/>
  <c r="AL97" i="10"/>
  <c r="AM97" i="10"/>
  <c r="AN97" i="10"/>
  <c r="AO97" i="10"/>
  <c r="AP97" i="10"/>
  <c r="AW97" i="10"/>
  <c r="F97" i="10"/>
  <c r="J97" i="10"/>
  <c r="BB97" i="10"/>
  <c r="BT97" i="10"/>
  <c r="BV97" i="10"/>
  <c r="BU97" i="10"/>
  <c r="BE97" i="10"/>
  <c r="BF97" i="10"/>
  <c r="BG97" i="10"/>
  <c r="BH97" i="10"/>
  <c r="BI97" i="10"/>
  <c r="BJ97" i="10"/>
  <c r="BK97" i="10"/>
  <c r="BL97" i="10"/>
  <c r="BM97" i="10"/>
  <c r="BN97" i="10"/>
  <c r="BO97" i="10"/>
  <c r="BP97" i="10"/>
  <c r="CA97" i="10"/>
  <c r="BZ97" i="10"/>
  <c r="BY97" i="10"/>
  <c r="I97" i="10"/>
  <c r="K97" i="10"/>
  <c r="AF98" i="10"/>
  <c r="AG98" i="10"/>
  <c r="AH98" i="10"/>
  <c r="AI98" i="10"/>
  <c r="AJ98" i="10"/>
  <c r="AK98" i="10"/>
  <c r="AL98" i="10"/>
  <c r="AM98" i="10"/>
  <c r="AN98" i="10"/>
  <c r="AO98" i="10"/>
  <c r="AP98" i="10"/>
  <c r="AW98" i="10"/>
  <c r="F98" i="10"/>
  <c r="J98" i="10"/>
  <c r="BB98" i="10"/>
  <c r="BT98" i="10"/>
  <c r="BV98" i="10"/>
  <c r="BU98" i="10"/>
  <c r="BE98" i="10"/>
  <c r="BF98" i="10"/>
  <c r="BG98" i="10"/>
  <c r="BH98" i="10"/>
  <c r="BI98" i="10"/>
  <c r="BJ98" i="10"/>
  <c r="BK98" i="10"/>
  <c r="BL98" i="10"/>
  <c r="BM98" i="10"/>
  <c r="BN98" i="10"/>
  <c r="BO98" i="10"/>
  <c r="BP98" i="10"/>
  <c r="CA98" i="10"/>
  <c r="BZ98" i="10"/>
  <c r="BY98" i="10"/>
  <c r="I98" i="10"/>
  <c r="K98" i="10"/>
  <c r="AF99" i="10"/>
  <c r="AG99" i="10"/>
  <c r="AH99" i="10"/>
  <c r="AI99" i="10"/>
  <c r="AJ99" i="10"/>
  <c r="AK99" i="10"/>
  <c r="AL99" i="10"/>
  <c r="AM99" i="10"/>
  <c r="AN99" i="10"/>
  <c r="AO99" i="10"/>
  <c r="AP99" i="10"/>
  <c r="AW99" i="10"/>
  <c r="F99" i="10"/>
  <c r="J99" i="10"/>
  <c r="BB99" i="10"/>
  <c r="BT99" i="10"/>
  <c r="BV99" i="10"/>
  <c r="BU99" i="10"/>
  <c r="BE99" i="10"/>
  <c r="BF99" i="10"/>
  <c r="BG99" i="10"/>
  <c r="BH99" i="10"/>
  <c r="BI99" i="10"/>
  <c r="BJ99" i="10"/>
  <c r="BK99" i="10"/>
  <c r="BL99" i="10"/>
  <c r="BM99" i="10"/>
  <c r="BN99" i="10"/>
  <c r="BO99" i="10"/>
  <c r="BP99" i="10"/>
  <c r="CA99" i="10"/>
  <c r="BZ99" i="10"/>
  <c r="BY99" i="10"/>
  <c r="I99" i="10"/>
  <c r="K99" i="10"/>
  <c r="AF100" i="10"/>
  <c r="AG100" i="10"/>
  <c r="AH100" i="10"/>
  <c r="AI100" i="10"/>
  <c r="AJ100" i="10"/>
  <c r="AK100" i="10"/>
  <c r="AL100" i="10"/>
  <c r="AM100" i="10"/>
  <c r="AN100" i="10"/>
  <c r="AO100" i="10"/>
  <c r="AP100" i="10"/>
  <c r="AW100" i="10"/>
  <c r="F100" i="10"/>
  <c r="J100" i="10"/>
  <c r="BB100" i="10"/>
  <c r="BT100" i="10"/>
  <c r="BV100" i="10"/>
  <c r="BU100" i="10"/>
  <c r="BE100" i="10"/>
  <c r="BF100" i="10"/>
  <c r="BG100" i="10"/>
  <c r="BH100" i="10"/>
  <c r="BI100" i="10"/>
  <c r="BJ100" i="10"/>
  <c r="BK100" i="10"/>
  <c r="BL100" i="10"/>
  <c r="BM100" i="10"/>
  <c r="BN100" i="10"/>
  <c r="BO100" i="10"/>
  <c r="BP100" i="10"/>
  <c r="CA100" i="10"/>
  <c r="BZ100" i="10"/>
  <c r="BY100" i="10"/>
  <c r="I100" i="10"/>
  <c r="K100" i="10"/>
  <c r="AF101" i="10"/>
  <c r="AG101" i="10"/>
  <c r="AH101" i="10"/>
  <c r="AI101" i="10"/>
  <c r="AJ101" i="10"/>
  <c r="AK101" i="10"/>
  <c r="AL101" i="10"/>
  <c r="AM101" i="10"/>
  <c r="AN101" i="10"/>
  <c r="AO101" i="10"/>
  <c r="AP101" i="10"/>
  <c r="AW101" i="10"/>
  <c r="F101" i="10"/>
  <c r="J101" i="10"/>
  <c r="BB101" i="10"/>
  <c r="BT101" i="10"/>
  <c r="BV101" i="10"/>
  <c r="BU101" i="10"/>
  <c r="BE101" i="10"/>
  <c r="BF101" i="10"/>
  <c r="BG101" i="10"/>
  <c r="BH101" i="10"/>
  <c r="BI101" i="10"/>
  <c r="BJ101" i="10"/>
  <c r="BK101" i="10"/>
  <c r="BL101" i="10"/>
  <c r="BM101" i="10"/>
  <c r="BN101" i="10"/>
  <c r="BO101" i="10"/>
  <c r="BP101" i="10"/>
  <c r="CA101" i="10"/>
  <c r="BZ101" i="10"/>
  <c r="BY101" i="10"/>
  <c r="I101" i="10"/>
  <c r="K101" i="10"/>
  <c r="AF102" i="10"/>
  <c r="AG102" i="10"/>
  <c r="AH102" i="10"/>
  <c r="AI102" i="10"/>
  <c r="AJ102" i="10"/>
  <c r="AK102" i="10"/>
  <c r="AL102" i="10"/>
  <c r="AM102" i="10"/>
  <c r="AN102" i="10"/>
  <c r="AO102" i="10"/>
  <c r="AP102" i="10"/>
  <c r="AW102" i="10"/>
  <c r="F102" i="10"/>
  <c r="J102" i="10"/>
  <c r="BB102" i="10"/>
  <c r="BT102" i="10"/>
  <c r="BV102" i="10"/>
  <c r="BU102" i="10"/>
  <c r="BE102" i="10"/>
  <c r="BF102" i="10"/>
  <c r="BG102" i="10"/>
  <c r="BH102" i="10"/>
  <c r="BI102" i="10"/>
  <c r="BJ102" i="10"/>
  <c r="BK102" i="10"/>
  <c r="BL102" i="10"/>
  <c r="BM102" i="10"/>
  <c r="BN102" i="10"/>
  <c r="BO102" i="10"/>
  <c r="BP102" i="10"/>
  <c r="CA102" i="10"/>
  <c r="BZ102" i="10"/>
  <c r="BY102" i="10"/>
  <c r="I102" i="10"/>
  <c r="K102" i="10"/>
  <c r="AF103" i="10"/>
  <c r="AG103" i="10"/>
  <c r="AH103" i="10"/>
  <c r="AI103" i="10"/>
  <c r="AJ103" i="10"/>
  <c r="AK103" i="10"/>
  <c r="AL103" i="10"/>
  <c r="AM103" i="10"/>
  <c r="AN103" i="10"/>
  <c r="AO103" i="10"/>
  <c r="AP103" i="10"/>
  <c r="AW103" i="10"/>
  <c r="F103" i="10"/>
  <c r="J103" i="10"/>
  <c r="BB103" i="10"/>
  <c r="BT103" i="10"/>
  <c r="BV103" i="10"/>
  <c r="BU103" i="10"/>
  <c r="BE103" i="10"/>
  <c r="BF103" i="10"/>
  <c r="BG103" i="10"/>
  <c r="BH103" i="10"/>
  <c r="BI103" i="10"/>
  <c r="BJ103" i="10"/>
  <c r="BK103" i="10"/>
  <c r="BL103" i="10"/>
  <c r="BM103" i="10"/>
  <c r="BN103" i="10"/>
  <c r="BO103" i="10"/>
  <c r="BP103" i="10"/>
  <c r="CA103" i="10"/>
  <c r="BZ103" i="10"/>
  <c r="BY103" i="10"/>
  <c r="I103" i="10"/>
  <c r="K103" i="10"/>
  <c r="AF104" i="10"/>
  <c r="AG104" i="10"/>
  <c r="AH104" i="10"/>
  <c r="AI104" i="10"/>
  <c r="AJ104" i="10"/>
  <c r="AK104" i="10"/>
  <c r="AL104" i="10"/>
  <c r="AM104" i="10"/>
  <c r="AN104" i="10"/>
  <c r="AO104" i="10"/>
  <c r="AP104" i="10"/>
  <c r="AW104" i="10"/>
  <c r="F104" i="10"/>
  <c r="J104" i="10"/>
  <c r="BB104" i="10"/>
  <c r="BT104" i="10"/>
  <c r="BV104" i="10"/>
  <c r="BU104" i="10"/>
  <c r="BE104" i="10"/>
  <c r="BF104" i="10"/>
  <c r="BG104" i="10"/>
  <c r="BH104" i="10"/>
  <c r="BI104" i="10"/>
  <c r="BJ104" i="10"/>
  <c r="BK104" i="10"/>
  <c r="BL104" i="10"/>
  <c r="BM104" i="10"/>
  <c r="BN104" i="10"/>
  <c r="BO104" i="10"/>
  <c r="BP104" i="10"/>
  <c r="CA104" i="10"/>
  <c r="BZ104" i="10"/>
  <c r="BY104" i="10"/>
  <c r="I104" i="10"/>
  <c r="K104" i="10"/>
  <c r="AF105" i="10"/>
  <c r="AG105" i="10"/>
  <c r="AH105" i="10"/>
  <c r="AI105" i="10"/>
  <c r="AJ105" i="10"/>
  <c r="AK105" i="10"/>
  <c r="AL105" i="10"/>
  <c r="AM105" i="10"/>
  <c r="AN105" i="10"/>
  <c r="AO105" i="10"/>
  <c r="AP105" i="10"/>
  <c r="AW105" i="10"/>
  <c r="F105" i="10"/>
  <c r="J105" i="10"/>
  <c r="BB105" i="10"/>
  <c r="BT105" i="10"/>
  <c r="BV105" i="10"/>
  <c r="BU105" i="10"/>
  <c r="BE105" i="10"/>
  <c r="BF105" i="10"/>
  <c r="BG105" i="10"/>
  <c r="BH105" i="10"/>
  <c r="BI105" i="10"/>
  <c r="BJ105" i="10"/>
  <c r="BK105" i="10"/>
  <c r="BL105" i="10"/>
  <c r="BM105" i="10"/>
  <c r="BN105" i="10"/>
  <c r="BO105" i="10"/>
  <c r="BP105" i="10"/>
  <c r="CA105" i="10"/>
  <c r="BZ105" i="10"/>
  <c r="BY105" i="10"/>
  <c r="I105" i="10"/>
  <c r="K105" i="10"/>
  <c r="AF106" i="10"/>
  <c r="AG106" i="10"/>
  <c r="AH106" i="10"/>
  <c r="AI106" i="10"/>
  <c r="AJ106" i="10"/>
  <c r="AK106" i="10"/>
  <c r="AL106" i="10"/>
  <c r="AM106" i="10"/>
  <c r="AN106" i="10"/>
  <c r="AO106" i="10"/>
  <c r="AP106" i="10"/>
  <c r="AW106" i="10"/>
  <c r="F106" i="10"/>
  <c r="J106" i="10"/>
  <c r="BB106" i="10"/>
  <c r="BT106" i="10"/>
  <c r="BV106" i="10"/>
  <c r="BU106" i="10"/>
  <c r="BE106" i="10"/>
  <c r="BF106" i="10"/>
  <c r="BG106" i="10"/>
  <c r="BH106" i="10"/>
  <c r="BI106" i="10"/>
  <c r="BJ106" i="10"/>
  <c r="BK106" i="10"/>
  <c r="BL106" i="10"/>
  <c r="BM106" i="10"/>
  <c r="BN106" i="10"/>
  <c r="BO106" i="10"/>
  <c r="BP106" i="10"/>
  <c r="CA106" i="10"/>
  <c r="BZ106" i="10"/>
  <c r="BY106" i="10"/>
  <c r="I106" i="10"/>
  <c r="K106" i="10"/>
  <c r="AF107" i="10"/>
  <c r="AG107" i="10"/>
  <c r="AH107" i="10"/>
  <c r="AI107" i="10"/>
  <c r="AJ107" i="10"/>
  <c r="AK107" i="10"/>
  <c r="AL107" i="10"/>
  <c r="AM107" i="10"/>
  <c r="AN107" i="10"/>
  <c r="AO107" i="10"/>
  <c r="AP107" i="10"/>
  <c r="AW107" i="10"/>
  <c r="F107" i="10"/>
  <c r="J107" i="10"/>
  <c r="BB107" i="10"/>
  <c r="BT107" i="10"/>
  <c r="BV107" i="10"/>
  <c r="BU107" i="10"/>
  <c r="BE107" i="10"/>
  <c r="BF107" i="10"/>
  <c r="BG107" i="10"/>
  <c r="BH107" i="10"/>
  <c r="BI107" i="10"/>
  <c r="BJ107" i="10"/>
  <c r="BK107" i="10"/>
  <c r="BL107" i="10"/>
  <c r="BM107" i="10"/>
  <c r="BN107" i="10"/>
  <c r="BO107" i="10"/>
  <c r="BP107" i="10"/>
  <c r="CA107" i="10"/>
  <c r="BZ107" i="10"/>
  <c r="BY107" i="10"/>
  <c r="I107" i="10"/>
  <c r="K107" i="10"/>
  <c r="AF108" i="10"/>
  <c r="AG108" i="10"/>
  <c r="AH108" i="10"/>
  <c r="AI108" i="10"/>
  <c r="AJ108" i="10"/>
  <c r="AK108" i="10"/>
  <c r="AL108" i="10"/>
  <c r="AM108" i="10"/>
  <c r="AN108" i="10"/>
  <c r="AO108" i="10"/>
  <c r="AP108" i="10"/>
  <c r="AW108" i="10"/>
  <c r="F108" i="10"/>
  <c r="J108" i="10"/>
  <c r="BB108" i="10"/>
  <c r="BT108" i="10"/>
  <c r="BV108" i="10"/>
  <c r="BU108" i="10"/>
  <c r="BE108" i="10"/>
  <c r="BF108" i="10"/>
  <c r="BG108" i="10"/>
  <c r="BH108" i="10"/>
  <c r="BI108" i="10"/>
  <c r="BJ108" i="10"/>
  <c r="BK108" i="10"/>
  <c r="BL108" i="10"/>
  <c r="BM108" i="10"/>
  <c r="BN108" i="10"/>
  <c r="BO108" i="10"/>
  <c r="BP108" i="10"/>
  <c r="CA108" i="10"/>
  <c r="BZ108" i="10"/>
  <c r="BY108" i="10"/>
  <c r="I108" i="10"/>
  <c r="K108" i="10"/>
  <c r="AF109" i="10"/>
  <c r="AG109" i="10"/>
  <c r="AH109" i="10"/>
  <c r="AI109" i="10"/>
  <c r="AJ109" i="10"/>
  <c r="AK109" i="10"/>
  <c r="AL109" i="10"/>
  <c r="AM109" i="10"/>
  <c r="AN109" i="10"/>
  <c r="AO109" i="10"/>
  <c r="AP109" i="10"/>
  <c r="AW109" i="10"/>
  <c r="F109" i="10"/>
  <c r="J109" i="10"/>
  <c r="BB109" i="10"/>
  <c r="BT109" i="10"/>
  <c r="BV109" i="10"/>
  <c r="BU109" i="10"/>
  <c r="BE109" i="10"/>
  <c r="BF109" i="10"/>
  <c r="BG109" i="10"/>
  <c r="BH109" i="10"/>
  <c r="BI109" i="10"/>
  <c r="BJ109" i="10"/>
  <c r="BK109" i="10"/>
  <c r="BL109" i="10"/>
  <c r="BM109" i="10"/>
  <c r="BN109" i="10"/>
  <c r="BO109" i="10"/>
  <c r="BP109" i="10"/>
  <c r="CA109" i="10"/>
  <c r="BZ109" i="10"/>
  <c r="BY109" i="10"/>
  <c r="I109" i="10"/>
  <c r="K109" i="10"/>
  <c r="AF110" i="10"/>
  <c r="AG110" i="10"/>
  <c r="AH110" i="10"/>
  <c r="AI110" i="10"/>
  <c r="AJ110" i="10"/>
  <c r="AK110" i="10"/>
  <c r="AL110" i="10"/>
  <c r="AM110" i="10"/>
  <c r="AN110" i="10"/>
  <c r="AO110" i="10"/>
  <c r="AP110" i="10"/>
  <c r="AW110" i="10"/>
  <c r="F110" i="10"/>
  <c r="J110" i="10"/>
  <c r="BB110" i="10"/>
  <c r="BT110" i="10"/>
  <c r="BV110" i="10"/>
  <c r="BU110" i="10"/>
  <c r="BE110" i="10"/>
  <c r="BF110" i="10"/>
  <c r="BG110" i="10"/>
  <c r="BH110" i="10"/>
  <c r="BI110" i="10"/>
  <c r="BJ110" i="10"/>
  <c r="BK110" i="10"/>
  <c r="BL110" i="10"/>
  <c r="BM110" i="10"/>
  <c r="BN110" i="10"/>
  <c r="BO110" i="10"/>
  <c r="BP110" i="10"/>
  <c r="CA110" i="10"/>
  <c r="BZ110" i="10"/>
  <c r="BY110" i="10"/>
  <c r="I110" i="10"/>
  <c r="K110" i="10"/>
  <c r="AF111" i="10"/>
  <c r="AG111" i="10"/>
  <c r="AH111" i="10"/>
  <c r="AI111" i="10"/>
  <c r="AJ111" i="10"/>
  <c r="AK111" i="10"/>
  <c r="AL111" i="10"/>
  <c r="AM111" i="10"/>
  <c r="AN111" i="10"/>
  <c r="AO111" i="10"/>
  <c r="AP111" i="10"/>
  <c r="AW111" i="10"/>
  <c r="F111" i="10"/>
  <c r="J111" i="10"/>
  <c r="BB111" i="10"/>
  <c r="BT111" i="10"/>
  <c r="BV111" i="10"/>
  <c r="BU111" i="10"/>
  <c r="BE111" i="10"/>
  <c r="BF111" i="10"/>
  <c r="BG111" i="10"/>
  <c r="BH111" i="10"/>
  <c r="BI111" i="10"/>
  <c r="BJ111" i="10"/>
  <c r="BK111" i="10"/>
  <c r="BL111" i="10"/>
  <c r="BM111" i="10"/>
  <c r="BN111" i="10"/>
  <c r="BO111" i="10"/>
  <c r="BP111" i="10"/>
  <c r="CA111" i="10"/>
  <c r="BZ111" i="10"/>
  <c r="BY111" i="10"/>
  <c r="I111" i="10"/>
  <c r="K111" i="10"/>
  <c r="AF112" i="10"/>
  <c r="AG112" i="10"/>
  <c r="AH112" i="10"/>
  <c r="AI112" i="10"/>
  <c r="AJ112" i="10"/>
  <c r="AK112" i="10"/>
  <c r="AL112" i="10"/>
  <c r="AM112" i="10"/>
  <c r="AN112" i="10"/>
  <c r="AO112" i="10"/>
  <c r="AP112" i="10"/>
  <c r="AW112" i="10"/>
  <c r="F112" i="10"/>
  <c r="J112" i="10"/>
  <c r="BB112" i="10"/>
  <c r="BT112" i="10"/>
  <c r="BV112" i="10"/>
  <c r="BU112" i="10"/>
  <c r="BE112" i="10"/>
  <c r="BF112" i="10"/>
  <c r="BG112" i="10"/>
  <c r="BH112" i="10"/>
  <c r="BI112" i="10"/>
  <c r="BJ112" i="10"/>
  <c r="BK112" i="10"/>
  <c r="BL112" i="10"/>
  <c r="BM112" i="10"/>
  <c r="BN112" i="10"/>
  <c r="BO112" i="10"/>
  <c r="BP112" i="10"/>
  <c r="CA112" i="10"/>
  <c r="BZ112" i="10"/>
  <c r="BY112" i="10"/>
  <c r="I112" i="10"/>
  <c r="K112" i="10"/>
  <c r="AF113" i="10"/>
  <c r="AG113" i="10"/>
  <c r="AH113" i="10"/>
  <c r="AI113" i="10"/>
  <c r="AJ113" i="10"/>
  <c r="AK113" i="10"/>
  <c r="AL113" i="10"/>
  <c r="AM113" i="10"/>
  <c r="AN113" i="10"/>
  <c r="AO113" i="10"/>
  <c r="AP113" i="10"/>
  <c r="AW113" i="10"/>
  <c r="F113" i="10"/>
  <c r="J113" i="10"/>
  <c r="BB113" i="10"/>
  <c r="BT113" i="10"/>
  <c r="BV113" i="10"/>
  <c r="BU113" i="10"/>
  <c r="BE113" i="10"/>
  <c r="BF113" i="10"/>
  <c r="BG113" i="10"/>
  <c r="BH113" i="10"/>
  <c r="BI113" i="10"/>
  <c r="BJ113" i="10"/>
  <c r="BK113" i="10"/>
  <c r="BL113" i="10"/>
  <c r="BM113" i="10"/>
  <c r="BN113" i="10"/>
  <c r="BO113" i="10"/>
  <c r="BP113" i="10"/>
  <c r="CA113" i="10"/>
  <c r="BZ113" i="10"/>
  <c r="BY113" i="10"/>
  <c r="I113" i="10"/>
  <c r="K113" i="10"/>
  <c r="AF114" i="10"/>
  <c r="AG114" i="10"/>
  <c r="AH114" i="10"/>
  <c r="AI114" i="10"/>
  <c r="AJ114" i="10"/>
  <c r="AK114" i="10"/>
  <c r="AL114" i="10"/>
  <c r="AM114" i="10"/>
  <c r="AN114" i="10"/>
  <c r="AO114" i="10"/>
  <c r="AP114" i="10"/>
  <c r="AW114" i="10"/>
  <c r="F114" i="10"/>
  <c r="J114" i="10"/>
  <c r="BB114" i="10"/>
  <c r="BT114" i="10"/>
  <c r="BV114" i="10"/>
  <c r="BU114" i="10"/>
  <c r="BE114" i="10"/>
  <c r="BF114" i="10"/>
  <c r="BG114" i="10"/>
  <c r="BH114" i="10"/>
  <c r="BI114" i="10"/>
  <c r="BJ114" i="10"/>
  <c r="BK114" i="10"/>
  <c r="BL114" i="10"/>
  <c r="BM114" i="10"/>
  <c r="BN114" i="10"/>
  <c r="BO114" i="10"/>
  <c r="BP114" i="10"/>
  <c r="CA114" i="10"/>
  <c r="BZ114" i="10"/>
  <c r="BY114" i="10"/>
  <c r="I114" i="10"/>
  <c r="K114" i="10"/>
  <c r="AF115" i="10"/>
  <c r="AG115" i="10"/>
  <c r="AH115" i="10"/>
  <c r="AI115" i="10"/>
  <c r="AJ115" i="10"/>
  <c r="AK115" i="10"/>
  <c r="AL115" i="10"/>
  <c r="AM115" i="10"/>
  <c r="AN115" i="10"/>
  <c r="AO115" i="10"/>
  <c r="AP115" i="10"/>
  <c r="AW115" i="10"/>
  <c r="F115" i="10"/>
  <c r="J115" i="10"/>
  <c r="BB115" i="10"/>
  <c r="BT115" i="10"/>
  <c r="BV115" i="10"/>
  <c r="BU115" i="10"/>
  <c r="BE115" i="10"/>
  <c r="BF115" i="10"/>
  <c r="BG115" i="10"/>
  <c r="BH115" i="10"/>
  <c r="BI115" i="10"/>
  <c r="BJ115" i="10"/>
  <c r="BK115" i="10"/>
  <c r="BL115" i="10"/>
  <c r="BM115" i="10"/>
  <c r="BN115" i="10"/>
  <c r="BO115" i="10"/>
  <c r="BP115" i="10"/>
  <c r="CA115" i="10"/>
  <c r="BZ115" i="10"/>
  <c r="BY115" i="10"/>
  <c r="I115" i="10"/>
  <c r="K115" i="10"/>
  <c r="AF116" i="10"/>
  <c r="AG116" i="10"/>
  <c r="AH116" i="10"/>
  <c r="AI116" i="10"/>
  <c r="AJ116" i="10"/>
  <c r="AK116" i="10"/>
  <c r="AL116" i="10"/>
  <c r="AM116" i="10"/>
  <c r="AN116" i="10"/>
  <c r="AO116" i="10"/>
  <c r="AP116" i="10"/>
  <c r="AW116" i="10"/>
  <c r="F116" i="10"/>
  <c r="J116" i="10"/>
  <c r="BB116" i="10"/>
  <c r="BT116" i="10"/>
  <c r="BV116" i="10"/>
  <c r="BU116" i="10"/>
  <c r="BE116" i="10"/>
  <c r="BF116" i="10"/>
  <c r="BG116" i="10"/>
  <c r="BH116" i="10"/>
  <c r="BI116" i="10"/>
  <c r="BJ116" i="10"/>
  <c r="BK116" i="10"/>
  <c r="BL116" i="10"/>
  <c r="BM116" i="10"/>
  <c r="BN116" i="10"/>
  <c r="BO116" i="10"/>
  <c r="BP116" i="10"/>
  <c r="CA116" i="10"/>
  <c r="BZ116" i="10"/>
  <c r="BY116" i="10"/>
  <c r="I116" i="10"/>
  <c r="K116" i="10"/>
  <c r="AF117" i="10"/>
  <c r="AG117" i="10"/>
  <c r="AH117" i="10"/>
  <c r="AI117" i="10"/>
  <c r="AJ117" i="10"/>
  <c r="AK117" i="10"/>
  <c r="AL117" i="10"/>
  <c r="AM117" i="10"/>
  <c r="AN117" i="10"/>
  <c r="AO117" i="10"/>
  <c r="AP117" i="10"/>
  <c r="AW117" i="10"/>
  <c r="F117" i="10"/>
  <c r="J117" i="10"/>
  <c r="BB117" i="10"/>
  <c r="BT117" i="10"/>
  <c r="BV117" i="10"/>
  <c r="BU117" i="10"/>
  <c r="BE117" i="10"/>
  <c r="BF117" i="10"/>
  <c r="BG117" i="10"/>
  <c r="BH117" i="10"/>
  <c r="BI117" i="10"/>
  <c r="BJ117" i="10"/>
  <c r="BK117" i="10"/>
  <c r="BL117" i="10"/>
  <c r="BM117" i="10"/>
  <c r="BN117" i="10"/>
  <c r="BO117" i="10"/>
  <c r="BP117" i="10"/>
  <c r="CA117" i="10"/>
  <c r="BZ117" i="10"/>
  <c r="BY117" i="10"/>
  <c r="I117" i="10"/>
  <c r="K117" i="10"/>
  <c r="AF118" i="10"/>
  <c r="AG118" i="10"/>
  <c r="AH118" i="10"/>
  <c r="AI118" i="10"/>
  <c r="AJ118" i="10"/>
  <c r="AK118" i="10"/>
  <c r="AL118" i="10"/>
  <c r="AM118" i="10"/>
  <c r="AN118" i="10"/>
  <c r="AO118" i="10"/>
  <c r="AP118" i="10"/>
  <c r="AW118" i="10"/>
  <c r="F118" i="10"/>
  <c r="J118" i="10"/>
  <c r="BB118" i="10"/>
  <c r="BT118" i="10"/>
  <c r="BV118" i="10"/>
  <c r="BU118" i="10"/>
  <c r="BE118" i="10"/>
  <c r="BF118" i="10"/>
  <c r="BG118" i="10"/>
  <c r="BH118" i="10"/>
  <c r="BI118" i="10"/>
  <c r="BJ118" i="10"/>
  <c r="BK118" i="10"/>
  <c r="BL118" i="10"/>
  <c r="BM118" i="10"/>
  <c r="BN118" i="10"/>
  <c r="BO118" i="10"/>
  <c r="BP118" i="10"/>
  <c r="CA118" i="10"/>
  <c r="BZ118" i="10"/>
  <c r="BY118" i="10"/>
  <c r="I118" i="10"/>
  <c r="K118" i="10"/>
  <c r="AF119" i="10"/>
  <c r="AG119" i="10"/>
  <c r="AH119" i="10"/>
  <c r="AI119" i="10"/>
  <c r="AJ119" i="10"/>
  <c r="AK119" i="10"/>
  <c r="AL119" i="10"/>
  <c r="AM119" i="10"/>
  <c r="AN119" i="10"/>
  <c r="AO119" i="10"/>
  <c r="AP119" i="10"/>
  <c r="AW119" i="10"/>
  <c r="F119" i="10"/>
  <c r="J119" i="10"/>
  <c r="BB119" i="10"/>
  <c r="BT119" i="10"/>
  <c r="BV119" i="10"/>
  <c r="BU119" i="10"/>
  <c r="BE119" i="10"/>
  <c r="BF119" i="10"/>
  <c r="BG119" i="10"/>
  <c r="BH119" i="10"/>
  <c r="BI119" i="10"/>
  <c r="BJ119" i="10"/>
  <c r="BK119" i="10"/>
  <c r="BL119" i="10"/>
  <c r="BM119" i="10"/>
  <c r="BN119" i="10"/>
  <c r="BO119" i="10"/>
  <c r="BP119" i="10"/>
  <c r="CA119" i="10"/>
  <c r="BZ119" i="10"/>
  <c r="BY119" i="10"/>
  <c r="I119" i="10"/>
  <c r="K119" i="10"/>
  <c r="AF120" i="10"/>
  <c r="AG120" i="10"/>
  <c r="AH120" i="10"/>
  <c r="AI120" i="10"/>
  <c r="AJ120" i="10"/>
  <c r="AK120" i="10"/>
  <c r="AL120" i="10"/>
  <c r="AM120" i="10"/>
  <c r="AN120" i="10"/>
  <c r="AO120" i="10"/>
  <c r="AP120" i="10"/>
  <c r="AW120" i="10"/>
  <c r="F120" i="10"/>
  <c r="J120" i="10"/>
  <c r="BB120" i="10"/>
  <c r="BT120" i="10"/>
  <c r="BV120" i="10"/>
  <c r="BU120" i="10"/>
  <c r="BE120" i="10"/>
  <c r="BF120" i="10"/>
  <c r="BG120" i="10"/>
  <c r="BH120" i="10"/>
  <c r="BI120" i="10"/>
  <c r="BJ120" i="10"/>
  <c r="BK120" i="10"/>
  <c r="BL120" i="10"/>
  <c r="BM120" i="10"/>
  <c r="BN120" i="10"/>
  <c r="BO120" i="10"/>
  <c r="BP120" i="10"/>
  <c r="CA120" i="10"/>
  <c r="BZ120" i="10"/>
  <c r="BY120" i="10"/>
  <c r="I120" i="10"/>
  <c r="K120" i="10"/>
  <c r="AF121" i="10"/>
  <c r="AG121" i="10"/>
  <c r="AH121" i="10"/>
  <c r="AI121" i="10"/>
  <c r="AJ121" i="10"/>
  <c r="AK121" i="10"/>
  <c r="AL121" i="10"/>
  <c r="AM121" i="10"/>
  <c r="AN121" i="10"/>
  <c r="AO121" i="10"/>
  <c r="AP121" i="10"/>
  <c r="AW121" i="10"/>
  <c r="F121" i="10"/>
  <c r="J121" i="10"/>
  <c r="BB121" i="10"/>
  <c r="BT121" i="10"/>
  <c r="BV121" i="10"/>
  <c r="BU121" i="10"/>
  <c r="BE121" i="10"/>
  <c r="BF121" i="10"/>
  <c r="BG121" i="10"/>
  <c r="BH121" i="10"/>
  <c r="BI121" i="10"/>
  <c r="BJ121" i="10"/>
  <c r="BK121" i="10"/>
  <c r="BL121" i="10"/>
  <c r="BM121" i="10"/>
  <c r="BN121" i="10"/>
  <c r="BO121" i="10"/>
  <c r="BP121" i="10"/>
  <c r="CA121" i="10"/>
  <c r="BZ121" i="10"/>
  <c r="BY121" i="10"/>
  <c r="I121" i="10"/>
  <c r="K121" i="10"/>
  <c r="AF122" i="10"/>
  <c r="AG122" i="10"/>
  <c r="AH122" i="10"/>
  <c r="AI122" i="10"/>
  <c r="AJ122" i="10"/>
  <c r="AK122" i="10"/>
  <c r="AL122" i="10"/>
  <c r="AM122" i="10"/>
  <c r="AN122" i="10"/>
  <c r="AO122" i="10"/>
  <c r="AP122" i="10"/>
  <c r="AW122" i="10"/>
  <c r="F122" i="10"/>
  <c r="J122" i="10"/>
  <c r="BB122" i="10"/>
  <c r="BT122" i="10"/>
  <c r="BV122" i="10"/>
  <c r="BU122" i="10"/>
  <c r="BE122" i="10"/>
  <c r="BF122" i="10"/>
  <c r="BG122" i="10"/>
  <c r="BH122" i="10"/>
  <c r="BI122" i="10"/>
  <c r="BJ122" i="10"/>
  <c r="BK122" i="10"/>
  <c r="BL122" i="10"/>
  <c r="BM122" i="10"/>
  <c r="BN122" i="10"/>
  <c r="BO122" i="10"/>
  <c r="BP122" i="10"/>
  <c r="CA122" i="10"/>
  <c r="BZ122" i="10"/>
  <c r="BY122" i="10"/>
  <c r="I122" i="10"/>
  <c r="K122" i="10"/>
  <c r="AF123" i="10"/>
  <c r="AG123" i="10"/>
  <c r="AH123" i="10"/>
  <c r="AI123" i="10"/>
  <c r="AJ123" i="10"/>
  <c r="AK123" i="10"/>
  <c r="AL123" i="10"/>
  <c r="AM123" i="10"/>
  <c r="AN123" i="10"/>
  <c r="AO123" i="10"/>
  <c r="AP123" i="10"/>
  <c r="AW123" i="10"/>
  <c r="F123" i="10"/>
  <c r="J123" i="10"/>
  <c r="BB123" i="10"/>
  <c r="BT123" i="10"/>
  <c r="BV123" i="10"/>
  <c r="BU123" i="10"/>
  <c r="BE123" i="10"/>
  <c r="BF123" i="10"/>
  <c r="BG123" i="10"/>
  <c r="BH123" i="10"/>
  <c r="BI123" i="10"/>
  <c r="BJ123" i="10"/>
  <c r="BK123" i="10"/>
  <c r="BL123" i="10"/>
  <c r="BM123" i="10"/>
  <c r="BN123" i="10"/>
  <c r="BO123" i="10"/>
  <c r="BP123" i="10"/>
  <c r="CA123" i="10"/>
  <c r="BZ123" i="10"/>
  <c r="BY123" i="10"/>
  <c r="I123" i="10"/>
  <c r="K123" i="10"/>
  <c r="AF124" i="10"/>
  <c r="AG124" i="10"/>
  <c r="AH124" i="10"/>
  <c r="AI124" i="10"/>
  <c r="AJ124" i="10"/>
  <c r="AK124" i="10"/>
  <c r="AL124" i="10"/>
  <c r="AM124" i="10"/>
  <c r="AN124" i="10"/>
  <c r="AO124" i="10"/>
  <c r="AP124" i="10"/>
  <c r="AW124" i="10"/>
  <c r="F124" i="10"/>
  <c r="J124" i="10"/>
  <c r="BB124" i="10"/>
  <c r="BT124" i="10"/>
  <c r="BV124" i="10"/>
  <c r="BU124" i="10"/>
  <c r="BE124" i="10"/>
  <c r="BF124" i="10"/>
  <c r="BG124" i="10"/>
  <c r="BH124" i="10"/>
  <c r="BI124" i="10"/>
  <c r="BJ124" i="10"/>
  <c r="BK124" i="10"/>
  <c r="BL124" i="10"/>
  <c r="BM124" i="10"/>
  <c r="BN124" i="10"/>
  <c r="BO124" i="10"/>
  <c r="BP124" i="10"/>
  <c r="CA124" i="10"/>
  <c r="BZ124" i="10"/>
  <c r="BY124" i="10"/>
  <c r="I124" i="10"/>
  <c r="K124" i="10"/>
  <c r="AF125" i="10"/>
  <c r="AG125" i="10"/>
  <c r="AH125" i="10"/>
  <c r="AI125" i="10"/>
  <c r="AJ125" i="10"/>
  <c r="AK125" i="10"/>
  <c r="AL125" i="10"/>
  <c r="AM125" i="10"/>
  <c r="AN125" i="10"/>
  <c r="AO125" i="10"/>
  <c r="AP125" i="10"/>
  <c r="AW125" i="10"/>
  <c r="F125" i="10"/>
  <c r="J125" i="10"/>
  <c r="BB125" i="10"/>
  <c r="BT125" i="10"/>
  <c r="BV125" i="10"/>
  <c r="BU125" i="10"/>
  <c r="BE125" i="10"/>
  <c r="BF125" i="10"/>
  <c r="BG125" i="10"/>
  <c r="BH125" i="10"/>
  <c r="BI125" i="10"/>
  <c r="BJ125" i="10"/>
  <c r="BK125" i="10"/>
  <c r="BL125" i="10"/>
  <c r="BM125" i="10"/>
  <c r="BN125" i="10"/>
  <c r="BO125" i="10"/>
  <c r="BP125" i="10"/>
  <c r="CA125" i="10"/>
  <c r="BZ125" i="10"/>
  <c r="BY125" i="10"/>
  <c r="I125" i="10"/>
  <c r="K125" i="10"/>
  <c r="AF126" i="10"/>
  <c r="AG126" i="10"/>
  <c r="AH126" i="10"/>
  <c r="AI126" i="10"/>
  <c r="AJ126" i="10"/>
  <c r="AK126" i="10"/>
  <c r="AL126" i="10"/>
  <c r="AM126" i="10"/>
  <c r="AN126" i="10"/>
  <c r="AO126" i="10"/>
  <c r="AP126" i="10"/>
  <c r="AW126" i="10"/>
  <c r="F126" i="10"/>
  <c r="J126" i="10"/>
  <c r="BB126" i="10"/>
  <c r="BT126" i="10"/>
  <c r="BV126" i="10"/>
  <c r="BU126" i="10"/>
  <c r="BE126" i="10"/>
  <c r="BF126" i="10"/>
  <c r="BG126" i="10"/>
  <c r="BH126" i="10"/>
  <c r="BI126" i="10"/>
  <c r="BJ126" i="10"/>
  <c r="BK126" i="10"/>
  <c r="BL126" i="10"/>
  <c r="BM126" i="10"/>
  <c r="BN126" i="10"/>
  <c r="BO126" i="10"/>
  <c r="BP126" i="10"/>
  <c r="CA126" i="10"/>
  <c r="BZ126" i="10"/>
  <c r="BY126" i="10"/>
  <c r="I126" i="10"/>
  <c r="K126" i="10"/>
  <c r="AF127" i="10"/>
  <c r="AG127" i="10"/>
  <c r="AH127" i="10"/>
  <c r="AI127" i="10"/>
  <c r="AJ127" i="10"/>
  <c r="AK127" i="10"/>
  <c r="AL127" i="10"/>
  <c r="AM127" i="10"/>
  <c r="AN127" i="10"/>
  <c r="AO127" i="10"/>
  <c r="AP127" i="10"/>
  <c r="AW127" i="10"/>
  <c r="F127" i="10"/>
  <c r="J127" i="10"/>
  <c r="BB127" i="10"/>
  <c r="BT127" i="10"/>
  <c r="BV127" i="10"/>
  <c r="BU127" i="10"/>
  <c r="BE127" i="10"/>
  <c r="BF127" i="10"/>
  <c r="BG127" i="10"/>
  <c r="BH127" i="10"/>
  <c r="BI127" i="10"/>
  <c r="BJ127" i="10"/>
  <c r="BK127" i="10"/>
  <c r="BL127" i="10"/>
  <c r="BM127" i="10"/>
  <c r="BN127" i="10"/>
  <c r="BO127" i="10"/>
  <c r="BP127" i="10"/>
  <c r="CA127" i="10"/>
  <c r="BZ127" i="10"/>
  <c r="BY127" i="10"/>
  <c r="I127" i="10"/>
  <c r="K127" i="10"/>
  <c r="AF128" i="10"/>
  <c r="AG128" i="10"/>
  <c r="AH128" i="10"/>
  <c r="AI128" i="10"/>
  <c r="AJ128" i="10"/>
  <c r="AK128" i="10"/>
  <c r="AL128" i="10"/>
  <c r="AM128" i="10"/>
  <c r="AN128" i="10"/>
  <c r="AO128" i="10"/>
  <c r="AP128" i="10"/>
  <c r="AW128" i="10"/>
  <c r="F128" i="10"/>
  <c r="J128" i="10"/>
  <c r="BB128" i="10"/>
  <c r="BT128" i="10"/>
  <c r="BV128" i="10"/>
  <c r="BU128" i="10"/>
  <c r="BE128" i="10"/>
  <c r="BF128" i="10"/>
  <c r="BG128" i="10"/>
  <c r="BH128" i="10"/>
  <c r="BI128" i="10"/>
  <c r="BJ128" i="10"/>
  <c r="BK128" i="10"/>
  <c r="BL128" i="10"/>
  <c r="BM128" i="10"/>
  <c r="BN128" i="10"/>
  <c r="BO128" i="10"/>
  <c r="BP128" i="10"/>
  <c r="CA128" i="10"/>
  <c r="BZ128" i="10"/>
  <c r="BY128" i="10"/>
  <c r="I128" i="10"/>
  <c r="K128" i="10"/>
  <c r="AF129" i="10"/>
  <c r="AG129" i="10"/>
  <c r="AH129" i="10"/>
  <c r="AI129" i="10"/>
  <c r="AJ129" i="10"/>
  <c r="AK129" i="10"/>
  <c r="AL129" i="10"/>
  <c r="AM129" i="10"/>
  <c r="AN129" i="10"/>
  <c r="AO129" i="10"/>
  <c r="AP129" i="10"/>
  <c r="AW129" i="10"/>
  <c r="F129" i="10"/>
  <c r="J129" i="10"/>
  <c r="BB129" i="10"/>
  <c r="BT129" i="10"/>
  <c r="BV129" i="10"/>
  <c r="BU129" i="10"/>
  <c r="BE129" i="10"/>
  <c r="BF129" i="10"/>
  <c r="BG129" i="10"/>
  <c r="BH129" i="10"/>
  <c r="BI129" i="10"/>
  <c r="BJ129" i="10"/>
  <c r="BK129" i="10"/>
  <c r="BL129" i="10"/>
  <c r="BM129" i="10"/>
  <c r="BN129" i="10"/>
  <c r="BO129" i="10"/>
  <c r="BP129" i="10"/>
  <c r="CA129" i="10"/>
  <c r="BZ129" i="10"/>
  <c r="BY129" i="10"/>
  <c r="I129" i="10"/>
  <c r="K129" i="10"/>
  <c r="AF130" i="10"/>
  <c r="AG130" i="10"/>
  <c r="AH130" i="10"/>
  <c r="AI130" i="10"/>
  <c r="AJ130" i="10"/>
  <c r="AK130" i="10"/>
  <c r="AL130" i="10"/>
  <c r="AM130" i="10"/>
  <c r="AN130" i="10"/>
  <c r="AO130" i="10"/>
  <c r="AP130" i="10"/>
  <c r="AW130" i="10"/>
  <c r="F130" i="10"/>
  <c r="J130" i="10"/>
  <c r="BB130" i="10"/>
  <c r="BT130" i="10"/>
  <c r="BV130" i="10"/>
  <c r="BU130" i="10"/>
  <c r="BE130" i="10"/>
  <c r="BF130" i="10"/>
  <c r="BG130" i="10"/>
  <c r="BH130" i="10"/>
  <c r="BI130" i="10"/>
  <c r="BJ130" i="10"/>
  <c r="BK130" i="10"/>
  <c r="BL130" i="10"/>
  <c r="BM130" i="10"/>
  <c r="BN130" i="10"/>
  <c r="BO130" i="10"/>
  <c r="BP130" i="10"/>
  <c r="CA130" i="10"/>
  <c r="BZ130" i="10"/>
  <c r="BY130" i="10"/>
  <c r="I130" i="10"/>
  <c r="K130" i="10"/>
  <c r="AF131" i="10"/>
  <c r="AG131" i="10"/>
  <c r="AH131" i="10"/>
  <c r="AI131" i="10"/>
  <c r="AJ131" i="10"/>
  <c r="AK131" i="10"/>
  <c r="AL131" i="10"/>
  <c r="AM131" i="10"/>
  <c r="AN131" i="10"/>
  <c r="AO131" i="10"/>
  <c r="AP131" i="10"/>
  <c r="AW131" i="10"/>
  <c r="F131" i="10"/>
  <c r="J131" i="10"/>
  <c r="BB131" i="10"/>
  <c r="BT131" i="10"/>
  <c r="BV131" i="10"/>
  <c r="BU131" i="10"/>
  <c r="BE131" i="10"/>
  <c r="BF131" i="10"/>
  <c r="BG131" i="10"/>
  <c r="BH131" i="10"/>
  <c r="BI131" i="10"/>
  <c r="BJ131" i="10"/>
  <c r="BK131" i="10"/>
  <c r="BL131" i="10"/>
  <c r="BM131" i="10"/>
  <c r="BN131" i="10"/>
  <c r="BO131" i="10"/>
  <c r="BP131" i="10"/>
  <c r="CA131" i="10"/>
  <c r="BZ131" i="10"/>
  <c r="BY131" i="10"/>
  <c r="I131" i="10"/>
  <c r="K131" i="10"/>
  <c r="AF132" i="10"/>
  <c r="AG132" i="10"/>
  <c r="AH132" i="10"/>
  <c r="AI132" i="10"/>
  <c r="AJ132" i="10"/>
  <c r="AK132" i="10"/>
  <c r="AL132" i="10"/>
  <c r="AM132" i="10"/>
  <c r="AN132" i="10"/>
  <c r="AO132" i="10"/>
  <c r="AP132" i="10"/>
  <c r="AW132" i="10"/>
  <c r="F132" i="10"/>
  <c r="J132" i="10"/>
  <c r="BB132" i="10"/>
  <c r="BT132" i="10"/>
  <c r="BV132" i="10"/>
  <c r="BU132" i="10"/>
  <c r="BE132" i="10"/>
  <c r="BF132" i="10"/>
  <c r="BG132" i="10"/>
  <c r="BH132" i="10"/>
  <c r="BI132" i="10"/>
  <c r="BJ132" i="10"/>
  <c r="BK132" i="10"/>
  <c r="BL132" i="10"/>
  <c r="BM132" i="10"/>
  <c r="BN132" i="10"/>
  <c r="BO132" i="10"/>
  <c r="BP132" i="10"/>
  <c r="CA132" i="10"/>
  <c r="BZ132" i="10"/>
  <c r="BY132" i="10"/>
  <c r="I132" i="10"/>
  <c r="K132" i="10"/>
  <c r="AF133" i="10"/>
  <c r="AG133" i="10"/>
  <c r="AH133" i="10"/>
  <c r="AI133" i="10"/>
  <c r="AJ133" i="10"/>
  <c r="AK133" i="10"/>
  <c r="AL133" i="10"/>
  <c r="AM133" i="10"/>
  <c r="AN133" i="10"/>
  <c r="AO133" i="10"/>
  <c r="AP133" i="10"/>
  <c r="AW133" i="10"/>
  <c r="F133" i="10"/>
  <c r="J133" i="10"/>
  <c r="BB133" i="10"/>
  <c r="BT133" i="10"/>
  <c r="BV133" i="10"/>
  <c r="BU133" i="10"/>
  <c r="BE133" i="10"/>
  <c r="BF133" i="10"/>
  <c r="BG133" i="10"/>
  <c r="BH133" i="10"/>
  <c r="BI133" i="10"/>
  <c r="BJ133" i="10"/>
  <c r="BK133" i="10"/>
  <c r="BL133" i="10"/>
  <c r="BM133" i="10"/>
  <c r="BN133" i="10"/>
  <c r="BO133" i="10"/>
  <c r="BP133" i="10"/>
  <c r="CA133" i="10"/>
  <c r="BZ133" i="10"/>
  <c r="BY133" i="10"/>
  <c r="I133" i="10"/>
  <c r="K133" i="10"/>
  <c r="AF134" i="10"/>
  <c r="AG134" i="10"/>
  <c r="AH134" i="10"/>
  <c r="AI134" i="10"/>
  <c r="AJ134" i="10"/>
  <c r="AK134" i="10"/>
  <c r="AL134" i="10"/>
  <c r="AM134" i="10"/>
  <c r="AN134" i="10"/>
  <c r="AO134" i="10"/>
  <c r="AP134" i="10"/>
  <c r="AW134" i="10"/>
  <c r="F134" i="10"/>
  <c r="J134" i="10"/>
  <c r="BB134" i="10"/>
  <c r="BT134" i="10"/>
  <c r="BV134" i="10"/>
  <c r="BU134" i="10"/>
  <c r="BE134" i="10"/>
  <c r="BF134" i="10"/>
  <c r="BG134" i="10"/>
  <c r="BH134" i="10"/>
  <c r="BI134" i="10"/>
  <c r="BJ134" i="10"/>
  <c r="BK134" i="10"/>
  <c r="BL134" i="10"/>
  <c r="BM134" i="10"/>
  <c r="BN134" i="10"/>
  <c r="BO134" i="10"/>
  <c r="BP134" i="10"/>
  <c r="CA134" i="10"/>
  <c r="BZ134" i="10"/>
  <c r="BY134" i="10"/>
  <c r="I134" i="10"/>
  <c r="K134" i="10"/>
  <c r="CV141" i="10"/>
  <c r="CV140" i="10"/>
  <c r="CV28" i="4"/>
  <c r="CV27" i="4"/>
  <c r="C43" i="5"/>
  <c r="G135" i="10"/>
  <c r="G134" i="10"/>
  <c r="G133" i="10"/>
  <c r="G132" i="10"/>
  <c r="G131" i="10"/>
  <c r="G130" i="10"/>
  <c r="G129" i="10"/>
  <c r="G128" i="10"/>
  <c r="G127" i="10"/>
  <c r="G126" i="10"/>
  <c r="G125" i="10"/>
  <c r="G124" i="10"/>
  <c r="G123" i="10"/>
  <c r="G122" i="10"/>
  <c r="G121" i="10"/>
  <c r="G120" i="10"/>
  <c r="G119" i="10"/>
  <c r="G118" i="10"/>
  <c r="G117" i="10"/>
  <c r="G116" i="10"/>
  <c r="G115" i="10"/>
  <c r="G114" i="10"/>
  <c r="G113" i="10"/>
  <c r="G112" i="10"/>
  <c r="G111" i="10"/>
  <c r="G110" i="10"/>
  <c r="G109" i="10"/>
  <c r="G108" i="10"/>
  <c r="G107" i="10"/>
  <c r="G106" i="10"/>
  <c r="G105" i="10"/>
  <c r="G104" i="10"/>
  <c r="G103" i="10"/>
  <c r="G102" i="10"/>
  <c r="G101" i="10"/>
  <c r="G100" i="10"/>
  <c r="G99" i="10"/>
  <c r="G98" i="10"/>
  <c r="G97" i="10"/>
  <c r="G96" i="10"/>
  <c r="G95" i="10"/>
  <c r="G94" i="10"/>
  <c r="G93" i="10"/>
  <c r="G92" i="10"/>
  <c r="G91" i="10"/>
  <c r="G90" i="10"/>
  <c r="G89" i="10"/>
  <c r="G88" i="10"/>
  <c r="G87" i="10"/>
  <c r="G86" i="10"/>
  <c r="G85" i="10"/>
  <c r="G84" i="10"/>
  <c r="G83" i="10"/>
  <c r="G82" i="10"/>
  <c r="G81" i="10"/>
  <c r="G80" i="10"/>
  <c r="G79" i="10"/>
  <c r="G78" i="10"/>
  <c r="G77" i="10"/>
  <c r="G76" i="10"/>
  <c r="G75" i="10"/>
  <c r="G74" i="10"/>
  <c r="G73" i="10"/>
  <c r="G72" i="10"/>
  <c r="G71" i="10"/>
  <c r="G70" i="10"/>
  <c r="G69" i="10"/>
  <c r="G68" i="10"/>
  <c r="G67" i="10"/>
  <c r="G66" i="10"/>
  <c r="G65" i="10"/>
  <c r="G64" i="10"/>
  <c r="G63" i="10"/>
  <c r="G62" i="10"/>
  <c r="G61" i="10"/>
  <c r="G60" i="10"/>
  <c r="G59" i="10"/>
  <c r="G58" i="10"/>
  <c r="G57" i="10"/>
  <c r="G56" i="10"/>
  <c r="G55" i="10"/>
  <c r="G54" i="10"/>
  <c r="G53" i="10"/>
  <c r="G52" i="10"/>
  <c r="G51" i="10"/>
  <c r="G50" i="10"/>
  <c r="G49" i="10"/>
  <c r="G48" i="10"/>
  <c r="G47" i="10"/>
  <c r="G46" i="10"/>
  <c r="G45" i="10"/>
  <c r="G44" i="10"/>
  <c r="G43" i="10"/>
  <c r="G42" i="10"/>
  <c r="G41" i="10"/>
  <c r="G40" i="10"/>
  <c r="G39" i="10"/>
  <c r="G38" i="10"/>
  <c r="G37" i="10"/>
  <c r="G36" i="10"/>
  <c r="G35" i="10"/>
  <c r="G34" i="10"/>
  <c r="G33" i="10"/>
  <c r="G32" i="10"/>
  <c r="G31" i="10"/>
  <c r="G30" i="10"/>
  <c r="G29" i="10"/>
  <c r="G28" i="10"/>
  <c r="G27" i="10"/>
  <c r="G26" i="10"/>
  <c r="G25" i="10"/>
  <c r="G24" i="10"/>
  <c r="G23" i="10"/>
  <c r="G22" i="10"/>
  <c r="G21" i="10"/>
  <c r="G20" i="10"/>
  <c r="G19" i="10"/>
  <c r="G18" i="10"/>
  <c r="G17" i="10"/>
  <c r="G16" i="10"/>
  <c r="G15" i="10"/>
  <c r="G14" i="10"/>
  <c r="G13" i="10"/>
  <c r="G12" i="10"/>
  <c r="G11" i="10"/>
  <c r="G10" i="10"/>
  <c r="G9" i="10"/>
  <c r="G8" i="10"/>
  <c r="G22" i="4"/>
  <c r="G21" i="4"/>
  <c r="G20" i="4"/>
  <c r="G19" i="4"/>
  <c r="G18" i="4"/>
  <c r="G17" i="4"/>
  <c r="G16" i="4"/>
  <c r="G15" i="4"/>
  <c r="G14" i="4"/>
  <c r="G13" i="4"/>
  <c r="G12" i="4"/>
  <c r="G11" i="4"/>
  <c r="G10" i="4"/>
  <c r="G9" i="4"/>
  <c r="G8" i="4"/>
  <c r="Q144" i="10"/>
  <c r="H86" i="10"/>
  <c r="CW86" i="10"/>
  <c r="H85" i="10"/>
  <c r="CW85" i="10"/>
  <c r="H84" i="10"/>
  <c r="CW84" i="10"/>
  <c r="H87" i="10"/>
  <c r="CW87" i="10"/>
  <c r="H88" i="10"/>
  <c r="CW88" i="10"/>
  <c r="H89" i="10"/>
  <c r="CW89" i="10"/>
  <c r="H90" i="10"/>
  <c r="CW90" i="10"/>
  <c r="H91" i="10"/>
  <c r="CW91" i="10"/>
  <c r="H92" i="10"/>
  <c r="CW92" i="10"/>
  <c r="H93" i="10"/>
  <c r="CW93" i="10"/>
  <c r="H94" i="10"/>
  <c r="CW94" i="10"/>
  <c r="H95" i="10"/>
  <c r="CW95" i="10"/>
  <c r="H96" i="10"/>
  <c r="CW96" i="10"/>
  <c r="H97" i="10"/>
  <c r="CW97" i="10"/>
  <c r="H98" i="10"/>
  <c r="CW98" i="10"/>
  <c r="H99" i="10"/>
  <c r="CW99" i="10"/>
  <c r="H100" i="10"/>
  <c r="CW100" i="10"/>
  <c r="H101" i="10"/>
  <c r="CW101" i="10"/>
  <c r="H102" i="10"/>
  <c r="CW102" i="10"/>
  <c r="H103" i="10"/>
  <c r="CW103" i="10"/>
  <c r="H104" i="10"/>
  <c r="CW104" i="10"/>
  <c r="H105" i="10"/>
  <c r="CW105" i="10"/>
  <c r="H106" i="10"/>
  <c r="CW106" i="10"/>
  <c r="H107" i="10"/>
  <c r="CW107" i="10"/>
  <c r="H108" i="10"/>
  <c r="CW108" i="10"/>
  <c r="H109" i="10"/>
  <c r="CW109" i="10"/>
  <c r="H110" i="10"/>
  <c r="CW110" i="10"/>
  <c r="H111" i="10"/>
  <c r="CW111" i="10"/>
  <c r="H112" i="10"/>
  <c r="CW112" i="10"/>
  <c r="H113" i="10"/>
  <c r="CW113" i="10"/>
  <c r="H114" i="10"/>
  <c r="CW114" i="10"/>
  <c r="H115" i="10"/>
  <c r="CW115" i="10"/>
  <c r="H116" i="10"/>
  <c r="CW116" i="10"/>
  <c r="H117" i="10"/>
  <c r="CW117" i="10"/>
  <c r="H118" i="10"/>
  <c r="CW118" i="10"/>
  <c r="H119" i="10"/>
  <c r="CW119" i="10"/>
  <c r="H120" i="10"/>
  <c r="CW120" i="10"/>
  <c r="H121" i="10"/>
  <c r="CW121" i="10"/>
  <c r="H122" i="10"/>
  <c r="CW122" i="10"/>
  <c r="H123" i="10"/>
  <c r="CW123" i="10"/>
  <c r="H124" i="10"/>
  <c r="CW124" i="10"/>
  <c r="H125" i="10"/>
  <c r="CW125" i="10"/>
  <c r="H126" i="10"/>
  <c r="CW126" i="10"/>
  <c r="H127" i="10"/>
  <c r="CW127" i="10"/>
  <c r="H128" i="10"/>
  <c r="CW128" i="10"/>
  <c r="E86" i="10"/>
  <c r="CU86" i="10"/>
  <c r="CX86" i="10"/>
  <c r="E85" i="10"/>
  <c r="CU85" i="10"/>
  <c r="CX85" i="10"/>
  <c r="CZ85" i="10"/>
  <c r="E84" i="10"/>
  <c r="CU84" i="10"/>
  <c r="CX84" i="10"/>
  <c r="CZ84" i="10"/>
  <c r="EO85" i="10"/>
  <c r="E87" i="10"/>
  <c r="CU87" i="10"/>
  <c r="CX87" i="10"/>
  <c r="CZ86" i="10"/>
  <c r="EO86" i="10"/>
  <c r="E88" i="10"/>
  <c r="CU88" i="10"/>
  <c r="CX88" i="10"/>
  <c r="CZ87" i="10"/>
  <c r="EO87" i="10"/>
  <c r="E89" i="10"/>
  <c r="CU89" i="10"/>
  <c r="CX89" i="10"/>
  <c r="CZ88" i="10"/>
  <c r="EO88" i="10"/>
  <c r="E90" i="10"/>
  <c r="CU90" i="10"/>
  <c r="CX90" i="10"/>
  <c r="CZ89" i="10"/>
  <c r="EO89" i="10"/>
  <c r="E91" i="10"/>
  <c r="CU91" i="10"/>
  <c r="CX91" i="10"/>
  <c r="CZ90" i="10"/>
  <c r="EO90" i="10"/>
  <c r="E92" i="10"/>
  <c r="CU92" i="10"/>
  <c r="CX92" i="10"/>
  <c r="CZ91" i="10"/>
  <c r="EO91" i="10"/>
  <c r="EQ88" i="10"/>
  <c r="E93" i="10"/>
  <c r="CU93" i="10"/>
  <c r="CX93" i="10"/>
  <c r="CZ92" i="10"/>
  <c r="EO92" i="10"/>
  <c r="EQ89" i="10"/>
  <c r="E94" i="10"/>
  <c r="CU94" i="10"/>
  <c r="CX94" i="10"/>
  <c r="CZ93" i="10"/>
  <c r="EO93" i="10"/>
  <c r="EQ90" i="10"/>
  <c r="E95" i="10"/>
  <c r="CU95" i="10"/>
  <c r="CX95" i="10"/>
  <c r="CZ94" i="10"/>
  <c r="EO94" i="10"/>
  <c r="EQ91" i="10"/>
  <c r="E96" i="10"/>
  <c r="CU96" i="10"/>
  <c r="CX96" i="10"/>
  <c r="CZ95" i="10"/>
  <c r="EO95" i="10"/>
  <c r="EQ92" i="10"/>
  <c r="E97" i="10"/>
  <c r="CU97" i="10"/>
  <c r="CX97" i="10"/>
  <c r="CZ96" i="10"/>
  <c r="EO96" i="10"/>
  <c r="EQ93" i="10"/>
  <c r="E98" i="10"/>
  <c r="CU98" i="10"/>
  <c r="CX98" i="10"/>
  <c r="CZ97" i="10"/>
  <c r="EO97" i="10"/>
  <c r="EQ94" i="10"/>
  <c r="ES91" i="10"/>
  <c r="E99" i="10"/>
  <c r="CU99" i="10"/>
  <c r="CX99" i="10"/>
  <c r="CZ98" i="10"/>
  <c r="EO98" i="10"/>
  <c r="EQ95" i="10"/>
  <c r="ES92" i="10"/>
  <c r="E100" i="10"/>
  <c r="CU100" i="10"/>
  <c r="CX100" i="10"/>
  <c r="CZ99" i="10"/>
  <c r="EO99" i="10"/>
  <c r="EQ96" i="10"/>
  <c r="ES93" i="10"/>
  <c r="E101" i="10"/>
  <c r="CU101" i="10"/>
  <c r="CX101" i="10"/>
  <c r="CZ100" i="10"/>
  <c r="EO100" i="10"/>
  <c r="EQ97" i="10"/>
  <c r="ES94" i="10"/>
  <c r="E102" i="10"/>
  <c r="CU102" i="10"/>
  <c r="CX102" i="10"/>
  <c r="CZ101" i="10"/>
  <c r="EO101" i="10"/>
  <c r="EQ98" i="10"/>
  <c r="ES95" i="10"/>
  <c r="E103" i="10"/>
  <c r="CU103" i="10"/>
  <c r="CX103" i="10"/>
  <c r="CZ102" i="10"/>
  <c r="EO102" i="10"/>
  <c r="EQ99" i="10"/>
  <c r="ES96" i="10"/>
  <c r="E104" i="10"/>
  <c r="CU104" i="10"/>
  <c r="CX104" i="10"/>
  <c r="CZ103" i="10"/>
  <c r="EO103" i="10"/>
  <c r="EQ100" i="10"/>
  <c r="ES97" i="10"/>
  <c r="EU94" i="10"/>
  <c r="E105" i="10"/>
  <c r="CU105" i="10"/>
  <c r="CX105" i="10"/>
  <c r="CZ104" i="10"/>
  <c r="EO104" i="10"/>
  <c r="EQ101" i="10"/>
  <c r="ES98" i="10"/>
  <c r="EU95" i="10"/>
  <c r="E106" i="10"/>
  <c r="CU106" i="10"/>
  <c r="CX106" i="10"/>
  <c r="CZ105" i="10"/>
  <c r="EO105" i="10"/>
  <c r="EQ102" i="10"/>
  <c r="ES99" i="10"/>
  <c r="EU96" i="10"/>
  <c r="E107" i="10"/>
  <c r="CU107" i="10"/>
  <c r="CX107" i="10"/>
  <c r="CZ106" i="10"/>
  <c r="EO106" i="10"/>
  <c r="EQ103" i="10"/>
  <c r="ES100" i="10"/>
  <c r="EU97" i="10"/>
  <c r="E108" i="10"/>
  <c r="CU108" i="10"/>
  <c r="CX108" i="10"/>
  <c r="CZ107" i="10"/>
  <c r="EO107" i="10"/>
  <c r="EQ104" i="10"/>
  <c r="ES101" i="10"/>
  <c r="EU98" i="10"/>
  <c r="E109" i="10"/>
  <c r="CU109" i="10"/>
  <c r="CX109" i="10"/>
  <c r="CZ108" i="10"/>
  <c r="EO108" i="10"/>
  <c r="EQ105" i="10"/>
  <c r="ES102" i="10"/>
  <c r="EU99" i="10"/>
  <c r="E110" i="10"/>
  <c r="CU110" i="10"/>
  <c r="CX110" i="10"/>
  <c r="CZ109" i="10"/>
  <c r="EO109" i="10"/>
  <c r="EQ106" i="10"/>
  <c r="ES103" i="10"/>
  <c r="EU100" i="10"/>
  <c r="EW97" i="10"/>
  <c r="E111" i="10"/>
  <c r="CU111" i="10"/>
  <c r="CX111" i="10"/>
  <c r="CZ110" i="10"/>
  <c r="EO110" i="10"/>
  <c r="EQ107" i="10"/>
  <c r="ES104" i="10"/>
  <c r="EU101" i="10"/>
  <c r="EW98" i="10"/>
  <c r="E112" i="10"/>
  <c r="CU112" i="10"/>
  <c r="CX112" i="10"/>
  <c r="CZ111" i="10"/>
  <c r="EO111" i="10"/>
  <c r="EQ108" i="10"/>
  <c r="ES105" i="10"/>
  <c r="EU102" i="10"/>
  <c r="EW99" i="10"/>
  <c r="E113" i="10"/>
  <c r="CU113" i="10"/>
  <c r="CX113" i="10"/>
  <c r="CZ112" i="10"/>
  <c r="EO112" i="10"/>
  <c r="EQ109" i="10"/>
  <c r="ES106" i="10"/>
  <c r="EU103" i="10"/>
  <c r="EW100" i="10"/>
  <c r="E114" i="10"/>
  <c r="CU114" i="10"/>
  <c r="CX114" i="10"/>
  <c r="CZ113" i="10"/>
  <c r="EO113" i="10"/>
  <c r="EQ110" i="10"/>
  <c r="ES107" i="10"/>
  <c r="EU104" i="10"/>
  <c r="EW101" i="10"/>
  <c r="E115" i="10"/>
  <c r="CU115" i="10"/>
  <c r="CX115" i="10"/>
  <c r="CZ114" i="10"/>
  <c r="EO114" i="10"/>
  <c r="EQ111" i="10"/>
  <c r="ES108" i="10"/>
  <c r="EU105" i="10"/>
  <c r="EW102" i="10"/>
  <c r="E116" i="10"/>
  <c r="CU116" i="10"/>
  <c r="CX116" i="10"/>
  <c r="CZ115" i="10"/>
  <c r="EO115" i="10"/>
  <c r="EQ112" i="10"/>
  <c r="ES109" i="10"/>
  <c r="EU106" i="10"/>
  <c r="EW103" i="10"/>
  <c r="EY100" i="10"/>
  <c r="E117" i="10"/>
  <c r="CU117" i="10"/>
  <c r="CX117" i="10"/>
  <c r="CZ116" i="10"/>
  <c r="EO116" i="10"/>
  <c r="EQ113" i="10"/>
  <c r="ES110" i="10"/>
  <c r="EU107" i="10"/>
  <c r="EW104" i="10"/>
  <c r="EY101" i="10"/>
  <c r="E118" i="10"/>
  <c r="CU118" i="10"/>
  <c r="CX118" i="10"/>
  <c r="CZ117" i="10"/>
  <c r="EO117" i="10"/>
  <c r="EQ114" i="10"/>
  <c r="ES111" i="10"/>
  <c r="EU108" i="10"/>
  <c r="EW105" i="10"/>
  <c r="EY102" i="10"/>
  <c r="E119" i="10"/>
  <c r="CU119" i="10"/>
  <c r="CX119" i="10"/>
  <c r="CZ118" i="10"/>
  <c r="EO118" i="10"/>
  <c r="EQ115" i="10"/>
  <c r="ES112" i="10"/>
  <c r="EU109" i="10"/>
  <c r="EW106" i="10"/>
  <c r="EY103" i="10"/>
  <c r="E120" i="10"/>
  <c r="CU120" i="10"/>
  <c r="CX120" i="10"/>
  <c r="CZ119" i="10"/>
  <c r="EO119" i="10"/>
  <c r="EQ116" i="10"/>
  <c r="ES113" i="10"/>
  <c r="EU110" i="10"/>
  <c r="EW107" i="10"/>
  <c r="EY104" i="10"/>
  <c r="E121" i="10"/>
  <c r="CU121" i="10"/>
  <c r="CX121" i="10"/>
  <c r="CZ120" i="10"/>
  <c r="EO120" i="10"/>
  <c r="EQ117" i="10"/>
  <c r="ES114" i="10"/>
  <c r="EU111" i="10"/>
  <c r="EW108" i="10"/>
  <c r="EY105" i="10"/>
  <c r="E122" i="10"/>
  <c r="CU122" i="10"/>
  <c r="CX122" i="10"/>
  <c r="CZ121" i="10"/>
  <c r="EO121" i="10"/>
  <c r="EQ118" i="10"/>
  <c r="ES115" i="10"/>
  <c r="EU112" i="10"/>
  <c r="EW109" i="10"/>
  <c r="EY106" i="10"/>
  <c r="FA103" i="10"/>
  <c r="E123" i="10"/>
  <c r="CU123" i="10"/>
  <c r="CX123" i="10"/>
  <c r="CZ122" i="10"/>
  <c r="EO122" i="10"/>
  <c r="EQ119" i="10"/>
  <c r="ES116" i="10"/>
  <c r="EU113" i="10"/>
  <c r="EW110" i="10"/>
  <c r="EY107" i="10"/>
  <c r="FA104" i="10"/>
  <c r="E124" i="10"/>
  <c r="CU124" i="10"/>
  <c r="CX124" i="10"/>
  <c r="CZ123" i="10"/>
  <c r="EO123" i="10"/>
  <c r="EQ120" i="10"/>
  <c r="ES117" i="10"/>
  <c r="EU114" i="10"/>
  <c r="EW111" i="10"/>
  <c r="EY108" i="10"/>
  <c r="FA105" i="10"/>
  <c r="E125" i="10"/>
  <c r="CU125" i="10"/>
  <c r="CX125" i="10"/>
  <c r="CZ124" i="10"/>
  <c r="EO124" i="10"/>
  <c r="EQ121" i="10"/>
  <c r="ES118" i="10"/>
  <c r="EU115" i="10"/>
  <c r="EW112" i="10"/>
  <c r="EY109" i="10"/>
  <c r="FA106" i="10"/>
  <c r="E126" i="10"/>
  <c r="CU126" i="10"/>
  <c r="CX126" i="10"/>
  <c r="CZ125" i="10"/>
  <c r="EO125" i="10"/>
  <c r="EQ122" i="10"/>
  <c r="ES119" i="10"/>
  <c r="EU116" i="10"/>
  <c r="EW113" i="10"/>
  <c r="EY110" i="10"/>
  <c r="FA107" i="10"/>
  <c r="E127" i="10"/>
  <c r="CU127" i="10"/>
  <c r="CX127" i="10"/>
  <c r="CZ126" i="10"/>
  <c r="EO126" i="10"/>
  <c r="EQ123" i="10"/>
  <c r="ES120" i="10"/>
  <c r="EU117" i="10"/>
  <c r="EW114" i="10"/>
  <c r="EY111" i="10"/>
  <c r="FA108" i="10"/>
  <c r="E128" i="10"/>
  <c r="CU128" i="10"/>
  <c r="CX128" i="10"/>
  <c r="CZ127" i="10"/>
  <c r="EO127" i="10"/>
  <c r="EQ124" i="10"/>
  <c r="ES121" i="10"/>
  <c r="EU118" i="10"/>
  <c r="EW115" i="10"/>
  <c r="EY112" i="10"/>
  <c r="FA109" i="10"/>
  <c r="FC106" i="10"/>
  <c r="DB106" i="10"/>
  <c r="H83" i="10"/>
  <c r="CW83" i="10"/>
  <c r="E83" i="10"/>
  <c r="CU83" i="10"/>
  <c r="CX83" i="10"/>
  <c r="CZ83" i="10"/>
  <c r="EO84" i="10"/>
  <c r="EQ87" i="10"/>
  <c r="ES90" i="10"/>
  <c r="EU93" i="10"/>
  <c r="EW96" i="10"/>
  <c r="EY99" i="10"/>
  <c r="FA102" i="10"/>
  <c r="FC105" i="10"/>
  <c r="DB105" i="10"/>
  <c r="H82" i="10"/>
  <c r="CW82" i="10"/>
  <c r="E82" i="10"/>
  <c r="CU82" i="10"/>
  <c r="CX82" i="10"/>
  <c r="CZ82" i="10"/>
  <c r="EO83" i="10"/>
  <c r="EQ86" i="10"/>
  <c r="ES89" i="10"/>
  <c r="EU92" i="10"/>
  <c r="EW95" i="10"/>
  <c r="EY98" i="10"/>
  <c r="FA101" i="10"/>
  <c r="FC104" i="10"/>
  <c r="DB104" i="10"/>
  <c r="H81" i="10"/>
  <c r="CW81" i="10"/>
  <c r="E81" i="10"/>
  <c r="CU81" i="10"/>
  <c r="CX81" i="10"/>
  <c r="CZ81" i="10"/>
  <c r="EO82" i="10"/>
  <c r="EQ85" i="10"/>
  <c r="ES88" i="10"/>
  <c r="EU91" i="10"/>
  <c r="EW94" i="10"/>
  <c r="EY97" i="10"/>
  <c r="FA100" i="10"/>
  <c r="FC103" i="10"/>
  <c r="DB103" i="10"/>
  <c r="H80" i="10"/>
  <c r="CW80" i="10"/>
  <c r="E80" i="10"/>
  <c r="CU80" i="10"/>
  <c r="CX80" i="10"/>
  <c r="CZ80" i="10"/>
  <c r="EO81" i="10"/>
  <c r="EQ84" i="10"/>
  <c r="ES87" i="10"/>
  <c r="EU90" i="10"/>
  <c r="EW93" i="10"/>
  <c r="EY96" i="10"/>
  <c r="FA99" i="10"/>
  <c r="FC102" i="10"/>
  <c r="DB102" i="10"/>
  <c r="H79" i="10"/>
  <c r="CW79" i="10"/>
  <c r="E79" i="10"/>
  <c r="CU79" i="10"/>
  <c r="CX79" i="10"/>
  <c r="CZ79" i="10"/>
  <c r="EO80" i="10"/>
  <c r="EQ83" i="10"/>
  <c r="ES86" i="10"/>
  <c r="EU89" i="10"/>
  <c r="EW92" i="10"/>
  <c r="EY95" i="10"/>
  <c r="FA98" i="10"/>
  <c r="FC101" i="10"/>
  <c r="DB101" i="10"/>
  <c r="H78" i="10"/>
  <c r="CW78" i="10"/>
  <c r="E78" i="10"/>
  <c r="CU78" i="10"/>
  <c r="CX78" i="10"/>
  <c r="CZ78" i="10"/>
  <c r="EO79" i="10"/>
  <c r="EQ82" i="10"/>
  <c r="ES85" i="10"/>
  <c r="EU88" i="10"/>
  <c r="EW91" i="10"/>
  <c r="EY94" i="10"/>
  <c r="FA97" i="10"/>
  <c r="FC100" i="10"/>
  <c r="DB100" i="10"/>
  <c r="H77" i="10"/>
  <c r="CW77" i="10"/>
  <c r="E77" i="10"/>
  <c r="CU77" i="10"/>
  <c r="CX77" i="10"/>
  <c r="CZ77" i="10"/>
  <c r="EO78" i="10"/>
  <c r="EQ81" i="10"/>
  <c r="ES84" i="10"/>
  <c r="EU87" i="10"/>
  <c r="EW90" i="10"/>
  <c r="EY93" i="10"/>
  <c r="FA96" i="10"/>
  <c r="FC99" i="10"/>
  <c r="DB99" i="10"/>
  <c r="H129" i="10"/>
  <c r="CW129" i="10"/>
  <c r="H130" i="10"/>
  <c r="CW130" i="10"/>
  <c r="H131" i="10"/>
  <c r="CW131" i="10"/>
  <c r="H132" i="10"/>
  <c r="CW132" i="10"/>
  <c r="H133" i="10"/>
  <c r="CW133" i="10"/>
  <c r="H134" i="10"/>
  <c r="CW134" i="10"/>
  <c r="H135" i="10"/>
  <c r="CW135" i="10"/>
  <c r="E129" i="10"/>
  <c r="CU129" i="10"/>
  <c r="CX129" i="10"/>
  <c r="CZ128" i="10"/>
  <c r="EO128" i="10"/>
  <c r="EQ125" i="10"/>
  <c r="ES122" i="10"/>
  <c r="E130" i="10"/>
  <c r="CU130" i="10"/>
  <c r="CX130" i="10"/>
  <c r="CZ129" i="10"/>
  <c r="EO129" i="10"/>
  <c r="EQ126" i="10"/>
  <c r="ES123" i="10"/>
  <c r="E131" i="10"/>
  <c r="CU131" i="10"/>
  <c r="CX131" i="10"/>
  <c r="CZ130" i="10"/>
  <c r="EO130" i="10"/>
  <c r="EQ127" i="10"/>
  <c r="ES124" i="10"/>
  <c r="E132" i="10"/>
  <c r="CU132" i="10"/>
  <c r="CX132" i="10"/>
  <c r="CZ131" i="10"/>
  <c r="EO131" i="10"/>
  <c r="EQ128" i="10"/>
  <c r="ES125" i="10"/>
  <c r="E133" i="10"/>
  <c r="CU133" i="10"/>
  <c r="CX133" i="10"/>
  <c r="CZ132" i="10"/>
  <c r="EO132" i="10"/>
  <c r="EQ129" i="10"/>
  <c r="ES126" i="10"/>
  <c r="EU123" i="10"/>
  <c r="E134" i="10"/>
  <c r="CU134" i="10"/>
  <c r="CX134" i="10"/>
  <c r="CZ133" i="10"/>
  <c r="EO133" i="10"/>
  <c r="EQ130" i="10"/>
  <c r="ES127" i="10"/>
  <c r="EU124" i="10"/>
  <c r="E135" i="10"/>
  <c r="CU135" i="10"/>
  <c r="CX135" i="10"/>
  <c r="CZ134" i="10"/>
  <c r="EO134" i="10"/>
  <c r="EQ131" i="10"/>
  <c r="ES128" i="10"/>
  <c r="EU125" i="10"/>
  <c r="CZ135" i="10"/>
  <c r="EO135" i="10"/>
  <c r="EQ132" i="10"/>
  <c r="ES129" i="10"/>
  <c r="EU126" i="10"/>
  <c r="EO136" i="10"/>
  <c r="EQ133" i="10"/>
  <c r="ES130" i="10"/>
  <c r="EU127" i="10"/>
  <c r="EO137" i="10"/>
  <c r="EQ134" i="10"/>
  <c r="ES131" i="10"/>
  <c r="EU128" i="10"/>
  <c r="EO138" i="10"/>
  <c r="EQ135" i="10"/>
  <c r="ES132" i="10"/>
  <c r="EU129" i="10"/>
  <c r="EW126" i="10"/>
  <c r="EQ136" i="10"/>
  <c r="ES133" i="10"/>
  <c r="EU130" i="10"/>
  <c r="EW127" i="10"/>
  <c r="EQ137" i="10"/>
  <c r="ES134" i="10"/>
  <c r="EU131" i="10"/>
  <c r="EW128" i="10"/>
  <c r="EQ138" i="10"/>
  <c r="ES135" i="10"/>
  <c r="EU132" i="10"/>
  <c r="EW129" i="10"/>
  <c r="ES136" i="10"/>
  <c r="EU133" i="10"/>
  <c r="EW130" i="10"/>
  <c r="ES137" i="10"/>
  <c r="EU134" i="10"/>
  <c r="EW131" i="10"/>
  <c r="ES138" i="10"/>
  <c r="EU135" i="10"/>
  <c r="EW132" i="10"/>
  <c r="EY129" i="10"/>
  <c r="EU136" i="10"/>
  <c r="EW133" i="10"/>
  <c r="EY130" i="10"/>
  <c r="EU137" i="10"/>
  <c r="EW134" i="10"/>
  <c r="EY131" i="10"/>
  <c r="EU138" i="10"/>
  <c r="EW135" i="10"/>
  <c r="EY132" i="10"/>
  <c r="EW136" i="10"/>
  <c r="EY133" i="10"/>
  <c r="EW137" i="10"/>
  <c r="EY134" i="10"/>
  <c r="EW138" i="10"/>
  <c r="EY135" i="10"/>
  <c r="FA132" i="10"/>
  <c r="EY136" i="10"/>
  <c r="FA133" i="10"/>
  <c r="EY137" i="10"/>
  <c r="FA134" i="10"/>
  <c r="EY138" i="10"/>
  <c r="FA135" i="10"/>
  <c r="FA136" i="10"/>
  <c r="FA137" i="10"/>
  <c r="FA138" i="10"/>
  <c r="FC135" i="10"/>
  <c r="DB135" i="10"/>
  <c r="EU122" i="10"/>
  <c r="EW125" i="10"/>
  <c r="EY128" i="10"/>
  <c r="FA131" i="10"/>
  <c r="FC134" i="10"/>
  <c r="DB134" i="10"/>
  <c r="EU121" i="10"/>
  <c r="EW124" i="10"/>
  <c r="EY127" i="10"/>
  <c r="FA130" i="10"/>
  <c r="FC133" i="10"/>
  <c r="DB133" i="10"/>
  <c r="EU120" i="10"/>
  <c r="EW123" i="10"/>
  <c r="EY126" i="10"/>
  <c r="FA129" i="10"/>
  <c r="FC132" i="10"/>
  <c r="DB132" i="10"/>
  <c r="EU119" i="10"/>
  <c r="EW122" i="10"/>
  <c r="EY125" i="10"/>
  <c r="FA128" i="10"/>
  <c r="FC131" i="10"/>
  <c r="DB131" i="10"/>
  <c r="EW121" i="10"/>
  <c r="EY124" i="10"/>
  <c r="FA127" i="10"/>
  <c r="FC130" i="10"/>
  <c r="DB130" i="10"/>
  <c r="EW120" i="10"/>
  <c r="EY123" i="10"/>
  <c r="FA126" i="10"/>
  <c r="FC129" i="10"/>
  <c r="DB129" i="10"/>
  <c r="EW119" i="10"/>
  <c r="EY122" i="10"/>
  <c r="FA125" i="10"/>
  <c r="FC128" i="10"/>
  <c r="DB128" i="10"/>
  <c r="EW118" i="10"/>
  <c r="EY121" i="10"/>
  <c r="FA124" i="10"/>
  <c r="FC127" i="10"/>
  <c r="DB127" i="10"/>
  <c r="EW117" i="10"/>
  <c r="EY120" i="10"/>
  <c r="FA123" i="10"/>
  <c r="FC126" i="10"/>
  <c r="DB126" i="10"/>
  <c r="EW116" i="10"/>
  <c r="EY119" i="10"/>
  <c r="FA122" i="10"/>
  <c r="FC125" i="10"/>
  <c r="DB125" i="10"/>
  <c r="EY118" i="10"/>
  <c r="FA121" i="10"/>
  <c r="FC124" i="10"/>
  <c r="DB124" i="10"/>
  <c r="EY117" i="10"/>
  <c r="FA120" i="10"/>
  <c r="FC123" i="10"/>
  <c r="DB123" i="10"/>
  <c r="EY116" i="10"/>
  <c r="FA119" i="10"/>
  <c r="FC122" i="10"/>
  <c r="DB122" i="10"/>
  <c r="EY115" i="10"/>
  <c r="FA118" i="10"/>
  <c r="FC121" i="10"/>
  <c r="DB121" i="10"/>
  <c r="EY114" i="10"/>
  <c r="FA117" i="10"/>
  <c r="FC120" i="10"/>
  <c r="DB120" i="10"/>
  <c r="EY113" i="10"/>
  <c r="FA116" i="10"/>
  <c r="FC119" i="10"/>
  <c r="DB119" i="10"/>
  <c r="FA115" i="10"/>
  <c r="FC118" i="10"/>
  <c r="DB118" i="10"/>
  <c r="FA114" i="10"/>
  <c r="FC117" i="10"/>
  <c r="DB117" i="10"/>
  <c r="FA113" i="10"/>
  <c r="FC116" i="10"/>
  <c r="DB116" i="10"/>
  <c r="FA112" i="10"/>
  <c r="FC115" i="10"/>
  <c r="DB115" i="10"/>
  <c r="FA111" i="10"/>
  <c r="FC114" i="10"/>
  <c r="DB114" i="10"/>
  <c r="FA110" i="10"/>
  <c r="FC113" i="10"/>
  <c r="DB113" i="10"/>
  <c r="FC112" i="10"/>
  <c r="DB112" i="10"/>
  <c r="FC111" i="10"/>
  <c r="DB111" i="10"/>
  <c r="FC110" i="10"/>
  <c r="DB110" i="10"/>
  <c r="FC109" i="10"/>
  <c r="DB109" i="10"/>
  <c r="FC108" i="10"/>
  <c r="DB108" i="10"/>
  <c r="FC107" i="10"/>
  <c r="DB107" i="10"/>
  <c r="H76" i="10"/>
  <c r="CW76" i="10"/>
  <c r="E76" i="10"/>
  <c r="CU76" i="10"/>
  <c r="CX76" i="10"/>
  <c r="CZ76" i="10"/>
  <c r="EO77" i="10"/>
  <c r="EQ80" i="10"/>
  <c r="ES83" i="10"/>
  <c r="EU86" i="10"/>
  <c r="EW89" i="10"/>
  <c r="EY92" i="10"/>
  <c r="FA95" i="10"/>
  <c r="FC98" i="10"/>
  <c r="DB98" i="10"/>
  <c r="H9" i="10"/>
  <c r="CW9" i="10"/>
  <c r="H8" i="10"/>
  <c r="CW8" i="10"/>
  <c r="H10" i="10"/>
  <c r="CW10" i="10"/>
  <c r="H11" i="10"/>
  <c r="CW11" i="10"/>
  <c r="H12" i="10"/>
  <c r="CW12" i="10"/>
  <c r="H13" i="10"/>
  <c r="CW13" i="10"/>
  <c r="H14" i="10"/>
  <c r="CW14" i="10"/>
  <c r="H15" i="10"/>
  <c r="CW15" i="10"/>
  <c r="H16" i="10"/>
  <c r="CW16" i="10"/>
  <c r="H17" i="10"/>
  <c r="CW17" i="10"/>
  <c r="H18" i="10"/>
  <c r="CW18" i="10"/>
  <c r="H19" i="10"/>
  <c r="CW19" i="10"/>
  <c r="H20" i="10"/>
  <c r="CW20" i="10"/>
  <c r="H21" i="10"/>
  <c r="CW21" i="10"/>
  <c r="H22" i="10"/>
  <c r="CW22" i="10"/>
  <c r="H23" i="10"/>
  <c r="CW23" i="10"/>
  <c r="H24" i="10"/>
  <c r="CW24" i="10"/>
  <c r="H25" i="10"/>
  <c r="CW25" i="10"/>
  <c r="H26" i="10"/>
  <c r="CW26" i="10"/>
  <c r="H27" i="10"/>
  <c r="CW27" i="10"/>
  <c r="H28" i="10"/>
  <c r="CW28" i="10"/>
  <c r="H29" i="10"/>
  <c r="CW29" i="10"/>
  <c r="H30" i="10"/>
  <c r="CW30" i="10"/>
  <c r="E9" i="10"/>
  <c r="CU9" i="10"/>
  <c r="CX9" i="10"/>
  <c r="E8" i="10"/>
  <c r="CU8" i="10"/>
  <c r="CX8" i="10"/>
  <c r="CZ8" i="10"/>
  <c r="CZ7" i="10"/>
  <c r="EO8" i="10"/>
  <c r="EO7" i="10"/>
  <c r="EO6" i="10"/>
  <c r="EO5" i="10"/>
  <c r="E10" i="10"/>
  <c r="CU10" i="10"/>
  <c r="CX10" i="10"/>
  <c r="CZ9" i="10"/>
  <c r="EO9" i="10"/>
  <c r="E11" i="10"/>
  <c r="CU11" i="10"/>
  <c r="CX11" i="10"/>
  <c r="CZ10" i="10"/>
  <c r="EO10" i="10"/>
  <c r="E12" i="10"/>
  <c r="CU12" i="10"/>
  <c r="CX12" i="10"/>
  <c r="CZ11" i="10"/>
  <c r="EO11" i="10"/>
  <c r="EQ8" i="10"/>
  <c r="EQ7" i="10"/>
  <c r="EQ6" i="10"/>
  <c r="EQ5" i="10"/>
  <c r="E13" i="10"/>
  <c r="CU13" i="10"/>
  <c r="CX13" i="10"/>
  <c r="CZ12" i="10"/>
  <c r="EO12" i="10"/>
  <c r="EQ9" i="10"/>
  <c r="E14" i="10"/>
  <c r="CU14" i="10"/>
  <c r="CX14" i="10"/>
  <c r="CZ13" i="10"/>
  <c r="EO13" i="10"/>
  <c r="EQ10" i="10"/>
  <c r="E15" i="10"/>
  <c r="CU15" i="10"/>
  <c r="CX15" i="10"/>
  <c r="CZ14" i="10"/>
  <c r="EO14" i="10"/>
  <c r="EQ11" i="10"/>
  <c r="ES8" i="10"/>
  <c r="ES7" i="10"/>
  <c r="ES6" i="10"/>
  <c r="ES5" i="10"/>
  <c r="E16" i="10"/>
  <c r="CU16" i="10"/>
  <c r="CX16" i="10"/>
  <c r="CZ15" i="10"/>
  <c r="EO15" i="10"/>
  <c r="EQ12" i="10"/>
  <c r="ES9" i="10"/>
  <c r="E17" i="10"/>
  <c r="CU17" i="10"/>
  <c r="CX17" i="10"/>
  <c r="CZ16" i="10"/>
  <c r="EO16" i="10"/>
  <c r="EQ13" i="10"/>
  <c r="ES10" i="10"/>
  <c r="E18" i="10"/>
  <c r="CU18" i="10"/>
  <c r="CX18" i="10"/>
  <c r="CZ17" i="10"/>
  <c r="EO17" i="10"/>
  <c r="EQ14" i="10"/>
  <c r="ES11" i="10"/>
  <c r="EU8" i="10"/>
  <c r="EU7" i="10"/>
  <c r="EU6" i="10"/>
  <c r="EU5" i="10"/>
  <c r="E19" i="10"/>
  <c r="CU19" i="10"/>
  <c r="CX19" i="10"/>
  <c r="CZ18" i="10"/>
  <c r="EO18" i="10"/>
  <c r="EQ15" i="10"/>
  <c r="ES12" i="10"/>
  <c r="EU9" i="10"/>
  <c r="E20" i="10"/>
  <c r="CU20" i="10"/>
  <c r="CX20" i="10"/>
  <c r="CZ19" i="10"/>
  <c r="EO19" i="10"/>
  <c r="EQ16" i="10"/>
  <c r="ES13" i="10"/>
  <c r="EU10" i="10"/>
  <c r="E21" i="10"/>
  <c r="CU21" i="10"/>
  <c r="CX21" i="10"/>
  <c r="CZ20" i="10"/>
  <c r="EO20" i="10"/>
  <c r="EQ17" i="10"/>
  <c r="ES14" i="10"/>
  <c r="EU11" i="10"/>
  <c r="EW8" i="10"/>
  <c r="EW7" i="10"/>
  <c r="EW6" i="10"/>
  <c r="EW5" i="10"/>
  <c r="E22" i="10"/>
  <c r="CU22" i="10"/>
  <c r="CX22" i="10"/>
  <c r="CZ21" i="10"/>
  <c r="EO21" i="10"/>
  <c r="EQ18" i="10"/>
  <c r="ES15" i="10"/>
  <c r="EU12" i="10"/>
  <c r="EW9" i="10"/>
  <c r="E23" i="10"/>
  <c r="CU23" i="10"/>
  <c r="CX23" i="10"/>
  <c r="CZ22" i="10"/>
  <c r="EO22" i="10"/>
  <c r="EQ19" i="10"/>
  <c r="ES16" i="10"/>
  <c r="EU13" i="10"/>
  <c r="EW10" i="10"/>
  <c r="E24" i="10"/>
  <c r="CU24" i="10"/>
  <c r="CX24" i="10"/>
  <c r="CZ23" i="10"/>
  <c r="EO23" i="10"/>
  <c r="EQ20" i="10"/>
  <c r="ES17" i="10"/>
  <c r="EU14" i="10"/>
  <c r="EW11" i="10"/>
  <c r="EY8" i="10"/>
  <c r="EY7" i="10"/>
  <c r="EY6" i="10"/>
  <c r="EY5" i="10"/>
  <c r="E25" i="10"/>
  <c r="CU25" i="10"/>
  <c r="CX25" i="10"/>
  <c r="CZ24" i="10"/>
  <c r="EO24" i="10"/>
  <c r="EQ21" i="10"/>
  <c r="ES18" i="10"/>
  <c r="EU15" i="10"/>
  <c r="EW12" i="10"/>
  <c r="EY9" i="10"/>
  <c r="E26" i="10"/>
  <c r="CU26" i="10"/>
  <c r="CX26" i="10"/>
  <c r="CZ25" i="10"/>
  <c r="EO25" i="10"/>
  <c r="EQ22" i="10"/>
  <c r="ES19" i="10"/>
  <c r="EU16" i="10"/>
  <c r="EW13" i="10"/>
  <c r="EY10" i="10"/>
  <c r="E27" i="10"/>
  <c r="CU27" i="10"/>
  <c r="CX27" i="10"/>
  <c r="CZ26" i="10"/>
  <c r="EO26" i="10"/>
  <c r="EQ23" i="10"/>
  <c r="ES20" i="10"/>
  <c r="EU17" i="10"/>
  <c r="EW14" i="10"/>
  <c r="EY11" i="10"/>
  <c r="FA8" i="10"/>
  <c r="FA7" i="10"/>
  <c r="FA6" i="10"/>
  <c r="FA5" i="10"/>
  <c r="E28" i="10"/>
  <c r="CU28" i="10"/>
  <c r="CX28" i="10"/>
  <c r="CZ27" i="10"/>
  <c r="EO27" i="10"/>
  <c r="EQ24" i="10"/>
  <c r="ES21" i="10"/>
  <c r="EU18" i="10"/>
  <c r="EW15" i="10"/>
  <c r="EY12" i="10"/>
  <c r="FA9" i="10"/>
  <c r="E29" i="10"/>
  <c r="CU29" i="10"/>
  <c r="CX29" i="10"/>
  <c r="CZ28" i="10"/>
  <c r="EO28" i="10"/>
  <c r="EQ25" i="10"/>
  <c r="ES22" i="10"/>
  <c r="EU19" i="10"/>
  <c r="EW16" i="10"/>
  <c r="EY13" i="10"/>
  <c r="FA10" i="10"/>
  <c r="E30" i="10"/>
  <c r="CU30" i="10"/>
  <c r="CX30" i="10"/>
  <c r="CZ29" i="10"/>
  <c r="EO29" i="10"/>
  <c r="EQ26" i="10"/>
  <c r="ES23" i="10"/>
  <c r="EU20" i="10"/>
  <c r="EW17" i="10"/>
  <c r="EY14" i="10"/>
  <c r="FA11" i="10"/>
  <c r="FC8" i="10"/>
  <c r="DB8" i="10"/>
  <c r="H31" i="10"/>
  <c r="CW31" i="10"/>
  <c r="E31" i="10"/>
  <c r="CU31" i="10"/>
  <c r="CX31" i="10"/>
  <c r="CZ30" i="10"/>
  <c r="EO30" i="10"/>
  <c r="EQ27" i="10"/>
  <c r="ES24" i="10"/>
  <c r="EU21" i="10"/>
  <c r="EW18" i="10"/>
  <c r="EY15" i="10"/>
  <c r="FA12" i="10"/>
  <c r="FC9" i="10"/>
  <c r="DB9" i="10"/>
  <c r="H32" i="10"/>
  <c r="CW32" i="10"/>
  <c r="E32" i="10"/>
  <c r="CU32" i="10"/>
  <c r="CX32" i="10"/>
  <c r="CZ31" i="10"/>
  <c r="EO31" i="10"/>
  <c r="EQ28" i="10"/>
  <c r="ES25" i="10"/>
  <c r="EU22" i="10"/>
  <c r="EW19" i="10"/>
  <c r="EY16" i="10"/>
  <c r="FA13" i="10"/>
  <c r="FC10" i="10"/>
  <c r="DB10" i="10"/>
  <c r="H33" i="10"/>
  <c r="CW33" i="10"/>
  <c r="E33" i="10"/>
  <c r="CU33" i="10"/>
  <c r="CX33" i="10"/>
  <c r="CZ32" i="10"/>
  <c r="EO32" i="10"/>
  <c r="EQ29" i="10"/>
  <c r="ES26" i="10"/>
  <c r="EU23" i="10"/>
  <c r="EW20" i="10"/>
  <c r="EY17" i="10"/>
  <c r="FA14" i="10"/>
  <c r="FC11" i="10"/>
  <c r="DB11" i="10"/>
  <c r="H34" i="10"/>
  <c r="CW34" i="10"/>
  <c r="E34" i="10"/>
  <c r="CU34" i="10"/>
  <c r="CX34" i="10"/>
  <c r="CZ33" i="10"/>
  <c r="EO33" i="10"/>
  <c r="EQ30" i="10"/>
  <c r="ES27" i="10"/>
  <c r="EU24" i="10"/>
  <c r="EW21" i="10"/>
  <c r="EY18" i="10"/>
  <c r="FA15" i="10"/>
  <c r="FC12" i="10"/>
  <c r="DB12" i="10"/>
  <c r="H35" i="10"/>
  <c r="CW35" i="10"/>
  <c r="E35" i="10"/>
  <c r="CU35" i="10"/>
  <c r="CX35" i="10"/>
  <c r="CZ34" i="10"/>
  <c r="EO34" i="10"/>
  <c r="EQ31" i="10"/>
  <c r="ES28" i="10"/>
  <c r="EU25" i="10"/>
  <c r="EW22" i="10"/>
  <c r="EY19" i="10"/>
  <c r="FA16" i="10"/>
  <c r="FC13" i="10"/>
  <c r="DB13" i="10"/>
  <c r="H36" i="10"/>
  <c r="CW36" i="10"/>
  <c r="E36" i="10"/>
  <c r="CU36" i="10"/>
  <c r="CX36" i="10"/>
  <c r="CZ35" i="10"/>
  <c r="EO35" i="10"/>
  <c r="EQ32" i="10"/>
  <c r="ES29" i="10"/>
  <c r="EU26" i="10"/>
  <c r="EW23" i="10"/>
  <c r="EY20" i="10"/>
  <c r="FA17" i="10"/>
  <c r="FC14" i="10"/>
  <c r="DB14" i="10"/>
  <c r="H37" i="10"/>
  <c r="CW37" i="10"/>
  <c r="E37" i="10"/>
  <c r="CU37" i="10"/>
  <c r="CX37" i="10"/>
  <c r="CZ36" i="10"/>
  <c r="EO36" i="10"/>
  <c r="EQ33" i="10"/>
  <c r="ES30" i="10"/>
  <c r="EU27" i="10"/>
  <c r="EW24" i="10"/>
  <c r="EY21" i="10"/>
  <c r="FA18" i="10"/>
  <c r="FC15" i="10"/>
  <c r="DB15" i="10"/>
  <c r="H38" i="10"/>
  <c r="CW38" i="10"/>
  <c r="E38" i="10"/>
  <c r="CU38" i="10"/>
  <c r="CX38" i="10"/>
  <c r="CZ37" i="10"/>
  <c r="EO37" i="10"/>
  <c r="EQ34" i="10"/>
  <c r="ES31" i="10"/>
  <c r="EU28" i="10"/>
  <c r="EW25" i="10"/>
  <c r="EY22" i="10"/>
  <c r="FA19" i="10"/>
  <c r="FC16" i="10"/>
  <c r="DB16" i="10"/>
  <c r="H39" i="10"/>
  <c r="CW39" i="10"/>
  <c r="E39" i="10"/>
  <c r="CU39" i="10"/>
  <c r="CX39" i="10"/>
  <c r="CZ38" i="10"/>
  <c r="EO38" i="10"/>
  <c r="EQ35" i="10"/>
  <c r="ES32" i="10"/>
  <c r="EU29" i="10"/>
  <c r="EW26" i="10"/>
  <c r="EY23" i="10"/>
  <c r="FA20" i="10"/>
  <c r="FC17" i="10"/>
  <c r="DB17" i="10"/>
  <c r="H40" i="10"/>
  <c r="CW40" i="10"/>
  <c r="E40" i="10"/>
  <c r="CU40" i="10"/>
  <c r="CX40" i="10"/>
  <c r="CZ39" i="10"/>
  <c r="EO39" i="10"/>
  <c r="EQ36" i="10"/>
  <c r="ES33" i="10"/>
  <c r="EU30" i="10"/>
  <c r="EW27" i="10"/>
  <c r="EY24" i="10"/>
  <c r="FA21" i="10"/>
  <c r="FC18" i="10"/>
  <c r="DB18" i="10"/>
  <c r="H41" i="10"/>
  <c r="CW41" i="10"/>
  <c r="E41" i="10"/>
  <c r="CU41" i="10"/>
  <c r="CX41" i="10"/>
  <c r="CZ40" i="10"/>
  <c r="EO40" i="10"/>
  <c r="EQ37" i="10"/>
  <c r="ES34" i="10"/>
  <c r="EU31" i="10"/>
  <c r="EW28" i="10"/>
  <c r="EY25" i="10"/>
  <c r="FA22" i="10"/>
  <c r="FC19" i="10"/>
  <c r="DB19" i="10"/>
  <c r="H42" i="10"/>
  <c r="CW42" i="10"/>
  <c r="E42" i="10"/>
  <c r="CU42" i="10"/>
  <c r="CX42" i="10"/>
  <c r="CZ41" i="10"/>
  <c r="EO41" i="10"/>
  <c r="EQ38" i="10"/>
  <c r="ES35" i="10"/>
  <c r="EU32" i="10"/>
  <c r="EW29" i="10"/>
  <c r="EY26" i="10"/>
  <c r="FA23" i="10"/>
  <c r="FC20" i="10"/>
  <c r="DB20" i="10"/>
  <c r="H43" i="10"/>
  <c r="CW43" i="10"/>
  <c r="E43" i="10"/>
  <c r="CU43" i="10"/>
  <c r="CX43" i="10"/>
  <c r="CZ42" i="10"/>
  <c r="EO42" i="10"/>
  <c r="EQ39" i="10"/>
  <c r="ES36" i="10"/>
  <c r="EU33" i="10"/>
  <c r="EW30" i="10"/>
  <c r="EY27" i="10"/>
  <c r="FA24" i="10"/>
  <c r="FC21" i="10"/>
  <c r="DB21" i="10"/>
  <c r="H44" i="10"/>
  <c r="CW44" i="10"/>
  <c r="E44" i="10"/>
  <c r="CU44" i="10"/>
  <c r="CX44" i="10"/>
  <c r="CZ43" i="10"/>
  <c r="EO43" i="10"/>
  <c r="EQ40" i="10"/>
  <c r="ES37" i="10"/>
  <c r="EU34" i="10"/>
  <c r="EW31" i="10"/>
  <c r="EY28" i="10"/>
  <c r="FA25" i="10"/>
  <c r="FC22" i="10"/>
  <c r="DB22" i="10"/>
  <c r="H45" i="10"/>
  <c r="CW45" i="10"/>
  <c r="E45" i="10"/>
  <c r="CU45" i="10"/>
  <c r="CX45" i="10"/>
  <c r="CZ44" i="10"/>
  <c r="EO44" i="10"/>
  <c r="EQ41" i="10"/>
  <c r="ES38" i="10"/>
  <c r="EU35" i="10"/>
  <c r="EW32" i="10"/>
  <c r="EY29" i="10"/>
  <c r="FA26" i="10"/>
  <c r="FC23" i="10"/>
  <c r="DB23" i="10"/>
  <c r="H46" i="10"/>
  <c r="CW46" i="10"/>
  <c r="E46" i="10"/>
  <c r="CU46" i="10"/>
  <c r="CX46" i="10"/>
  <c r="CZ45" i="10"/>
  <c r="EO45" i="10"/>
  <c r="EQ42" i="10"/>
  <c r="ES39" i="10"/>
  <c r="EU36" i="10"/>
  <c r="EW33" i="10"/>
  <c r="EY30" i="10"/>
  <c r="FA27" i="10"/>
  <c r="FC24" i="10"/>
  <c r="DB24" i="10"/>
  <c r="H47" i="10"/>
  <c r="CW47" i="10"/>
  <c r="E47" i="10"/>
  <c r="CU47" i="10"/>
  <c r="CX47" i="10"/>
  <c r="CZ46" i="10"/>
  <c r="EO46" i="10"/>
  <c r="EQ43" i="10"/>
  <c r="ES40" i="10"/>
  <c r="EU37" i="10"/>
  <c r="EW34" i="10"/>
  <c r="EY31" i="10"/>
  <c r="FA28" i="10"/>
  <c r="FC25" i="10"/>
  <c r="DB25" i="10"/>
  <c r="H48" i="10"/>
  <c r="CW48" i="10"/>
  <c r="E48" i="10"/>
  <c r="CU48" i="10"/>
  <c r="CX48" i="10"/>
  <c r="CZ47" i="10"/>
  <c r="EO47" i="10"/>
  <c r="EQ44" i="10"/>
  <c r="ES41" i="10"/>
  <c r="EU38" i="10"/>
  <c r="EW35" i="10"/>
  <c r="EY32" i="10"/>
  <c r="FA29" i="10"/>
  <c r="FC26" i="10"/>
  <c r="DB26" i="10"/>
  <c r="H49" i="10"/>
  <c r="CW49" i="10"/>
  <c r="E49" i="10"/>
  <c r="CU49" i="10"/>
  <c r="CX49" i="10"/>
  <c r="CZ48" i="10"/>
  <c r="EO48" i="10"/>
  <c r="EQ45" i="10"/>
  <c r="ES42" i="10"/>
  <c r="EU39" i="10"/>
  <c r="EW36" i="10"/>
  <c r="EY33" i="10"/>
  <c r="FA30" i="10"/>
  <c r="FC27" i="10"/>
  <c r="DB27" i="10"/>
  <c r="H50" i="10"/>
  <c r="CW50" i="10"/>
  <c r="E50" i="10"/>
  <c r="CU50" i="10"/>
  <c r="CX50" i="10"/>
  <c r="CZ49" i="10"/>
  <c r="EO49" i="10"/>
  <c r="EQ46" i="10"/>
  <c r="ES43" i="10"/>
  <c r="EU40" i="10"/>
  <c r="EW37" i="10"/>
  <c r="EY34" i="10"/>
  <c r="FA31" i="10"/>
  <c r="FC28" i="10"/>
  <c r="DB28" i="10"/>
  <c r="H51" i="10"/>
  <c r="CW51" i="10"/>
  <c r="E51" i="10"/>
  <c r="CU51" i="10"/>
  <c r="CX51" i="10"/>
  <c r="CZ50" i="10"/>
  <c r="EO50" i="10"/>
  <c r="EQ47" i="10"/>
  <c r="ES44" i="10"/>
  <c r="EU41" i="10"/>
  <c r="EW38" i="10"/>
  <c r="EY35" i="10"/>
  <c r="FA32" i="10"/>
  <c r="FC29" i="10"/>
  <c r="DB29" i="10"/>
  <c r="H52" i="10"/>
  <c r="CW52" i="10"/>
  <c r="E52" i="10"/>
  <c r="CU52" i="10"/>
  <c r="CX52" i="10"/>
  <c r="CZ51" i="10"/>
  <c r="EO51" i="10"/>
  <c r="EQ48" i="10"/>
  <c r="ES45" i="10"/>
  <c r="EU42" i="10"/>
  <c r="EW39" i="10"/>
  <c r="EY36" i="10"/>
  <c r="FA33" i="10"/>
  <c r="FC30" i="10"/>
  <c r="DB30" i="10"/>
  <c r="H53" i="10"/>
  <c r="CW53" i="10"/>
  <c r="E53" i="10"/>
  <c r="CU53" i="10"/>
  <c r="CX53" i="10"/>
  <c r="CZ52" i="10"/>
  <c r="EO52" i="10"/>
  <c r="EQ49" i="10"/>
  <c r="ES46" i="10"/>
  <c r="EU43" i="10"/>
  <c r="EW40" i="10"/>
  <c r="EY37" i="10"/>
  <c r="FA34" i="10"/>
  <c r="FC31" i="10"/>
  <c r="DB31" i="10"/>
  <c r="H54" i="10"/>
  <c r="CW54" i="10"/>
  <c r="E54" i="10"/>
  <c r="CU54" i="10"/>
  <c r="CX54" i="10"/>
  <c r="CZ53" i="10"/>
  <c r="EO53" i="10"/>
  <c r="EQ50" i="10"/>
  <c r="ES47" i="10"/>
  <c r="EU44" i="10"/>
  <c r="EW41" i="10"/>
  <c r="EY38" i="10"/>
  <c r="FA35" i="10"/>
  <c r="FC32" i="10"/>
  <c r="DB32" i="10"/>
  <c r="H55" i="10"/>
  <c r="CW55" i="10"/>
  <c r="E55" i="10"/>
  <c r="CU55" i="10"/>
  <c r="CX55" i="10"/>
  <c r="CZ54" i="10"/>
  <c r="EO54" i="10"/>
  <c r="EQ51" i="10"/>
  <c r="ES48" i="10"/>
  <c r="EU45" i="10"/>
  <c r="EW42" i="10"/>
  <c r="EY39" i="10"/>
  <c r="FA36" i="10"/>
  <c r="FC33" i="10"/>
  <c r="DB33" i="10"/>
  <c r="H56" i="10"/>
  <c r="CW56" i="10"/>
  <c r="E56" i="10"/>
  <c r="CU56" i="10"/>
  <c r="CX56" i="10"/>
  <c r="CZ55" i="10"/>
  <c r="EO55" i="10"/>
  <c r="EQ52" i="10"/>
  <c r="ES49" i="10"/>
  <c r="EU46" i="10"/>
  <c r="EW43" i="10"/>
  <c r="EY40" i="10"/>
  <c r="FA37" i="10"/>
  <c r="FC34" i="10"/>
  <c r="DB34" i="10"/>
  <c r="H57" i="10"/>
  <c r="CW57" i="10"/>
  <c r="E57" i="10"/>
  <c r="CU57" i="10"/>
  <c r="CX57" i="10"/>
  <c r="CZ56" i="10"/>
  <c r="EO56" i="10"/>
  <c r="EQ53" i="10"/>
  <c r="ES50" i="10"/>
  <c r="EU47" i="10"/>
  <c r="EW44" i="10"/>
  <c r="EY41" i="10"/>
  <c r="FA38" i="10"/>
  <c r="FC35" i="10"/>
  <c r="DB35" i="10"/>
  <c r="H58" i="10"/>
  <c r="CW58" i="10"/>
  <c r="E58" i="10"/>
  <c r="CU58" i="10"/>
  <c r="CX58" i="10"/>
  <c r="CZ57" i="10"/>
  <c r="EO57" i="10"/>
  <c r="EQ54" i="10"/>
  <c r="ES51" i="10"/>
  <c r="EU48" i="10"/>
  <c r="EW45" i="10"/>
  <c r="EY42" i="10"/>
  <c r="FA39" i="10"/>
  <c r="FC36" i="10"/>
  <c r="DB36" i="10"/>
  <c r="H59" i="10"/>
  <c r="CW59" i="10"/>
  <c r="E59" i="10"/>
  <c r="CU59" i="10"/>
  <c r="CX59" i="10"/>
  <c r="CZ58" i="10"/>
  <c r="EO58" i="10"/>
  <c r="EQ55" i="10"/>
  <c r="ES52" i="10"/>
  <c r="EU49" i="10"/>
  <c r="EW46" i="10"/>
  <c r="EY43" i="10"/>
  <c r="FA40" i="10"/>
  <c r="FC37" i="10"/>
  <c r="DB37" i="10"/>
  <c r="H60" i="10"/>
  <c r="CW60" i="10"/>
  <c r="E60" i="10"/>
  <c r="CU60" i="10"/>
  <c r="CX60" i="10"/>
  <c r="CZ59" i="10"/>
  <c r="EO59" i="10"/>
  <c r="EQ56" i="10"/>
  <c r="ES53" i="10"/>
  <c r="EU50" i="10"/>
  <c r="EW47" i="10"/>
  <c r="EY44" i="10"/>
  <c r="FA41" i="10"/>
  <c r="FC38" i="10"/>
  <c r="DB38" i="10"/>
  <c r="H61" i="10"/>
  <c r="CW61" i="10"/>
  <c r="E61" i="10"/>
  <c r="CU61" i="10"/>
  <c r="CX61" i="10"/>
  <c r="CZ60" i="10"/>
  <c r="EO60" i="10"/>
  <c r="EQ57" i="10"/>
  <c r="ES54" i="10"/>
  <c r="EU51" i="10"/>
  <c r="EW48" i="10"/>
  <c r="EY45" i="10"/>
  <c r="FA42" i="10"/>
  <c r="FC39" i="10"/>
  <c r="DB39" i="10"/>
  <c r="H62" i="10"/>
  <c r="CW62" i="10"/>
  <c r="E62" i="10"/>
  <c r="CU62" i="10"/>
  <c r="CX62" i="10"/>
  <c r="CZ61" i="10"/>
  <c r="EO61" i="10"/>
  <c r="EQ58" i="10"/>
  <c r="ES55" i="10"/>
  <c r="EU52" i="10"/>
  <c r="EW49" i="10"/>
  <c r="EY46" i="10"/>
  <c r="FA43" i="10"/>
  <c r="FC40" i="10"/>
  <c r="DB40" i="10"/>
  <c r="H63" i="10"/>
  <c r="CW63" i="10"/>
  <c r="E63" i="10"/>
  <c r="CU63" i="10"/>
  <c r="CX63" i="10"/>
  <c r="CZ62" i="10"/>
  <c r="EO62" i="10"/>
  <c r="EQ59" i="10"/>
  <c r="ES56" i="10"/>
  <c r="EU53" i="10"/>
  <c r="EW50" i="10"/>
  <c r="EY47" i="10"/>
  <c r="FA44" i="10"/>
  <c r="FC41" i="10"/>
  <c r="DB41" i="10"/>
  <c r="H64" i="10"/>
  <c r="CW64" i="10"/>
  <c r="E64" i="10"/>
  <c r="CU64" i="10"/>
  <c r="CX64" i="10"/>
  <c r="CZ63" i="10"/>
  <c r="EO63" i="10"/>
  <c r="EQ60" i="10"/>
  <c r="ES57" i="10"/>
  <c r="EU54" i="10"/>
  <c r="EW51" i="10"/>
  <c r="EY48" i="10"/>
  <c r="FA45" i="10"/>
  <c r="FC42" i="10"/>
  <c r="DB42" i="10"/>
  <c r="H65" i="10"/>
  <c r="CW65" i="10"/>
  <c r="E65" i="10"/>
  <c r="CU65" i="10"/>
  <c r="CX65" i="10"/>
  <c r="CZ64" i="10"/>
  <c r="EO64" i="10"/>
  <c r="EQ61" i="10"/>
  <c r="ES58" i="10"/>
  <c r="EU55" i="10"/>
  <c r="EW52" i="10"/>
  <c r="EY49" i="10"/>
  <c r="FA46" i="10"/>
  <c r="FC43" i="10"/>
  <c r="DB43" i="10"/>
  <c r="H66" i="10"/>
  <c r="CW66" i="10"/>
  <c r="E66" i="10"/>
  <c r="CU66" i="10"/>
  <c r="CX66" i="10"/>
  <c r="CZ65" i="10"/>
  <c r="EO65" i="10"/>
  <c r="EQ62" i="10"/>
  <c r="ES59" i="10"/>
  <c r="EU56" i="10"/>
  <c r="EW53" i="10"/>
  <c r="EY50" i="10"/>
  <c r="FA47" i="10"/>
  <c r="FC44" i="10"/>
  <c r="DB44" i="10"/>
  <c r="H67" i="10"/>
  <c r="CW67" i="10"/>
  <c r="E67" i="10"/>
  <c r="CU67" i="10"/>
  <c r="CX67" i="10"/>
  <c r="CZ66" i="10"/>
  <c r="EO66" i="10"/>
  <c r="EQ63" i="10"/>
  <c r="ES60" i="10"/>
  <c r="EU57" i="10"/>
  <c r="EW54" i="10"/>
  <c r="EY51" i="10"/>
  <c r="FA48" i="10"/>
  <c r="FC45" i="10"/>
  <c r="DB45" i="10"/>
  <c r="H68" i="10"/>
  <c r="CW68" i="10"/>
  <c r="E68" i="10"/>
  <c r="CU68" i="10"/>
  <c r="CX68" i="10"/>
  <c r="CZ67" i="10"/>
  <c r="EO67" i="10"/>
  <c r="EQ64" i="10"/>
  <c r="ES61" i="10"/>
  <c r="EU58" i="10"/>
  <c r="EW55" i="10"/>
  <c r="EY52" i="10"/>
  <c r="FA49" i="10"/>
  <c r="FC46" i="10"/>
  <c r="DB46" i="10"/>
  <c r="H69" i="10"/>
  <c r="CW69" i="10"/>
  <c r="E69" i="10"/>
  <c r="CU69" i="10"/>
  <c r="CX69" i="10"/>
  <c r="CZ68" i="10"/>
  <c r="EO68" i="10"/>
  <c r="EQ65" i="10"/>
  <c r="ES62" i="10"/>
  <c r="EU59" i="10"/>
  <c r="EW56" i="10"/>
  <c r="EY53" i="10"/>
  <c r="FA50" i="10"/>
  <c r="FC47" i="10"/>
  <c r="DB47" i="10"/>
  <c r="H70" i="10"/>
  <c r="CW70" i="10"/>
  <c r="E70" i="10"/>
  <c r="CU70" i="10"/>
  <c r="CX70" i="10"/>
  <c r="CZ69" i="10"/>
  <c r="EO69" i="10"/>
  <c r="EQ66" i="10"/>
  <c r="ES63" i="10"/>
  <c r="EU60" i="10"/>
  <c r="EW57" i="10"/>
  <c r="EY54" i="10"/>
  <c r="FA51" i="10"/>
  <c r="FC48" i="10"/>
  <c r="DB48" i="10"/>
  <c r="H71" i="10"/>
  <c r="CW71" i="10"/>
  <c r="E71" i="10"/>
  <c r="CU71" i="10"/>
  <c r="CX71" i="10"/>
  <c r="CZ70" i="10"/>
  <c r="EO70" i="10"/>
  <c r="EQ67" i="10"/>
  <c r="ES64" i="10"/>
  <c r="EU61" i="10"/>
  <c r="EW58" i="10"/>
  <c r="EY55" i="10"/>
  <c r="FA52" i="10"/>
  <c r="FC49" i="10"/>
  <c r="DB49" i="10"/>
  <c r="H72" i="10"/>
  <c r="CW72" i="10"/>
  <c r="E72" i="10"/>
  <c r="CU72" i="10"/>
  <c r="CX72" i="10"/>
  <c r="CZ71" i="10"/>
  <c r="EO71" i="10"/>
  <c r="EQ68" i="10"/>
  <c r="ES65" i="10"/>
  <c r="EU62" i="10"/>
  <c r="EW59" i="10"/>
  <c r="EY56" i="10"/>
  <c r="FA53" i="10"/>
  <c r="FC50" i="10"/>
  <c r="DB50" i="10"/>
  <c r="H73" i="10"/>
  <c r="CW73" i="10"/>
  <c r="E73" i="10"/>
  <c r="CU73" i="10"/>
  <c r="CX73" i="10"/>
  <c r="CZ72" i="10"/>
  <c r="EO72" i="10"/>
  <c r="EQ69" i="10"/>
  <c r="ES66" i="10"/>
  <c r="EU63" i="10"/>
  <c r="EW60" i="10"/>
  <c r="EY57" i="10"/>
  <c r="FA54" i="10"/>
  <c r="FC51" i="10"/>
  <c r="DB51" i="10"/>
  <c r="H74" i="10"/>
  <c r="CW74" i="10"/>
  <c r="E74" i="10"/>
  <c r="CU74" i="10"/>
  <c r="CX74" i="10"/>
  <c r="CZ73" i="10"/>
  <c r="EO73" i="10"/>
  <c r="EQ70" i="10"/>
  <c r="ES67" i="10"/>
  <c r="EU64" i="10"/>
  <c r="EW61" i="10"/>
  <c r="EY58" i="10"/>
  <c r="FA55" i="10"/>
  <c r="FC52" i="10"/>
  <c r="DB52" i="10"/>
  <c r="H75" i="10"/>
  <c r="CW75" i="10"/>
  <c r="E75" i="10"/>
  <c r="CU75" i="10"/>
  <c r="CX75" i="10"/>
  <c r="CZ74" i="10"/>
  <c r="EO74" i="10"/>
  <c r="EQ71" i="10"/>
  <c r="ES68" i="10"/>
  <c r="EU65" i="10"/>
  <c r="EW62" i="10"/>
  <c r="EY59" i="10"/>
  <c r="FA56" i="10"/>
  <c r="FC53" i="10"/>
  <c r="DB53" i="10"/>
  <c r="CZ75" i="10"/>
  <c r="EO75" i="10"/>
  <c r="EQ72" i="10"/>
  <c r="ES69" i="10"/>
  <c r="EU66" i="10"/>
  <c r="EW63" i="10"/>
  <c r="EY60" i="10"/>
  <c r="FA57" i="10"/>
  <c r="FC54" i="10"/>
  <c r="DB54" i="10"/>
  <c r="EO76" i="10"/>
  <c r="EQ73" i="10"/>
  <c r="ES70" i="10"/>
  <c r="EU67" i="10"/>
  <c r="EW64" i="10"/>
  <c r="EY61" i="10"/>
  <c r="FA58" i="10"/>
  <c r="FC55" i="10"/>
  <c r="DB55" i="10"/>
  <c r="EQ74" i="10"/>
  <c r="ES71" i="10"/>
  <c r="EU68" i="10"/>
  <c r="EW65" i="10"/>
  <c r="EY62" i="10"/>
  <c r="FA59" i="10"/>
  <c r="FC56" i="10"/>
  <c r="DB56" i="10"/>
  <c r="EQ75" i="10"/>
  <c r="ES72" i="10"/>
  <c r="EU69" i="10"/>
  <c r="EW66" i="10"/>
  <c r="EY63" i="10"/>
  <c r="FA60" i="10"/>
  <c r="FC57" i="10"/>
  <c r="DB57" i="10"/>
  <c r="EQ76" i="10"/>
  <c r="ES73" i="10"/>
  <c r="EU70" i="10"/>
  <c r="EW67" i="10"/>
  <c r="EY64" i="10"/>
  <c r="FA61" i="10"/>
  <c r="FC58" i="10"/>
  <c r="DB58" i="10"/>
  <c r="EQ77" i="10"/>
  <c r="ES74" i="10"/>
  <c r="EU71" i="10"/>
  <c r="EW68" i="10"/>
  <c r="EY65" i="10"/>
  <c r="FA62" i="10"/>
  <c r="FC59" i="10"/>
  <c r="DB59" i="10"/>
  <c r="EQ78" i="10"/>
  <c r="ES75" i="10"/>
  <c r="EU72" i="10"/>
  <c r="EW69" i="10"/>
  <c r="EY66" i="10"/>
  <c r="FA63" i="10"/>
  <c r="FC60" i="10"/>
  <c r="DB60" i="10"/>
  <c r="EQ79" i="10"/>
  <c r="ES76" i="10"/>
  <c r="EU73" i="10"/>
  <c r="EW70" i="10"/>
  <c r="EY67" i="10"/>
  <c r="FA64" i="10"/>
  <c r="FC61" i="10"/>
  <c r="DB61" i="10"/>
  <c r="ES77" i="10"/>
  <c r="EU74" i="10"/>
  <c r="EW71" i="10"/>
  <c r="EY68" i="10"/>
  <c r="FA65" i="10"/>
  <c r="FC62" i="10"/>
  <c r="DB62" i="10"/>
  <c r="ES78" i="10"/>
  <c r="EU75" i="10"/>
  <c r="EW72" i="10"/>
  <c r="EY69" i="10"/>
  <c r="FA66" i="10"/>
  <c r="FC63" i="10"/>
  <c r="DB63" i="10"/>
  <c r="ES79" i="10"/>
  <c r="EU76" i="10"/>
  <c r="EW73" i="10"/>
  <c r="EY70" i="10"/>
  <c r="FA67" i="10"/>
  <c r="FC64" i="10"/>
  <c r="DB64" i="10"/>
  <c r="ES80" i="10"/>
  <c r="EU77" i="10"/>
  <c r="EW74" i="10"/>
  <c r="EY71" i="10"/>
  <c r="FA68" i="10"/>
  <c r="FC65" i="10"/>
  <c r="DB65" i="10"/>
  <c r="ES81" i="10"/>
  <c r="EU78" i="10"/>
  <c r="EW75" i="10"/>
  <c r="EY72" i="10"/>
  <c r="FA69" i="10"/>
  <c r="FC66" i="10"/>
  <c r="DB66" i="10"/>
  <c r="ES82" i="10"/>
  <c r="EU79" i="10"/>
  <c r="EW76" i="10"/>
  <c r="EY73" i="10"/>
  <c r="FA70" i="10"/>
  <c r="FC67" i="10"/>
  <c r="DB67" i="10"/>
  <c r="EU80" i="10"/>
  <c r="EW77" i="10"/>
  <c r="EY74" i="10"/>
  <c r="FA71" i="10"/>
  <c r="FC68" i="10"/>
  <c r="DB68" i="10"/>
  <c r="EU81" i="10"/>
  <c r="EW78" i="10"/>
  <c r="EY75" i="10"/>
  <c r="FA72" i="10"/>
  <c r="FC69" i="10"/>
  <c r="DB69" i="10"/>
  <c r="EU82" i="10"/>
  <c r="EW79" i="10"/>
  <c r="EY76" i="10"/>
  <c r="FA73" i="10"/>
  <c r="FC70" i="10"/>
  <c r="DB70" i="10"/>
  <c r="EU83" i="10"/>
  <c r="EW80" i="10"/>
  <c r="EY77" i="10"/>
  <c r="FA74" i="10"/>
  <c r="FC71" i="10"/>
  <c r="DB71" i="10"/>
  <c r="EU84" i="10"/>
  <c r="EW81" i="10"/>
  <c r="EY78" i="10"/>
  <c r="FA75" i="10"/>
  <c r="FC72" i="10"/>
  <c r="DB72" i="10"/>
  <c r="EU85" i="10"/>
  <c r="EW82" i="10"/>
  <c r="EY79" i="10"/>
  <c r="FA76" i="10"/>
  <c r="FC73" i="10"/>
  <c r="DB73" i="10"/>
  <c r="EW83" i="10"/>
  <c r="EY80" i="10"/>
  <c r="FA77" i="10"/>
  <c r="FC74" i="10"/>
  <c r="DB74" i="10"/>
  <c r="EW84" i="10"/>
  <c r="EY81" i="10"/>
  <c r="FA78" i="10"/>
  <c r="FC75" i="10"/>
  <c r="DB75" i="10"/>
  <c r="EW85" i="10"/>
  <c r="EY82" i="10"/>
  <c r="FA79" i="10"/>
  <c r="FC76" i="10"/>
  <c r="DB76" i="10"/>
  <c r="EW86" i="10"/>
  <c r="EY83" i="10"/>
  <c r="FA80" i="10"/>
  <c r="FC77" i="10"/>
  <c r="DB77" i="10"/>
  <c r="EW87" i="10"/>
  <c r="EY84" i="10"/>
  <c r="FA81" i="10"/>
  <c r="FC78" i="10"/>
  <c r="DB78" i="10"/>
  <c r="EW88" i="10"/>
  <c r="EY85" i="10"/>
  <c r="FA82" i="10"/>
  <c r="FC79" i="10"/>
  <c r="DB79" i="10"/>
  <c r="EY86" i="10"/>
  <c r="FA83" i="10"/>
  <c r="FC80" i="10"/>
  <c r="DB80" i="10"/>
  <c r="EY87" i="10"/>
  <c r="FA84" i="10"/>
  <c r="FC81" i="10"/>
  <c r="DB81" i="10"/>
  <c r="EY88" i="10"/>
  <c r="FA85" i="10"/>
  <c r="FC82" i="10"/>
  <c r="DB82" i="10"/>
  <c r="EY89" i="10"/>
  <c r="FA86" i="10"/>
  <c r="FC83" i="10"/>
  <c r="DB83" i="10"/>
  <c r="EY90" i="10"/>
  <c r="FA87" i="10"/>
  <c r="FC84" i="10"/>
  <c r="DB84" i="10"/>
  <c r="EY91" i="10"/>
  <c r="FA88" i="10"/>
  <c r="FC85" i="10"/>
  <c r="DB85" i="10"/>
  <c r="FA89" i="10"/>
  <c r="FC86" i="10"/>
  <c r="DB86" i="10"/>
  <c r="FA90" i="10"/>
  <c r="FC87" i="10"/>
  <c r="DB87" i="10"/>
  <c r="FA91" i="10"/>
  <c r="FC88" i="10"/>
  <c r="DB88" i="10"/>
  <c r="FA92" i="10"/>
  <c r="FC89" i="10"/>
  <c r="DB89" i="10"/>
  <c r="FA93" i="10"/>
  <c r="FC90" i="10"/>
  <c r="DB90" i="10"/>
  <c r="FA94" i="10"/>
  <c r="FC91" i="10"/>
  <c r="DB91" i="10"/>
  <c r="FC92" i="10"/>
  <c r="DB92" i="10"/>
  <c r="FC93" i="10"/>
  <c r="DB93" i="10"/>
  <c r="FC94" i="10"/>
  <c r="DB94" i="10"/>
  <c r="FC95" i="10"/>
  <c r="DB95" i="10"/>
  <c r="FC96" i="10"/>
  <c r="DB96" i="10"/>
  <c r="FC97" i="10"/>
  <c r="DB97" i="10"/>
  <c r="G129" i="14"/>
  <c r="C129" i="14"/>
  <c r="G147" i="14"/>
  <c r="C147" i="14"/>
  <c r="J129" i="14"/>
  <c r="L129" i="14"/>
  <c r="DG135" i="10"/>
  <c r="G2" i="14"/>
  <c r="C2" i="14"/>
  <c r="J2" i="14"/>
  <c r="L2" i="14"/>
  <c r="DG8" i="10"/>
  <c r="G3" i="14"/>
  <c r="C3" i="14"/>
  <c r="J3" i="14"/>
  <c r="L3" i="14"/>
  <c r="DG9" i="10"/>
  <c r="G4" i="14"/>
  <c r="C4" i="14"/>
  <c r="J4" i="14"/>
  <c r="L4" i="14"/>
  <c r="DG10" i="10"/>
  <c r="G5" i="14"/>
  <c r="C5" i="14"/>
  <c r="J5" i="14"/>
  <c r="L5" i="14"/>
  <c r="DG11" i="10"/>
  <c r="G6" i="14"/>
  <c r="C6" i="14"/>
  <c r="J6" i="14"/>
  <c r="L6" i="14"/>
  <c r="DG12" i="10"/>
  <c r="G7" i="14"/>
  <c r="C7" i="14"/>
  <c r="J7" i="14"/>
  <c r="L7" i="14"/>
  <c r="DG13" i="10"/>
  <c r="G8" i="14"/>
  <c r="C8" i="14"/>
  <c r="J8" i="14"/>
  <c r="L8" i="14"/>
  <c r="DG14" i="10"/>
  <c r="G9" i="14"/>
  <c r="C9" i="14"/>
  <c r="J9" i="14"/>
  <c r="L9" i="14"/>
  <c r="DG15" i="10"/>
  <c r="G10" i="14"/>
  <c r="C10" i="14"/>
  <c r="J10" i="14"/>
  <c r="L10" i="14"/>
  <c r="DG16" i="10"/>
  <c r="G11" i="14"/>
  <c r="C11" i="14"/>
  <c r="J11" i="14"/>
  <c r="L11" i="14"/>
  <c r="DG17" i="10"/>
  <c r="G12" i="14"/>
  <c r="C12" i="14"/>
  <c r="J12" i="14"/>
  <c r="L12" i="14"/>
  <c r="DG18" i="10"/>
  <c r="G13" i="14"/>
  <c r="C13" i="14"/>
  <c r="J13" i="14"/>
  <c r="L13" i="14"/>
  <c r="DG19" i="10"/>
  <c r="G14" i="14"/>
  <c r="C14" i="14"/>
  <c r="J14" i="14"/>
  <c r="L14" i="14"/>
  <c r="DG20" i="10"/>
  <c r="G15" i="14"/>
  <c r="C15" i="14"/>
  <c r="J15" i="14"/>
  <c r="L15" i="14"/>
  <c r="DG21" i="10"/>
  <c r="G16" i="14"/>
  <c r="C16" i="14"/>
  <c r="J16" i="14"/>
  <c r="L16" i="14"/>
  <c r="DG22" i="10"/>
  <c r="G17" i="14"/>
  <c r="C17" i="14"/>
  <c r="J17" i="14"/>
  <c r="L17" i="14"/>
  <c r="DG23" i="10"/>
  <c r="G18" i="14"/>
  <c r="C18" i="14"/>
  <c r="J18" i="14"/>
  <c r="L18" i="14"/>
  <c r="DG24" i="10"/>
  <c r="G19" i="14"/>
  <c r="C19" i="14"/>
  <c r="J19" i="14"/>
  <c r="L19" i="14"/>
  <c r="DG25" i="10"/>
  <c r="G20" i="14"/>
  <c r="C20" i="14"/>
  <c r="J20" i="14"/>
  <c r="L20" i="14"/>
  <c r="DG26" i="10"/>
  <c r="G21" i="14"/>
  <c r="C21" i="14"/>
  <c r="J21" i="14"/>
  <c r="L21" i="14"/>
  <c r="DG27" i="10"/>
  <c r="G22" i="14"/>
  <c r="C22" i="14"/>
  <c r="J22" i="14"/>
  <c r="L22" i="14"/>
  <c r="DG28" i="10"/>
  <c r="G23" i="14"/>
  <c r="C23" i="14"/>
  <c r="J23" i="14"/>
  <c r="L23" i="14"/>
  <c r="DG29" i="10"/>
  <c r="G24" i="14"/>
  <c r="C24" i="14"/>
  <c r="J24" i="14"/>
  <c r="L24" i="14"/>
  <c r="DG30" i="10"/>
  <c r="G25" i="14"/>
  <c r="C25" i="14"/>
  <c r="J25" i="14"/>
  <c r="L25" i="14"/>
  <c r="DG31" i="10"/>
  <c r="G26" i="14"/>
  <c r="C26" i="14"/>
  <c r="J26" i="14"/>
  <c r="L26" i="14"/>
  <c r="DG32" i="10"/>
  <c r="G27" i="14"/>
  <c r="C27" i="14"/>
  <c r="J27" i="14"/>
  <c r="L27" i="14"/>
  <c r="DG33" i="10"/>
  <c r="G28" i="14"/>
  <c r="C28" i="14"/>
  <c r="J28" i="14"/>
  <c r="L28" i="14"/>
  <c r="DG34" i="10"/>
  <c r="G29" i="14"/>
  <c r="C29" i="14"/>
  <c r="J29" i="14"/>
  <c r="L29" i="14"/>
  <c r="DG35" i="10"/>
  <c r="G30" i="14"/>
  <c r="C30" i="14"/>
  <c r="J30" i="14"/>
  <c r="L30" i="14"/>
  <c r="DG36" i="10"/>
  <c r="G31" i="14"/>
  <c r="C31" i="14"/>
  <c r="J31" i="14"/>
  <c r="L31" i="14"/>
  <c r="DG37" i="10"/>
  <c r="G32" i="14"/>
  <c r="C32" i="14"/>
  <c r="J32" i="14"/>
  <c r="L32" i="14"/>
  <c r="DG38" i="10"/>
  <c r="G33" i="14"/>
  <c r="C33" i="14"/>
  <c r="J33" i="14"/>
  <c r="L33" i="14"/>
  <c r="DG39" i="10"/>
  <c r="G34" i="14"/>
  <c r="C34" i="14"/>
  <c r="J34" i="14"/>
  <c r="L34" i="14"/>
  <c r="DG40" i="10"/>
  <c r="G35" i="14"/>
  <c r="C35" i="14"/>
  <c r="J35" i="14"/>
  <c r="L35" i="14"/>
  <c r="DG41" i="10"/>
  <c r="G36" i="14"/>
  <c r="C36" i="14"/>
  <c r="J36" i="14"/>
  <c r="L36" i="14"/>
  <c r="DG42" i="10"/>
  <c r="G37" i="14"/>
  <c r="C37" i="14"/>
  <c r="J37" i="14"/>
  <c r="L37" i="14"/>
  <c r="DG43" i="10"/>
  <c r="G38" i="14"/>
  <c r="C38" i="14"/>
  <c r="J38" i="14"/>
  <c r="L38" i="14"/>
  <c r="DG44" i="10"/>
  <c r="G39" i="14"/>
  <c r="C39" i="14"/>
  <c r="J39" i="14"/>
  <c r="L39" i="14"/>
  <c r="DG45" i="10"/>
  <c r="G40" i="14"/>
  <c r="C40" i="14"/>
  <c r="J40" i="14"/>
  <c r="L40" i="14"/>
  <c r="DG46" i="10"/>
  <c r="G41" i="14"/>
  <c r="C41" i="14"/>
  <c r="J41" i="14"/>
  <c r="L41" i="14"/>
  <c r="DG47" i="10"/>
  <c r="G42" i="14"/>
  <c r="C42" i="14"/>
  <c r="J42" i="14"/>
  <c r="L42" i="14"/>
  <c r="DG48" i="10"/>
  <c r="G43" i="14"/>
  <c r="C43" i="14"/>
  <c r="J43" i="14"/>
  <c r="L43" i="14"/>
  <c r="DG49" i="10"/>
  <c r="G44" i="14"/>
  <c r="C44" i="14"/>
  <c r="J44" i="14"/>
  <c r="L44" i="14"/>
  <c r="DG50" i="10"/>
  <c r="G45" i="14"/>
  <c r="C45" i="14"/>
  <c r="J45" i="14"/>
  <c r="L45" i="14"/>
  <c r="DG51" i="10"/>
  <c r="G46" i="14"/>
  <c r="C46" i="14"/>
  <c r="J46" i="14"/>
  <c r="L46" i="14"/>
  <c r="DG52" i="10"/>
  <c r="G47" i="14"/>
  <c r="C47" i="14"/>
  <c r="J47" i="14"/>
  <c r="L47" i="14"/>
  <c r="DG53" i="10"/>
  <c r="G48" i="14"/>
  <c r="C48" i="14"/>
  <c r="J48" i="14"/>
  <c r="L48" i="14"/>
  <c r="DG54" i="10"/>
  <c r="G49" i="14"/>
  <c r="C49" i="14"/>
  <c r="J49" i="14"/>
  <c r="L49" i="14"/>
  <c r="DG55" i="10"/>
  <c r="G50" i="14"/>
  <c r="C50" i="14"/>
  <c r="J50" i="14"/>
  <c r="L50" i="14"/>
  <c r="DG56" i="10"/>
  <c r="G51" i="14"/>
  <c r="C51" i="14"/>
  <c r="J51" i="14"/>
  <c r="L51" i="14"/>
  <c r="DG57" i="10"/>
  <c r="G52" i="14"/>
  <c r="C52" i="14"/>
  <c r="J52" i="14"/>
  <c r="L52" i="14"/>
  <c r="DG58" i="10"/>
  <c r="G53" i="14"/>
  <c r="C53" i="14"/>
  <c r="J53" i="14"/>
  <c r="L53" i="14"/>
  <c r="DG59" i="10"/>
  <c r="G54" i="14"/>
  <c r="C54" i="14"/>
  <c r="J54" i="14"/>
  <c r="L54" i="14"/>
  <c r="DG60" i="10"/>
  <c r="G55" i="14"/>
  <c r="C55" i="14"/>
  <c r="J55" i="14"/>
  <c r="L55" i="14"/>
  <c r="DG61" i="10"/>
  <c r="G56" i="14"/>
  <c r="C56" i="14"/>
  <c r="J56" i="14"/>
  <c r="L56" i="14"/>
  <c r="DG62" i="10"/>
  <c r="G57" i="14"/>
  <c r="C57" i="14"/>
  <c r="J57" i="14"/>
  <c r="L57" i="14"/>
  <c r="DG63" i="10"/>
  <c r="G58" i="14"/>
  <c r="C58" i="14"/>
  <c r="J58" i="14"/>
  <c r="L58" i="14"/>
  <c r="DG64" i="10"/>
  <c r="G59" i="14"/>
  <c r="C59" i="14"/>
  <c r="J59" i="14"/>
  <c r="L59" i="14"/>
  <c r="DG65" i="10"/>
  <c r="G60" i="14"/>
  <c r="C60" i="14"/>
  <c r="J60" i="14"/>
  <c r="L60" i="14"/>
  <c r="DG66" i="10"/>
  <c r="G61" i="14"/>
  <c r="C61" i="14"/>
  <c r="J61" i="14"/>
  <c r="L61" i="14"/>
  <c r="DG67" i="10"/>
  <c r="G62" i="14"/>
  <c r="C62" i="14"/>
  <c r="J62" i="14"/>
  <c r="L62" i="14"/>
  <c r="DG68" i="10"/>
  <c r="G63" i="14"/>
  <c r="C63" i="14"/>
  <c r="J63" i="14"/>
  <c r="L63" i="14"/>
  <c r="DG69" i="10"/>
  <c r="G64" i="14"/>
  <c r="C64" i="14"/>
  <c r="J64" i="14"/>
  <c r="L64" i="14"/>
  <c r="DG70" i="10"/>
  <c r="G65" i="14"/>
  <c r="C65" i="14"/>
  <c r="J65" i="14"/>
  <c r="L65" i="14"/>
  <c r="DG71" i="10"/>
  <c r="G66" i="14"/>
  <c r="C66" i="14"/>
  <c r="J66" i="14"/>
  <c r="L66" i="14"/>
  <c r="DG72" i="10"/>
  <c r="G67" i="14"/>
  <c r="C67" i="14"/>
  <c r="J67" i="14"/>
  <c r="L67" i="14"/>
  <c r="DG73" i="10"/>
  <c r="G68" i="14"/>
  <c r="C68" i="14"/>
  <c r="J68" i="14"/>
  <c r="L68" i="14"/>
  <c r="DG74" i="10"/>
  <c r="G69" i="14"/>
  <c r="C69" i="14"/>
  <c r="J69" i="14"/>
  <c r="L69" i="14"/>
  <c r="DG75" i="10"/>
  <c r="G70" i="14"/>
  <c r="C70" i="14"/>
  <c r="J70" i="14"/>
  <c r="L70" i="14"/>
  <c r="DG76" i="10"/>
  <c r="G71" i="14"/>
  <c r="C71" i="14"/>
  <c r="J71" i="14"/>
  <c r="L71" i="14"/>
  <c r="DG77" i="10"/>
  <c r="G72" i="14"/>
  <c r="C72" i="14"/>
  <c r="J72" i="14"/>
  <c r="L72" i="14"/>
  <c r="DG78" i="10"/>
  <c r="G73" i="14"/>
  <c r="C73" i="14"/>
  <c r="J73" i="14"/>
  <c r="L73" i="14"/>
  <c r="DG79" i="10"/>
  <c r="G74" i="14"/>
  <c r="C74" i="14"/>
  <c r="J74" i="14"/>
  <c r="L74" i="14"/>
  <c r="DG80" i="10"/>
  <c r="G75" i="14"/>
  <c r="C75" i="14"/>
  <c r="J75" i="14"/>
  <c r="L75" i="14"/>
  <c r="DG81" i="10"/>
  <c r="G76" i="14"/>
  <c r="C76" i="14"/>
  <c r="J76" i="14"/>
  <c r="L76" i="14"/>
  <c r="DG82" i="10"/>
  <c r="G77" i="14"/>
  <c r="C77" i="14"/>
  <c r="J77" i="14"/>
  <c r="L77" i="14"/>
  <c r="DG83" i="10"/>
  <c r="G78" i="14"/>
  <c r="C78" i="14"/>
  <c r="J78" i="14"/>
  <c r="L78" i="14"/>
  <c r="DG84" i="10"/>
  <c r="G79" i="14"/>
  <c r="C79" i="14"/>
  <c r="J79" i="14"/>
  <c r="L79" i="14"/>
  <c r="DG85" i="10"/>
  <c r="G80" i="14"/>
  <c r="C80" i="14"/>
  <c r="J80" i="14"/>
  <c r="L80" i="14"/>
  <c r="DG86" i="10"/>
  <c r="G81" i="14"/>
  <c r="C81" i="14"/>
  <c r="J81" i="14"/>
  <c r="L81" i="14"/>
  <c r="DG87" i="10"/>
  <c r="G82" i="14"/>
  <c r="C82" i="14"/>
  <c r="J82" i="14"/>
  <c r="L82" i="14"/>
  <c r="DG88" i="10"/>
  <c r="G83" i="14"/>
  <c r="C83" i="14"/>
  <c r="J83" i="14"/>
  <c r="L83" i="14"/>
  <c r="DG89" i="10"/>
  <c r="G84" i="14"/>
  <c r="C84" i="14"/>
  <c r="J84" i="14"/>
  <c r="L84" i="14"/>
  <c r="DG90" i="10"/>
  <c r="G85" i="14"/>
  <c r="C85" i="14"/>
  <c r="J85" i="14"/>
  <c r="L85" i="14"/>
  <c r="DG91" i="10"/>
  <c r="G86" i="14"/>
  <c r="C86" i="14"/>
  <c r="J86" i="14"/>
  <c r="L86" i="14"/>
  <c r="DG92" i="10"/>
  <c r="G87" i="14"/>
  <c r="C87" i="14"/>
  <c r="J87" i="14"/>
  <c r="L87" i="14"/>
  <c r="DG93" i="10"/>
  <c r="G88" i="14"/>
  <c r="C88" i="14"/>
  <c r="J88" i="14"/>
  <c r="L88" i="14"/>
  <c r="DG94" i="10"/>
  <c r="G89" i="14"/>
  <c r="C89" i="14"/>
  <c r="J89" i="14"/>
  <c r="L89" i="14"/>
  <c r="DG95" i="10"/>
  <c r="G90" i="14"/>
  <c r="C90" i="14"/>
  <c r="J90" i="14"/>
  <c r="L90" i="14"/>
  <c r="DG96" i="10"/>
  <c r="G91" i="14"/>
  <c r="C91" i="14"/>
  <c r="J91" i="14"/>
  <c r="L91" i="14"/>
  <c r="DG97" i="10"/>
  <c r="G92" i="14"/>
  <c r="C92" i="14"/>
  <c r="J92" i="14"/>
  <c r="L92" i="14"/>
  <c r="DG98" i="10"/>
  <c r="G93" i="14"/>
  <c r="C93" i="14"/>
  <c r="J93" i="14"/>
  <c r="L93" i="14"/>
  <c r="DG99" i="10"/>
  <c r="G94" i="14"/>
  <c r="C94" i="14"/>
  <c r="J94" i="14"/>
  <c r="L94" i="14"/>
  <c r="DG100" i="10"/>
  <c r="G95" i="14"/>
  <c r="C95" i="14"/>
  <c r="J95" i="14"/>
  <c r="L95" i="14"/>
  <c r="DG101" i="10"/>
  <c r="G96" i="14"/>
  <c r="C96" i="14"/>
  <c r="J96" i="14"/>
  <c r="L96" i="14"/>
  <c r="DG102" i="10"/>
  <c r="G97" i="14"/>
  <c r="C97" i="14"/>
  <c r="J97" i="14"/>
  <c r="L97" i="14"/>
  <c r="DG103" i="10"/>
  <c r="G98" i="14"/>
  <c r="C98" i="14"/>
  <c r="J98" i="14"/>
  <c r="L98" i="14"/>
  <c r="DG104" i="10"/>
  <c r="G99" i="14"/>
  <c r="C99" i="14"/>
  <c r="J99" i="14"/>
  <c r="L99" i="14"/>
  <c r="DG105" i="10"/>
  <c r="G100" i="14"/>
  <c r="C100" i="14"/>
  <c r="J100" i="14"/>
  <c r="L100" i="14"/>
  <c r="DG106" i="10"/>
  <c r="G101" i="14"/>
  <c r="C101" i="14"/>
  <c r="J101" i="14"/>
  <c r="L101" i="14"/>
  <c r="DG107" i="10"/>
  <c r="G102" i="14"/>
  <c r="C102" i="14"/>
  <c r="J102" i="14"/>
  <c r="L102" i="14"/>
  <c r="DG108" i="10"/>
  <c r="G103" i="14"/>
  <c r="C103" i="14"/>
  <c r="J103" i="14"/>
  <c r="L103" i="14"/>
  <c r="DG109" i="10"/>
  <c r="G104" i="14"/>
  <c r="C104" i="14"/>
  <c r="J104" i="14"/>
  <c r="L104" i="14"/>
  <c r="DG110" i="10"/>
  <c r="G105" i="14"/>
  <c r="C105" i="14"/>
  <c r="J105" i="14"/>
  <c r="L105" i="14"/>
  <c r="DG111" i="10"/>
  <c r="G106" i="14"/>
  <c r="C106" i="14"/>
  <c r="J106" i="14"/>
  <c r="L106" i="14"/>
  <c r="DG112" i="10"/>
  <c r="G107" i="14"/>
  <c r="C107" i="14"/>
  <c r="J107" i="14"/>
  <c r="L107" i="14"/>
  <c r="DG113" i="10"/>
  <c r="G108" i="14"/>
  <c r="C108" i="14"/>
  <c r="J108" i="14"/>
  <c r="L108" i="14"/>
  <c r="DG114" i="10"/>
  <c r="G109" i="14"/>
  <c r="C109" i="14"/>
  <c r="J109" i="14"/>
  <c r="L109" i="14"/>
  <c r="DG115" i="10"/>
  <c r="G110" i="14"/>
  <c r="C110" i="14"/>
  <c r="J110" i="14"/>
  <c r="L110" i="14"/>
  <c r="DG116" i="10"/>
  <c r="G111" i="14"/>
  <c r="C111" i="14"/>
  <c r="J111" i="14"/>
  <c r="L111" i="14"/>
  <c r="DG117" i="10"/>
  <c r="G112" i="14"/>
  <c r="C112" i="14"/>
  <c r="J112" i="14"/>
  <c r="L112" i="14"/>
  <c r="DG118" i="10"/>
  <c r="G113" i="14"/>
  <c r="C113" i="14"/>
  <c r="J113" i="14"/>
  <c r="L113" i="14"/>
  <c r="DG119" i="10"/>
  <c r="G114" i="14"/>
  <c r="C114" i="14"/>
  <c r="J114" i="14"/>
  <c r="L114" i="14"/>
  <c r="DG120" i="10"/>
  <c r="G115" i="14"/>
  <c r="C115" i="14"/>
  <c r="J115" i="14"/>
  <c r="L115" i="14"/>
  <c r="DG121" i="10"/>
  <c r="G116" i="14"/>
  <c r="C116" i="14"/>
  <c r="J116" i="14"/>
  <c r="L116" i="14"/>
  <c r="DG122" i="10"/>
  <c r="G117" i="14"/>
  <c r="C117" i="14"/>
  <c r="J117" i="14"/>
  <c r="L117" i="14"/>
  <c r="DG123" i="10"/>
  <c r="G118" i="14"/>
  <c r="C118" i="14"/>
  <c r="J118" i="14"/>
  <c r="L118" i="14"/>
  <c r="DG124" i="10"/>
  <c r="G119" i="14"/>
  <c r="C119" i="14"/>
  <c r="J119" i="14"/>
  <c r="L119" i="14"/>
  <c r="DG125" i="10"/>
  <c r="G120" i="14"/>
  <c r="C120" i="14"/>
  <c r="J120" i="14"/>
  <c r="L120" i="14"/>
  <c r="DG126" i="10"/>
  <c r="G121" i="14"/>
  <c r="C121" i="14"/>
  <c r="J121" i="14"/>
  <c r="L121" i="14"/>
  <c r="DG127" i="10"/>
  <c r="G122" i="14"/>
  <c r="C122" i="14"/>
  <c r="J122" i="14"/>
  <c r="L122" i="14"/>
  <c r="DG128" i="10"/>
  <c r="G123" i="14"/>
  <c r="C123" i="14"/>
  <c r="J123" i="14"/>
  <c r="L123" i="14"/>
  <c r="DG129" i="10"/>
  <c r="G124" i="14"/>
  <c r="C124" i="14"/>
  <c r="J124" i="14"/>
  <c r="L124" i="14"/>
  <c r="DG130" i="10"/>
  <c r="G125" i="14"/>
  <c r="C125" i="14"/>
  <c r="J125" i="14"/>
  <c r="L125" i="14"/>
  <c r="DG131" i="10"/>
  <c r="G126" i="14"/>
  <c r="C126" i="14"/>
  <c r="J126" i="14"/>
  <c r="L126" i="14"/>
  <c r="DG132" i="10"/>
  <c r="G127" i="14"/>
  <c r="C127" i="14"/>
  <c r="J127" i="14"/>
  <c r="L127" i="14"/>
  <c r="DG133" i="10"/>
  <c r="G128" i="14"/>
  <c r="C128" i="14"/>
  <c r="J128" i="14"/>
  <c r="L128" i="14"/>
  <c r="DG134" i="10"/>
  <c r="DG137" i="10"/>
  <c r="CW137" i="10"/>
  <c r="DO135" i="10"/>
  <c r="DO134" i="10"/>
  <c r="DO133" i="10"/>
  <c r="DO132" i="10"/>
  <c r="DO131" i="10"/>
  <c r="DO130" i="10"/>
  <c r="DO129" i="10"/>
  <c r="DO128" i="10"/>
  <c r="DO127" i="10"/>
  <c r="DO126" i="10"/>
  <c r="DO125" i="10"/>
  <c r="DO124" i="10"/>
  <c r="DO123" i="10"/>
  <c r="DO122" i="10"/>
  <c r="DO121" i="10"/>
  <c r="DO120" i="10"/>
  <c r="DO119" i="10"/>
  <c r="DO118" i="10"/>
  <c r="DO117" i="10"/>
  <c r="DO116" i="10"/>
  <c r="DO115" i="10"/>
  <c r="DO114" i="10"/>
  <c r="DO113" i="10"/>
  <c r="DO112" i="10"/>
  <c r="DO111" i="10"/>
  <c r="DO110" i="10"/>
  <c r="DO109" i="10"/>
  <c r="DO108" i="10"/>
  <c r="DO107" i="10"/>
  <c r="DO106" i="10"/>
  <c r="DO105" i="10"/>
  <c r="DO104" i="10"/>
  <c r="DO103" i="10"/>
  <c r="DO102" i="10"/>
  <c r="DO101" i="10"/>
  <c r="DO100" i="10"/>
  <c r="DO99" i="10"/>
  <c r="DO98" i="10"/>
  <c r="DO97" i="10"/>
  <c r="DO96" i="10"/>
  <c r="DO95" i="10"/>
  <c r="DO94" i="10"/>
  <c r="DO93" i="10"/>
  <c r="DO92" i="10"/>
  <c r="DO91" i="10"/>
  <c r="DO90" i="10"/>
  <c r="DO89" i="10"/>
  <c r="DO88" i="10"/>
  <c r="DO87" i="10"/>
  <c r="DO86" i="10"/>
  <c r="DO85" i="10"/>
  <c r="DO84" i="10"/>
  <c r="DO83" i="10"/>
  <c r="DO82" i="10"/>
  <c r="DO81" i="10"/>
  <c r="DO80" i="10"/>
  <c r="DO79" i="10"/>
  <c r="DO78" i="10"/>
  <c r="DO77" i="10"/>
  <c r="DO76" i="10"/>
  <c r="DO75" i="10"/>
  <c r="DO74" i="10"/>
  <c r="DO73" i="10"/>
  <c r="DO72" i="10"/>
  <c r="DO71" i="10"/>
  <c r="DO70" i="10"/>
  <c r="DO69" i="10"/>
  <c r="DO68" i="10"/>
  <c r="DO67" i="10"/>
  <c r="DO66" i="10"/>
  <c r="DO65" i="10"/>
  <c r="DO64" i="10"/>
  <c r="DO63" i="10"/>
  <c r="DO62" i="10"/>
  <c r="DO61" i="10"/>
  <c r="DO60" i="10"/>
  <c r="DO59" i="10"/>
  <c r="DO58" i="10"/>
  <c r="DO57" i="10"/>
  <c r="DO56" i="10"/>
  <c r="DO55" i="10"/>
  <c r="DO54" i="10"/>
  <c r="DO53" i="10"/>
  <c r="DO52" i="10"/>
  <c r="DO51" i="10"/>
  <c r="DO50" i="10"/>
  <c r="DO49" i="10"/>
  <c r="DO48" i="10"/>
  <c r="DO47" i="10"/>
  <c r="DO46" i="10"/>
  <c r="DO45" i="10"/>
  <c r="DO44" i="10"/>
  <c r="DO43" i="10"/>
  <c r="DO42" i="10"/>
  <c r="DO41" i="10"/>
  <c r="DO40" i="10"/>
  <c r="DO39" i="10"/>
  <c r="DO38" i="10"/>
  <c r="DO37" i="10"/>
  <c r="DO36" i="10"/>
  <c r="DO35" i="10"/>
  <c r="DO34" i="10"/>
  <c r="DO33" i="10"/>
  <c r="DO32" i="10"/>
  <c r="DO31" i="10"/>
  <c r="DO30" i="10"/>
  <c r="DO29" i="10"/>
  <c r="DO28" i="10"/>
  <c r="DO27" i="10"/>
  <c r="DO26" i="10"/>
  <c r="DO25" i="10"/>
  <c r="DO24" i="10"/>
  <c r="DO23" i="10"/>
  <c r="DO22" i="10"/>
  <c r="DO21" i="10"/>
  <c r="DO20" i="10"/>
  <c r="DO19" i="10"/>
  <c r="DO18" i="10"/>
  <c r="DO17" i="10"/>
  <c r="DO16" i="10"/>
  <c r="DO15" i="10"/>
  <c r="DO14" i="10"/>
  <c r="DO13" i="10"/>
  <c r="DO12" i="10"/>
  <c r="DO11" i="10"/>
  <c r="DO10" i="10"/>
  <c r="DO9" i="10"/>
  <c r="DO8" i="10"/>
  <c r="Q31" i="4"/>
  <c r="H22" i="4"/>
  <c r="CW22" i="4"/>
  <c r="H21" i="4"/>
  <c r="CW21" i="4"/>
  <c r="E22" i="4"/>
  <c r="CU22" i="4"/>
  <c r="CX22" i="4"/>
  <c r="CZ22" i="4"/>
  <c r="E21" i="4"/>
  <c r="CU21" i="4"/>
  <c r="CX21" i="4"/>
  <c r="CZ21" i="4"/>
  <c r="DB22" i="4"/>
  <c r="H20" i="4"/>
  <c r="CW20" i="4"/>
  <c r="E20" i="4"/>
  <c r="CU20" i="4"/>
  <c r="CX20" i="4"/>
  <c r="CZ20" i="4"/>
  <c r="DB21" i="4"/>
  <c r="H19" i="4"/>
  <c r="CW19" i="4"/>
  <c r="E19" i="4"/>
  <c r="CU19" i="4"/>
  <c r="CX19" i="4"/>
  <c r="CZ19" i="4"/>
  <c r="DB20" i="4"/>
  <c r="H18" i="4"/>
  <c r="CW18" i="4"/>
  <c r="E18" i="4"/>
  <c r="CU18" i="4"/>
  <c r="CX18" i="4"/>
  <c r="CZ18" i="4"/>
  <c r="DB19" i="4"/>
  <c r="H17" i="4"/>
  <c r="CW17" i="4"/>
  <c r="E17" i="4"/>
  <c r="CU17" i="4"/>
  <c r="CX17" i="4"/>
  <c r="CZ17" i="4"/>
  <c r="DB18" i="4"/>
  <c r="H16" i="4"/>
  <c r="CW16" i="4"/>
  <c r="E16" i="4"/>
  <c r="CU16" i="4"/>
  <c r="CX16" i="4"/>
  <c r="CZ16" i="4"/>
  <c r="DB17" i="4"/>
  <c r="H9" i="4"/>
  <c r="CW9" i="4"/>
  <c r="H8" i="4"/>
  <c r="CW8" i="4"/>
  <c r="E9" i="4"/>
  <c r="CU9" i="4"/>
  <c r="CX9" i="4"/>
  <c r="E8" i="4"/>
  <c r="CU8" i="4"/>
  <c r="CX8" i="4"/>
  <c r="CZ8" i="4"/>
  <c r="CZ7" i="4"/>
  <c r="DB8" i="4"/>
  <c r="H10" i="4"/>
  <c r="CW10" i="4"/>
  <c r="E10" i="4"/>
  <c r="CU10" i="4"/>
  <c r="CX10" i="4"/>
  <c r="CZ9" i="4"/>
  <c r="DB9" i="4"/>
  <c r="H11" i="4"/>
  <c r="CW11" i="4"/>
  <c r="E11" i="4"/>
  <c r="CU11" i="4"/>
  <c r="CX11" i="4"/>
  <c r="CZ10" i="4"/>
  <c r="DB10" i="4"/>
  <c r="H12" i="4"/>
  <c r="CW12" i="4"/>
  <c r="E12" i="4"/>
  <c r="CU12" i="4"/>
  <c r="CX12" i="4"/>
  <c r="CZ11" i="4"/>
  <c r="DB11" i="4"/>
  <c r="H13" i="4"/>
  <c r="CW13" i="4"/>
  <c r="E13" i="4"/>
  <c r="CU13" i="4"/>
  <c r="CX13" i="4"/>
  <c r="CZ12" i="4"/>
  <c r="DB12" i="4"/>
  <c r="H14" i="4"/>
  <c r="CW14" i="4"/>
  <c r="E14" i="4"/>
  <c r="CU14" i="4"/>
  <c r="CX14" i="4"/>
  <c r="CZ13" i="4"/>
  <c r="DB13" i="4"/>
  <c r="H15" i="4"/>
  <c r="CW15" i="4"/>
  <c r="E15" i="4"/>
  <c r="CU15" i="4"/>
  <c r="CX15" i="4"/>
  <c r="CZ14" i="4"/>
  <c r="DB14" i="4"/>
  <c r="CZ15" i="4"/>
  <c r="DB15" i="4"/>
  <c r="DB16" i="4"/>
  <c r="G138" i="14"/>
  <c r="C138" i="14"/>
  <c r="J138" i="14"/>
  <c r="L138" i="14"/>
  <c r="DG16" i="4"/>
  <c r="G130" i="14"/>
  <c r="C130" i="14"/>
  <c r="J130" i="14"/>
  <c r="L130" i="14"/>
  <c r="DG8" i="4"/>
  <c r="G131" i="14"/>
  <c r="C131" i="14"/>
  <c r="J131" i="14"/>
  <c r="L131" i="14"/>
  <c r="DG9" i="4"/>
  <c r="G132" i="14"/>
  <c r="C132" i="14"/>
  <c r="J132" i="14"/>
  <c r="L132" i="14"/>
  <c r="DG10" i="4"/>
  <c r="G133" i="14"/>
  <c r="C133" i="14"/>
  <c r="J133" i="14"/>
  <c r="L133" i="14"/>
  <c r="DG11" i="4"/>
  <c r="G134" i="14"/>
  <c r="C134" i="14"/>
  <c r="J134" i="14"/>
  <c r="L134" i="14"/>
  <c r="DG12" i="4"/>
  <c r="G135" i="14"/>
  <c r="C135" i="14"/>
  <c r="J135" i="14"/>
  <c r="L135" i="14"/>
  <c r="DG13" i="4"/>
  <c r="G136" i="14"/>
  <c r="C136" i="14"/>
  <c r="J136" i="14"/>
  <c r="L136" i="14"/>
  <c r="DG14" i="4"/>
  <c r="G137" i="14"/>
  <c r="C137" i="14"/>
  <c r="J137" i="14"/>
  <c r="L137" i="14"/>
  <c r="DG15" i="4"/>
  <c r="DG24" i="4"/>
  <c r="C144" i="14"/>
  <c r="J144" i="14"/>
  <c r="G144" i="14"/>
  <c r="L144" i="14"/>
  <c r="DO22" i="4"/>
  <c r="C143" i="14"/>
  <c r="J143" i="14"/>
  <c r="G143" i="14"/>
  <c r="L143" i="14"/>
  <c r="DO21" i="4"/>
  <c r="C142" i="14"/>
  <c r="J142" i="14"/>
  <c r="G142" i="14"/>
  <c r="L142" i="14"/>
  <c r="DO20" i="4"/>
  <c r="C141" i="14"/>
  <c r="J141" i="14"/>
  <c r="G141" i="14"/>
  <c r="L141" i="14"/>
  <c r="DO19" i="4"/>
  <c r="C140" i="14"/>
  <c r="J140" i="14"/>
  <c r="G140" i="14"/>
  <c r="L140" i="14"/>
  <c r="DO18" i="4"/>
  <c r="C139" i="14"/>
  <c r="J139" i="14"/>
  <c r="G139" i="14"/>
  <c r="L139" i="14"/>
  <c r="DO17" i="4"/>
  <c r="DO16" i="4"/>
  <c r="DO15" i="4"/>
  <c r="DO14" i="4"/>
  <c r="DO13" i="4"/>
  <c r="DO12" i="4"/>
  <c r="DO11" i="4"/>
  <c r="DO10" i="4"/>
  <c r="DO9" i="4"/>
  <c r="DO8" i="4"/>
  <c r="BB138" i="10"/>
  <c r="D147" i="14"/>
  <c r="E147" i="14"/>
  <c r="H147" i="14"/>
  <c r="I147" i="14"/>
  <c r="K147" i="14"/>
  <c r="M147" i="14"/>
  <c r="D144" i="14"/>
  <c r="E144" i="14"/>
  <c r="K144" i="14"/>
  <c r="H144" i="14"/>
  <c r="I144" i="14"/>
  <c r="M144" i="14"/>
  <c r="D143" i="14"/>
  <c r="E143" i="14"/>
  <c r="K143" i="14"/>
  <c r="H143" i="14"/>
  <c r="I143" i="14"/>
  <c r="M143" i="14"/>
  <c r="D142" i="14"/>
  <c r="E142" i="14"/>
  <c r="K142" i="14"/>
  <c r="H142" i="14"/>
  <c r="I142" i="14"/>
  <c r="M142" i="14"/>
  <c r="D141" i="14"/>
  <c r="E141" i="14"/>
  <c r="K141" i="14"/>
  <c r="H141" i="14"/>
  <c r="I141" i="14"/>
  <c r="M141" i="14"/>
  <c r="D140" i="14"/>
  <c r="E140" i="14"/>
  <c r="K140" i="14"/>
  <c r="H140" i="14"/>
  <c r="I140" i="14"/>
  <c r="M140" i="14"/>
  <c r="D139" i="14"/>
  <c r="E139" i="14"/>
  <c r="K139" i="14"/>
  <c r="H139" i="14"/>
  <c r="I139" i="14"/>
  <c r="M139" i="14"/>
  <c r="D138" i="14"/>
  <c r="E138" i="14"/>
  <c r="K138" i="14"/>
  <c r="H138" i="14"/>
  <c r="I138" i="14"/>
  <c r="M138" i="14"/>
  <c r="D137" i="14"/>
  <c r="E137" i="14"/>
  <c r="K137" i="14"/>
  <c r="H137" i="14"/>
  <c r="I137" i="14"/>
  <c r="M137" i="14"/>
  <c r="D136" i="14"/>
  <c r="E136" i="14"/>
  <c r="K136" i="14"/>
  <c r="H136" i="14"/>
  <c r="I136" i="14"/>
  <c r="M136" i="14"/>
  <c r="D135" i="14"/>
  <c r="E135" i="14"/>
  <c r="K135" i="14"/>
  <c r="H135" i="14"/>
  <c r="I135" i="14"/>
  <c r="M135" i="14"/>
  <c r="D134" i="14"/>
  <c r="E134" i="14"/>
  <c r="K134" i="14"/>
  <c r="H134" i="14"/>
  <c r="I134" i="14"/>
  <c r="M134" i="14"/>
  <c r="D133" i="14"/>
  <c r="E133" i="14"/>
  <c r="K133" i="14"/>
  <c r="H133" i="14"/>
  <c r="I133" i="14"/>
  <c r="M133" i="14"/>
  <c r="D132" i="14"/>
  <c r="E132" i="14"/>
  <c r="K132" i="14"/>
  <c r="H132" i="14"/>
  <c r="I132" i="14"/>
  <c r="M132" i="14"/>
  <c r="D131" i="14"/>
  <c r="E131" i="14"/>
  <c r="K131" i="14"/>
  <c r="H131" i="14"/>
  <c r="I131" i="14"/>
  <c r="M131" i="14"/>
  <c r="D130" i="14"/>
  <c r="E130" i="14"/>
  <c r="K130" i="14"/>
  <c r="H130" i="14"/>
  <c r="I130" i="14"/>
  <c r="M130" i="14"/>
  <c r="D129" i="14"/>
  <c r="E129" i="14"/>
  <c r="K129" i="14"/>
  <c r="H129" i="14"/>
  <c r="I129" i="14"/>
  <c r="M129" i="14"/>
  <c r="D128" i="14"/>
  <c r="E128" i="14"/>
  <c r="K128" i="14"/>
  <c r="H128" i="14"/>
  <c r="I128" i="14"/>
  <c r="M128" i="14"/>
  <c r="D127" i="14"/>
  <c r="E127" i="14"/>
  <c r="K127" i="14"/>
  <c r="H127" i="14"/>
  <c r="I127" i="14"/>
  <c r="M127" i="14"/>
  <c r="D126" i="14"/>
  <c r="E126" i="14"/>
  <c r="K126" i="14"/>
  <c r="H126" i="14"/>
  <c r="I126" i="14"/>
  <c r="M126" i="14"/>
  <c r="D125" i="14"/>
  <c r="E125" i="14"/>
  <c r="K125" i="14"/>
  <c r="H125" i="14"/>
  <c r="I125" i="14"/>
  <c r="M125" i="14"/>
  <c r="D124" i="14"/>
  <c r="E124" i="14"/>
  <c r="K124" i="14"/>
  <c r="H124" i="14"/>
  <c r="I124" i="14"/>
  <c r="M124" i="14"/>
  <c r="D123" i="14"/>
  <c r="E123" i="14"/>
  <c r="K123" i="14"/>
  <c r="H123" i="14"/>
  <c r="I123" i="14"/>
  <c r="M123" i="14"/>
  <c r="D122" i="14"/>
  <c r="E122" i="14"/>
  <c r="K122" i="14"/>
  <c r="H122" i="14"/>
  <c r="I122" i="14"/>
  <c r="M122" i="14"/>
  <c r="D121" i="14"/>
  <c r="E121" i="14"/>
  <c r="K121" i="14"/>
  <c r="H121" i="14"/>
  <c r="I121" i="14"/>
  <c r="M121" i="14"/>
  <c r="D120" i="14"/>
  <c r="E120" i="14"/>
  <c r="K120" i="14"/>
  <c r="H120" i="14"/>
  <c r="I120" i="14"/>
  <c r="M120" i="14"/>
  <c r="D119" i="14"/>
  <c r="E119" i="14"/>
  <c r="K119" i="14"/>
  <c r="H119" i="14"/>
  <c r="I119" i="14"/>
  <c r="M119" i="14"/>
  <c r="D118" i="14"/>
  <c r="E118" i="14"/>
  <c r="K118" i="14"/>
  <c r="H118" i="14"/>
  <c r="I118" i="14"/>
  <c r="M118" i="14"/>
  <c r="D117" i="14"/>
  <c r="E117" i="14"/>
  <c r="K117" i="14"/>
  <c r="H117" i="14"/>
  <c r="I117" i="14"/>
  <c r="M117" i="14"/>
  <c r="D116" i="14"/>
  <c r="E116" i="14"/>
  <c r="K116" i="14"/>
  <c r="H116" i="14"/>
  <c r="I116" i="14"/>
  <c r="M116" i="14"/>
  <c r="D115" i="14"/>
  <c r="E115" i="14"/>
  <c r="K115" i="14"/>
  <c r="H115" i="14"/>
  <c r="I115" i="14"/>
  <c r="M115" i="14"/>
  <c r="D114" i="14"/>
  <c r="E114" i="14"/>
  <c r="K114" i="14"/>
  <c r="H114" i="14"/>
  <c r="I114" i="14"/>
  <c r="M114" i="14"/>
  <c r="D113" i="14"/>
  <c r="E113" i="14"/>
  <c r="K113" i="14"/>
  <c r="H113" i="14"/>
  <c r="I113" i="14"/>
  <c r="M113" i="14"/>
  <c r="D112" i="14"/>
  <c r="E112" i="14"/>
  <c r="K112" i="14"/>
  <c r="H112" i="14"/>
  <c r="I112" i="14"/>
  <c r="M112" i="14"/>
  <c r="D111" i="14"/>
  <c r="E111" i="14"/>
  <c r="K111" i="14"/>
  <c r="H111" i="14"/>
  <c r="I111" i="14"/>
  <c r="M111" i="14"/>
  <c r="D110" i="14"/>
  <c r="E110" i="14"/>
  <c r="K110" i="14"/>
  <c r="H110" i="14"/>
  <c r="I110" i="14"/>
  <c r="M110" i="14"/>
  <c r="D109" i="14"/>
  <c r="E109" i="14"/>
  <c r="K109" i="14"/>
  <c r="H109" i="14"/>
  <c r="I109" i="14"/>
  <c r="M109" i="14"/>
  <c r="D108" i="14"/>
  <c r="E108" i="14"/>
  <c r="K108" i="14"/>
  <c r="H108" i="14"/>
  <c r="I108" i="14"/>
  <c r="M108" i="14"/>
  <c r="D107" i="14"/>
  <c r="E107" i="14"/>
  <c r="K107" i="14"/>
  <c r="H107" i="14"/>
  <c r="I107" i="14"/>
  <c r="M107" i="14"/>
  <c r="D106" i="14"/>
  <c r="E106" i="14"/>
  <c r="K106" i="14"/>
  <c r="H106" i="14"/>
  <c r="I106" i="14"/>
  <c r="M106" i="14"/>
  <c r="D105" i="14"/>
  <c r="E105" i="14"/>
  <c r="K105" i="14"/>
  <c r="H105" i="14"/>
  <c r="I105" i="14"/>
  <c r="M105" i="14"/>
  <c r="D104" i="14"/>
  <c r="E104" i="14"/>
  <c r="K104" i="14"/>
  <c r="H104" i="14"/>
  <c r="I104" i="14"/>
  <c r="M104" i="14"/>
  <c r="D103" i="14"/>
  <c r="E103" i="14"/>
  <c r="K103" i="14"/>
  <c r="H103" i="14"/>
  <c r="I103" i="14"/>
  <c r="M103" i="14"/>
  <c r="D102" i="14"/>
  <c r="E102" i="14"/>
  <c r="K102" i="14"/>
  <c r="H102" i="14"/>
  <c r="I102" i="14"/>
  <c r="M102" i="14"/>
  <c r="D101" i="14"/>
  <c r="E101" i="14"/>
  <c r="K101" i="14"/>
  <c r="H101" i="14"/>
  <c r="I101" i="14"/>
  <c r="M101" i="14"/>
  <c r="D100" i="14"/>
  <c r="E100" i="14"/>
  <c r="K100" i="14"/>
  <c r="H100" i="14"/>
  <c r="I100" i="14"/>
  <c r="M100" i="14"/>
  <c r="D99" i="14"/>
  <c r="E99" i="14"/>
  <c r="K99" i="14"/>
  <c r="H99" i="14"/>
  <c r="I99" i="14"/>
  <c r="M99" i="14"/>
  <c r="D98" i="14"/>
  <c r="E98" i="14"/>
  <c r="K98" i="14"/>
  <c r="H98" i="14"/>
  <c r="I98" i="14"/>
  <c r="M98" i="14"/>
  <c r="D97" i="14"/>
  <c r="E97" i="14"/>
  <c r="K97" i="14"/>
  <c r="H97" i="14"/>
  <c r="I97" i="14"/>
  <c r="M97" i="14"/>
  <c r="D96" i="14"/>
  <c r="E96" i="14"/>
  <c r="K96" i="14"/>
  <c r="H96" i="14"/>
  <c r="I96" i="14"/>
  <c r="M96" i="14"/>
  <c r="D95" i="14"/>
  <c r="E95" i="14"/>
  <c r="K95" i="14"/>
  <c r="H95" i="14"/>
  <c r="I95" i="14"/>
  <c r="M95" i="14"/>
  <c r="D94" i="14"/>
  <c r="E94" i="14"/>
  <c r="K94" i="14"/>
  <c r="H94" i="14"/>
  <c r="I94" i="14"/>
  <c r="M94" i="14"/>
  <c r="D93" i="14"/>
  <c r="E93" i="14"/>
  <c r="K93" i="14"/>
  <c r="H93" i="14"/>
  <c r="I93" i="14"/>
  <c r="M93" i="14"/>
  <c r="D92" i="14"/>
  <c r="E92" i="14"/>
  <c r="K92" i="14"/>
  <c r="H92" i="14"/>
  <c r="I92" i="14"/>
  <c r="M92" i="14"/>
  <c r="D91" i="14"/>
  <c r="E91" i="14"/>
  <c r="K91" i="14"/>
  <c r="H91" i="14"/>
  <c r="I91" i="14"/>
  <c r="M91" i="14"/>
  <c r="D90" i="14"/>
  <c r="E90" i="14"/>
  <c r="K90" i="14"/>
  <c r="H90" i="14"/>
  <c r="I90" i="14"/>
  <c r="M90" i="14"/>
  <c r="D89" i="14"/>
  <c r="E89" i="14"/>
  <c r="K89" i="14"/>
  <c r="H89" i="14"/>
  <c r="I89" i="14"/>
  <c r="M89" i="14"/>
  <c r="D88" i="14"/>
  <c r="E88" i="14"/>
  <c r="K88" i="14"/>
  <c r="H88" i="14"/>
  <c r="I88" i="14"/>
  <c r="M88" i="14"/>
  <c r="D87" i="14"/>
  <c r="E87" i="14"/>
  <c r="K87" i="14"/>
  <c r="H87" i="14"/>
  <c r="I87" i="14"/>
  <c r="M87" i="14"/>
  <c r="D86" i="14"/>
  <c r="E86" i="14"/>
  <c r="K86" i="14"/>
  <c r="H86" i="14"/>
  <c r="I86" i="14"/>
  <c r="M86" i="14"/>
  <c r="D85" i="14"/>
  <c r="E85" i="14"/>
  <c r="K85" i="14"/>
  <c r="H85" i="14"/>
  <c r="I85" i="14"/>
  <c r="M85" i="14"/>
  <c r="D84" i="14"/>
  <c r="E84" i="14"/>
  <c r="K84" i="14"/>
  <c r="H84" i="14"/>
  <c r="I84" i="14"/>
  <c r="M84" i="14"/>
  <c r="D83" i="14"/>
  <c r="E83" i="14"/>
  <c r="K83" i="14"/>
  <c r="H83" i="14"/>
  <c r="I83" i="14"/>
  <c r="M83" i="14"/>
  <c r="D82" i="14"/>
  <c r="E82" i="14"/>
  <c r="K82" i="14"/>
  <c r="H82" i="14"/>
  <c r="I82" i="14"/>
  <c r="M82" i="14"/>
  <c r="D81" i="14"/>
  <c r="E81" i="14"/>
  <c r="K81" i="14"/>
  <c r="H81" i="14"/>
  <c r="I81" i="14"/>
  <c r="M81" i="14"/>
  <c r="D80" i="14"/>
  <c r="E80" i="14"/>
  <c r="K80" i="14"/>
  <c r="H80" i="14"/>
  <c r="I80" i="14"/>
  <c r="M80" i="14"/>
  <c r="D79" i="14"/>
  <c r="E79" i="14"/>
  <c r="K79" i="14"/>
  <c r="H79" i="14"/>
  <c r="I79" i="14"/>
  <c r="M79" i="14"/>
  <c r="D78" i="14"/>
  <c r="E78" i="14"/>
  <c r="K78" i="14"/>
  <c r="H78" i="14"/>
  <c r="I78" i="14"/>
  <c r="M78" i="14"/>
  <c r="D77" i="14"/>
  <c r="E77" i="14"/>
  <c r="K77" i="14"/>
  <c r="H77" i="14"/>
  <c r="I77" i="14"/>
  <c r="M77" i="14"/>
  <c r="D76" i="14"/>
  <c r="E76" i="14"/>
  <c r="K76" i="14"/>
  <c r="H76" i="14"/>
  <c r="I76" i="14"/>
  <c r="M76" i="14"/>
  <c r="D75" i="14"/>
  <c r="E75" i="14"/>
  <c r="K75" i="14"/>
  <c r="H75" i="14"/>
  <c r="I75" i="14"/>
  <c r="M75" i="14"/>
  <c r="D74" i="14"/>
  <c r="E74" i="14"/>
  <c r="K74" i="14"/>
  <c r="H74" i="14"/>
  <c r="I74" i="14"/>
  <c r="M74" i="14"/>
  <c r="D73" i="14"/>
  <c r="E73" i="14"/>
  <c r="K73" i="14"/>
  <c r="H73" i="14"/>
  <c r="I73" i="14"/>
  <c r="M73" i="14"/>
  <c r="D72" i="14"/>
  <c r="E72" i="14"/>
  <c r="K72" i="14"/>
  <c r="H72" i="14"/>
  <c r="I72" i="14"/>
  <c r="M72" i="14"/>
  <c r="D71" i="14"/>
  <c r="E71" i="14"/>
  <c r="K71" i="14"/>
  <c r="H71" i="14"/>
  <c r="I71" i="14"/>
  <c r="M71" i="14"/>
  <c r="D70" i="14"/>
  <c r="E70" i="14"/>
  <c r="K70" i="14"/>
  <c r="H70" i="14"/>
  <c r="I70" i="14"/>
  <c r="M70" i="14"/>
  <c r="D69" i="14"/>
  <c r="E69" i="14"/>
  <c r="K69" i="14"/>
  <c r="H69" i="14"/>
  <c r="I69" i="14"/>
  <c r="M69" i="14"/>
  <c r="D68" i="14"/>
  <c r="E68" i="14"/>
  <c r="K68" i="14"/>
  <c r="H68" i="14"/>
  <c r="I68" i="14"/>
  <c r="M68" i="14"/>
  <c r="D67" i="14"/>
  <c r="E67" i="14"/>
  <c r="K67" i="14"/>
  <c r="H67" i="14"/>
  <c r="I67" i="14"/>
  <c r="M67" i="14"/>
  <c r="D66" i="14"/>
  <c r="E66" i="14"/>
  <c r="K66" i="14"/>
  <c r="H66" i="14"/>
  <c r="I66" i="14"/>
  <c r="M66" i="14"/>
  <c r="D65" i="14"/>
  <c r="E65" i="14"/>
  <c r="K65" i="14"/>
  <c r="H65" i="14"/>
  <c r="I65" i="14"/>
  <c r="M65" i="14"/>
  <c r="D64" i="14"/>
  <c r="E64" i="14"/>
  <c r="K64" i="14"/>
  <c r="H64" i="14"/>
  <c r="I64" i="14"/>
  <c r="M64" i="14"/>
  <c r="D63" i="14"/>
  <c r="E63" i="14"/>
  <c r="K63" i="14"/>
  <c r="H63" i="14"/>
  <c r="I63" i="14"/>
  <c r="M63" i="14"/>
  <c r="D62" i="14"/>
  <c r="E62" i="14"/>
  <c r="K62" i="14"/>
  <c r="H62" i="14"/>
  <c r="I62" i="14"/>
  <c r="M62" i="14"/>
  <c r="D61" i="14"/>
  <c r="E61" i="14"/>
  <c r="K61" i="14"/>
  <c r="H61" i="14"/>
  <c r="I61" i="14"/>
  <c r="M61" i="14"/>
  <c r="D60" i="14"/>
  <c r="E60" i="14"/>
  <c r="K60" i="14"/>
  <c r="H60" i="14"/>
  <c r="I60" i="14"/>
  <c r="M60" i="14"/>
  <c r="D59" i="14"/>
  <c r="E59" i="14"/>
  <c r="K59" i="14"/>
  <c r="H59" i="14"/>
  <c r="I59" i="14"/>
  <c r="M59" i="14"/>
  <c r="D58" i="14"/>
  <c r="E58" i="14"/>
  <c r="K58" i="14"/>
  <c r="H58" i="14"/>
  <c r="I58" i="14"/>
  <c r="M58" i="14"/>
  <c r="D57" i="14"/>
  <c r="E57" i="14"/>
  <c r="K57" i="14"/>
  <c r="H57" i="14"/>
  <c r="I57" i="14"/>
  <c r="M57" i="14"/>
  <c r="D56" i="14"/>
  <c r="E56" i="14"/>
  <c r="K56" i="14"/>
  <c r="H56" i="14"/>
  <c r="I56" i="14"/>
  <c r="M56" i="14"/>
  <c r="D55" i="14"/>
  <c r="E55" i="14"/>
  <c r="K55" i="14"/>
  <c r="H55" i="14"/>
  <c r="I55" i="14"/>
  <c r="M55" i="14"/>
  <c r="D54" i="14"/>
  <c r="E54" i="14"/>
  <c r="K54" i="14"/>
  <c r="H54" i="14"/>
  <c r="I54" i="14"/>
  <c r="M54" i="14"/>
  <c r="D53" i="14"/>
  <c r="E53" i="14"/>
  <c r="K53" i="14"/>
  <c r="H53" i="14"/>
  <c r="I53" i="14"/>
  <c r="M53" i="14"/>
  <c r="D52" i="14"/>
  <c r="E52" i="14"/>
  <c r="K52" i="14"/>
  <c r="H52" i="14"/>
  <c r="I52" i="14"/>
  <c r="M52" i="14"/>
  <c r="D51" i="14"/>
  <c r="E51" i="14"/>
  <c r="K51" i="14"/>
  <c r="H51" i="14"/>
  <c r="I51" i="14"/>
  <c r="M51" i="14"/>
  <c r="D50" i="14"/>
  <c r="E50" i="14"/>
  <c r="K50" i="14"/>
  <c r="H50" i="14"/>
  <c r="I50" i="14"/>
  <c r="M50" i="14"/>
  <c r="D49" i="14"/>
  <c r="E49" i="14"/>
  <c r="K49" i="14"/>
  <c r="H49" i="14"/>
  <c r="I49" i="14"/>
  <c r="M49" i="14"/>
  <c r="D48" i="14"/>
  <c r="E48" i="14"/>
  <c r="K48" i="14"/>
  <c r="H48" i="14"/>
  <c r="I48" i="14"/>
  <c r="M48" i="14"/>
  <c r="D47" i="14"/>
  <c r="E47" i="14"/>
  <c r="K47" i="14"/>
  <c r="H47" i="14"/>
  <c r="I47" i="14"/>
  <c r="M47" i="14"/>
  <c r="D46" i="14"/>
  <c r="E46" i="14"/>
  <c r="K46" i="14"/>
  <c r="H46" i="14"/>
  <c r="I46" i="14"/>
  <c r="M46" i="14"/>
  <c r="D45" i="14"/>
  <c r="E45" i="14"/>
  <c r="K45" i="14"/>
  <c r="H45" i="14"/>
  <c r="I45" i="14"/>
  <c r="M45" i="14"/>
  <c r="D44" i="14"/>
  <c r="E44" i="14"/>
  <c r="K44" i="14"/>
  <c r="H44" i="14"/>
  <c r="I44" i="14"/>
  <c r="M44" i="14"/>
  <c r="D43" i="14"/>
  <c r="E43" i="14"/>
  <c r="K43" i="14"/>
  <c r="H43" i="14"/>
  <c r="I43" i="14"/>
  <c r="M43" i="14"/>
  <c r="D42" i="14"/>
  <c r="E42" i="14"/>
  <c r="K42" i="14"/>
  <c r="H42" i="14"/>
  <c r="I42" i="14"/>
  <c r="M42" i="14"/>
  <c r="D41" i="14"/>
  <c r="E41" i="14"/>
  <c r="K41" i="14"/>
  <c r="H41" i="14"/>
  <c r="I41" i="14"/>
  <c r="M41" i="14"/>
  <c r="D40" i="14"/>
  <c r="E40" i="14"/>
  <c r="K40" i="14"/>
  <c r="H40" i="14"/>
  <c r="I40" i="14"/>
  <c r="M40" i="14"/>
  <c r="D39" i="14"/>
  <c r="E39" i="14"/>
  <c r="K39" i="14"/>
  <c r="H39" i="14"/>
  <c r="I39" i="14"/>
  <c r="M39" i="14"/>
  <c r="D38" i="14"/>
  <c r="E38" i="14"/>
  <c r="K38" i="14"/>
  <c r="H38" i="14"/>
  <c r="I38" i="14"/>
  <c r="M38" i="14"/>
  <c r="D37" i="14"/>
  <c r="E37" i="14"/>
  <c r="K37" i="14"/>
  <c r="H37" i="14"/>
  <c r="I37" i="14"/>
  <c r="M37" i="14"/>
  <c r="D36" i="14"/>
  <c r="E36" i="14"/>
  <c r="K36" i="14"/>
  <c r="H36" i="14"/>
  <c r="I36" i="14"/>
  <c r="M36" i="14"/>
  <c r="D35" i="14"/>
  <c r="E35" i="14"/>
  <c r="K35" i="14"/>
  <c r="H35" i="14"/>
  <c r="I35" i="14"/>
  <c r="M35" i="14"/>
  <c r="D34" i="14"/>
  <c r="E34" i="14"/>
  <c r="K34" i="14"/>
  <c r="H34" i="14"/>
  <c r="I34" i="14"/>
  <c r="M34" i="14"/>
  <c r="D33" i="14"/>
  <c r="E33" i="14"/>
  <c r="K33" i="14"/>
  <c r="H33" i="14"/>
  <c r="I33" i="14"/>
  <c r="M33" i="14"/>
  <c r="D32" i="14"/>
  <c r="E32" i="14"/>
  <c r="K32" i="14"/>
  <c r="H32" i="14"/>
  <c r="I32" i="14"/>
  <c r="M32" i="14"/>
  <c r="D31" i="14"/>
  <c r="E31" i="14"/>
  <c r="K31" i="14"/>
  <c r="H31" i="14"/>
  <c r="I31" i="14"/>
  <c r="M31" i="14"/>
  <c r="D30" i="14"/>
  <c r="E30" i="14"/>
  <c r="K30" i="14"/>
  <c r="H30" i="14"/>
  <c r="I30" i="14"/>
  <c r="M30" i="14"/>
  <c r="D29" i="14"/>
  <c r="E29" i="14"/>
  <c r="K29" i="14"/>
  <c r="H29" i="14"/>
  <c r="I29" i="14"/>
  <c r="M29" i="14"/>
  <c r="D28" i="14"/>
  <c r="E28" i="14"/>
  <c r="K28" i="14"/>
  <c r="H28" i="14"/>
  <c r="I28" i="14"/>
  <c r="M28" i="14"/>
  <c r="D27" i="14"/>
  <c r="E27" i="14"/>
  <c r="K27" i="14"/>
  <c r="H27" i="14"/>
  <c r="I27" i="14"/>
  <c r="M27" i="14"/>
  <c r="D26" i="14"/>
  <c r="E26" i="14"/>
  <c r="K26" i="14"/>
  <c r="H26" i="14"/>
  <c r="I26" i="14"/>
  <c r="M26" i="14"/>
  <c r="D25" i="14"/>
  <c r="E25" i="14"/>
  <c r="K25" i="14"/>
  <c r="H25" i="14"/>
  <c r="I25" i="14"/>
  <c r="M25" i="14"/>
  <c r="D24" i="14"/>
  <c r="E24" i="14"/>
  <c r="K24" i="14"/>
  <c r="H24" i="14"/>
  <c r="I24" i="14"/>
  <c r="M24" i="14"/>
  <c r="D23" i="14"/>
  <c r="E23" i="14"/>
  <c r="K23" i="14"/>
  <c r="H23" i="14"/>
  <c r="I23" i="14"/>
  <c r="M23" i="14"/>
  <c r="D22" i="14"/>
  <c r="E22" i="14"/>
  <c r="K22" i="14"/>
  <c r="H22" i="14"/>
  <c r="I22" i="14"/>
  <c r="M22" i="14"/>
  <c r="D21" i="14"/>
  <c r="E21" i="14"/>
  <c r="K21" i="14"/>
  <c r="H21" i="14"/>
  <c r="I21" i="14"/>
  <c r="M21" i="14"/>
  <c r="D20" i="14"/>
  <c r="E20" i="14"/>
  <c r="K20" i="14"/>
  <c r="H20" i="14"/>
  <c r="I20" i="14"/>
  <c r="M20" i="14"/>
  <c r="D19" i="14"/>
  <c r="E19" i="14"/>
  <c r="K19" i="14"/>
  <c r="H19" i="14"/>
  <c r="I19" i="14"/>
  <c r="M19" i="14"/>
  <c r="D18" i="14"/>
  <c r="E18" i="14"/>
  <c r="K18" i="14"/>
  <c r="H18" i="14"/>
  <c r="I18" i="14"/>
  <c r="M18" i="14"/>
  <c r="D17" i="14"/>
  <c r="E17" i="14"/>
  <c r="K17" i="14"/>
  <c r="H17" i="14"/>
  <c r="I17" i="14"/>
  <c r="M17" i="14"/>
  <c r="D16" i="14"/>
  <c r="E16" i="14"/>
  <c r="K16" i="14"/>
  <c r="H16" i="14"/>
  <c r="I16" i="14"/>
  <c r="M16" i="14"/>
  <c r="D15" i="14"/>
  <c r="E15" i="14"/>
  <c r="K15" i="14"/>
  <c r="H15" i="14"/>
  <c r="I15" i="14"/>
  <c r="M15" i="14"/>
  <c r="D14" i="14"/>
  <c r="E14" i="14"/>
  <c r="K14" i="14"/>
  <c r="H14" i="14"/>
  <c r="I14" i="14"/>
  <c r="M14" i="14"/>
  <c r="D13" i="14"/>
  <c r="E13" i="14"/>
  <c r="K13" i="14"/>
  <c r="H13" i="14"/>
  <c r="I13" i="14"/>
  <c r="M13" i="14"/>
  <c r="D12" i="14"/>
  <c r="E12" i="14"/>
  <c r="K12" i="14"/>
  <c r="H12" i="14"/>
  <c r="I12" i="14"/>
  <c r="M12" i="14"/>
  <c r="D11" i="14"/>
  <c r="E11" i="14"/>
  <c r="K11" i="14"/>
  <c r="H11" i="14"/>
  <c r="I11" i="14"/>
  <c r="M11" i="14"/>
  <c r="D10" i="14"/>
  <c r="E10" i="14"/>
  <c r="K10" i="14"/>
  <c r="H10" i="14"/>
  <c r="I10" i="14"/>
  <c r="M10" i="14"/>
  <c r="D9" i="14"/>
  <c r="E9" i="14"/>
  <c r="K9" i="14"/>
  <c r="H9" i="14"/>
  <c r="I9" i="14"/>
  <c r="M9" i="14"/>
  <c r="D8" i="14"/>
  <c r="E8" i="14"/>
  <c r="K8" i="14"/>
  <c r="H8" i="14"/>
  <c r="I8" i="14"/>
  <c r="M8" i="14"/>
  <c r="D7" i="14"/>
  <c r="E7" i="14"/>
  <c r="K7" i="14"/>
  <c r="H7" i="14"/>
  <c r="I7" i="14"/>
  <c r="M7" i="14"/>
  <c r="D6" i="14"/>
  <c r="E6" i="14"/>
  <c r="K6" i="14"/>
  <c r="H6" i="14"/>
  <c r="I6" i="14"/>
  <c r="M6" i="14"/>
  <c r="D5" i="14"/>
  <c r="E5" i="14"/>
  <c r="K5" i="14"/>
  <c r="H5" i="14"/>
  <c r="I5" i="14"/>
  <c r="M5" i="14"/>
  <c r="D4" i="14"/>
  <c r="E4" i="14"/>
  <c r="K4" i="14"/>
  <c r="H4" i="14"/>
  <c r="I4" i="14"/>
  <c r="M4" i="14"/>
  <c r="D3" i="14"/>
  <c r="E3" i="14"/>
  <c r="K3" i="14"/>
  <c r="H3" i="14"/>
  <c r="I3" i="14"/>
  <c r="M3" i="14"/>
  <c r="D2" i="14"/>
  <c r="E2" i="14"/>
  <c r="K2" i="14"/>
  <c r="H2" i="14"/>
  <c r="I2" i="14"/>
  <c r="M2" i="14"/>
  <c r="C148" i="14"/>
  <c r="D148" i="14"/>
  <c r="E148" i="14"/>
  <c r="K148" i="14"/>
  <c r="G148" i="14"/>
  <c r="H148" i="14"/>
  <c r="I148" i="14"/>
  <c r="E149" i="14"/>
  <c r="J147" i="14"/>
  <c r="L147" i="14"/>
  <c r="F147" i="14"/>
  <c r="F151" i="14"/>
  <c r="B147" i="14"/>
  <c r="B151" i="14"/>
  <c r="F148" i="14"/>
  <c r="B148" i="14"/>
  <c r="F144" i="14"/>
  <c r="B144" i="14"/>
  <c r="F143" i="14"/>
  <c r="B143" i="14"/>
  <c r="F142" i="14"/>
  <c r="B142" i="14"/>
  <c r="F141" i="14"/>
  <c r="B141" i="14"/>
  <c r="F140" i="14"/>
  <c r="B140" i="14"/>
  <c r="F139" i="14"/>
  <c r="B139" i="14"/>
  <c r="F138" i="14"/>
  <c r="B138" i="14"/>
  <c r="F137" i="14"/>
  <c r="B137" i="14"/>
  <c r="F136" i="14"/>
  <c r="B136" i="14"/>
  <c r="F135" i="14"/>
  <c r="B135" i="14"/>
  <c r="F134" i="14"/>
  <c r="B134" i="14"/>
  <c r="F133" i="14"/>
  <c r="B133" i="14"/>
  <c r="F132" i="14"/>
  <c r="B132" i="14"/>
  <c r="F131" i="14"/>
  <c r="B131" i="14"/>
  <c r="F130" i="14"/>
  <c r="B130" i="14"/>
  <c r="F129" i="14"/>
  <c r="B129" i="14"/>
  <c r="F128" i="14"/>
  <c r="B128" i="14"/>
  <c r="F127" i="14"/>
  <c r="B127" i="14"/>
  <c r="F126" i="14"/>
  <c r="B126" i="14"/>
  <c r="F125" i="14"/>
  <c r="B125" i="14"/>
  <c r="F124" i="14"/>
  <c r="B124" i="14"/>
  <c r="F123" i="14"/>
  <c r="B123" i="14"/>
  <c r="F122" i="14"/>
  <c r="B122" i="14"/>
  <c r="F121" i="14"/>
  <c r="B121" i="14"/>
  <c r="F120" i="14"/>
  <c r="B120" i="14"/>
  <c r="F119" i="14"/>
  <c r="B119" i="14"/>
  <c r="F118" i="14"/>
  <c r="B118" i="14"/>
  <c r="F117" i="14"/>
  <c r="B117" i="14"/>
  <c r="F116" i="14"/>
  <c r="B116" i="14"/>
  <c r="F115" i="14"/>
  <c r="B115" i="14"/>
  <c r="F114" i="14"/>
  <c r="B114" i="14"/>
  <c r="F113" i="14"/>
  <c r="B113" i="14"/>
  <c r="F112" i="14"/>
  <c r="B112" i="14"/>
  <c r="F111" i="14"/>
  <c r="B111" i="14"/>
  <c r="F110" i="14"/>
  <c r="B110" i="14"/>
  <c r="F109" i="14"/>
  <c r="B109" i="14"/>
  <c r="F108" i="14"/>
  <c r="B108" i="14"/>
  <c r="F107" i="14"/>
  <c r="B107" i="14"/>
  <c r="F106" i="14"/>
  <c r="B106" i="14"/>
  <c r="F105" i="14"/>
  <c r="B105" i="14"/>
  <c r="F104" i="14"/>
  <c r="B104" i="14"/>
  <c r="F103" i="14"/>
  <c r="B103" i="14"/>
  <c r="F102" i="14"/>
  <c r="B102" i="14"/>
  <c r="F101" i="14"/>
  <c r="B101" i="14"/>
  <c r="F100" i="14"/>
  <c r="B100" i="14"/>
  <c r="F99" i="14"/>
  <c r="B99" i="14"/>
  <c r="F98" i="14"/>
  <c r="B98" i="14"/>
  <c r="F97" i="14"/>
  <c r="B97" i="14"/>
  <c r="F96" i="14"/>
  <c r="B96" i="14"/>
  <c r="F95" i="14"/>
  <c r="B95" i="14"/>
  <c r="F94" i="14"/>
  <c r="B94" i="14"/>
  <c r="F93" i="14"/>
  <c r="B93" i="14"/>
  <c r="F92" i="14"/>
  <c r="B92" i="14"/>
  <c r="F91" i="14"/>
  <c r="B91" i="14"/>
  <c r="F90" i="14"/>
  <c r="B90" i="14"/>
  <c r="F89" i="14"/>
  <c r="B89" i="14"/>
  <c r="F88" i="14"/>
  <c r="B88" i="14"/>
  <c r="F87" i="14"/>
  <c r="B87" i="14"/>
  <c r="F86" i="14"/>
  <c r="B86" i="14"/>
  <c r="F85" i="14"/>
  <c r="B85" i="14"/>
  <c r="F84" i="14"/>
  <c r="B84" i="14"/>
  <c r="F83" i="14"/>
  <c r="B83" i="14"/>
  <c r="F82" i="14"/>
  <c r="B82" i="14"/>
  <c r="F81" i="14"/>
  <c r="B81" i="14"/>
  <c r="F80" i="14"/>
  <c r="B80" i="14"/>
  <c r="F79" i="14"/>
  <c r="B79" i="14"/>
  <c r="F78" i="14"/>
  <c r="B78" i="14"/>
  <c r="F77" i="14"/>
  <c r="B77" i="14"/>
  <c r="F76" i="14"/>
  <c r="B76" i="14"/>
  <c r="F75" i="14"/>
  <c r="B75" i="14"/>
  <c r="F74" i="14"/>
  <c r="B74" i="14"/>
  <c r="F73" i="14"/>
  <c r="B73" i="14"/>
  <c r="F72" i="14"/>
  <c r="B72" i="14"/>
  <c r="F71" i="14"/>
  <c r="B71" i="14"/>
  <c r="F70" i="14"/>
  <c r="B70" i="14"/>
  <c r="F69" i="14"/>
  <c r="B69" i="14"/>
  <c r="F68" i="14"/>
  <c r="B68" i="14"/>
  <c r="F67" i="14"/>
  <c r="B67" i="14"/>
  <c r="F66" i="14"/>
  <c r="B66" i="14"/>
  <c r="F65" i="14"/>
  <c r="B65" i="14"/>
  <c r="F64" i="14"/>
  <c r="B64" i="14"/>
  <c r="F63" i="14"/>
  <c r="B63" i="14"/>
  <c r="F62" i="14"/>
  <c r="B62" i="14"/>
  <c r="F61" i="14"/>
  <c r="B61" i="14"/>
  <c r="F60" i="14"/>
  <c r="B60" i="14"/>
  <c r="F59" i="14"/>
  <c r="B59" i="14"/>
  <c r="F58" i="14"/>
  <c r="B58" i="14"/>
  <c r="F57" i="14"/>
  <c r="B57" i="14"/>
  <c r="F56" i="14"/>
  <c r="B56" i="14"/>
  <c r="F55" i="14"/>
  <c r="B55" i="14"/>
  <c r="F54" i="14"/>
  <c r="B54" i="14"/>
  <c r="F53" i="14"/>
  <c r="B53" i="14"/>
  <c r="F52" i="14"/>
  <c r="B52" i="14"/>
  <c r="F51" i="14"/>
  <c r="B51" i="14"/>
  <c r="F50" i="14"/>
  <c r="B50" i="14"/>
  <c r="F49" i="14"/>
  <c r="B49" i="14"/>
  <c r="F48" i="14"/>
  <c r="B48" i="14"/>
  <c r="F47" i="14"/>
  <c r="B47" i="14"/>
  <c r="F46" i="14"/>
  <c r="B46" i="14"/>
  <c r="F45" i="14"/>
  <c r="B45" i="14"/>
  <c r="F44" i="14"/>
  <c r="B44" i="14"/>
  <c r="F43" i="14"/>
  <c r="B43" i="14"/>
  <c r="F42" i="14"/>
  <c r="B42" i="14"/>
  <c r="F41" i="14"/>
  <c r="B41" i="14"/>
  <c r="F40" i="14"/>
  <c r="B40" i="14"/>
  <c r="F39" i="14"/>
  <c r="B39" i="14"/>
  <c r="F38" i="14"/>
  <c r="B38" i="14"/>
  <c r="F37" i="14"/>
  <c r="B37" i="14"/>
  <c r="F36" i="14"/>
  <c r="B36" i="14"/>
  <c r="F35" i="14"/>
  <c r="B35" i="14"/>
  <c r="F34" i="14"/>
  <c r="B34" i="14"/>
  <c r="F33" i="14"/>
  <c r="B33" i="14"/>
  <c r="F32" i="14"/>
  <c r="B32" i="14"/>
  <c r="F31" i="14"/>
  <c r="B31" i="14"/>
  <c r="F30" i="14"/>
  <c r="B30" i="14"/>
  <c r="F29" i="14"/>
  <c r="B29" i="14"/>
  <c r="F28" i="14"/>
  <c r="B28" i="14"/>
  <c r="F27" i="14"/>
  <c r="B27" i="14"/>
  <c r="F26" i="14"/>
  <c r="B26" i="14"/>
  <c r="F25" i="14"/>
  <c r="B25" i="14"/>
  <c r="F24" i="14"/>
  <c r="B24" i="14"/>
  <c r="F23" i="14"/>
  <c r="B23" i="14"/>
  <c r="F22" i="14"/>
  <c r="B22" i="14"/>
  <c r="F21" i="14"/>
  <c r="B21" i="14"/>
  <c r="F20" i="14"/>
  <c r="B20" i="14"/>
  <c r="F19" i="14"/>
  <c r="B19" i="14"/>
  <c r="F18" i="14"/>
  <c r="B18" i="14"/>
  <c r="F17" i="14"/>
  <c r="B17" i="14"/>
  <c r="F16" i="14"/>
  <c r="B16" i="14"/>
  <c r="F15" i="14"/>
  <c r="B15" i="14"/>
  <c r="F14" i="14"/>
  <c r="B14" i="14"/>
  <c r="F13" i="14"/>
  <c r="B13" i="14"/>
  <c r="F12" i="14"/>
  <c r="B12" i="14"/>
  <c r="F11" i="14"/>
  <c r="B11" i="14"/>
  <c r="F10" i="14"/>
  <c r="B10" i="14"/>
  <c r="F9" i="14"/>
  <c r="B9" i="14"/>
  <c r="F8" i="14"/>
  <c r="B8" i="14"/>
  <c r="F7" i="14"/>
  <c r="B7" i="14"/>
  <c r="F6" i="14"/>
  <c r="B6" i="14"/>
  <c r="F5" i="14"/>
  <c r="B5" i="14"/>
  <c r="F4" i="14"/>
  <c r="B4" i="14"/>
  <c r="F3" i="14"/>
  <c r="B3" i="14"/>
  <c r="F2" i="14"/>
  <c r="B2" i="14"/>
  <c r="A148" i="14"/>
  <c r="A147"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2" i="14"/>
  <c r="E111" i="6"/>
  <c r="C111" i="6"/>
  <c r="E110" i="6"/>
  <c r="C110" i="6"/>
  <c r="E109" i="6"/>
  <c r="C109" i="6"/>
  <c r="E108" i="6"/>
  <c r="C108" i="6"/>
  <c r="E107" i="6"/>
  <c r="C107" i="6"/>
  <c r="E106" i="6"/>
  <c r="C106" i="6"/>
  <c r="E105" i="6"/>
  <c r="C105" i="6"/>
  <c r="E104" i="6"/>
  <c r="C104" i="6"/>
  <c r="E103" i="6"/>
  <c r="C103" i="6"/>
  <c r="E102" i="6"/>
  <c r="C102" i="6"/>
  <c r="E101" i="6"/>
  <c r="C101" i="6"/>
  <c r="E100" i="6"/>
  <c r="C100" i="6"/>
  <c r="E99" i="6"/>
  <c r="C99" i="6"/>
  <c r="E98" i="6"/>
  <c r="C98" i="6"/>
  <c r="E97" i="6"/>
  <c r="C97" i="6"/>
  <c r="E96" i="6"/>
  <c r="C96" i="6"/>
  <c r="E95" i="6"/>
  <c r="C95" i="6"/>
  <c r="E94" i="6"/>
  <c r="C94" i="6"/>
  <c r="E93" i="6"/>
  <c r="C93" i="6"/>
  <c r="E92" i="6"/>
  <c r="C92" i="6"/>
  <c r="E91" i="6"/>
  <c r="C91" i="6"/>
  <c r="E90" i="6"/>
  <c r="C90" i="6"/>
  <c r="E89" i="6"/>
  <c r="C89" i="6"/>
  <c r="E88" i="6"/>
  <c r="C88" i="6"/>
  <c r="E87" i="6"/>
  <c r="C87" i="6"/>
  <c r="E86" i="6"/>
  <c r="C86" i="6"/>
  <c r="E85" i="6"/>
  <c r="C85" i="6"/>
  <c r="E84" i="6"/>
  <c r="C84" i="6"/>
  <c r="E83" i="6"/>
  <c r="C83" i="6"/>
  <c r="E82" i="6"/>
  <c r="C82" i="6"/>
  <c r="E81" i="6"/>
  <c r="C81" i="6"/>
  <c r="E80" i="6"/>
  <c r="C80" i="6"/>
  <c r="E79" i="6"/>
  <c r="C79" i="6"/>
  <c r="E78" i="6"/>
  <c r="C78" i="6"/>
  <c r="E77" i="6"/>
  <c r="C77" i="6"/>
  <c r="E76" i="6"/>
  <c r="C76" i="6"/>
  <c r="E75" i="6"/>
  <c r="C75" i="6"/>
  <c r="E74" i="6"/>
  <c r="C74" i="6"/>
  <c r="E73" i="6"/>
  <c r="C73" i="6"/>
  <c r="E72" i="6"/>
  <c r="C72" i="6"/>
  <c r="E71" i="6"/>
  <c r="C71" i="6"/>
  <c r="E70" i="6"/>
  <c r="C70" i="6"/>
  <c r="E69" i="6"/>
  <c r="C69" i="6"/>
  <c r="E68" i="6"/>
  <c r="C68" i="6"/>
  <c r="E67" i="6"/>
  <c r="C67" i="6"/>
  <c r="E66" i="6"/>
  <c r="C66" i="6"/>
  <c r="E65" i="6"/>
  <c r="C65" i="6"/>
  <c r="E64" i="6"/>
  <c r="C64" i="6"/>
  <c r="E63" i="6"/>
  <c r="C63" i="6"/>
  <c r="E62" i="6"/>
  <c r="C62" i="6"/>
  <c r="E61" i="6"/>
  <c r="C61" i="6"/>
  <c r="E60" i="6"/>
  <c r="C60" i="6"/>
  <c r="E59" i="6"/>
  <c r="C59" i="6"/>
  <c r="E58" i="6"/>
  <c r="C58" i="6"/>
  <c r="E57" i="6"/>
  <c r="C57" i="6"/>
  <c r="E56" i="6"/>
  <c r="C56" i="6"/>
  <c r="E55" i="6"/>
  <c r="C55" i="6"/>
  <c r="E54" i="6"/>
  <c r="C54" i="6"/>
  <c r="E53" i="6"/>
  <c r="C53" i="6"/>
  <c r="E52" i="6"/>
  <c r="C52" i="6"/>
  <c r="E51" i="6"/>
  <c r="C51" i="6"/>
  <c r="E50" i="6"/>
  <c r="C50" i="6"/>
  <c r="E49" i="6"/>
  <c r="C49" i="6"/>
  <c r="E48" i="6"/>
  <c r="C48" i="6"/>
  <c r="E47" i="6"/>
  <c r="C47" i="6"/>
  <c r="E46" i="6"/>
  <c r="C46" i="6"/>
  <c r="E45" i="6"/>
  <c r="C45" i="6"/>
  <c r="E44" i="6"/>
  <c r="C44" i="6"/>
  <c r="E43" i="6"/>
  <c r="C43" i="6"/>
  <c r="E42" i="6"/>
  <c r="C42" i="6"/>
  <c r="E41" i="6"/>
  <c r="C41" i="6"/>
  <c r="E40" i="6"/>
  <c r="C40" i="6"/>
  <c r="E39" i="6"/>
  <c r="C39" i="6"/>
  <c r="E38" i="6"/>
  <c r="C38" i="6"/>
  <c r="E37" i="6"/>
  <c r="C37" i="6"/>
  <c r="E36" i="6"/>
  <c r="C36" i="6"/>
  <c r="E35" i="6"/>
  <c r="C35" i="6"/>
  <c r="E34" i="6"/>
  <c r="C34" i="6"/>
  <c r="E33" i="6"/>
  <c r="C33" i="6"/>
  <c r="E32" i="6"/>
  <c r="C32" i="6"/>
  <c r="E31" i="6"/>
  <c r="C31" i="6"/>
  <c r="E30" i="6"/>
  <c r="C30" i="6"/>
  <c r="E29" i="6"/>
  <c r="C29" i="6"/>
  <c r="E28" i="6"/>
  <c r="C28" i="6"/>
  <c r="E27" i="6"/>
  <c r="C27" i="6"/>
  <c r="E26" i="6"/>
  <c r="C26" i="6"/>
  <c r="E25" i="6"/>
  <c r="C25" i="6"/>
  <c r="E24" i="6"/>
  <c r="C24" i="6"/>
  <c r="E23" i="6"/>
  <c r="C23" i="6"/>
  <c r="E22" i="6"/>
  <c r="C22" i="6"/>
  <c r="E21" i="6"/>
  <c r="C21" i="6"/>
  <c r="E20" i="6"/>
  <c r="C20" i="6"/>
  <c r="E19" i="6"/>
  <c r="C19" i="6"/>
  <c r="E18" i="6"/>
  <c r="C18" i="6"/>
  <c r="E17" i="6"/>
  <c r="C17" i="6"/>
  <c r="E16" i="6"/>
  <c r="C16" i="6"/>
  <c r="E15" i="6"/>
  <c r="C15" i="6"/>
  <c r="E14" i="6"/>
  <c r="C14" i="6"/>
  <c r="E13" i="6"/>
  <c r="C13" i="6"/>
  <c r="E12" i="6"/>
  <c r="C12" i="6"/>
  <c r="E11" i="6"/>
  <c r="C11" i="6"/>
  <c r="E10" i="6"/>
  <c r="C10" i="6"/>
  <c r="E9" i="6"/>
  <c r="C9" i="6"/>
  <c r="E8" i="6"/>
  <c r="C8" i="6"/>
  <c r="E7" i="6"/>
  <c r="C7" i="6"/>
  <c r="E6" i="6"/>
  <c r="C6" i="6"/>
  <c r="D111" i="6"/>
  <c r="D110" i="6"/>
  <c r="D109" i="6"/>
  <c r="D108" i="6"/>
  <c r="D107" i="6"/>
  <c r="D106" i="6"/>
  <c r="D105" i="6"/>
  <c r="D104" i="6"/>
  <c r="D103" i="6"/>
  <c r="D102" i="6"/>
  <c r="D101" i="6"/>
  <c r="D100" i="6"/>
  <c r="D99" i="6"/>
  <c r="D98" i="6"/>
  <c r="D97" i="6"/>
  <c r="D96" i="6"/>
  <c r="D95" i="6"/>
  <c r="D94" i="6"/>
  <c r="D93" i="6"/>
  <c r="D92" i="6"/>
  <c r="D91" i="6"/>
  <c r="D90" i="6"/>
  <c r="D89" i="6"/>
  <c r="D88" i="6"/>
  <c r="D87" i="6"/>
  <c r="D86" i="6"/>
  <c r="D85" i="6"/>
  <c r="D84" i="6"/>
  <c r="D83" i="6"/>
  <c r="D82" i="6"/>
  <c r="D81" i="6"/>
  <c r="D80" i="6"/>
  <c r="D79" i="6"/>
  <c r="D78" i="6"/>
  <c r="D77" i="6"/>
  <c r="D76" i="6"/>
  <c r="D75" i="6"/>
  <c r="D74" i="6"/>
  <c r="D73" i="6"/>
  <c r="D72" i="6"/>
  <c r="D71" i="6"/>
  <c r="D70" i="6"/>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D21" i="6"/>
  <c r="D20" i="6"/>
  <c r="D19" i="6"/>
  <c r="D18" i="6"/>
  <c r="D17" i="6"/>
  <c r="D16" i="6"/>
  <c r="D15" i="6"/>
  <c r="D14" i="6"/>
  <c r="D13" i="6"/>
  <c r="D12" i="6"/>
  <c r="D11" i="6"/>
  <c r="D10" i="6"/>
  <c r="D9" i="6"/>
  <c r="D8" i="6"/>
  <c r="D7" i="6"/>
  <c r="D6" i="6"/>
  <c r="DY135" i="10"/>
  <c r="DX135" i="10"/>
  <c r="DW135" i="10"/>
  <c r="DV135" i="10"/>
  <c r="DU135" i="10"/>
  <c r="DT135" i="10"/>
  <c r="DS135" i="10"/>
  <c r="DR135" i="10"/>
  <c r="DY134" i="10"/>
  <c r="DX134" i="10"/>
  <c r="DW134" i="10"/>
  <c r="DV134" i="10"/>
  <c r="DU134" i="10"/>
  <c r="DT134" i="10"/>
  <c r="DS134" i="10"/>
  <c r="DR134" i="10"/>
  <c r="DY133" i="10"/>
  <c r="DX133" i="10"/>
  <c r="DW133" i="10"/>
  <c r="DV133" i="10"/>
  <c r="DU133" i="10"/>
  <c r="DT133" i="10"/>
  <c r="DS133" i="10"/>
  <c r="DR133" i="10"/>
  <c r="DY132" i="10"/>
  <c r="DX132" i="10"/>
  <c r="DW132" i="10"/>
  <c r="DV132" i="10"/>
  <c r="DU132" i="10"/>
  <c r="DT132" i="10"/>
  <c r="DS132" i="10"/>
  <c r="DR132" i="10"/>
  <c r="DY131" i="10"/>
  <c r="DX131" i="10"/>
  <c r="DW131" i="10"/>
  <c r="DV131" i="10"/>
  <c r="DU131" i="10"/>
  <c r="DT131" i="10"/>
  <c r="DS131" i="10"/>
  <c r="DR131" i="10"/>
  <c r="DY130" i="10"/>
  <c r="DX130" i="10"/>
  <c r="DW130" i="10"/>
  <c r="DV130" i="10"/>
  <c r="DU130" i="10"/>
  <c r="DT130" i="10"/>
  <c r="DS130" i="10"/>
  <c r="DR130" i="10"/>
  <c r="DY129" i="10"/>
  <c r="DX129" i="10"/>
  <c r="DW129" i="10"/>
  <c r="DV129" i="10"/>
  <c r="DU129" i="10"/>
  <c r="DT129" i="10"/>
  <c r="DS129" i="10"/>
  <c r="DR129" i="10"/>
  <c r="DY128" i="10"/>
  <c r="DX128" i="10"/>
  <c r="DW128" i="10"/>
  <c r="DV128" i="10"/>
  <c r="DU128" i="10"/>
  <c r="DT128" i="10"/>
  <c r="DS128" i="10"/>
  <c r="DR128" i="10"/>
  <c r="DY127" i="10"/>
  <c r="DX127" i="10"/>
  <c r="DW127" i="10"/>
  <c r="DV127" i="10"/>
  <c r="DU127" i="10"/>
  <c r="DT127" i="10"/>
  <c r="DS127" i="10"/>
  <c r="DR127" i="10"/>
  <c r="DY126" i="10"/>
  <c r="DX126" i="10"/>
  <c r="DW126" i="10"/>
  <c r="DV126" i="10"/>
  <c r="DU126" i="10"/>
  <c r="DT126" i="10"/>
  <c r="DS126" i="10"/>
  <c r="DR126" i="10"/>
  <c r="DY125" i="10"/>
  <c r="DX125" i="10"/>
  <c r="DW125" i="10"/>
  <c r="DV125" i="10"/>
  <c r="DU125" i="10"/>
  <c r="DT125" i="10"/>
  <c r="DS125" i="10"/>
  <c r="DR125" i="10"/>
  <c r="DY124" i="10"/>
  <c r="DX124" i="10"/>
  <c r="DW124" i="10"/>
  <c r="DV124" i="10"/>
  <c r="DU124" i="10"/>
  <c r="DT124" i="10"/>
  <c r="DS124" i="10"/>
  <c r="DR124" i="10"/>
  <c r="DY123" i="10"/>
  <c r="DX123" i="10"/>
  <c r="DW123" i="10"/>
  <c r="DV123" i="10"/>
  <c r="DU123" i="10"/>
  <c r="DT123" i="10"/>
  <c r="DS123" i="10"/>
  <c r="DR123" i="10"/>
  <c r="DY122" i="10"/>
  <c r="DX122" i="10"/>
  <c r="DW122" i="10"/>
  <c r="DV122" i="10"/>
  <c r="DU122" i="10"/>
  <c r="DT122" i="10"/>
  <c r="DS122" i="10"/>
  <c r="DR122" i="10"/>
  <c r="DY121" i="10"/>
  <c r="DX121" i="10"/>
  <c r="DW121" i="10"/>
  <c r="DV121" i="10"/>
  <c r="DU121" i="10"/>
  <c r="DT121" i="10"/>
  <c r="DS121" i="10"/>
  <c r="DR121" i="10"/>
  <c r="DY120" i="10"/>
  <c r="DX120" i="10"/>
  <c r="DW120" i="10"/>
  <c r="DV120" i="10"/>
  <c r="DU120" i="10"/>
  <c r="DT120" i="10"/>
  <c r="DS120" i="10"/>
  <c r="DR120" i="10"/>
  <c r="DY119" i="10"/>
  <c r="DX119" i="10"/>
  <c r="DW119" i="10"/>
  <c r="DV119" i="10"/>
  <c r="DU119" i="10"/>
  <c r="DT119" i="10"/>
  <c r="DS119" i="10"/>
  <c r="DR119" i="10"/>
  <c r="DY118" i="10"/>
  <c r="DX118" i="10"/>
  <c r="DW118" i="10"/>
  <c r="DV118" i="10"/>
  <c r="DU118" i="10"/>
  <c r="DT118" i="10"/>
  <c r="DS118" i="10"/>
  <c r="DR118" i="10"/>
  <c r="DY117" i="10"/>
  <c r="DX117" i="10"/>
  <c r="DW117" i="10"/>
  <c r="DV117" i="10"/>
  <c r="DU117" i="10"/>
  <c r="DT117" i="10"/>
  <c r="DS117" i="10"/>
  <c r="DR117" i="10"/>
  <c r="DY116" i="10"/>
  <c r="DX116" i="10"/>
  <c r="DW116" i="10"/>
  <c r="DV116" i="10"/>
  <c r="DU116" i="10"/>
  <c r="DT116" i="10"/>
  <c r="DS116" i="10"/>
  <c r="DR116" i="10"/>
  <c r="DY115" i="10"/>
  <c r="DX115" i="10"/>
  <c r="DW115" i="10"/>
  <c r="DV115" i="10"/>
  <c r="DU115" i="10"/>
  <c r="DT115" i="10"/>
  <c r="DS115" i="10"/>
  <c r="DR115" i="10"/>
  <c r="DY114" i="10"/>
  <c r="DX114" i="10"/>
  <c r="DW114" i="10"/>
  <c r="DV114" i="10"/>
  <c r="DU114" i="10"/>
  <c r="DT114" i="10"/>
  <c r="DS114" i="10"/>
  <c r="DR114" i="10"/>
  <c r="DY113" i="10"/>
  <c r="DX113" i="10"/>
  <c r="DW113" i="10"/>
  <c r="DV113" i="10"/>
  <c r="DU113" i="10"/>
  <c r="DT113" i="10"/>
  <c r="DS113" i="10"/>
  <c r="DR113" i="10"/>
  <c r="DY112" i="10"/>
  <c r="DX112" i="10"/>
  <c r="DW112" i="10"/>
  <c r="DV112" i="10"/>
  <c r="DU112" i="10"/>
  <c r="DT112" i="10"/>
  <c r="DS112" i="10"/>
  <c r="DR112" i="10"/>
  <c r="DY111" i="10"/>
  <c r="DX111" i="10"/>
  <c r="DW111" i="10"/>
  <c r="DV111" i="10"/>
  <c r="DU111" i="10"/>
  <c r="DT111" i="10"/>
  <c r="DS111" i="10"/>
  <c r="DR111" i="10"/>
  <c r="DY110" i="10"/>
  <c r="DX110" i="10"/>
  <c r="DW110" i="10"/>
  <c r="DV110" i="10"/>
  <c r="DU110" i="10"/>
  <c r="DT110" i="10"/>
  <c r="DS110" i="10"/>
  <c r="DR110" i="10"/>
  <c r="DY109" i="10"/>
  <c r="DX109" i="10"/>
  <c r="DW109" i="10"/>
  <c r="DV109" i="10"/>
  <c r="DU109" i="10"/>
  <c r="DT109" i="10"/>
  <c r="DS109" i="10"/>
  <c r="DR109" i="10"/>
  <c r="DY108" i="10"/>
  <c r="DX108" i="10"/>
  <c r="DW108" i="10"/>
  <c r="DV108" i="10"/>
  <c r="DU108" i="10"/>
  <c r="DT108" i="10"/>
  <c r="DS108" i="10"/>
  <c r="DR108" i="10"/>
  <c r="DY107" i="10"/>
  <c r="DX107" i="10"/>
  <c r="DW107" i="10"/>
  <c r="DV107" i="10"/>
  <c r="DU107" i="10"/>
  <c r="DT107" i="10"/>
  <c r="DS107" i="10"/>
  <c r="DR107" i="10"/>
  <c r="DY106" i="10"/>
  <c r="DX106" i="10"/>
  <c r="DW106" i="10"/>
  <c r="DV106" i="10"/>
  <c r="DU106" i="10"/>
  <c r="DT106" i="10"/>
  <c r="DS106" i="10"/>
  <c r="DR106" i="10"/>
  <c r="DY105" i="10"/>
  <c r="DX105" i="10"/>
  <c r="DW105" i="10"/>
  <c r="DV105" i="10"/>
  <c r="DU105" i="10"/>
  <c r="DT105" i="10"/>
  <c r="DS105" i="10"/>
  <c r="DR105" i="10"/>
  <c r="DY104" i="10"/>
  <c r="DX104" i="10"/>
  <c r="DW104" i="10"/>
  <c r="DV104" i="10"/>
  <c r="DU104" i="10"/>
  <c r="DT104" i="10"/>
  <c r="DS104" i="10"/>
  <c r="DR104" i="10"/>
  <c r="DY103" i="10"/>
  <c r="DX103" i="10"/>
  <c r="DW103" i="10"/>
  <c r="DV103" i="10"/>
  <c r="DU103" i="10"/>
  <c r="DT103" i="10"/>
  <c r="DS103" i="10"/>
  <c r="DR103" i="10"/>
  <c r="DY102" i="10"/>
  <c r="DX102" i="10"/>
  <c r="DW102" i="10"/>
  <c r="DV102" i="10"/>
  <c r="DU102" i="10"/>
  <c r="DT102" i="10"/>
  <c r="DS102" i="10"/>
  <c r="DR102" i="10"/>
  <c r="DY101" i="10"/>
  <c r="DX101" i="10"/>
  <c r="DW101" i="10"/>
  <c r="DV101" i="10"/>
  <c r="DU101" i="10"/>
  <c r="DT101" i="10"/>
  <c r="DS101" i="10"/>
  <c r="DR101" i="10"/>
  <c r="DY100" i="10"/>
  <c r="DX100" i="10"/>
  <c r="DW100" i="10"/>
  <c r="DV100" i="10"/>
  <c r="DU100" i="10"/>
  <c r="DT100" i="10"/>
  <c r="DS100" i="10"/>
  <c r="DR100" i="10"/>
  <c r="DY99" i="10"/>
  <c r="DX99" i="10"/>
  <c r="DW99" i="10"/>
  <c r="DV99" i="10"/>
  <c r="DU99" i="10"/>
  <c r="DT99" i="10"/>
  <c r="DS99" i="10"/>
  <c r="DR99" i="10"/>
  <c r="DY98" i="10"/>
  <c r="DX98" i="10"/>
  <c r="DW98" i="10"/>
  <c r="DV98" i="10"/>
  <c r="DU98" i="10"/>
  <c r="DT98" i="10"/>
  <c r="DS98" i="10"/>
  <c r="DR98" i="10"/>
  <c r="DY97" i="10"/>
  <c r="DX97" i="10"/>
  <c r="DW97" i="10"/>
  <c r="DV97" i="10"/>
  <c r="DU97" i="10"/>
  <c r="DT97" i="10"/>
  <c r="DS97" i="10"/>
  <c r="DR97" i="10"/>
  <c r="DY96" i="10"/>
  <c r="DX96" i="10"/>
  <c r="DW96" i="10"/>
  <c r="DV96" i="10"/>
  <c r="DU96" i="10"/>
  <c r="DT96" i="10"/>
  <c r="DS96" i="10"/>
  <c r="DR96" i="10"/>
  <c r="DY95" i="10"/>
  <c r="DX95" i="10"/>
  <c r="DW95" i="10"/>
  <c r="DV95" i="10"/>
  <c r="DU95" i="10"/>
  <c r="DT95" i="10"/>
  <c r="DS95" i="10"/>
  <c r="DR95" i="10"/>
  <c r="DY94" i="10"/>
  <c r="DX94" i="10"/>
  <c r="DW94" i="10"/>
  <c r="DV94" i="10"/>
  <c r="DU94" i="10"/>
  <c r="DT94" i="10"/>
  <c r="DS94" i="10"/>
  <c r="DR94" i="10"/>
  <c r="DY93" i="10"/>
  <c r="DX93" i="10"/>
  <c r="DW93" i="10"/>
  <c r="DV93" i="10"/>
  <c r="DU93" i="10"/>
  <c r="DT93" i="10"/>
  <c r="DS93" i="10"/>
  <c r="DR93" i="10"/>
  <c r="DY92" i="10"/>
  <c r="DX92" i="10"/>
  <c r="DW92" i="10"/>
  <c r="DV92" i="10"/>
  <c r="DU92" i="10"/>
  <c r="DT92" i="10"/>
  <c r="DS92" i="10"/>
  <c r="DR92" i="10"/>
  <c r="DY91" i="10"/>
  <c r="DX91" i="10"/>
  <c r="DW91" i="10"/>
  <c r="DV91" i="10"/>
  <c r="DU91" i="10"/>
  <c r="DT91" i="10"/>
  <c r="DS91" i="10"/>
  <c r="DR91" i="10"/>
  <c r="DY90" i="10"/>
  <c r="DX90" i="10"/>
  <c r="DW90" i="10"/>
  <c r="DV90" i="10"/>
  <c r="DU90" i="10"/>
  <c r="DT90" i="10"/>
  <c r="DS90" i="10"/>
  <c r="DR90" i="10"/>
  <c r="DY89" i="10"/>
  <c r="DX89" i="10"/>
  <c r="DW89" i="10"/>
  <c r="DV89" i="10"/>
  <c r="DU89" i="10"/>
  <c r="DT89" i="10"/>
  <c r="DS89" i="10"/>
  <c r="DR89" i="10"/>
  <c r="DY88" i="10"/>
  <c r="DX88" i="10"/>
  <c r="DW88" i="10"/>
  <c r="DV88" i="10"/>
  <c r="DU88" i="10"/>
  <c r="DT88" i="10"/>
  <c r="DS88" i="10"/>
  <c r="DR88" i="10"/>
  <c r="DY87" i="10"/>
  <c r="DX87" i="10"/>
  <c r="DW87" i="10"/>
  <c r="DV87" i="10"/>
  <c r="DU87" i="10"/>
  <c r="DT87" i="10"/>
  <c r="DS87" i="10"/>
  <c r="DR87" i="10"/>
  <c r="DY86" i="10"/>
  <c r="DX86" i="10"/>
  <c r="DW86" i="10"/>
  <c r="DV86" i="10"/>
  <c r="DU86" i="10"/>
  <c r="DT86" i="10"/>
  <c r="DS86" i="10"/>
  <c r="DR86" i="10"/>
  <c r="DY85" i="10"/>
  <c r="DX85" i="10"/>
  <c r="DW85" i="10"/>
  <c r="DV85" i="10"/>
  <c r="DU85" i="10"/>
  <c r="DT85" i="10"/>
  <c r="DS85" i="10"/>
  <c r="DR85" i="10"/>
  <c r="DY84" i="10"/>
  <c r="DX84" i="10"/>
  <c r="DW84" i="10"/>
  <c r="DV84" i="10"/>
  <c r="DU84" i="10"/>
  <c r="DT84" i="10"/>
  <c r="DS84" i="10"/>
  <c r="DR84" i="10"/>
  <c r="DY83" i="10"/>
  <c r="DX83" i="10"/>
  <c r="DW83" i="10"/>
  <c r="DV83" i="10"/>
  <c r="DU83" i="10"/>
  <c r="DT83" i="10"/>
  <c r="DS83" i="10"/>
  <c r="DR83" i="10"/>
  <c r="DY82" i="10"/>
  <c r="DX82" i="10"/>
  <c r="DW82" i="10"/>
  <c r="DV82" i="10"/>
  <c r="DU82" i="10"/>
  <c r="DT82" i="10"/>
  <c r="DS82" i="10"/>
  <c r="DR82" i="10"/>
  <c r="DY81" i="10"/>
  <c r="DX81" i="10"/>
  <c r="DW81" i="10"/>
  <c r="DV81" i="10"/>
  <c r="DU81" i="10"/>
  <c r="DT81" i="10"/>
  <c r="DS81" i="10"/>
  <c r="DR81" i="10"/>
  <c r="DY80" i="10"/>
  <c r="DX80" i="10"/>
  <c r="DW80" i="10"/>
  <c r="DV80" i="10"/>
  <c r="DU80" i="10"/>
  <c r="DT80" i="10"/>
  <c r="DS80" i="10"/>
  <c r="DR80" i="10"/>
  <c r="DY79" i="10"/>
  <c r="DX79" i="10"/>
  <c r="DW79" i="10"/>
  <c r="DV79" i="10"/>
  <c r="DU79" i="10"/>
  <c r="DT79" i="10"/>
  <c r="DS79" i="10"/>
  <c r="DR79" i="10"/>
  <c r="DY78" i="10"/>
  <c r="DX78" i="10"/>
  <c r="DW78" i="10"/>
  <c r="DV78" i="10"/>
  <c r="DU78" i="10"/>
  <c r="DT78" i="10"/>
  <c r="DS78" i="10"/>
  <c r="DR78" i="10"/>
  <c r="DY77" i="10"/>
  <c r="DX77" i="10"/>
  <c r="DW77" i="10"/>
  <c r="DV77" i="10"/>
  <c r="DU77" i="10"/>
  <c r="DT77" i="10"/>
  <c r="DS77" i="10"/>
  <c r="DR77" i="10"/>
  <c r="DY76" i="10"/>
  <c r="DX76" i="10"/>
  <c r="DW76" i="10"/>
  <c r="DV76" i="10"/>
  <c r="DU76" i="10"/>
  <c r="DT76" i="10"/>
  <c r="DS76" i="10"/>
  <c r="DR76" i="10"/>
  <c r="DY75" i="10"/>
  <c r="DX75" i="10"/>
  <c r="DW75" i="10"/>
  <c r="DV75" i="10"/>
  <c r="DU75" i="10"/>
  <c r="DT75" i="10"/>
  <c r="DS75" i="10"/>
  <c r="DR75" i="10"/>
  <c r="DY74" i="10"/>
  <c r="DX74" i="10"/>
  <c r="DW74" i="10"/>
  <c r="DV74" i="10"/>
  <c r="DU74" i="10"/>
  <c r="DT74" i="10"/>
  <c r="DS74" i="10"/>
  <c r="DR74" i="10"/>
  <c r="DY73" i="10"/>
  <c r="DX73" i="10"/>
  <c r="DW73" i="10"/>
  <c r="DV73" i="10"/>
  <c r="DU73" i="10"/>
  <c r="DT73" i="10"/>
  <c r="DS73" i="10"/>
  <c r="DR73" i="10"/>
  <c r="DY72" i="10"/>
  <c r="DX72" i="10"/>
  <c r="DW72" i="10"/>
  <c r="DV72" i="10"/>
  <c r="DU72" i="10"/>
  <c r="DT72" i="10"/>
  <c r="DS72" i="10"/>
  <c r="DR72" i="10"/>
  <c r="DY71" i="10"/>
  <c r="DX71" i="10"/>
  <c r="DW71" i="10"/>
  <c r="DV71" i="10"/>
  <c r="DU71" i="10"/>
  <c r="DT71" i="10"/>
  <c r="DS71" i="10"/>
  <c r="DR71" i="10"/>
  <c r="DY70" i="10"/>
  <c r="DX70" i="10"/>
  <c r="DW70" i="10"/>
  <c r="DV70" i="10"/>
  <c r="DU70" i="10"/>
  <c r="DT70" i="10"/>
  <c r="DS70" i="10"/>
  <c r="DR70" i="10"/>
  <c r="DY69" i="10"/>
  <c r="DX69" i="10"/>
  <c r="DW69" i="10"/>
  <c r="DV69" i="10"/>
  <c r="DU69" i="10"/>
  <c r="DT69" i="10"/>
  <c r="DS69" i="10"/>
  <c r="DR69" i="10"/>
  <c r="DY68" i="10"/>
  <c r="DX68" i="10"/>
  <c r="DW68" i="10"/>
  <c r="DV68" i="10"/>
  <c r="DU68" i="10"/>
  <c r="DT68" i="10"/>
  <c r="DS68" i="10"/>
  <c r="DR68" i="10"/>
  <c r="DY67" i="10"/>
  <c r="DX67" i="10"/>
  <c r="DW67" i="10"/>
  <c r="DV67" i="10"/>
  <c r="DU67" i="10"/>
  <c r="DT67" i="10"/>
  <c r="DS67" i="10"/>
  <c r="DR67" i="10"/>
  <c r="DY66" i="10"/>
  <c r="DX66" i="10"/>
  <c r="DW66" i="10"/>
  <c r="DV66" i="10"/>
  <c r="DU66" i="10"/>
  <c r="DT66" i="10"/>
  <c r="DS66" i="10"/>
  <c r="DR66" i="10"/>
  <c r="DY65" i="10"/>
  <c r="DX65" i="10"/>
  <c r="DW65" i="10"/>
  <c r="DV65" i="10"/>
  <c r="DU65" i="10"/>
  <c r="DT65" i="10"/>
  <c r="DS65" i="10"/>
  <c r="DR65" i="10"/>
  <c r="DY64" i="10"/>
  <c r="DX64" i="10"/>
  <c r="DW64" i="10"/>
  <c r="DV64" i="10"/>
  <c r="DU64" i="10"/>
  <c r="DT64" i="10"/>
  <c r="DS64" i="10"/>
  <c r="DR64" i="10"/>
  <c r="DY63" i="10"/>
  <c r="DX63" i="10"/>
  <c r="DW63" i="10"/>
  <c r="DV63" i="10"/>
  <c r="DU63" i="10"/>
  <c r="DT63" i="10"/>
  <c r="DS63" i="10"/>
  <c r="DR63" i="10"/>
  <c r="DY62" i="10"/>
  <c r="DX62" i="10"/>
  <c r="DW62" i="10"/>
  <c r="DV62" i="10"/>
  <c r="DU62" i="10"/>
  <c r="DT62" i="10"/>
  <c r="DS62" i="10"/>
  <c r="DR62" i="10"/>
  <c r="DY61" i="10"/>
  <c r="DX61" i="10"/>
  <c r="DW61" i="10"/>
  <c r="DV61" i="10"/>
  <c r="DU61" i="10"/>
  <c r="DT61" i="10"/>
  <c r="DS61" i="10"/>
  <c r="DR61" i="10"/>
  <c r="DY60" i="10"/>
  <c r="DX60" i="10"/>
  <c r="DW60" i="10"/>
  <c r="DV60" i="10"/>
  <c r="DU60" i="10"/>
  <c r="DT60" i="10"/>
  <c r="DS60" i="10"/>
  <c r="DR60" i="10"/>
  <c r="DY59" i="10"/>
  <c r="DX59" i="10"/>
  <c r="DW59" i="10"/>
  <c r="DV59" i="10"/>
  <c r="DU59" i="10"/>
  <c r="DT59" i="10"/>
  <c r="DS59" i="10"/>
  <c r="DR59" i="10"/>
  <c r="DY58" i="10"/>
  <c r="DX58" i="10"/>
  <c r="DW58" i="10"/>
  <c r="DV58" i="10"/>
  <c r="DU58" i="10"/>
  <c r="DT58" i="10"/>
  <c r="DS58" i="10"/>
  <c r="DR58" i="10"/>
  <c r="DY57" i="10"/>
  <c r="DX57" i="10"/>
  <c r="DW57" i="10"/>
  <c r="DV57" i="10"/>
  <c r="DU57" i="10"/>
  <c r="DT57" i="10"/>
  <c r="DS57" i="10"/>
  <c r="DR57" i="10"/>
  <c r="DY56" i="10"/>
  <c r="DX56" i="10"/>
  <c r="DW56" i="10"/>
  <c r="DV56" i="10"/>
  <c r="DU56" i="10"/>
  <c r="DT56" i="10"/>
  <c r="DS56" i="10"/>
  <c r="DR56" i="10"/>
  <c r="DY55" i="10"/>
  <c r="DX55" i="10"/>
  <c r="DW55" i="10"/>
  <c r="DV55" i="10"/>
  <c r="DU55" i="10"/>
  <c r="DT55" i="10"/>
  <c r="DS55" i="10"/>
  <c r="DR55" i="10"/>
  <c r="DY54" i="10"/>
  <c r="DX54" i="10"/>
  <c r="DW54" i="10"/>
  <c r="DV54" i="10"/>
  <c r="DU54" i="10"/>
  <c r="DT54" i="10"/>
  <c r="DS54" i="10"/>
  <c r="DR54" i="10"/>
  <c r="DY53" i="10"/>
  <c r="DX53" i="10"/>
  <c r="DW53" i="10"/>
  <c r="DV53" i="10"/>
  <c r="DU53" i="10"/>
  <c r="DT53" i="10"/>
  <c r="DS53" i="10"/>
  <c r="DR53" i="10"/>
  <c r="DY52" i="10"/>
  <c r="DX52" i="10"/>
  <c r="DW52" i="10"/>
  <c r="DV52" i="10"/>
  <c r="DU52" i="10"/>
  <c r="DT52" i="10"/>
  <c r="DS52" i="10"/>
  <c r="DR52" i="10"/>
  <c r="DY51" i="10"/>
  <c r="DX51" i="10"/>
  <c r="DW51" i="10"/>
  <c r="DV51" i="10"/>
  <c r="DU51" i="10"/>
  <c r="DT51" i="10"/>
  <c r="DS51" i="10"/>
  <c r="DR51" i="10"/>
  <c r="DY50" i="10"/>
  <c r="DX50" i="10"/>
  <c r="DW50" i="10"/>
  <c r="DV50" i="10"/>
  <c r="DU50" i="10"/>
  <c r="DT50" i="10"/>
  <c r="DS50" i="10"/>
  <c r="DR50" i="10"/>
  <c r="DY49" i="10"/>
  <c r="DX49" i="10"/>
  <c r="DW49" i="10"/>
  <c r="DV49" i="10"/>
  <c r="DU49" i="10"/>
  <c r="DT49" i="10"/>
  <c r="DS49" i="10"/>
  <c r="DR49" i="10"/>
  <c r="DY48" i="10"/>
  <c r="DX48" i="10"/>
  <c r="DW48" i="10"/>
  <c r="DV48" i="10"/>
  <c r="DU48" i="10"/>
  <c r="DT48" i="10"/>
  <c r="DS48" i="10"/>
  <c r="DR48" i="10"/>
  <c r="DY47" i="10"/>
  <c r="DX47" i="10"/>
  <c r="DW47" i="10"/>
  <c r="DV47" i="10"/>
  <c r="DU47" i="10"/>
  <c r="DT47" i="10"/>
  <c r="DS47" i="10"/>
  <c r="DR47" i="10"/>
  <c r="DY46" i="10"/>
  <c r="DX46" i="10"/>
  <c r="DW46" i="10"/>
  <c r="DV46" i="10"/>
  <c r="DU46" i="10"/>
  <c r="DT46" i="10"/>
  <c r="DS46" i="10"/>
  <c r="DR46" i="10"/>
  <c r="DY45" i="10"/>
  <c r="DX45" i="10"/>
  <c r="DW45" i="10"/>
  <c r="DV45" i="10"/>
  <c r="DU45" i="10"/>
  <c r="DT45" i="10"/>
  <c r="DS45" i="10"/>
  <c r="DR45" i="10"/>
  <c r="DY44" i="10"/>
  <c r="DX44" i="10"/>
  <c r="DW44" i="10"/>
  <c r="DV44" i="10"/>
  <c r="DU44" i="10"/>
  <c r="DT44" i="10"/>
  <c r="DS44" i="10"/>
  <c r="DR44" i="10"/>
  <c r="DY43" i="10"/>
  <c r="DX43" i="10"/>
  <c r="DW43" i="10"/>
  <c r="DV43" i="10"/>
  <c r="DU43" i="10"/>
  <c r="DT43" i="10"/>
  <c r="DS43" i="10"/>
  <c r="DR43" i="10"/>
  <c r="DY42" i="10"/>
  <c r="DX42" i="10"/>
  <c r="DW42" i="10"/>
  <c r="DV42" i="10"/>
  <c r="DU42" i="10"/>
  <c r="DT42" i="10"/>
  <c r="DS42" i="10"/>
  <c r="DR42" i="10"/>
  <c r="DY41" i="10"/>
  <c r="DX41" i="10"/>
  <c r="DW41" i="10"/>
  <c r="DV41" i="10"/>
  <c r="DU41" i="10"/>
  <c r="DT41" i="10"/>
  <c r="DS41" i="10"/>
  <c r="DR41" i="10"/>
  <c r="DY40" i="10"/>
  <c r="DX40" i="10"/>
  <c r="DW40" i="10"/>
  <c r="DV40" i="10"/>
  <c r="DU40" i="10"/>
  <c r="DT40" i="10"/>
  <c r="DS40" i="10"/>
  <c r="DR40" i="10"/>
  <c r="DY39" i="10"/>
  <c r="DX39" i="10"/>
  <c r="DW39" i="10"/>
  <c r="DV39" i="10"/>
  <c r="DU39" i="10"/>
  <c r="DT39" i="10"/>
  <c r="DS39" i="10"/>
  <c r="DR39" i="10"/>
  <c r="DY38" i="10"/>
  <c r="DX38" i="10"/>
  <c r="DW38" i="10"/>
  <c r="DV38" i="10"/>
  <c r="DU38" i="10"/>
  <c r="DT38" i="10"/>
  <c r="DS38" i="10"/>
  <c r="DR38" i="10"/>
  <c r="DY37" i="10"/>
  <c r="DX37" i="10"/>
  <c r="DW37" i="10"/>
  <c r="DV37" i="10"/>
  <c r="DU37" i="10"/>
  <c r="DT37" i="10"/>
  <c r="DS37" i="10"/>
  <c r="DR37" i="10"/>
  <c r="DY36" i="10"/>
  <c r="DX36" i="10"/>
  <c r="DW36" i="10"/>
  <c r="DV36" i="10"/>
  <c r="DU36" i="10"/>
  <c r="DT36" i="10"/>
  <c r="DS36" i="10"/>
  <c r="DR36" i="10"/>
  <c r="DY35" i="10"/>
  <c r="DX35" i="10"/>
  <c r="DW35" i="10"/>
  <c r="DV35" i="10"/>
  <c r="DU35" i="10"/>
  <c r="DT35" i="10"/>
  <c r="DS35" i="10"/>
  <c r="DR35" i="10"/>
  <c r="DY34" i="10"/>
  <c r="DX34" i="10"/>
  <c r="DW34" i="10"/>
  <c r="DV34" i="10"/>
  <c r="DU34" i="10"/>
  <c r="DT34" i="10"/>
  <c r="DS34" i="10"/>
  <c r="DR34" i="10"/>
  <c r="DY33" i="10"/>
  <c r="DX33" i="10"/>
  <c r="DW33" i="10"/>
  <c r="DV33" i="10"/>
  <c r="DU33" i="10"/>
  <c r="DT33" i="10"/>
  <c r="DS33" i="10"/>
  <c r="DR33" i="10"/>
  <c r="DY32" i="10"/>
  <c r="DX32" i="10"/>
  <c r="DW32" i="10"/>
  <c r="DV32" i="10"/>
  <c r="DU32" i="10"/>
  <c r="DT32" i="10"/>
  <c r="DS32" i="10"/>
  <c r="DR32" i="10"/>
  <c r="DY31" i="10"/>
  <c r="DX31" i="10"/>
  <c r="DW31" i="10"/>
  <c r="DV31" i="10"/>
  <c r="DU31" i="10"/>
  <c r="DT31" i="10"/>
  <c r="DS31" i="10"/>
  <c r="DR31" i="10"/>
  <c r="DY30" i="10"/>
  <c r="DX30" i="10"/>
  <c r="DW30" i="10"/>
  <c r="DV30" i="10"/>
  <c r="DU30" i="10"/>
  <c r="DT30" i="10"/>
  <c r="DS30" i="10"/>
  <c r="DR30" i="10"/>
  <c r="DY29" i="10"/>
  <c r="DX29" i="10"/>
  <c r="DW29" i="10"/>
  <c r="DV29" i="10"/>
  <c r="DU29" i="10"/>
  <c r="DT29" i="10"/>
  <c r="DS29" i="10"/>
  <c r="DR29" i="10"/>
  <c r="DY28" i="10"/>
  <c r="DX28" i="10"/>
  <c r="DW28" i="10"/>
  <c r="DV28" i="10"/>
  <c r="DU28" i="10"/>
  <c r="DT28" i="10"/>
  <c r="DS28" i="10"/>
  <c r="DR28" i="10"/>
  <c r="DY27" i="10"/>
  <c r="DX27" i="10"/>
  <c r="DW27" i="10"/>
  <c r="DV27" i="10"/>
  <c r="DU27" i="10"/>
  <c r="DT27" i="10"/>
  <c r="DS27" i="10"/>
  <c r="DR27" i="10"/>
  <c r="DY26" i="10"/>
  <c r="DX26" i="10"/>
  <c r="DW26" i="10"/>
  <c r="DV26" i="10"/>
  <c r="DU26" i="10"/>
  <c r="DT26" i="10"/>
  <c r="DS26" i="10"/>
  <c r="DR26" i="10"/>
  <c r="DY25" i="10"/>
  <c r="DX25" i="10"/>
  <c r="DW25" i="10"/>
  <c r="DV25" i="10"/>
  <c r="DU25" i="10"/>
  <c r="DT25" i="10"/>
  <c r="DS25" i="10"/>
  <c r="DR25" i="10"/>
  <c r="DY24" i="10"/>
  <c r="DX24" i="10"/>
  <c r="DW24" i="10"/>
  <c r="DV24" i="10"/>
  <c r="DU24" i="10"/>
  <c r="DT24" i="10"/>
  <c r="DS24" i="10"/>
  <c r="DR24" i="10"/>
  <c r="DY23" i="10"/>
  <c r="DX23" i="10"/>
  <c r="DW23" i="10"/>
  <c r="DV23" i="10"/>
  <c r="DU23" i="10"/>
  <c r="DT23" i="10"/>
  <c r="DS23" i="10"/>
  <c r="DR23" i="10"/>
  <c r="DY22" i="10"/>
  <c r="DX22" i="10"/>
  <c r="DW22" i="10"/>
  <c r="DV22" i="10"/>
  <c r="DU22" i="10"/>
  <c r="DT22" i="10"/>
  <c r="DS22" i="10"/>
  <c r="DR22" i="10"/>
  <c r="DY21" i="10"/>
  <c r="DX21" i="10"/>
  <c r="DW21" i="10"/>
  <c r="DV21" i="10"/>
  <c r="DU21" i="10"/>
  <c r="DT21" i="10"/>
  <c r="DS21" i="10"/>
  <c r="DR21" i="10"/>
  <c r="DY20" i="10"/>
  <c r="DX20" i="10"/>
  <c r="DW20" i="10"/>
  <c r="DV20" i="10"/>
  <c r="DU20" i="10"/>
  <c r="DT20" i="10"/>
  <c r="DS20" i="10"/>
  <c r="DR20" i="10"/>
  <c r="DY19" i="10"/>
  <c r="DX19" i="10"/>
  <c r="DW19" i="10"/>
  <c r="DV19" i="10"/>
  <c r="DU19" i="10"/>
  <c r="DT19" i="10"/>
  <c r="DS19" i="10"/>
  <c r="DR19" i="10"/>
  <c r="DY18" i="10"/>
  <c r="DX18" i="10"/>
  <c r="DW18" i="10"/>
  <c r="DV18" i="10"/>
  <c r="DU18" i="10"/>
  <c r="DT18" i="10"/>
  <c r="DS18" i="10"/>
  <c r="DR18" i="10"/>
  <c r="DY17" i="10"/>
  <c r="DX17" i="10"/>
  <c r="DW17" i="10"/>
  <c r="DV17" i="10"/>
  <c r="DU17" i="10"/>
  <c r="DT17" i="10"/>
  <c r="DS17" i="10"/>
  <c r="DR17" i="10"/>
  <c r="DY16" i="10"/>
  <c r="DX16" i="10"/>
  <c r="DW16" i="10"/>
  <c r="DV16" i="10"/>
  <c r="DU16" i="10"/>
  <c r="DT16" i="10"/>
  <c r="DS16" i="10"/>
  <c r="DR16" i="10"/>
  <c r="DY15" i="10"/>
  <c r="DX15" i="10"/>
  <c r="DW15" i="10"/>
  <c r="DV15" i="10"/>
  <c r="DU15" i="10"/>
  <c r="DT15" i="10"/>
  <c r="DS15" i="10"/>
  <c r="DR15" i="10"/>
  <c r="DY14" i="10"/>
  <c r="DX14" i="10"/>
  <c r="DW14" i="10"/>
  <c r="DV14" i="10"/>
  <c r="DU14" i="10"/>
  <c r="DT14" i="10"/>
  <c r="DS14" i="10"/>
  <c r="DR14" i="10"/>
  <c r="DY13" i="10"/>
  <c r="DX13" i="10"/>
  <c r="DW13" i="10"/>
  <c r="DV13" i="10"/>
  <c r="DU13" i="10"/>
  <c r="DT13" i="10"/>
  <c r="DS13" i="10"/>
  <c r="DR13" i="10"/>
  <c r="DY12" i="10"/>
  <c r="DX12" i="10"/>
  <c r="DW12" i="10"/>
  <c r="DV12" i="10"/>
  <c r="DU12" i="10"/>
  <c r="DT12" i="10"/>
  <c r="DS12" i="10"/>
  <c r="DR12" i="10"/>
  <c r="DY11" i="10"/>
  <c r="DX11" i="10"/>
  <c r="DW11" i="10"/>
  <c r="DV11" i="10"/>
  <c r="DU11" i="10"/>
  <c r="DT11" i="10"/>
  <c r="DS11" i="10"/>
  <c r="DR11" i="10"/>
  <c r="DY10" i="10"/>
  <c r="DX10" i="10"/>
  <c r="DW10" i="10"/>
  <c r="DV10" i="10"/>
  <c r="DU10" i="10"/>
  <c r="DT10" i="10"/>
  <c r="DS10" i="10"/>
  <c r="DR10" i="10"/>
  <c r="DY9" i="10"/>
  <c r="DX9" i="10"/>
  <c r="DW9" i="10"/>
  <c r="DV9" i="10"/>
  <c r="DU9" i="10"/>
  <c r="DT9" i="10"/>
  <c r="DS9" i="10"/>
  <c r="DR9" i="10"/>
  <c r="DY8" i="10"/>
  <c r="DX8" i="10"/>
  <c r="DW8" i="10"/>
  <c r="DV8" i="10"/>
  <c r="DU8" i="10"/>
  <c r="DT8" i="10"/>
  <c r="DS8" i="10"/>
  <c r="DR8" i="10"/>
  <c r="J129" i="11"/>
  <c r="I129" i="11"/>
  <c r="H129" i="11"/>
  <c r="G129" i="11"/>
  <c r="F129" i="11"/>
  <c r="E129" i="11"/>
  <c r="D129" i="11"/>
  <c r="C129" i="11"/>
  <c r="B129" i="11"/>
  <c r="J128" i="11"/>
  <c r="I128" i="11"/>
  <c r="H128" i="11"/>
  <c r="G128" i="11"/>
  <c r="F128" i="11"/>
  <c r="E128" i="11"/>
  <c r="D128" i="11"/>
  <c r="C128" i="11"/>
  <c r="B128" i="11"/>
  <c r="J127" i="11"/>
  <c r="I127" i="11"/>
  <c r="H127" i="11"/>
  <c r="G127" i="11"/>
  <c r="F127" i="11"/>
  <c r="E127" i="11"/>
  <c r="D127" i="11"/>
  <c r="C127" i="11"/>
  <c r="B127" i="11"/>
  <c r="J126" i="11"/>
  <c r="I126" i="11"/>
  <c r="H126" i="11"/>
  <c r="G126" i="11"/>
  <c r="F126" i="11"/>
  <c r="E126" i="11"/>
  <c r="D126" i="11"/>
  <c r="C126" i="11"/>
  <c r="B126" i="11"/>
  <c r="J125" i="11"/>
  <c r="I125" i="11"/>
  <c r="H125" i="11"/>
  <c r="G125" i="11"/>
  <c r="F125" i="11"/>
  <c r="E125" i="11"/>
  <c r="D125" i="11"/>
  <c r="C125" i="11"/>
  <c r="B125" i="11"/>
  <c r="J124" i="11"/>
  <c r="I124" i="11"/>
  <c r="H124" i="11"/>
  <c r="G124" i="11"/>
  <c r="F124" i="11"/>
  <c r="E124" i="11"/>
  <c r="D124" i="11"/>
  <c r="C124" i="11"/>
  <c r="B124" i="11"/>
  <c r="J123" i="11"/>
  <c r="I123" i="11"/>
  <c r="H123" i="11"/>
  <c r="G123" i="11"/>
  <c r="F123" i="11"/>
  <c r="E123" i="11"/>
  <c r="D123" i="11"/>
  <c r="C123" i="11"/>
  <c r="B123" i="11"/>
  <c r="J122" i="11"/>
  <c r="I122" i="11"/>
  <c r="H122" i="11"/>
  <c r="G122" i="11"/>
  <c r="F122" i="11"/>
  <c r="E122" i="11"/>
  <c r="D122" i="11"/>
  <c r="C122" i="11"/>
  <c r="B122" i="11"/>
  <c r="J121" i="11"/>
  <c r="I121" i="11"/>
  <c r="H121" i="11"/>
  <c r="G121" i="11"/>
  <c r="F121" i="11"/>
  <c r="E121" i="11"/>
  <c r="D121" i="11"/>
  <c r="C121" i="11"/>
  <c r="B121" i="11"/>
  <c r="J120" i="11"/>
  <c r="I120" i="11"/>
  <c r="H120" i="11"/>
  <c r="G120" i="11"/>
  <c r="F120" i="11"/>
  <c r="E120" i="11"/>
  <c r="D120" i="11"/>
  <c r="C120" i="11"/>
  <c r="B120" i="11"/>
  <c r="J119" i="11"/>
  <c r="I119" i="11"/>
  <c r="H119" i="11"/>
  <c r="G119" i="11"/>
  <c r="F119" i="11"/>
  <c r="E119" i="11"/>
  <c r="D119" i="11"/>
  <c r="C119" i="11"/>
  <c r="B119" i="11"/>
  <c r="J118" i="11"/>
  <c r="I118" i="11"/>
  <c r="H118" i="11"/>
  <c r="G118" i="11"/>
  <c r="F118" i="11"/>
  <c r="E118" i="11"/>
  <c r="D118" i="11"/>
  <c r="C118" i="11"/>
  <c r="B118" i="11"/>
  <c r="J117" i="11"/>
  <c r="I117" i="11"/>
  <c r="H117" i="11"/>
  <c r="G117" i="11"/>
  <c r="F117" i="11"/>
  <c r="E117" i="11"/>
  <c r="D117" i="11"/>
  <c r="C117" i="11"/>
  <c r="B117" i="11"/>
  <c r="J116" i="11"/>
  <c r="I116" i="11"/>
  <c r="H116" i="11"/>
  <c r="G116" i="11"/>
  <c r="F116" i="11"/>
  <c r="E116" i="11"/>
  <c r="D116" i="11"/>
  <c r="C116" i="11"/>
  <c r="B116" i="11"/>
  <c r="J115" i="11"/>
  <c r="I115" i="11"/>
  <c r="H115" i="11"/>
  <c r="G115" i="11"/>
  <c r="F115" i="11"/>
  <c r="E115" i="11"/>
  <c r="D115" i="11"/>
  <c r="C115" i="11"/>
  <c r="B115" i="11"/>
  <c r="J114" i="11"/>
  <c r="I114" i="11"/>
  <c r="H114" i="11"/>
  <c r="G114" i="11"/>
  <c r="F114" i="11"/>
  <c r="E114" i="11"/>
  <c r="D114" i="11"/>
  <c r="C114" i="11"/>
  <c r="B114" i="11"/>
  <c r="J113" i="11"/>
  <c r="I113" i="11"/>
  <c r="H113" i="11"/>
  <c r="G113" i="11"/>
  <c r="F113" i="11"/>
  <c r="E113" i="11"/>
  <c r="D113" i="11"/>
  <c r="C113" i="11"/>
  <c r="B113" i="11"/>
  <c r="J112" i="11"/>
  <c r="I112" i="11"/>
  <c r="H112" i="11"/>
  <c r="G112" i="11"/>
  <c r="F112" i="11"/>
  <c r="E112" i="11"/>
  <c r="D112" i="11"/>
  <c r="C112" i="11"/>
  <c r="B112" i="11"/>
  <c r="J111" i="11"/>
  <c r="I111" i="11"/>
  <c r="H111" i="11"/>
  <c r="G111" i="11"/>
  <c r="F111" i="11"/>
  <c r="E111" i="11"/>
  <c r="D111" i="11"/>
  <c r="C111" i="11"/>
  <c r="B111" i="11"/>
  <c r="J110" i="11"/>
  <c r="I110" i="11"/>
  <c r="H110" i="11"/>
  <c r="G110" i="11"/>
  <c r="F110" i="11"/>
  <c r="E110" i="11"/>
  <c r="D110" i="11"/>
  <c r="C110" i="11"/>
  <c r="B110" i="11"/>
  <c r="J109" i="11"/>
  <c r="I109" i="11"/>
  <c r="H109" i="11"/>
  <c r="G109" i="11"/>
  <c r="F109" i="11"/>
  <c r="E109" i="11"/>
  <c r="D109" i="11"/>
  <c r="C109" i="11"/>
  <c r="B109" i="11"/>
  <c r="J108" i="11"/>
  <c r="I108" i="11"/>
  <c r="H108" i="11"/>
  <c r="G108" i="11"/>
  <c r="F108" i="11"/>
  <c r="E108" i="11"/>
  <c r="D108" i="11"/>
  <c r="C108" i="11"/>
  <c r="B108" i="11"/>
  <c r="J107" i="11"/>
  <c r="I107" i="11"/>
  <c r="H107" i="11"/>
  <c r="G107" i="11"/>
  <c r="F107" i="11"/>
  <c r="E107" i="11"/>
  <c r="D107" i="11"/>
  <c r="C107" i="11"/>
  <c r="B107" i="11"/>
  <c r="J106" i="11"/>
  <c r="I106" i="11"/>
  <c r="H106" i="11"/>
  <c r="G106" i="11"/>
  <c r="F106" i="11"/>
  <c r="E106" i="11"/>
  <c r="D106" i="11"/>
  <c r="C106" i="11"/>
  <c r="B106" i="11"/>
  <c r="J105" i="11"/>
  <c r="I105" i="11"/>
  <c r="H105" i="11"/>
  <c r="G105" i="11"/>
  <c r="F105" i="11"/>
  <c r="E105" i="11"/>
  <c r="D105" i="11"/>
  <c r="C105" i="11"/>
  <c r="B105" i="11"/>
  <c r="J104" i="11"/>
  <c r="I104" i="11"/>
  <c r="H104" i="11"/>
  <c r="G104" i="11"/>
  <c r="F104" i="11"/>
  <c r="E104" i="11"/>
  <c r="D104" i="11"/>
  <c r="C104" i="11"/>
  <c r="B104" i="11"/>
  <c r="J103" i="11"/>
  <c r="I103" i="11"/>
  <c r="H103" i="11"/>
  <c r="G103" i="11"/>
  <c r="F103" i="11"/>
  <c r="E103" i="11"/>
  <c r="D103" i="11"/>
  <c r="C103" i="11"/>
  <c r="B103" i="11"/>
  <c r="J102" i="11"/>
  <c r="I102" i="11"/>
  <c r="H102" i="11"/>
  <c r="G102" i="11"/>
  <c r="F102" i="11"/>
  <c r="E102" i="11"/>
  <c r="D102" i="11"/>
  <c r="C102" i="11"/>
  <c r="B102" i="11"/>
  <c r="J101" i="11"/>
  <c r="I101" i="11"/>
  <c r="H101" i="11"/>
  <c r="G101" i="11"/>
  <c r="F101" i="11"/>
  <c r="E101" i="11"/>
  <c r="D101" i="11"/>
  <c r="C101" i="11"/>
  <c r="B101" i="11"/>
  <c r="J100" i="11"/>
  <c r="I100" i="11"/>
  <c r="H100" i="11"/>
  <c r="G100" i="11"/>
  <c r="F100" i="11"/>
  <c r="E100" i="11"/>
  <c r="D100" i="11"/>
  <c r="C100" i="11"/>
  <c r="B100" i="11"/>
  <c r="J99" i="11"/>
  <c r="I99" i="11"/>
  <c r="H99" i="11"/>
  <c r="G99" i="11"/>
  <c r="F99" i="11"/>
  <c r="E99" i="11"/>
  <c r="D99" i="11"/>
  <c r="C99" i="11"/>
  <c r="B99" i="11"/>
  <c r="J98" i="11"/>
  <c r="I98" i="11"/>
  <c r="H98" i="11"/>
  <c r="G98" i="11"/>
  <c r="F98" i="11"/>
  <c r="E98" i="11"/>
  <c r="D98" i="11"/>
  <c r="C98" i="11"/>
  <c r="B98" i="11"/>
  <c r="J97" i="11"/>
  <c r="I97" i="11"/>
  <c r="H97" i="11"/>
  <c r="G97" i="11"/>
  <c r="F97" i="11"/>
  <c r="E97" i="11"/>
  <c r="D97" i="11"/>
  <c r="C97" i="11"/>
  <c r="B97" i="11"/>
  <c r="J96" i="11"/>
  <c r="I96" i="11"/>
  <c r="H96" i="11"/>
  <c r="G96" i="11"/>
  <c r="F96" i="11"/>
  <c r="E96" i="11"/>
  <c r="D96" i="11"/>
  <c r="C96" i="11"/>
  <c r="B96" i="11"/>
  <c r="J95" i="11"/>
  <c r="I95" i="11"/>
  <c r="H95" i="11"/>
  <c r="G95" i="11"/>
  <c r="F95" i="11"/>
  <c r="E95" i="11"/>
  <c r="D95" i="11"/>
  <c r="C95" i="11"/>
  <c r="B95" i="11"/>
  <c r="J94" i="11"/>
  <c r="I94" i="11"/>
  <c r="H94" i="11"/>
  <c r="G94" i="11"/>
  <c r="F94" i="11"/>
  <c r="E94" i="11"/>
  <c r="D94" i="11"/>
  <c r="C94" i="11"/>
  <c r="B94" i="11"/>
  <c r="J93" i="11"/>
  <c r="I93" i="11"/>
  <c r="H93" i="11"/>
  <c r="G93" i="11"/>
  <c r="F93" i="11"/>
  <c r="E93" i="11"/>
  <c r="D93" i="11"/>
  <c r="C93" i="11"/>
  <c r="B93" i="11"/>
  <c r="J92" i="11"/>
  <c r="I92" i="11"/>
  <c r="H92" i="11"/>
  <c r="G92" i="11"/>
  <c r="F92" i="11"/>
  <c r="E92" i="11"/>
  <c r="D92" i="11"/>
  <c r="C92" i="11"/>
  <c r="B92" i="11"/>
  <c r="J91" i="11"/>
  <c r="I91" i="11"/>
  <c r="H91" i="11"/>
  <c r="G91" i="11"/>
  <c r="F91" i="11"/>
  <c r="E91" i="11"/>
  <c r="D91" i="11"/>
  <c r="C91" i="11"/>
  <c r="B91" i="11"/>
  <c r="J90" i="11"/>
  <c r="I90" i="11"/>
  <c r="H90" i="11"/>
  <c r="G90" i="11"/>
  <c r="F90" i="11"/>
  <c r="E90" i="11"/>
  <c r="D90" i="11"/>
  <c r="C90" i="11"/>
  <c r="B90" i="11"/>
  <c r="J89" i="11"/>
  <c r="I89" i="11"/>
  <c r="H89" i="11"/>
  <c r="G89" i="11"/>
  <c r="F89" i="11"/>
  <c r="E89" i="11"/>
  <c r="D89" i="11"/>
  <c r="C89" i="11"/>
  <c r="B89" i="11"/>
  <c r="J88" i="11"/>
  <c r="I88" i="11"/>
  <c r="H88" i="11"/>
  <c r="G88" i="11"/>
  <c r="F88" i="11"/>
  <c r="E88" i="11"/>
  <c r="D88" i="11"/>
  <c r="C88" i="11"/>
  <c r="B88" i="11"/>
  <c r="J87" i="11"/>
  <c r="I87" i="11"/>
  <c r="H87" i="11"/>
  <c r="G87" i="11"/>
  <c r="F87" i="11"/>
  <c r="E87" i="11"/>
  <c r="D87" i="11"/>
  <c r="C87" i="11"/>
  <c r="B87" i="11"/>
  <c r="J86" i="11"/>
  <c r="I86" i="11"/>
  <c r="H86" i="11"/>
  <c r="G86" i="11"/>
  <c r="F86" i="11"/>
  <c r="E86" i="11"/>
  <c r="D86" i="11"/>
  <c r="C86" i="11"/>
  <c r="B86" i="11"/>
  <c r="J85" i="11"/>
  <c r="I85" i="11"/>
  <c r="H85" i="11"/>
  <c r="G85" i="11"/>
  <c r="F85" i="11"/>
  <c r="E85" i="11"/>
  <c r="D85" i="11"/>
  <c r="C85" i="11"/>
  <c r="B85" i="11"/>
  <c r="J84" i="11"/>
  <c r="I84" i="11"/>
  <c r="H84" i="11"/>
  <c r="G84" i="11"/>
  <c r="F84" i="11"/>
  <c r="E84" i="11"/>
  <c r="D84" i="11"/>
  <c r="C84" i="11"/>
  <c r="B84" i="11"/>
  <c r="J83" i="11"/>
  <c r="I83" i="11"/>
  <c r="H83" i="11"/>
  <c r="G83" i="11"/>
  <c r="F83" i="11"/>
  <c r="E83" i="11"/>
  <c r="D83" i="11"/>
  <c r="C83" i="11"/>
  <c r="B83" i="11"/>
  <c r="J82" i="11"/>
  <c r="I82" i="11"/>
  <c r="H82" i="11"/>
  <c r="G82" i="11"/>
  <c r="F82" i="11"/>
  <c r="E82" i="11"/>
  <c r="D82" i="11"/>
  <c r="C82" i="11"/>
  <c r="B82" i="11"/>
  <c r="J81" i="11"/>
  <c r="I81" i="11"/>
  <c r="H81" i="11"/>
  <c r="G81" i="11"/>
  <c r="F81" i="11"/>
  <c r="E81" i="11"/>
  <c r="D81" i="11"/>
  <c r="C81" i="11"/>
  <c r="B81" i="11"/>
  <c r="J80" i="11"/>
  <c r="I80" i="11"/>
  <c r="H80" i="11"/>
  <c r="G80" i="11"/>
  <c r="F80" i="11"/>
  <c r="E80" i="11"/>
  <c r="D80" i="11"/>
  <c r="C80" i="11"/>
  <c r="B80" i="11"/>
  <c r="J79" i="11"/>
  <c r="I79" i="11"/>
  <c r="H79" i="11"/>
  <c r="G79" i="11"/>
  <c r="F79" i="11"/>
  <c r="E79" i="11"/>
  <c r="D79" i="11"/>
  <c r="C79" i="11"/>
  <c r="B79" i="11"/>
  <c r="J78" i="11"/>
  <c r="I78" i="11"/>
  <c r="H78" i="11"/>
  <c r="G78" i="11"/>
  <c r="F78" i="11"/>
  <c r="E78" i="11"/>
  <c r="D78" i="11"/>
  <c r="C78" i="11"/>
  <c r="B78" i="11"/>
  <c r="J77" i="11"/>
  <c r="I77" i="11"/>
  <c r="H77" i="11"/>
  <c r="G77" i="11"/>
  <c r="F77" i="11"/>
  <c r="E77" i="11"/>
  <c r="D77" i="11"/>
  <c r="C77" i="11"/>
  <c r="B77" i="11"/>
  <c r="J76" i="11"/>
  <c r="I76" i="11"/>
  <c r="H76" i="11"/>
  <c r="G76" i="11"/>
  <c r="F76" i="11"/>
  <c r="E76" i="11"/>
  <c r="D76" i="11"/>
  <c r="C76" i="11"/>
  <c r="B76" i="11"/>
  <c r="J75" i="11"/>
  <c r="I75" i="11"/>
  <c r="H75" i="11"/>
  <c r="G75" i="11"/>
  <c r="F75" i="11"/>
  <c r="E75" i="11"/>
  <c r="D75" i="11"/>
  <c r="C75" i="11"/>
  <c r="B75" i="11"/>
  <c r="J74" i="11"/>
  <c r="I74" i="11"/>
  <c r="H74" i="11"/>
  <c r="G74" i="11"/>
  <c r="F74" i="11"/>
  <c r="E74" i="11"/>
  <c r="D74" i="11"/>
  <c r="C74" i="11"/>
  <c r="B74" i="11"/>
  <c r="J73" i="11"/>
  <c r="I73" i="11"/>
  <c r="H73" i="11"/>
  <c r="G73" i="11"/>
  <c r="F73" i="11"/>
  <c r="E73" i="11"/>
  <c r="D73" i="11"/>
  <c r="C73" i="11"/>
  <c r="B73" i="11"/>
  <c r="J72" i="11"/>
  <c r="I72" i="11"/>
  <c r="H72" i="11"/>
  <c r="G72" i="11"/>
  <c r="F72" i="11"/>
  <c r="E72" i="11"/>
  <c r="D72" i="11"/>
  <c r="C72" i="11"/>
  <c r="B72" i="11"/>
  <c r="J71" i="11"/>
  <c r="I71" i="11"/>
  <c r="H71" i="11"/>
  <c r="G71" i="11"/>
  <c r="F71" i="11"/>
  <c r="E71" i="11"/>
  <c r="D71" i="11"/>
  <c r="C71" i="11"/>
  <c r="B71" i="11"/>
  <c r="J70" i="11"/>
  <c r="I70" i="11"/>
  <c r="H70" i="11"/>
  <c r="G70" i="11"/>
  <c r="F70" i="11"/>
  <c r="E70" i="11"/>
  <c r="D70" i="11"/>
  <c r="C70" i="11"/>
  <c r="B70" i="11"/>
  <c r="J69" i="11"/>
  <c r="I69" i="11"/>
  <c r="H69" i="11"/>
  <c r="G69" i="11"/>
  <c r="F69" i="11"/>
  <c r="E69" i="11"/>
  <c r="D69" i="11"/>
  <c r="C69" i="11"/>
  <c r="B69" i="11"/>
  <c r="J68" i="11"/>
  <c r="I68" i="11"/>
  <c r="H68" i="11"/>
  <c r="G68" i="11"/>
  <c r="F68" i="11"/>
  <c r="E68" i="11"/>
  <c r="D68" i="11"/>
  <c r="C68" i="11"/>
  <c r="B68" i="11"/>
  <c r="J67" i="11"/>
  <c r="I67" i="11"/>
  <c r="H67" i="11"/>
  <c r="G67" i="11"/>
  <c r="F67" i="11"/>
  <c r="E67" i="11"/>
  <c r="D67" i="11"/>
  <c r="C67" i="11"/>
  <c r="B67" i="11"/>
  <c r="J66" i="11"/>
  <c r="I66" i="11"/>
  <c r="H66" i="11"/>
  <c r="G66" i="11"/>
  <c r="F66" i="11"/>
  <c r="E66" i="11"/>
  <c r="D66" i="11"/>
  <c r="C66" i="11"/>
  <c r="B66" i="11"/>
  <c r="J65" i="11"/>
  <c r="I65" i="11"/>
  <c r="H65" i="11"/>
  <c r="G65" i="11"/>
  <c r="F65" i="11"/>
  <c r="E65" i="11"/>
  <c r="D65" i="11"/>
  <c r="C65" i="11"/>
  <c r="B65" i="11"/>
  <c r="J64" i="11"/>
  <c r="I64" i="11"/>
  <c r="H64" i="11"/>
  <c r="G64" i="11"/>
  <c r="F64" i="11"/>
  <c r="E64" i="11"/>
  <c r="D64" i="11"/>
  <c r="C64" i="11"/>
  <c r="B64" i="11"/>
  <c r="J63" i="11"/>
  <c r="I63" i="11"/>
  <c r="H63" i="11"/>
  <c r="G63" i="11"/>
  <c r="F63" i="11"/>
  <c r="E63" i="11"/>
  <c r="D63" i="11"/>
  <c r="C63" i="11"/>
  <c r="B63" i="11"/>
  <c r="J62" i="11"/>
  <c r="I62" i="11"/>
  <c r="H62" i="11"/>
  <c r="G62" i="11"/>
  <c r="F62" i="11"/>
  <c r="E62" i="11"/>
  <c r="D62" i="11"/>
  <c r="C62" i="11"/>
  <c r="B62" i="11"/>
  <c r="J61" i="11"/>
  <c r="I61" i="11"/>
  <c r="H61" i="11"/>
  <c r="G61" i="11"/>
  <c r="F61" i="11"/>
  <c r="E61" i="11"/>
  <c r="D61" i="11"/>
  <c r="C61" i="11"/>
  <c r="B61" i="11"/>
  <c r="J60" i="11"/>
  <c r="I60" i="11"/>
  <c r="H60" i="11"/>
  <c r="G60" i="11"/>
  <c r="F60" i="11"/>
  <c r="E60" i="11"/>
  <c r="D60" i="11"/>
  <c r="C60" i="11"/>
  <c r="B60" i="11"/>
  <c r="J59" i="11"/>
  <c r="I59" i="11"/>
  <c r="H59" i="11"/>
  <c r="G59" i="11"/>
  <c r="F59" i="11"/>
  <c r="E59" i="11"/>
  <c r="D59" i="11"/>
  <c r="C59" i="11"/>
  <c r="B59" i="11"/>
  <c r="J58" i="11"/>
  <c r="I58" i="11"/>
  <c r="H58" i="11"/>
  <c r="G58" i="11"/>
  <c r="F58" i="11"/>
  <c r="E58" i="11"/>
  <c r="D58" i="11"/>
  <c r="C58" i="11"/>
  <c r="B58" i="11"/>
  <c r="J57" i="11"/>
  <c r="I57" i="11"/>
  <c r="H57" i="11"/>
  <c r="G57" i="11"/>
  <c r="F57" i="11"/>
  <c r="E57" i="11"/>
  <c r="D57" i="11"/>
  <c r="C57" i="11"/>
  <c r="B57" i="11"/>
  <c r="J56" i="11"/>
  <c r="I56" i="11"/>
  <c r="H56" i="11"/>
  <c r="G56" i="11"/>
  <c r="F56" i="11"/>
  <c r="E56" i="11"/>
  <c r="D56" i="11"/>
  <c r="C56" i="11"/>
  <c r="B56" i="11"/>
  <c r="J55" i="11"/>
  <c r="I55" i="11"/>
  <c r="H55" i="11"/>
  <c r="G55" i="11"/>
  <c r="F55" i="11"/>
  <c r="E55" i="11"/>
  <c r="D55" i="11"/>
  <c r="C55" i="11"/>
  <c r="B55" i="11"/>
  <c r="J54" i="11"/>
  <c r="I54" i="11"/>
  <c r="H54" i="11"/>
  <c r="G54" i="11"/>
  <c r="F54" i="11"/>
  <c r="E54" i="11"/>
  <c r="D54" i="11"/>
  <c r="C54" i="11"/>
  <c r="B54" i="11"/>
  <c r="J53" i="11"/>
  <c r="I53" i="11"/>
  <c r="H53" i="11"/>
  <c r="G53" i="11"/>
  <c r="F53" i="11"/>
  <c r="E53" i="11"/>
  <c r="D53" i="11"/>
  <c r="C53" i="11"/>
  <c r="B53" i="11"/>
  <c r="J52" i="11"/>
  <c r="I52" i="11"/>
  <c r="H52" i="11"/>
  <c r="G52" i="11"/>
  <c r="F52" i="11"/>
  <c r="E52" i="11"/>
  <c r="D52" i="11"/>
  <c r="C52" i="11"/>
  <c r="B52" i="11"/>
  <c r="J51" i="11"/>
  <c r="I51" i="11"/>
  <c r="H51" i="11"/>
  <c r="G51" i="11"/>
  <c r="F51" i="11"/>
  <c r="E51" i="11"/>
  <c r="D51" i="11"/>
  <c r="C51" i="11"/>
  <c r="B51" i="11"/>
  <c r="J50" i="11"/>
  <c r="I50" i="11"/>
  <c r="H50" i="11"/>
  <c r="G50" i="11"/>
  <c r="F50" i="11"/>
  <c r="E50" i="11"/>
  <c r="D50" i="11"/>
  <c r="C50" i="11"/>
  <c r="B50" i="11"/>
  <c r="J49" i="11"/>
  <c r="I49" i="11"/>
  <c r="H49" i="11"/>
  <c r="G49" i="11"/>
  <c r="F49" i="11"/>
  <c r="E49" i="11"/>
  <c r="D49" i="11"/>
  <c r="C49" i="11"/>
  <c r="B49" i="11"/>
  <c r="J48" i="11"/>
  <c r="I48" i="11"/>
  <c r="H48" i="11"/>
  <c r="G48" i="11"/>
  <c r="F48" i="11"/>
  <c r="E48" i="11"/>
  <c r="D48" i="11"/>
  <c r="C48" i="11"/>
  <c r="B48" i="11"/>
  <c r="J47" i="11"/>
  <c r="I47" i="11"/>
  <c r="H47" i="11"/>
  <c r="G47" i="11"/>
  <c r="F47" i="11"/>
  <c r="E47" i="11"/>
  <c r="D47" i="11"/>
  <c r="C47" i="11"/>
  <c r="B47" i="11"/>
  <c r="J46" i="11"/>
  <c r="I46" i="11"/>
  <c r="H46" i="11"/>
  <c r="G46" i="11"/>
  <c r="F46" i="11"/>
  <c r="E46" i="11"/>
  <c r="D46" i="11"/>
  <c r="C46" i="11"/>
  <c r="B46" i="11"/>
  <c r="J45" i="11"/>
  <c r="I45" i="11"/>
  <c r="H45" i="11"/>
  <c r="G45" i="11"/>
  <c r="F45" i="11"/>
  <c r="E45" i="11"/>
  <c r="D45" i="11"/>
  <c r="C45" i="11"/>
  <c r="B45" i="11"/>
  <c r="J44" i="11"/>
  <c r="I44" i="11"/>
  <c r="H44" i="11"/>
  <c r="G44" i="11"/>
  <c r="F44" i="11"/>
  <c r="E44" i="11"/>
  <c r="D44" i="11"/>
  <c r="C44" i="11"/>
  <c r="B44" i="11"/>
  <c r="J43" i="11"/>
  <c r="I43" i="11"/>
  <c r="H43" i="11"/>
  <c r="G43" i="11"/>
  <c r="F43" i="11"/>
  <c r="E43" i="11"/>
  <c r="D43" i="11"/>
  <c r="C43" i="11"/>
  <c r="B43" i="11"/>
  <c r="J42" i="11"/>
  <c r="I42" i="11"/>
  <c r="H42" i="11"/>
  <c r="G42" i="11"/>
  <c r="F42" i="11"/>
  <c r="E42" i="11"/>
  <c r="D42" i="11"/>
  <c r="C42" i="11"/>
  <c r="B42" i="11"/>
  <c r="J41" i="11"/>
  <c r="I41" i="11"/>
  <c r="H41" i="11"/>
  <c r="G41" i="11"/>
  <c r="F41" i="11"/>
  <c r="E41" i="11"/>
  <c r="D41" i="11"/>
  <c r="C41" i="11"/>
  <c r="B41" i="11"/>
  <c r="J40" i="11"/>
  <c r="I40" i="11"/>
  <c r="H40" i="11"/>
  <c r="G40" i="11"/>
  <c r="F40" i="11"/>
  <c r="E40" i="11"/>
  <c r="D40" i="11"/>
  <c r="C40" i="11"/>
  <c r="B40" i="11"/>
  <c r="J39" i="11"/>
  <c r="I39" i="11"/>
  <c r="H39" i="11"/>
  <c r="G39" i="11"/>
  <c r="F39" i="11"/>
  <c r="E39" i="11"/>
  <c r="D39" i="11"/>
  <c r="C39" i="11"/>
  <c r="B39" i="11"/>
  <c r="J38" i="11"/>
  <c r="I38" i="11"/>
  <c r="H38" i="11"/>
  <c r="G38" i="11"/>
  <c r="F38" i="11"/>
  <c r="E38" i="11"/>
  <c r="D38" i="11"/>
  <c r="C38" i="11"/>
  <c r="B38" i="11"/>
  <c r="J37" i="11"/>
  <c r="I37" i="11"/>
  <c r="H37" i="11"/>
  <c r="G37" i="11"/>
  <c r="F37" i="11"/>
  <c r="E37" i="11"/>
  <c r="D37" i="11"/>
  <c r="C37" i="11"/>
  <c r="B37" i="11"/>
  <c r="J36" i="11"/>
  <c r="I36" i="11"/>
  <c r="H36" i="11"/>
  <c r="G36" i="11"/>
  <c r="F36" i="11"/>
  <c r="E36" i="11"/>
  <c r="D36" i="11"/>
  <c r="C36" i="11"/>
  <c r="B36" i="11"/>
  <c r="J35" i="11"/>
  <c r="I35" i="11"/>
  <c r="H35" i="11"/>
  <c r="G35" i="11"/>
  <c r="F35" i="11"/>
  <c r="E35" i="11"/>
  <c r="D35" i="11"/>
  <c r="C35" i="11"/>
  <c r="B35" i="11"/>
  <c r="J34" i="11"/>
  <c r="I34" i="11"/>
  <c r="H34" i="11"/>
  <c r="G34" i="11"/>
  <c r="F34" i="11"/>
  <c r="E34" i="11"/>
  <c r="D34" i="11"/>
  <c r="C34" i="11"/>
  <c r="B34" i="11"/>
  <c r="J33" i="11"/>
  <c r="I33" i="11"/>
  <c r="H33" i="11"/>
  <c r="G33" i="11"/>
  <c r="F33" i="11"/>
  <c r="E33" i="11"/>
  <c r="D33" i="11"/>
  <c r="C33" i="11"/>
  <c r="B33" i="11"/>
  <c r="J32" i="11"/>
  <c r="I32" i="11"/>
  <c r="H32" i="11"/>
  <c r="G32" i="11"/>
  <c r="F32" i="11"/>
  <c r="E32" i="11"/>
  <c r="D32" i="11"/>
  <c r="C32" i="11"/>
  <c r="B32" i="11"/>
  <c r="J31" i="11"/>
  <c r="I31" i="11"/>
  <c r="H31" i="11"/>
  <c r="G31" i="11"/>
  <c r="F31" i="11"/>
  <c r="E31" i="11"/>
  <c r="D31" i="11"/>
  <c r="C31" i="11"/>
  <c r="B31" i="11"/>
  <c r="J30" i="11"/>
  <c r="I30" i="11"/>
  <c r="H30" i="11"/>
  <c r="G30" i="11"/>
  <c r="F30" i="11"/>
  <c r="E30" i="11"/>
  <c r="D30" i="11"/>
  <c r="C30" i="11"/>
  <c r="B30" i="11"/>
  <c r="J29" i="11"/>
  <c r="I29" i="11"/>
  <c r="H29" i="11"/>
  <c r="G29" i="11"/>
  <c r="F29" i="11"/>
  <c r="E29" i="11"/>
  <c r="D29" i="11"/>
  <c r="C29" i="11"/>
  <c r="B29" i="11"/>
  <c r="J28" i="11"/>
  <c r="I28" i="11"/>
  <c r="H28" i="11"/>
  <c r="G28" i="11"/>
  <c r="F28" i="11"/>
  <c r="E28" i="11"/>
  <c r="D28" i="11"/>
  <c r="C28" i="11"/>
  <c r="B28" i="11"/>
  <c r="J27" i="11"/>
  <c r="I27" i="11"/>
  <c r="H27" i="11"/>
  <c r="G27" i="11"/>
  <c r="F27" i="11"/>
  <c r="E27" i="11"/>
  <c r="D27" i="11"/>
  <c r="C27" i="11"/>
  <c r="B27" i="11"/>
  <c r="J26" i="11"/>
  <c r="I26" i="11"/>
  <c r="H26" i="11"/>
  <c r="G26" i="11"/>
  <c r="F26" i="11"/>
  <c r="E26" i="11"/>
  <c r="D26" i="11"/>
  <c r="C26" i="11"/>
  <c r="B26" i="11"/>
  <c r="J25" i="11"/>
  <c r="I25" i="11"/>
  <c r="H25" i="11"/>
  <c r="G25" i="11"/>
  <c r="F25" i="11"/>
  <c r="E25" i="11"/>
  <c r="D25" i="11"/>
  <c r="C25" i="11"/>
  <c r="B25" i="11"/>
  <c r="J24" i="11"/>
  <c r="I24" i="11"/>
  <c r="H24" i="11"/>
  <c r="G24" i="11"/>
  <c r="F24" i="11"/>
  <c r="E24" i="11"/>
  <c r="D24" i="11"/>
  <c r="C24" i="11"/>
  <c r="B24" i="11"/>
  <c r="J23" i="11"/>
  <c r="I23" i="11"/>
  <c r="H23" i="11"/>
  <c r="G23" i="11"/>
  <c r="F23" i="11"/>
  <c r="E23" i="11"/>
  <c r="D23" i="11"/>
  <c r="C23" i="11"/>
  <c r="B23" i="11"/>
  <c r="J22" i="11"/>
  <c r="I22" i="11"/>
  <c r="H22" i="11"/>
  <c r="G22" i="11"/>
  <c r="F22" i="11"/>
  <c r="E22" i="11"/>
  <c r="D22" i="11"/>
  <c r="C22" i="11"/>
  <c r="B22" i="11"/>
  <c r="J21" i="11"/>
  <c r="I21" i="11"/>
  <c r="H21" i="11"/>
  <c r="G21" i="11"/>
  <c r="F21" i="11"/>
  <c r="E21" i="11"/>
  <c r="D21" i="11"/>
  <c r="C21" i="11"/>
  <c r="B21" i="11"/>
  <c r="J20" i="11"/>
  <c r="I20" i="11"/>
  <c r="H20" i="11"/>
  <c r="G20" i="11"/>
  <c r="F20" i="11"/>
  <c r="E20" i="11"/>
  <c r="D20" i="11"/>
  <c r="C20" i="11"/>
  <c r="B20" i="11"/>
  <c r="J19" i="11"/>
  <c r="I19" i="11"/>
  <c r="H19" i="11"/>
  <c r="G19" i="11"/>
  <c r="F19" i="11"/>
  <c r="E19" i="11"/>
  <c r="D19" i="11"/>
  <c r="C19" i="11"/>
  <c r="B19" i="11"/>
  <c r="J18" i="11"/>
  <c r="I18" i="11"/>
  <c r="H18" i="11"/>
  <c r="G18" i="11"/>
  <c r="F18" i="11"/>
  <c r="E18" i="11"/>
  <c r="D18" i="11"/>
  <c r="C18" i="11"/>
  <c r="B18" i="11"/>
  <c r="J17" i="11"/>
  <c r="I17" i="11"/>
  <c r="H17" i="11"/>
  <c r="G17" i="11"/>
  <c r="F17" i="11"/>
  <c r="E17" i="11"/>
  <c r="D17" i="11"/>
  <c r="C17" i="11"/>
  <c r="B17" i="11"/>
  <c r="J16" i="11"/>
  <c r="I16" i="11"/>
  <c r="H16" i="11"/>
  <c r="G16" i="11"/>
  <c r="F16" i="11"/>
  <c r="E16" i="11"/>
  <c r="D16" i="11"/>
  <c r="C16" i="11"/>
  <c r="B16" i="11"/>
  <c r="J15" i="11"/>
  <c r="I15" i="11"/>
  <c r="H15" i="11"/>
  <c r="G15" i="11"/>
  <c r="F15" i="11"/>
  <c r="E15" i="11"/>
  <c r="D15" i="11"/>
  <c r="C15" i="11"/>
  <c r="B15" i="11"/>
  <c r="J14" i="11"/>
  <c r="I14" i="11"/>
  <c r="H14" i="11"/>
  <c r="G14" i="11"/>
  <c r="F14" i="11"/>
  <c r="E14" i="11"/>
  <c r="D14" i="11"/>
  <c r="C14" i="11"/>
  <c r="B14" i="11"/>
  <c r="J13" i="11"/>
  <c r="I13" i="11"/>
  <c r="H13" i="11"/>
  <c r="G13" i="11"/>
  <c r="F13" i="11"/>
  <c r="E13" i="11"/>
  <c r="D13" i="11"/>
  <c r="C13" i="11"/>
  <c r="B13" i="11"/>
  <c r="J12" i="11"/>
  <c r="I12" i="11"/>
  <c r="H12" i="11"/>
  <c r="G12" i="11"/>
  <c r="F12" i="11"/>
  <c r="E12" i="11"/>
  <c r="D12" i="11"/>
  <c r="C12" i="11"/>
  <c r="B12" i="11"/>
  <c r="J11" i="11"/>
  <c r="I11" i="11"/>
  <c r="H11" i="11"/>
  <c r="G11" i="11"/>
  <c r="F11" i="11"/>
  <c r="E11" i="11"/>
  <c r="D11" i="11"/>
  <c r="C11" i="11"/>
  <c r="B11" i="11"/>
  <c r="J10" i="11"/>
  <c r="I10" i="11"/>
  <c r="H10" i="11"/>
  <c r="G10" i="11"/>
  <c r="F10" i="11"/>
  <c r="E10" i="11"/>
  <c r="D10" i="11"/>
  <c r="C10" i="11"/>
  <c r="B10" i="11"/>
  <c r="J9" i="11"/>
  <c r="I9" i="11"/>
  <c r="H9" i="11"/>
  <c r="G9" i="11"/>
  <c r="F9" i="11"/>
  <c r="E9" i="11"/>
  <c r="D9" i="11"/>
  <c r="C9" i="11"/>
  <c r="B9" i="11"/>
  <c r="J8" i="11"/>
  <c r="I8" i="11"/>
  <c r="H8" i="11"/>
  <c r="G8" i="11"/>
  <c r="F8" i="11"/>
  <c r="E8" i="11"/>
  <c r="D8" i="11"/>
  <c r="C8" i="11"/>
  <c r="B8" i="11"/>
  <c r="J7" i="11"/>
  <c r="I7" i="11"/>
  <c r="H7" i="11"/>
  <c r="G7" i="11"/>
  <c r="F7" i="11"/>
  <c r="E7" i="11"/>
  <c r="D7" i="11"/>
  <c r="C7" i="11"/>
  <c r="B7" i="11"/>
  <c r="J6" i="11"/>
  <c r="I6" i="11"/>
  <c r="H6" i="11"/>
  <c r="G6" i="11"/>
  <c r="F6" i="11"/>
  <c r="E6" i="11"/>
  <c r="D6" i="11"/>
  <c r="C6" i="11"/>
  <c r="B6" i="11"/>
  <c r="J5" i="11"/>
  <c r="I5" i="11"/>
  <c r="H5" i="11"/>
  <c r="G5" i="11"/>
  <c r="F5" i="11"/>
  <c r="E5" i="11"/>
  <c r="D5" i="11"/>
  <c r="C5" i="11"/>
  <c r="B5" i="11"/>
  <c r="J4" i="11"/>
  <c r="I4" i="11"/>
  <c r="H4" i="11"/>
  <c r="G4" i="11"/>
  <c r="F4" i="11"/>
  <c r="E4" i="11"/>
  <c r="D4" i="11"/>
  <c r="C4" i="11"/>
  <c r="B4" i="11"/>
  <c r="J3" i="11"/>
  <c r="I3" i="11"/>
  <c r="H3" i="11"/>
  <c r="G3" i="11"/>
  <c r="F3" i="11"/>
  <c r="E3" i="11"/>
  <c r="D3" i="11"/>
  <c r="C3" i="11"/>
  <c r="B3" i="11"/>
  <c r="J2" i="11"/>
  <c r="I2" i="11"/>
  <c r="H2" i="11"/>
  <c r="G2" i="11"/>
  <c r="F2" i="11"/>
  <c r="E2" i="11"/>
  <c r="D2" i="11"/>
  <c r="C2" i="11"/>
  <c r="B2" i="11"/>
  <c r="CK126" i="10"/>
  <c r="CK127" i="10"/>
  <c r="CK128" i="10"/>
  <c r="CK129" i="10"/>
  <c r="CK130" i="10"/>
  <c r="CK131" i="10"/>
  <c r="CK132" i="10"/>
  <c r="CK133" i="10"/>
  <c r="CK134" i="10"/>
  <c r="CK135" i="10"/>
  <c r="CK8" i="10"/>
  <c r="CK9" i="10"/>
  <c r="CK10" i="10"/>
  <c r="CK11" i="10"/>
  <c r="CK12" i="10"/>
  <c r="CK13" i="10"/>
  <c r="CK14" i="10"/>
  <c r="CK15" i="10"/>
  <c r="CK16" i="10"/>
  <c r="CK17" i="10"/>
  <c r="CK18" i="10"/>
  <c r="CK19" i="10"/>
  <c r="CK20" i="10"/>
  <c r="CK21" i="10"/>
  <c r="CK22" i="10"/>
  <c r="CK23" i="10"/>
  <c r="CK24" i="10"/>
  <c r="CK25" i="10"/>
  <c r="CK26" i="10"/>
  <c r="CK27" i="10"/>
  <c r="CK28" i="10"/>
  <c r="CK29" i="10"/>
  <c r="CK30" i="10"/>
  <c r="CK31" i="10"/>
  <c r="CK32" i="10"/>
  <c r="CK33" i="10"/>
  <c r="CK34" i="10"/>
  <c r="CK35" i="10"/>
  <c r="CK36" i="10"/>
  <c r="CK37" i="10"/>
  <c r="CK38" i="10"/>
  <c r="CK39" i="10"/>
  <c r="CK40" i="10"/>
  <c r="CK41" i="10"/>
  <c r="CK42" i="10"/>
  <c r="CK43" i="10"/>
  <c r="CK44" i="10"/>
  <c r="CK45" i="10"/>
  <c r="CK46" i="10"/>
  <c r="CK47" i="10"/>
  <c r="CK48" i="10"/>
  <c r="CK49" i="10"/>
  <c r="CK50" i="10"/>
  <c r="CK51" i="10"/>
  <c r="CK52" i="10"/>
  <c r="CK53" i="10"/>
  <c r="CK54" i="10"/>
  <c r="CK55" i="10"/>
  <c r="CK56" i="10"/>
  <c r="CK57" i="10"/>
  <c r="CK58" i="10"/>
  <c r="CK59" i="10"/>
  <c r="CK60" i="10"/>
  <c r="CK61" i="10"/>
  <c r="CK62" i="10"/>
  <c r="CK63" i="10"/>
  <c r="CK64" i="10"/>
  <c r="CK65" i="10"/>
  <c r="CK66" i="10"/>
  <c r="CK67" i="10"/>
  <c r="CK68" i="10"/>
  <c r="CK69" i="10"/>
  <c r="CK70" i="10"/>
  <c r="CK71" i="10"/>
  <c r="CK72" i="10"/>
  <c r="CK73" i="10"/>
  <c r="CK74" i="10"/>
  <c r="CK75" i="10"/>
  <c r="CK76" i="10"/>
  <c r="CK77" i="10"/>
  <c r="CK78" i="10"/>
  <c r="CK79" i="10"/>
  <c r="CK80" i="10"/>
  <c r="CK81" i="10"/>
  <c r="CK82" i="10"/>
  <c r="CK83" i="10"/>
  <c r="CK84" i="10"/>
  <c r="CK85" i="10"/>
  <c r="CK86" i="10"/>
  <c r="CK87" i="10"/>
  <c r="CK88" i="10"/>
  <c r="CK89" i="10"/>
  <c r="CK90" i="10"/>
  <c r="CK91" i="10"/>
  <c r="CK92" i="10"/>
  <c r="CK93" i="10"/>
  <c r="CK94" i="10"/>
  <c r="CK95" i="10"/>
  <c r="CK96" i="10"/>
  <c r="CK97" i="10"/>
  <c r="CK98" i="10"/>
  <c r="CK99" i="10"/>
  <c r="CK100" i="10"/>
  <c r="CK101" i="10"/>
  <c r="CK102" i="10"/>
  <c r="CK103" i="10"/>
  <c r="CK104" i="10"/>
  <c r="CK105" i="10"/>
  <c r="CK106" i="10"/>
  <c r="CK107" i="10"/>
  <c r="CK108" i="10"/>
  <c r="CK109" i="10"/>
  <c r="CK110" i="10"/>
  <c r="CK111" i="10"/>
  <c r="CK112" i="10"/>
  <c r="CK113" i="10"/>
  <c r="CK114" i="10"/>
  <c r="CK115" i="10"/>
  <c r="CK116" i="10"/>
  <c r="CK117" i="10"/>
  <c r="CK118" i="10"/>
  <c r="CK119" i="10"/>
  <c r="CK120" i="10"/>
  <c r="CK121" i="10"/>
  <c r="CK122" i="10"/>
  <c r="CK123" i="10"/>
  <c r="CK124" i="10"/>
  <c r="CK125" i="10"/>
  <c r="CK137" i="10"/>
  <c r="AE126" i="10"/>
  <c r="AE127" i="10"/>
  <c r="AE128" i="10"/>
  <c r="AE129" i="10"/>
  <c r="AE130" i="10"/>
  <c r="AE131" i="10"/>
  <c r="AE132" i="10"/>
  <c r="AE133" i="10"/>
  <c r="AE134" i="10"/>
  <c r="AE135" i="10"/>
  <c r="AE8" i="10"/>
  <c r="AE9" i="10"/>
  <c r="AE10" i="10"/>
  <c r="AE11" i="10"/>
  <c r="AE12" i="10"/>
  <c r="AE13" i="10"/>
  <c r="AE14" i="10"/>
  <c r="AE15" i="10"/>
  <c r="AE16" i="10"/>
  <c r="AE17" i="10"/>
  <c r="AE18" i="10"/>
  <c r="AE19" i="10"/>
  <c r="AE20" i="10"/>
  <c r="AE21" i="10"/>
  <c r="AE22" i="10"/>
  <c r="AE23" i="10"/>
  <c r="AE24" i="10"/>
  <c r="AE25" i="10"/>
  <c r="AE26" i="10"/>
  <c r="AE27" i="10"/>
  <c r="AE28" i="10"/>
  <c r="AE29" i="10"/>
  <c r="AE30" i="10"/>
  <c r="AE31" i="10"/>
  <c r="AE32" i="10"/>
  <c r="AE33" i="10"/>
  <c r="AE34" i="10"/>
  <c r="AE35" i="10"/>
  <c r="AE36" i="10"/>
  <c r="AE37" i="10"/>
  <c r="AE38" i="10"/>
  <c r="AE39" i="10"/>
  <c r="AE40" i="10"/>
  <c r="AE41" i="10"/>
  <c r="AE42" i="10"/>
  <c r="AE43" i="10"/>
  <c r="AE44" i="10"/>
  <c r="AE45" i="10"/>
  <c r="AE46" i="10"/>
  <c r="AE47" i="10"/>
  <c r="AE48" i="10"/>
  <c r="AE49" i="10"/>
  <c r="AE50" i="10"/>
  <c r="AE51" i="10"/>
  <c r="AE52" i="10"/>
  <c r="AE53" i="10"/>
  <c r="AE54" i="10"/>
  <c r="AE55" i="10"/>
  <c r="AE56" i="10"/>
  <c r="AE57" i="10"/>
  <c r="AE58" i="10"/>
  <c r="AE59" i="10"/>
  <c r="AE60" i="10"/>
  <c r="AE61" i="10"/>
  <c r="AE62" i="10"/>
  <c r="AE63" i="10"/>
  <c r="AE64" i="10"/>
  <c r="AE65" i="10"/>
  <c r="AE66" i="10"/>
  <c r="AE67" i="10"/>
  <c r="AE68" i="10"/>
  <c r="AE69" i="10"/>
  <c r="AE70" i="10"/>
  <c r="AE71" i="10"/>
  <c r="AE72" i="10"/>
  <c r="AE73" i="10"/>
  <c r="AE74" i="10"/>
  <c r="AE75" i="10"/>
  <c r="AE76" i="10"/>
  <c r="AE77" i="10"/>
  <c r="AE78" i="10"/>
  <c r="AE79" i="10"/>
  <c r="AE80" i="10"/>
  <c r="AE81" i="10"/>
  <c r="AE82" i="10"/>
  <c r="AE83" i="10"/>
  <c r="AE84" i="10"/>
  <c r="AE85" i="10"/>
  <c r="AE86" i="10"/>
  <c r="AE87" i="10"/>
  <c r="AE88" i="10"/>
  <c r="AE89" i="10"/>
  <c r="AE90" i="10"/>
  <c r="AE91" i="10"/>
  <c r="AE92" i="10"/>
  <c r="AE93" i="10"/>
  <c r="AE94" i="10"/>
  <c r="AE95" i="10"/>
  <c r="AE96" i="10"/>
  <c r="AE97" i="10"/>
  <c r="AE98" i="10"/>
  <c r="AE99" i="10"/>
  <c r="AE100" i="10"/>
  <c r="AE101" i="10"/>
  <c r="AE102" i="10"/>
  <c r="AE103" i="10"/>
  <c r="AE104" i="10"/>
  <c r="AE105" i="10"/>
  <c r="AE106" i="10"/>
  <c r="AE107" i="10"/>
  <c r="AE108" i="10"/>
  <c r="AE109" i="10"/>
  <c r="AE110" i="10"/>
  <c r="AE111" i="10"/>
  <c r="AE112" i="10"/>
  <c r="AE113" i="10"/>
  <c r="AE114" i="10"/>
  <c r="AE115" i="10"/>
  <c r="AE116" i="10"/>
  <c r="AE117" i="10"/>
  <c r="AE118" i="10"/>
  <c r="AE119" i="10"/>
  <c r="AE120" i="10"/>
  <c r="AE121" i="10"/>
  <c r="AE122" i="10"/>
  <c r="AE123" i="10"/>
  <c r="AE124" i="10"/>
  <c r="AE125" i="10"/>
  <c r="AE137" i="10"/>
  <c r="CM8" i="10"/>
  <c r="CL8" i="10"/>
  <c r="CN8" i="10"/>
  <c r="CM9" i="10"/>
  <c r="CL9" i="10"/>
  <c r="CN9" i="10"/>
  <c r="CM10" i="10"/>
  <c r="CL10" i="10"/>
  <c r="CN10" i="10"/>
  <c r="CM11" i="10"/>
  <c r="CL11" i="10"/>
  <c r="CN11" i="10"/>
  <c r="CM12" i="10"/>
  <c r="CL12" i="10"/>
  <c r="CN12" i="10"/>
  <c r="CM13" i="10"/>
  <c r="CL13" i="10"/>
  <c r="CN13" i="10"/>
  <c r="CM14" i="10"/>
  <c r="CL14" i="10"/>
  <c r="CN14" i="10"/>
  <c r="CM15" i="10"/>
  <c r="CL15" i="10"/>
  <c r="CN15" i="10"/>
  <c r="CM16" i="10"/>
  <c r="CL16" i="10"/>
  <c r="CN16" i="10"/>
  <c r="CM17" i="10"/>
  <c r="CL17" i="10"/>
  <c r="CN17" i="10"/>
  <c r="CM18" i="10"/>
  <c r="CL18" i="10"/>
  <c r="CN18" i="10"/>
  <c r="CM19" i="10"/>
  <c r="CL19" i="10"/>
  <c r="CN19" i="10"/>
  <c r="CM20" i="10"/>
  <c r="CL20" i="10"/>
  <c r="CN20" i="10"/>
  <c r="CM21" i="10"/>
  <c r="CL21" i="10"/>
  <c r="CN21" i="10"/>
  <c r="CM22" i="10"/>
  <c r="CL22" i="10"/>
  <c r="CN22" i="10"/>
  <c r="CM23" i="10"/>
  <c r="CL23" i="10"/>
  <c r="CN23" i="10"/>
  <c r="CM24" i="10"/>
  <c r="CL24" i="10"/>
  <c r="CN24" i="10"/>
  <c r="CM25" i="10"/>
  <c r="CL25" i="10"/>
  <c r="CN25" i="10"/>
  <c r="CM26" i="10"/>
  <c r="CL26" i="10"/>
  <c r="CN26" i="10"/>
  <c r="CM27" i="10"/>
  <c r="CL27" i="10"/>
  <c r="CN27" i="10"/>
  <c r="CM28" i="10"/>
  <c r="CL28" i="10"/>
  <c r="CN28" i="10"/>
  <c r="CM29" i="10"/>
  <c r="CL29" i="10"/>
  <c r="CN29" i="10"/>
  <c r="CM30" i="10"/>
  <c r="CL30" i="10"/>
  <c r="CN30" i="10"/>
  <c r="CM31" i="10"/>
  <c r="CL31" i="10"/>
  <c r="CN31" i="10"/>
  <c r="CM32" i="10"/>
  <c r="CL32" i="10"/>
  <c r="CN32" i="10"/>
  <c r="CM33" i="10"/>
  <c r="CL33" i="10"/>
  <c r="CN33" i="10"/>
  <c r="CM34" i="10"/>
  <c r="CL34" i="10"/>
  <c r="CN34" i="10"/>
  <c r="CM35" i="10"/>
  <c r="CL35" i="10"/>
  <c r="CN35" i="10"/>
  <c r="CM36" i="10"/>
  <c r="CL36" i="10"/>
  <c r="CN36" i="10"/>
  <c r="CM37" i="10"/>
  <c r="CL37" i="10"/>
  <c r="CN37" i="10"/>
  <c r="CM38" i="10"/>
  <c r="CL38" i="10"/>
  <c r="CN38" i="10"/>
  <c r="CM39" i="10"/>
  <c r="CL39" i="10"/>
  <c r="CN39" i="10"/>
  <c r="CM40" i="10"/>
  <c r="CL40" i="10"/>
  <c r="CN40" i="10"/>
  <c r="CM41" i="10"/>
  <c r="CL41" i="10"/>
  <c r="CN41" i="10"/>
  <c r="CM42" i="10"/>
  <c r="CL42" i="10"/>
  <c r="CN42" i="10"/>
  <c r="CM43" i="10"/>
  <c r="CL43" i="10"/>
  <c r="CN43" i="10"/>
  <c r="CM44" i="10"/>
  <c r="CL44" i="10"/>
  <c r="CN44" i="10"/>
  <c r="CM45" i="10"/>
  <c r="CL45" i="10"/>
  <c r="CN45" i="10"/>
  <c r="CM46" i="10"/>
  <c r="CL46" i="10"/>
  <c r="CN46" i="10"/>
  <c r="CM47" i="10"/>
  <c r="CL47" i="10"/>
  <c r="CN47" i="10"/>
  <c r="CM48" i="10"/>
  <c r="CL48" i="10"/>
  <c r="CN48" i="10"/>
  <c r="CM49" i="10"/>
  <c r="CL49" i="10"/>
  <c r="CN49" i="10"/>
  <c r="CM50" i="10"/>
  <c r="CL50" i="10"/>
  <c r="CN50" i="10"/>
  <c r="CM51" i="10"/>
  <c r="CL51" i="10"/>
  <c r="CN51" i="10"/>
  <c r="CM52" i="10"/>
  <c r="CL52" i="10"/>
  <c r="CN52" i="10"/>
  <c r="CM53" i="10"/>
  <c r="CL53" i="10"/>
  <c r="CN53" i="10"/>
  <c r="CM54" i="10"/>
  <c r="CL54" i="10"/>
  <c r="CN54" i="10"/>
  <c r="CM55" i="10"/>
  <c r="CL55" i="10"/>
  <c r="CN55" i="10"/>
  <c r="CM56" i="10"/>
  <c r="CL56" i="10"/>
  <c r="CN56" i="10"/>
  <c r="CM57" i="10"/>
  <c r="CL57" i="10"/>
  <c r="CN57" i="10"/>
  <c r="CM58" i="10"/>
  <c r="CL58" i="10"/>
  <c r="CN58" i="10"/>
  <c r="CM59" i="10"/>
  <c r="CL59" i="10"/>
  <c r="CN59" i="10"/>
  <c r="CM60" i="10"/>
  <c r="CL60" i="10"/>
  <c r="CN60" i="10"/>
  <c r="CM61" i="10"/>
  <c r="CL61" i="10"/>
  <c r="CN61" i="10"/>
  <c r="CM62" i="10"/>
  <c r="CL62" i="10"/>
  <c r="CN62" i="10"/>
  <c r="CM63" i="10"/>
  <c r="CL63" i="10"/>
  <c r="CN63" i="10"/>
  <c r="CM64" i="10"/>
  <c r="CL64" i="10"/>
  <c r="CN64" i="10"/>
  <c r="CM65" i="10"/>
  <c r="CL65" i="10"/>
  <c r="CN65" i="10"/>
  <c r="CM66" i="10"/>
  <c r="CL66" i="10"/>
  <c r="CN66" i="10"/>
  <c r="CM67" i="10"/>
  <c r="CL67" i="10"/>
  <c r="CN67" i="10"/>
  <c r="CM68" i="10"/>
  <c r="CL68" i="10"/>
  <c r="CN68" i="10"/>
  <c r="CM69" i="10"/>
  <c r="CL69" i="10"/>
  <c r="CN69" i="10"/>
  <c r="CM70" i="10"/>
  <c r="CL70" i="10"/>
  <c r="CN70" i="10"/>
  <c r="CM71" i="10"/>
  <c r="CL71" i="10"/>
  <c r="CN71" i="10"/>
  <c r="CM72" i="10"/>
  <c r="CL72" i="10"/>
  <c r="CN72" i="10"/>
  <c r="CM73" i="10"/>
  <c r="CL73" i="10"/>
  <c r="CN73" i="10"/>
  <c r="CM74" i="10"/>
  <c r="CL74" i="10"/>
  <c r="CN74" i="10"/>
  <c r="CM75" i="10"/>
  <c r="CL75" i="10"/>
  <c r="CN75" i="10"/>
  <c r="CM76" i="10"/>
  <c r="CL76" i="10"/>
  <c r="CN76" i="10"/>
  <c r="CM77" i="10"/>
  <c r="CL77" i="10"/>
  <c r="CN77" i="10"/>
  <c r="CM78" i="10"/>
  <c r="CL78" i="10"/>
  <c r="CN78" i="10"/>
  <c r="CM79" i="10"/>
  <c r="CL79" i="10"/>
  <c r="CN79" i="10"/>
  <c r="CM80" i="10"/>
  <c r="CL80" i="10"/>
  <c r="CN80" i="10"/>
  <c r="CM81" i="10"/>
  <c r="CL81" i="10"/>
  <c r="CN81" i="10"/>
  <c r="CM82" i="10"/>
  <c r="CL82" i="10"/>
  <c r="CN82" i="10"/>
  <c r="CM83" i="10"/>
  <c r="CL83" i="10"/>
  <c r="CN83" i="10"/>
  <c r="CM84" i="10"/>
  <c r="CL84" i="10"/>
  <c r="CN84" i="10"/>
  <c r="CM85" i="10"/>
  <c r="CL85" i="10"/>
  <c r="CN85" i="10"/>
  <c r="CM86" i="10"/>
  <c r="CL86" i="10"/>
  <c r="CN86" i="10"/>
  <c r="CM87" i="10"/>
  <c r="CL87" i="10"/>
  <c r="CN87" i="10"/>
  <c r="CM88" i="10"/>
  <c r="CL88" i="10"/>
  <c r="CN88" i="10"/>
  <c r="CM89" i="10"/>
  <c r="CL89" i="10"/>
  <c r="CN89" i="10"/>
  <c r="CM90" i="10"/>
  <c r="CL90" i="10"/>
  <c r="CN90" i="10"/>
  <c r="CM91" i="10"/>
  <c r="CL91" i="10"/>
  <c r="CN91" i="10"/>
  <c r="CM92" i="10"/>
  <c r="CL92" i="10"/>
  <c r="CN92" i="10"/>
  <c r="CM93" i="10"/>
  <c r="CL93" i="10"/>
  <c r="CN93" i="10"/>
  <c r="CM94" i="10"/>
  <c r="CL94" i="10"/>
  <c r="CN94" i="10"/>
  <c r="CM95" i="10"/>
  <c r="CL95" i="10"/>
  <c r="CN95" i="10"/>
  <c r="CM96" i="10"/>
  <c r="CL96" i="10"/>
  <c r="CN96" i="10"/>
  <c r="CM97" i="10"/>
  <c r="CL97" i="10"/>
  <c r="CN97" i="10"/>
  <c r="CM98" i="10"/>
  <c r="CL98" i="10"/>
  <c r="CN98" i="10"/>
  <c r="CM99" i="10"/>
  <c r="CL99" i="10"/>
  <c r="CN99" i="10"/>
  <c r="CM100" i="10"/>
  <c r="CL100" i="10"/>
  <c r="CN100" i="10"/>
  <c r="CM101" i="10"/>
  <c r="CL101" i="10"/>
  <c r="CN101" i="10"/>
  <c r="CM102" i="10"/>
  <c r="CL102" i="10"/>
  <c r="CN102" i="10"/>
  <c r="CM103" i="10"/>
  <c r="CL103" i="10"/>
  <c r="CN103" i="10"/>
  <c r="CM104" i="10"/>
  <c r="CL104" i="10"/>
  <c r="CN104" i="10"/>
  <c r="CM105" i="10"/>
  <c r="CL105" i="10"/>
  <c r="CN105" i="10"/>
  <c r="CM106" i="10"/>
  <c r="CL106" i="10"/>
  <c r="CN106" i="10"/>
  <c r="CM107" i="10"/>
  <c r="CL107" i="10"/>
  <c r="CN107" i="10"/>
  <c r="CM108" i="10"/>
  <c r="CL108" i="10"/>
  <c r="CN108" i="10"/>
  <c r="CM109" i="10"/>
  <c r="CL109" i="10"/>
  <c r="CN109" i="10"/>
  <c r="CM110" i="10"/>
  <c r="CL110" i="10"/>
  <c r="CN110" i="10"/>
  <c r="CM111" i="10"/>
  <c r="CL111" i="10"/>
  <c r="CN111" i="10"/>
  <c r="CM112" i="10"/>
  <c r="CL112" i="10"/>
  <c r="CN112" i="10"/>
  <c r="CM113" i="10"/>
  <c r="CL113" i="10"/>
  <c r="CN113" i="10"/>
  <c r="CM114" i="10"/>
  <c r="CL114" i="10"/>
  <c r="CN114" i="10"/>
  <c r="CM115" i="10"/>
  <c r="CL115" i="10"/>
  <c r="CN115" i="10"/>
  <c r="CM116" i="10"/>
  <c r="CL116" i="10"/>
  <c r="CN116" i="10"/>
  <c r="CM117" i="10"/>
  <c r="CL117" i="10"/>
  <c r="CN117" i="10"/>
  <c r="CM118" i="10"/>
  <c r="CL118" i="10"/>
  <c r="CN118" i="10"/>
  <c r="CM119" i="10"/>
  <c r="CL119" i="10"/>
  <c r="CN119" i="10"/>
  <c r="CM120" i="10"/>
  <c r="CL120" i="10"/>
  <c r="CN120" i="10"/>
  <c r="CM121" i="10"/>
  <c r="CL121" i="10"/>
  <c r="CN121" i="10"/>
  <c r="CM122" i="10"/>
  <c r="CL122" i="10"/>
  <c r="CN122" i="10"/>
  <c r="CM123" i="10"/>
  <c r="CL123" i="10"/>
  <c r="CN123" i="10"/>
  <c r="CM124" i="10"/>
  <c r="CL124" i="10"/>
  <c r="CN124" i="10"/>
  <c r="CM125" i="10"/>
  <c r="CL125" i="10"/>
  <c r="CN125" i="10"/>
  <c r="CM126" i="10"/>
  <c r="CL126" i="10"/>
  <c r="CN126" i="10"/>
  <c r="CM127" i="10"/>
  <c r="CL127" i="10"/>
  <c r="CN127" i="10"/>
  <c r="CM128" i="10"/>
  <c r="CL128" i="10"/>
  <c r="CN128" i="10"/>
  <c r="CM129" i="10"/>
  <c r="CL129" i="10"/>
  <c r="CN129" i="10"/>
  <c r="CM130" i="10"/>
  <c r="CL130" i="10"/>
  <c r="CN130" i="10"/>
  <c r="CM131" i="10"/>
  <c r="CL131" i="10"/>
  <c r="CN131" i="10"/>
  <c r="CM132" i="10"/>
  <c r="CL132" i="10"/>
  <c r="CN132" i="10"/>
  <c r="CM133" i="10"/>
  <c r="CL133" i="10"/>
  <c r="CN133" i="10"/>
  <c r="CM134" i="10"/>
  <c r="CL134" i="10"/>
  <c r="CN134" i="10"/>
  <c r="CM135" i="10"/>
  <c r="CL135" i="10"/>
  <c r="CN135" i="10"/>
  <c r="CN137" i="10"/>
  <c r="CR135" i="10"/>
  <c r="CO135" i="10"/>
  <c r="CS135" i="10"/>
  <c r="BX135" i="10"/>
  <c r="CG135" i="10"/>
  <c r="CC135" i="10"/>
  <c r="BS135" i="10"/>
  <c r="AD135" i="10"/>
  <c r="AC135" i="10"/>
  <c r="AB135" i="10"/>
  <c r="AA135" i="10"/>
  <c r="D135" i="10"/>
  <c r="CR134" i="10"/>
  <c r="CO134" i="10"/>
  <c r="CS134" i="10"/>
  <c r="BX134" i="10"/>
  <c r="CG134" i="10"/>
  <c r="CC134" i="10"/>
  <c r="BS134" i="10"/>
  <c r="AD134" i="10"/>
  <c r="AC134" i="10"/>
  <c r="AB134" i="10"/>
  <c r="AA134" i="10"/>
  <c r="D134" i="10"/>
  <c r="CR133" i="10"/>
  <c r="CO133" i="10"/>
  <c r="CS133" i="10"/>
  <c r="BX133" i="10"/>
  <c r="CG133" i="10"/>
  <c r="CC133" i="10"/>
  <c r="BS133" i="10"/>
  <c r="AD133" i="10"/>
  <c r="AC133" i="10"/>
  <c r="AB133" i="10"/>
  <c r="AA133" i="10"/>
  <c r="D133" i="10"/>
  <c r="CR132" i="10"/>
  <c r="CO132" i="10"/>
  <c r="CS132" i="10"/>
  <c r="BX132" i="10"/>
  <c r="CG132" i="10"/>
  <c r="CC132" i="10"/>
  <c r="BS132" i="10"/>
  <c r="AD132" i="10"/>
  <c r="AC132" i="10"/>
  <c r="AB132" i="10"/>
  <c r="AA132" i="10"/>
  <c r="D132" i="10"/>
  <c r="CR131" i="10"/>
  <c r="CO131" i="10"/>
  <c r="CS131" i="10"/>
  <c r="BX131" i="10"/>
  <c r="CG131" i="10"/>
  <c r="CC131" i="10"/>
  <c r="BS131" i="10"/>
  <c r="AD131" i="10"/>
  <c r="AC131" i="10"/>
  <c r="AB131" i="10"/>
  <c r="AA131" i="10"/>
  <c r="D131" i="10"/>
  <c r="CR130" i="10"/>
  <c r="CO130" i="10"/>
  <c r="CS130" i="10"/>
  <c r="BX130" i="10"/>
  <c r="CG130" i="10"/>
  <c r="CC130" i="10"/>
  <c r="BS130" i="10"/>
  <c r="AD130" i="10"/>
  <c r="AC130" i="10"/>
  <c r="AB130" i="10"/>
  <c r="AA130" i="10"/>
  <c r="D130" i="10"/>
  <c r="CR129" i="10"/>
  <c r="CO129" i="10"/>
  <c r="CS129" i="10"/>
  <c r="BX129" i="10"/>
  <c r="CG129" i="10"/>
  <c r="CC129" i="10"/>
  <c r="BS129" i="10"/>
  <c r="AD129" i="10"/>
  <c r="AC129" i="10"/>
  <c r="AB129" i="10"/>
  <c r="AA129" i="10"/>
  <c r="D129" i="10"/>
  <c r="CR128" i="10"/>
  <c r="CO128" i="10"/>
  <c r="CS128" i="10"/>
  <c r="BX128" i="10"/>
  <c r="CG128" i="10"/>
  <c r="CC128" i="10"/>
  <c r="BS128" i="10"/>
  <c r="AD128" i="10"/>
  <c r="AC128" i="10"/>
  <c r="AB128" i="10"/>
  <c r="AA128" i="10"/>
  <c r="D128" i="10"/>
  <c r="CR127" i="10"/>
  <c r="CO127" i="10"/>
  <c r="CS127" i="10"/>
  <c r="BX127" i="10"/>
  <c r="CG127" i="10"/>
  <c r="CC127" i="10"/>
  <c r="BS127" i="10"/>
  <c r="AD127" i="10"/>
  <c r="AC127" i="10"/>
  <c r="AB127" i="10"/>
  <c r="AA127" i="10"/>
  <c r="D127" i="10"/>
  <c r="CR126" i="10"/>
  <c r="CO126" i="10"/>
  <c r="CS126" i="10"/>
  <c r="BX126" i="10"/>
  <c r="CG126" i="10"/>
  <c r="CC126" i="10"/>
  <c r="BS126" i="10"/>
  <c r="AD126" i="10"/>
  <c r="AC126" i="10"/>
  <c r="AB126" i="10"/>
  <c r="AA126" i="10"/>
  <c r="D126" i="10"/>
  <c r="CR125" i="10"/>
  <c r="CO125" i="10"/>
  <c r="CS125" i="10"/>
  <c r="BX125" i="10"/>
  <c r="CG125" i="10"/>
  <c r="CC125" i="10"/>
  <c r="BS125" i="10"/>
  <c r="AD125" i="10"/>
  <c r="AC125" i="10"/>
  <c r="AB125" i="10"/>
  <c r="AA125" i="10"/>
  <c r="D125" i="10"/>
  <c r="CR124" i="10"/>
  <c r="CO124" i="10"/>
  <c r="CS124" i="10"/>
  <c r="BX124" i="10"/>
  <c r="CG124" i="10"/>
  <c r="CC124" i="10"/>
  <c r="BS124" i="10"/>
  <c r="AD124" i="10"/>
  <c r="AC124" i="10"/>
  <c r="AB124" i="10"/>
  <c r="AA124" i="10"/>
  <c r="D124" i="10"/>
  <c r="CR123" i="10"/>
  <c r="CO123" i="10"/>
  <c r="CS123" i="10"/>
  <c r="BX123" i="10"/>
  <c r="CG123" i="10"/>
  <c r="CC123" i="10"/>
  <c r="BS123" i="10"/>
  <c r="AD123" i="10"/>
  <c r="AC123" i="10"/>
  <c r="AB123" i="10"/>
  <c r="AA123" i="10"/>
  <c r="D123" i="10"/>
  <c r="CR122" i="10"/>
  <c r="CO122" i="10"/>
  <c r="CS122" i="10"/>
  <c r="BX122" i="10"/>
  <c r="CG122" i="10"/>
  <c r="CC122" i="10"/>
  <c r="BS122" i="10"/>
  <c r="AD122" i="10"/>
  <c r="AC122" i="10"/>
  <c r="AB122" i="10"/>
  <c r="AA122" i="10"/>
  <c r="D122" i="10"/>
  <c r="CR121" i="10"/>
  <c r="CO121" i="10"/>
  <c r="CS121" i="10"/>
  <c r="BX121" i="10"/>
  <c r="CG121" i="10"/>
  <c r="CC121" i="10"/>
  <c r="BS121" i="10"/>
  <c r="AD121" i="10"/>
  <c r="AC121" i="10"/>
  <c r="AB121" i="10"/>
  <c r="AA121" i="10"/>
  <c r="D121" i="10"/>
  <c r="CR120" i="10"/>
  <c r="CO120" i="10"/>
  <c r="CS120" i="10"/>
  <c r="BX120" i="10"/>
  <c r="CG120" i="10"/>
  <c r="CC120" i="10"/>
  <c r="BS120" i="10"/>
  <c r="AD120" i="10"/>
  <c r="AC120" i="10"/>
  <c r="AB120" i="10"/>
  <c r="AA120" i="10"/>
  <c r="D120" i="10"/>
  <c r="CR119" i="10"/>
  <c r="CO119" i="10"/>
  <c r="CS119" i="10"/>
  <c r="BX119" i="10"/>
  <c r="CG119" i="10"/>
  <c r="CC119" i="10"/>
  <c r="BS119" i="10"/>
  <c r="AD119" i="10"/>
  <c r="AC119" i="10"/>
  <c r="AB119" i="10"/>
  <c r="AA119" i="10"/>
  <c r="D119" i="10"/>
  <c r="CR118" i="10"/>
  <c r="CO118" i="10"/>
  <c r="CS118" i="10"/>
  <c r="BX118" i="10"/>
  <c r="CG118" i="10"/>
  <c r="CC118" i="10"/>
  <c r="BS118" i="10"/>
  <c r="AD118" i="10"/>
  <c r="AC118" i="10"/>
  <c r="AB118" i="10"/>
  <c r="AA118" i="10"/>
  <c r="D118" i="10"/>
  <c r="CR117" i="10"/>
  <c r="CO117" i="10"/>
  <c r="CS117" i="10"/>
  <c r="BX117" i="10"/>
  <c r="CG117" i="10"/>
  <c r="CC117" i="10"/>
  <c r="BS117" i="10"/>
  <c r="AD117" i="10"/>
  <c r="AC117" i="10"/>
  <c r="AB117" i="10"/>
  <c r="AA117" i="10"/>
  <c r="D117" i="10"/>
  <c r="CR116" i="10"/>
  <c r="CO116" i="10"/>
  <c r="CS116" i="10"/>
  <c r="BX116" i="10"/>
  <c r="CG116" i="10"/>
  <c r="CC116" i="10"/>
  <c r="BS116" i="10"/>
  <c r="AD116" i="10"/>
  <c r="AC116" i="10"/>
  <c r="AB116" i="10"/>
  <c r="AA116" i="10"/>
  <c r="D116" i="10"/>
  <c r="CR115" i="10"/>
  <c r="CO115" i="10"/>
  <c r="CS115" i="10"/>
  <c r="BX115" i="10"/>
  <c r="CG115" i="10"/>
  <c r="CC115" i="10"/>
  <c r="BS115" i="10"/>
  <c r="AD115" i="10"/>
  <c r="AC115" i="10"/>
  <c r="AB115" i="10"/>
  <c r="AA115" i="10"/>
  <c r="D115" i="10"/>
  <c r="CR114" i="10"/>
  <c r="CO114" i="10"/>
  <c r="CS114" i="10"/>
  <c r="BX114" i="10"/>
  <c r="CG114" i="10"/>
  <c r="CC114" i="10"/>
  <c r="BS114" i="10"/>
  <c r="AD114" i="10"/>
  <c r="AC114" i="10"/>
  <c r="AB114" i="10"/>
  <c r="AA114" i="10"/>
  <c r="D114" i="10"/>
  <c r="CR113" i="10"/>
  <c r="CO113" i="10"/>
  <c r="CS113" i="10"/>
  <c r="BX113" i="10"/>
  <c r="CG113" i="10"/>
  <c r="CC113" i="10"/>
  <c r="BS113" i="10"/>
  <c r="AD113" i="10"/>
  <c r="AC113" i="10"/>
  <c r="AB113" i="10"/>
  <c r="AA113" i="10"/>
  <c r="D113" i="10"/>
  <c r="CR112" i="10"/>
  <c r="CO112" i="10"/>
  <c r="CS112" i="10"/>
  <c r="BX112" i="10"/>
  <c r="CG112" i="10"/>
  <c r="CC112" i="10"/>
  <c r="BS112" i="10"/>
  <c r="AD112" i="10"/>
  <c r="AC112" i="10"/>
  <c r="AB112" i="10"/>
  <c r="AA112" i="10"/>
  <c r="D112" i="10"/>
  <c r="CR111" i="10"/>
  <c r="CO111" i="10"/>
  <c r="CS111" i="10"/>
  <c r="BX111" i="10"/>
  <c r="CG111" i="10"/>
  <c r="CC111" i="10"/>
  <c r="BS111" i="10"/>
  <c r="AD111" i="10"/>
  <c r="AC111" i="10"/>
  <c r="AB111" i="10"/>
  <c r="AA111" i="10"/>
  <c r="D111" i="10"/>
  <c r="CR110" i="10"/>
  <c r="CO110" i="10"/>
  <c r="CS110" i="10"/>
  <c r="BX110" i="10"/>
  <c r="CG110" i="10"/>
  <c r="CC110" i="10"/>
  <c r="BS110" i="10"/>
  <c r="AD110" i="10"/>
  <c r="AC110" i="10"/>
  <c r="AB110" i="10"/>
  <c r="AA110" i="10"/>
  <c r="D110" i="10"/>
  <c r="CR109" i="10"/>
  <c r="CO109" i="10"/>
  <c r="CS109" i="10"/>
  <c r="BX109" i="10"/>
  <c r="CG109" i="10"/>
  <c r="CC109" i="10"/>
  <c r="BS109" i="10"/>
  <c r="AD109" i="10"/>
  <c r="AC109" i="10"/>
  <c r="AB109" i="10"/>
  <c r="AA109" i="10"/>
  <c r="D109" i="10"/>
  <c r="CR108" i="10"/>
  <c r="CO108" i="10"/>
  <c r="CS108" i="10"/>
  <c r="BX108" i="10"/>
  <c r="CG108" i="10"/>
  <c r="CC108" i="10"/>
  <c r="BS108" i="10"/>
  <c r="AD108" i="10"/>
  <c r="AC108" i="10"/>
  <c r="AB108" i="10"/>
  <c r="AA108" i="10"/>
  <c r="D108" i="10"/>
  <c r="CR107" i="10"/>
  <c r="CO107" i="10"/>
  <c r="CS107" i="10"/>
  <c r="BX107" i="10"/>
  <c r="CG107" i="10"/>
  <c r="CC107" i="10"/>
  <c r="BS107" i="10"/>
  <c r="AD107" i="10"/>
  <c r="AC107" i="10"/>
  <c r="AB107" i="10"/>
  <c r="AA107" i="10"/>
  <c r="D107" i="10"/>
  <c r="CR106" i="10"/>
  <c r="CO106" i="10"/>
  <c r="CS106" i="10"/>
  <c r="BX106" i="10"/>
  <c r="CG106" i="10"/>
  <c r="CC106" i="10"/>
  <c r="BS106" i="10"/>
  <c r="AD106" i="10"/>
  <c r="AC106" i="10"/>
  <c r="AB106" i="10"/>
  <c r="AA106" i="10"/>
  <c r="D106" i="10"/>
  <c r="CR105" i="10"/>
  <c r="CO105" i="10"/>
  <c r="CS105" i="10"/>
  <c r="BX105" i="10"/>
  <c r="CG105" i="10"/>
  <c r="CC105" i="10"/>
  <c r="BS105" i="10"/>
  <c r="AD105" i="10"/>
  <c r="AC105" i="10"/>
  <c r="AB105" i="10"/>
  <c r="AA105" i="10"/>
  <c r="D105" i="10"/>
  <c r="CR104" i="10"/>
  <c r="CO104" i="10"/>
  <c r="CS104" i="10"/>
  <c r="BX104" i="10"/>
  <c r="CG104" i="10"/>
  <c r="CC104" i="10"/>
  <c r="BS104" i="10"/>
  <c r="AD104" i="10"/>
  <c r="AC104" i="10"/>
  <c r="AB104" i="10"/>
  <c r="AA104" i="10"/>
  <c r="D104" i="10"/>
  <c r="CR103" i="10"/>
  <c r="CO103" i="10"/>
  <c r="CS103" i="10"/>
  <c r="BX103" i="10"/>
  <c r="CG103" i="10"/>
  <c r="CC103" i="10"/>
  <c r="BS103" i="10"/>
  <c r="AD103" i="10"/>
  <c r="AC103" i="10"/>
  <c r="AB103" i="10"/>
  <c r="AA103" i="10"/>
  <c r="D103" i="10"/>
  <c r="CR102" i="10"/>
  <c r="CO102" i="10"/>
  <c r="CS102" i="10"/>
  <c r="BX102" i="10"/>
  <c r="CG102" i="10"/>
  <c r="CC102" i="10"/>
  <c r="BS102" i="10"/>
  <c r="AD102" i="10"/>
  <c r="AC102" i="10"/>
  <c r="AB102" i="10"/>
  <c r="AA102" i="10"/>
  <c r="D102" i="10"/>
  <c r="CR101" i="10"/>
  <c r="CO101" i="10"/>
  <c r="CS101" i="10"/>
  <c r="BX101" i="10"/>
  <c r="CG101" i="10"/>
  <c r="CC101" i="10"/>
  <c r="BS101" i="10"/>
  <c r="AD101" i="10"/>
  <c r="AC101" i="10"/>
  <c r="AB101" i="10"/>
  <c r="AA101" i="10"/>
  <c r="D101" i="10"/>
  <c r="CR100" i="10"/>
  <c r="CO100" i="10"/>
  <c r="CS100" i="10"/>
  <c r="BX100" i="10"/>
  <c r="CG100" i="10"/>
  <c r="CC100" i="10"/>
  <c r="BS100" i="10"/>
  <c r="AD100" i="10"/>
  <c r="AC100" i="10"/>
  <c r="AB100" i="10"/>
  <c r="AA100" i="10"/>
  <c r="D100" i="10"/>
  <c r="CR99" i="10"/>
  <c r="CO99" i="10"/>
  <c r="CS99" i="10"/>
  <c r="BX99" i="10"/>
  <c r="CG99" i="10"/>
  <c r="CC99" i="10"/>
  <c r="BS99" i="10"/>
  <c r="AD99" i="10"/>
  <c r="AC99" i="10"/>
  <c r="AB99" i="10"/>
  <c r="AA99" i="10"/>
  <c r="D99" i="10"/>
  <c r="CR98" i="10"/>
  <c r="CO98" i="10"/>
  <c r="CS98" i="10"/>
  <c r="BX98" i="10"/>
  <c r="CG98" i="10"/>
  <c r="CC98" i="10"/>
  <c r="BS98" i="10"/>
  <c r="AD98" i="10"/>
  <c r="AC98" i="10"/>
  <c r="AB98" i="10"/>
  <c r="AA98" i="10"/>
  <c r="D98" i="10"/>
  <c r="CR97" i="10"/>
  <c r="CO97" i="10"/>
  <c r="CS97" i="10"/>
  <c r="BX97" i="10"/>
  <c r="CG97" i="10"/>
  <c r="CC97" i="10"/>
  <c r="BS97" i="10"/>
  <c r="AD97" i="10"/>
  <c r="AC97" i="10"/>
  <c r="AB97" i="10"/>
  <c r="AA97" i="10"/>
  <c r="D97" i="10"/>
  <c r="CR96" i="10"/>
  <c r="CO96" i="10"/>
  <c r="CS96" i="10"/>
  <c r="BX96" i="10"/>
  <c r="CG96" i="10"/>
  <c r="CC96" i="10"/>
  <c r="BS96" i="10"/>
  <c r="AD96" i="10"/>
  <c r="AC96" i="10"/>
  <c r="AB96" i="10"/>
  <c r="AA96" i="10"/>
  <c r="D96" i="10"/>
  <c r="CR95" i="10"/>
  <c r="CO95" i="10"/>
  <c r="CS95" i="10"/>
  <c r="BX95" i="10"/>
  <c r="CG95" i="10"/>
  <c r="CC95" i="10"/>
  <c r="BS95" i="10"/>
  <c r="AD95" i="10"/>
  <c r="AC95" i="10"/>
  <c r="AB95" i="10"/>
  <c r="AA95" i="10"/>
  <c r="D95" i="10"/>
  <c r="CR94" i="10"/>
  <c r="CO94" i="10"/>
  <c r="CS94" i="10"/>
  <c r="BX94" i="10"/>
  <c r="CG94" i="10"/>
  <c r="CC94" i="10"/>
  <c r="BS94" i="10"/>
  <c r="AD94" i="10"/>
  <c r="AC94" i="10"/>
  <c r="AB94" i="10"/>
  <c r="AA94" i="10"/>
  <c r="D94" i="10"/>
  <c r="CR93" i="10"/>
  <c r="CO93" i="10"/>
  <c r="CS93" i="10"/>
  <c r="BX93" i="10"/>
  <c r="CG93" i="10"/>
  <c r="CC93" i="10"/>
  <c r="BS93" i="10"/>
  <c r="AD93" i="10"/>
  <c r="AC93" i="10"/>
  <c r="AB93" i="10"/>
  <c r="AA93" i="10"/>
  <c r="D93" i="10"/>
  <c r="CR92" i="10"/>
  <c r="CO92" i="10"/>
  <c r="CS92" i="10"/>
  <c r="BX92" i="10"/>
  <c r="CG92" i="10"/>
  <c r="CC92" i="10"/>
  <c r="BS92" i="10"/>
  <c r="AD92" i="10"/>
  <c r="AC92" i="10"/>
  <c r="AB92" i="10"/>
  <c r="AA92" i="10"/>
  <c r="D92" i="10"/>
  <c r="CR91" i="10"/>
  <c r="CO91" i="10"/>
  <c r="CS91" i="10"/>
  <c r="BX91" i="10"/>
  <c r="CG91" i="10"/>
  <c r="CC91" i="10"/>
  <c r="BS91" i="10"/>
  <c r="AD91" i="10"/>
  <c r="AC91" i="10"/>
  <c r="AB91" i="10"/>
  <c r="AA91" i="10"/>
  <c r="D91" i="10"/>
  <c r="CR90" i="10"/>
  <c r="CO90" i="10"/>
  <c r="CS90" i="10"/>
  <c r="BX90" i="10"/>
  <c r="CG90" i="10"/>
  <c r="CC90" i="10"/>
  <c r="BS90" i="10"/>
  <c r="AD90" i="10"/>
  <c r="AC90" i="10"/>
  <c r="AB90" i="10"/>
  <c r="AA90" i="10"/>
  <c r="D90" i="10"/>
  <c r="CR89" i="10"/>
  <c r="CO89" i="10"/>
  <c r="CS89" i="10"/>
  <c r="BX89" i="10"/>
  <c r="CG89" i="10"/>
  <c r="CC89" i="10"/>
  <c r="BS89" i="10"/>
  <c r="AD89" i="10"/>
  <c r="AC89" i="10"/>
  <c r="AB89" i="10"/>
  <c r="AA89" i="10"/>
  <c r="D89" i="10"/>
  <c r="CR88" i="10"/>
  <c r="CO88" i="10"/>
  <c r="CS88" i="10"/>
  <c r="BX88" i="10"/>
  <c r="CG88" i="10"/>
  <c r="CC88" i="10"/>
  <c r="BS88" i="10"/>
  <c r="AD88" i="10"/>
  <c r="AC88" i="10"/>
  <c r="AB88" i="10"/>
  <c r="AA88" i="10"/>
  <c r="D88" i="10"/>
  <c r="CR87" i="10"/>
  <c r="CO87" i="10"/>
  <c r="CS87" i="10"/>
  <c r="BX87" i="10"/>
  <c r="CG87" i="10"/>
  <c r="CC87" i="10"/>
  <c r="BS87" i="10"/>
  <c r="AD87" i="10"/>
  <c r="AC87" i="10"/>
  <c r="AB87" i="10"/>
  <c r="AA87" i="10"/>
  <c r="D87" i="10"/>
  <c r="CR86" i="10"/>
  <c r="CO86" i="10"/>
  <c r="CS86" i="10"/>
  <c r="BX86" i="10"/>
  <c r="CG86" i="10"/>
  <c r="CC86" i="10"/>
  <c r="BS86" i="10"/>
  <c r="AD86" i="10"/>
  <c r="AC86" i="10"/>
  <c r="AB86" i="10"/>
  <c r="AA86" i="10"/>
  <c r="D86" i="10"/>
  <c r="CR85" i="10"/>
  <c r="CO85" i="10"/>
  <c r="CS85" i="10"/>
  <c r="BX85" i="10"/>
  <c r="CG85" i="10"/>
  <c r="CC85" i="10"/>
  <c r="BS85" i="10"/>
  <c r="AD85" i="10"/>
  <c r="AC85" i="10"/>
  <c r="AB85" i="10"/>
  <c r="AA85" i="10"/>
  <c r="D85" i="10"/>
  <c r="CR84" i="10"/>
  <c r="CO84" i="10"/>
  <c r="CS84" i="10"/>
  <c r="BX84" i="10"/>
  <c r="CG84" i="10"/>
  <c r="CC84" i="10"/>
  <c r="BS84" i="10"/>
  <c r="AD84" i="10"/>
  <c r="AC84" i="10"/>
  <c r="AB84" i="10"/>
  <c r="AA84" i="10"/>
  <c r="D84" i="10"/>
  <c r="CR83" i="10"/>
  <c r="CO83" i="10"/>
  <c r="CS83" i="10"/>
  <c r="BX83" i="10"/>
  <c r="CG83" i="10"/>
  <c r="CC83" i="10"/>
  <c r="BS83" i="10"/>
  <c r="AD83" i="10"/>
  <c r="AC83" i="10"/>
  <c r="AB83" i="10"/>
  <c r="AA83" i="10"/>
  <c r="D83" i="10"/>
  <c r="CR82" i="10"/>
  <c r="CO82" i="10"/>
  <c r="CS82" i="10"/>
  <c r="BX82" i="10"/>
  <c r="CG82" i="10"/>
  <c r="CC82" i="10"/>
  <c r="BS82" i="10"/>
  <c r="AD82" i="10"/>
  <c r="AC82" i="10"/>
  <c r="AB82" i="10"/>
  <c r="AA82" i="10"/>
  <c r="D82" i="10"/>
  <c r="CR81" i="10"/>
  <c r="CO81" i="10"/>
  <c r="CS81" i="10"/>
  <c r="BX81" i="10"/>
  <c r="CG81" i="10"/>
  <c r="CC81" i="10"/>
  <c r="BS81" i="10"/>
  <c r="AD81" i="10"/>
  <c r="AC81" i="10"/>
  <c r="AB81" i="10"/>
  <c r="AA81" i="10"/>
  <c r="D81" i="10"/>
  <c r="CR80" i="10"/>
  <c r="CO80" i="10"/>
  <c r="CS80" i="10"/>
  <c r="BX80" i="10"/>
  <c r="CG80" i="10"/>
  <c r="CC80" i="10"/>
  <c r="BS80" i="10"/>
  <c r="AD80" i="10"/>
  <c r="AC80" i="10"/>
  <c r="AB80" i="10"/>
  <c r="AA80" i="10"/>
  <c r="D80" i="10"/>
  <c r="CR79" i="10"/>
  <c r="CO79" i="10"/>
  <c r="CS79" i="10"/>
  <c r="BX79" i="10"/>
  <c r="CG79" i="10"/>
  <c r="CC79" i="10"/>
  <c r="BS79" i="10"/>
  <c r="AD79" i="10"/>
  <c r="AC79" i="10"/>
  <c r="AB79" i="10"/>
  <c r="AA79" i="10"/>
  <c r="D79" i="10"/>
  <c r="CR78" i="10"/>
  <c r="CO78" i="10"/>
  <c r="CS78" i="10"/>
  <c r="BX78" i="10"/>
  <c r="CG78" i="10"/>
  <c r="CC78" i="10"/>
  <c r="BS78" i="10"/>
  <c r="AD78" i="10"/>
  <c r="AC78" i="10"/>
  <c r="AB78" i="10"/>
  <c r="AA78" i="10"/>
  <c r="D78" i="10"/>
  <c r="CR77" i="10"/>
  <c r="CO77" i="10"/>
  <c r="CS77" i="10"/>
  <c r="BX77" i="10"/>
  <c r="CG77" i="10"/>
  <c r="CC77" i="10"/>
  <c r="BS77" i="10"/>
  <c r="AD77" i="10"/>
  <c r="AC77" i="10"/>
  <c r="AB77" i="10"/>
  <c r="AA77" i="10"/>
  <c r="D77" i="10"/>
  <c r="CR76" i="10"/>
  <c r="CO76" i="10"/>
  <c r="CS76" i="10"/>
  <c r="BX76" i="10"/>
  <c r="CG76" i="10"/>
  <c r="CC76" i="10"/>
  <c r="BS76" i="10"/>
  <c r="AD76" i="10"/>
  <c r="AC76" i="10"/>
  <c r="AB76" i="10"/>
  <c r="AA76" i="10"/>
  <c r="D76" i="10"/>
  <c r="CR75" i="10"/>
  <c r="CO75" i="10"/>
  <c r="CS75" i="10"/>
  <c r="BX75" i="10"/>
  <c r="CG75" i="10"/>
  <c r="CC75" i="10"/>
  <c r="BS75" i="10"/>
  <c r="AD75" i="10"/>
  <c r="AC75" i="10"/>
  <c r="AB75" i="10"/>
  <c r="AA75" i="10"/>
  <c r="D75" i="10"/>
  <c r="CR74" i="10"/>
  <c r="CO74" i="10"/>
  <c r="CS74" i="10"/>
  <c r="BX74" i="10"/>
  <c r="CG74" i="10"/>
  <c r="CC74" i="10"/>
  <c r="BS74" i="10"/>
  <c r="AD74" i="10"/>
  <c r="AC74" i="10"/>
  <c r="AB74" i="10"/>
  <c r="AA74" i="10"/>
  <c r="D74" i="10"/>
  <c r="CR73" i="10"/>
  <c r="CO73" i="10"/>
  <c r="CS73" i="10"/>
  <c r="BX73" i="10"/>
  <c r="CG73" i="10"/>
  <c r="CC73" i="10"/>
  <c r="BS73" i="10"/>
  <c r="AD73" i="10"/>
  <c r="AC73" i="10"/>
  <c r="AB73" i="10"/>
  <c r="AA73" i="10"/>
  <c r="D73" i="10"/>
  <c r="CR72" i="10"/>
  <c r="CO72" i="10"/>
  <c r="CS72" i="10"/>
  <c r="BX72" i="10"/>
  <c r="CG72" i="10"/>
  <c r="CC72" i="10"/>
  <c r="BS72" i="10"/>
  <c r="AD72" i="10"/>
  <c r="AC72" i="10"/>
  <c r="AB72" i="10"/>
  <c r="AA72" i="10"/>
  <c r="D72" i="10"/>
  <c r="CR71" i="10"/>
  <c r="CO71" i="10"/>
  <c r="CS71" i="10"/>
  <c r="BX71" i="10"/>
  <c r="CG71" i="10"/>
  <c r="CC71" i="10"/>
  <c r="BS71" i="10"/>
  <c r="AD71" i="10"/>
  <c r="AC71" i="10"/>
  <c r="AB71" i="10"/>
  <c r="AA71" i="10"/>
  <c r="D71" i="10"/>
  <c r="CR70" i="10"/>
  <c r="CO70" i="10"/>
  <c r="CS70" i="10"/>
  <c r="BX70" i="10"/>
  <c r="CG70" i="10"/>
  <c r="CC70" i="10"/>
  <c r="BS70" i="10"/>
  <c r="AD70" i="10"/>
  <c r="AC70" i="10"/>
  <c r="AB70" i="10"/>
  <c r="AA70" i="10"/>
  <c r="D70" i="10"/>
  <c r="CR69" i="10"/>
  <c r="CO69" i="10"/>
  <c r="CS69" i="10"/>
  <c r="BX69" i="10"/>
  <c r="CG69" i="10"/>
  <c r="CC69" i="10"/>
  <c r="BS69" i="10"/>
  <c r="AD69" i="10"/>
  <c r="AC69" i="10"/>
  <c r="AB69" i="10"/>
  <c r="AA69" i="10"/>
  <c r="D69" i="10"/>
  <c r="CR68" i="10"/>
  <c r="CO68" i="10"/>
  <c r="CS68" i="10"/>
  <c r="BX68" i="10"/>
  <c r="CG68" i="10"/>
  <c r="CC68" i="10"/>
  <c r="BS68" i="10"/>
  <c r="AD68" i="10"/>
  <c r="AC68" i="10"/>
  <c r="AB68" i="10"/>
  <c r="AA68" i="10"/>
  <c r="D68" i="10"/>
  <c r="CR67" i="10"/>
  <c r="CO67" i="10"/>
  <c r="CS67" i="10"/>
  <c r="BX67" i="10"/>
  <c r="CG67" i="10"/>
  <c r="CC67" i="10"/>
  <c r="BS67" i="10"/>
  <c r="AD67" i="10"/>
  <c r="AC67" i="10"/>
  <c r="AB67" i="10"/>
  <c r="AA67" i="10"/>
  <c r="D67" i="10"/>
  <c r="CR66" i="10"/>
  <c r="CO66" i="10"/>
  <c r="CS66" i="10"/>
  <c r="BX66" i="10"/>
  <c r="CG66" i="10"/>
  <c r="CC66" i="10"/>
  <c r="BS66" i="10"/>
  <c r="AD66" i="10"/>
  <c r="AC66" i="10"/>
  <c r="AB66" i="10"/>
  <c r="AA66" i="10"/>
  <c r="D66" i="10"/>
  <c r="CR65" i="10"/>
  <c r="CO65" i="10"/>
  <c r="CS65" i="10"/>
  <c r="BX65" i="10"/>
  <c r="CG65" i="10"/>
  <c r="CC65" i="10"/>
  <c r="BS65" i="10"/>
  <c r="AD65" i="10"/>
  <c r="AC65" i="10"/>
  <c r="AB65" i="10"/>
  <c r="AA65" i="10"/>
  <c r="D65" i="10"/>
  <c r="CR64" i="10"/>
  <c r="CO64" i="10"/>
  <c r="CS64" i="10"/>
  <c r="BX64" i="10"/>
  <c r="CG64" i="10"/>
  <c r="CC64" i="10"/>
  <c r="BS64" i="10"/>
  <c r="AD64" i="10"/>
  <c r="AC64" i="10"/>
  <c r="AB64" i="10"/>
  <c r="AA64" i="10"/>
  <c r="D64" i="10"/>
  <c r="CR63" i="10"/>
  <c r="CO63" i="10"/>
  <c r="CS63" i="10"/>
  <c r="BX63" i="10"/>
  <c r="CG63" i="10"/>
  <c r="CC63" i="10"/>
  <c r="BS63" i="10"/>
  <c r="AD63" i="10"/>
  <c r="AC63" i="10"/>
  <c r="AB63" i="10"/>
  <c r="AA63" i="10"/>
  <c r="D63" i="10"/>
  <c r="CR62" i="10"/>
  <c r="CO62" i="10"/>
  <c r="CS62" i="10"/>
  <c r="BX62" i="10"/>
  <c r="CG62" i="10"/>
  <c r="CC62" i="10"/>
  <c r="BS62" i="10"/>
  <c r="AD62" i="10"/>
  <c r="AC62" i="10"/>
  <c r="AB62" i="10"/>
  <c r="AA62" i="10"/>
  <c r="D62" i="10"/>
  <c r="CR61" i="10"/>
  <c r="CO61" i="10"/>
  <c r="CS61" i="10"/>
  <c r="BX61" i="10"/>
  <c r="CG61" i="10"/>
  <c r="CC61" i="10"/>
  <c r="BS61" i="10"/>
  <c r="AD61" i="10"/>
  <c r="AC61" i="10"/>
  <c r="AB61" i="10"/>
  <c r="AA61" i="10"/>
  <c r="D61" i="10"/>
  <c r="CR60" i="10"/>
  <c r="CO60" i="10"/>
  <c r="CS60" i="10"/>
  <c r="BX60" i="10"/>
  <c r="CG60" i="10"/>
  <c r="CC60" i="10"/>
  <c r="BS60" i="10"/>
  <c r="AD60" i="10"/>
  <c r="AC60" i="10"/>
  <c r="AB60" i="10"/>
  <c r="AA60" i="10"/>
  <c r="D60" i="10"/>
  <c r="CR59" i="10"/>
  <c r="CO59" i="10"/>
  <c r="CS59" i="10"/>
  <c r="BX59" i="10"/>
  <c r="CG59" i="10"/>
  <c r="CC59" i="10"/>
  <c r="BS59" i="10"/>
  <c r="AD59" i="10"/>
  <c r="AC59" i="10"/>
  <c r="AB59" i="10"/>
  <c r="AA59" i="10"/>
  <c r="D59" i="10"/>
  <c r="CR58" i="10"/>
  <c r="CO58" i="10"/>
  <c r="CS58" i="10"/>
  <c r="BX58" i="10"/>
  <c r="CG58" i="10"/>
  <c r="CC58" i="10"/>
  <c r="BS58" i="10"/>
  <c r="AD58" i="10"/>
  <c r="AC58" i="10"/>
  <c r="AB58" i="10"/>
  <c r="AA58" i="10"/>
  <c r="D58" i="10"/>
  <c r="CR57" i="10"/>
  <c r="CO57" i="10"/>
  <c r="CS57" i="10"/>
  <c r="BX57" i="10"/>
  <c r="CG57" i="10"/>
  <c r="CC57" i="10"/>
  <c r="BS57" i="10"/>
  <c r="AD57" i="10"/>
  <c r="AC57" i="10"/>
  <c r="AB57" i="10"/>
  <c r="AA57" i="10"/>
  <c r="D57" i="10"/>
  <c r="CR56" i="10"/>
  <c r="CO56" i="10"/>
  <c r="CS56" i="10"/>
  <c r="BX56" i="10"/>
  <c r="CG56" i="10"/>
  <c r="CC56" i="10"/>
  <c r="BS56" i="10"/>
  <c r="AD56" i="10"/>
  <c r="AC56" i="10"/>
  <c r="AB56" i="10"/>
  <c r="AA56" i="10"/>
  <c r="D56" i="10"/>
  <c r="CR55" i="10"/>
  <c r="CO55" i="10"/>
  <c r="CS55" i="10"/>
  <c r="BX55" i="10"/>
  <c r="CG55" i="10"/>
  <c r="CC55" i="10"/>
  <c r="BS55" i="10"/>
  <c r="AD55" i="10"/>
  <c r="AC55" i="10"/>
  <c r="AB55" i="10"/>
  <c r="AA55" i="10"/>
  <c r="D55" i="10"/>
  <c r="CR54" i="10"/>
  <c r="CO54" i="10"/>
  <c r="CS54" i="10"/>
  <c r="BX54" i="10"/>
  <c r="CG54" i="10"/>
  <c r="CC54" i="10"/>
  <c r="BS54" i="10"/>
  <c r="AD54" i="10"/>
  <c r="AC54" i="10"/>
  <c r="AB54" i="10"/>
  <c r="AA54" i="10"/>
  <c r="D54" i="10"/>
  <c r="CR53" i="10"/>
  <c r="CO53" i="10"/>
  <c r="CS53" i="10"/>
  <c r="BX53" i="10"/>
  <c r="CG53" i="10"/>
  <c r="CC53" i="10"/>
  <c r="BS53" i="10"/>
  <c r="AD53" i="10"/>
  <c r="AC53" i="10"/>
  <c r="AB53" i="10"/>
  <c r="AA53" i="10"/>
  <c r="D53" i="10"/>
  <c r="CR52" i="10"/>
  <c r="CO52" i="10"/>
  <c r="CS52" i="10"/>
  <c r="BX52" i="10"/>
  <c r="CG52" i="10"/>
  <c r="CC52" i="10"/>
  <c r="BS52" i="10"/>
  <c r="AD52" i="10"/>
  <c r="AC52" i="10"/>
  <c r="AB52" i="10"/>
  <c r="AA52" i="10"/>
  <c r="D52" i="10"/>
  <c r="CR51" i="10"/>
  <c r="CO51" i="10"/>
  <c r="CS51" i="10"/>
  <c r="BX51" i="10"/>
  <c r="CG51" i="10"/>
  <c r="CC51" i="10"/>
  <c r="BS51" i="10"/>
  <c r="AD51" i="10"/>
  <c r="AC51" i="10"/>
  <c r="AB51" i="10"/>
  <c r="AA51" i="10"/>
  <c r="D51" i="10"/>
  <c r="CR50" i="10"/>
  <c r="CO50" i="10"/>
  <c r="CS50" i="10"/>
  <c r="BX50" i="10"/>
  <c r="CG50" i="10"/>
  <c r="CC50" i="10"/>
  <c r="BS50" i="10"/>
  <c r="AD50" i="10"/>
  <c r="AC50" i="10"/>
  <c r="AB50" i="10"/>
  <c r="AA50" i="10"/>
  <c r="D50" i="10"/>
  <c r="CR49" i="10"/>
  <c r="CO49" i="10"/>
  <c r="CS49" i="10"/>
  <c r="BX49" i="10"/>
  <c r="CG49" i="10"/>
  <c r="CC49" i="10"/>
  <c r="BS49" i="10"/>
  <c r="AD49" i="10"/>
  <c r="AC49" i="10"/>
  <c r="AB49" i="10"/>
  <c r="AA49" i="10"/>
  <c r="D49" i="10"/>
  <c r="CR48" i="10"/>
  <c r="CO48" i="10"/>
  <c r="CS48" i="10"/>
  <c r="BX48" i="10"/>
  <c r="CG48" i="10"/>
  <c r="CC48" i="10"/>
  <c r="BS48" i="10"/>
  <c r="AD48" i="10"/>
  <c r="AC48" i="10"/>
  <c r="AB48" i="10"/>
  <c r="AA48" i="10"/>
  <c r="D48" i="10"/>
  <c r="CR47" i="10"/>
  <c r="CO47" i="10"/>
  <c r="CS47" i="10"/>
  <c r="BX47" i="10"/>
  <c r="CG47" i="10"/>
  <c r="CC47" i="10"/>
  <c r="BS47" i="10"/>
  <c r="AD47" i="10"/>
  <c r="AC47" i="10"/>
  <c r="AB47" i="10"/>
  <c r="AA47" i="10"/>
  <c r="D47" i="10"/>
  <c r="CR46" i="10"/>
  <c r="CO46" i="10"/>
  <c r="CS46" i="10"/>
  <c r="BX46" i="10"/>
  <c r="CG46" i="10"/>
  <c r="CC46" i="10"/>
  <c r="BS46" i="10"/>
  <c r="AD46" i="10"/>
  <c r="AC46" i="10"/>
  <c r="AB46" i="10"/>
  <c r="AA46" i="10"/>
  <c r="D46" i="10"/>
  <c r="CR45" i="10"/>
  <c r="CO45" i="10"/>
  <c r="CS45" i="10"/>
  <c r="BX45" i="10"/>
  <c r="CG45" i="10"/>
  <c r="CC45" i="10"/>
  <c r="BS45" i="10"/>
  <c r="AD45" i="10"/>
  <c r="AC45" i="10"/>
  <c r="AB45" i="10"/>
  <c r="AA45" i="10"/>
  <c r="D45" i="10"/>
  <c r="CR44" i="10"/>
  <c r="CO44" i="10"/>
  <c r="CS44" i="10"/>
  <c r="BX44" i="10"/>
  <c r="CG44" i="10"/>
  <c r="CC44" i="10"/>
  <c r="BS44" i="10"/>
  <c r="AD44" i="10"/>
  <c r="AC44" i="10"/>
  <c r="AB44" i="10"/>
  <c r="AA44" i="10"/>
  <c r="D44" i="10"/>
  <c r="CR43" i="10"/>
  <c r="CO43" i="10"/>
  <c r="CS43" i="10"/>
  <c r="BX43" i="10"/>
  <c r="CG43" i="10"/>
  <c r="CC43" i="10"/>
  <c r="BS43" i="10"/>
  <c r="AD43" i="10"/>
  <c r="AC43" i="10"/>
  <c r="AB43" i="10"/>
  <c r="AA43" i="10"/>
  <c r="D43" i="10"/>
  <c r="CR42" i="10"/>
  <c r="CO42" i="10"/>
  <c r="CS42" i="10"/>
  <c r="BX42" i="10"/>
  <c r="CG42" i="10"/>
  <c r="CC42" i="10"/>
  <c r="BS42" i="10"/>
  <c r="AD42" i="10"/>
  <c r="AC42" i="10"/>
  <c r="AB42" i="10"/>
  <c r="AA42" i="10"/>
  <c r="D42" i="10"/>
  <c r="CR41" i="10"/>
  <c r="CO41" i="10"/>
  <c r="CS41" i="10"/>
  <c r="BX41" i="10"/>
  <c r="CG41" i="10"/>
  <c r="CC41" i="10"/>
  <c r="BS41" i="10"/>
  <c r="AD41" i="10"/>
  <c r="AC41" i="10"/>
  <c r="AB41" i="10"/>
  <c r="AA41" i="10"/>
  <c r="D41" i="10"/>
  <c r="CR40" i="10"/>
  <c r="CO40" i="10"/>
  <c r="CS40" i="10"/>
  <c r="BX40" i="10"/>
  <c r="CG40" i="10"/>
  <c r="CC40" i="10"/>
  <c r="BS40" i="10"/>
  <c r="AD40" i="10"/>
  <c r="AC40" i="10"/>
  <c r="AB40" i="10"/>
  <c r="AA40" i="10"/>
  <c r="D40" i="10"/>
  <c r="CR39" i="10"/>
  <c r="CO39" i="10"/>
  <c r="CS39" i="10"/>
  <c r="BX39" i="10"/>
  <c r="CG39" i="10"/>
  <c r="CC39" i="10"/>
  <c r="BS39" i="10"/>
  <c r="AD39" i="10"/>
  <c r="AC39" i="10"/>
  <c r="AB39" i="10"/>
  <c r="AA39" i="10"/>
  <c r="D39" i="10"/>
  <c r="CR38" i="10"/>
  <c r="CO38" i="10"/>
  <c r="CS38" i="10"/>
  <c r="BX38" i="10"/>
  <c r="CG38" i="10"/>
  <c r="CC38" i="10"/>
  <c r="BS38" i="10"/>
  <c r="AD38" i="10"/>
  <c r="AC38" i="10"/>
  <c r="AB38" i="10"/>
  <c r="AA38" i="10"/>
  <c r="D38" i="10"/>
  <c r="CR37" i="10"/>
  <c r="CO37" i="10"/>
  <c r="CS37" i="10"/>
  <c r="BX37" i="10"/>
  <c r="CG37" i="10"/>
  <c r="CC37" i="10"/>
  <c r="BS37" i="10"/>
  <c r="AD37" i="10"/>
  <c r="AC37" i="10"/>
  <c r="AB37" i="10"/>
  <c r="AA37" i="10"/>
  <c r="D37" i="10"/>
  <c r="CR36" i="10"/>
  <c r="CO36" i="10"/>
  <c r="CS36" i="10"/>
  <c r="BX36" i="10"/>
  <c r="CG36" i="10"/>
  <c r="CC36" i="10"/>
  <c r="BS36" i="10"/>
  <c r="AD36" i="10"/>
  <c r="AC36" i="10"/>
  <c r="AB36" i="10"/>
  <c r="AA36" i="10"/>
  <c r="D36" i="10"/>
  <c r="CR35" i="10"/>
  <c r="CO35" i="10"/>
  <c r="CS35" i="10"/>
  <c r="BX35" i="10"/>
  <c r="CG35" i="10"/>
  <c r="CC35" i="10"/>
  <c r="BS35" i="10"/>
  <c r="AD35" i="10"/>
  <c r="AC35" i="10"/>
  <c r="AB35" i="10"/>
  <c r="AA35" i="10"/>
  <c r="D35" i="10"/>
  <c r="CR34" i="10"/>
  <c r="CO34" i="10"/>
  <c r="CS34" i="10"/>
  <c r="BX34" i="10"/>
  <c r="CG34" i="10"/>
  <c r="CC34" i="10"/>
  <c r="BS34" i="10"/>
  <c r="AD34" i="10"/>
  <c r="AC34" i="10"/>
  <c r="AB34" i="10"/>
  <c r="AA34" i="10"/>
  <c r="D34" i="10"/>
  <c r="CR33" i="10"/>
  <c r="CO33" i="10"/>
  <c r="CS33" i="10"/>
  <c r="BX33" i="10"/>
  <c r="CG33" i="10"/>
  <c r="CC33" i="10"/>
  <c r="BS33" i="10"/>
  <c r="AD33" i="10"/>
  <c r="AC33" i="10"/>
  <c r="AB33" i="10"/>
  <c r="AA33" i="10"/>
  <c r="D33" i="10"/>
  <c r="CR32" i="10"/>
  <c r="CO32" i="10"/>
  <c r="CS32" i="10"/>
  <c r="BX32" i="10"/>
  <c r="CG32" i="10"/>
  <c r="CC32" i="10"/>
  <c r="BS32" i="10"/>
  <c r="AD32" i="10"/>
  <c r="AC32" i="10"/>
  <c r="AB32" i="10"/>
  <c r="AA32" i="10"/>
  <c r="D32" i="10"/>
  <c r="CR31" i="10"/>
  <c r="CO31" i="10"/>
  <c r="CS31" i="10"/>
  <c r="BX31" i="10"/>
  <c r="CG31" i="10"/>
  <c r="CC31" i="10"/>
  <c r="BS31" i="10"/>
  <c r="AD31" i="10"/>
  <c r="AC31" i="10"/>
  <c r="AB31" i="10"/>
  <c r="AA31" i="10"/>
  <c r="D31" i="10"/>
  <c r="CR30" i="10"/>
  <c r="CO30" i="10"/>
  <c r="CS30" i="10"/>
  <c r="BX30" i="10"/>
  <c r="CG30" i="10"/>
  <c r="CC30" i="10"/>
  <c r="BS30" i="10"/>
  <c r="AD30" i="10"/>
  <c r="AC30" i="10"/>
  <c r="AB30" i="10"/>
  <c r="AA30" i="10"/>
  <c r="D30" i="10"/>
  <c r="CR29" i="10"/>
  <c r="CO29" i="10"/>
  <c r="CS29" i="10"/>
  <c r="BX29" i="10"/>
  <c r="CG29" i="10"/>
  <c r="CC29" i="10"/>
  <c r="BS29" i="10"/>
  <c r="AD29" i="10"/>
  <c r="AC29" i="10"/>
  <c r="AB29" i="10"/>
  <c r="AA29" i="10"/>
  <c r="D29" i="10"/>
  <c r="CR28" i="10"/>
  <c r="CO28" i="10"/>
  <c r="CS28" i="10"/>
  <c r="BX28" i="10"/>
  <c r="CG28" i="10"/>
  <c r="CC28" i="10"/>
  <c r="BS28" i="10"/>
  <c r="AD28" i="10"/>
  <c r="AC28" i="10"/>
  <c r="AB28" i="10"/>
  <c r="AA28" i="10"/>
  <c r="D28" i="10"/>
  <c r="CR27" i="10"/>
  <c r="CO27" i="10"/>
  <c r="CS27" i="10"/>
  <c r="BX27" i="10"/>
  <c r="CG27" i="10"/>
  <c r="CC27" i="10"/>
  <c r="BS27" i="10"/>
  <c r="AD27" i="10"/>
  <c r="AC27" i="10"/>
  <c r="AB27" i="10"/>
  <c r="AA27" i="10"/>
  <c r="D27" i="10"/>
  <c r="CR26" i="10"/>
  <c r="CO26" i="10"/>
  <c r="CS26" i="10"/>
  <c r="BX26" i="10"/>
  <c r="CG26" i="10"/>
  <c r="CC26" i="10"/>
  <c r="BS26" i="10"/>
  <c r="AD26" i="10"/>
  <c r="AC26" i="10"/>
  <c r="AB26" i="10"/>
  <c r="AA26" i="10"/>
  <c r="D26" i="10"/>
  <c r="CR25" i="10"/>
  <c r="CO25" i="10"/>
  <c r="CS25" i="10"/>
  <c r="BX25" i="10"/>
  <c r="CG25" i="10"/>
  <c r="CC25" i="10"/>
  <c r="BS25" i="10"/>
  <c r="AD25" i="10"/>
  <c r="AC25" i="10"/>
  <c r="AB25" i="10"/>
  <c r="AA25" i="10"/>
  <c r="D25" i="10"/>
  <c r="CR24" i="10"/>
  <c r="CO24" i="10"/>
  <c r="CS24" i="10"/>
  <c r="BX24" i="10"/>
  <c r="CG24" i="10"/>
  <c r="CC24" i="10"/>
  <c r="BS24" i="10"/>
  <c r="AD24" i="10"/>
  <c r="AC24" i="10"/>
  <c r="AB24" i="10"/>
  <c r="AA24" i="10"/>
  <c r="D24" i="10"/>
  <c r="CR23" i="10"/>
  <c r="CO23" i="10"/>
  <c r="CS23" i="10"/>
  <c r="BX23" i="10"/>
  <c r="CG23" i="10"/>
  <c r="CC23" i="10"/>
  <c r="BS23" i="10"/>
  <c r="AD23" i="10"/>
  <c r="AC23" i="10"/>
  <c r="AB23" i="10"/>
  <c r="AA23" i="10"/>
  <c r="D23" i="10"/>
  <c r="CR22" i="10"/>
  <c r="CO22" i="10"/>
  <c r="CS22" i="10"/>
  <c r="BX22" i="10"/>
  <c r="CG22" i="10"/>
  <c r="CC22" i="10"/>
  <c r="BS22" i="10"/>
  <c r="AD22" i="10"/>
  <c r="AC22" i="10"/>
  <c r="AB22" i="10"/>
  <c r="AA22" i="10"/>
  <c r="D22" i="10"/>
  <c r="CR21" i="10"/>
  <c r="CO21" i="10"/>
  <c r="CS21" i="10"/>
  <c r="BX21" i="10"/>
  <c r="CG21" i="10"/>
  <c r="CC21" i="10"/>
  <c r="BS21" i="10"/>
  <c r="AD21" i="10"/>
  <c r="AC21" i="10"/>
  <c r="AB21" i="10"/>
  <c r="AA21" i="10"/>
  <c r="D21" i="10"/>
  <c r="CR20" i="10"/>
  <c r="CO20" i="10"/>
  <c r="CS20" i="10"/>
  <c r="BX20" i="10"/>
  <c r="CG20" i="10"/>
  <c r="CC20" i="10"/>
  <c r="BS20" i="10"/>
  <c r="AD20" i="10"/>
  <c r="AC20" i="10"/>
  <c r="AB20" i="10"/>
  <c r="AA20" i="10"/>
  <c r="D20" i="10"/>
  <c r="CR19" i="10"/>
  <c r="CO19" i="10"/>
  <c r="CS19" i="10"/>
  <c r="BX19" i="10"/>
  <c r="CG19" i="10"/>
  <c r="CC19" i="10"/>
  <c r="BS19" i="10"/>
  <c r="AD19" i="10"/>
  <c r="AC19" i="10"/>
  <c r="AB19" i="10"/>
  <c r="AA19" i="10"/>
  <c r="D19" i="10"/>
  <c r="CR18" i="10"/>
  <c r="CO18" i="10"/>
  <c r="CS18" i="10"/>
  <c r="BX18" i="10"/>
  <c r="CG18" i="10"/>
  <c r="CC18" i="10"/>
  <c r="BS18" i="10"/>
  <c r="AD18" i="10"/>
  <c r="AC18" i="10"/>
  <c r="AB18" i="10"/>
  <c r="AA18" i="10"/>
  <c r="D18" i="10"/>
  <c r="CR17" i="10"/>
  <c r="CO17" i="10"/>
  <c r="CS17" i="10"/>
  <c r="BX17" i="10"/>
  <c r="CG17" i="10"/>
  <c r="CC17" i="10"/>
  <c r="BS17" i="10"/>
  <c r="AD17" i="10"/>
  <c r="AC17" i="10"/>
  <c r="AB17" i="10"/>
  <c r="AA17" i="10"/>
  <c r="D17" i="10"/>
  <c r="CR16" i="10"/>
  <c r="CO16" i="10"/>
  <c r="CS16" i="10"/>
  <c r="BX16" i="10"/>
  <c r="CG16" i="10"/>
  <c r="CC16" i="10"/>
  <c r="BS16" i="10"/>
  <c r="AD16" i="10"/>
  <c r="AC16" i="10"/>
  <c r="AB16" i="10"/>
  <c r="AA16" i="10"/>
  <c r="D16" i="10"/>
  <c r="CR15" i="10"/>
  <c r="CO15" i="10"/>
  <c r="CS15" i="10"/>
  <c r="BX15" i="10"/>
  <c r="CG15" i="10"/>
  <c r="CC15" i="10"/>
  <c r="BS15" i="10"/>
  <c r="AD15" i="10"/>
  <c r="AC15" i="10"/>
  <c r="AB15" i="10"/>
  <c r="AA15" i="10"/>
  <c r="D15" i="10"/>
  <c r="CR14" i="10"/>
  <c r="CO14" i="10"/>
  <c r="CS14" i="10"/>
  <c r="BX14" i="10"/>
  <c r="CG14" i="10"/>
  <c r="CC14" i="10"/>
  <c r="BS14" i="10"/>
  <c r="AD14" i="10"/>
  <c r="AC14" i="10"/>
  <c r="AB14" i="10"/>
  <c r="AA14" i="10"/>
  <c r="D14" i="10"/>
  <c r="CR13" i="10"/>
  <c r="CO13" i="10"/>
  <c r="CS13" i="10"/>
  <c r="BX13" i="10"/>
  <c r="CG13" i="10"/>
  <c r="CC13" i="10"/>
  <c r="BS13" i="10"/>
  <c r="AD13" i="10"/>
  <c r="AC13" i="10"/>
  <c r="AB13" i="10"/>
  <c r="AA13" i="10"/>
  <c r="D13" i="10"/>
  <c r="CR12" i="10"/>
  <c r="CO12" i="10"/>
  <c r="CS12" i="10"/>
  <c r="BX12" i="10"/>
  <c r="CG12" i="10"/>
  <c r="CC12" i="10"/>
  <c r="BS12" i="10"/>
  <c r="AD12" i="10"/>
  <c r="AC12" i="10"/>
  <c r="AB12" i="10"/>
  <c r="AA12" i="10"/>
  <c r="D12" i="10"/>
  <c r="CR11" i="10"/>
  <c r="CO11" i="10"/>
  <c r="CS11" i="10"/>
  <c r="BX11" i="10"/>
  <c r="CG11" i="10"/>
  <c r="CC11" i="10"/>
  <c r="BS11" i="10"/>
  <c r="AD11" i="10"/>
  <c r="AC11" i="10"/>
  <c r="AB11" i="10"/>
  <c r="AA11" i="10"/>
  <c r="D11" i="10"/>
  <c r="CR10" i="10"/>
  <c r="CO10" i="10"/>
  <c r="CS10" i="10"/>
  <c r="BX10" i="10"/>
  <c r="CG10" i="10"/>
  <c r="CC10" i="10"/>
  <c r="BS10" i="10"/>
  <c r="AD10" i="10"/>
  <c r="AC10" i="10"/>
  <c r="AB10" i="10"/>
  <c r="AA10" i="10"/>
  <c r="D10" i="10"/>
  <c r="CR9" i="10"/>
  <c r="CO9" i="10"/>
  <c r="CS9" i="10"/>
  <c r="BX9" i="10"/>
  <c r="CG9" i="10"/>
  <c r="CC9" i="10"/>
  <c r="BS9" i="10"/>
  <c r="AD9" i="10"/>
  <c r="AC9" i="10"/>
  <c r="AB9" i="10"/>
  <c r="AA9" i="10"/>
  <c r="D9" i="10"/>
  <c r="BX8" i="10"/>
  <c r="CG8" i="10"/>
  <c r="BS8" i="10"/>
  <c r="AC8" i="10"/>
  <c r="AB8" i="10"/>
  <c r="D8" i="10"/>
  <c r="C145" i="10"/>
  <c r="C144" i="10"/>
  <c r="Z143" i="10"/>
  <c r="C143" i="10"/>
  <c r="Z142" i="10"/>
  <c r="Z141" i="10"/>
  <c r="AU137" i="10"/>
  <c r="AT137" i="10"/>
  <c r="AS137" i="10"/>
  <c r="AR137" i="10"/>
  <c r="AQ137" i="10"/>
  <c r="AP137" i="10"/>
  <c r="O137" i="10"/>
  <c r="N137" i="10"/>
  <c r="M137" i="10"/>
  <c r="CC8" i="10"/>
  <c r="AD8" i="10"/>
  <c r="AA8" i="10"/>
  <c r="BX22" i="4"/>
  <c r="CG22" i="4"/>
  <c r="BX21" i="4"/>
  <c r="CG21" i="4"/>
  <c r="BX20" i="4"/>
  <c r="CG20" i="4"/>
  <c r="BX19" i="4"/>
  <c r="CG19" i="4"/>
  <c r="BX18" i="4"/>
  <c r="CG18" i="4"/>
  <c r="BX17" i="4"/>
  <c r="CG17" i="4"/>
  <c r="BX16" i="4"/>
  <c r="CG16" i="4"/>
  <c r="BX15" i="4"/>
  <c r="CG15" i="4"/>
  <c r="BX14" i="4"/>
  <c r="CG14" i="4"/>
  <c r="BX13" i="4"/>
  <c r="CG13" i="4"/>
  <c r="BX12" i="4"/>
  <c r="CG12" i="4"/>
  <c r="BX11" i="4"/>
  <c r="CG11" i="4"/>
  <c r="BX10" i="4"/>
  <c r="CG10" i="4"/>
  <c r="BX9" i="4"/>
  <c r="CG9" i="4"/>
  <c r="BX8" i="4"/>
  <c r="CG8" i="4"/>
  <c r="C32" i="4"/>
  <c r="BD25" i="4"/>
  <c r="C24" i="4"/>
  <c r="CU24" i="4"/>
  <c r="CW24" i="4"/>
  <c r="DJ27" i="4"/>
  <c r="AB8" i="4"/>
  <c r="AC8" i="4"/>
  <c r="AA8" i="4"/>
  <c r="AB9" i="4"/>
  <c r="AC9" i="4"/>
  <c r="AA9" i="4"/>
  <c r="AB10" i="4"/>
  <c r="AC10" i="4"/>
  <c r="AA10" i="4"/>
  <c r="AB11" i="4"/>
  <c r="AC11" i="4"/>
  <c r="AA11" i="4"/>
  <c r="AB12" i="4"/>
  <c r="AC12" i="4"/>
  <c r="AA12" i="4"/>
  <c r="AB13" i="4"/>
  <c r="AC13" i="4"/>
  <c r="AA13" i="4"/>
  <c r="AB14" i="4"/>
  <c r="AC14" i="4"/>
  <c r="AA14" i="4"/>
  <c r="AB15" i="4"/>
  <c r="AC15" i="4"/>
  <c r="AA15" i="4"/>
  <c r="AB16" i="4"/>
  <c r="AC16" i="4"/>
  <c r="AA16" i="4"/>
  <c r="AB17" i="4"/>
  <c r="AC17" i="4"/>
  <c r="AA17" i="4"/>
  <c r="AB18" i="4"/>
  <c r="AC18" i="4"/>
  <c r="AA18" i="4"/>
  <c r="AB19" i="4"/>
  <c r="AC19" i="4"/>
  <c r="AA19" i="4"/>
  <c r="AB20" i="4"/>
  <c r="AC20" i="4"/>
  <c r="AA20" i="4"/>
  <c r="AB21" i="4"/>
  <c r="AC21" i="4"/>
  <c r="AA21" i="4"/>
  <c r="AB22" i="4"/>
  <c r="AC22" i="4"/>
  <c r="AA22" i="4"/>
  <c r="CK22" i="4"/>
  <c r="CK21" i="4"/>
  <c r="CK20" i="4"/>
  <c r="CK19" i="4"/>
  <c r="CK18" i="4"/>
  <c r="CK17" i="4"/>
  <c r="CK16" i="4"/>
  <c r="CK15" i="4"/>
  <c r="CK14" i="4"/>
  <c r="CK13" i="4"/>
  <c r="CK12" i="4"/>
  <c r="CK11" i="4"/>
  <c r="CK10" i="4"/>
  <c r="CK9" i="4"/>
  <c r="CK8" i="4"/>
  <c r="AE22" i="4"/>
  <c r="AE8" i="4"/>
  <c r="AE9" i="4"/>
  <c r="AE10" i="4"/>
  <c r="AE11" i="4"/>
  <c r="AE12" i="4"/>
  <c r="AE13" i="4"/>
  <c r="AE14" i="4"/>
  <c r="AE15" i="4"/>
  <c r="AE16" i="4"/>
  <c r="AE17" i="4"/>
  <c r="AE18" i="4"/>
  <c r="AE19" i="4"/>
  <c r="AE20" i="4"/>
  <c r="AE21" i="4"/>
  <c r="AE24" i="4"/>
  <c r="CM22" i="4"/>
  <c r="CK24" i="4"/>
  <c r="CL22" i="4"/>
  <c r="CN22" i="4"/>
  <c r="CM8" i="4"/>
  <c r="CL8" i="4"/>
  <c r="CN8" i="4"/>
  <c r="CM9" i="4"/>
  <c r="CL9" i="4"/>
  <c r="CN9" i="4"/>
  <c r="CM10" i="4"/>
  <c r="CL10" i="4"/>
  <c r="CN10" i="4"/>
  <c r="CM11" i="4"/>
  <c r="CL11" i="4"/>
  <c r="CN11" i="4"/>
  <c r="CM12" i="4"/>
  <c r="CL12" i="4"/>
  <c r="CN12" i="4"/>
  <c r="CM13" i="4"/>
  <c r="CL13" i="4"/>
  <c r="CN13" i="4"/>
  <c r="CM14" i="4"/>
  <c r="CL14" i="4"/>
  <c r="CN14" i="4"/>
  <c r="CM15" i="4"/>
  <c r="CL15" i="4"/>
  <c r="CN15" i="4"/>
  <c r="CM16" i="4"/>
  <c r="CL16" i="4"/>
  <c r="CN16" i="4"/>
  <c r="CM17" i="4"/>
  <c r="CL17" i="4"/>
  <c r="CN17" i="4"/>
  <c r="CM18" i="4"/>
  <c r="CL18" i="4"/>
  <c r="CN18" i="4"/>
  <c r="CM19" i="4"/>
  <c r="CL19" i="4"/>
  <c r="CN19" i="4"/>
  <c r="CM20" i="4"/>
  <c r="CL20" i="4"/>
  <c r="CN20" i="4"/>
  <c r="CM21" i="4"/>
  <c r="CL21" i="4"/>
  <c r="CN21" i="4"/>
  <c r="CN24" i="4"/>
  <c r="CO22" i="4"/>
  <c r="CO21" i="4"/>
  <c r="CO20" i="4"/>
  <c r="CO19" i="4"/>
  <c r="CO18" i="4"/>
  <c r="CO17" i="4"/>
  <c r="CO16" i="4"/>
  <c r="CO15" i="4"/>
  <c r="CO14" i="4"/>
  <c r="CO13" i="4"/>
  <c r="CO12" i="4"/>
  <c r="CO11" i="4"/>
  <c r="CO10" i="4"/>
  <c r="CO9" i="4"/>
  <c r="CO8" i="4"/>
  <c r="CL24" i="4"/>
  <c r="CM24" i="4"/>
  <c r="AD22" i="4"/>
  <c r="AD21" i="4"/>
  <c r="AD20" i="4"/>
  <c r="AD19" i="4"/>
  <c r="AD18" i="4"/>
  <c r="AD17" i="4"/>
  <c r="AD16" i="4"/>
  <c r="AD15" i="4"/>
  <c r="AD14" i="4"/>
  <c r="AD13" i="4"/>
  <c r="AD12" i="4"/>
  <c r="AD11" i="4"/>
  <c r="AD10" i="4"/>
  <c r="AD9" i="4"/>
  <c r="AD8" i="4"/>
  <c r="CC22" i="4"/>
  <c r="CC21" i="4"/>
  <c r="CC20" i="4"/>
  <c r="CC19" i="4"/>
  <c r="CC18" i="4"/>
  <c r="CC17" i="4"/>
  <c r="CC16" i="4"/>
  <c r="CC15" i="4"/>
  <c r="CC14" i="4"/>
  <c r="CC13" i="4"/>
  <c r="CC12" i="4"/>
  <c r="CC11" i="4"/>
  <c r="CC10" i="4"/>
  <c r="CC9" i="4"/>
  <c r="CC8" i="4"/>
  <c r="BS8" i="4"/>
  <c r="BS22" i="4"/>
  <c r="BS21" i="4"/>
  <c r="BS20" i="4"/>
  <c r="BS19" i="4"/>
  <c r="BS18" i="4"/>
  <c r="BS17" i="4"/>
  <c r="BS16" i="4"/>
  <c r="BS15" i="4"/>
  <c r="BS14" i="4"/>
  <c r="BS13" i="4"/>
  <c r="BS12" i="4"/>
  <c r="BS11" i="4"/>
  <c r="BS10" i="4"/>
  <c r="BS9" i="4"/>
  <c r="Z29" i="4"/>
  <c r="Z30" i="4"/>
  <c r="C31" i="4"/>
  <c r="C30" i="4"/>
  <c r="D22" i="4"/>
  <c r="D21" i="4"/>
  <c r="D20" i="4"/>
  <c r="D19" i="4"/>
  <c r="D18" i="4"/>
  <c r="D17" i="4"/>
  <c r="D16" i="4"/>
  <c r="D15" i="4"/>
  <c r="D14" i="4"/>
  <c r="D13" i="4"/>
  <c r="D12" i="4"/>
  <c r="D11" i="4"/>
  <c r="D10" i="4"/>
  <c r="D9" i="4"/>
  <c r="D8" i="4"/>
  <c r="G24" i="4"/>
  <c r="I24" i="4"/>
  <c r="J24" i="4"/>
  <c r="K24" i="4"/>
  <c r="L24" i="4"/>
  <c r="M24" i="4"/>
  <c r="N24" i="4"/>
  <c r="R24" i="4"/>
  <c r="U24" i="4"/>
  <c r="AD24" i="4"/>
  <c r="AF24" i="4"/>
  <c r="AG24" i="4"/>
  <c r="AH24" i="4"/>
  <c r="AI24" i="4"/>
  <c r="AJ24" i="4"/>
  <c r="AK24" i="4"/>
  <c r="AL24" i="4"/>
  <c r="AM24" i="4"/>
  <c r="AN24" i="4"/>
  <c r="AO24" i="4"/>
  <c r="AP24" i="4"/>
  <c r="AQ24" i="4"/>
  <c r="AR24" i="4"/>
  <c r="AS24" i="4"/>
  <c r="AT24" i="4"/>
  <c r="AU24" i="4"/>
  <c r="AV24" i="4"/>
  <c r="AW24" i="4"/>
  <c r="BG24" i="4"/>
  <c r="BH24" i="4"/>
  <c r="BI24" i="4"/>
  <c r="BJ24" i="4"/>
  <c r="BK24" i="4"/>
  <c r="BL24" i="4"/>
  <c r="BM24" i="4"/>
  <c r="BN24" i="4"/>
  <c r="BO24" i="4"/>
  <c r="BP24" i="4"/>
  <c r="Q24" i="4"/>
  <c r="BU24" i="4"/>
  <c r="BV24" i="4"/>
  <c r="BW24" i="4"/>
  <c r="CE24" i="4"/>
  <c r="CF24" i="4"/>
  <c r="CB24" i="4"/>
  <c r="CA24" i="4"/>
  <c r="CH24" i="4"/>
  <c r="CI24" i="4"/>
  <c r="CG24" i="4"/>
  <c r="CD24" i="4"/>
  <c r="CC24" i="4"/>
  <c r="T24" i="4"/>
  <c r="P8" i="4"/>
  <c r="P9" i="4"/>
  <c r="P10" i="4"/>
  <c r="P11" i="4"/>
  <c r="P12" i="4"/>
  <c r="P13" i="4"/>
  <c r="P14" i="4"/>
  <c r="P15" i="4"/>
  <c r="P16" i="4"/>
  <c r="P17" i="4"/>
  <c r="P18" i="4"/>
  <c r="P19" i="4"/>
  <c r="P20" i="4"/>
  <c r="P21" i="4"/>
  <c r="P22" i="4"/>
  <c r="P24" i="4"/>
  <c r="E24" i="4"/>
  <c r="X24" i="4"/>
  <c r="CR8" i="4"/>
  <c r="CS8" i="4"/>
  <c r="CR9" i="4"/>
  <c r="CS9" i="4"/>
  <c r="CR10" i="4"/>
  <c r="CS10" i="4"/>
  <c r="CR11" i="4"/>
  <c r="CS11" i="4"/>
  <c r="CR12" i="4"/>
  <c r="CS12" i="4"/>
  <c r="CR13" i="4"/>
  <c r="CS13" i="4"/>
  <c r="CR14" i="4"/>
  <c r="CS14" i="4"/>
  <c r="CR15" i="4"/>
  <c r="CS15" i="4"/>
  <c r="CR16" i="4"/>
  <c r="CS16" i="4"/>
  <c r="CR17" i="4"/>
  <c r="CS17" i="4"/>
  <c r="CR18" i="4"/>
  <c r="CS18" i="4"/>
  <c r="CR19" i="4"/>
  <c r="CS19" i="4"/>
  <c r="CR20" i="4"/>
  <c r="CS20" i="4"/>
  <c r="CR21" i="4"/>
  <c r="CS21" i="4"/>
  <c r="CR22" i="4"/>
  <c r="CS22" i="4"/>
  <c r="CS24" i="4"/>
  <c r="CR24" i="4"/>
  <c r="O24" i="4"/>
  <c r="DB24" i="4"/>
  <c r="D24" i="4"/>
  <c r="D25" i="4"/>
  <c r="H24" i="4"/>
  <c r="H25" i="4"/>
  <c r="CO8" i="10"/>
  <c r="CR8" i="10"/>
  <c r="CS8" i="10"/>
  <c r="G137" i="10"/>
  <c r="I137" i="10"/>
  <c r="J137" i="10"/>
  <c r="K137" i="10"/>
  <c r="L137" i="10"/>
  <c r="Q137" i="10"/>
  <c r="R137" i="10"/>
  <c r="T137" i="10"/>
  <c r="U137" i="10"/>
  <c r="X137" i="10"/>
  <c r="AD137" i="10"/>
  <c r="AF137" i="10"/>
  <c r="AG137" i="10"/>
  <c r="AH137" i="10"/>
  <c r="AI137" i="10"/>
  <c r="AJ137" i="10"/>
  <c r="AK137" i="10"/>
  <c r="AL137" i="10"/>
  <c r="AM137" i="10"/>
  <c r="AN137" i="10"/>
  <c r="AO137" i="10"/>
  <c r="AV137" i="10"/>
  <c r="AW137" i="10"/>
  <c r="BE137" i="10"/>
  <c r="BF137" i="10"/>
  <c r="BG137" i="10"/>
  <c r="BH137" i="10"/>
  <c r="BI137" i="10"/>
  <c r="BJ137" i="10"/>
  <c r="BK137" i="10"/>
  <c r="BL137" i="10"/>
  <c r="BM137" i="10"/>
  <c r="BN137" i="10"/>
  <c r="BO137" i="10"/>
  <c r="BP137" i="10"/>
  <c r="BU137" i="10"/>
  <c r="BV137" i="10"/>
  <c r="BW137" i="10"/>
  <c r="CA137" i="10"/>
  <c r="CB137" i="10"/>
  <c r="CC137" i="10"/>
  <c r="CD137" i="10"/>
  <c r="CE137" i="10"/>
  <c r="CF137" i="10"/>
  <c r="CG137" i="10"/>
  <c r="CH137" i="10"/>
  <c r="CI137" i="10"/>
  <c r="CL137" i="10"/>
  <c r="CM137" i="10"/>
  <c r="CR137" i="10"/>
  <c r="CS137" i="10"/>
  <c r="D137" i="10"/>
  <c r="D138" i="10"/>
  <c r="H137" i="10"/>
  <c r="H138" i="10"/>
  <c r="BD138" i="10"/>
  <c r="CU137" i="10"/>
  <c r="DY137" i="10"/>
  <c r="BF24" i="4"/>
  <c r="BE24" i="4"/>
  <c r="E137" i="10"/>
  <c r="DB137" i="10"/>
  <c r="F137" i="10"/>
  <c r="CV9" i="10"/>
  <c r="CY9" i="10"/>
  <c r="CV8" i="10"/>
  <c r="CY8" i="10"/>
  <c r="DA8" i="10"/>
  <c r="DA7" i="10"/>
  <c r="EP8" i="10"/>
  <c r="EP7" i="10"/>
  <c r="EP6" i="10"/>
  <c r="EP5" i="10"/>
  <c r="CV10" i="10"/>
  <c r="CY10" i="10"/>
  <c r="DA9" i="10"/>
  <c r="EP9" i="10"/>
  <c r="CV11" i="10"/>
  <c r="CY11" i="10"/>
  <c r="DA10" i="10"/>
  <c r="EP10" i="10"/>
  <c r="CV12" i="10"/>
  <c r="CY12" i="10"/>
  <c r="DA11" i="10"/>
  <c r="EP11" i="10"/>
  <c r="ER8" i="10"/>
  <c r="ER7" i="10"/>
  <c r="ER6" i="10"/>
  <c r="ER5" i="10"/>
  <c r="CV13" i="10"/>
  <c r="CY13" i="10"/>
  <c r="DA12" i="10"/>
  <c r="EP12" i="10"/>
  <c r="ER9" i="10"/>
  <c r="CV14" i="10"/>
  <c r="CY14" i="10"/>
  <c r="DA13" i="10"/>
  <c r="EP13" i="10"/>
  <c r="ER10" i="10"/>
  <c r="CV15" i="10"/>
  <c r="CY15" i="10"/>
  <c r="DA14" i="10"/>
  <c r="EP14" i="10"/>
  <c r="ER11" i="10"/>
  <c r="ET8" i="10"/>
  <c r="ET7" i="10"/>
  <c r="ET6" i="10"/>
  <c r="ET5" i="10"/>
  <c r="CV16" i="10"/>
  <c r="CY16" i="10"/>
  <c r="DA15" i="10"/>
  <c r="EP15" i="10"/>
  <c r="ER12" i="10"/>
  <c r="ET9" i="10"/>
  <c r="CV17" i="10"/>
  <c r="CY17" i="10"/>
  <c r="DA16" i="10"/>
  <c r="EP16" i="10"/>
  <c r="ER13" i="10"/>
  <c r="ET10" i="10"/>
  <c r="CV18" i="10"/>
  <c r="CY18" i="10"/>
  <c r="DA17" i="10"/>
  <c r="EP17" i="10"/>
  <c r="ER14" i="10"/>
  <c r="ET11" i="10"/>
  <c r="EV8" i="10"/>
  <c r="EV7" i="10"/>
  <c r="EV6" i="10"/>
  <c r="EV5" i="10"/>
  <c r="CV19" i="10"/>
  <c r="CY19" i="10"/>
  <c r="DA18" i="10"/>
  <c r="EP18" i="10"/>
  <c r="ER15" i="10"/>
  <c r="ET12" i="10"/>
  <c r="EV9" i="10"/>
  <c r="CV20" i="10"/>
  <c r="CY20" i="10"/>
  <c r="DA19" i="10"/>
  <c r="EP19" i="10"/>
  <c r="ER16" i="10"/>
  <c r="ET13" i="10"/>
  <c r="EV10" i="10"/>
  <c r="CV21" i="10"/>
  <c r="CY21" i="10"/>
  <c r="DA20" i="10"/>
  <c r="EP20" i="10"/>
  <c r="ER17" i="10"/>
  <c r="ET14" i="10"/>
  <c r="EV11" i="10"/>
  <c r="EX8" i="10"/>
  <c r="EX7" i="10"/>
  <c r="EX6" i="10"/>
  <c r="EX5" i="10"/>
  <c r="CV22" i="10"/>
  <c r="CY22" i="10"/>
  <c r="DA21" i="10"/>
  <c r="EP21" i="10"/>
  <c r="ER18" i="10"/>
  <c r="ET15" i="10"/>
  <c r="EV12" i="10"/>
  <c r="EX9" i="10"/>
  <c r="CV23" i="10"/>
  <c r="CY23" i="10"/>
  <c r="DA22" i="10"/>
  <c r="EP22" i="10"/>
  <c r="ER19" i="10"/>
  <c r="ET16" i="10"/>
  <c r="EV13" i="10"/>
  <c r="EX10" i="10"/>
  <c r="CV24" i="10"/>
  <c r="CY24" i="10"/>
  <c r="DA23" i="10"/>
  <c r="EP23" i="10"/>
  <c r="ER20" i="10"/>
  <c r="ET17" i="10"/>
  <c r="EV14" i="10"/>
  <c r="EX11" i="10"/>
  <c r="EZ8" i="10"/>
  <c r="EZ7" i="10"/>
  <c r="EZ6" i="10"/>
  <c r="EZ5" i="10"/>
  <c r="CV25" i="10"/>
  <c r="CY25" i="10"/>
  <c r="DA24" i="10"/>
  <c r="EP24" i="10"/>
  <c r="ER21" i="10"/>
  <c r="ET18" i="10"/>
  <c r="EV15" i="10"/>
  <c r="EX12" i="10"/>
  <c r="EZ9" i="10"/>
  <c r="CV26" i="10"/>
  <c r="CY26" i="10"/>
  <c r="DA25" i="10"/>
  <c r="EP25" i="10"/>
  <c r="ER22" i="10"/>
  <c r="ET19" i="10"/>
  <c r="EV16" i="10"/>
  <c r="EX13" i="10"/>
  <c r="EZ10" i="10"/>
  <c r="CV27" i="10"/>
  <c r="CY27" i="10"/>
  <c r="DA26" i="10"/>
  <c r="EP26" i="10"/>
  <c r="ER23" i="10"/>
  <c r="ET20" i="10"/>
  <c r="EV17" i="10"/>
  <c r="EX14" i="10"/>
  <c r="EZ11" i="10"/>
  <c r="FB8" i="10"/>
  <c r="FB7" i="10"/>
  <c r="FB6" i="10"/>
  <c r="FB5" i="10"/>
  <c r="CV28" i="10"/>
  <c r="CY28" i="10"/>
  <c r="DA27" i="10"/>
  <c r="EP27" i="10"/>
  <c r="ER24" i="10"/>
  <c r="ET21" i="10"/>
  <c r="EV18" i="10"/>
  <c r="EX15" i="10"/>
  <c r="EZ12" i="10"/>
  <c r="FB9" i="10"/>
  <c r="CV29" i="10"/>
  <c r="CY29" i="10"/>
  <c r="DA28" i="10"/>
  <c r="EP28" i="10"/>
  <c r="ER25" i="10"/>
  <c r="ET22" i="10"/>
  <c r="EV19" i="10"/>
  <c r="EX16" i="10"/>
  <c r="EZ13" i="10"/>
  <c r="FB10" i="10"/>
  <c r="CV30" i="10"/>
  <c r="CY30" i="10"/>
  <c r="DA29" i="10"/>
  <c r="EP29" i="10"/>
  <c r="ER26" i="10"/>
  <c r="ET23" i="10"/>
  <c r="EV20" i="10"/>
  <c r="EX17" i="10"/>
  <c r="EZ14" i="10"/>
  <c r="FB11" i="10"/>
  <c r="FD8" i="10"/>
  <c r="DC8" i="10"/>
  <c r="DD8" i="10"/>
  <c r="DE8" i="10"/>
  <c r="CV31" i="10"/>
  <c r="CY31" i="10"/>
  <c r="DA30" i="10"/>
  <c r="EP30" i="10"/>
  <c r="ER27" i="10"/>
  <c r="ET24" i="10"/>
  <c r="EV21" i="10"/>
  <c r="EX18" i="10"/>
  <c r="EZ15" i="10"/>
  <c r="FB12" i="10"/>
  <c r="FD9" i="10"/>
  <c r="DC9" i="10"/>
  <c r="CV32" i="10"/>
  <c r="CY32" i="10"/>
  <c r="DA31" i="10"/>
  <c r="EP31" i="10"/>
  <c r="ER28" i="10"/>
  <c r="ET25" i="10"/>
  <c r="EV22" i="10"/>
  <c r="EX19" i="10"/>
  <c r="EZ16" i="10"/>
  <c r="FB13" i="10"/>
  <c r="FD10" i="10"/>
  <c r="DC10" i="10"/>
  <c r="CV33" i="10"/>
  <c r="CY33" i="10"/>
  <c r="DA32" i="10"/>
  <c r="EP32" i="10"/>
  <c r="ER29" i="10"/>
  <c r="ET26" i="10"/>
  <c r="EV23" i="10"/>
  <c r="EX20" i="10"/>
  <c r="EZ17" i="10"/>
  <c r="FB14" i="10"/>
  <c r="FD11" i="10"/>
  <c r="DC11" i="10"/>
  <c r="CV34" i="10"/>
  <c r="CY34" i="10"/>
  <c r="DA33" i="10"/>
  <c r="EP33" i="10"/>
  <c r="ER30" i="10"/>
  <c r="ET27" i="10"/>
  <c r="EV24" i="10"/>
  <c r="EX21" i="10"/>
  <c r="EZ18" i="10"/>
  <c r="FB15" i="10"/>
  <c r="FD12" i="10"/>
  <c r="DC12" i="10"/>
  <c r="CV35" i="10"/>
  <c r="CY35" i="10"/>
  <c r="DA34" i="10"/>
  <c r="EP34" i="10"/>
  <c r="ER31" i="10"/>
  <c r="ET28" i="10"/>
  <c r="EV25" i="10"/>
  <c r="EX22" i="10"/>
  <c r="EZ19" i="10"/>
  <c r="FB16" i="10"/>
  <c r="FD13" i="10"/>
  <c r="DC13" i="10"/>
  <c r="CV36" i="10"/>
  <c r="CY36" i="10"/>
  <c r="DA35" i="10"/>
  <c r="EP35" i="10"/>
  <c r="ER32" i="10"/>
  <c r="ET29" i="10"/>
  <c r="EV26" i="10"/>
  <c r="EX23" i="10"/>
  <c r="EZ20" i="10"/>
  <c r="FB17" i="10"/>
  <c r="FD14" i="10"/>
  <c r="DC14" i="10"/>
  <c r="CV37" i="10"/>
  <c r="CY37" i="10"/>
  <c r="DA36" i="10"/>
  <c r="EP36" i="10"/>
  <c r="ER33" i="10"/>
  <c r="ET30" i="10"/>
  <c r="EV27" i="10"/>
  <c r="EX24" i="10"/>
  <c r="EZ21" i="10"/>
  <c r="FB18" i="10"/>
  <c r="FD15" i="10"/>
  <c r="DC15" i="10"/>
  <c r="CV38" i="10"/>
  <c r="CY38" i="10"/>
  <c r="DA37" i="10"/>
  <c r="EP37" i="10"/>
  <c r="ER34" i="10"/>
  <c r="ET31" i="10"/>
  <c r="EV28" i="10"/>
  <c r="EX25" i="10"/>
  <c r="EZ22" i="10"/>
  <c r="FB19" i="10"/>
  <c r="FD16" i="10"/>
  <c r="DC16" i="10"/>
  <c r="CV39" i="10"/>
  <c r="CY39" i="10"/>
  <c r="DA38" i="10"/>
  <c r="EP38" i="10"/>
  <c r="ER35" i="10"/>
  <c r="ET32" i="10"/>
  <c r="EV29" i="10"/>
  <c r="EX26" i="10"/>
  <c r="EZ23" i="10"/>
  <c r="FB20" i="10"/>
  <c r="FD17" i="10"/>
  <c r="DC17" i="10"/>
  <c r="CV40" i="10"/>
  <c r="CY40" i="10"/>
  <c r="DA39" i="10"/>
  <c r="EP39" i="10"/>
  <c r="ER36" i="10"/>
  <c r="ET33" i="10"/>
  <c r="EV30" i="10"/>
  <c r="EX27" i="10"/>
  <c r="EZ24" i="10"/>
  <c r="FB21" i="10"/>
  <c r="FD18" i="10"/>
  <c r="DC18" i="10"/>
  <c r="CV41" i="10"/>
  <c r="CY41" i="10"/>
  <c r="DA40" i="10"/>
  <c r="EP40" i="10"/>
  <c r="ER37" i="10"/>
  <c r="ET34" i="10"/>
  <c r="EV31" i="10"/>
  <c r="EX28" i="10"/>
  <c r="EZ25" i="10"/>
  <c r="FB22" i="10"/>
  <c r="FD19" i="10"/>
  <c r="DC19" i="10"/>
  <c r="CV42" i="10"/>
  <c r="CY42" i="10"/>
  <c r="DA41" i="10"/>
  <c r="EP41" i="10"/>
  <c r="ER38" i="10"/>
  <c r="ET35" i="10"/>
  <c r="EV32" i="10"/>
  <c r="EX29" i="10"/>
  <c r="EZ26" i="10"/>
  <c r="FB23" i="10"/>
  <c r="FD20" i="10"/>
  <c r="DC20" i="10"/>
  <c r="CV43" i="10"/>
  <c r="CY43" i="10"/>
  <c r="DA42" i="10"/>
  <c r="EP42" i="10"/>
  <c r="ER39" i="10"/>
  <c r="ET36" i="10"/>
  <c r="EV33" i="10"/>
  <c r="EX30" i="10"/>
  <c r="EZ27" i="10"/>
  <c r="FB24" i="10"/>
  <c r="FD21" i="10"/>
  <c r="DC21" i="10"/>
  <c r="CV44" i="10"/>
  <c r="CY44" i="10"/>
  <c r="DA43" i="10"/>
  <c r="EP43" i="10"/>
  <c r="ER40" i="10"/>
  <c r="ET37" i="10"/>
  <c r="EV34" i="10"/>
  <c r="EX31" i="10"/>
  <c r="EZ28" i="10"/>
  <c r="FB25" i="10"/>
  <c r="FD22" i="10"/>
  <c r="DC22" i="10"/>
  <c r="CV45" i="10"/>
  <c r="CY45" i="10"/>
  <c r="DA44" i="10"/>
  <c r="EP44" i="10"/>
  <c r="ER41" i="10"/>
  <c r="ET38" i="10"/>
  <c r="EV35" i="10"/>
  <c r="EX32" i="10"/>
  <c r="EZ29" i="10"/>
  <c r="FB26" i="10"/>
  <c r="FD23" i="10"/>
  <c r="DC23" i="10"/>
  <c r="CV46" i="10"/>
  <c r="CY46" i="10"/>
  <c r="DA45" i="10"/>
  <c r="EP45" i="10"/>
  <c r="ER42" i="10"/>
  <c r="ET39" i="10"/>
  <c r="EV36" i="10"/>
  <c r="EX33" i="10"/>
  <c r="EZ30" i="10"/>
  <c r="FB27" i="10"/>
  <c r="FD24" i="10"/>
  <c r="DC24" i="10"/>
  <c r="CV47" i="10"/>
  <c r="CY47" i="10"/>
  <c r="DA46" i="10"/>
  <c r="EP46" i="10"/>
  <c r="ER43" i="10"/>
  <c r="ET40" i="10"/>
  <c r="EV37" i="10"/>
  <c r="EX34" i="10"/>
  <c r="EZ31" i="10"/>
  <c r="FB28" i="10"/>
  <c r="FD25" i="10"/>
  <c r="DC25" i="10"/>
  <c r="CV48" i="10"/>
  <c r="CY48" i="10"/>
  <c r="DA47" i="10"/>
  <c r="EP47" i="10"/>
  <c r="ER44" i="10"/>
  <c r="ET41" i="10"/>
  <c r="EV38" i="10"/>
  <c r="EX35" i="10"/>
  <c r="EZ32" i="10"/>
  <c r="FB29" i="10"/>
  <c r="FD26" i="10"/>
  <c r="DC26" i="10"/>
  <c r="CV49" i="10"/>
  <c r="CY49" i="10"/>
  <c r="DA48" i="10"/>
  <c r="EP48" i="10"/>
  <c r="ER45" i="10"/>
  <c r="ET42" i="10"/>
  <c r="EV39" i="10"/>
  <c r="EX36" i="10"/>
  <c r="EZ33" i="10"/>
  <c r="FB30" i="10"/>
  <c r="FD27" i="10"/>
  <c r="DC27" i="10"/>
  <c r="CV50" i="10"/>
  <c r="CY50" i="10"/>
  <c r="DA49" i="10"/>
  <c r="EP49" i="10"/>
  <c r="ER46" i="10"/>
  <c r="ET43" i="10"/>
  <c r="EV40" i="10"/>
  <c r="EX37" i="10"/>
  <c r="EZ34" i="10"/>
  <c r="FB31" i="10"/>
  <c r="FD28" i="10"/>
  <c r="DC28" i="10"/>
  <c r="CV51" i="10"/>
  <c r="CY51" i="10"/>
  <c r="DA50" i="10"/>
  <c r="EP50" i="10"/>
  <c r="ER47" i="10"/>
  <c r="ET44" i="10"/>
  <c r="EV41" i="10"/>
  <c r="EX38" i="10"/>
  <c r="EZ35" i="10"/>
  <c r="FB32" i="10"/>
  <c r="FD29" i="10"/>
  <c r="DC29" i="10"/>
  <c r="CV52" i="10"/>
  <c r="CY52" i="10"/>
  <c r="DA51" i="10"/>
  <c r="EP51" i="10"/>
  <c r="ER48" i="10"/>
  <c r="ET45" i="10"/>
  <c r="EV42" i="10"/>
  <c r="EX39" i="10"/>
  <c r="EZ36" i="10"/>
  <c r="FB33" i="10"/>
  <c r="FD30" i="10"/>
  <c r="DC30" i="10"/>
  <c r="CV53" i="10"/>
  <c r="CY53" i="10"/>
  <c r="DA52" i="10"/>
  <c r="EP52" i="10"/>
  <c r="ER49" i="10"/>
  <c r="ET46" i="10"/>
  <c r="EV43" i="10"/>
  <c r="EX40" i="10"/>
  <c r="EZ37" i="10"/>
  <c r="FB34" i="10"/>
  <c r="FD31" i="10"/>
  <c r="DC31" i="10"/>
  <c r="CV54" i="10"/>
  <c r="CY54" i="10"/>
  <c r="DA53" i="10"/>
  <c r="EP53" i="10"/>
  <c r="ER50" i="10"/>
  <c r="ET47" i="10"/>
  <c r="EV44" i="10"/>
  <c r="EX41" i="10"/>
  <c r="EZ38" i="10"/>
  <c r="FB35" i="10"/>
  <c r="FD32" i="10"/>
  <c r="DC32" i="10"/>
  <c r="CV55" i="10"/>
  <c r="CY55" i="10"/>
  <c r="DA54" i="10"/>
  <c r="EP54" i="10"/>
  <c r="ER51" i="10"/>
  <c r="ET48" i="10"/>
  <c r="EV45" i="10"/>
  <c r="EX42" i="10"/>
  <c r="EZ39" i="10"/>
  <c r="FB36" i="10"/>
  <c r="FD33" i="10"/>
  <c r="DC33" i="10"/>
  <c r="CV56" i="10"/>
  <c r="CY56" i="10"/>
  <c r="DA55" i="10"/>
  <c r="EP55" i="10"/>
  <c r="ER52" i="10"/>
  <c r="ET49" i="10"/>
  <c r="EV46" i="10"/>
  <c r="EX43" i="10"/>
  <c r="EZ40" i="10"/>
  <c r="FB37" i="10"/>
  <c r="FD34" i="10"/>
  <c r="DC34" i="10"/>
  <c r="CV57" i="10"/>
  <c r="CY57" i="10"/>
  <c r="DA56" i="10"/>
  <c r="EP56" i="10"/>
  <c r="ER53" i="10"/>
  <c r="ET50" i="10"/>
  <c r="EV47" i="10"/>
  <c r="EX44" i="10"/>
  <c r="EZ41" i="10"/>
  <c r="FB38" i="10"/>
  <c r="FD35" i="10"/>
  <c r="DC35" i="10"/>
  <c r="CV58" i="10"/>
  <c r="CY58" i="10"/>
  <c r="DA57" i="10"/>
  <c r="EP57" i="10"/>
  <c r="ER54" i="10"/>
  <c r="ET51" i="10"/>
  <c r="EV48" i="10"/>
  <c r="EX45" i="10"/>
  <c r="EZ42" i="10"/>
  <c r="FB39" i="10"/>
  <c r="FD36" i="10"/>
  <c r="DC36" i="10"/>
  <c r="CV59" i="10"/>
  <c r="CY59" i="10"/>
  <c r="DA58" i="10"/>
  <c r="EP58" i="10"/>
  <c r="ER55" i="10"/>
  <c r="ET52" i="10"/>
  <c r="EV49" i="10"/>
  <c r="EX46" i="10"/>
  <c r="EZ43" i="10"/>
  <c r="FB40" i="10"/>
  <c r="FD37" i="10"/>
  <c r="DC37" i="10"/>
  <c r="CV60" i="10"/>
  <c r="CY60" i="10"/>
  <c r="DA59" i="10"/>
  <c r="EP59" i="10"/>
  <c r="ER56" i="10"/>
  <c r="ET53" i="10"/>
  <c r="EV50" i="10"/>
  <c r="EX47" i="10"/>
  <c r="EZ44" i="10"/>
  <c r="FB41" i="10"/>
  <c r="FD38" i="10"/>
  <c r="DC38" i="10"/>
  <c r="CV61" i="10"/>
  <c r="CY61" i="10"/>
  <c r="DA60" i="10"/>
  <c r="EP60" i="10"/>
  <c r="ER57" i="10"/>
  <c r="ET54" i="10"/>
  <c r="EV51" i="10"/>
  <c r="EX48" i="10"/>
  <c r="EZ45" i="10"/>
  <c r="FB42" i="10"/>
  <c r="FD39" i="10"/>
  <c r="DC39" i="10"/>
  <c r="CV62" i="10"/>
  <c r="CY62" i="10"/>
  <c r="DA61" i="10"/>
  <c r="EP61" i="10"/>
  <c r="ER58" i="10"/>
  <c r="ET55" i="10"/>
  <c r="EV52" i="10"/>
  <c r="EX49" i="10"/>
  <c r="EZ46" i="10"/>
  <c r="FB43" i="10"/>
  <c r="FD40" i="10"/>
  <c r="DC40" i="10"/>
  <c r="CV63" i="10"/>
  <c r="CY63" i="10"/>
  <c r="DA62" i="10"/>
  <c r="EP62" i="10"/>
  <c r="ER59" i="10"/>
  <c r="ET56" i="10"/>
  <c r="EV53" i="10"/>
  <c r="EX50" i="10"/>
  <c r="EZ47" i="10"/>
  <c r="FB44" i="10"/>
  <c r="FD41" i="10"/>
  <c r="DC41" i="10"/>
  <c r="CV64" i="10"/>
  <c r="CY64" i="10"/>
  <c r="DA63" i="10"/>
  <c r="EP63" i="10"/>
  <c r="ER60" i="10"/>
  <c r="ET57" i="10"/>
  <c r="EV54" i="10"/>
  <c r="EX51" i="10"/>
  <c r="EZ48" i="10"/>
  <c r="FB45" i="10"/>
  <c r="FD42" i="10"/>
  <c r="DC42" i="10"/>
  <c r="CV65" i="10"/>
  <c r="CY65" i="10"/>
  <c r="DA64" i="10"/>
  <c r="EP64" i="10"/>
  <c r="ER61" i="10"/>
  <c r="ET58" i="10"/>
  <c r="EV55" i="10"/>
  <c r="EX52" i="10"/>
  <c r="EZ49" i="10"/>
  <c r="FB46" i="10"/>
  <c r="FD43" i="10"/>
  <c r="DC43" i="10"/>
  <c r="CV66" i="10"/>
  <c r="CY66" i="10"/>
  <c r="DA65" i="10"/>
  <c r="EP65" i="10"/>
  <c r="ER62" i="10"/>
  <c r="ET59" i="10"/>
  <c r="EV56" i="10"/>
  <c r="EX53" i="10"/>
  <c r="EZ50" i="10"/>
  <c r="FB47" i="10"/>
  <c r="FD44" i="10"/>
  <c r="DC44" i="10"/>
  <c r="CV67" i="10"/>
  <c r="CY67" i="10"/>
  <c r="DA66" i="10"/>
  <c r="EP66" i="10"/>
  <c r="ER63" i="10"/>
  <c r="ET60" i="10"/>
  <c r="EV57" i="10"/>
  <c r="EX54" i="10"/>
  <c r="EZ51" i="10"/>
  <c r="FB48" i="10"/>
  <c r="FD45" i="10"/>
  <c r="DC45" i="10"/>
  <c r="CV68" i="10"/>
  <c r="CY68" i="10"/>
  <c r="DA67" i="10"/>
  <c r="EP67" i="10"/>
  <c r="ER64" i="10"/>
  <c r="ET61" i="10"/>
  <c r="EV58" i="10"/>
  <c r="EX55" i="10"/>
  <c r="EZ52" i="10"/>
  <c r="FB49" i="10"/>
  <c r="FD46" i="10"/>
  <c r="DC46" i="10"/>
  <c r="CV69" i="10"/>
  <c r="CY69" i="10"/>
  <c r="DA68" i="10"/>
  <c r="EP68" i="10"/>
  <c r="ER65" i="10"/>
  <c r="ET62" i="10"/>
  <c r="EV59" i="10"/>
  <c r="EX56" i="10"/>
  <c r="EZ53" i="10"/>
  <c r="FB50" i="10"/>
  <c r="FD47" i="10"/>
  <c r="DC47" i="10"/>
  <c r="CV70" i="10"/>
  <c r="CY70" i="10"/>
  <c r="DA69" i="10"/>
  <c r="EP69" i="10"/>
  <c r="ER66" i="10"/>
  <c r="ET63" i="10"/>
  <c r="EV60" i="10"/>
  <c r="EX57" i="10"/>
  <c r="EZ54" i="10"/>
  <c r="FB51" i="10"/>
  <c r="FD48" i="10"/>
  <c r="DC48" i="10"/>
  <c r="CV71" i="10"/>
  <c r="CY71" i="10"/>
  <c r="DA70" i="10"/>
  <c r="EP70" i="10"/>
  <c r="ER67" i="10"/>
  <c r="ET64" i="10"/>
  <c r="EV61" i="10"/>
  <c r="EX58" i="10"/>
  <c r="EZ55" i="10"/>
  <c r="FB52" i="10"/>
  <c r="FD49" i="10"/>
  <c r="DC49" i="10"/>
  <c r="CV72" i="10"/>
  <c r="CY72" i="10"/>
  <c r="DA71" i="10"/>
  <c r="EP71" i="10"/>
  <c r="ER68" i="10"/>
  <c r="ET65" i="10"/>
  <c r="EV62" i="10"/>
  <c r="EX59" i="10"/>
  <c r="EZ56" i="10"/>
  <c r="FB53" i="10"/>
  <c r="FD50" i="10"/>
  <c r="DC50" i="10"/>
  <c r="CV73" i="10"/>
  <c r="CY73" i="10"/>
  <c r="DA72" i="10"/>
  <c r="EP72" i="10"/>
  <c r="ER69" i="10"/>
  <c r="ET66" i="10"/>
  <c r="EV63" i="10"/>
  <c r="EX60" i="10"/>
  <c r="EZ57" i="10"/>
  <c r="FB54" i="10"/>
  <c r="FD51" i="10"/>
  <c r="DC51" i="10"/>
  <c r="CV74" i="10"/>
  <c r="CY74" i="10"/>
  <c r="DA73" i="10"/>
  <c r="EP73" i="10"/>
  <c r="ER70" i="10"/>
  <c r="ET67" i="10"/>
  <c r="EV64" i="10"/>
  <c r="EX61" i="10"/>
  <c r="EZ58" i="10"/>
  <c r="FB55" i="10"/>
  <c r="FD52" i="10"/>
  <c r="DC52" i="10"/>
  <c r="CV75" i="10"/>
  <c r="CY75" i="10"/>
  <c r="DA74" i="10"/>
  <c r="EP74" i="10"/>
  <c r="ER71" i="10"/>
  <c r="ET68" i="10"/>
  <c r="EV65" i="10"/>
  <c r="EX62" i="10"/>
  <c r="EZ59" i="10"/>
  <c r="FB56" i="10"/>
  <c r="FD53" i="10"/>
  <c r="DC53" i="10"/>
  <c r="CV76" i="10"/>
  <c r="CY76" i="10"/>
  <c r="DA75" i="10"/>
  <c r="EP75" i="10"/>
  <c r="ER72" i="10"/>
  <c r="ET69" i="10"/>
  <c r="EV66" i="10"/>
  <c r="EX63" i="10"/>
  <c r="EZ60" i="10"/>
  <c r="FB57" i="10"/>
  <c r="FD54" i="10"/>
  <c r="DC54" i="10"/>
  <c r="CV77" i="10"/>
  <c r="CY77" i="10"/>
  <c r="DA76" i="10"/>
  <c r="EP76" i="10"/>
  <c r="ER73" i="10"/>
  <c r="ET70" i="10"/>
  <c r="EV67" i="10"/>
  <c r="EX64" i="10"/>
  <c r="EZ61" i="10"/>
  <c r="FB58" i="10"/>
  <c r="FD55" i="10"/>
  <c r="DC55" i="10"/>
  <c r="CV78" i="10"/>
  <c r="CY78" i="10"/>
  <c r="DA77" i="10"/>
  <c r="EP77" i="10"/>
  <c r="ER74" i="10"/>
  <c r="ET71" i="10"/>
  <c r="EV68" i="10"/>
  <c r="EX65" i="10"/>
  <c r="EZ62" i="10"/>
  <c r="FB59" i="10"/>
  <c r="FD56" i="10"/>
  <c r="DC56" i="10"/>
  <c r="CV79" i="10"/>
  <c r="CY79" i="10"/>
  <c r="DA78" i="10"/>
  <c r="EP78" i="10"/>
  <c r="ER75" i="10"/>
  <c r="ET72" i="10"/>
  <c r="EV69" i="10"/>
  <c r="EX66" i="10"/>
  <c r="EZ63" i="10"/>
  <c r="FB60" i="10"/>
  <c r="FD57" i="10"/>
  <c r="DC57" i="10"/>
  <c r="CV80" i="10"/>
  <c r="CY80" i="10"/>
  <c r="DA79" i="10"/>
  <c r="EP79" i="10"/>
  <c r="ER76" i="10"/>
  <c r="ET73" i="10"/>
  <c r="EV70" i="10"/>
  <c r="EX67" i="10"/>
  <c r="EZ64" i="10"/>
  <c r="FB61" i="10"/>
  <c r="FD58" i="10"/>
  <c r="DC58" i="10"/>
  <c r="CV81" i="10"/>
  <c r="CY81" i="10"/>
  <c r="DA80" i="10"/>
  <c r="EP80" i="10"/>
  <c r="ER77" i="10"/>
  <c r="ET74" i="10"/>
  <c r="EV71" i="10"/>
  <c r="EX68" i="10"/>
  <c r="EZ65" i="10"/>
  <c r="FB62" i="10"/>
  <c r="FD59" i="10"/>
  <c r="DC59" i="10"/>
  <c r="CV82" i="10"/>
  <c r="CY82" i="10"/>
  <c r="DA81" i="10"/>
  <c r="EP81" i="10"/>
  <c r="ER78" i="10"/>
  <c r="ET75" i="10"/>
  <c r="EV72" i="10"/>
  <c r="EX69" i="10"/>
  <c r="EZ66" i="10"/>
  <c r="FB63" i="10"/>
  <c r="FD60" i="10"/>
  <c r="DC60" i="10"/>
  <c r="CV83" i="10"/>
  <c r="CY83" i="10"/>
  <c r="DA82" i="10"/>
  <c r="EP82" i="10"/>
  <c r="ER79" i="10"/>
  <c r="ET76" i="10"/>
  <c r="EV73" i="10"/>
  <c r="EX70" i="10"/>
  <c r="EZ67" i="10"/>
  <c r="FB64" i="10"/>
  <c r="FD61" i="10"/>
  <c r="DC61" i="10"/>
  <c r="CV84" i="10"/>
  <c r="CY84" i="10"/>
  <c r="DA83" i="10"/>
  <c r="EP83" i="10"/>
  <c r="ER80" i="10"/>
  <c r="ET77" i="10"/>
  <c r="EV74" i="10"/>
  <c r="EX71" i="10"/>
  <c r="EZ68" i="10"/>
  <c r="FB65" i="10"/>
  <c r="FD62" i="10"/>
  <c r="DC62" i="10"/>
  <c r="CV85" i="10"/>
  <c r="CY85" i="10"/>
  <c r="DA84" i="10"/>
  <c r="EP84" i="10"/>
  <c r="ER81" i="10"/>
  <c r="ET78" i="10"/>
  <c r="EV75" i="10"/>
  <c r="EX72" i="10"/>
  <c r="EZ69" i="10"/>
  <c r="FB66" i="10"/>
  <c r="FD63" i="10"/>
  <c r="DC63" i="10"/>
  <c r="CV86" i="10"/>
  <c r="CY86" i="10"/>
  <c r="DA85" i="10"/>
  <c r="EP85" i="10"/>
  <c r="ER82" i="10"/>
  <c r="ET79" i="10"/>
  <c r="EV76" i="10"/>
  <c r="EX73" i="10"/>
  <c r="EZ70" i="10"/>
  <c r="FB67" i="10"/>
  <c r="FD64" i="10"/>
  <c r="DC64" i="10"/>
  <c r="CV87" i="10"/>
  <c r="CY87" i="10"/>
  <c r="DA86" i="10"/>
  <c r="EP86" i="10"/>
  <c r="ER83" i="10"/>
  <c r="ET80" i="10"/>
  <c r="EV77" i="10"/>
  <c r="EX74" i="10"/>
  <c r="EZ71" i="10"/>
  <c r="FB68" i="10"/>
  <c r="FD65" i="10"/>
  <c r="DC65" i="10"/>
  <c r="CV88" i="10"/>
  <c r="CY88" i="10"/>
  <c r="DA87" i="10"/>
  <c r="EP87" i="10"/>
  <c r="ER84" i="10"/>
  <c r="ET81" i="10"/>
  <c r="EV78" i="10"/>
  <c r="EX75" i="10"/>
  <c r="EZ72" i="10"/>
  <c r="FB69" i="10"/>
  <c r="FD66" i="10"/>
  <c r="DC66" i="10"/>
  <c r="CV89" i="10"/>
  <c r="CY89" i="10"/>
  <c r="DA88" i="10"/>
  <c r="EP88" i="10"/>
  <c r="ER85" i="10"/>
  <c r="ET82" i="10"/>
  <c r="EV79" i="10"/>
  <c r="EX76" i="10"/>
  <c r="EZ73" i="10"/>
  <c r="FB70" i="10"/>
  <c r="FD67" i="10"/>
  <c r="DC67" i="10"/>
  <c r="CV90" i="10"/>
  <c r="CY90" i="10"/>
  <c r="DA89" i="10"/>
  <c r="EP89" i="10"/>
  <c r="ER86" i="10"/>
  <c r="ET83" i="10"/>
  <c r="EV80" i="10"/>
  <c r="EX77" i="10"/>
  <c r="EZ74" i="10"/>
  <c r="FB71" i="10"/>
  <c r="FD68" i="10"/>
  <c r="DC68" i="10"/>
  <c r="CV91" i="10"/>
  <c r="CY91" i="10"/>
  <c r="DA90" i="10"/>
  <c r="EP90" i="10"/>
  <c r="ER87" i="10"/>
  <c r="ET84" i="10"/>
  <c r="EV81" i="10"/>
  <c r="EX78" i="10"/>
  <c r="EZ75" i="10"/>
  <c r="FB72" i="10"/>
  <c r="FD69" i="10"/>
  <c r="DC69" i="10"/>
  <c r="CV92" i="10"/>
  <c r="CY92" i="10"/>
  <c r="DA91" i="10"/>
  <c r="EP91" i="10"/>
  <c r="ER88" i="10"/>
  <c r="ET85" i="10"/>
  <c r="EV82" i="10"/>
  <c r="EX79" i="10"/>
  <c r="EZ76" i="10"/>
  <c r="FB73" i="10"/>
  <c r="FD70" i="10"/>
  <c r="DC70" i="10"/>
  <c r="CV93" i="10"/>
  <c r="CY93" i="10"/>
  <c r="DA92" i="10"/>
  <c r="EP92" i="10"/>
  <c r="ER89" i="10"/>
  <c r="ET86" i="10"/>
  <c r="EV83" i="10"/>
  <c r="EX80" i="10"/>
  <c r="EZ77" i="10"/>
  <c r="FB74" i="10"/>
  <c r="FD71" i="10"/>
  <c r="DC71" i="10"/>
  <c r="CV94" i="10"/>
  <c r="CY94" i="10"/>
  <c r="DA93" i="10"/>
  <c r="EP93" i="10"/>
  <c r="ER90" i="10"/>
  <c r="ET87" i="10"/>
  <c r="EV84" i="10"/>
  <c r="EX81" i="10"/>
  <c r="EZ78" i="10"/>
  <c r="FB75" i="10"/>
  <c r="FD72" i="10"/>
  <c r="DC72" i="10"/>
  <c r="CV95" i="10"/>
  <c r="CY95" i="10"/>
  <c r="DA94" i="10"/>
  <c r="EP94" i="10"/>
  <c r="ER91" i="10"/>
  <c r="ET88" i="10"/>
  <c r="EV85" i="10"/>
  <c r="EX82" i="10"/>
  <c r="EZ79" i="10"/>
  <c r="FB76" i="10"/>
  <c r="FD73" i="10"/>
  <c r="DC73" i="10"/>
  <c r="CV96" i="10"/>
  <c r="CY96" i="10"/>
  <c r="DA95" i="10"/>
  <c r="EP95" i="10"/>
  <c r="ER92" i="10"/>
  <c r="ET89" i="10"/>
  <c r="EV86" i="10"/>
  <c r="EX83" i="10"/>
  <c r="EZ80" i="10"/>
  <c r="FB77" i="10"/>
  <c r="FD74" i="10"/>
  <c r="DC74" i="10"/>
  <c r="CV97" i="10"/>
  <c r="CY97" i="10"/>
  <c r="DA96" i="10"/>
  <c r="EP96" i="10"/>
  <c r="ER93" i="10"/>
  <c r="ET90" i="10"/>
  <c r="EV87" i="10"/>
  <c r="EX84" i="10"/>
  <c r="EZ81" i="10"/>
  <c r="FB78" i="10"/>
  <c r="FD75" i="10"/>
  <c r="DC75" i="10"/>
  <c r="CV98" i="10"/>
  <c r="CY98" i="10"/>
  <c r="DA97" i="10"/>
  <c r="EP97" i="10"/>
  <c r="ER94" i="10"/>
  <c r="ET91" i="10"/>
  <c r="EV88" i="10"/>
  <c r="EX85" i="10"/>
  <c r="EZ82" i="10"/>
  <c r="FB79" i="10"/>
  <c r="FD76" i="10"/>
  <c r="DC76" i="10"/>
  <c r="CV99" i="10"/>
  <c r="CY99" i="10"/>
  <c r="DA98" i="10"/>
  <c r="EP98" i="10"/>
  <c r="ER95" i="10"/>
  <c r="ET92" i="10"/>
  <c r="EV89" i="10"/>
  <c r="EX86" i="10"/>
  <c r="EZ83" i="10"/>
  <c r="FB80" i="10"/>
  <c r="FD77" i="10"/>
  <c r="DC77" i="10"/>
  <c r="CV100" i="10"/>
  <c r="CY100" i="10"/>
  <c r="DA99" i="10"/>
  <c r="EP99" i="10"/>
  <c r="ER96" i="10"/>
  <c r="ET93" i="10"/>
  <c r="EV90" i="10"/>
  <c r="EX87" i="10"/>
  <c r="EZ84" i="10"/>
  <c r="FB81" i="10"/>
  <c r="FD78" i="10"/>
  <c r="DC78" i="10"/>
  <c r="CV101" i="10"/>
  <c r="CY101" i="10"/>
  <c r="DA100" i="10"/>
  <c r="EP100" i="10"/>
  <c r="ER97" i="10"/>
  <c r="ET94" i="10"/>
  <c r="EV91" i="10"/>
  <c r="EX88" i="10"/>
  <c r="EZ85" i="10"/>
  <c r="FB82" i="10"/>
  <c r="FD79" i="10"/>
  <c r="DC79" i="10"/>
  <c r="CV102" i="10"/>
  <c r="CY102" i="10"/>
  <c r="DA101" i="10"/>
  <c r="EP101" i="10"/>
  <c r="ER98" i="10"/>
  <c r="ET95" i="10"/>
  <c r="EV92" i="10"/>
  <c r="EX89" i="10"/>
  <c r="EZ86" i="10"/>
  <c r="FB83" i="10"/>
  <c r="FD80" i="10"/>
  <c r="DC80" i="10"/>
  <c r="CV103" i="10"/>
  <c r="CY103" i="10"/>
  <c r="DA102" i="10"/>
  <c r="EP102" i="10"/>
  <c r="ER99" i="10"/>
  <c r="ET96" i="10"/>
  <c r="EV93" i="10"/>
  <c r="EX90" i="10"/>
  <c r="EZ87" i="10"/>
  <c r="FB84" i="10"/>
  <c r="FD81" i="10"/>
  <c r="DC81" i="10"/>
  <c r="CV104" i="10"/>
  <c r="CY104" i="10"/>
  <c r="DA103" i="10"/>
  <c r="EP103" i="10"/>
  <c r="ER100" i="10"/>
  <c r="ET97" i="10"/>
  <c r="EV94" i="10"/>
  <c r="EX91" i="10"/>
  <c r="EZ88" i="10"/>
  <c r="FB85" i="10"/>
  <c r="FD82" i="10"/>
  <c r="DC82" i="10"/>
  <c r="CV105" i="10"/>
  <c r="CY105" i="10"/>
  <c r="DA104" i="10"/>
  <c r="EP104" i="10"/>
  <c r="ER101" i="10"/>
  <c r="ET98" i="10"/>
  <c r="EV95" i="10"/>
  <c r="EX92" i="10"/>
  <c r="EZ89" i="10"/>
  <c r="FB86" i="10"/>
  <c r="FD83" i="10"/>
  <c r="DC83" i="10"/>
  <c r="CV106" i="10"/>
  <c r="CY106" i="10"/>
  <c r="DA105" i="10"/>
  <c r="EP105" i="10"/>
  <c r="ER102" i="10"/>
  <c r="ET99" i="10"/>
  <c r="EV96" i="10"/>
  <c r="EX93" i="10"/>
  <c r="EZ90" i="10"/>
  <c r="FB87" i="10"/>
  <c r="FD84" i="10"/>
  <c r="DC84" i="10"/>
  <c r="CV107" i="10"/>
  <c r="CY107" i="10"/>
  <c r="DA106" i="10"/>
  <c r="EP106" i="10"/>
  <c r="ER103" i="10"/>
  <c r="ET100" i="10"/>
  <c r="EV97" i="10"/>
  <c r="EX94" i="10"/>
  <c r="EZ91" i="10"/>
  <c r="FB88" i="10"/>
  <c r="FD85" i="10"/>
  <c r="DC85" i="10"/>
  <c r="CV108" i="10"/>
  <c r="CY108" i="10"/>
  <c r="DA107" i="10"/>
  <c r="EP107" i="10"/>
  <c r="ER104" i="10"/>
  <c r="ET101" i="10"/>
  <c r="EV98" i="10"/>
  <c r="EX95" i="10"/>
  <c r="EZ92" i="10"/>
  <c r="FB89" i="10"/>
  <c r="FD86" i="10"/>
  <c r="DC86" i="10"/>
  <c r="CV109" i="10"/>
  <c r="CY109" i="10"/>
  <c r="DA108" i="10"/>
  <c r="EP108" i="10"/>
  <c r="ER105" i="10"/>
  <c r="ET102" i="10"/>
  <c r="EV99" i="10"/>
  <c r="EX96" i="10"/>
  <c r="EZ93" i="10"/>
  <c r="FB90" i="10"/>
  <c r="FD87" i="10"/>
  <c r="DC87" i="10"/>
  <c r="CV110" i="10"/>
  <c r="CY110" i="10"/>
  <c r="DA109" i="10"/>
  <c r="EP109" i="10"/>
  <c r="ER106" i="10"/>
  <c r="ET103" i="10"/>
  <c r="EV100" i="10"/>
  <c r="EX97" i="10"/>
  <c r="EZ94" i="10"/>
  <c r="FB91" i="10"/>
  <c r="FD88" i="10"/>
  <c r="DC88" i="10"/>
  <c r="CV111" i="10"/>
  <c r="CY111" i="10"/>
  <c r="DA110" i="10"/>
  <c r="EP110" i="10"/>
  <c r="ER107" i="10"/>
  <c r="ET104" i="10"/>
  <c r="EV101" i="10"/>
  <c r="EX98" i="10"/>
  <c r="EZ95" i="10"/>
  <c r="FB92" i="10"/>
  <c r="FD89" i="10"/>
  <c r="DC89" i="10"/>
  <c r="CV112" i="10"/>
  <c r="CY112" i="10"/>
  <c r="DA111" i="10"/>
  <c r="EP111" i="10"/>
  <c r="ER108" i="10"/>
  <c r="ET105" i="10"/>
  <c r="EV102" i="10"/>
  <c r="EX99" i="10"/>
  <c r="EZ96" i="10"/>
  <c r="FB93" i="10"/>
  <c r="FD90" i="10"/>
  <c r="DC90" i="10"/>
  <c r="CV113" i="10"/>
  <c r="CY113" i="10"/>
  <c r="DA112" i="10"/>
  <c r="EP112" i="10"/>
  <c r="ER109" i="10"/>
  <c r="ET106" i="10"/>
  <c r="EV103" i="10"/>
  <c r="EX100" i="10"/>
  <c r="EZ97" i="10"/>
  <c r="FB94" i="10"/>
  <c r="FD91" i="10"/>
  <c r="DC91" i="10"/>
  <c r="CV114" i="10"/>
  <c r="CY114" i="10"/>
  <c r="DA113" i="10"/>
  <c r="EP113" i="10"/>
  <c r="ER110" i="10"/>
  <c r="ET107" i="10"/>
  <c r="EV104" i="10"/>
  <c r="EX101" i="10"/>
  <c r="EZ98" i="10"/>
  <c r="FB95" i="10"/>
  <c r="FD92" i="10"/>
  <c r="DC92" i="10"/>
  <c r="CV115" i="10"/>
  <c r="CY115" i="10"/>
  <c r="DA114" i="10"/>
  <c r="EP114" i="10"/>
  <c r="ER111" i="10"/>
  <c r="ET108" i="10"/>
  <c r="EV105" i="10"/>
  <c r="EX102" i="10"/>
  <c r="EZ99" i="10"/>
  <c r="FB96" i="10"/>
  <c r="FD93" i="10"/>
  <c r="DC93" i="10"/>
  <c r="CV116" i="10"/>
  <c r="CY116" i="10"/>
  <c r="DA115" i="10"/>
  <c r="EP115" i="10"/>
  <c r="ER112" i="10"/>
  <c r="ET109" i="10"/>
  <c r="EV106" i="10"/>
  <c r="EX103" i="10"/>
  <c r="EZ100" i="10"/>
  <c r="FB97" i="10"/>
  <c r="FD94" i="10"/>
  <c r="DC94" i="10"/>
  <c r="CV117" i="10"/>
  <c r="CY117" i="10"/>
  <c r="DA116" i="10"/>
  <c r="EP116" i="10"/>
  <c r="ER113" i="10"/>
  <c r="ET110" i="10"/>
  <c r="EV107" i="10"/>
  <c r="EX104" i="10"/>
  <c r="EZ101" i="10"/>
  <c r="FB98" i="10"/>
  <c r="FD95" i="10"/>
  <c r="DC95" i="10"/>
  <c r="CV118" i="10"/>
  <c r="CY118" i="10"/>
  <c r="DA117" i="10"/>
  <c r="EP117" i="10"/>
  <c r="ER114" i="10"/>
  <c r="ET111" i="10"/>
  <c r="EV108" i="10"/>
  <c r="EX105" i="10"/>
  <c r="EZ102" i="10"/>
  <c r="FB99" i="10"/>
  <c r="FD96" i="10"/>
  <c r="DC96" i="10"/>
  <c r="CV119" i="10"/>
  <c r="CY119" i="10"/>
  <c r="DA118" i="10"/>
  <c r="EP118" i="10"/>
  <c r="ER115" i="10"/>
  <c r="ET112" i="10"/>
  <c r="EV109" i="10"/>
  <c r="EX106" i="10"/>
  <c r="EZ103" i="10"/>
  <c r="FB100" i="10"/>
  <c r="FD97" i="10"/>
  <c r="DC97" i="10"/>
  <c r="CV120" i="10"/>
  <c r="CY120" i="10"/>
  <c r="DA119" i="10"/>
  <c r="EP119" i="10"/>
  <c r="ER116" i="10"/>
  <c r="ET113" i="10"/>
  <c r="EV110" i="10"/>
  <c r="EX107" i="10"/>
  <c r="EZ104" i="10"/>
  <c r="FB101" i="10"/>
  <c r="FD98" i="10"/>
  <c r="DC98" i="10"/>
  <c r="CV121" i="10"/>
  <c r="CY121" i="10"/>
  <c r="DA120" i="10"/>
  <c r="EP120" i="10"/>
  <c r="ER117" i="10"/>
  <c r="ET114" i="10"/>
  <c r="EV111" i="10"/>
  <c r="EX108" i="10"/>
  <c r="EZ105" i="10"/>
  <c r="FB102" i="10"/>
  <c r="FD99" i="10"/>
  <c r="DC99" i="10"/>
  <c r="CV122" i="10"/>
  <c r="CY122" i="10"/>
  <c r="DA121" i="10"/>
  <c r="EP121" i="10"/>
  <c r="ER118" i="10"/>
  <c r="ET115" i="10"/>
  <c r="EV112" i="10"/>
  <c r="EX109" i="10"/>
  <c r="EZ106" i="10"/>
  <c r="FB103" i="10"/>
  <c r="FD100" i="10"/>
  <c r="DC100" i="10"/>
  <c r="CV123" i="10"/>
  <c r="CY123" i="10"/>
  <c r="DA122" i="10"/>
  <c r="EP122" i="10"/>
  <c r="ER119" i="10"/>
  <c r="ET116" i="10"/>
  <c r="EV113" i="10"/>
  <c r="EX110" i="10"/>
  <c r="EZ107" i="10"/>
  <c r="FB104" i="10"/>
  <c r="FD101" i="10"/>
  <c r="DC101" i="10"/>
  <c r="CV124" i="10"/>
  <c r="CY124" i="10"/>
  <c r="DA123" i="10"/>
  <c r="EP123" i="10"/>
  <c r="ER120" i="10"/>
  <c r="ET117" i="10"/>
  <c r="EV114" i="10"/>
  <c r="EX111" i="10"/>
  <c r="EZ108" i="10"/>
  <c r="FB105" i="10"/>
  <c r="FD102" i="10"/>
  <c r="DC102" i="10"/>
  <c r="CV125" i="10"/>
  <c r="CY125" i="10"/>
  <c r="DA124" i="10"/>
  <c r="EP124" i="10"/>
  <c r="ER121" i="10"/>
  <c r="ET118" i="10"/>
  <c r="EV115" i="10"/>
  <c r="EX112" i="10"/>
  <c r="EZ109" i="10"/>
  <c r="FB106" i="10"/>
  <c r="FD103" i="10"/>
  <c r="DC103" i="10"/>
  <c r="CV126" i="10"/>
  <c r="CY126" i="10"/>
  <c r="DA125" i="10"/>
  <c r="EP125" i="10"/>
  <c r="ER122" i="10"/>
  <c r="ET119" i="10"/>
  <c r="EV116" i="10"/>
  <c r="EX113" i="10"/>
  <c r="EZ110" i="10"/>
  <c r="FB107" i="10"/>
  <c r="FD104" i="10"/>
  <c r="DC104" i="10"/>
  <c r="CV127" i="10"/>
  <c r="CY127" i="10"/>
  <c r="DA126" i="10"/>
  <c r="EP126" i="10"/>
  <c r="ER123" i="10"/>
  <c r="ET120" i="10"/>
  <c r="EV117" i="10"/>
  <c r="EX114" i="10"/>
  <c r="EZ111" i="10"/>
  <c r="FB108" i="10"/>
  <c r="FD105" i="10"/>
  <c r="DC105" i="10"/>
  <c r="CV128" i="10"/>
  <c r="CY128" i="10"/>
  <c r="DA127" i="10"/>
  <c r="EP127" i="10"/>
  <c r="ER124" i="10"/>
  <c r="ET121" i="10"/>
  <c r="EV118" i="10"/>
  <c r="EX115" i="10"/>
  <c r="EZ112" i="10"/>
  <c r="FB109" i="10"/>
  <c r="FD106" i="10"/>
  <c r="DC106" i="10"/>
  <c r="CV129" i="10"/>
  <c r="CY129" i="10"/>
  <c r="DA128" i="10"/>
  <c r="EP128" i="10"/>
  <c r="ER125" i="10"/>
  <c r="ET122" i="10"/>
  <c r="EV119" i="10"/>
  <c r="EX116" i="10"/>
  <c r="EZ113" i="10"/>
  <c r="FB110" i="10"/>
  <c r="FD107" i="10"/>
  <c r="DC107" i="10"/>
  <c r="CV130" i="10"/>
  <c r="CY130" i="10"/>
  <c r="DA129" i="10"/>
  <c r="EP129" i="10"/>
  <c r="ER126" i="10"/>
  <c r="ET123" i="10"/>
  <c r="EV120" i="10"/>
  <c r="EX117" i="10"/>
  <c r="EZ114" i="10"/>
  <c r="FB111" i="10"/>
  <c r="FD108" i="10"/>
  <c r="DC108" i="10"/>
  <c r="CV131" i="10"/>
  <c r="CY131" i="10"/>
  <c r="DA130" i="10"/>
  <c r="EP130" i="10"/>
  <c r="ER127" i="10"/>
  <c r="ET124" i="10"/>
  <c r="EV121" i="10"/>
  <c r="EX118" i="10"/>
  <c r="EZ115" i="10"/>
  <c r="FB112" i="10"/>
  <c r="FD109" i="10"/>
  <c r="DC109" i="10"/>
  <c r="CV132" i="10"/>
  <c r="CY132" i="10"/>
  <c r="DA131" i="10"/>
  <c r="EP131" i="10"/>
  <c r="ER128" i="10"/>
  <c r="ET125" i="10"/>
  <c r="EV122" i="10"/>
  <c r="EX119" i="10"/>
  <c r="EZ116" i="10"/>
  <c r="FB113" i="10"/>
  <c r="FD110" i="10"/>
  <c r="DC110" i="10"/>
  <c r="CV133" i="10"/>
  <c r="CY133" i="10"/>
  <c r="DA132" i="10"/>
  <c r="EP132" i="10"/>
  <c r="ER129" i="10"/>
  <c r="ET126" i="10"/>
  <c r="EV123" i="10"/>
  <c r="EX120" i="10"/>
  <c r="EZ117" i="10"/>
  <c r="FB114" i="10"/>
  <c r="FD111" i="10"/>
  <c r="DC111" i="10"/>
  <c r="CV134" i="10"/>
  <c r="CY134" i="10"/>
  <c r="DA133" i="10"/>
  <c r="EP133" i="10"/>
  <c r="ER130" i="10"/>
  <c r="ET127" i="10"/>
  <c r="EV124" i="10"/>
  <c r="EX121" i="10"/>
  <c r="EZ118" i="10"/>
  <c r="FB115" i="10"/>
  <c r="FD112" i="10"/>
  <c r="DC112" i="10"/>
  <c r="CV135" i="10"/>
  <c r="CY135" i="10"/>
  <c r="DA134" i="10"/>
  <c r="EP134" i="10"/>
  <c r="ER131" i="10"/>
  <c r="ET128" i="10"/>
  <c r="EV125" i="10"/>
  <c r="EX122" i="10"/>
  <c r="EZ119" i="10"/>
  <c r="FB116" i="10"/>
  <c r="FD113" i="10"/>
  <c r="DC113" i="10"/>
  <c r="DA135" i="10"/>
  <c r="EP135" i="10"/>
  <c r="ER132" i="10"/>
  <c r="ET129" i="10"/>
  <c r="EV126" i="10"/>
  <c r="EX123" i="10"/>
  <c r="EZ120" i="10"/>
  <c r="FB117" i="10"/>
  <c r="FD114" i="10"/>
  <c r="DC114" i="10"/>
  <c r="EP136" i="10"/>
  <c r="ER133" i="10"/>
  <c r="ET130" i="10"/>
  <c r="EV127" i="10"/>
  <c r="EX124" i="10"/>
  <c r="EZ121" i="10"/>
  <c r="FB118" i="10"/>
  <c r="FD115" i="10"/>
  <c r="DC115" i="10"/>
  <c r="EP137" i="10"/>
  <c r="ER134" i="10"/>
  <c r="ET131" i="10"/>
  <c r="EV128" i="10"/>
  <c r="EX125" i="10"/>
  <c r="EZ122" i="10"/>
  <c r="FB119" i="10"/>
  <c r="FD116" i="10"/>
  <c r="DC116" i="10"/>
  <c r="EP138" i="10"/>
  <c r="ER135" i="10"/>
  <c r="ET132" i="10"/>
  <c r="EV129" i="10"/>
  <c r="EX126" i="10"/>
  <c r="EZ123" i="10"/>
  <c r="FB120" i="10"/>
  <c r="FD117" i="10"/>
  <c r="DC117" i="10"/>
  <c r="ER136" i="10"/>
  <c r="ET133" i="10"/>
  <c r="EV130" i="10"/>
  <c r="EX127" i="10"/>
  <c r="EZ124" i="10"/>
  <c r="FB121" i="10"/>
  <c r="FD118" i="10"/>
  <c r="DC118" i="10"/>
  <c r="ER137" i="10"/>
  <c r="ET134" i="10"/>
  <c r="EV131" i="10"/>
  <c r="EX128" i="10"/>
  <c r="EZ125" i="10"/>
  <c r="FB122" i="10"/>
  <c r="FD119" i="10"/>
  <c r="DC119" i="10"/>
  <c r="ER138" i="10"/>
  <c r="ET135" i="10"/>
  <c r="EV132" i="10"/>
  <c r="EX129" i="10"/>
  <c r="EZ126" i="10"/>
  <c r="FB123" i="10"/>
  <c r="FD120" i="10"/>
  <c r="DC120" i="10"/>
  <c r="ET136" i="10"/>
  <c r="EV133" i="10"/>
  <c r="EX130" i="10"/>
  <c r="EZ127" i="10"/>
  <c r="FB124" i="10"/>
  <c r="FD121" i="10"/>
  <c r="DC121" i="10"/>
  <c r="ET137" i="10"/>
  <c r="EV134" i="10"/>
  <c r="EX131" i="10"/>
  <c r="EZ128" i="10"/>
  <c r="FB125" i="10"/>
  <c r="FD122" i="10"/>
  <c r="DC122" i="10"/>
  <c r="ET138" i="10"/>
  <c r="EV135" i="10"/>
  <c r="EX132" i="10"/>
  <c r="EZ129" i="10"/>
  <c r="FB126" i="10"/>
  <c r="FD123" i="10"/>
  <c r="DC123" i="10"/>
  <c r="EV136" i="10"/>
  <c r="EX133" i="10"/>
  <c r="EZ130" i="10"/>
  <c r="FB127" i="10"/>
  <c r="FD124" i="10"/>
  <c r="DC124" i="10"/>
  <c r="EV137" i="10"/>
  <c r="EX134" i="10"/>
  <c r="EZ131" i="10"/>
  <c r="FB128" i="10"/>
  <c r="FD125" i="10"/>
  <c r="DC125" i="10"/>
  <c r="EV138" i="10"/>
  <c r="EX135" i="10"/>
  <c r="EZ132" i="10"/>
  <c r="FB129" i="10"/>
  <c r="FD126" i="10"/>
  <c r="DC126" i="10"/>
  <c r="EX136" i="10"/>
  <c r="EZ133" i="10"/>
  <c r="FB130" i="10"/>
  <c r="FD127" i="10"/>
  <c r="DC127" i="10"/>
  <c r="EX137" i="10"/>
  <c r="EZ134" i="10"/>
  <c r="FB131" i="10"/>
  <c r="FD128" i="10"/>
  <c r="DC128" i="10"/>
  <c r="EX138" i="10"/>
  <c r="EZ135" i="10"/>
  <c r="FB132" i="10"/>
  <c r="FD129" i="10"/>
  <c r="DC129" i="10"/>
  <c r="EZ136" i="10"/>
  <c r="FB133" i="10"/>
  <c r="FD130" i="10"/>
  <c r="DC130" i="10"/>
  <c r="EZ137" i="10"/>
  <c r="FB134" i="10"/>
  <c r="FD131" i="10"/>
  <c r="DC131" i="10"/>
  <c r="EZ138" i="10"/>
  <c r="FB135" i="10"/>
  <c r="FD132" i="10"/>
  <c r="DC132" i="10"/>
  <c r="FB136" i="10"/>
  <c r="FD133" i="10"/>
  <c r="DC133" i="10"/>
  <c r="FB137" i="10"/>
  <c r="FD134" i="10"/>
  <c r="DC134" i="10"/>
  <c r="FB138" i="10"/>
  <c r="FD135" i="10"/>
  <c r="DC135" i="10"/>
  <c r="DC137" i="10"/>
  <c r="CP8" i="10"/>
  <c r="CQ8" i="10"/>
  <c r="CP9" i="10"/>
  <c r="CQ9" i="10"/>
  <c r="CP10" i="10"/>
  <c r="CQ10" i="10"/>
  <c r="CP11" i="10"/>
  <c r="CQ11" i="10"/>
  <c r="CP12" i="10"/>
  <c r="CQ12" i="10"/>
  <c r="CP13" i="10"/>
  <c r="CQ13" i="10"/>
  <c r="CP14" i="10"/>
  <c r="CQ14" i="10"/>
  <c r="CP15" i="10"/>
  <c r="CQ15" i="10"/>
  <c r="CP16" i="10"/>
  <c r="CQ16" i="10"/>
  <c r="CP17" i="10"/>
  <c r="CQ17" i="10"/>
  <c r="CP18" i="10"/>
  <c r="CQ18" i="10"/>
  <c r="CP19" i="10"/>
  <c r="CQ19" i="10"/>
  <c r="CP20" i="10"/>
  <c r="CQ20" i="10"/>
  <c r="CP21" i="10"/>
  <c r="CQ21" i="10"/>
  <c r="CP22" i="10"/>
  <c r="CQ22" i="10"/>
  <c r="CP23" i="10"/>
  <c r="CQ23" i="10"/>
  <c r="CP24" i="10"/>
  <c r="CQ24" i="10"/>
  <c r="CP25" i="10"/>
  <c r="CQ25" i="10"/>
  <c r="CP26" i="10"/>
  <c r="CQ26" i="10"/>
  <c r="CP27" i="10"/>
  <c r="CQ27" i="10"/>
  <c r="CP28" i="10"/>
  <c r="CQ28" i="10"/>
  <c r="CP29" i="10"/>
  <c r="CQ29" i="10"/>
  <c r="CP30" i="10"/>
  <c r="CQ30" i="10"/>
  <c r="CP31" i="10"/>
  <c r="CQ31" i="10"/>
  <c r="CP32" i="10"/>
  <c r="CQ32" i="10"/>
  <c r="CP33" i="10"/>
  <c r="CQ33" i="10"/>
  <c r="CP34" i="10"/>
  <c r="CQ34" i="10"/>
  <c r="CP35" i="10"/>
  <c r="CQ35" i="10"/>
  <c r="CP36" i="10"/>
  <c r="CQ36" i="10"/>
  <c r="CP37" i="10"/>
  <c r="CQ37" i="10"/>
  <c r="CP38" i="10"/>
  <c r="CQ38" i="10"/>
  <c r="CP39" i="10"/>
  <c r="CQ39" i="10"/>
  <c r="CP40" i="10"/>
  <c r="CQ40" i="10"/>
  <c r="CP41" i="10"/>
  <c r="CQ41" i="10"/>
  <c r="CP42" i="10"/>
  <c r="CQ42" i="10"/>
  <c r="CP43" i="10"/>
  <c r="CQ43" i="10"/>
  <c r="CP44" i="10"/>
  <c r="CQ44" i="10"/>
  <c r="CP45" i="10"/>
  <c r="CQ45" i="10"/>
  <c r="CP46" i="10"/>
  <c r="CQ46" i="10"/>
  <c r="CP47" i="10"/>
  <c r="CQ47" i="10"/>
  <c r="CP48" i="10"/>
  <c r="CQ48" i="10"/>
  <c r="CP49" i="10"/>
  <c r="CQ49" i="10"/>
  <c r="CP50" i="10"/>
  <c r="CQ50" i="10"/>
  <c r="CP51" i="10"/>
  <c r="CQ51" i="10"/>
  <c r="CP52" i="10"/>
  <c r="CQ52" i="10"/>
  <c r="CP53" i="10"/>
  <c r="CQ53" i="10"/>
  <c r="CP54" i="10"/>
  <c r="CQ54" i="10"/>
  <c r="CP55" i="10"/>
  <c r="CQ55" i="10"/>
  <c r="CP56" i="10"/>
  <c r="CQ56" i="10"/>
  <c r="CP57" i="10"/>
  <c r="CQ57" i="10"/>
  <c r="CP58" i="10"/>
  <c r="CQ58" i="10"/>
  <c r="CP59" i="10"/>
  <c r="CQ59" i="10"/>
  <c r="CP60" i="10"/>
  <c r="CQ60" i="10"/>
  <c r="CP61" i="10"/>
  <c r="CQ61" i="10"/>
  <c r="CP62" i="10"/>
  <c r="CQ62" i="10"/>
  <c r="CP63" i="10"/>
  <c r="CQ63" i="10"/>
  <c r="CP64" i="10"/>
  <c r="CQ64" i="10"/>
  <c r="CP65" i="10"/>
  <c r="CQ65" i="10"/>
  <c r="CP66" i="10"/>
  <c r="CQ66" i="10"/>
  <c r="CP67" i="10"/>
  <c r="CQ67" i="10"/>
  <c r="CP68" i="10"/>
  <c r="CQ68" i="10"/>
  <c r="CP69" i="10"/>
  <c r="CQ69" i="10"/>
  <c r="CP70" i="10"/>
  <c r="CQ70" i="10"/>
  <c r="CP71" i="10"/>
  <c r="CQ71" i="10"/>
  <c r="CP72" i="10"/>
  <c r="CQ72" i="10"/>
  <c r="CP73" i="10"/>
  <c r="CQ73" i="10"/>
  <c r="CP74" i="10"/>
  <c r="CQ74" i="10"/>
  <c r="CP75" i="10"/>
  <c r="CQ75" i="10"/>
  <c r="CP76" i="10"/>
  <c r="CQ76" i="10"/>
  <c r="CP77" i="10"/>
  <c r="CQ77" i="10"/>
  <c r="CP78" i="10"/>
  <c r="CQ78" i="10"/>
  <c r="CP79" i="10"/>
  <c r="CQ79" i="10"/>
  <c r="CP80" i="10"/>
  <c r="CQ80" i="10"/>
  <c r="CP81" i="10"/>
  <c r="CQ81" i="10"/>
  <c r="CP82" i="10"/>
  <c r="CQ82" i="10"/>
  <c r="CP83" i="10"/>
  <c r="CQ83" i="10"/>
  <c r="CP84" i="10"/>
  <c r="CQ84" i="10"/>
  <c r="CP85" i="10"/>
  <c r="CQ85" i="10"/>
  <c r="CP86" i="10"/>
  <c r="CQ86" i="10"/>
  <c r="CP87" i="10"/>
  <c r="CQ87" i="10"/>
  <c r="CP88" i="10"/>
  <c r="CQ88" i="10"/>
  <c r="CP89" i="10"/>
  <c r="CQ89" i="10"/>
  <c r="CP90" i="10"/>
  <c r="CQ90" i="10"/>
  <c r="CP91" i="10"/>
  <c r="CQ91" i="10"/>
  <c r="CP92" i="10"/>
  <c r="CQ92" i="10"/>
  <c r="CP93" i="10"/>
  <c r="CQ93" i="10"/>
  <c r="CP94" i="10"/>
  <c r="CQ94" i="10"/>
  <c r="CP95" i="10"/>
  <c r="CQ95" i="10"/>
  <c r="CP96" i="10"/>
  <c r="CQ96" i="10"/>
  <c r="CP97" i="10"/>
  <c r="CQ97" i="10"/>
  <c r="CP98" i="10"/>
  <c r="CQ98" i="10"/>
  <c r="CP99" i="10"/>
  <c r="CQ99" i="10"/>
  <c r="CP100" i="10"/>
  <c r="CQ100" i="10"/>
  <c r="CP101" i="10"/>
  <c r="CQ101" i="10"/>
  <c r="CP102" i="10"/>
  <c r="CQ102" i="10"/>
  <c r="CP103" i="10"/>
  <c r="CQ103" i="10"/>
  <c r="CP104" i="10"/>
  <c r="CQ104" i="10"/>
  <c r="CP105" i="10"/>
  <c r="CQ105" i="10"/>
  <c r="CP106" i="10"/>
  <c r="CQ106" i="10"/>
  <c r="CP107" i="10"/>
  <c r="CQ107" i="10"/>
  <c r="CP108" i="10"/>
  <c r="CQ108" i="10"/>
  <c r="CP109" i="10"/>
  <c r="CQ109" i="10"/>
  <c r="CP110" i="10"/>
  <c r="CQ110" i="10"/>
  <c r="CP111" i="10"/>
  <c r="CQ111" i="10"/>
  <c r="CP112" i="10"/>
  <c r="CQ112" i="10"/>
  <c r="CP113" i="10"/>
  <c r="CQ113" i="10"/>
  <c r="CP114" i="10"/>
  <c r="CQ114" i="10"/>
  <c r="CP115" i="10"/>
  <c r="CQ115" i="10"/>
  <c r="CP116" i="10"/>
  <c r="CQ116" i="10"/>
  <c r="CP117" i="10"/>
  <c r="CQ117" i="10"/>
  <c r="CP118" i="10"/>
  <c r="CQ118" i="10"/>
  <c r="CP119" i="10"/>
  <c r="CQ119" i="10"/>
  <c r="CP120" i="10"/>
  <c r="CQ120" i="10"/>
  <c r="CP121" i="10"/>
  <c r="CQ121" i="10"/>
  <c r="CP122" i="10"/>
  <c r="CQ122" i="10"/>
  <c r="CP123" i="10"/>
  <c r="CQ123" i="10"/>
  <c r="CP124" i="10"/>
  <c r="CQ124" i="10"/>
  <c r="CP125" i="10"/>
  <c r="CQ125" i="10"/>
  <c r="CP126" i="10"/>
  <c r="CQ126" i="10"/>
  <c r="CP127" i="10"/>
  <c r="CQ127" i="10"/>
  <c r="CP128" i="10"/>
  <c r="CQ128" i="10"/>
  <c r="CP129" i="10"/>
  <c r="CQ129" i="10"/>
  <c r="CP130" i="10"/>
  <c r="CQ130" i="10"/>
  <c r="CP131" i="10"/>
  <c r="CQ131" i="10"/>
  <c r="CP132" i="10"/>
  <c r="CQ132" i="10"/>
  <c r="CP133" i="10"/>
  <c r="CQ133" i="10"/>
  <c r="CP134" i="10"/>
  <c r="CQ134" i="10"/>
  <c r="CP135" i="10"/>
  <c r="CQ135" i="10"/>
  <c r="S137" i="10"/>
  <c r="W137" i="10"/>
  <c r="V137" i="10"/>
  <c r="V138" i="10"/>
  <c r="CV137" i="10"/>
  <c r="DN8" i="10"/>
  <c r="DD9" i="10"/>
  <c r="DE9" i="10"/>
  <c r="DN9" i="10"/>
  <c r="DD10" i="10"/>
  <c r="DE10" i="10"/>
  <c r="DN10" i="10"/>
  <c r="DD11" i="10"/>
  <c r="DE11" i="10"/>
  <c r="DN11" i="10"/>
  <c r="DD12" i="10"/>
  <c r="DE12" i="10"/>
  <c r="DN12" i="10"/>
  <c r="DD13" i="10"/>
  <c r="DE13" i="10"/>
  <c r="DN13" i="10"/>
  <c r="DD14" i="10"/>
  <c r="DE14" i="10"/>
  <c r="DN14" i="10"/>
  <c r="DD15" i="10"/>
  <c r="DE15" i="10"/>
  <c r="DN15" i="10"/>
  <c r="DD16" i="10"/>
  <c r="DE16" i="10"/>
  <c r="DN16" i="10"/>
  <c r="DD17" i="10"/>
  <c r="DE17" i="10"/>
  <c r="DN17" i="10"/>
  <c r="DD18" i="10"/>
  <c r="DE18" i="10"/>
  <c r="DN18" i="10"/>
  <c r="DD19" i="10"/>
  <c r="DE19" i="10"/>
  <c r="DN19" i="10"/>
  <c r="DD20" i="10"/>
  <c r="DE20" i="10"/>
  <c r="DN20" i="10"/>
  <c r="DD21" i="10"/>
  <c r="DE21" i="10"/>
  <c r="DN21" i="10"/>
  <c r="DD22" i="10"/>
  <c r="DE22" i="10"/>
  <c r="DN22" i="10"/>
  <c r="DD23" i="10"/>
  <c r="DE23" i="10"/>
  <c r="DN23" i="10"/>
  <c r="DD24" i="10"/>
  <c r="DE24" i="10"/>
  <c r="DN24" i="10"/>
  <c r="DD25" i="10"/>
  <c r="DE25" i="10"/>
  <c r="DN25" i="10"/>
  <c r="DD26" i="10"/>
  <c r="DE26" i="10"/>
  <c r="DN26" i="10"/>
  <c r="DD27" i="10"/>
  <c r="DE27" i="10"/>
  <c r="DN27" i="10"/>
  <c r="DD28" i="10"/>
  <c r="DE28" i="10"/>
  <c r="DN28" i="10"/>
  <c r="DD29" i="10"/>
  <c r="DE29" i="10"/>
  <c r="DN29" i="10"/>
  <c r="DD30" i="10"/>
  <c r="DE30" i="10"/>
  <c r="DN30" i="10"/>
  <c r="DD31" i="10"/>
  <c r="DE31" i="10"/>
  <c r="DN31" i="10"/>
  <c r="DD32" i="10"/>
  <c r="DE32" i="10"/>
  <c r="DN32" i="10"/>
  <c r="DD33" i="10"/>
  <c r="DE33" i="10"/>
  <c r="DN33" i="10"/>
  <c r="DD34" i="10"/>
  <c r="DE34" i="10"/>
  <c r="DN34" i="10"/>
  <c r="DD35" i="10"/>
  <c r="DE35" i="10"/>
  <c r="DN35" i="10"/>
  <c r="DD36" i="10"/>
  <c r="DE36" i="10"/>
  <c r="DN36" i="10"/>
  <c r="DD37" i="10"/>
  <c r="DE37" i="10"/>
  <c r="DN37" i="10"/>
  <c r="DD38" i="10"/>
  <c r="DE38" i="10"/>
  <c r="DN38" i="10"/>
  <c r="DD39" i="10"/>
  <c r="DE39" i="10"/>
  <c r="DN39" i="10"/>
  <c r="DD40" i="10"/>
  <c r="DE40" i="10"/>
  <c r="DN40" i="10"/>
  <c r="DD41" i="10"/>
  <c r="DE41" i="10"/>
  <c r="DN41" i="10"/>
  <c r="DD42" i="10"/>
  <c r="DE42" i="10"/>
  <c r="DN42" i="10"/>
  <c r="DD43" i="10"/>
  <c r="DE43" i="10"/>
  <c r="DN43" i="10"/>
  <c r="DD44" i="10"/>
  <c r="DE44" i="10"/>
  <c r="DN44" i="10"/>
  <c r="DD45" i="10"/>
  <c r="DE45" i="10"/>
  <c r="DN45" i="10"/>
  <c r="DD46" i="10"/>
  <c r="DE46" i="10"/>
  <c r="DN46" i="10"/>
  <c r="DD47" i="10"/>
  <c r="DE47" i="10"/>
  <c r="DN47" i="10"/>
  <c r="DD48" i="10"/>
  <c r="DE48" i="10"/>
  <c r="DN48" i="10"/>
  <c r="DD49" i="10"/>
  <c r="DE49" i="10"/>
  <c r="DN49" i="10"/>
  <c r="DD50" i="10"/>
  <c r="DE50" i="10"/>
  <c r="DN50" i="10"/>
  <c r="DD51" i="10"/>
  <c r="DE51" i="10"/>
  <c r="DN51" i="10"/>
  <c r="DD52" i="10"/>
  <c r="DE52" i="10"/>
  <c r="DN52" i="10"/>
  <c r="DD53" i="10"/>
  <c r="DE53" i="10"/>
  <c r="DN53" i="10"/>
  <c r="DD54" i="10"/>
  <c r="DE54" i="10"/>
  <c r="DN54" i="10"/>
  <c r="DD55" i="10"/>
  <c r="DE55" i="10"/>
  <c r="DN55" i="10"/>
  <c r="DD56" i="10"/>
  <c r="DE56" i="10"/>
  <c r="DN56" i="10"/>
  <c r="DD57" i="10"/>
  <c r="DE57" i="10"/>
  <c r="DN57" i="10"/>
  <c r="DD58" i="10"/>
  <c r="DE58" i="10"/>
  <c r="DN58" i="10"/>
  <c r="DD59" i="10"/>
  <c r="DE59" i="10"/>
  <c r="DN59" i="10"/>
  <c r="DD60" i="10"/>
  <c r="DE60" i="10"/>
  <c r="DN60" i="10"/>
  <c r="DD61" i="10"/>
  <c r="DE61" i="10"/>
  <c r="DN61" i="10"/>
  <c r="DD62" i="10"/>
  <c r="DE62" i="10"/>
  <c r="DN62" i="10"/>
  <c r="DD63" i="10"/>
  <c r="DE63" i="10"/>
  <c r="DN63" i="10"/>
  <c r="DD64" i="10"/>
  <c r="DE64" i="10"/>
  <c r="DN64" i="10"/>
  <c r="DD65" i="10"/>
  <c r="DE65" i="10"/>
  <c r="DN65" i="10"/>
  <c r="DD66" i="10"/>
  <c r="DE66" i="10"/>
  <c r="DN66" i="10"/>
  <c r="DD67" i="10"/>
  <c r="DE67" i="10"/>
  <c r="DN67" i="10"/>
  <c r="DD68" i="10"/>
  <c r="DE68" i="10"/>
  <c r="DN68" i="10"/>
  <c r="DD69" i="10"/>
  <c r="DE69" i="10"/>
  <c r="DN69" i="10"/>
  <c r="DD70" i="10"/>
  <c r="DE70" i="10"/>
  <c r="DN70" i="10"/>
  <c r="DD71" i="10"/>
  <c r="DE71" i="10"/>
  <c r="DN71" i="10"/>
  <c r="DD72" i="10"/>
  <c r="DE72" i="10"/>
  <c r="DN72" i="10"/>
  <c r="DD73" i="10"/>
  <c r="DE73" i="10"/>
  <c r="DN73" i="10"/>
  <c r="DD74" i="10"/>
  <c r="DE74" i="10"/>
  <c r="DN74" i="10"/>
  <c r="DD75" i="10"/>
  <c r="DE75" i="10"/>
  <c r="DN75" i="10"/>
  <c r="DD76" i="10"/>
  <c r="DE76" i="10"/>
  <c r="DN76" i="10"/>
  <c r="DD77" i="10"/>
  <c r="DE77" i="10"/>
  <c r="DN77" i="10"/>
  <c r="DD78" i="10"/>
  <c r="DE78" i="10"/>
  <c r="DN78" i="10"/>
  <c r="DD79" i="10"/>
  <c r="DE79" i="10"/>
  <c r="DN79" i="10"/>
  <c r="DD80" i="10"/>
  <c r="DE80" i="10"/>
  <c r="DN80" i="10"/>
  <c r="DD81" i="10"/>
  <c r="DE81" i="10"/>
  <c r="DN81" i="10"/>
  <c r="DD82" i="10"/>
  <c r="DE82" i="10"/>
  <c r="DN82" i="10"/>
  <c r="DD83" i="10"/>
  <c r="DE83" i="10"/>
  <c r="DN83" i="10"/>
  <c r="DD84" i="10"/>
  <c r="DE84" i="10"/>
  <c r="DN84" i="10"/>
  <c r="DD85" i="10"/>
  <c r="DE85" i="10"/>
  <c r="DN85" i="10"/>
  <c r="DD86" i="10"/>
  <c r="DE86" i="10"/>
  <c r="DN86" i="10"/>
  <c r="DD87" i="10"/>
  <c r="DE87" i="10"/>
  <c r="DN87" i="10"/>
  <c r="DD88" i="10"/>
  <c r="DE88" i="10"/>
  <c r="DN88" i="10"/>
  <c r="DD89" i="10"/>
  <c r="DE89" i="10"/>
  <c r="DN89" i="10"/>
  <c r="DD90" i="10"/>
  <c r="DE90" i="10"/>
  <c r="DN90" i="10"/>
  <c r="DD91" i="10"/>
  <c r="DE91" i="10"/>
  <c r="DN91" i="10"/>
  <c r="DD92" i="10"/>
  <c r="DE92" i="10"/>
  <c r="DN92" i="10"/>
  <c r="DD93" i="10"/>
  <c r="DE93" i="10"/>
  <c r="DN93" i="10"/>
  <c r="DD94" i="10"/>
  <c r="DE94" i="10"/>
  <c r="DN94" i="10"/>
  <c r="DD95" i="10"/>
  <c r="DE95" i="10"/>
  <c r="DN95" i="10"/>
  <c r="DD96" i="10"/>
  <c r="DE96" i="10"/>
  <c r="DN96" i="10"/>
  <c r="DD97" i="10"/>
  <c r="DE97" i="10"/>
  <c r="DN97" i="10"/>
  <c r="DD98" i="10"/>
  <c r="DE98" i="10"/>
  <c r="DN98" i="10"/>
  <c r="DD99" i="10"/>
  <c r="DE99" i="10"/>
  <c r="DN99" i="10"/>
  <c r="DD100" i="10"/>
  <c r="DE100" i="10"/>
  <c r="DN100" i="10"/>
  <c r="DD101" i="10"/>
  <c r="DE101" i="10"/>
  <c r="DN101" i="10"/>
  <c r="DD102" i="10"/>
  <c r="DE102" i="10"/>
  <c r="DN102" i="10"/>
  <c r="DD103" i="10"/>
  <c r="DE103" i="10"/>
  <c r="DN103" i="10"/>
  <c r="DD104" i="10"/>
  <c r="DE104" i="10"/>
  <c r="DN104" i="10"/>
  <c r="DD105" i="10"/>
  <c r="DE105" i="10"/>
  <c r="DN105" i="10"/>
  <c r="DD106" i="10"/>
  <c r="DE106" i="10"/>
  <c r="DN106" i="10"/>
  <c r="DD107" i="10"/>
  <c r="DE107" i="10"/>
  <c r="DN107" i="10"/>
  <c r="DD108" i="10"/>
  <c r="DE108" i="10"/>
  <c r="DN108" i="10"/>
  <c r="DD109" i="10"/>
  <c r="DE109" i="10"/>
  <c r="DN109" i="10"/>
  <c r="DD110" i="10"/>
  <c r="DE110" i="10"/>
  <c r="DN110" i="10"/>
  <c r="DD111" i="10"/>
  <c r="DE111" i="10"/>
  <c r="DN111" i="10"/>
  <c r="DD112" i="10"/>
  <c r="DE112" i="10"/>
  <c r="DN112" i="10"/>
  <c r="DD113" i="10"/>
  <c r="DE113" i="10"/>
  <c r="DN113" i="10"/>
  <c r="DD114" i="10"/>
  <c r="DE114" i="10"/>
  <c r="DN114" i="10"/>
  <c r="DD115" i="10"/>
  <c r="DE115" i="10"/>
  <c r="DN115" i="10"/>
  <c r="DD116" i="10"/>
  <c r="DE116" i="10"/>
  <c r="DN116" i="10"/>
  <c r="DD117" i="10"/>
  <c r="DE117" i="10"/>
  <c r="DN117" i="10"/>
  <c r="DD118" i="10"/>
  <c r="DE118" i="10"/>
  <c r="DN118" i="10"/>
  <c r="DD119" i="10"/>
  <c r="DE119" i="10"/>
  <c r="DN119" i="10"/>
  <c r="DD120" i="10"/>
  <c r="DE120" i="10"/>
  <c r="DN120" i="10"/>
  <c r="DD121" i="10"/>
  <c r="DE121" i="10"/>
  <c r="DN121" i="10"/>
  <c r="DD122" i="10"/>
  <c r="DE122" i="10"/>
  <c r="DN122" i="10"/>
  <c r="DD123" i="10"/>
  <c r="DE123" i="10"/>
  <c r="DN123" i="10"/>
  <c r="DD124" i="10"/>
  <c r="DE124" i="10"/>
  <c r="DN124" i="10"/>
  <c r="DD125" i="10"/>
  <c r="DE125" i="10"/>
  <c r="DN125" i="10"/>
  <c r="DD126" i="10"/>
  <c r="DE126" i="10"/>
  <c r="DN126" i="10"/>
  <c r="DD127" i="10"/>
  <c r="DE127" i="10"/>
  <c r="DN127" i="10"/>
  <c r="DD128" i="10"/>
  <c r="DE128" i="10"/>
  <c r="DN128" i="10"/>
  <c r="DD129" i="10"/>
  <c r="DE129" i="10"/>
  <c r="DN129" i="10"/>
  <c r="DD130" i="10"/>
  <c r="DE130" i="10"/>
  <c r="DN130" i="10"/>
  <c r="DD131" i="10"/>
  <c r="DE131" i="10"/>
  <c r="DN131" i="10"/>
  <c r="DD132" i="10"/>
  <c r="DE132" i="10"/>
  <c r="DN132" i="10"/>
  <c r="DD133" i="10"/>
  <c r="DE133" i="10"/>
  <c r="DN133" i="10"/>
  <c r="DD134" i="10"/>
  <c r="DE134" i="10"/>
  <c r="DN134" i="10"/>
  <c r="DD135" i="10"/>
  <c r="DE135" i="10"/>
  <c r="DN135" i="10"/>
  <c r="DD137" i="10"/>
  <c r="DK137" i="10"/>
  <c r="DE137" i="10"/>
  <c r="DF97" i="10"/>
  <c r="DF96" i="10"/>
  <c r="DF95" i="10"/>
  <c r="DF94" i="10"/>
  <c r="DF93" i="10"/>
  <c r="DF92" i="10"/>
  <c r="DF91" i="10"/>
  <c r="DF90" i="10"/>
  <c r="DF89" i="10"/>
  <c r="DF88" i="10"/>
  <c r="DF87" i="10"/>
  <c r="DF86" i="10"/>
  <c r="DF85" i="10"/>
  <c r="DF84" i="10"/>
  <c r="DF83" i="10"/>
  <c r="DF82" i="10"/>
  <c r="DF81" i="10"/>
  <c r="DF80" i="10"/>
  <c r="DF79" i="10"/>
  <c r="DF78" i="10"/>
  <c r="DF77" i="10"/>
  <c r="DF76" i="10"/>
  <c r="DF75" i="10"/>
  <c r="DF74" i="10"/>
  <c r="DF73" i="10"/>
  <c r="DF72" i="10"/>
  <c r="DF71" i="10"/>
  <c r="DF70" i="10"/>
  <c r="DF69" i="10"/>
  <c r="DF68" i="10"/>
  <c r="DF67" i="10"/>
  <c r="DF66" i="10"/>
  <c r="DF65" i="10"/>
  <c r="DF64" i="10"/>
  <c r="DF63" i="10"/>
  <c r="DF62" i="10"/>
  <c r="DF61" i="10"/>
  <c r="DF60" i="10"/>
  <c r="DF59" i="10"/>
  <c r="DF58" i="10"/>
  <c r="DF57" i="10"/>
  <c r="DF56" i="10"/>
  <c r="DF55" i="10"/>
  <c r="DF54" i="10"/>
  <c r="DF53" i="10"/>
  <c r="DF52" i="10"/>
  <c r="DF51" i="10"/>
  <c r="DF50" i="10"/>
  <c r="DF49" i="10"/>
  <c r="DF48" i="10"/>
  <c r="DF47" i="10"/>
  <c r="DF46" i="10"/>
  <c r="DF45" i="10"/>
  <c r="DF44" i="10"/>
  <c r="DF43" i="10"/>
  <c r="DF42" i="10"/>
  <c r="DF41" i="10"/>
  <c r="DF40" i="10"/>
  <c r="DF39" i="10"/>
  <c r="DF38" i="10"/>
  <c r="DF37" i="10"/>
  <c r="DF36" i="10"/>
  <c r="DF35" i="10"/>
  <c r="DF34" i="10"/>
  <c r="DF33" i="10"/>
  <c r="DF32" i="10"/>
  <c r="DF31" i="10"/>
  <c r="DF30" i="10"/>
  <c r="DF29" i="10"/>
  <c r="DF28" i="10"/>
  <c r="DF27" i="10"/>
  <c r="DF26" i="10"/>
  <c r="DF25" i="10"/>
  <c r="DF24" i="10"/>
  <c r="DF23" i="10"/>
  <c r="DF22" i="10"/>
  <c r="DF21" i="10"/>
  <c r="DF20" i="10"/>
  <c r="DF19" i="10"/>
  <c r="DF18" i="10"/>
  <c r="DF17" i="10"/>
  <c r="DF16" i="10"/>
  <c r="DF15" i="10"/>
  <c r="DF14" i="10"/>
  <c r="DF13" i="10"/>
  <c r="DF12" i="10"/>
  <c r="DF11" i="10"/>
  <c r="DF10" i="10"/>
  <c r="DF9" i="10"/>
  <c r="DF8" i="10"/>
  <c r="DF106" i="10"/>
  <c r="DF105" i="10"/>
  <c r="DF104" i="10"/>
  <c r="DF103" i="10"/>
  <c r="DF102" i="10"/>
  <c r="DF101" i="10"/>
  <c r="DF100" i="10"/>
  <c r="DF99" i="10"/>
  <c r="DF135" i="10"/>
  <c r="DF134" i="10"/>
  <c r="DF133" i="10"/>
  <c r="DF132" i="10"/>
  <c r="DF131" i="10"/>
  <c r="DF130" i="10"/>
  <c r="DF129" i="10"/>
  <c r="DF128" i="10"/>
  <c r="DF127" i="10"/>
  <c r="DF126" i="10"/>
  <c r="DF125" i="10"/>
  <c r="DF124" i="10"/>
  <c r="DF123" i="10"/>
  <c r="DF122" i="10"/>
  <c r="DF121" i="10"/>
  <c r="DF120" i="10"/>
  <c r="DF119" i="10"/>
  <c r="DF118" i="10"/>
  <c r="DF117" i="10"/>
  <c r="DF116" i="10"/>
  <c r="DF115" i="10"/>
  <c r="DF114" i="10"/>
  <c r="DF113" i="10"/>
  <c r="DF112" i="10"/>
  <c r="DF111" i="10"/>
  <c r="DF110" i="10"/>
  <c r="DF109" i="10"/>
  <c r="DF108" i="10"/>
  <c r="DF107" i="10"/>
  <c r="DF98" i="10"/>
  <c r="DZ137" i="10"/>
  <c r="DF137" i="10"/>
  <c r="DH135" i="10"/>
  <c r="DI135" i="10"/>
  <c r="DM135" i="10"/>
  <c r="DJ135" i="10"/>
  <c r="DL135" i="10"/>
  <c r="DK135" i="10"/>
  <c r="DH134" i="10"/>
  <c r="DI134" i="10"/>
  <c r="DM134" i="10"/>
  <c r="DJ134" i="10"/>
  <c r="DL134" i="10"/>
  <c r="DK134" i="10"/>
  <c r="DH133" i="10"/>
  <c r="DI133" i="10"/>
  <c r="DM133" i="10"/>
  <c r="DJ133" i="10"/>
  <c r="DL133" i="10"/>
  <c r="DK133" i="10"/>
  <c r="DH132" i="10"/>
  <c r="DI132" i="10"/>
  <c r="DM132" i="10"/>
  <c r="DJ132" i="10"/>
  <c r="DL132" i="10"/>
  <c r="DK132" i="10"/>
  <c r="DH131" i="10"/>
  <c r="DI131" i="10"/>
  <c r="DM131" i="10"/>
  <c r="DJ131" i="10"/>
  <c r="DL131" i="10"/>
  <c r="DK131" i="10"/>
  <c r="DH130" i="10"/>
  <c r="DI130" i="10"/>
  <c r="DM130" i="10"/>
  <c r="DJ130" i="10"/>
  <c r="DL130" i="10"/>
  <c r="DK130" i="10"/>
  <c r="DH129" i="10"/>
  <c r="DI129" i="10"/>
  <c r="DM129" i="10"/>
  <c r="DJ129" i="10"/>
  <c r="DL129" i="10"/>
  <c r="DK129" i="10"/>
  <c r="DH128" i="10"/>
  <c r="DI128" i="10"/>
  <c r="DM128" i="10"/>
  <c r="DJ128" i="10"/>
  <c r="DL128" i="10"/>
  <c r="DK128" i="10"/>
  <c r="DH127" i="10"/>
  <c r="DI127" i="10"/>
  <c r="DM127" i="10"/>
  <c r="DJ127" i="10"/>
  <c r="DL127" i="10"/>
  <c r="DK127" i="10"/>
  <c r="DH126" i="10"/>
  <c r="DI126" i="10"/>
  <c r="DM126" i="10"/>
  <c r="DJ126" i="10"/>
  <c r="DL126" i="10"/>
  <c r="DK126" i="10"/>
  <c r="DH125" i="10"/>
  <c r="DI125" i="10"/>
  <c r="DM125" i="10"/>
  <c r="DJ125" i="10"/>
  <c r="DL125" i="10"/>
  <c r="DK125" i="10"/>
  <c r="DH124" i="10"/>
  <c r="DI124" i="10"/>
  <c r="DM124" i="10"/>
  <c r="DJ124" i="10"/>
  <c r="DL124" i="10"/>
  <c r="DK124" i="10"/>
  <c r="DH123" i="10"/>
  <c r="DI123" i="10"/>
  <c r="DM123" i="10"/>
  <c r="DJ123" i="10"/>
  <c r="DL123" i="10"/>
  <c r="DK123" i="10"/>
  <c r="DH122" i="10"/>
  <c r="DI122" i="10"/>
  <c r="DM122" i="10"/>
  <c r="DJ122" i="10"/>
  <c r="DL122" i="10"/>
  <c r="DK122" i="10"/>
  <c r="DH121" i="10"/>
  <c r="DI121" i="10"/>
  <c r="DM121" i="10"/>
  <c r="DJ121" i="10"/>
  <c r="DL121" i="10"/>
  <c r="DK121" i="10"/>
  <c r="DH120" i="10"/>
  <c r="DI120" i="10"/>
  <c r="DM120" i="10"/>
  <c r="DJ120" i="10"/>
  <c r="DL120" i="10"/>
  <c r="DK120" i="10"/>
  <c r="DH119" i="10"/>
  <c r="DI119" i="10"/>
  <c r="DM119" i="10"/>
  <c r="DJ119" i="10"/>
  <c r="DL119" i="10"/>
  <c r="DK119" i="10"/>
  <c r="DH118" i="10"/>
  <c r="DI118" i="10"/>
  <c r="DM118" i="10"/>
  <c r="DJ118" i="10"/>
  <c r="DL118" i="10"/>
  <c r="DK118" i="10"/>
  <c r="DH117" i="10"/>
  <c r="DI117" i="10"/>
  <c r="DM117" i="10"/>
  <c r="DJ117" i="10"/>
  <c r="DL117" i="10"/>
  <c r="DK117" i="10"/>
  <c r="DH116" i="10"/>
  <c r="DI116" i="10"/>
  <c r="DM116" i="10"/>
  <c r="DJ116" i="10"/>
  <c r="DL116" i="10"/>
  <c r="DK116" i="10"/>
  <c r="DH115" i="10"/>
  <c r="DI115" i="10"/>
  <c r="DM115" i="10"/>
  <c r="DJ115" i="10"/>
  <c r="DL115" i="10"/>
  <c r="DK115" i="10"/>
  <c r="DH114" i="10"/>
  <c r="DI114" i="10"/>
  <c r="DM114" i="10"/>
  <c r="DJ114" i="10"/>
  <c r="DL114" i="10"/>
  <c r="DK114" i="10"/>
  <c r="DH113" i="10"/>
  <c r="DI113" i="10"/>
  <c r="DM113" i="10"/>
  <c r="DJ113" i="10"/>
  <c r="DL113" i="10"/>
  <c r="DK113" i="10"/>
  <c r="DH112" i="10"/>
  <c r="DI112" i="10"/>
  <c r="DM112" i="10"/>
  <c r="DJ112" i="10"/>
  <c r="DL112" i="10"/>
  <c r="DK112" i="10"/>
  <c r="DH111" i="10"/>
  <c r="DI111" i="10"/>
  <c r="DM111" i="10"/>
  <c r="DJ111" i="10"/>
  <c r="DL111" i="10"/>
  <c r="DK111" i="10"/>
  <c r="DH110" i="10"/>
  <c r="DI110" i="10"/>
  <c r="DM110" i="10"/>
  <c r="DJ110" i="10"/>
  <c r="DL110" i="10"/>
  <c r="DK110" i="10"/>
  <c r="DH109" i="10"/>
  <c r="DI109" i="10"/>
  <c r="DM109" i="10"/>
  <c r="DJ109" i="10"/>
  <c r="DL109" i="10"/>
  <c r="DK109" i="10"/>
  <c r="DH108" i="10"/>
  <c r="DI108" i="10"/>
  <c r="DM108" i="10"/>
  <c r="DJ108" i="10"/>
  <c r="DL108" i="10"/>
  <c r="DK108" i="10"/>
  <c r="DH107" i="10"/>
  <c r="DI107" i="10"/>
  <c r="DM107" i="10"/>
  <c r="DJ107" i="10"/>
  <c r="DL107" i="10"/>
  <c r="DK107" i="10"/>
  <c r="DH106" i="10"/>
  <c r="DI106" i="10"/>
  <c r="DM106" i="10"/>
  <c r="DJ106" i="10"/>
  <c r="DL106" i="10"/>
  <c r="DK106" i="10"/>
  <c r="DH105" i="10"/>
  <c r="DI105" i="10"/>
  <c r="DM105" i="10"/>
  <c r="DJ105" i="10"/>
  <c r="DL105" i="10"/>
  <c r="DK105" i="10"/>
  <c r="DH104" i="10"/>
  <c r="DI104" i="10"/>
  <c r="DM104" i="10"/>
  <c r="DJ104" i="10"/>
  <c r="DL104" i="10"/>
  <c r="DK104" i="10"/>
  <c r="DH103" i="10"/>
  <c r="DI103" i="10"/>
  <c r="DM103" i="10"/>
  <c r="DJ103" i="10"/>
  <c r="DL103" i="10"/>
  <c r="DK103" i="10"/>
  <c r="DH102" i="10"/>
  <c r="DI102" i="10"/>
  <c r="DM102" i="10"/>
  <c r="DJ102" i="10"/>
  <c r="DL102" i="10"/>
  <c r="DK102" i="10"/>
  <c r="DH101" i="10"/>
  <c r="DI101" i="10"/>
  <c r="DM101" i="10"/>
  <c r="DJ101" i="10"/>
  <c r="DL101" i="10"/>
  <c r="DK101" i="10"/>
  <c r="DH100" i="10"/>
  <c r="DI100" i="10"/>
  <c r="DM100" i="10"/>
  <c r="DJ100" i="10"/>
  <c r="DL100" i="10"/>
  <c r="DK100" i="10"/>
  <c r="DH99" i="10"/>
  <c r="DI99" i="10"/>
  <c r="DM99" i="10"/>
  <c r="DJ99" i="10"/>
  <c r="DL99" i="10"/>
  <c r="DK99" i="10"/>
  <c r="DH98" i="10"/>
  <c r="DI98" i="10"/>
  <c r="DM98" i="10"/>
  <c r="DJ98" i="10"/>
  <c r="DL98" i="10"/>
  <c r="DK98" i="10"/>
  <c r="DH97" i="10"/>
  <c r="DI97" i="10"/>
  <c r="DM97" i="10"/>
  <c r="DJ97" i="10"/>
  <c r="DL97" i="10"/>
  <c r="DK97" i="10"/>
  <c r="DH96" i="10"/>
  <c r="DI96" i="10"/>
  <c r="DM96" i="10"/>
  <c r="DJ96" i="10"/>
  <c r="DL96" i="10"/>
  <c r="DK96" i="10"/>
  <c r="DH95" i="10"/>
  <c r="DI95" i="10"/>
  <c r="DM95" i="10"/>
  <c r="DJ95" i="10"/>
  <c r="DL95" i="10"/>
  <c r="DK95" i="10"/>
  <c r="DH94" i="10"/>
  <c r="DI94" i="10"/>
  <c r="DM94" i="10"/>
  <c r="DJ94" i="10"/>
  <c r="DL94" i="10"/>
  <c r="DK94" i="10"/>
  <c r="DH93" i="10"/>
  <c r="DI93" i="10"/>
  <c r="DM93" i="10"/>
  <c r="DJ93" i="10"/>
  <c r="DL93" i="10"/>
  <c r="DK93" i="10"/>
  <c r="DH92" i="10"/>
  <c r="DI92" i="10"/>
  <c r="DM92" i="10"/>
  <c r="DJ92" i="10"/>
  <c r="DL92" i="10"/>
  <c r="DK92" i="10"/>
  <c r="DH91" i="10"/>
  <c r="DI91" i="10"/>
  <c r="DM91" i="10"/>
  <c r="DJ91" i="10"/>
  <c r="DL91" i="10"/>
  <c r="DK91" i="10"/>
  <c r="DH90" i="10"/>
  <c r="DI90" i="10"/>
  <c r="DM90" i="10"/>
  <c r="DJ90" i="10"/>
  <c r="DL90" i="10"/>
  <c r="DK90" i="10"/>
  <c r="DH89" i="10"/>
  <c r="DI89" i="10"/>
  <c r="DM89" i="10"/>
  <c r="DJ89" i="10"/>
  <c r="DL89" i="10"/>
  <c r="DK89" i="10"/>
  <c r="DH88" i="10"/>
  <c r="DI88" i="10"/>
  <c r="DM88" i="10"/>
  <c r="DJ88" i="10"/>
  <c r="DL88" i="10"/>
  <c r="DK88" i="10"/>
  <c r="DH87" i="10"/>
  <c r="DI87" i="10"/>
  <c r="DM87" i="10"/>
  <c r="DJ87" i="10"/>
  <c r="DL87" i="10"/>
  <c r="DK87" i="10"/>
  <c r="DH86" i="10"/>
  <c r="DI86" i="10"/>
  <c r="DM86" i="10"/>
  <c r="DJ86" i="10"/>
  <c r="DL86" i="10"/>
  <c r="DK86" i="10"/>
  <c r="DH85" i="10"/>
  <c r="DI85" i="10"/>
  <c r="DM85" i="10"/>
  <c r="DJ85" i="10"/>
  <c r="DL85" i="10"/>
  <c r="DK85" i="10"/>
  <c r="DH84" i="10"/>
  <c r="DI84" i="10"/>
  <c r="DM84" i="10"/>
  <c r="DJ84" i="10"/>
  <c r="DL84" i="10"/>
  <c r="DK84" i="10"/>
  <c r="DH83" i="10"/>
  <c r="DI83" i="10"/>
  <c r="DM83" i="10"/>
  <c r="DJ83" i="10"/>
  <c r="DL83" i="10"/>
  <c r="DK83" i="10"/>
  <c r="DH82" i="10"/>
  <c r="DI82" i="10"/>
  <c r="DM82" i="10"/>
  <c r="DJ82" i="10"/>
  <c r="DL82" i="10"/>
  <c r="DK82" i="10"/>
  <c r="DH81" i="10"/>
  <c r="DI81" i="10"/>
  <c r="DM81" i="10"/>
  <c r="DJ81" i="10"/>
  <c r="DL81" i="10"/>
  <c r="DK81" i="10"/>
  <c r="DH80" i="10"/>
  <c r="DI80" i="10"/>
  <c r="DM80" i="10"/>
  <c r="DJ80" i="10"/>
  <c r="DL80" i="10"/>
  <c r="DK80" i="10"/>
  <c r="DH79" i="10"/>
  <c r="DI79" i="10"/>
  <c r="DM79" i="10"/>
  <c r="DJ79" i="10"/>
  <c r="DL79" i="10"/>
  <c r="DK79" i="10"/>
  <c r="DH78" i="10"/>
  <c r="DI78" i="10"/>
  <c r="DM78" i="10"/>
  <c r="DJ78" i="10"/>
  <c r="DL78" i="10"/>
  <c r="DK78" i="10"/>
  <c r="DH77" i="10"/>
  <c r="DI77" i="10"/>
  <c r="DM77" i="10"/>
  <c r="DJ77" i="10"/>
  <c r="DL77" i="10"/>
  <c r="DK77" i="10"/>
  <c r="DH76" i="10"/>
  <c r="DI76" i="10"/>
  <c r="DM76" i="10"/>
  <c r="DJ76" i="10"/>
  <c r="DL76" i="10"/>
  <c r="DK76" i="10"/>
  <c r="DH75" i="10"/>
  <c r="DI75" i="10"/>
  <c r="DM75" i="10"/>
  <c r="DJ75" i="10"/>
  <c r="DL75" i="10"/>
  <c r="DK75" i="10"/>
  <c r="DH74" i="10"/>
  <c r="DI74" i="10"/>
  <c r="DM74" i="10"/>
  <c r="DJ74" i="10"/>
  <c r="DL74" i="10"/>
  <c r="DK74" i="10"/>
  <c r="DH73" i="10"/>
  <c r="DI73" i="10"/>
  <c r="DM73" i="10"/>
  <c r="DJ73" i="10"/>
  <c r="DL73" i="10"/>
  <c r="DK73" i="10"/>
  <c r="DH72" i="10"/>
  <c r="DI72" i="10"/>
  <c r="DM72" i="10"/>
  <c r="DJ72" i="10"/>
  <c r="DL72" i="10"/>
  <c r="DK72" i="10"/>
  <c r="DH71" i="10"/>
  <c r="DI71" i="10"/>
  <c r="DM71" i="10"/>
  <c r="DJ71" i="10"/>
  <c r="DL71" i="10"/>
  <c r="DK71" i="10"/>
  <c r="DH70" i="10"/>
  <c r="DI70" i="10"/>
  <c r="DM70" i="10"/>
  <c r="DJ70" i="10"/>
  <c r="DL70" i="10"/>
  <c r="DK70" i="10"/>
  <c r="DH69" i="10"/>
  <c r="DI69" i="10"/>
  <c r="DM69" i="10"/>
  <c r="DJ69" i="10"/>
  <c r="DL69" i="10"/>
  <c r="DK69" i="10"/>
  <c r="DH68" i="10"/>
  <c r="DI68" i="10"/>
  <c r="DM68" i="10"/>
  <c r="DJ68" i="10"/>
  <c r="DL68" i="10"/>
  <c r="DK68" i="10"/>
  <c r="DH67" i="10"/>
  <c r="DI67" i="10"/>
  <c r="DM67" i="10"/>
  <c r="DJ67" i="10"/>
  <c r="DL67" i="10"/>
  <c r="DK67" i="10"/>
  <c r="DH66" i="10"/>
  <c r="DI66" i="10"/>
  <c r="DM66" i="10"/>
  <c r="DJ66" i="10"/>
  <c r="DL66" i="10"/>
  <c r="DK66" i="10"/>
  <c r="DH65" i="10"/>
  <c r="DI65" i="10"/>
  <c r="DM65" i="10"/>
  <c r="DJ65" i="10"/>
  <c r="DL65" i="10"/>
  <c r="DK65" i="10"/>
  <c r="DH64" i="10"/>
  <c r="DI64" i="10"/>
  <c r="DM64" i="10"/>
  <c r="DJ64" i="10"/>
  <c r="DL64" i="10"/>
  <c r="DK64" i="10"/>
  <c r="DH63" i="10"/>
  <c r="DI63" i="10"/>
  <c r="DM63" i="10"/>
  <c r="DJ63" i="10"/>
  <c r="DL63" i="10"/>
  <c r="DK63" i="10"/>
  <c r="DH62" i="10"/>
  <c r="DI62" i="10"/>
  <c r="DM62" i="10"/>
  <c r="DJ62" i="10"/>
  <c r="DL62" i="10"/>
  <c r="DK62" i="10"/>
  <c r="DH61" i="10"/>
  <c r="DI61" i="10"/>
  <c r="DM61" i="10"/>
  <c r="DJ61" i="10"/>
  <c r="DL61" i="10"/>
  <c r="DK61" i="10"/>
  <c r="DH60" i="10"/>
  <c r="DI60" i="10"/>
  <c r="DM60" i="10"/>
  <c r="DJ60" i="10"/>
  <c r="DL60" i="10"/>
  <c r="DK60" i="10"/>
  <c r="DH59" i="10"/>
  <c r="DI59" i="10"/>
  <c r="DM59" i="10"/>
  <c r="DJ59" i="10"/>
  <c r="DL59" i="10"/>
  <c r="DK59" i="10"/>
  <c r="DH58" i="10"/>
  <c r="DI58" i="10"/>
  <c r="DM58" i="10"/>
  <c r="DJ58" i="10"/>
  <c r="DL58" i="10"/>
  <c r="DK58" i="10"/>
  <c r="DH57" i="10"/>
  <c r="DI57" i="10"/>
  <c r="DM57" i="10"/>
  <c r="DJ57" i="10"/>
  <c r="DL57" i="10"/>
  <c r="DK57" i="10"/>
  <c r="DH56" i="10"/>
  <c r="DI56" i="10"/>
  <c r="DM56" i="10"/>
  <c r="DJ56" i="10"/>
  <c r="DL56" i="10"/>
  <c r="DK56" i="10"/>
  <c r="DH55" i="10"/>
  <c r="DI55" i="10"/>
  <c r="DM55" i="10"/>
  <c r="DJ55" i="10"/>
  <c r="DL55" i="10"/>
  <c r="DK55" i="10"/>
  <c r="DH54" i="10"/>
  <c r="DI54" i="10"/>
  <c r="DM54" i="10"/>
  <c r="DJ54" i="10"/>
  <c r="DL54" i="10"/>
  <c r="DK54" i="10"/>
  <c r="DH53" i="10"/>
  <c r="DI53" i="10"/>
  <c r="DM53" i="10"/>
  <c r="DJ53" i="10"/>
  <c r="DL53" i="10"/>
  <c r="DK53" i="10"/>
  <c r="DH52" i="10"/>
  <c r="DI52" i="10"/>
  <c r="DM52" i="10"/>
  <c r="DJ52" i="10"/>
  <c r="DL52" i="10"/>
  <c r="DK52" i="10"/>
  <c r="DH51" i="10"/>
  <c r="DI51" i="10"/>
  <c r="DM51" i="10"/>
  <c r="DJ51" i="10"/>
  <c r="DL51" i="10"/>
  <c r="DK51" i="10"/>
  <c r="DH50" i="10"/>
  <c r="DI50" i="10"/>
  <c r="DM50" i="10"/>
  <c r="DJ50" i="10"/>
  <c r="DL50" i="10"/>
  <c r="DK50" i="10"/>
  <c r="DH49" i="10"/>
  <c r="DI49" i="10"/>
  <c r="DM49" i="10"/>
  <c r="DJ49" i="10"/>
  <c r="DL49" i="10"/>
  <c r="DK49" i="10"/>
  <c r="DH48" i="10"/>
  <c r="DI48" i="10"/>
  <c r="DM48" i="10"/>
  <c r="DJ48" i="10"/>
  <c r="DL48" i="10"/>
  <c r="DK48" i="10"/>
  <c r="DH47" i="10"/>
  <c r="DI47" i="10"/>
  <c r="DM47" i="10"/>
  <c r="DJ47" i="10"/>
  <c r="DL47" i="10"/>
  <c r="DK47" i="10"/>
  <c r="DH46" i="10"/>
  <c r="DI46" i="10"/>
  <c r="DM46" i="10"/>
  <c r="DJ46" i="10"/>
  <c r="DL46" i="10"/>
  <c r="DK46" i="10"/>
  <c r="DH45" i="10"/>
  <c r="DI45" i="10"/>
  <c r="DM45" i="10"/>
  <c r="DJ45" i="10"/>
  <c r="DL45" i="10"/>
  <c r="DK45" i="10"/>
  <c r="DH44" i="10"/>
  <c r="DI44" i="10"/>
  <c r="DM44" i="10"/>
  <c r="DJ44" i="10"/>
  <c r="DL44" i="10"/>
  <c r="DK44" i="10"/>
  <c r="DH43" i="10"/>
  <c r="DI43" i="10"/>
  <c r="DM43" i="10"/>
  <c r="DJ43" i="10"/>
  <c r="DL43" i="10"/>
  <c r="DK43" i="10"/>
  <c r="DH42" i="10"/>
  <c r="DI42" i="10"/>
  <c r="DM42" i="10"/>
  <c r="DJ42" i="10"/>
  <c r="DL42" i="10"/>
  <c r="DK42" i="10"/>
  <c r="DH41" i="10"/>
  <c r="DI41" i="10"/>
  <c r="DM41" i="10"/>
  <c r="DJ41" i="10"/>
  <c r="DL41" i="10"/>
  <c r="DK41" i="10"/>
  <c r="DH40" i="10"/>
  <c r="DI40" i="10"/>
  <c r="DM40" i="10"/>
  <c r="DJ40" i="10"/>
  <c r="DL40" i="10"/>
  <c r="DK40" i="10"/>
  <c r="DH39" i="10"/>
  <c r="DI39" i="10"/>
  <c r="DM39" i="10"/>
  <c r="DJ39" i="10"/>
  <c r="DL39" i="10"/>
  <c r="DK39" i="10"/>
  <c r="DH38" i="10"/>
  <c r="DI38" i="10"/>
  <c r="DM38" i="10"/>
  <c r="DJ38" i="10"/>
  <c r="DL38" i="10"/>
  <c r="DK38" i="10"/>
  <c r="DH37" i="10"/>
  <c r="DI37" i="10"/>
  <c r="DM37" i="10"/>
  <c r="DJ37" i="10"/>
  <c r="DL37" i="10"/>
  <c r="DK37" i="10"/>
  <c r="DH36" i="10"/>
  <c r="DI36" i="10"/>
  <c r="DM36" i="10"/>
  <c r="DJ36" i="10"/>
  <c r="DL36" i="10"/>
  <c r="DK36" i="10"/>
  <c r="DH35" i="10"/>
  <c r="DI35" i="10"/>
  <c r="DM35" i="10"/>
  <c r="DJ35" i="10"/>
  <c r="DL35" i="10"/>
  <c r="DK35" i="10"/>
  <c r="DH34" i="10"/>
  <c r="DI34" i="10"/>
  <c r="DM34" i="10"/>
  <c r="DJ34" i="10"/>
  <c r="DL34" i="10"/>
  <c r="DK34" i="10"/>
  <c r="DH33" i="10"/>
  <c r="DI33" i="10"/>
  <c r="DM33" i="10"/>
  <c r="DJ33" i="10"/>
  <c r="DL33" i="10"/>
  <c r="DK33" i="10"/>
  <c r="DH32" i="10"/>
  <c r="DI32" i="10"/>
  <c r="DM32" i="10"/>
  <c r="DJ32" i="10"/>
  <c r="DL32" i="10"/>
  <c r="DK32" i="10"/>
  <c r="DH31" i="10"/>
  <c r="DI31" i="10"/>
  <c r="DM31" i="10"/>
  <c r="DJ31" i="10"/>
  <c r="DL31" i="10"/>
  <c r="DK31" i="10"/>
  <c r="DH30" i="10"/>
  <c r="DI30" i="10"/>
  <c r="DM30" i="10"/>
  <c r="DJ30" i="10"/>
  <c r="DL30" i="10"/>
  <c r="DK30" i="10"/>
  <c r="DH29" i="10"/>
  <c r="DI29" i="10"/>
  <c r="DM29" i="10"/>
  <c r="DJ29" i="10"/>
  <c r="DL29" i="10"/>
  <c r="DK29" i="10"/>
  <c r="DH28" i="10"/>
  <c r="DI28" i="10"/>
  <c r="DM28" i="10"/>
  <c r="DJ28" i="10"/>
  <c r="DL28" i="10"/>
  <c r="DK28" i="10"/>
  <c r="DH27" i="10"/>
  <c r="DI27" i="10"/>
  <c r="DM27" i="10"/>
  <c r="DJ27" i="10"/>
  <c r="DL27" i="10"/>
  <c r="DK27" i="10"/>
  <c r="DH26" i="10"/>
  <c r="DI26" i="10"/>
  <c r="DM26" i="10"/>
  <c r="DJ26" i="10"/>
  <c r="DL26" i="10"/>
  <c r="DK26" i="10"/>
  <c r="DH25" i="10"/>
  <c r="DI25" i="10"/>
  <c r="DM25" i="10"/>
  <c r="DJ25" i="10"/>
  <c r="DL25" i="10"/>
  <c r="DK25" i="10"/>
  <c r="DH24" i="10"/>
  <c r="DI24" i="10"/>
  <c r="DM24" i="10"/>
  <c r="DJ24" i="10"/>
  <c r="DL24" i="10"/>
  <c r="DK24" i="10"/>
  <c r="DH23" i="10"/>
  <c r="DI23" i="10"/>
  <c r="DM23" i="10"/>
  <c r="DJ23" i="10"/>
  <c r="DL23" i="10"/>
  <c r="DK23" i="10"/>
  <c r="DH22" i="10"/>
  <c r="DI22" i="10"/>
  <c r="DM22" i="10"/>
  <c r="DJ22" i="10"/>
  <c r="DL22" i="10"/>
  <c r="DK22" i="10"/>
  <c r="DH21" i="10"/>
  <c r="DI21" i="10"/>
  <c r="DM21" i="10"/>
  <c r="DJ21" i="10"/>
  <c r="DL21" i="10"/>
  <c r="DK21" i="10"/>
  <c r="DH20" i="10"/>
  <c r="DI20" i="10"/>
  <c r="DM20" i="10"/>
  <c r="DJ20" i="10"/>
  <c r="DL20" i="10"/>
  <c r="DK20" i="10"/>
  <c r="DH19" i="10"/>
  <c r="DI19" i="10"/>
  <c r="DM19" i="10"/>
  <c r="DJ19" i="10"/>
  <c r="DL19" i="10"/>
  <c r="DK19" i="10"/>
  <c r="DH18" i="10"/>
  <c r="DI18" i="10"/>
  <c r="DM18" i="10"/>
  <c r="DJ18" i="10"/>
  <c r="DL18" i="10"/>
  <c r="DK18" i="10"/>
  <c r="DH17" i="10"/>
  <c r="DI17" i="10"/>
  <c r="DM17" i="10"/>
  <c r="DJ17" i="10"/>
  <c r="DL17" i="10"/>
  <c r="DK17" i="10"/>
  <c r="DH16" i="10"/>
  <c r="DI16" i="10"/>
  <c r="DM16" i="10"/>
  <c r="DJ16" i="10"/>
  <c r="DL16" i="10"/>
  <c r="DK16" i="10"/>
  <c r="DH15" i="10"/>
  <c r="DI15" i="10"/>
  <c r="DM15" i="10"/>
  <c r="DJ15" i="10"/>
  <c r="DL15" i="10"/>
  <c r="DK15" i="10"/>
  <c r="DH14" i="10"/>
  <c r="DI14" i="10"/>
  <c r="DM14" i="10"/>
  <c r="DJ14" i="10"/>
  <c r="DL14" i="10"/>
  <c r="DK14" i="10"/>
  <c r="DH13" i="10"/>
  <c r="DI13" i="10"/>
  <c r="DM13" i="10"/>
  <c r="DJ13" i="10"/>
  <c r="DL13" i="10"/>
  <c r="DK13" i="10"/>
  <c r="DH12" i="10"/>
  <c r="DI12" i="10"/>
  <c r="DM12" i="10"/>
  <c r="DJ12" i="10"/>
  <c r="DL12" i="10"/>
  <c r="DK12" i="10"/>
  <c r="DH11" i="10"/>
  <c r="DI11" i="10"/>
  <c r="DM11" i="10"/>
  <c r="DJ11" i="10"/>
  <c r="DL11" i="10"/>
  <c r="DK11" i="10"/>
  <c r="DH10" i="10"/>
  <c r="DI10" i="10"/>
  <c r="DM10" i="10"/>
  <c r="DJ10" i="10"/>
  <c r="DL10" i="10"/>
  <c r="DK10" i="10"/>
  <c r="DH9" i="10"/>
  <c r="DI9" i="10"/>
  <c r="DM9" i="10"/>
  <c r="DJ9" i="10"/>
  <c r="DL9" i="10"/>
  <c r="DK9" i="10"/>
  <c r="CP137" i="10"/>
  <c r="CQ137" i="10"/>
  <c r="DH8" i="10"/>
  <c r="DI8" i="10"/>
  <c r="DK8" i="10"/>
  <c r="DJ8" i="10"/>
  <c r="DL8" i="10"/>
  <c r="DM8" i="10"/>
  <c r="DI137" i="10"/>
  <c r="DM137" i="10"/>
  <c r="DJ137" i="10"/>
  <c r="DL137" i="10"/>
  <c r="DH137" i="10"/>
  <c r="EC137" i="10"/>
  <c r="EA137" i="10"/>
  <c r="ED137" i="10"/>
  <c r="EE137" i="10"/>
  <c r="EF137" i="10"/>
  <c r="EM137" i="10"/>
  <c r="EH137" i="10"/>
  <c r="EJ137" i="10"/>
  <c r="EK137" i="10"/>
  <c r="F24" i="4"/>
  <c r="CV9" i="4"/>
  <c r="CY9" i="4"/>
  <c r="CV8" i="4"/>
  <c r="CY8" i="4"/>
  <c r="DA8" i="4"/>
  <c r="DA7" i="4"/>
  <c r="DC8" i="4"/>
  <c r="DD8" i="4"/>
  <c r="DE8" i="4"/>
  <c r="CV10" i="4"/>
  <c r="CY10" i="4"/>
  <c r="DA9" i="4"/>
  <c r="DC9" i="4"/>
  <c r="DD9" i="4"/>
  <c r="DE9" i="4"/>
  <c r="CV11" i="4"/>
  <c r="CY11" i="4"/>
  <c r="DA10" i="4"/>
  <c r="DC10" i="4"/>
  <c r="DD10" i="4"/>
  <c r="DE10" i="4"/>
  <c r="CV12" i="4"/>
  <c r="CY12" i="4"/>
  <c r="DA11" i="4"/>
  <c r="DC11" i="4"/>
  <c r="DD11" i="4"/>
  <c r="DE11" i="4"/>
  <c r="CV13" i="4"/>
  <c r="CY13" i="4"/>
  <c r="DA12" i="4"/>
  <c r="DC12" i="4"/>
  <c r="DD12" i="4"/>
  <c r="DE12" i="4"/>
  <c r="CV14" i="4"/>
  <c r="CY14" i="4"/>
  <c r="DA13" i="4"/>
  <c r="DC13" i="4"/>
  <c r="DD13" i="4"/>
  <c r="DE13" i="4"/>
  <c r="CV15" i="4"/>
  <c r="CY15" i="4"/>
  <c r="DA14" i="4"/>
  <c r="DC14" i="4"/>
  <c r="DD14" i="4"/>
  <c r="DE14" i="4"/>
  <c r="CV16" i="4"/>
  <c r="CY16" i="4"/>
  <c r="DA15" i="4"/>
  <c r="DC15" i="4"/>
  <c r="DD15" i="4"/>
  <c r="DE15" i="4"/>
  <c r="CV17" i="4"/>
  <c r="CY17" i="4"/>
  <c r="DA16" i="4"/>
  <c r="DC16" i="4"/>
  <c r="DD16" i="4"/>
  <c r="DE16" i="4"/>
  <c r="CV18" i="4"/>
  <c r="CY18" i="4"/>
  <c r="DA17" i="4"/>
  <c r="DC17" i="4"/>
  <c r="DD17" i="4"/>
  <c r="DE17" i="4"/>
  <c r="DF17" i="4"/>
  <c r="CV19" i="4"/>
  <c r="CY19" i="4"/>
  <c r="DA18" i="4"/>
  <c r="DC18" i="4"/>
  <c r="DD18" i="4"/>
  <c r="DE18" i="4"/>
  <c r="DF18" i="4"/>
  <c r="CV20" i="4"/>
  <c r="CY20" i="4"/>
  <c r="DA19" i="4"/>
  <c r="DC19" i="4"/>
  <c r="DD19" i="4"/>
  <c r="DE19" i="4"/>
  <c r="DF19" i="4"/>
  <c r="CV21" i="4"/>
  <c r="CY21" i="4"/>
  <c r="DA20" i="4"/>
  <c r="DC20" i="4"/>
  <c r="DD20" i="4"/>
  <c r="DE20" i="4"/>
  <c r="DF20" i="4"/>
  <c r="CV22" i="4"/>
  <c r="CY22" i="4"/>
  <c r="DA21" i="4"/>
  <c r="DC21" i="4"/>
  <c r="DD21" i="4"/>
  <c r="DE21" i="4"/>
  <c r="DF21" i="4"/>
  <c r="DA22" i="4"/>
  <c r="DC22" i="4"/>
  <c r="DD22" i="4"/>
  <c r="DE22" i="4"/>
  <c r="DF22" i="4"/>
  <c r="DF8" i="4"/>
  <c r="DF9" i="4"/>
  <c r="DF10" i="4"/>
  <c r="DF11" i="4"/>
  <c r="DF12" i="4"/>
  <c r="DF13" i="4"/>
  <c r="DF14" i="4"/>
  <c r="DF15" i="4"/>
  <c r="DF16" i="4"/>
  <c r="DN22" i="4"/>
  <c r="DN21" i="4"/>
  <c r="DN20" i="4"/>
  <c r="DN19" i="4"/>
  <c r="DN18" i="4"/>
  <c r="DN17" i="4"/>
  <c r="DN16" i="4"/>
  <c r="DN15" i="4"/>
  <c r="DN14" i="4"/>
  <c r="DN13" i="4"/>
  <c r="DN12" i="4"/>
  <c r="DN11" i="4"/>
  <c r="DN10" i="4"/>
  <c r="DN9" i="4"/>
  <c r="DN8" i="4"/>
  <c r="DE24" i="4"/>
  <c r="W24" i="4"/>
  <c r="CP22" i="4"/>
  <c r="CQ22" i="4"/>
  <c r="CP21" i="4"/>
  <c r="CQ21" i="4"/>
  <c r="CP20" i="4"/>
  <c r="CQ20" i="4"/>
  <c r="CP19" i="4"/>
  <c r="CQ19" i="4"/>
  <c r="CP18" i="4"/>
  <c r="CQ18" i="4"/>
  <c r="CP17" i="4"/>
  <c r="CQ17" i="4"/>
  <c r="CP16" i="4"/>
  <c r="CQ16" i="4"/>
  <c r="CP15" i="4"/>
  <c r="CQ15" i="4"/>
  <c r="CP14" i="4"/>
  <c r="CQ14" i="4"/>
  <c r="CP13" i="4"/>
  <c r="CQ13" i="4"/>
  <c r="CP12" i="4"/>
  <c r="CQ12" i="4"/>
  <c r="CP11" i="4"/>
  <c r="CQ11" i="4"/>
  <c r="CP10" i="4"/>
  <c r="CQ10" i="4"/>
  <c r="CP9" i="4"/>
  <c r="CQ9" i="4"/>
  <c r="CP8" i="4"/>
  <c r="CP24" i="4"/>
  <c r="CQ8" i="4"/>
  <c r="DI22" i="4"/>
  <c r="DM22" i="4"/>
  <c r="DI21" i="4"/>
  <c r="DM21" i="4"/>
  <c r="DI20" i="4"/>
  <c r="DM20" i="4"/>
  <c r="DI19" i="4"/>
  <c r="DM19" i="4"/>
  <c r="DI18" i="4"/>
  <c r="DM18" i="4"/>
  <c r="DI17" i="4"/>
  <c r="DM17" i="4"/>
  <c r="DK22" i="4"/>
  <c r="DK21" i="4"/>
  <c r="DK20" i="4"/>
  <c r="DK19" i="4"/>
  <c r="DK18" i="4"/>
  <c r="DK17" i="4"/>
  <c r="DJ22" i="4"/>
  <c r="DL22" i="4"/>
  <c r="DJ21" i="4"/>
  <c r="DL21" i="4"/>
  <c r="DJ20" i="4"/>
  <c r="DL20" i="4"/>
  <c r="DJ19" i="4"/>
  <c r="DL19" i="4"/>
  <c r="DJ18" i="4"/>
  <c r="DL18" i="4"/>
  <c r="DJ17" i="4"/>
  <c r="DL17" i="4"/>
  <c r="AY24" i="4"/>
  <c r="AY25" i="4"/>
  <c r="BA24" i="4"/>
  <c r="BA25" i="4"/>
  <c r="AZ24" i="4"/>
  <c r="AZ25" i="4"/>
  <c r="DF24" i="4"/>
  <c r="DH8" i="4"/>
  <c r="DH9" i="4"/>
  <c r="DH10" i="4"/>
  <c r="DH11" i="4"/>
  <c r="DH12" i="4"/>
  <c r="DH13" i="4"/>
  <c r="DH14" i="4"/>
  <c r="DH15" i="4"/>
  <c r="DH16" i="4"/>
  <c r="DH24" i="4"/>
  <c r="DI16" i="4"/>
  <c r="DM16" i="4"/>
  <c r="DI15" i="4"/>
  <c r="DM15" i="4"/>
  <c r="DI14" i="4"/>
  <c r="DM14" i="4"/>
  <c r="DI13" i="4"/>
  <c r="DM13" i="4"/>
  <c r="DI12" i="4"/>
  <c r="DM12" i="4"/>
  <c r="DI11" i="4"/>
  <c r="DM11" i="4"/>
  <c r="DI10" i="4"/>
  <c r="DM10" i="4"/>
  <c r="DI9" i="4"/>
  <c r="DM9" i="4"/>
  <c r="DI8" i="4"/>
  <c r="DM8" i="4"/>
  <c r="DK16" i="4"/>
  <c r="DK15" i="4"/>
  <c r="DK14" i="4"/>
  <c r="DK13" i="4"/>
  <c r="DK12" i="4"/>
  <c r="DK11" i="4"/>
  <c r="DK10" i="4"/>
  <c r="DK9" i="4"/>
  <c r="DK8" i="4"/>
  <c r="DJ16" i="4"/>
  <c r="DL16" i="4"/>
  <c r="DJ15" i="4"/>
  <c r="DL15" i="4"/>
  <c r="DJ14" i="4"/>
  <c r="DL14" i="4"/>
  <c r="DJ13" i="4"/>
  <c r="DL13" i="4"/>
  <c r="DJ12" i="4"/>
  <c r="DL12" i="4"/>
  <c r="DJ11" i="4"/>
  <c r="DL11" i="4"/>
  <c r="DJ10" i="4"/>
  <c r="DL10" i="4"/>
  <c r="DJ9" i="4"/>
  <c r="DL9" i="4"/>
  <c r="DJ8" i="4"/>
  <c r="DL8" i="4"/>
  <c r="DD24" i="4"/>
  <c r="DK24" i="4"/>
  <c r="DC24" i="4"/>
  <c r="S24" i="4"/>
  <c r="CQ24" i="4"/>
  <c r="B118" i="6"/>
  <c r="C118" i="6"/>
  <c r="DL24" i="4"/>
  <c r="CV24" i="4"/>
  <c r="DJ26" i="4"/>
  <c r="DJ24" i="4"/>
  <c r="DJ25" i="4"/>
  <c r="V24" i="4"/>
  <c r="V25" i="4"/>
  <c r="DI24" i="4"/>
  <c r="DM24" i="4"/>
  <c r="Z24" i="4"/>
  <c r="Z25" i="4"/>
  <c r="P8" i="5"/>
  <c r="Q8" i="5"/>
  <c r="R8" i="5"/>
  <c r="AY137" i="10"/>
  <c r="AZ137" i="10"/>
  <c r="AZ138" i="10"/>
  <c r="Z137" i="10"/>
  <c r="Z138" i="10"/>
  <c r="W8" i="5"/>
  <c r="X8" i="5"/>
  <c r="Y8" i="5"/>
  <c r="DZ24" i="4"/>
  <c r="EG24" i="4"/>
</calcChain>
</file>

<file path=xl/comments1.xml><?xml version="1.0" encoding="utf-8"?>
<comments xmlns="http://schemas.openxmlformats.org/spreadsheetml/2006/main">
  <authors>
    <author>emmanuel saez</author>
  </authors>
  <commentList>
    <comment ref="Q8" authorId="0">
      <text>
        <r>
          <rPr>
            <b/>
            <sz val="9"/>
            <color indexed="81"/>
            <rFont val="Calibri"/>
            <family val="2"/>
          </rPr>
          <t>emmanuel saez:</t>
        </r>
        <r>
          <rPr>
            <sz val="9"/>
            <color indexed="81"/>
            <rFont val="Calibri"/>
            <family val="2"/>
          </rPr>
          <t xml:space="preserve">
National income in 2019 estimated as 2018*1.038 (3.8% nominal growth based on Q1+Q2 growth from 2018 to 2019)
</t>
        </r>
      </text>
    </comment>
  </commentList>
</comments>
</file>

<file path=xl/sharedStrings.xml><?xml version="1.0" encoding="utf-8"?>
<sst xmlns="http://schemas.openxmlformats.org/spreadsheetml/2006/main" count="1048" uniqueCount="547">
  <si>
    <t>gperc</t>
  </si>
  <si>
    <t>nb</t>
  </si>
  <si>
    <t>thres</t>
  </si>
  <si>
    <t>sh</t>
  </si>
  <si>
    <t>avg</t>
  </si>
  <si>
    <t>tax</t>
  </si>
  <si>
    <t>effrate</t>
  </si>
  <si>
    <t>salestax</t>
  </si>
  <si>
    <t>proptax</t>
  </si>
  <si>
    <t>govcontrib</t>
  </si>
  <si>
    <t>ditax</t>
  </si>
  <si>
    <t>corptax</t>
  </si>
  <si>
    <t>estatetax</t>
  </si>
  <si>
    <t>healthtax</t>
  </si>
  <si>
    <t>denom</t>
  </si>
  <si>
    <t>fninc</t>
  </si>
  <si>
    <t>fikgi</t>
  </si>
  <si>
    <t>fidiv</t>
  </si>
  <si>
    <t>hweal</t>
  </si>
  <si>
    <t>wealth_0m</t>
  </si>
  <si>
    <t>wealth_1m</t>
  </si>
  <si>
    <t>wealth_2p5m</t>
  </si>
  <si>
    <t>wealth_5m</t>
  </si>
  <si>
    <t>wealth_10m</t>
  </si>
  <si>
    <t>wealth_25m</t>
  </si>
  <si>
    <t>wealth_50m</t>
  </si>
  <si>
    <t>wealth_100m</t>
  </si>
  <si>
    <t>wealth_250m</t>
  </si>
  <si>
    <t>wealth_500m</t>
  </si>
  <si>
    <t>wealth_1000m</t>
  </si>
  <si>
    <t>agi</t>
  </si>
  <si>
    <t>taxinc_0k</t>
  </si>
  <si>
    <t>taxinc_400k</t>
  </si>
  <si>
    <t>taxinc_600k</t>
  </si>
  <si>
    <t>taxinc_1000k</t>
  </si>
  <si>
    <t>taxinc_2500k</t>
  </si>
  <si>
    <t>taxinc_5000k</t>
  </si>
  <si>
    <t>taxinc_10000k</t>
  </si>
  <si>
    <t>taxinc_25000k</t>
  </si>
  <si>
    <t>taxinc_50000k</t>
  </si>
  <si>
    <t>charit</t>
  </si>
  <si>
    <t>charit_20k</t>
  </si>
  <si>
    <t>nitaxbase</t>
  </si>
  <si>
    <t>General idea: start from 2018 tax rates and then allow users to alter tax parameters.</t>
  </si>
  <si>
    <t>The output is the graph of tax rates by income fractiles</t>
  </si>
  <si>
    <t>Extra items added by creating new output (in outsheetdina)</t>
  </si>
  <si>
    <t>CURRENT 2018 SYSTEM</t>
  </si>
  <si>
    <t>indiv income</t>
  </si>
  <si>
    <t>corporate</t>
  </si>
  <si>
    <t>property</t>
  </si>
  <si>
    <t>estate</t>
  </si>
  <si>
    <t>payroll</t>
  </si>
  <si>
    <t>health</t>
  </si>
  <si>
    <t>wealth</t>
  </si>
  <si>
    <t>Wealth tax computations</t>
  </si>
  <si>
    <t>Currently computed with bookwebsite/wealthtaxsim/weath.dta</t>
  </si>
  <si>
    <t>Big broad taxes</t>
  </si>
  <si>
    <t>G-percentile</t>
  </si>
  <si>
    <r>
      <t xml:space="preserve">Number of </t>
    </r>
    <r>
      <rPr>
        <sz val="12"/>
        <color theme="1"/>
        <rFont val="Arial"/>
        <family val="2"/>
      </rPr>
      <t>adults</t>
    </r>
  </si>
  <si>
    <t>Average tax rate</t>
  </si>
  <si>
    <t>Sales tax</t>
  </si>
  <si>
    <t>Individual Income taxes</t>
  </si>
  <si>
    <t>Corporate taxes</t>
  </si>
  <si>
    <t>Property taxes</t>
  </si>
  <si>
    <t>Estate tax</t>
  </si>
  <si>
    <t>Payroll taxes</t>
  </si>
  <si>
    <t>Health care poll tax (to be updated)</t>
  </si>
  <si>
    <t>Progressive wealth tax</t>
  </si>
  <si>
    <t>National income tax</t>
  </si>
  <si>
    <t>Sales Taxes</t>
  </si>
  <si>
    <t>Fraction ordinary income in fiscal income</t>
  </si>
  <si>
    <t>Fraction K gains in fiscal income</t>
  </si>
  <si>
    <t>Fraction dividends in fiscal income</t>
  </si>
  <si>
    <t>Average wealth</t>
  </si>
  <si>
    <t>Average wealth above $0</t>
  </si>
  <si>
    <t>Average wealth above $1m</t>
  </si>
  <si>
    <t>Average wealth above $2.5m</t>
  </si>
  <si>
    <t>Average wealth above $5m</t>
  </si>
  <si>
    <t>Average wealth above $10m</t>
  </si>
  <si>
    <t>Average wealth above $25m</t>
  </si>
  <si>
    <t>Average wealth above $50m</t>
  </si>
  <si>
    <t>Average wealth above $100m</t>
  </si>
  <si>
    <t>Average wealth above $250m</t>
  </si>
  <si>
    <t>Average wealth above $500m</t>
  </si>
  <si>
    <t>Average wealth above $1bn</t>
  </si>
  <si>
    <t>Average wealth above $2.5bn</t>
  </si>
  <si>
    <t>Average wealth above $5bn</t>
  </si>
  <si>
    <t>Average wealth above $10bn</t>
  </si>
  <si>
    <t>Health Care insurance tax (W2)</t>
  </si>
  <si>
    <t>Health Care insurance tax (all)</t>
  </si>
  <si>
    <t>Health Care insurance poll tax rate</t>
  </si>
  <si>
    <t>Current payroll tax base (taxable labor earnings)</t>
  </si>
  <si>
    <t>Fiscal Capital gains</t>
  </si>
  <si>
    <t>Fiscal Dividends</t>
  </si>
  <si>
    <t>Taxable Income above $2.5m</t>
  </si>
  <si>
    <t>Taxable Income above $5m</t>
  </si>
  <si>
    <t>Taxable Income above $10m</t>
  </si>
  <si>
    <t>Taxable Income above $25m</t>
  </si>
  <si>
    <t>Taxable Income above $50m</t>
  </si>
  <si>
    <t>P0-10</t>
  </si>
  <si>
    <t>P10-20</t>
  </si>
  <si>
    <t>P20-30</t>
  </si>
  <si>
    <t>P30-40</t>
  </si>
  <si>
    <t>P40-50</t>
  </si>
  <si>
    <t>P50-60</t>
  </si>
  <si>
    <t>P60-70</t>
  </si>
  <si>
    <t>P70-80</t>
  </si>
  <si>
    <t>P80-90</t>
  </si>
  <si>
    <t>P90-95</t>
  </si>
  <si>
    <t>P95-99</t>
  </si>
  <si>
    <t>P99-99.9</t>
  </si>
  <si>
    <t>P99.9-99.99</t>
  </si>
  <si>
    <t>P99.99-t400</t>
  </si>
  <si>
    <t>Top 400</t>
  </si>
  <si>
    <t>All</t>
  </si>
  <si>
    <t>Levers 1 (broad taxes)</t>
  </si>
  <si>
    <t>Overall elasticity</t>
  </si>
  <si>
    <t>Levers 2 (progressive wealth tax)</t>
  </si>
  <si>
    <t>Levers 3 (estate taxation)</t>
  </si>
  <si>
    <t>Levers 4 (corporate taxation)</t>
  </si>
  <si>
    <t>Levers 5 (individual income tax)</t>
  </si>
  <si>
    <t>Behavioral response</t>
  </si>
  <si>
    <t>National income tax rate (current is 0%)</t>
  </si>
  <si>
    <t>Evasion rate</t>
  </si>
  <si>
    <t>Avoidance rate (current 0 = 60% vs., tight 1 = 20%)</t>
  </si>
  <si>
    <t>Dividends (0 favored vs. 1 full tax)</t>
  </si>
  <si>
    <t>Full tax would shrink divs. And increase KG</t>
  </si>
  <si>
    <t>VAT [0%-20%]</t>
  </si>
  <si>
    <t>Wealth tax brackets (current is 0%)</t>
  </si>
  <si>
    <t>MTR above $10m (current is 40%)</t>
  </si>
  <si>
    <t>Dividends (1 integrated vs. 0 not) only when taxed full</t>
  </si>
  <si>
    <t>No behavarial response with integration</t>
  </si>
  <si>
    <t>Employer payroll tax (narrow base) [0%-20%]</t>
  </si>
  <si>
    <t>Bracket $0-$1m</t>
  </si>
  <si>
    <t>Capital gains (0 favored vs. 1 full tax+step up)</t>
  </si>
  <si>
    <t>None (assume that step up + full tax does not reduce K gains)</t>
  </si>
  <si>
    <t>Payroll tax (broad base) [0%-20%]</t>
  </si>
  <si>
    <t>Bracket $1m-$2.5m</t>
  </si>
  <si>
    <t>AGI base</t>
  </si>
  <si>
    <t>Bracket $2.5m-$5m</t>
  </si>
  <si>
    <t>Sales+excise tax reduction (current is 0%)</t>
  </si>
  <si>
    <t>Bracket $5m-$10m</t>
  </si>
  <si>
    <t>Private health insurance reduction</t>
  </si>
  <si>
    <t>Bracket $10m-$25m</t>
  </si>
  <si>
    <t>Bracket $25m-$50m</t>
  </si>
  <si>
    <t>Bracket $400K-$600K</t>
  </si>
  <si>
    <t>Bracket $50m-$100m</t>
  </si>
  <si>
    <t>Bracket $600K-$1m</t>
  </si>
  <si>
    <t>Bracket $100m-$250m</t>
  </si>
  <si>
    <t>Bracket $250m-$500m</t>
  </si>
  <si>
    <t>Bracket $500m-$1bn</t>
  </si>
  <si>
    <t>Bracket $1bn+</t>
  </si>
  <si>
    <t>Bracket $2.5bn-$5bn</t>
  </si>
  <si>
    <t>Bracket $5bn-$10bn</t>
  </si>
  <si>
    <t>Bracket $10bn+</t>
  </si>
  <si>
    <t>Notes: data available</t>
  </si>
  <si>
    <t>Notes: data available (need the fed fraction)</t>
  </si>
  <si>
    <t>Behavioral response: only evasion rate in short-run</t>
  </si>
  <si>
    <t>Long-run: top wealth would be eroded</t>
  </si>
  <si>
    <t>XX TO DO:</t>
  </si>
  <si>
    <t>1) Replace the top 400 by the Forbes 400 2018 with imputing their fiscal income and income tax</t>
  </si>
  <si>
    <t>gperc refers to percentile: 0 means P0-10, …, 99.99 means P99.99-top 400, 400 means top 400</t>
  </si>
  <si>
    <t>Tax Levers</t>
  </si>
  <si>
    <t>Range (slider)</t>
  </si>
  <si>
    <t>0-20%</t>
  </si>
  <si>
    <t>0-100%</t>
  </si>
  <si>
    <t>Current</t>
  </si>
  <si>
    <t>Proposed</t>
  </si>
  <si>
    <t>1) Broad flat taxes</t>
  </si>
  <si>
    <t>2) Progressive wealth tax</t>
  </si>
  <si>
    <t>Wealth tax brackets</t>
  </si>
  <si>
    <t>0-10%, 21 values</t>
  </si>
  <si>
    <t>Avoidance rate</t>
  </si>
  <si>
    <t xml:space="preserve">MTR above $10m </t>
  </si>
  <si>
    <t>5) Individual income tax</t>
  </si>
  <si>
    <t>no</t>
  </si>
  <si>
    <t>yes, no</t>
  </si>
  <si>
    <t>Notes:</t>
  </si>
  <si>
    <t>Results to be displayed (in real time)</t>
  </si>
  <si>
    <t>This sheet does all the computations needed to display the output</t>
  </si>
  <si>
    <t>Proposed taxes (output)</t>
  </si>
  <si>
    <t>Current taxes</t>
  </si>
  <si>
    <t>Total</t>
  </si>
  <si>
    <t>Total tax rate</t>
  </si>
  <si>
    <t>This below will use as input what comes from the interface sheet</t>
  </si>
  <si>
    <t>Notes: simpler to specify an effective corporate tax rate</t>
  </si>
  <si>
    <t>(rather than statutory and various fixes such as sales apportionment or min tax on foreign profits)</t>
  </si>
  <si>
    <t xml:space="preserve">National income tax base </t>
  </si>
  <si>
    <t>Individual income tax calculation</t>
  </si>
  <si>
    <t>current</t>
  </si>
  <si>
    <t>proposed</t>
  </si>
  <si>
    <t>Capital gains fully taxed</t>
  </si>
  <si>
    <t>Dividends fully taxed</t>
  </si>
  <si>
    <t>mtr</t>
  </si>
  <si>
    <t>mtrextra</t>
  </si>
  <si>
    <t>Extra tax collected from taxing KG at regular rate (in current system)</t>
  </si>
  <si>
    <t>Extra tax collected from taxing dividends at regular rate (in current system)</t>
  </si>
  <si>
    <t>Extra income tax with new brackets (div+Kgain favored)</t>
  </si>
  <si>
    <t>Extra income tax with new brackets (div+Kgain fully taxable)</t>
  </si>
  <si>
    <t>Fraction dividends and K gains in total fiscal income (incl. KG)</t>
  </si>
  <si>
    <t>Extra income tax with new brackets (div full tax but K gain favored)</t>
  </si>
  <si>
    <t>Fraction dividends in total fiscal income (incl. KG)</t>
  </si>
  <si>
    <t>Fraction capital gains in total fiscal income (incl. KG)</t>
  </si>
  <si>
    <t>Extra income tax with new brackets (div favored but K gain fully taxed)</t>
  </si>
  <si>
    <t>Extra income with new brackets (div integrated+full tax Kgain)</t>
  </si>
  <si>
    <t>Extra income with new brackets (div integrated+favored Kgain)</t>
  </si>
  <si>
    <t>Extra individual income tax from new brackets</t>
  </si>
  <si>
    <t>Dividend and corporate tax integrated</t>
  </si>
  <si>
    <t>June 2019: developing a tax calculator for website</t>
  </si>
  <si>
    <t>Individual income tax (most complex)</t>
  </si>
  <si>
    <t>Individual tax computation</t>
  </si>
  <si>
    <t>3) Estate tax</t>
  </si>
  <si>
    <t>4) Corporate tax</t>
  </si>
  <si>
    <t>Currently, the calculations are made only for the blue items. So let's not program the black items yet.</t>
  </si>
  <si>
    <t>top 0.1% (by income) tax rate</t>
  </si>
  <si>
    <t>Bottom 90% (by income) tax rate</t>
  </si>
  <si>
    <t xml:space="preserve">% of national income + pure capital gains </t>
  </si>
  <si>
    <t>It consists of the following sheets:</t>
  </si>
  <si>
    <t>Source is DINA(Distrib)External.xlsx]TG2c</t>
  </si>
  <si>
    <t>VAT</t>
  </si>
  <si>
    <t xml:space="preserve">Extra individual income tax (current brackets) </t>
  </si>
  <si>
    <t>Calculations with new tax brackets (6 possibilities  based on div, KG, and corp tax integration)</t>
  </si>
  <si>
    <t>2 final components</t>
  </si>
  <si>
    <t>Calculations under current rates based on div, KG, and corp tax</t>
  </si>
  <si>
    <t>Prelim calcs</t>
  </si>
  <si>
    <t>Input used for extra bracket tax calculations</t>
  </si>
  <si>
    <t>Advice: start with the green components that keep brackets the same but change treatment of dividends, capital gains, and corp tax integration</t>
  </si>
  <si>
    <t>share of total national income</t>
  </si>
  <si>
    <t>USE THIS TO DISPLAY GRAPHS ON X-AXIS</t>
  </si>
  <si>
    <t>VAT calculation</t>
  </si>
  <si>
    <t>wealth share</t>
  </si>
  <si>
    <t>dicsh</t>
  </si>
  <si>
    <t>disposable cash income</t>
  </si>
  <si>
    <t>disposable cash income share</t>
  </si>
  <si>
    <t>Relative saving rates</t>
  </si>
  <si>
    <t>Saving Rates</t>
  </si>
  <si>
    <t>Net revenue surplus (% of National Income):</t>
  </si>
  <si>
    <t>Net surplus (% of National Income)</t>
  </si>
  <si>
    <t>sales tax profile</t>
  </si>
  <si>
    <t>VAT profile</t>
  </si>
  <si>
    <t>Disposable cash to pre-tax income profile</t>
  </si>
  <si>
    <t>Consumption to pre-tax income profile</t>
  </si>
  <si>
    <t>national income</t>
  </si>
  <si>
    <t>sales+excises</t>
  </si>
  <si>
    <t>Value-added tax</t>
  </si>
  <si>
    <t>Value added tax rate (current is 0%)</t>
  </si>
  <si>
    <t>Elasticities</t>
  </si>
  <si>
    <t>Behavioral responses calculations</t>
  </si>
  <si>
    <t>Real elasticity</t>
  </si>
  <si>
    <t>Bargaining elasticity</t>
  </si>
  <si>
    <t>Average tax rate current system</t>
  </si>
  <si>
    <t>Average tax rate proposed system</t>
  </si>
  <si>
    <t>Implied MTR in current system</t>
  </si>
  <si>
    <t>Implied MTR in proposed system</t>
  </si>
  <si>
    <t>Average pre-tax income baseline</t>
  </si>
  <si>
    <t>Average post-tax income current</t>
  </si>
  <si>
    <t>Average post-tax income proposed</t>
  </si>
  <si>
    <t>Look up % income gain (current)</t>
  </si>
  <si>
    <t>Look up % income gain (proposed)</t>
  </si>
  <si>
    <t>Revised taxes paid</t>
  </si>
  <si>
    <t>change in taxes paid</t>
  </si>
  <si>
    <t>total taxes (static)</t>
  </si>
  <si>
    <t>total taxes (dynamics)</t>
  </si>
  <si>
    <t>total taxes (current)</t>
  </si>
  <si>
    <t>Revised pre-tax income after real elasticity</t>
  </si>
  <si>
    <t>Average income (sums peinc_kg)</t>
  </si>
  <si>
    <t xml:space="preserve">Average tax paid </t>
  </si>
  <si>
    <t>Output elasticity</t>
  </si>
  <si>
    <t>Bargaining elasticity (top 1%)</t>
  </si>
  <si>
    <t>From Table D2, SaezZucmanappendix</t>
  </si>
  <si>
    <t>Extra tax collected from taxing dividends+retained earnings of closely held C-corps at regular rate with corp tax integration</t>
  </si>
  <si>
    <t>NEW retained earnings of closely heldC- corporations</t>
  </si>
  <si>
    <t>corp tax total</t>
  </si>
  <si>
    <t>yes</t>
  </si>
  <si>
    <t>Extra income due to dividends corp tax gross up+closely held C-corp retained earnings (grossed up by corp tax)</t>
  </si>
  <si>
    <t>Effective tax rate on US profits</t>
  </si>
  <si>
    <t>Better taxation of multinationals</t>
  </si>
  <si>
    <t>Taxation of foreign profits+defensive</t>
  </si>
  <si>
    <t>Total federal corporate tax rate</t>
  </si>
  <si>
    <t>Effective Corporate tax rate on US profits</t>
  </si>
  <si>
    <t>Total corporate tax</t>
  </si>
  <si>
    <t xml:space="preserve">Average ordinary Fed MTR in bracket </t>
  </si>
  <si>
    <t>Average Fed MTR above 20%</t>
  </si>
  <si>
    <t>NEW: added term in formula</t>
  </si>
  <si>
    <t>NEW: revised formula adding term based on BA and also denominator /(1-t) is adjusted</t>
  </si>
  <si>
    <t>yes/no</t>
  </si>
  <si>
    <t>Depict health insurance in total taxes</t>
  </si>
  <si>
    <t>Health insurance</t>
  </si>
  <si>
    <t>taxinc_165k</t>
  </si>
  <si>
    <t>taxinc_315k</t>
  </si>
  <si>
    <t>Bracket $165K-$315K</t>
  </si>
  <si>
    <t>Bracket $315K-$400K</t>
  </si>
  <si>
    <t>Taxable Income above $315K</t>
  </si>
  <si>
    <t>Taxable income above $165K ($82.5K singles)</t>
  </si>
  <si>
    <t>Taxable Income above $400K ($200K singles)</t>
  </si>
  <si>
    <t>Taxable Income above $600K ($300K singles)</t>
  </si>
  <si>
    <t>Taxable Income above $1m ($.5m singles)</t>
  </si>
  <si>
    <t>Bracket $0K-$77.4K</t>
  </si>
  <si>
    <t>Bracket $77.4K-$165K</t>
  </si>
  <si>
    <t>Bracket $0K-$77K</t>
  </si>
  <si>
    <t>Bracket $77K-$165K</t>
  </si>
  <si>
    <t>taxinc_77k</t>
  </si>
  <si>
    <t>Taxable income above $0</t>
  </si>
  <si>
    <t>Taxable income above $77K ($33.5K singles)</t>
  </si>
  <si>
    <t>Bracket $50m+</t>
  </si>
  <si>
    <t>Added existing lower brackets</t>
  </si>
  <si>
    <t>removed $100m+ bracket</t>
  </si>
  <si>
    <t>big computation</t>
  </si>
  <si>
    <t>BOOK PLAN</t>
  </si>
  <si>
    <t>Historical animation (to be displayed when landing on the tax reform page) from SaezZucmanappendixmain.xlsx</t>
  </si>
  <si>
    <t>Notes: data from taxsimgdecilepeinc created by stata program usdina/programs/taxsimuweb.do</t>
  </si>
  <si>
    <t>Notes: data from taxsimgdecilepeinc created by stata program usdina/programs/taxsimuweb.do (global $decile=0)</t>
  </si>
  <si>
    <t>gperc refers to percentile: 0 means P0-1, …, 99.999 means P99.999-top 400, 400 means top 400</t>
  </si>
  <si>
    <t>health18</t>
  </si>
  <si>
    <t>tax1950</t>
  </si>
  <si>
    <t>tax1960</t>
  </si>
  <si>
    <t>tax1970</t>
  </si>
  <si>
    <t>tax1980</t>
  </si>
  <si>
    <t>tax1990</t>
  </si>
  <si>
    <t>tax2000</t>
  </si>
  <si>
    <t>tax2010</t>
  </si>
  <si>
    <t>tax2018</t>
  </si>
  <si>
    <t>taxhealth1950</t>
  </si>
  <si>
    <t>taxhealth1960</t>
  </si>
  <si>
    <t>taxhealth1970</t>
  </si>
  <si>
    <t>taxhealth1980</t>
  </si>
  <si>
    <t>taxhealth1990</t>
  </si>
  <si>
    <t>taxhealth2000</t>
  </si>
  <si>
    <t>taxhealth2010</t>
  </si>
  <si>
    <t>taxhealth2018</t>
  </si>
  <si>
    <t>Note: this sheet is created in taxsimuweb.do stata program starting from the raw data datahistraw</t>
  </si>
  <si>
    <t>tax1950, …, tax2018 have the total tax rates</t>
  </si>
  <si>
    <t>taxhealth1950, … had the private health insurance to taxes (assuming the distribution is as in 2018 and just varying the total health private relative to national income)</t>
  </si>
  <si>
    <r>
      <t>Bottom 90% (by income) tax rate</t>
    </r>
    <r>
      <rPr>
        <sz val="12"/>
        <color theme="1"/>
        <rFont val="Arial"/>
        <family val="2"/>
      </rPr>
      <t>, including private health</t>
    </r>
  </si>
  <si>
    <t>Long-term behavioral response elasticities</t>
  </si>
  <si>
    <t>Implied raw MTR in current system</t>
  </si>
  <si>
    <t>Implied raw MTR in proposed system</t>
  </si>
  <si>
    <t>Implied smooth MTR in current system</t>
  </si>
  <si>
    <t>Implied smooth MTR in proposed system</t>
  </si>
  <si>
    <t>Implied smooth1 MTR in current system</t>
  </si>
  <si>
    <t>Implied smooth1 MTR in proposed system</t>
  </si>
  <si>
    <t>Billions $ (2019)</t>
  </si>
  <si>
    <t>Joe Biden</t>
  </si>
  <si>
    <t>Bernie Sanders</t>
  </si>
  <si>
    <t>https://www.forbes.com/sites/anthonynitti/2019/09/15/reviewing-the-democratic-candidates-tax-plans-first-up-bernie-sanders/#29ebb69155aa</t>
  </si>
  <si>
    <t>Elizabeth Warren</t>
  </si>
  <si>
    <t>pre-tax income 1980</t>
  </si>
  <si>
    <t>pre-tax income 2018</t>
  </si>
  <si>
    <t>tax rate 1980</t>
  </si>
  <si>
    <t>tax rate 2018</t>
  </si>
  <si>
    <t>number of adults</t>
  </si>
  <si>
    <t>#adults</t>
  </si>
  <si>
    <t>Note total adults (including with pretax income below .5 min wage)</t>
  </si>
  <si>
    <t>pre-tax income 1980 (using equitable growth)</t>
  </si>
  <si>
    <t>Percentile XX%</t>
  </si>
  <si>
    <t xml:space="preserve">When hovering: for each percentile, display: </t>
  </si>
  <si>
    <t>% gain (loss) with your tax reform in long-run: XX%</t>
  </si>
  <si>
    <t>Missing pre-tax income raise</t>
  </si>
  <si>
    <t>Missing after-tax income raise</t>
  </si>
  <si>
    <t>after tax income 2018</t>
  </si>
  <si>
    <t>after-tax income 1980</t>
  </si>
  <si>
    <t>after-tax income 1980 (using equitable growth)</t>
  </si>
  <si>
    <t>WARREN</t>
  </si>
  <si>
    <t>Introducing bargaining elasticity (top 1% only and phase-in top 10-1%)</t>
  </si>
  <si>
    <t>Actual after-tax income: $XX</t>
  </si>
  <si>
    <t>% gain in after-tax income (dynamic)</t>
  </si>
  <si>
    <t>% gain in after-tax income (static)</t>
  </si>
  <si>
    <t>% gain in pre-tax income (dynamic)</t>
  </si>
  <si>
    <t>% gain (loss) with proposed tax reform: XX%</t>
  </si>
  <si>
    <t>Memo: % gain (loss) with equitable growth since 1980: XX%</t>
  </si>
  <si>
    <t>Actual pre-tax income: $XX</t>
  </si>
  <si>
    <t>% missing pre-tax income due to inequitable growth since 1980</t>
  </si>
  <si>
    <t>Bargaining response gains</t>
  </si>
  <si>
    <t>missing pre-tax income due to inequitable growth since 1980</t>
  </si>
  <si>
    <t>adding bargained responses (in proportion to pre-tax income loss since 1980 in bottom 90%)</t>
  </si>
  <si>
    <t>Implied smooth2 MTR in current system</t>
  </si>
  <si>
    <t>Implied smooth2 MTR in proposed system</t>
  </si>
  <si>
    <t>Implied smooth3 MTR in current system</t>
  </si>
  <si>
    <t>Implied smooth3 MTR in proposed system</t>
  </si>
  <si>
    <t>Implied smooth4 MTR in current system</t>
  </si>
  <si>
    <t>Implied smooth4 MTR in proposed system</t>
  </si>
  <si>
    <t>Implied smooth5 MTR in current system</t>
  </si>
  <si>
    <t>Implied smooth5 MTR in proposed system</t>
  </si>
  <si>
    <t>Implied smooth6 MTR in current system</t>
  </si>
  <si>
    <t>Implied smooth6 MTR in proposed system</t>
  </si>
  <si>
    <t>Implied smoothed MTR in current system</t>
  </si>
  <si>
    <t>Implied smoothed MTR in proposed system</t>
  </si>
  <si>
    <t>Smoothing the MTRs</t>
  </si>
  <si>
    <t>Bargaining response gains at top</t>
  </si>
  <si>
    <t>Bargaining gains at bottom</t>
  </si>
  <si>
    <t>BIDEN</t>
  </si>
  <si>
    <t>SANDERS</t>
  </si>
  <si>
    <t>https://www.forbes.com/sites/anthonynitti/2019/09/30/reviewing-the-democratic-candidates-tax-plans-joe-biden/#68b377c2799c</t>
  </si>
  <si>
    <t>https://www.forbes.com/sites/anthonynitti/2019/09/23/reviewing-the-democratic-candidates-tax-plans-elizabeth-warren/#1b3a9a67903c</t>
  </si>
  <si>
    <t>https://www.sanders.senate.gov/download/options-to-finance-medicare-for-all?inline=file</t>
  </si>
  <si>
    <t>XX changed to max(0,X) to avoid negative</t>
  </si>
  <si>
    <t>Warren</t>
  </si>
  <si>
    <t>Biden</t>
  </si>
  <si>
    <t>Book</t>
  </si>
  <si>
    <t>Sanders</t>
  </si>
  <si>
    <t>interface</t>
  </si>
  <si>
    <t>book</t>
  </si>
  <si>
    <t>2018 (with health tax)</t>
  </si>
  <si>
    <t>Health care poll tax</t>
  </si>
  <si>
    <r>
      <rPr>
        <sz val="12"/>
        <color theme="1"/>
        <rFont val="Arial"/>
        <family val="2"/>
      </rPr>
      <t xml:space="preserve">cummulative </t>
    </r>
    <r>
      <rPr>
        <sz val="12"/>
        <color theme="1"/>
        <rFont val="Arial"/>
        <family val="2"/>
      </rPr>
      <t>share of total national income</t>
    </r>
  </si>
  <si>
    <t>Tax calculator interface (most of which is replicated on website)</t>
  </si>
  <si>
    <t>Percentile version (as on website)</t>
  </si>
  <si>
    <t>$ view with x-axis proportional to income share</t>
  </si>
  <si>
    <t xml:space="preserve">Drawing graph based on $ view </t>
  </si>
  <si>
    <t>P50</t>
  </si>
  <si>
    <t>P60</t>
  </si>
  <si>
    <t>P70</t>
  </si>
  <si>
    <t>P80</t>
  </si>
  <si>
    <t>P90</t>
  </si>
  <si>
    <t>P99</t>
  </si>
  <si>
    <t>P99.9</t>
  </si>
  <si>
    <t>P99.99</t>
  </si>
  <si>
    <t>P40</t>
  </si>
  <si>
    <t>P30</t>
  </si>
  <si>
    <t>P20</t>
  </si>
  <si>
    <t>P10</t>
  </si>
  <si>
    <t>people view with x-axis proportional to # people</t>
  </si>
  <si>
    <t>People's view</t>
  </si>
  <si>
    <t>y-axis</t>
  </si>
  <si>
    <t>7.5% employer payroll tax</t>
  </si>
  <si>
    <t>presented as 2% national income tax on labor + capital</t>
  </si>
  <si>
    <t>capital part models the excessive CEO pay corporate surtax</t>
  </si>
  <si>
    <t>Additional experimental views:</t>
  </si>
  <si>
    <t>This excel file is a tax simulator to be replicated on the web interface taxjusticenow.org</t>
  </si>
  <si>
    <t>interface displays the tax parameters (existing ones and to be chosen) and displays the graphical outcomes. This is the interface that is reproduced online at taxjusticenow.org.</t>
  </si>
  <si>
    <t>calculator [decile version] and calculatorbig [percentile version] do all the calculations using data and parameters from interface</t>
  </si>
  <si>
    <t>data, databig, and historical-data contain flat data that are used for the computations and displays</t>
  </si>
  <si>
    <t>Deciles version (as in book)</t>
  </si>
  <si>
    <t>None</t>
  </si>
  <si>
    <t>Corporate tax</t>
  </si>
  <si>
    <t>Individual income tax</t>
  </si>
  <si>
    <t>Graduated rates up to 37%</t>
  </si>
  <si>
    <t>Notes on sources:</t>
  </si>
  <si>
    <t>Financial transaction tax suggested (but no specifics yet, not modeled)</t>
  </si>
  <si>
    <t>https://joebiden.com/joes-vision/</t>
  </si>
  <si>
    <t>Description of tax plans (with interpretation by Forbes):</t>
  </si>
  <si>
    <t>Elements suggested but without specifics:</t>
  </si>
  <si>
    <t>Corporate tax and individual income tax reforms not yet fully specified (so we used medicare for all funding options while waiting for finalized plan)</t>
  </si>
  <si>
    <t>https://berniesanders.com/issues/</t>
  </si>
  <si>
    <t>Earlier document describing funding options for Medicare for All</t>
  </si>
  <si>
    <t>https://elizabethwarren.com/plans</t>
  </si>
  <si>
    <t>Strong enforcement: 15% evasion rate</t>
  </si>
  <si>
    <t>Negligible tax on foreign profits made by US multinationals</t>
  </si>
  <si>
    <t>Dividends / capital gains taxed at 20% max</t>
  </si>
  <si>
    <t>Plan status</t>
  </si>
  <si>
    <t>No detailed release yet</t>
  </si>
  <si>
    <t>Wealth tax</t>
  </si>
  <si>
    <t>Graduated tax: 1% above $32m, 2% above $50m, …, up to 8% above $10bn</t>
  </si>
  <si>
    <t>Trump (2018)            Current tax system</t>
  </si>
  <si>
    <t>Narrow employer payroll tax (not programmed yet)</t>
  </si>
  <si>
    <t>Broad employer payroll tax (not programmed yet)</t>
  </si>
  <si>
    <t>Adjusted Gross Income base (not programmed yet)</t>
  </si>
  <si>
    <t>Sales and excise tax reduction (current is 0%, eliminate sales tax only is 50%)</t>
  </si>
  <si>
    <t>Historical animation (to be displayed when landing on the tax reform page)</t>
  </si>
  <si>
    <t>Candidates tax plans (cut and pasted using interface, all include health care as extra tax)</t>
  </si>
  <si>
    <t>Build your own tax system in column D below and see how it affects tax rates by income groups</t>
  </si>
  <si>
    <t>Column D is the active "your reform", you can cut and paste a plan from cols A, or G-J into column D</t>
  </si>
  <si>
    <t>The graphs at the bottom historical context, after-tax income inequality, pre-tax income inequality dynamics have not yet been developed on website</t>
  </si>
  <si>
    <t>Top 1%</t>
  </si>
  <si>
    <t>Extra tax for funding (over and above other items)</t>
  </si>
  <si>
    <t>Graduated rates up to 52% +12.4% high income social security surtax+4% income surtax</t>
  </si>
  <si>
    <t>Social security payroll taxes extended to high earners but no specifics yet and hence not modeled, need to know the base (labor income only vs. labor+investment income, new cap level if any).</t>
  </si>
  <si>
    <t>Private insurance contributions (employer+employee) become extra wages</t>
  </si>
  <si>
    <t>(relative to current tax system, taking into account only the parts we modeled based on existing statements and announcements)</t>
  </si>
  <si>
    <t>Trump (2018)</t>
  </si>
  <si>
    <t>Candidates tax plans (cut and pasted using interface (all include private health insurance as extra tax)</t>
  </si>
  <si>
    <t>Candidates tax plans (cut and pasted using interface (private health insurance NOT included as extra tax)</t>
  </si>
  <si>
    <t>Top rate only increases back to 39.6% (as under Obama) and 28% limit on tax expenditures</t>
  </si>
  <si>
    <t>Private health insurance contributions through employers</t>
  </si>
  <si>
    <t>4% income surtax (in individual income tax above) and new employer 7.5% payroll tax</t>
  </si>
  <si>
    <t>Increase in estate tax progressivity and enforcement (modeled approximately)</t>
  </si>
  <si>
    <t>Subject high-income wages to the normal payroll tax rates (no sufficient details yet to model)</t>
  </si>
  <si>
    <t>Tax on lobbying (revenue effects small)</t>
  </si>
  <si>
    <t xml:space="preserve">Other tax plans not modeled </t>
  </si>
  <si>
    <t>Net tax revenue surplus (% of national income):</t>
  </si>
  <si>
    <t>Dividends / capital gains taxed at ordinary rates (for incomes above $1m) + eliminate the step-up in basis at death for all taxpayers</t>
  </si>
  <si>
    <t>Tax rate of 40% above $11m with weak enforcement</t>
  </si>
  <si>
    <t>Table 1: Modeling of Candidates' Tax Plans (revised January 20, 2020)</t>
  </si>
  <si>
    <t>Pete Buttigieg</t>
  </si>
  <si>
    <t>Released</t>
  </si>
  <si>
    <t>Dividends / capital gains taxed at ordinary rates + eliminate the step-up in basis at death for all taxpayers</t>
  </si>
  <si>
    <t>Graduated tax: 2% above $50m, 6% above $1bn</t>
  </si>
  <si>
    <t>Top 2 tax rates up to 39.6%+new 12.4% high income social security surtax</t>
  </si>
  <si>
    <t>BUTTIGIEG</t>
  </si>
  <si>
    <t>2021-2030</t>
  </si>
  <si>
    <t>Buttigieg</t>
  </si>
  <si>
    <t>eic</t>
  </si>
  <si>
    <t>ctc</t>
  </si>
  <si>
    <t>ctcrfn</t>
  </si>
  <si>
    <t>refcredits</t>
  </si>
  <si>
    <t>ctcbig</t>
  </si>
  <si>
    <t>refundable tax credits (EITC+refundable CTC)/income</t>
  </si>
  <si>
    <t>CTC ref</t>
  </si>
  <si>
    <t>Buttigieg extra CTC+EIC</t>
  </si>
  <si>
    <t>Taxes-refundable credits (2018)</t>
  </si>
  <si>
    <t>Taxes-expanded refundable credits (Buttigieg)</t>
  </si>
  <si>
    <t>Graduated rates up to 39.6%+new 14.8% high income social security surtax</t>
  </si>
  <si>
    <t xml:space="preserve">Released </t>
  </si>
  <si>
    <t>No change</t>
  </si>
  <si>
    <t>2b) .1% financial transaction tax</t>
  </si>
  <si>
    <t>Financial transactions tax</t>
  </si>
  <si>
    <t>https://taxfoundation.org/2020-tax-plans/</t>
  </si>
  <si>
    <t>Good and Comprehensive Summary of tax plans (from press releases) at:</t>
  </si>
  <si>
    <t>.1% tax on financial transactions (.5% on stocks, .005% on derivatives)</t>
  </si>
  <si>
    <t>Dividends / capital gains taxed at ordinary rates (taxed by social security surtax and mark-to-market taxation for the graduated income tax)  + eliminate the step-up in basis at death for all taxpayers</t>
  </si>
  <si>
    <t xml:space="preserve">Released partly </t>
  </si>
  <si>
    <t>Private insurance contributions of employees (but not employers) become extra wages</t>
  </si>
  <si>
    <t>.1% tax on financial transactions (CBO option)</t>
  </si>
  <si>
    <t>Financial transaction tax is modeled as an extra wealth tax of .05% in bracket $0-$1m and .1% for $1m+ (raises about the same as CBO scoring)</t>
  </si>
  <si>
    <t>Replace employers' health contribution by payroll tax</t>
  </si>
  <si>
    <t>NEW</t>
  </si>
  <si>
    <t>Add payroll head tax equal to employers' health contributions</t>
  </si>
  <si>
    <t>Federal nominal tax rate 21% =&gt; Effective fed+state corporate tax rate of 16% on US profits</t>
  </si>
  <si>
    <t>Federal nominal tax rate up to 28% [halfway between Obama's 35% and Trump 21%] =&gt; Effective fed+state corporate tax rate increased to 21%.</t>
  </si>
  <si>
    <t>Federal nominal tax rate back to 35% =&gt; Effective fed+state corporate tax rate up to 25% (Obama level) + extra surtax when CEO pay excessive</t>
  </si>
  <si>
    <t xml:space="preserve">Elizabeth Warren </t>
  </si>
  <si>
    <t>Slightly better taxation of multinationals (apply 21% on foreign profits + 15% min tax on book income)</t>
  </si>
  <si>
    <t>Better taxation of multinationals (apply 35% on foreign profits with no deferal)</t>
  </si>
  <si>
    <t xml:space="preserve">Workers insured through employer pay full cost regardless of earnings </t>
  </si>
  <si>
    <r>
      <rPr>
        <u/>
        <sz val="14"/>
        <rFont val="Arial"/>
      </rPr>
      <t>Notes</t>
    </r>
    <r>
      <rPr>
        <sz val="14"/>
        <rFont val="Arial"/>
      </rPr>
      <t>: The table lists the tax proposals made by the campaigns for each tax rubric. We have tried to approximate these proposals using our tax simulator (complete details in the technical appendix online). Some of the proposals are not yet fully specified (in which case we do not model them unless there is a prior plan to draw upon or the candidates have made salient statements about their intentions).  The row "plan status" for each rubric indicates how advanced each proposal is. Sanders and Warren will replace the existing private insurance health care contributions through employers (=7% of national income) by public funding. In this case, current private health insurance contributions become extra cash wage income for workers and extra taxes fund health insurance. Revenue estimates in the bottom row are based on the parts we modeled and the best approximation we could make using our tax simulator. Note that we do not include in this computation any new outlays (such as higher social security benefits or providing health insurance to more or higher transfers through refundable tax credits) as our focus is on taxes only (we view existing private health insurance contributions as a privatized tax on covered workers). New outlays would benefit the working class and middle class but are not modeled here. The high income social security surtaxes of Buttigieg, Warren and Sanders are modeled approximately as higher tax rates in top brackets for the individual income tax. The Sanders 7.5% employer payroll tax and excessive CEO pay corporate surtax is modeled as a 2% national income tax (on labor income and corporate profits) that raises approximately the same revenue. The financial transaction taxes are modeled as a wealth tax of .1% (.05% below $1m in wealth) that raises approximately the same as the CBO projection (.34% of national income). The candidates tax plans are not yet finalized (and hence our analysis may not reflect fully the campaigns' goals). We will update the figure as proposals are refined, completed, or expanded. This understanding, modeling, and analysis are our own (not the campaigns).</t>
    </r>
  </si>
  <si>
    <t>Carbon tax rebated immediately as dividend</t>
  </si>
  <si>
    <t>Capital gains taxed at ordinary rates (with accrual tax) + eliminate the step-up in basis at death for all taxpayers</t>
  </si>
  <si>
    <t xml:space="preserve">Federal nominal tax rate back to 35% =&gt; Effective fed+state corporate tax rate up to 25% (Obama level) </t>
  </si>
  <si>
    <t>Partly released</t>
  </si>
  <si>
    <t>Transforms current private employer contributions to health insurance into an employer payroll tax (flat amount per worker)</t>
  </si>
  <si>
    <t>Better taxation of multinationals (intent but no detailed release)</t>
  </si>
  <si>
    <t>Medicare for all funding plan at</t>
  </si>
  <si>
    <t>Description of released tax plans provided by Danny Yagan</t>
  </si>
  <si>
    <t>tax2015</t>
  </si>
  <si>
    <t>tax2016</t>
  </si>
  <si>
    <t>tax2014</t>
  </si>
  <si>
    <t>tax2013</t>
  </si>
  <si>
    <t>tax1316</t>
  </si>
  <si>
    <t>taxhealth1316</t>
  </si>
  <si>
    <t>OBAMA</t>
  </si>
  <si>
    <t>Obama (=repealing TCJA)</t>
  </si>
  <si>
    <t>Obama (repealing TCJA)</t>
  </si>
  <si>
    <t>Federal nominal tax rate back to 35% + 7% tax on book profits of large corporations =&gt; Effective fed+state corporate tax rate up to 30%</t>
  </si>
  <si>
    <t>File has been revised on 1/20/2020 to update the candidates tax plans</t>
  </si>
  <si>
    <t>The figure depicts the average tax rate by income groups in 2018 (after the Trump tax cut) in solid red line and under Pete Buttigieg tax plan in solid yellow line. Taxes are expressed as a fraction of pre-tax income and include all taxes (federal, state, and local). The figure also depicts the effect of factoring in existing federal refundable tax credits (the Earned Income Tax Credit and the Child Tax Credit) in dotted line in 2018 (dotted red line) and under Pete Buttigieg's plan (that expands substantially the EITC and CTC as in the Working Families Tax Relief Act). Buttigieg tax plan raises 4.0% of national income ($9.6T over 2021-2030). The cost of expanding the EITC and CTC is 0.44% of national income ($1.0T over 2021-2030). The graph does not depict the impact of other proposed spending by Buttigieg that benefits primarily the working and middle class. Pre-tax income is comprehensive (it includes all labor and capital income including fringe benefits, retained earnings of corporations, etc.) and sums up to national income as described in Piketty, Saez, and Zucman (2018). Individual adults are divided into percentiles with finer breakdown within the top 1%. Incomes within married couples are split equally. The sample is limited to adults with pre-tax income above $7,500 (half-time work at federal minimum wage) as taxes become large relative to pre-tax income for very low incomes. This sample includes 90% of adults and virtually 100% of national income. All results can be reproduced and explored at taxjusticenow.org.</t>
  </si>
  <si>
    <t>The figure depicts the average tax rate by income groups in 2018 (after the Trump tax cut) and under the four leading candidates for the democratic presidential primary: Joe Biden, Pete Buttigieg, Bernie Sanders, and Elizabeth Warren. All federal, state, and local taxes are included (private health insurance contributions are not included). The figure also displays the "Obama" tax profile defined as abolishing the Trump tax cut (TCJA) (i.e., going back to the Obama federal tax system). The candidates tax plans are not necessarily finalized (and hence may not reflect fully the campaigns goals). The Biden plan raises 1.5% of national income extra in taxes (relative to current system). The Buttigieg plan raises 3.9% of national income extra in taxes (relative to current system) The Warren tax plan raises 10.2% of national income extra in taxes (7% of which replace existing private health insurance contributions paid by workers through employers). The Sanders tax plan raises 9.6% of national income extra (7% of which replace existing private health insurance contributions paid by workers through employers). The extra tax revenue collected can be used for new outlays that ultimately benefit people (and are not modeled here). Taxes are expressed as a fraction of pre-tax income. Pre-tax income is comprehensive (it includes all labor and capital income including fringe benefits, retained earnings of corporations, etc.) and sums up to national income as described in Piketty, Saez, and Zucman (2018). Individual adults are divided into percentiles with finer breakdown within the top 1%. Incomes within married couples are split equally. The sample is limited to adults with pre-tax income above $7,500 (half-time work at federal minimum wage) as taxes become large relative to pre-tax income for very low incomes. This sample includes 90% of adults and virtually 100% of national income. All results can be reproduced and explored at taxjusticenow.org.</t>
  </si>
  <si>
    <t>The figure depicts the average tax rate by income groups in 2018 after the Trump tax cut (red line) and under the four leading candidates for the democratic presidential primary: Joe Biden (light blue), Pete Buttigieg (yellow), Elizabeth Warren (blue), and Bernie Sanders (dark blue). It also depicts tax progressivity if the Trump tax cut were repealed and the federal tax system reverted to Obama (black line). All federal, state, and local taxes are included. We also include private health insurance contributions (7% of national income) as an extra tax paid by insured workers as Warren and Sanders plan to replace these private contributions by public funding. In this case, current private health insurance contributions become extra cash wage income for workers and extra taxes fund health insurance. The candidates tax plans are not necessarily finalized (and hence may not reflect fully the campaigns goals). The Biden plan raises 1.5% of national income extra in taxes (relative to current system). The Buttigieg plan raises 3.9% of national income extra in taxes (relative to current system) The Warren tax plan raises 3.2% of national income extra in taxes (over and above funding all existing private health insurance contributions). The Sanders tax plan raises 2.6% of national income extra (over and above funding all existing private health insurance contributions). The Obama line (repealing the Trump tax cut) raises 1.6% of national income extra. Such surplus can be used for new outlays that ultimately benefit people (and are not modeled here). Taxes are expressed as a fraction of pre-tax income. Pre-tax income is comprehensive (it includes all labor and capital income including fringe benefits, retained earnings of corporations, etc.) and sums up to national income as described in Piketty, Saez, and Zucman (2018). Individual adults are divided into percentiles with finer breakdown within the top 1%. Incomes within married couples are split equally. The sample is limited to adults with pre-tax income above $7,500 (half-time work at federal minimum wage) as taxes become large relative to pre-tax income for very low incomes. This sample includes 90% of adults and virtually 100% of national income. All results can be reproduced and explored at taxjusticenow.org.</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</si>
</sst>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General_)"/>
    <numFmt numFmtId="165" formatCode="_ * #,##0.00_ ;_ * \-#,##0.00_ ;_ * &quot;-&quot;??_ ;_ @_ "/>
    <numFmt numFmtId="166" formatCode="_-* #,##0.00\ _k_r_._-;\-* #,##0.00\ _k_r_._-;_-* &quot;-&quot;??\ _k_r_._-;_-@_-"/>
    <numFmt numFmtId="167" formatCode="_-* #,##0.00\ _€_-;\-* #,##0.00\ _€_-;_-* &quot;-&quot;??\ _€_-;_-@_-"/>
    <numFmt numFmtId="168" formatCode="_(* #,##0.00_);_(* \(#,##0.00\);_(* &quot;-&quot;??_);_(@_)"/>
    <numFmt numFmtId="169" formatCode="_-* #,##0.00\ _z_ł_-;\-* #,##0.00\ _z_ł_-;_-* &quot;-&quot;??\ _z_ł_-;_-@_-"/>
    <numFmt numFmtId="170" formatCode="#,##0.000"/>
    <numFmt numFmtId="171" formatCode="#,##0.0"/>
    <numFmt numFmtId="172" formatCode="#,##0.00__;\-#,##0.00__;#,##0.00__;@__"/>
    <numFmt numFmtId="173" formatCode="&quot;$&quot;#,##0_);\(&quot;$&quot;#,##0\)"/>
    <numFmt numFmtId="174" formatCode="_ * #,##0.00_)\ _€_ ;_ * \(#,##0.00\)\ _€_ ;_ * &quot;-&quot;??_)\ _€_ ;_ @_ "/>
    <numFmt numFmtId="175" formatCode="\$#,##0\ ;\(\$#,##0\)"/>
    <numFmt numFmtId="176" formatCode="#,##0;[Red]#,##0"/>
    <numFmt numFmtId="177" formatCode="0.0%"/>
    <numFmt numFmtId="178" formatCode="0.000%"/>
    <numFmt numFmtId="179" formatCode="0.0"/>
    <numFmt numFmtId="180" formatCode="_(&quot;$&quot;* #,##0.00_);_(&quot;$&quot;* \(#,##0.00\);_(&quot;$&quot;* &quot;-&quot;??_);_(@_)"/>
    <numFmt numFmtId="181" formatCode="0.0000"/>
  </numFmts>
  <fonts count="87" x14ac:knownFonts="1">
    <font>
      <sz val="12"/>
      <color theme="1"/>
      <name val="Calibri"/>
      <family val="2"/>
      <scheme val="minor"/>
    </font>
    <font>
      <sz val="12"/>
      <color theme="1"/>
      <name val="Calibri"/>
      <family val="2"/>
      <scheme val="minor"/>
    </font>
    <font>
      <sz val="12"/>
      <color theme="1"/>
      <name val="Arial"/>
      <family val="2"/>
    </font>
    <font>
      <sz val="12"/>
      <color theme="1"/>
      <name val="Calibri"/>
      <family val="2"/>
      <scheme val="minor"/>
    </font>
    <font>
      <sz val="12"/>
      <color theme="1"/>
      <name val="Calibri"/>
      <family val="2"/>
      <charset val="129"/>
      <scheme val="minor"/>
    </font>
    <font>
      <sz val="12"/>
      <color rgb="FFFF0000"/>
      <name val="Calibri"/>
      <family val="2"/>
      <charset val="129"/>
      <scheme val="minor"/>
    </font>
    <font>
      <b/>
      <sz val="12"/>
      <color theme="1"/>
      <name val="Calibri"/>
      <family val="2"/>
      <charset val="129"/>
      <scheme val="minor"/>
    </font>
    <font>
      <sz val="11"/>
      <name val="Calibri"/>
    </font>
    <font>
      <sz val="10"/>
      <color theme="1"/>
      <name val="Arial"/>
      <family val="2"/>
    </font>
    <font>
      <sz val="10"/>
      <color theme="0"/>
      <name val="Arial"/>
      <family val="2"/>
    </font>
    <font>
      <sz val="10"/>
      <color rgb="FF9C0006"/>
      <name val="Arial"/>
      <family val="2"/>
    </font>
    <font>
      <sz val="9"/>
      <color indexed="9"/>
      <name val="Times"/>
      <family val="1"/>
    </font>
    <font>
      <b/>
      <sz val="10"/>
      <color rgb="FFFA7D00"/>
      <name val="Arial"/>
      <family val="2"/>
    </font>
    <font>
      <b/>
      <sz val="10"/>
      <color theme="0"/>
      <name val="Arial"/>
      <family val="2"/>
    </font>
    <font>
      <sz val="11"/>
      <color theme="1"/>
      <name val="Calibri"/>
      <family val="2"/>
      <scheme val="minor"/>
    </font>
    <font>
      <sz val="10"/>
      <name val="Arial"/>
    </font>
    <font>
      <sz val="12"/>
      <color theme="1"/>
      <name val="Garamond"/>
      <family val="2"/>
    </font>
    <font>
      <sz val="11"/>
      <name val="Arial"/>
    </font>
    <font>
      <sz val="9"/>
      <color indexed="8"/>
      <name val="Times"/>
      <family val="1"/>
    </font>
    <font>
      <sz val="11"/>
      <color indexed="8"/>
      <name val="Calibri"/>
      <family val="2"/>
    </font>
    <font>
      <sz val="12"/>
      <color indexed="24"/>
      <name val="Arial"/>
    </font>
    <font>
      <sz val="8"/>
      <name val="Helvetica"/>
    </font>
    <font>
      <b/>
      <sz val="8"/>
      <color indexed="24"/>
      <name val="Times New Roman"/>
      <charset val="161"/>
    </font>
    <font>
      <sz val="8"/>
      <color indexed="24"/>
      <name val="Times New Roman"/>
      <charset val="161"/>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indexed="12"/>
      <name val="Verdana"/>
      <family val="2"/>
    </font>
    <font>
      <sz val="10"/>
      <color rgb="FF3F3F76"/>
      <name val="Arial"/>
      <family val="2"/>
    </font>
    <font>
      <u/>
      <sz val="12"/>
      <color indexed="12"/>
      <name val="Calibri"/>
      <family val="2"/>
    </font>
    <font>
      <u/>
      <sz val="12"/>
      <color theme="10"/>
      <name val="Arial"/>
      <family val="2"/>
    </font>
    <font>
      <sz val="10"/>
      <color rgb="FFFA7D00"/>
      <name val="Arial"/>
      <family val="2"/>
    </font>
    <font>
      <sz val="12"/>
      <color theme="1"/>
      <name val="Arial"/>
      <family val="2"/>
    </font>
    <font>
      <sz val="10"/>
      <color rgb="FF9C6500"/>
      <name val="Arial"/>
      <family val="2"/>
    </font>
    <font>
      <sz val="12"/>
      <color indexed="8"/>
      <name val="Calibri"/>
      <family val="2"/>
    </font>
    <font>
      <sz val="10"/>
      <name val="Verdana"/>
    </font>
    <font>
      <sz val="9"/>
      <name val="Times New Roman"/>
      <family val="1"/>
    </font>
    <font>
      <sz val="10"/>
      <color indexed="8"/>
      <name val="Times"/>
      <family val="1"/>
    </font>
    <font>
      <sz val="9"/>
      <name val="Times"/>
    </font>
    <font>
      <sz val="12"/>
      <name val="Arial CE"/>
    </font>
    <font>
      <b/>
      <sz val="10"/>
      <color rgb="FF3F3F3F"/>
      <name val="Arial"/>
      <family val="2"/>
    </font>
    <font>
      <sz val="11"/>
      <color indexed="17"/>
      <name val="Calibri"/>
      <family val="2"/>
    </font>
    <font>
      <sz val="7"/>
      <name val="Helvetica"/>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theme="1"/>
      <name val="Arial"/>
      <family val="2"/>
    </font>
    <font>
      <b/>
      <sz val="11"/>
      <color indexed="9"/>
      <name val="Calibri"/>
      <family val="2"/>
    </font>
    <font>
      <sz val="10"/>
      <color rgb="FFFF0000"/>
      <name val="Arial"/>
      <family val="2"/>
    </font>
    <font>
      <sz val="10"/>
      <name val="Times"/>
      <family val="1"/>
    </font>
    <font>
      <b/>
      <sz val="12"/>
      <color rgb="FFFF0000"/>
      <name val="Calibri"/>
      <scheme val="minor"/>
    </font>
    <font>
      <b/>
      <sz val="12"/>
      <color theme="1"/>
      <name val="Arial"/>
      <family val="2"/>
    </font>
    <font>
      <sz val="12"/>
      <color rgb="FFFF0000"/>
      <name val="Arial"/>
      <family val="2"/>
    </font>
    <font>
      <b/>
      <sz val="12"/>
      <color rgb="FFFF0000"/>
      <name val="Arial"/>
      <family val="2"/>
    </font>
    <font>
      <sz val="12"/>
      <name val="Arial"/>
    </font>
    <font>
      <sz val="12"/>
      <name val="Calibri"/>
    </font>
    <font>
      <sz val="12"/>
      <color rgb="FF3366FF"/>
      <name val="Calibri"/>
      <scheme val="minor"/>
    </font>
    <font>
      <u/>
      <sz val="12"/>
      <color theme="10"/>
      <name val="Calibri"/>
      <family val="2"/>
      <charset val="129"/>
      <scheme val="minor"/>
    </font>
    <font>
      <u/>
      <sz val="12"/>
      <color theme="11"/>
      <name val="Calibri"/>
      <family val="2"/>
      <charset val="129"/>
      <scheme val="minor"/>
    </font>
    <font>
      <b/>
      <sz val="12"/>
      <name val="Calibri"/>
      <scheme val="minor"/>
    </font>
    <font>
      <sz val="11"/>
      <color indexed="8"/>
      <name val="Calibri"/>
      <family val="2"/>
      <scheme val="minor"/>
    </font>
    <font>
      <sz val="12"/>
      <color rgb="FF3366FF"/>
      <name val="Arial"/>
    </font>
    <font>
      <sz val="12"/>
      <name val="Calibri"/>
      <scheme val="minor"/>
    </font>
    <font>
      <sz val="12"/>
      <color rgb="FF008000"/>
      <name val="Calibri"/>
      <family val="2"/>
      <charset val="134"/>
      <scheme val="minor"/>
    </font>
    <font>
      <sz val="12"/>
      <color rgb="FF008000"/>
      <name val="Arial"/>
    </font>
    <font>
      <sz val="12"/>
      <color rgb="FF660066"/>
      <name val="Calibri"/>
      <family val="2"/>
      <charset val="134"/>
      <scheme val="minor"/>
    </font>
    <font>
      <sz val="12"/>
      <color theme="9"/>
      <name val="Calibri"/>
      <scheme val="minor"/>
    </font>
    <font>
      <sz val="11"/>
      <name val="Calibri"/>
      <scheme val="minor"/>
    </font>
    <font>
      <b/>
      <sz val="12"/>
      <color rgb="FF3366FF"/>
      <name val="Calibri"/>
      <scheme val="minor"/>
    </font>
    <font>
      <b/>
      <sz val="12"/>
      <color rgb="FFFF6600"/>
      <name val="Calibri"/>
      <scheme val="minor"/>
    </font>
    <font>
      <b/>
      <sz val="12"/>
      <color rgb="FFFF6600"/>
      <name val="Arial"/>
    </font>
    <font>
      <sz val="9"/>
      <color indexed="81"/>
      <name val="Calibri"/>
      <family val="2"/>
    </font>
    <font>
      <b/>
      <sz val="9"/>
      <color indexed="81"/>
      <name val="Calibri"/>
      <family val="2"/>
    </font>
    <font>
      <sz val="12"/>
      <color rgb="FF000000"/>
      <name val="Calibri"/>
      <family val="2"/>
      <charset val="238"/>
      <scheme val="minor"/>
    </font>
    <font>
      <sz val="16"/>
      <color indexed="24"/>
      <name val="Arial"/>
    </font>
    <font>
      <b/>
      <sz val="16"/>
      <name val="Arial"/>
    </font>
    <font>
      <sz val="16"/>
      <name val="Arial"/>
    </font>
    <font>
      <sz val="14"/>
      <name val="Arial"/>
    </font>
    <font>
      <u/>
      <sz val="14"/>
      <name val="Arial"/>
    </font>
    <font>
      <sz val="8"/>
      <name val="Calibri"/>
      <family val="2"/>
      <scheme val="minor"/>
    </font>
    <font>
      <b/>
      <sz val="20"/>
      <name val="Arial"/>
    </font>
    <font>
      <sz val="10"/>
      <color theme="1"/>
      <name val="Calibri"/>
      <scheme val="minor"/>
    </font>
    <font>
      <sz val="16"/>
      <color theme="1"/>
      <name val="Arial"/>
    </font>
    <font>
      <sz val="14"/>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42"/>
      </patternFill>
    </fill>
    <fill>
      <patternFill patternType="solid">
        <fgColor indexed="55"/>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thick">
        <color auto="1"/>
      </left>
      <right/>
      <top/>
      <bottom/>
      <diagonal/>
    </border>
    <border>
      <left style="medium">
        <color auto="1"/>
      </left>
      <right/>
      <top/>
      <bottom/>
      <diagonal/>
    </border>
    <border>
      <left style="thin">
        <color auto="1"/>
      </left>
      <right/>
      <top style="thin">
        <color auto="1"/>
      </top>
      <bottom/>
      <diagonal/>
    </border>
    <border>
      <left/>
      <right style="thin">
        <color auto="1"/>
      </right>
      <top/>
      <bottom/>
      <diagonal/>
    </border>
    <border>
      <left/>
      <right/>
      <top/>
      <bottom style="double">
        <color auto="1"/>
      </bottom>
      <diagonal/>
    </border>
    <border>
      <left/>
      <right/>
      <top/>
      <bottom style="thin">
        <color auto="1"/>
      </bottom>
      <diagonal/>
    </border>
    <border>
      <left/>
      <right/>
      <top style="double">
        <color auto="1"/>
      </top>
      <bottom style="thin">
        <color auto="1"/>
      </bottom>
      <diagonal/>
    </border>
    <border>
      <left/>
      <right/>
      <top style="double">
        <color auto="1"/>
      </top>
      <bottom/>
      <diagonal/>
    </border>
    <border>
      <left/>
      <right/>
      <top style="thin">
        <color auto="1"/>
      </top>
      <bottom style="thin">
        <color auto="1"/>
      </bottom>
      <diagonal/>
    </border>
  </borders>
  <cellStyleXfs count="1544">
    <xf numFmtId="0" fontId="0" fillId="0" borderId="0"/>
    <xf numFmtId="0" fontId="7" fillId="0" borderId="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9"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10" fillId="3" borderId="0" applyNumberFormat="0" applyBorder="0" applyAlignment="0" applyProtection="0"/>
    <xf numFmtId="164" fontId="11" fillId="0" borderId="0">
      <alignment vertical="top"/>
    </xf>
    <xf numFmtId="0" fontId="12" fillId="6" borderId="4" applyNumberFormat="0" applyAlignment="0" applyProtection="0"/>
    <xf numFmtId="0" fontId="13" fillId="7" borderId="7"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5" fontId="16" fillId="0" borderId="0" applyFont="0" applyFill="0" applyBorder="0" applyAlignment="0" applyProtection="0"/>
    <xf numFmtId="167"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5" fontId="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9" fontId="17" fillId="0" borderId="0" applyFont="0" applyFill="0" applyBorder="0" applyAlignment="0" applyProtection="0"/>
    <xf numFmtId="165" fontId="14" fillId="0" borderId="0" applyFont="0" applyFill="0" applyBorder="0" applyAlignment="0" applyProtection="0"/>
    <xf numFmtId="3" fontId="18" fillId="0" borderId="0" applyFill="0" applyBorder="0">
      <alignment horizontal="right" vertical="top"/>
    </xf>
    <xf numFmtId="170" fontId="18" fillId="0" borderId="0" applyFill="0" applyBorder="0">
      <alignment horizontal="right" vertical="top"/>
    </xf>
    <xf numFmtId="3" fontId="18" fillId="0" borderId="0" applyFill="0" applyBorder="0">
      <alignment horizontal="right" vertical="top"/>
    </xf>
    <xf numFmtId="171" fontId="11" fillId="0" borderId="0" applyFont="0" applyFill="0" applyBorder="0">
      <alignment horizontal="right" vertical="top"/>
    </xf>
    <xf numFmtId="172" fontId="18" fillId="0" borderId="0" applyFont="0" applyFill="0" applyBorder="0" applyAlignment="0" applyProtection="0">
      <alignment horizontal="right" vertical="top"/>
    </xf>
    <xf numFmtId="170" fontId="18" fillId="0" borderId="0">
      <alignment horizontal="right" vertical="top"/>
    </xf>
    <xf numFmtId="3" fontId="15" fillId="0" borderId="0" applyFont="0" applyFill="0" applyBorder="0" applyAlignment="0" applyProtection="0"/>
    <xf numFmtId="0" fontId="19" fillId="33" borderId="10" applyNumberFormat="0" applyFont="0" applyAlignment="0" applyProtection="0"/>
    <xf numFmtId="173" fontId="15"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65" fontId="2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2" fontId="15" fillId="0" borderId="0" applyFont="0" applyFill="0" applyBorder="0" applyAlignment="0" applyProtection="0"/>
    <xf numFmtId="0" fontId="25" fillId="2" borderId="0" applyNumberFormat="0" applyBorder="0" applyAlignment="0" applyProtection="0"/>
    <xf numFmtId="0" fontId="26" fillId="0" borderId="1" applyNumberFormat="0" applyFill="0" applyAlignment="0" applyProtection="0"/>
    <xf numFmtId="0" fontId="27" fillId="0" borderId="2" applyNumberFormat="0" applyFill="0" applyAlignment="0" applyProtection="0"/>
    <xf numFmtId="0" fontId="28" fillId="0" borderId="3"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5" borderId="4"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6" applyNumberFormat="0" applyFill="0" applyAlignment="0" applyProtection="0"/>
    <xf numFmtId="174" fontId="34" fillId="0" borderId="0" applyFont="0" applyFill="0" applyBorder="0" applyAlignment="0" applyProtection="0"/>
    <xf numFmtId="165" fontId="15" fillId="0" borderId="0" applyFont="0" applyFill="0" applyBorder="0" applyAlignment="0" applyProtection="0"/>
    <xf numFmtId="175" fontId="20" fillId="0" borderId="0" applyFont="0" applyFill="0" applyBorder="0" applyAlignment="0" applyProtection="0"/>
    <xf numFmtId="175" fontId="20" fillId="0" borderId="0" applyFont="0" applyFill="0" applyBorder="0" applyAlignment="0" applyProtection="0"/>
    <xf numFmtId="0" fontId="15" fillId="0" borderId="0"/>
    <xf numFmtId="0" fontId="35" fillId="4" borderId="0" applyNumberFormat="0" applyBorder="0" applyAlignment="0" applyProtection="0"/>
    <xf numFmtId="0" fontId="1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34" fillId="0" borderId="0"/>
    <xf numFmtId="0" fontId="4" fillId="0" borderId="0"/>
    <xf numFmtId="0" fontId="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34" fillId="0" borderId="0"/>
    <xf numFmtId="0" fontId="20" fillId="0" borderId="0"/>
    <xf numFmtId="0" fontId="20" fillId="0" borderId="0"/>
    <xf numFmtId="0" fontId="15" fillId="0" borderId="0"/>
    <xf numFmtId="0" fontId="34" fillId="0" borderId="0"/>
    <xf numFmtId="0" fontId="34" fillId="0" borderId="0"/>
    <xf numFmtId="0" fontId="34" fillId="0" borderId="0"/>
    <xf numFmtId="0" fontId="7" fillId="0" borderId="0"/>
    <xf numFmtId="176" fontId="15" fillId="0" borderId="0" applyNumberFormat="0" applyFont="0" applyFill="0" applyBorder="0" applyAlignment="0" applyProtection="0"/>
    <xf numFmtId="0" fontId="3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applyFill="0" applyProtection="0"/>
    <xf numFmtId="0" fontId="14" fillId="0" borderId="0"/>
    <xf numFmtId="0" fontId="14" fillId="0" borderId="0"/>
    <xf numFmtId="0" fontId="14" fillId="0" borderId="0"/>
    <xf numFmtId="0" fontId="14" fillId="0" borderId="0"/>
    <xf numFmtId="0" fontId="14" fillId="0" borderId="0"/>
    <xf numFmtId="0" fontId="14" fillId="0" borderId="0"/>
    <xf numFmtId="0" fontId="36"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4" fillId="0" borderId="0"/>
    <xf numFmtId="0" fontId="16" fillId="0" borderId="0"/>
    <xf numFmtId="0" fontId="34" fillId="0" borderId="0"/>
    <xf numFmtId="0" fontId="34" fillId="0" borderId="0"/>
    <xf numFmtId="0" fontId="34" fillId="0" borderId="0"/>
    <xf numFmtId="0" fontId="34" fillId="0" borderId="0"/>
    <xf numFmtId="0" fontId="4" fillId="0" borderId="0"/>
    <xf numFmtId="0" fontId="4" fillId="0" borderId="0"/>
    <xf numFmtId="0" fontId="14" fillId="0" borderId="0"/>
    <xf numFmtId="0" fontId="34" fillId="0" borderId="0"/>
    <xf numFmtId="0" fontId="34" fillId="0" borderId="0"/>
    <xf numFmtId="0" fontId="34" fillId="0" borderId="0"/>
    <xf numFmtId="0" fontId="34" fillId="0" borderId="0"/>
    <xf numFmtId="0" fontId="34" fillId="0" borderId="0"/>
    <xf numFmtId="0" fontId="15" fillId="0" borderId="0"/>
    <xf numFmtId="0" fontId="4" fillId="0" borderId="0"/>
    <xf numFmtId="0" fontId="4" fillId="0" borderId="0"/>
    <xf numFmtId="0" fontId="4" fillId="0" borderId="0"/>
    <xf numFmtId="0" fontId="34" fillId="0" borderId="0"/>
    <xf numFmtId="0" fontId="4" fillId="0" borderId="0"/>
    <xf numFmtId="0" fontId="34" fillId="0" borderId="0"/>
    <xf numFmtId="0" fontId="34" fillId="0" borderId="0"/>
    <xf numFmtId="0" fontId="34" fillId="0" borderId="0"/>
    <xf numFmtId="0" fontId="38" fillId="0" borderId="11" applyNumberFormat="0" applyFill="0" applyAlignment="0" applyProtection="0"/>
    <xf numFmtId="1" fontId="11" fillId="0" borderId="0">
      <alignment vertical="top" wrapText="1"/>
    </xf>
    <xf numFmtId="1" fontId="39" fillId="0" borderId="0" applyFill="0" applyBorder="0" applyProtection="0"/>
    <xf numFmtId="1" fontId="38" fillId="0" borderId="0" applyFont="0" applyFill="0" applyBorder="0" applyProtection="0">
      <alignment vertical="center"/>
    </xf>
    <xf numFmtId="1" fontId="40" fillId="0" borderId="0">
      <alignment horizontal="right" vertical="top"/>
    </xf>
    <xf numFmtId="1" fontId="18" fillId="0" borderId="0" applyNumberFormat="0" applyFill="0" applyBorder="0">
      <alignment vertical="top"/>
    </xf>
    <xf numFmtId="0" fontId="41" fillId="0" borderId="0"/>
    <xf numFmtId="0" fontId="8" fillId="8" borderId="8" applyNumberFormat="0" applyFont="0" applyAlignment="0" applyProtection="0"/>
    <xf numFmtId="0" fontId="14" fillId="8" borderId="8" applyNumberFormat="0" applyFont="0" applyAlignment="0" applyProtection="0"/>
    <xf numFmtId="0" fontId="42" fillId="6" borderId="5"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15"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4" fillId="0" borderId="0" applyFont="0" applyFill="0" applyBorder="0" applyAlignment="0" applyProtection="0"/>
    <xf numFmtId="9" fontId="34" fillId="0" borderId="0" applyFont="0" applyFill="0" applyBorder="0" applyAlignment="0" applyProtection="0"/>
    <xf numFmtId="9" fontId="14" fillId="0" borderId="0" applyFont="0" applyFill="0" applyBorder="0" applyAlignment="0" applyProtection="0"/>
    <xf numFmtId="9" fontId="34"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67" fontId="15"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15" fillId="0" borderId="0" applyFont="0" applyFill="0" applyBorder="0" applyAlignment="0" applyProtection="0"/>
    <xf numFmtId="9" fontId="3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7" fillId="0" borderId="0" applyFont="0" applyFill="0" applyBorder="0" applyAlignment="0" applyProtection="0"/>
    <xf numFmtId="9" fontId="15" fillId="0" borderId="0" applyFont="0" applyFill="0" applyBorder="0" applyAlignment="0" applyProtection="0"/>
    <xf numFmtId="9" fontId="4" fillId="0" borderId="0" applyFont="0" applyFill="0" applyBorder="0" applyAlignment="0" applyProtection="0"/>
    <xf numFmtId="9" fontId="36" fillId="0" borderId="0" applyFont="0" applyFill="0" applyBorder="0" applyAlignment="0" applyProtection="0"/>
    <xf numFmtId="9" fontId="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3" fillId="34" borderId="0" applyNumberFormat="0" applyBorder="0" applyAlignment="0" applyProtection="0"/>
    <xf numFmtId="0" fontId="15" fillId="0" borderId="0"/>
    <xf numFmtId="0" fontId="15" fillId="0" borderId="0"/>
    <xf numFmtId="2" fontId="15" fillId="0" borderId="0" applyFont="0" applyFill="0" applyBorder="0" applyProtection="0">
      <alignment horizontal="right"/>
    </xf>
    <xf numFmtId="2" fontId="15" fillId="0" borderId="0" applyFont="0" applyFill="0" applyBorder="0" applyProtection="0">
      <alignment horizontal="right"/>
    </xf>
    <xf numFmtId="0" fontId="44" fillId="0" borderId="12">
      <alignment horizontal="center"/>
    </xf>
    <xf numFmtId="49" fontId="18" fillId="0" borderId="0" applyFill="0" applyBorder="0" applyAlignment="0" applyProtection="0">
      <alignment vertical="top"/>
    </xf>
    <xf numFmtId="0" fontId="45" fillId="0" borderId="0" applyNumberFormat="0" applyFill="0" applyBorder="0" applyAlignment="0" applyProtection="0"/>
    <xf numFmtId="0" fontId="46" fillId="0" borderId="13" applyNumberFormat="0" applyFill="0" applyAlignment="0" applyProtection="0"/>
    <xf numFmtId="0" fontId="47" fillId="0" borderId="14" applyNumberFormat="0" applyFill="0" applyAlignment="0" applyProtection="0"/>
    <xf numFmtId="0" fontId="48" fillId="0" borderId="15" applyNumberFormat="0" applyFill="0" applyAlignment="0" applyProtection="0"/>
    <xf numFmtId="0" fontId="48" fillId="0" borderId="0" applyNumberFormat="0" applyFill="0" applyBorder="0" applyAlignment="0" applyProtection="0"/>
    <xf numFmtId="0" fontId="49" fillId="0" borderId="9" applyNumberFormat="0" applyFill="0" applyAlignment="0" applyProtection="0"/>
    <xf numFmtId="0" fontId="50" fillId="35" borderId="16" applyNumberFormat="0" applyAlignment="0" applyProtection="0"/>
    <xf numFmtId="2" fontId="20" fillId="0" borderId="0" applyFont="0" applyFill="0" applyBorder="0" applyAlignment="0" applyProtection="0"/>
    <xf numFmtId="2" fontId="20" fillId="0" borderId="0" applyFont="0" applyFill="0" applyBorder="0" applyAlignment="0" applyProtection="0"/>
    <xf numFmtId="0" fontId="51" fillId="0" borderId="0" applyNumberFormat="0" applyFill="0" applyBorder="0" applyAlignment="0" applyProtection="0"/>
    <xf numFmtId="1" fontId="52" fillId="0" borderId="0">
      <alignment vertical="top" wrapText="1"/>
    </xf>
    <xf numFmtId="176" fontId="15" fillId="0" borderId="0" applyNumberFormat="0" applyFont="0" applyFill="0" applyBorder="0" applyAlignment="0" applyProtection="0"/>
    <xf numFmtId="0" fontId="15" fillId="0" borderId="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34" fillId="0" borderId="0"/>
    <xf numFmtId="0" fontId="34" fillId="0" borderId="0"/>
    <xf numFmtId="0" fontId="34" fillId="0" borderId="0"/>
    <xf numFmtId="0" fontId="3" fillId="0" borderId="0"/>
    <xf numFmtId="0" fontId="63" fillId="0" borderId="0"/>
    <xf numFmtId="0" fontId="34" fillId="0" borderId="0"/>
    <xf numFmtId="9" fontId="7"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9" fontId="34" fillId="0" borderId="0" applyFont="0" applyFill="0" applyBorder="0" applyAlignment="0" applyProtection="0"/>
    <xf numFmtId="0" fontId="34" fillId="0" borderId="0"/>
    <xf numFmtId="180" fontId="15" fillId="0" borderId="0" applyFont="0" applyFill="0" applyBorder="0" applyAlignment="0" applyProtection="0"/>
    <xf numFmtId="0" fontId="15" fillId="0" borderId="0"/>
    <xf numFmtId="0" fontId="34" fillId="0" borderId="0"/>
    <xf numFmtId="0" fontId="34" fillId="0" borderId="0"/>
    <xf numFmtId="9" fontId="1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2" fillId="0" borderId="0"/>
    <xf numFmtId="0" fontId="16" fillId="0" borderId="0"/>
    <xf numFmtId="0" fontId="1" fillId="0" borderId="0"/>
    <xf numFmtId="0" fontId="1" fillId="0" borderId="0"/>
    <xf numFmtId="0" fontId="2" fillId="0" borderId="0"/>
    <xf numFmtId="9" fontId="2"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cellStyleXfs>
  <cellXfs count="132">
    <xf numFmtId="0" fontId="0" fillId="0" borderId="0" xfId="0"/>
    <xf numFmtId="0" fontId="7" fillId="0" borderId="0" xfId="1"/>
    <xf numFmtId="17" fontId="0" fillId="0" borderId="0" xfId="0" applyNumberFormat="1"/>
    <xf numFmtId="0" fontId="5" fillId="0" borderId="0" xfId="0" applyFont="1"/>
    <xf numFmtId="0" fontId="6" fillId="0" borderId="0" xfId="0" applyFont="1"/>
    <xf numFmtId="0" fontId="53" fillId="0" borderId="0" xfId="0" applyFont="1"/>
    <xf numFmtId="0" fontId="54" fillId="0" borderId="17" xfId="0" applyFont="1" applyBorder="1" applyAlignment="1">
      <alignment horizontal="center" vertical="center" wrapText="1"/>
    </xf>
    <xf numFmtId="0" fontId="34" fillId="0" borderId="18" xfId="0" applyFont="1" applyBorder="1" applyAlignment="1">
      <alignment horizontal="center" vertical="center" wrapText="1"/>
    </xf>
    <xf numFmtId="0" fontId="54" fillId="0" borderId="18" xfId="0" applyFont="1" applyBorder="1" applyAlignment="1">
      <alignment horizontal="center" vertical="center" wrapText="1"/>
    </xf>
    <xf numFmtId="0" fontId="34" fillId="0" borderId="0" xfId="0" applyFont="1" applyBorder="1" applyAlignment="1">
      <alignment horizontal="center" vertical="center" wrapText="1"/>
    </xf>
    <xf numFmtId="0" fontId="54" fillId="0" borderId="19" xfId="0" applyFont="1" applyBorder="1" applyAlignment="1">
      <alignment horizontal="center" vertical="center" wrapText="1"/>
    </xf>
    <xf numFmtId="0" fontId="34" fillId="0" borderId="20" xfId="0" applyFont="1" applyBorder="1" applyAlignment="1">
      <alignment horizontal="center" vertical="center" wrapText="1"/>
    </xf>
    <xf numFmtId="0" fontId="55" fillId="0" borderId="0" xfId="0" applyFont="1" applyBorder="1" applyAlignment="1">
      <alignment horizontal="center" vertical="center" wrapText="1"/>
    </xf>
    <xf numFmtId="0" fontId="56" fillId="0" borderId="0" xfId="0" applyFont="1" applyBorder="1" applyAlignment="1">
      <alignment horizontal="center" vertical="center" wrapText="1"/>
    </xf>
    <xf numFmtId="0" fontId="54" fillId="0" borderId="12" xfId="0" applyFont="1" applyBorder="1" applyAlignment="1">
      <alignment horizontal="center" vertical="center" wrapText="1"/>
    </xf>
    <xf numFmtId="0" fontId="57" fillId="0" borderId="0" xfId="135" applyFont="1" applyAlignment="1">
      <alignment vertical="center" wrapText="1"/>
    </xf>
    <xf numFmtId="0" fontId="57" fillId="0" borderId="0" xfId="135" applyFont="1" applyFill="1" applyBorder="1" applyAlignment="1">
      <alignment vertical="center" wrapText="1"/>
    </xf>
    <xf numFmtId="3" fontId="0" fillId="0" borderId="0" xfId="0" applyNumberFormat="1"/>
    <xf numFmtId="177" fontId="6" fillId="0" borderId="0" xfId="0" applyNumberFormat="1" applyFont="1"/>
    <xf numFmtId="177" fontId="0" fillId="0" borderId="0" xfId="0" applyNumberFormat="1"/>
    <xf numFmtId="177" fontId="5" fillId="0" borderId="0" xfId="0" applyNumberFormat="1" applyFont="1"/>
    <xf numFmtId="177" fontId="53" fillId="0" borderId="0" xfId="0" applyNumberFormat="1" applyFont="1"/>
    <xf numFmtId="0" fontId="59" fillId="0" borderId="0" xfId="0" applyFont="1"/>
    <xf numFmtId="9" fontId="59" fillId="0" borderId="0" xfId="0" applyNumberFormat="1" applyFont="1"/>
    <xf numFmtId="9" fontId="0" fillId="0" borderId="0" xfId="0" applyNumberFormat="1"/>
    <xf numFmtId="1" fontId="59" fillId="0" borderId="0" xfId="0" applyNumberFormat="1" applyFont="1"/>
    <xf numFmtId="17" fontId="6" fillId="0" borderId="0" xfId="0" applyNumberFormat="1" applyFont="1"/>
    <xf numFmtId="0" fontId="62" fillId="0" borderId="0" xfId="0" applyFont="1"/>
    <xf numFmtId="177" fontId="62" fillId="0" borderId="0" xfId="0" applyNumberFormat="1" applyFont="1"/>
    <xf numFmtId="10" fontId="5" fillId="0" borderId="0" xfId="0" applyNumberFormat="1" applyFont="1"/>
    <xf numFmtId="0" fontId="0" fillId="0" borderId="0" xfId="0" applyFont="1"/>
    <xf numFmtId="3" fontId="58" fillId="0" borderId="0" xfId="0" applyNumberFormat="1" applyFont="1"/>
    <xf numFmtId="0" fontId="34" fillId="0" borderId="0" xfId="100"/>
    <xf numFmtId="0" fontId="54" fillId="0" borderId="0" xfId="100" applyFont="1"/>
    <xf numFmtId="0" fontId="34" fillId="0" borderId="0" xfId="100" applyFont="1" applyAlignment="1">
      <alignment wrapText="1"/>
    </xf>
    <xf numFmtId="9" fontId="0" fillId="0" borderId="0" xfId="237" applyFont="1" applyAlignment="1">
      <alignment wrapText="1"/>
    </xf>
    <xf numFmtId="0" fontId="34" fillId="0" borderId="0" xfId="100" applyFont="1"/>
    <xf numFmtId="177" fontId="0" fillId="0" borderId="0" xfId="294" applyNumberFormat="1" applyFont="1"/>
    <xf numFmtId="177" fontId="57" fillId="0" borderId="0" xfId="294" applyNumberFormat="1" applyFont="1"/>
    <xf numFmtId="177" fontId="34" fillId="0" borderId="0" xfId="100" applyNumberFormat="1"/>
    <xf numFmtId="9" fontId="64" fillId="0" borderId="0" xfId="100" applyNumberFormat="1" applyFont="1"/>
    <xf numFmtId="0" fontId="65" fillId="0" borderId="0" xfId="0" applyFont="1"/>
    <xf numFmtId="9" fontId="65" fillId="0" borderId="0" xfId="0" applyNumberFormat="1" applyFont="1"/>
    <xf numFmtId="0" fontId="67" fillId="0" borderId="0" xfId="135" applyFont="1" applyFill="1" applyBorder="1" applyAlignment="1">
      <alignment vertical="center" wrapText="1"/>
    </xf>
    <xf numFmtId="3" fontId="66" fillId="0" borderId="0" xfId="0" applyNumberFormat="1" applyFont="1"/>
    <xf numFmtId="0" fontId="66" fillId="0" borderId="0" xfId="0" applyFont="1"/>
    <xf numFmtId="0" fontId="68" fillId="0" borderId="0" xfId="0" applyFont="1"/>
    <xf numFmtId="11" fontId="0" fillId="0" borderId="0" xfId="0" applyNumberFormat="1"/>
    <xf numFmtId="1" fontId="62" fillId="0" borderId="0" xfId="0" applyNumberFormat="1" applyFont="1"/>
    <xf numFmtId="0" fontId="55" fillId="0" borderId="0" xfId="135" applyFont="1" applyFill="1" applyBorder="1" applyAlignment="1">
      <alignment vertical="center" wrapText="1"/>
    </xf>
    <xf numFmtId="1" fontId="0" fillId="0" borderId="0" xfId="0" applyNumberFormat="1"/>
    <xf numFmtId="3" fontId="5" fillId="0" borderId="0" xfId="0" applyNumberFormat="1" applyFont="1"/>
    <xf numFmtId="1" fontId="6" fillId="0" borderId="0" xfId="0" applyNumberFormat="1" applyFont="1"/>
    <xf numFmtId="3" fontId="6" fillId="0" borderId="0" xfId="0" applyNumberFormat="1" applyFont="1"/>
    <xf numFmtId="179" fontId="0" fillId="0" borderId="0" xfId="0" applyNumberFormat="1"/>
    <xf numFmtId="0" fontId="69" fillId="0" borderId="0" xfId="0" applyFont="1"/>
    <xf numFmtId="177" fontId="59" fillId="0" borderId="0" xfId="0" applyNumberFormat="1" applyFont="1"/>
    <xf numFmtId="0" fontId="70" fillId="0" borderId="0" xfId="0" applyFont="1"/>
    <xf numFmtId="0" fontId="70" fillId="0" borderId="0" xfId="0" applyNumberFormat="1" applyFont="1"/>
    <xf numFmtId="0" fontId="71" fillId="0" borderId="0" xfId="0" applyFont="1"/>
    <xf numFmtId="9" fontId="71" fillId="0" borderId="0" xfId="0" applyNumberFormat="1" applyFont="1"/>
    <xf numFmtId="10" fontId="0" fillId="0" borderId="0" xfId="0" applyNumberFormat="1"/>
    <xf numFmtId="0" fontId="57" fillId="0" borderId="0" xfId="0" applyFont="1" applyBorder="1" applyAlignment="1">
      <alignment horizontal="center" vertical="center" wrapText="1"/>
    </xf>
    <xf numFmtId="177" fontId="65" fillId="0" borderId="0" xfId="0" applyNumberFormat="1" applyFont="1"/>
    <xf numFmtId="178" fontId="5" fillId="0" borderId="0" xfId="0" applyNumberFormat="1" applyFont="1"/>
    <xf numFmtId="0" fontId="2" fillId="0" borderId="0" xfId="135" applyFont="1" applyFill="1" applyBorder="1" applyAlignment="1">
      <alignment vertical="center" wrapText="1"/>
    </xf>
    <xf numFmtId="1" fontId="0" fillId="0" borderId="0" xfId="0" applyNumberFormat="1" applyFont="1"/>
    <xf numFmtId="3" fontId="0" fillId="0" borderId="0" xfId="0" applyNumberFormat="1" applyFont="1"/>
    <xf numFmtId="179" fontId="0" fillId="0" borderId="0" xfId="0" applyNumberFormat="1" applyFont="1"/>
    <xf numFmtId="4" fontId="0" fillId="0" borderId="0" xfId="0" applyNumberFormat="1"/>
    <xf numFmtId="181" fontId="0" fillId="0" borderId="0" xfId="0" applyNumberFormat="1"/>
    <xf numFmtId="177" fontId="0" fillId="0" borderId="0" xfId="0" applyNumberFormat="1" applyFont="1"/>
    <xf numFmtId="0" fontId="72" fillId="0" borderId="0" xfId="0" applyFont="1"/>
    <xf numFmtId="0" fontId="73" fillId="0" borderId="0" xfId="0" applyFont="1" applyBorder="1" applyAlignment="1">
      <alignment horizontal="center" vertical="center" wrapText="1"/>
    </xf>
    <xf numFmtId="177" fontId="72" fillId="0" borderId="0" xfId="0" applyNumberFormat="1" applyFont="1"/>
    <xf numFmtId="0" fontId="2" fillId="0" borderId="0" xfId="100" applyFont="1" applyAlignment="1">
      <alignment wrapText="1"/>
    </xf>
    <xf numFmtId="0" fontId="60" fillId="0" borderId="0" xfId="1232"/>
    <xf numFmtId="170" fontId="0" fillId="0" borderId="0" xfId="0" applyNumberFormat="1"/>
    <xf numFmtId="0" fontId="76" fillId="0" borderId="0" xfId="0" applyFont="1"/>
    <xf numFmtId="0" fontId="0" fillId="0" borderId="0" xfId="0" applyAlignment="1">
      <alignment wrapText="1"/>
    </xf>
    <xf numFmtId="0" fontId="2" fillId="0" borderId="0" xfId="0" applyFont="1" applyBorder="1" applyAlignment="1">
      <alignment horizontal="center" vertical="center" wrapText="1"/>
    </xf>
    <xf numFmtId="0" fontId="77" fillId="0" borderId="0" xfId="130" applyFont="1"/>
    <xf numFmtId="0" fontId="20" fillId="0" borderId="0" xfId="130"/>
    <xf numFmtId="0" fontId="77" fillId="0" borderId="0" xfId="130" applyFont="1" applyBorder="1"/>
    <xf numFmtId="0" fontId="20" fillId="0" borderId="0" xfId="130" applyAlignment="1">
      <alignment vertical="center"/>
    </xf>
    <xf numFmtId="0" fontId="20" fillId="0" borderId="0" xfId="130" applyAlignment="1">
      <alignment vertical="center" wrapText="1"/>
    </xf>
    <xf numFmtId="0" fontId="78" fillId="0" borderId="0" xfId="130" applyFont="1" applyBorder="1" applyAlignment="1">
      <alignment horizontal="left"/>
    </xf>
    <xf numFmtId="171" fontId="78" fillId="0" borderId="0" xfId="130" quotePrefix="1" applyNumberFormat="1" applyFont="1" applyBorder="1" applyAlignment="1">
      <alignment horizontal="center"/>
    </xf>
    <xf numFmtId="0" fontId="79" fillId="0" borderId="0" xfId="130" applyFont="1" applyBorder="1" applyAlignment="1">
      <alignment horizontal="left"/>
    </xf>
    <xf numFmtId="3" fontId="20" fillId="0" borderId="0" xfId="130" applyNumberFormat="1" applyAlignment="1">
      <alignment vertical="center"/>
    </xf>
    <xf numFmtId="0" fontId="79" fillId="0" borderId="0" xfId="130" applyFont="1" applyBorder="1" applyAlignment="1">
      <alignment horizontal="left" wrapText="1"/>
    </xf>
    <xf numFmtId="3" fontId="79" fillId="0" borderId="21" xfId="130" applyNumberFormat="1" applyFont="1" applyBorder="1" applyAlignment="1">
      <alignment horizontal="center"/>
    </xf>
    <xf numFmtId="3" fontId="15" fillId="0" borderId="0" xfId="130" applyNumberFormat="1" applyFont="1" applyAlignment="1">
      <alignment horizontal="center"/>
    </xf>
    <xf numFmtId="3" fontId="15" fillId="0" borderId="0" xfId="130" applyNumberFormat="1" applyFont="1" applyBorder="1" applyAlignment="1">
      <alignment horizontal="center"/>
    </xf>
    <xf numFmtId="171" fontId="79" fillId="0" borderId="0" xfId="130" quotePrefix="1" applyNumberFormat="1" applyFont="1" applyBorder="1" applyAlignment="1">
      <alignment horizontal="center" wrapText="1"/>
    </xf>
    <xf numFmtId="3" fontId="79" fillId="0" borderId="0" xfId="130" applyNumberFormat="1" applyFont="1" applyBorder="1" applyAlignment="1">
      <alignment horizontal="left" wrapText="1"/>
    </xf>
    <xf numFmtId="3" fontId="79" fillId="0" borderId="0" xfId="130" quotePrefix="1" applyNumberFormat="1" applyFont="1" applyBorder="1" applyAlignment="1">
      <alignment horizontal="center" wrapText="1"/>
    </xf>
    <xf numFmtId="0" fontId="20" fillId="0" borderId="0" xfId="130" applyBorder="1"/>
    <xf numFmtId="0" fontId="78" fillId="0" borderId="0" xfId="130" applyFont="1" applyBorder="1" applyAlignment="1">
      <alignment horizontal="center" vertical="center" wrapText="1"/>
    </xf>
    <xf numFmtId="9" fontId="79" fillId="0" borderId="0" xfId="130" applyNumberFormat="1" applyFont="1" applyBorder="1" applyAlignment="1">
      <alignment horizontal="left" wrapText="1"/>
    </xf>
    <xf numFmtId="0" fontId="79" fillId="0" borderId="0" xfId="130" applyFont="1" applyBorder="1" applyAlignment="1">
      <alignment wrapText="1"/>
    </xf>
    <xf numFmtId="171" fontId="79" fillId="0" borderId="0" xfId="130" quotePrefix="1" applyNumberFormat="1" applyFont="1" applyBorder="1" applyAlignment="1">
      <alignment wrapText="1"/>
    </xf>
    <xf numFmtId="3" fontId="79" fillId="0" borderId="0" xfId="130" applyNumberFormat="1" applyFont="1" applyBorder="1" applyAlignment="1">
      <alignment wrapText="1"/>
    </xf>
    <xf numFmtId="177" fontId="78" fillId="0" borderId="0" xfId="130" applyNumberFormat="1" applyFont="1" applyBorder="1" applyAlignment="1">
      <alignment horizontal="center" wrapText="1"/>
    </xf>
    <xf numFmtId="0" fontId="79" fillId="0" borderId="22" xfId="130" applyFont="1" applyBorder="1" applyAlignment="1">
      <alignment horizontal="left"/>
    </xf>
    <xf numFmtId="0" fontId="79" fillId="0" borderId="22" xfId="130" applyFont="1" applyBorder="1" applyAlignment="1">
      <alignment wrapText="1"/>
    </xf>
    <xf numFmtId="171" fontId="79" fillId="0" borderId="22" xfId="130" quotePrefix="1" applyNumberFormat="1" applyFont="1" applyBorder="1" applyAlignment="1">
      <alignment wrapText="1"/>
    </xf>
    <xf numFmtId="0" fontId="78" fillId="0" borderId="23" xfId="130" applyFont="1" applyBorder="1" applyAlignment="1">
      <alignment horizontal="center" vertical="center" wrapText="1"/>
    </xf>
    <xf numFmtId="3" fontId="79" fillId="0" borderId="22" xfId="130" applyNumberFormat="1" applyFont="1" applyBorder="1" applyAlignment="1">
      <alignment wrapText="1"/>
    </xf>
    <xf numFmtId="0" fontId="85" fillId="0" borderId="0" xfId="130" applyFont="1" applyBorder="1" applyAlignment="1">
      <alignment wrapText="1"/>
    </xf>
    <xf numFmtId="171" fontId="85" fillId="0" borderId="0" xfId="130" quotePrefix="1" applyNumberFormat="1" applyFont="1" applyBorder="1" applyAlignment="1">
      <alignment wrapText="1"/>
    </xf>
    <xf numFmtId="0" fontId="78" fillId="0" borderId="23" xfId="130" applyFont="1" applyBorder="1" applyAlignment="1">
      <alignment horizontal="left" vertical="center" wrapText="1"/>
    </xf>
    <xf numFmtId="177" fontId="78" fillId="0" borderId="0" xfId="130" quotePrefix="1" applyNumberFormat="1" applyFont="1" applyBorder="1" applyAlignment="1">
      <alignment horizontal="center" wrapText="1"/>
    </xf>
    <xf numFmtId="0" fontId="78" fillId="0" borderId="0" xfId="130" applyFont="1" applyBorder="1" applyAlignment="1">
      <alignment horizontal="left" wrapText="1"/>
    </xf>
    <xf numFmtId="0" fontId="78" fillId="0" borderId="22" xfId="130" applyFont="1" applyBorder="1" applyAlignment="1">
      <alignment horizontal="left"/>
    </xf>
    <xf numFmtId="10" fontId="59" fillId="0" borderId="0" xfId="0" applyNumberFormat="1" applyFont="1"/>
    <xf numFmtId="10" fontId="6" fillId="0" borderId="0" xfId="0" applyNumberFormat="1" applyFont="1"/>
    <xf numFmtId="9" fontId="76" fillId="0" borderId="0" xfId="0" applyNumberFormat="1" applyFont="1"/>
    <xf numFmtId="9" fontId="53" fillId="0" borderId="0" xfId="0" applyNumberFormat="1" applyFont="1"/>
    <xf numFmtId="9" fontId="5" fillId="0" borderId="0" xfId="0" applyNumberFormat="1" applyFont="1"/>
    <xf numFmtId="0" fontId="78" fillId="0" borderId="25" xfId="130" applyFont="1" applyBorder="1" applyAlignment="1">
      <alignment horizontal="left"/>
    </xf>
    <xf numFmtId="0" fontId="79" fillId="0" borderId="25" xfId="130" applyFont="1" applyBorder="1" applyAlignment="1">
      <alignment wrapText="1"/>
    </xf>
    <xf numFmtId="3" fontId="79" fillId="0" borderId="25" xfId="130" applyNumberFormat="1" applyFont="1" applyBorder="1" applyAlignment="1">
      <alignment wrapText="1"/>
    </xf>
    <xf numFmtId="171" fontId="79" fillId="0" borderId="25" xfId="130" quotePrefix="1" applyNumberFormat="1" applyFont="1" applyBorder="1" applyAlignment="1">
      <alignment wrapText="1"/>
    </xf>
    <xf numFmtId="0" fontId="83" fillId="0" borderId="0" xfId="130" applyFont="1" applyAlignment="1">
      <alignment horizontal="center" vertical="center"/>
    </xf>
    <xf numFmtId="0" fontId="80" fillId="0" borderId="24" xfId="130" applyFont="1" applyBorder="1" applyAlignment="1">
      <alignment horizontal="left" wrapText="1"/>
    </xf>
    <xf numFmtId="0" fontId="86" fillId="0" borderId="24" xfId="0" applyFont="1" applyBorder="1" applyAlignment="1">
      <alignment horizontal="left" wrapText="1"/>
    </xf>
    <xf numFmtId="0" fontId="80" fillId="0" borderId="0" xfId="130" quotePrefix="1" applyFont="1" applyBorder="1" applyAlignment="1">
      <alignment horizontal="justify" vertical="center" wrapText="1"/>
    </xf>
    <xf numFmtId="0" fontId="84" fillId="0" borderId="0" xfId="0" applyFont="1" applyAlignment="1">
      <alignment horizontal="justify" wrapText="1"/>
    </xf>
    <xf numFmtId="0" fontId="0" fillId="0" borderId="0" xfId="0" applyAlignment="1"/>
    <xf numFmtId="0" fontId="66" fillId="0" borderId="0" xfId="0" applyFont="1" applyAlignment="1"/>
    <xf numFmtId="0" fontId="0" fillId="0" borderId="0" xfId="0" applyAlignment="1">
      <alignment wrapText="1"/>
    </xf>
  </cellXfs>
  <cellStyles count="1544">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ché" xfId="27"/>
    <cellStyle name="Calculation 2" xfId="28"/>
    <cellStyle name="Check Cell 2" xfId="29"/>
    <cellStyle name="Comma 10" xfId="30"/>
    <cellStyle name="Comma 10 2" xfId="31"/>
    <cellStyle name="Comma 11" xfId="32"/>
    <cellStyle name="Comma 11 2" xfId="33"/>
    <cellStyle name="Comma 12" xfId="34"/>
    <cellStyle name="Comma 12 2" xfId="35"/>
    <cellStyle name="Comma 13" xfId="36"/>
    <cellStyle name="Comma 14" xfId="37"/>
    <cellStyle name="Comma 15" xfId="38"/>
    <cellStyle name="Comma 16" xfId="39"/>
    <cellStyle name="Comma 2" xfId="40"/>
    <cellStyle name="Comma 2 2" xfId="41"/>
    <cellStyle name="Comma 2 2 2" xfId="42"/>
    <cellStyle name="Comma 2 2 2 2" xfId="43"/>
    <cellStyle name="Comma 2 2 2 2 2" xfId="44"/>
    <cellStyle name="Comma 2 2 2 3" xfId="45"/>
    <cellStyle name="Comma 2 2 3" xfId="46"/>
    <cellStyle name="Comma 2 3" xfId="47"/>
    <cellStyle name="Comma 2 3 2" xfId="48"/>
    <cellStyle name="Comma 2 4" xfId="49"/>
    <cellStyle name="Comma 3" xfId="50"/>
    <cellStyle name="Comma 3 2" xfId="51"/>
    <cellStyle name="Comma 4" xfId="52"/>
    <cellStyle name="Comma 4 2" xfId="53"/>
    <cellStyle name="Comma 5" xfId="54"/>
    <cellStyle name="Comma 5 2" xfId="55"/>
    <cellStyle name="Comma 5 3" xfId="56"/>
    <cellStyle name="Comma 6" xfId="57"/>
    <cellStyle name="Comma 6 2" xfId="58"/>
    <cellStyle name="Comma 7" xfId="59"/>
    <cellStyle name="Comma 7 2" xfId="60"/>
    <cellStyle name="Comma 8" xfId="61"/>
    <cellStyle name="Comma 9" xfId="62"/>
    <cellStyle name="Comma(0)" xfId="63"/>
    <cellStyle name="Comma(3)" xfId="64"/>
    <cellStyle name="Comma[0]" xfId="65"/>
    <cellStyle name="Comma[1]" xfId="66"/>
    <cellStyle name="Comma[2]__" xfId="67"/>
    <cellStyle name="Comma[3]" xfId="68"/>
    <cellStyle name="Comma0" xfId="69"/>
    <cellStyle name="Commentaire" xfId="70"/>
    <cellStyle name="Currency 2" xfId="989"/>
    <cellStyle name="Currency0" xfId="71"/>
    <cellStyle name="Date" xfId="72"/>
    <cellStyle name="Date 2" xfId="73"/>
    <cellStyle name="Dezimal_03-09-03" xfId="74"/>
    <cellStyle name="En-tête 1" xfId="75"/>
    <cellStyle name="En-tête 1 2" xfId="76"/>
    <cellStyle name="En-tête 2" xfId="77"/>
    <cellStyle name="En-tête 2 2" xfId="78"/>
    <cellStyle name="Explanatory Text 2" xfId="79"/>
    <cellStyle name="Financier0" xfId="80"/>
    <cellStyle name="Financier0 2" xfId="81"/>
    <cellStyle name="Fixed" xfId="82"/>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334" builtinId="9" hidden="1"/>
    <cellStyle name="Followed Hyperlink" xfId="1335" builtinId="9" hidden="1"/>
    <cellStyle name="Followed Hyperlink" xfId="1336" builtinId="9" hidden="1"/>
    <cellStyle name="Followed Hyperlink" xfId="1337" builtinId="9" hidden="1"/>
    <cellStyle name="Followed Hyperlink" xfId="1338" builtinId="9" hidden="1"/>
    <cellStyle name="Followed Hyperlink" xfId="1339" builtinId="9" hidden="1"/>
    <cellStyle name="Followed Hyperlink" xfId="1340" builtinId="9" hidden="1"/>
    <cellStyle name="Followed Hyperlink" xfId="1341" builtinId="9" hidden="1"/>
    <cellStyle name="Followed Hyperlink" xfId="1342" builtinId="9" hidden="1"/>
    <cellStyle name="Followed Hyperlink" xfId="1343" builtinId="9" hidden="1"/>
    <cellStyle name="Followed Hyperlink" xfId="1344" builtinId="9" hidden="1"/>
    <cellStyle name="Followed Hyperlink" xfId="1345" builtinId="9" hidden="1"/>
    <cellStyle name="Followed Hyperlink" xfId="1346" builtinId="9" hidden="1"/>
    <cellStyle name="Followed Hyperlink" xfId="1347" builtinId="9" hidden="1"/>
    <cellStyle name="Followed Hyperlink" xfId="1348" builtinId="9" hidden="1"/>
    <cellStyle name="Followed Hyperlink" xfId="1349" builtinId="9" hidden="1"/>
    <cellStyle name="Followed Hyperlink" xfId="1350" builtinId="9" hidden="1"/>
    <cellStyle name="Followed Hyperlink" xfId="1351" builtinId="9" hidden="1"/>
    <cellStyle name="Followed Hyperlink" xfId="1352" builtinId="9" hidden="1"/>
    <cellStyle name="Followed Hyperlink" xfId="1353" builtinId="9" hidden="1"/>
    <cellStyle name="Followed Hyperlink" xfId="1354" builtinId="9" hidden="1"/>
    <cellStyle name="Followed Hyperlink" xfId="1355" builtinId="9" hidden="1"/>
    <cellStyle name="Followed Hyperlink" xfId="1356" builtinId="9" hidden="1"/>
    <cellStyle name="Followed Hyperlink" xfId="1357" builtinId="9" hidden="1"/>
    <cellStyle name="Followed Hyperlink" xfId="1358" builtinId="9" hidden="1"/>
    <cellStyle name="Followed Hyperlink" xfId="1359" builtinId="9" hidden="1"/>
    <cellStyle name="Followed Hyperlink" xfId="1360" builtinId="9" hidden="1"/>
    <cellStyle name="Followed Hyperlink" xfId="1361" builtinId="9" hidden="1"/>
    <cellStyle name="Followed Hyperlink" xfId="1362" builtinId="9" hidden="1"/>
    <cellStyle name="Followed Hyperlink" xfId="1363" builtinId="9" hidden="1"/>
    <cellStyle name="Followed Hyperlink" xfId="1364" builtinId="9" hidden="1"/>
    <cellStyle name="Followed Hyperlink" xfId="1365" builtinId="9" hidden="1"/>
    <cellStyle name="Followed Hyperlink" xfId="1366" builtinId="9" hidden="1"/>
    <cellStyle name="Followed Hyperlink" xfId="1367" builtinId="9" hidden="1"/>
    <cellStyle name="Followed Hyperlink" xfId="1368" builtinId="9" hidden="1"/>
    <cellStyle name="Followed Hyperlink" xfId="1369" builtinId="9" hidden="1"/>
    <cellStyle name="Followed Hyperlink" xfId="1370" builtinId="9" hidden="1"/>
    <cellStyle name="Followed Hyperlink" xfId="1371" builtinId="9" hidden="1"/>
    <cellStyle name="Followed Hyperlink" xfId="1372" builtinId="9" hidden="1"/>
    <cellStyle name="Followed Hyperlink" xfId="1373" builtinId="9" hidden="1"/>
    <cellStyle name="Followed Hyperlink" xfId="1374" builtinId="9" hidden="1"/>
    <cellStyle name="Followed Hyperlink" xfId="1375" builtinId="9" hidden="1"/>
    <cellStyle name="Followed Hyperlink" xfId="1376" builtinId="9" hidden="1"/>
    <cellStyle name="Followed Hyperlink" xfId="1377" builtinId="9" hidden="1"/>
    <cellStyle name="Followed Hyperlink" xfId="1378" builtinId="9" hidden="1"/>
    <cellStyle name="Followed Hyperlink" xfId="1379" builtinId="9" hidden="1"/>
    <cellStyle name="Followed Hyperlink" xfId="1380" builtinId="9" hidden="1"/>
    <cellStyle name="Followed Hyperlink" xfId="1381" builtinId="9" hidden="1"/>
    <cellStyle name="Followed Hyperlink" xfId="1382" builtinId="9" hidden="1"/>
    <cellStyle name="Followed Hyperlink" xfId="1383" builtinId="9" hidden="1"/>
    <cellStyle name="Followed Hyperlink" xfId="1390" builtinId="9" hidden="1"/>
    <cellStyle name="Followed Hyperlink" xfId="1391" builtinId="9" hidden="1"/>
    <cellStyle name="Followed Hyperlink" xfId="1392" builtinId="9" hidden="1"/>
    <cellStyle name="Followed Hyperlink" xfId="1393" builtinId="9" hidden="1"/>
    <cellStyle name="Followed Hyperlink" xfId="1394" builtinId="9" hidden="1"/>
    <cellStyle name="Followed Hyperlink" xfId="1395" builtinId="9" hidden="1"/>
    <cellStyle name="Followed Hyperlink" xfId="1396" builtinId="9" hidden="1"/>
    <cellStyle name="Followed Hyperlink" xfId="1397" builtinId="9" hidden="1"/>
    <cellStyle name="Followed Hyperlink" xfId="1398" builtinId="9" hidden="1"/>
    <cellStyle name="Followed Hyperlink" xfId="1399" builtinId="9" hidden="1"/>
    <cellStyle name="Followed Hyperlink" xfId="1400" builtinId="9" hidden="1"/>
    <cellStyle name="Followed Hyperlink" xfId="1401" builtinId="9" hidden="1"/>
    <cellStyle name="Followed Hyperlink" xfId="1402" builtinId="9" hidden="1"/>
    <cellStyle name="Followed Hyperlink" xfId="1403" builtinId="9" hidden="1"/>
    <cellStyle name="Followed Hyperlink" xfId="1404" builtinId="9" hidden="1"/>
    <cellStyle name="Followed Hyperlink" xfId="1405" builtinId="9" hidden="1"/>
    <cellStyle name="Followed Hyperlink" xfId="1406" builtinId="9" hidden="1"/>
    <cellStyle name="Followed Hyperlink" xfId="1407"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1" builtinId="9" hidden="1"/>
    <cellStyle name="Followed Hyperlink" xfId="1462" builtinId="9" hidden="1"/>
    <cellStyle name="Followed Hyperlink" xfId="1463" builtinId="9" hidden="1"/>
    <cellStyle name="Followed Hyperlink" xfId="1464" builtinId="9" hidden="1"/>
    <cellStyle name="Followed Hyperlink" xfId="1465" builtinId="9" hidden="1"/>
    <cellStyle name="Followed Hyperlink" xfId="1466" builtinId="9" hidden="1"/>
    <cellStyle name="Followed Hyperlink" xfId="1467" builtinId="9" hidden="1"/>
    <cellStyle name="Followed Hyperlink" xfId="1468" builtinId="9" hidden="1"/>
    <cellStyle name="Followed Hyperlink" xfId="1469" builtinId="9" hidden="1"/>
    <cellStyle name="Followed Hyperlink" xfId="1470" builtinId="9" hidden="1"/>
    <cellStyle name="Followed Hyperlink" xfId="1471" builtinId="9" hidden="1"/>
    <cellStyle name="Followed Hyperlink" xfId="1472" builtinId="9" hidden="1"/>
    <cellStyle name="Followed Hyperlink" xfId="1473" builtinId="9" hidden="1"/>
    <cellStyle name="Followed Hyperlink" xfId="1474" builtinId="9" hidden="1"/>
    <cellStyle name="Followed Hyperlink" xfId="1475" builtinId="9" hidden="1"/>
    <cellStyle name="Followed Hyperlink" xfId="1476" builtinId="9" hidden="1"/>
    <cellStyle name="Followed Hyperlink" xfId="1477" builtinId="9" hidden="1"/>
    <cellStyle name="Followed Hyperlink" xfId="1478" builtinId="9" hidden="1"/>
    <cellStyle name="Followed Hyperlink" xfId="1479" builtinId="9" hidden="1"/>
    <cellStyle name="Followed Hyperlink" xfId="1480" builtinId="9" hidden="1"/>
    <cellStyle name="Followed Hyperlink" xfId="1481" builtinId="9" hidden="1"/>
    <cellStyle name="Followed Hyperlink" xfId="1482" builtinId="9" hidden="1"/>
    <cellStyle name="Followed Hyperlink" xfId="1483" builtinId="9" hidden="1"/>
    <cellStyle name="Followed Hyperlink" xfId="1484" builtinId="9" hidden="1"/>
    <cellStyle name="Followed Hyperlink" xfId="1485" builtinId="9" hidden="1"/>
    <cellStyle name="Followed Hyperlink" xfId="1486" builtinId="9" hidden="1"/>
    <cellStyle name="Followed Hyperlink" xfId="1487" builtinId="9" hidden="1"/>
    <cellStyle name="Followed Hyperlink" xfId="1488" builtinId="9" hidden="1"/>
    <cellStyle name="Followed Hyperlink" xfId="1489" builtinId="9" hidden="1"/>
    <cellStyle name="Followed Hyperlink" xfId="1490" builtinId="9" hidden="1"/>
    <cellStyle name="Followed Hyperlink" xfId="1491" builtinId="9" hidden="1"/>
    <cellStyle name="Followed Hyperlink" xfId="1492" builtinId="9" hidden="1"/>
    <cellStyle name="Followed Hyperlink" xfId="1493" builtinId="9" hidden="1"/>
    <cellStyle name="Followed Hyperlink" xfId="1494" builtinId="9" hidden="1"/>
    <cellStyle name="Followed Hyperlink" xfId="1495" builtinId="9" hidden="1"/>
    <cellStyle name="Followed Hyperlink" xfId="1496" builtinId="9" hidden="1"/>
    <cellStyle name="Followed Hyperlink" xfId="1497" builtinId="9" hidden="1"/>
    <cellStyle name="Followed Hyperlink" xfId="1498" builtinId="9" hidden="1"/>
    <cellStyle name="Followed Hyperlink" xfId="1499" builtinId="9" hidden="1"/>
    <cellStyle name="Followed Hyperlink" xfId="1500" builtinId="9" hidden="1"/>
    <cellStyle name="Followed Hyperlink" xfId="1501" builtinId="9" hidden="1"/>
    <cellStyle name="Followed Hyperlink" xfId="1502" builtinId="9" hidden="1"/>
    <cellStyle name="Followed Hyperlink" xfId="1503" builtinId="9" hidden="1"/>
    <cellStyle name="Followed Hyperlink" xfId="1504" builtinId="9" hidden="1"/>
    <cellStyle name="Followed Hyperlink" xfId="1505" builtinId="9" hidden="1"/>
    <cellStyle name="Followed Hyperlink" xfId="1506" builtinId="9" hidden="1"/>
    <cellStyle name="Followed Hyperlink" xfId="1507" builtinId="9" hidden="1"/>
    <cellStyle name="Followed Hyperlink" xfId="1508" builtinId="9" hidden="1"/>
    <cellStyle name="Followed Hyperlink" xfId="1509" builtinId="9" hidden="1"/>
    <cellStyle name="Followed Hyperlink" xfId="1510" builtinId="9" hidden="1"/>
    <cellStyle name="Followed Hyperlink" xfId="1511" builtinId="9" hidden="1"/>
    <cellStyle name="Followed Hyperlink" xfId="1512" builtinId="9" hidden="1"/>
    <cellStyle name="Followed Hyperlink" xfId="1513" builtinId="9" hidden="1"/>
    <cellStyle name="Followed Hyperlink" xfId="1514" builtinId="9" hidden="1"/>
    <cellStyle name="Followed Hyperlink" xfId="1515" builtinId="9" hidden="1"/>
    <cellStyle name="Followed Hyperlink" xfId="1516" builtinId="9" hidden="1"/>
    <cellStyle name="Followed Hyperlink" xfId="1517" builtinId="9" hidden="1"/>
    <cellStyle name="Followed Hyperlink" xfId="1518" builtinId="9" hidden="1"/>
    <cellStyle name="Followed Hyperlink" xfId="1519" builtinId="9" hidden="1"/>
    <cellStyle name="Followed Hyperlink" xfId="1520" builtinId="9" hidden="1"/>
    <cellStyle name="Followed Hyperlink" xfId="1521" builtinId="9" hidden="1"/>
    <cellStyle name="Followed Hyperlink" xfId="1522" builtinId="9" hidden="1"/>
    <cellStyle name="Followed Hyperlink" xfId="1523" builtinId="9" hidden="1"/>
    <cellStyle name="Followed Hyperlink" xfId="1524" builtinId="9" hidden="1"/>
    <cellStyle name="Followed Hyperlink" xfId="1525" builtinId="9" hidden="1"/>
    <cellStyle name="Followed Hyperlink" xfId="1526" builtinId="9" hidden="1"/>
    <cellStyle name="Followed Hyperlink" xfId="1527" builtinId="9" hidden="1"/>
    <cellStyle name="Followed Hyperlink" xfId="1528" builtinId="9" hidden="1"/>
    <cellStyle name="Followed Hyperlink" xfId="1529" builtinId="9" hidden="1"/>
    <cellStyle name="Followed Hyperlink" xfId="1530" builtinId="9" hidden="1"/>
    <cellStyle name="Followed Hyperlink" xfId="1531" builtinId="9" hidden="1"/>
    <cellStyle name="Followed Hyperlink" xfId="1532" builtinId="9" hidden="1"/>
    <cellStyle name="Followed Hyperlink" xfId="1533" builtinId="9" hidden="1"/>
    <cellStyle name="Followed Hyperlink" xfId="1534" builtinId="9" hidden="1"/>
    <cellStyle name="Followed Hyperlink" xfId="1535" builtinId="9" hidden="1"/>
    <cellStyle name="Followed Hyperlink" xfId="1536" builtinId="9" hidden="1"/>
    <cellStyle name="Followed Hyperlink" xfId="1537" builtinId="9" hidden="1"/>
    <cellStyle name="Followed Hyperlink" xfId="1538" builtinId="9" hidden="1"/>
    <cellStyle name="Followed Hyperlink" xfId="1539" builtinId="9" hidden="1"/>
    <cellStyle name="Followed Hyperlink" xfId="1540" builtinId="9" hidden="1"/>
    <cellStyle name="Followed Hyperlink" xfId="1541" builtinId="9" hidden="1"/>
    <cellStyle name="Followed Hyperlink" xfId="1542" builtinId="9" hidden="1"/>
    <cellStyle name="Followed Hyperlink" xfId="1543" builtinId="9" hidden="1"/>
    <cellStyle name="Good 2" xfId="83"/>
    <cellStyle name="Heading 1 2" xfId="84"/>
    <cellStyle name="Heading 2 2" xfId="85"/>
    <cellStyle name="Heading 3 2" xfId="86"/>
    <cellStyle name="Heading 4 2" xfId="87"/>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cellStyle name="Hyperlink 2" xfId="88"/>
    <cellStyle name="Input 2" xfId="89"/>
    <cellStyle name="Lien hypertexte 2" xfId="90"/>
    <cellStyle name="Lien hypertexte 3" xfId="91"/>
    <cellStyle name="Linked Cell 2" xfId="92"/>
    <cellStyle name="Milliers 2" xfId="93"/>
    <cellStyle name="Milliers 3" xfId="94"/>
    <cellStyle name="Monétaire0" xfId="95"/>
    <cellStyle name="Monétaire0 2" xfId="96"/>
    <cellStyle name="Motif" xfId="97"/>
    <cellStyle name="Neutral 2" xfId="98"/>
    <cellStyle name="Normaali_Eduskuntavaalit" xfId="99"/>
    <cellStyle name="Normal" xfId="0" builtinId="0"/>
    <cellStyle name="Normal 10" xfId="100"/>
    <cellStyle name="Normal 10 2" xfId="101"/>
    <cellStyle name="Normal 10 2 2" xfId="102"/>
    <cellStyle name="Normal 10 3" xfId="103"/>
    <cellStyle name="Normal 10 3 2" xfId="603"/>
    <cellStyle name="Normal 10 4" xfId="104"/>
    <cellStyle name="Normal 10 4 2" xfId="105"/>
    <cellStyle name="Normal 10 5" xfId="106"/>
    <cellStyle name="Normal 11" xfId="1"/>
    <cellStyle name="Normal 11 2" xfId="107"/>
    <cellStyle name="Normal 11 2 2" xfId="108"/>
    <cellStyle name="Normal 11 3" xfId="109"/>
    <cellStyle name="Normal 11 4" xfId="604"/>
    <cellStyle name="Normal 12" xfId="110"/>
    <cellStyle name="Normal 12 2" xfId="111"/>
    <cellStyle name="Normal 12 2 2" xfId="112"/>
    <cellStyle name="Normal 12 3" xfId="113"/>
    <cellStyle name="Normal 13" xfId="114"/>
    <cellStyle name="Normal 13 2" xfId="115"/>
    <cellStyle name="Normal 13 3" xfId="116"/>
    <cellStyle name="Normal 13 4" xfId="117"/>
    <cellStyle name="Normal 14" xfId="118"/>
    <cellStyle name="Normal 15" xfId="119"/>
    <cellStyle name="Normal 15 2" xfId="120"/>
    <cellStyle name="Normal 15 2 2" xfId="121"/>
    <cellStyle name="Normal 15 3" xfId="122"/>
    <cellStyle name="Normal 15 4" xfId="123"/>
    <cellStyle name="Normal 16" xfId="124"/>
    <cellStyle name="Normal 16 2" xfId="605"/>
    <cellStyle name="Normal 16 2 2" xfId="1384"/>
    <cellStyle name="Normal 17" xfId="125"/>
    <cellStyle name="Normal 18" xfId="126"/>
    <cellStyle name="Normal 19" xfId="127"/>
    <cellStyle name="Normal 2" xfId="128"/>
    <cellStyle name="Normal 2 2" xfId="129"/>
    <cellStyle name="Normal 2 2 2" xfId="130"/>
    <cellStyle name="Normal 2 2 3" xfId="990"/>
    <cellStyle name="Normal 2 3" xfId="131"/>
    <cellStyle name="Normal 2 4" xfId="132"/>
    <cellStyle name="Normal 2 4 2" xfId="133"/>
    <cellStyle name="Normal 2 4 3" xfId="134"/>
    <cellStyle name="Normal 2 5" xfId="135"/>
    <cellStyle name="Normal 2 6" xfId="136"/>
    <cellStyle name="Normal 2 7" xfId="137"/>
    <cellStyle name="Normal 2_AccumulationEquation" xfId="138"/>
    <cellStyle name="Normal 20" xfId="139"/>
    <cellStyle name="Normal 20 2" xfId="140"/>
    <cellStyle name="Normal 21" xfId="141"/>
    <cellStyle name="Normal 21 2" xfId="142"/>
    <cellStyle name="Normal 22" xfId="143"/>
    <cellStyle name="Normal 22 2" xfId="144"/>
    <cellStyle name="Normal 23" xfId="145"/>
    <cellStyle name="Normal 23 2" xfId="146"/>
    <cellStyle name="Normal 24" xfId="147"/>
    <cellStyle name="Normal 24 2" xfId="148"/>
    <cellStyle name="Normal 25" xfId="149"/>
    <cellStyle name="Normal 25 2" xfId="150"/>
    <cellStyle name="Normal 26" xfId="151"/>
    <cellStyle name="Normal 27" xfId="152"/>
    <cellStyle name="Normal 27 2" xfId="153"/>
    <cellStyle name="Normal 28" xfId="154"/>
    <cellStyle name="Normal 28 2" xfId="155"/>
    <cellStyle name="Normal 29" xfId="156"/>
    <cellStyle name="Normal 29 2" xfId="157"/>
    <cellStyle name="Normal 3" xfId="158"/>
    <cellStyle name="Normal 3 10" xfId="159"/>
    <cellStyle name="Normal 3 2" xfId="160"/>
    <cellStyle name="Normal 3 2 2" xfId="161"/>
    <cellStyle name="Normal 3 2 2 2" xfId="162"/>
    <cellStyle name="Normal 3 2 2 3" xfId="163"/>
    <cellStyle name="Normal 3 2 2 3 2" xfId="164"/>
    <cellStyle name="Normal 3 2 2 4" xfId="165"/>
    <cellStyle name="Normal 3 2 2 5" xfId="166"/>
    <cellStyle name="Normal 3 2 3" xfId="167"/>
    <cellStyle name="Normal 3 2 4" xfId="168"/>
    <cellStyle name="Normal 3 2 4 2" xfId="169"/>
    <cellStyle name="Normal 3 2 4 2 2" xfId="170"/>
    <cellStyle name="Normal 3 2 5" xfId="171"/>
    <cellStyle name="Normal 3 2 6" xfId="172"/>
    <cellStyle name="Normal 3 2 6 2" xfId="173"/>
    <cellStyle name="Normal 3 2 7" xfId="174"/>
    <cellStyle name="Normal 3 2 7 2" xfId="175"/>
    <cellStyle name="Normal 3 3" xfId="176"/>
    <cellStyle name="Normal 3 4" xfId="177"/>
    <cellStyle name="Normal 3 4 2" xfId="178"/>
    <cellStyle name="Normal 3 5" xfId="179"/>
    <cellStyle name="Normal 3 6" xfId="180"/>
    <cellStyle name="Normal 3 7" xfId="181"/>
    <cellStyle name="Normal 3 8" xfId="182"/>
    <cellStyle name="Normal 3 8 2" xfId="183"/>
    <cellStyle name="Normal 3 9" xfId="184"/>
    <cellStyle name="Normal 30" xfId="185"/>
    <cellStyle name="Normal 30 2" xfId="186"/>
    <cellStyle name="Normal 31" xfId="187"/>
    <cellStyle name="Normal 31 2" xfId="188"/>
    <cellStyle name="Normal 32" xfId="189"/>
    <cellStyle name="Normal 32 2" xfId="1385"/>
    <cellStyle name="Normal 33" xfId="190"/>
    <cellStyle name="Normal 33 2" xfId="191"/>
    <cellStyle name="Normal 34" xfId="192"/>
    <cellStyle name="Normal 35" xfId="193"/>
    <cellStyle name="Normal 36" xfId="194"/>
    <cellStyle name="Normal 36 2" xfId="195"/>
    <cellStyle name="Normal 37" xfId="196"/>
    <cellStyle name="Normal 38" xfId="606"/>
    <cellStyle name="Normal 39" xfId="607"/>
    <cellStyle name="Normal 4" xfId="197"/>
    <cellStyle name="Normal 4 2" xfId="198"/>
    <cellStyle name="Normal 4 3" xfId="199"/>
    <cellStyle name="Normal 4 4" xfId="200"/>
    <cellStyle name="Normal 4 4 2" xfId="201"/>
    <cellStyle name="Normal 4 5" xfId="202"/>
    <cellStyle name="Normal 4 5 2" xfId="203"/>
    <cellStyle name="Normal 4 6" xfId="204"/>
    <cellStyle name="Normal 40" xfId="1386"/>
    <cellStyle name="Normal 41" xfId="1387"/>
    <cellStyle name="Normal 5" xfId="205"/>
    <cellStyle name="Normal 5 2" xfId="206"/>
    <cellStyle name="Normal 6" xfId="207"/>
    <cellStyle name="Normal 6 2" xfId="208"/>
    <cellStyle name="Normal 7" xfId="209"/>
    <cellStyle name="Normal 7 2" xfId="210"/>
    <cellStyle name="Normal 8" xfId="211"/>
    <cellStyle name="Normal 8 2" xfId="212"/>
    <cellStyle name="Normal 8 2 2" xfId="988"/>
    <cellStyle name="Normal 8 3" xfId="608"/>
    <cellStyle name="Normal 8 3 2" xfId="1388"/>
    <cellStyle name="Normal 8 4" xfId="991"/>
    <cellStyle name="Normal 9" xfId="213"/>
    <cellStyle name="Normal 9 2" xfId="992"/>
    <cellStyle name="Normal GHG whole table" xfId="214"/>
    <cellStyle name="Normal-blank" xfId="215"/>
    <cellStyle name="Normal-bottom" xfId="216"/>
    <cellStyle name="Normal-center" xfId="217"/>
    <cellStyle name="Normal-droit" xfId="218"/>
    <cellStyle name="Normal-top" xfId="219"/>
    <cellStyle name="normální_Nove vystupy_DOPOCTENE" xfId="220"/>
    <cellStyle name="Note 2" xfId="221"/>
    <cellStyle name="Note 3" xfId="222"/>
    <cellStyle name="Output 2" xfId="223"/>
    <cellStyle name="Percent 10" xfId="224"/>
    <cellStyle name="Percent 10 2" xfId="225"/>
    <cellStyle name="Percent 11" xfId="226"/>
    <cellStyle name="Percent 12" xfId="227"/>
    <cellStyle name="Percent 12 2" xfId="228"/>
    <cellStyle name="Percent 12 2 2" xfId="229"/>
    <cellStyle name="Percent 13" xfId="230"/>
    <cellStyle name="Percent 14" xfId="231"/>
    <cellStyle name="Percent 15" xfId="232"/>
    <cellStyle name="Percent 15 2" xfId="233"/>
    <cellStyle name="Percent 16" xfId="234"/>
    <cellStyle name="Percent 16 2" xfId="235"/>
    <cellStyle name="Percent 17" xfId="236"/>
    <cellStyle name="Percent 18" xfId="237"/>
    <cellStyle name="Percent 19" xfId="238"/>
    <cellStyle name="Percent 2" xfId="239"/>
    <cellStyle name="Percent 2 2" xfId="240"/>
    <cellStyle name="Percent 2 2 2" xfId="241"/>
    <cellStyle name="Percent 2 3" xfId="242"/>
    <cellStyle name="Percent 2 4" xfId="243"/>
    <cellStyle name="Percent 2 5" xfId="244"/>
    <cellStyle name="Percent 3" xfId="245"/>
    <cellStyle name="Percent 3 2" xfId="246"/>
    <cellStyle name="Percent 3 3" xfId="609"/>
    <cellStyle name="Percent 4" xfId="247"/>
    <cellStyle name="Percent 4 2" xfId="248"/>
    <cellStyle name="Percent 4 2 2" xfId="249"/>
    <cellStyle name="Percent 4 3" xfId="250"/>
    <cellStyle name="Percent 4 3 2" xfId="251"/>
    <cellStyle name="Percent 4 4" xfId="252"/>
    <cellStyle name="Percent 5" xfId="253"/>
    <cellStyle name="Percent 6" xfId="254"/>
    <cellStyle name="Percent 6 2" xfId="255"/>
    <cellStyle name="Percent 7" xfId="256"/>
    <cellStyle name="Percent 7 2" xfId="257"/>
    <cellStyle name="Percent 7 2 2" xfId="258"/>
    <cellStyle name="Percent 8" xfId="259"/>
    <cellStyle name="Percent 8 2" xfId="260"/>
    <cellStyle name="Percent 8 3" xfId="261"/>
    <cellStyle name="Percent 9" xfId="262"/>
    <cellStyle name="Percent 9 2" xfId="263"/>
    <cellStyle name="Percent 9 3" xfId="264"/>
    <cellStyle name="Pilkku_Esimerkkejä kaavioista.xls Kaavio 1" xfId="265"/>
    <cellStyle name="Pourcentage 10" xfId="266"/>
    <cellStyle name="Pourcentage 10 2" xfId="267"/>
    <cellStyle name="Pourcentage 10 2 2" xfId="268"/>
    <cellStyle name="Pourcentage 10 3" xfId="269"/>
    <cellStyle name="Pourcentage 10 4" xfId="270"/>
    <cellStyle name="Pourcentage 10 5" xfId="610"/>
    <cellStyle name="Pourcentage 11" xfId="271"/>
    <cellStyle name="Pourcentage 12" xfId="272"/>
    <cellStyle name="Pourcentage 12 2" xfId="273"/>
    <cellStyle name="Pourcentage 12 3" xfId="274"/>
    <cellStyle name="Pourcentage 13" xfId="275"/>
    <cellStyle name="Pourcentage 13 2" xfId="276"/>
    <cellStyle name="Pourcentage 14" xfId="277"/>
    <cellStyle name="Pourcentage 15" xfId="278"/>
    <cellStyle name="Pourcentage 15 2" xfId="993"/>
    <cellStyle name="Pourcentage 16" xfId="279"/>
    <cellStyle name="Pourcentage 17" xfId="611"/>
    <cellStyle name="Pourcentage 18" xfId="994"/>
    <cellStyle name="Pourcentage 19" xfId="995"/>
    <cellStyle name="Pourcentage 2" xfId="280"/>
    <cellStyle name="Pourcentage 2 2" xfId="281"/>
    <cellStyle name="Pourcentage 2 3" xfId="282"/>
    <cellStyle name="Pourcentage 2 3 2" xfId="283"/>
    <cellStyle name="Pourcentage 2 3 2 2" xfId="284"/>
    <cellStyle name="Pourcentage 2 3 3" xfId="285"/>
    <cellStyle name="Pourcentage 2 4" xfId="286"/>
    <cellStyle name="Pourcentage 20" xfId="1389"/>
    <cellStyle name="Pourcentage 3" xfId="287"/>
    <cellStyle name="Pourcentage 3 2" xfId="288"/>
    <cellStyle name="Pourcentage 4" xfId="289"/>
    <cellStyle name="Pourcentage 4 2" xfId="290"/>
    <cellStyle name="Pourcentage 5" xfId="291"/>
    <cellStyle name="Pourcentage 5 2" xfId="292"/>
    <cellStyle name="Pourcentage 6" xfId="293"/>
    <cellStyle name="Pourcentage 6 2" xfId="294"/>
    <cellStyle name="Pourcentage 6 2 2" xfId="295"/>
    <cellStyle name="Pourcentage 7" xfId="296"/>
    <cellStyle name="Pourcentage 7 2" xfId="297"/>
    <cellStyle name="Pourcentage 7 3" xfId="987"/>
    <cellStyle name="Pourcentage 8" xfId="298"/>
    <cellStyle name="Pourcentage 8 2" xfId="299"/>
    <cellStyle name="Pourcentage 8 2 2" xfId="612"/>
    <cellStyle name="Pourcentage 9" xfId="300"/>
    <cellStyle name="Pourcentage 9 2" xfId="301"/>
    <cellStyle name="Pourcentage 9 2 2" xfId="302"/>
    <cellStyle name="Satisfaisant" xfId="303"/>
    <cellStyle name="Standard 11" xfId="304"/>
    <cellStyle name="Standard_2 + 3" xfId="305"/>
    <cellStyle name="Style 24" xfId="306"/>
    <cellStyle name="Style 25" xfId="307"/>
    <cellStyle name="style_col_headings" xfId="308"/>
    <cellStyle name="TEXT" xfId="309"/>
    <cellStyle name="Titre" xfId="310"/>
    <cellStyle name="Titre 1" xfId="311"/>
    <cellStyle name="Titre 2" xfId="312"/>
    <cellStyle name="Titre 3" xfId="313"/>
    <cellStyle name="Titre 4" xfId="314"/>
    <cellStyle name="Total 2" xfId="315"/>
    <cellStyle name="Vérification" xfId="316"/>
    <cellStyle name="Virgule fixe" xfId="317"/>
    <cellStyle name="Virgule fixe 2" xfId="318"/>
    <cellStyle name="Warning Text 2" xfId="319"/>
    <cellStyle name="Wrapped" xfId="320"/>
    <cellStyle name="一般 2 3" xfId="321"/>
    <cellStyle name="一般 3" xfId="322"/>
  </cellStyles>
  <dxfs count="0"/>
  <tableStyles count="0" defaultTableStyle="TableStyleMedium9" defaultPivotStyle="PivotStyleMedium4"/>
  <colors>
    <mruColors>
      <color rgb="FFFFC100"/>
      <color rgb="FF7740FF"/>
      <color rgb="FF00C5FB"/>
      <color rgb="FF150604"/>
      <color rgb="FFE30809"/>
      <color rgb="FFDB0809"/>
      <color rgb="FFB70A0A"/>
      <color rgb="FF950B0A"/>
      <color rgb="FF3C0A08"/>
      <color rgb="FF000000"/>
    </mru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sharedStrings" Target="sharedStrings.xml"/><Relationship Id="rId21"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externalLink" Target="externalLinks/externalLink1.xml"/><Relationship Id="rId16" Type="http://schemas.openxmlformats.org/officeDocument/2006/relationships/externalLink" Target="externalLinks/externalLink2.xml"/><Relationship Id="rId17" Type="http://schemas.openxmlformats.org/officeDocument/2006/relationships/externalLink" Target="externalLinks/externalLink3.xml"/><Relationship Id="rId18" Type="http://schemas.openxmlformats.org/officeDocument/2006/relationships/theme" Target="theme/theme1.xml"/><Relationship Id="rId19"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200"/>
              <a:t>Proposed tax plans (as of January 20, 2020) </a:t>
            </a:r>
          </a:p>
          <a:p>
            <a:pPr>
              <a:defRPr/>
            </a:pPr>
            <a:r>
              <a:rPr lang="en-US" sz="1200" b="0"/>
              <a:t>(including private health insurance</a:t>
            </a:r>
            <a:r>
              <a:rPr lang="en-US" sz="1200" b="0" baseline="0"/>
              <a:t> as tax)</a:t>
            </a:r>
          </a:p>
          <a:p>
            <a:pPr>
              <a:defRPr/>
            </a:pPr>
            <a:endParaRPr lang="en-US" sz="1400"/>
          </a:p>
        </c:rich>
      </c:tx>
      <c:layout>
        <c:manualLayout>
          <c:xMode val="edge"/>
          <c:yMode val="edge"/>
          <c:x val="0.260262980395607"/>
          <c:y val="0.00362647488212909"/>
        </c:manualLayout>
      </c:layout>
      <c:overlay val="0"/>
    </c:title>
    <c:autoTitleDeleted val="0"/>
    <c:plotArea>
      <c:layout>
        <c:manualLayout>
          <c:layoutTarget val="inner"/>
          <c:xMode val="edge"/>
          <c:yMode val="edge"/>
          <c:x val="0.153206425314154"/>
          <c:y val="0.12435918914391"/>
          <c:w val="0.709651901054268"/>
          <c:h val="0.627825610894383"/>
        </c:manualLayout>
      </c:layout>
      <c:lineChart>
        <c:grouping val="standard"/>
        <c:varyColors val="0"/>
        <c:ser>
          <c:idx val="2"/>
          <c:order val="0"/>
          <c:spPr>
            <a:ln w="19050">
              <a:solidFill>
                <a:schemeClr val="tx1"/>
              </a:solidFill>
            </a:ln>
          </c:spPr>
          <c:marker>
            <c:symbol val="none"/>
          </c:marker>
          <c:val>
            <c:numRef>
              <c:f>calculatorbig!$EG$8:$EG$135</c:f>
              <c:numCache>
                <c:formatCode>0.0%</c:formatCode>
                <c:ptCount val="128"/>
                <c:pt idx="0">
                  <c:v>0.285059701655192</c:v>
                </c:pt>
                <c:pt idx="1">
                  <c:v>0.279454079165619</c:v>
                </c:pt>
                <c:pt idx="2">
                  <c:v>0.272406573774432</c:v>
                </c:pt>
                <c:pt idx="3">
                  <c:v>0.270723014769181</c:v>
                </c:pt>
                <c:pt idx="4">
                  <c:v>0.27147731925354</c:v>
                </c:pt>
                <c:pt idx="5">
                  <c:v>0.273174802561258</c:v>
                </c:pt>
                <c:pt idx="6">
                  <c:v>0.274756015456892</c:v>
                </c:pt>
                <c:pt idx="7">
                  <c:v>0.275638229508762</c:v>
                </c:pt>
                <c:pt idx="8">
                  <c:v>0.278252677677866</c:v>
                </c:pt>
                <c:pt idx="9">
                  <c:v>0.283332594683292</c:v>
                </c:pt>
                <c:pt idx="10">
                  <c:v>0.283263565280495</c:v>
                </c:pt>
                <c:pt idx="11">
                  <c:v>0.285409512076195</c:v>
                </c:pt>
                <c:pt idx="12">
                  <c:v>0.28833002296162</c:v>
                </c:pt>
                <c:pt idx="13">
                  <c:v>0.290793799903523</c:v>
                </c:pt>
                <c:pt idx="14">
                  <c:v>0.294402678142133</c:v>
                </c:pt>
                <c:pt idx="15">
                  <c:v>0.298773024088884</c:v>
                </c:pt>
                <c:pt idx="16">
                  <c:v>0.30327364421544</c:v>
                </c:pt>
                <c:pt idx="17">
                  <c:v>0.307811612264484</c:v>
                </c:pt>
                <c:pt idx="18">
                  <c:v>0.310692372398905</c:v>
                </c:pt>
                <c:pt idx="19">
                  <c:v>0.313775853851258</c:v>
                </c:pt>
                <c:pt idx="20">
                  <c:v>0.319936262183386</c:v>
                </c:pt>
                <c:pt idx="21">
                  <c:v>0.325369539020953</c:v>
                </c:pt>
                <c:pt idx="22">
                  <c:v>0.327529561680703</c:v>
                </c:pt>
                <c:pt idx="23">
                  <c:v>0.330527751557553</c:v>
                </c:pt>
                <c:pt idx="24">
                  <c:v>0.333522964409233</c:v>
                </c:pt>
                <c:pt idx="25">
                  <c:v>0.333231720452628</c:v>
                </c:pt>
                <c:pt idx="26">
                  <c:v>0.334728347608249</c:v>
                </c:pt>
                <c:pt idx="27">
                  <c:v>0.337448487208794</c:v>
                </c:pt>
                <c:pt idx="28">
                  <c:v>0.339857717674414</c:v>
                </c:pt>
                <c:pt idx="29">
                  <c:v>0.339600306105571</c:v>
                </c:pt>
                <c:pt idx="30">
                  <c:v>0.337415686389762</c:v>
                </c:pt>
                <c:pt idx="31">
                  <c:v>0.339383225561854</c:v>
                </c:pt>
                <c:pt idx="32">
                  <c:v>0.343666123694785</c:v>
                </c:pt>
                <c:pt idx="33">
                  <c:v>0.347631378959321</c:v>
                </c:pt>
                <c:pt idx="34">
                  <c:v>0.351172220424829</c:v>
                </c:pt>
                <c:pt idx="35">
                  <c:v>0.354914766035536</c:v>
                </c:pt>
                <c:pt idx="36">
                  <c:v>0.357534114709609</c:v>
                </c:pt>
                <c:pt idx="37">
                  <c:v>0.359173307399479</c:v>
                </c:pt>
                <c:pt idx="38">
                  <c:v>0.361023704532767</c:v>
                </c:pt>
                <c:pt idx="39">
                  <c:v>0.362387623964003</c:v>
                </c:pt>
                <c:pt idx="40">
                  <c:v>0.364773244291383</c:v>
                </c:pt>
                <c:pt idx="41">
                  <c:v>0.366192064333834</c:v>
                </c:pt>
                <c:pt idx="42">
                  <c:v>0.367798007476284</c:v>
                </c:pt>
                <c:pt idx="43">
                  <c:v>0.367482216802628</c:v>
                </c:pt>
                <c:pt idx="44">
                  <c:v>0.369271610444685</c:v>
                </c:pt>
                <c:pt idx="45">
                  <c:v>0.37245474635624</c:v>
                </c:pt>
                <c:pt idx="46">
                  <c:v>0.37542760104027</c:v>
                </c:pt>
                <c:pt idx="47">
                  <c:v>0.377983235834646</c:v>
                </c:pt>
                <c:pt idx="48">
                  <c:v>0.379754860346604</c:v>
                </c:pt>
                <c:pt idx="49">
                  <c:v>0.380784569220221</c:v>
                </c:pt>
                <c:pt idx="50">
                  <c:v>0.383171882697149</c:v>
                </c:pt>
                <c:pt idx="51">
                  <c:v>0.384316004670866</c:v>
                </c:pt>
                <c:pt idx="52">
                  <c:v>0.385353893289957</c:v>
                </c:pt>
                <c:pt idx="53">
                  <c:v>0.387173532354967</c:v>
                </c:pt>
                <c:pt idx="54">
                  <c:v>0.389927753173741</c:v>
                </c:pt>
                <c:pt idx="55">
                  <c:v>0.393760776529046</c:v>
                </c:pt>
                <c:pt idx="56">
                  <c:v>0.396227638837123</c:v>
                </c:pt>
                <c:pt idx="57">
                  <c:v>0.397282879243322</c:v>
                </c:pt>
                <c:pt idx="58">
                  <c:v>0.397218820029315</c:v>
                </c:pt>
                <c:pt idx="59">
                  <c:v>0.397087616757657</c:v>
                </c:pt>
                <c:pt idx="60">
                  <c:v>0.396194540486211</c:v>
                </c:pt>
                <c:pt idx="61">
                  <c:v>0.393880683873924</c:v>
                </c:pt>
                <c:pt idx="62">
                  <c:v>0.392094559524327</c:v>
                </c:pt>
                <c:pt idx="63">
                  <c:v>0.392723573725872</c:v>
                </c:pt>
                <c:pt idx="64">
                  <c:v>0.393136554752245</c:v>
                </c:pt>
                <c:pt idx="65">
                  <c:v>0.393361274768337</c:v>
                </c:pt>
                <c:pt idx="66">
                  <c:v>0.39450469386723</c:v>
                </c:pt>
                <c:pt idx="67">
                  <c:v>0.396255541570416</c:v>
                </c:pt>
                <c:pt idx="68">
                  <c:v>0.399257298610808</c:v>
                </c:pt>
                <c:pt idx="69">
                  <c:v>0.401948593922482</c:v>
                </c:pt>
                <c:pt idx="70">
                  <c:v>0.40228067138771</c:v>
                </c:pt>
                <c:pt idx="71">
                  <c:v>0.401785138619848</c:v>
                </c:pt>
                <c:pt idx="72">
                  <c:v>0.400968259508869</c:v>
                </c:pt>
                <c:pt idx="73">
                  <c:v>0.401194130486599</c:v>
                </c:pt>
                <c:pt idx="74">
                  <c:v>0.40144783960195</c:v>
                </c:pt>
                <c:pt idx="75">
                  <c:v>0.401912840796477</c:v>
                </c:pt>
                <c:pt idx="76">
                  <c:v>0.403709140403551</c:v>
                </c:pt>
                <c:pt idx="77">
                  <c:v>0.405302112334987</c:v>
                </c:pt>
                <c:pt idx="78">
                  <c:v>0.406426529243958</c:v>
                </c:pt>
                <c:pt idx="79">
                  <c:v>0.407115185202271</c:v>
                </c:pt>
                <c:pt idx="80">
                  <c:v>0.408475648493259</c:v>
                </c:pt>
                <c:pt idx="81">
                  <c:v>0.410193236346069</c:v>
                </c:pt>
                <c:pt idx="82">
                  <c:v>0.409366030050883</c:v>
                </c:pt>
                <c:pt idx="83">
                  <c:v>0.408743045033496</c:v>
                </c:pt>
                <c:pt idx="84">
                  <c:v>0.408358433935786</c:v>
                </c:pt>
                <c:pt idx="85">
                  <c:v>0.404956168980605</c:v>
                </c:pt>
                <c:pt idx="86">
                  <c:v>0.400701061211797</c:v>
                </c:pt>
                <c:pt idx="87">
                  <c:v>0.397268529050023</c:v>
                </c:pt>
                <c:pt idx="88">
                  <c:v>0.393417306869146</c:v>
                </c:pt>
                <c:pt idx="89">
                  <c:v>0.387857498984017</c:v>
                </c:pt>
                <c:pt idx="90">
                  <c:v>0.38150646049796</c:v>
                </c:pt>
                <c:pt idx="91">
                  <c:v>0.374804247317514</c:v>
                </c:pt>
                <c:pt idx="92">
                  <c:v>0.368776967855599</c:v>
                </c:pt>
                <c:pt idx="93">
                  <c:v>0.362128322874116</c:v>
                </c:pt>
                <c:pt idx="94">
                  <c:v>0.353561180054987</c:v>
                </c:pt>
                <c:pt idx="95">
                  <c:v>0.34514585382627</c:v>
                </c:pt>
                <c:pt idx="96">
                  <c:v>0.336341393850633</c:v>
                </c:pt>
                <c:pt idx="97">
                  <c:v>0.327925446017221</c:v>
                </c:pt>
                <c:pt idx="98">
                  <c:v>0.31967709489364</c:v>
                </c:pt>
                <c:pt idx="99">
                  <c:v>0.314784968640209</c:v>
                </c:pt>
                <c:pt idx="100">
                  <c:v>0.312549749678564</c:v>
                </c:pt>
                <c:pt idx="101">
                  <c:v>0.31043711820021</c:v>
                </c:pt>
                <c:pt idx="102">
                  <c:v>0.309590555153063</c:v>
                </c:pt>
                <c:pt idx="103">
                  <c:v>0.310058945194753</c:v>
                </c:pt>
                <c:pt idx="104">
                  <c:v>0.314210172518996</c:v>
                </c:pt>
                <c:pt idx="105">
                  <c:v>0.318590427467727</c:v>
                </c:pt>
                <c:pt idx="106">
                  <c:v>0.326985528170476</c:v>
                </c:pt>
                <c:pt idx="107">
                  <c:v>0.337983579101329</c:v>
                </c:pt>
                <c:pt idx="108">
                  <c:v>0.346795524209157</c:v>
                </c:pt>
                <c:pt idx="109">
                  <c:v>0.349398196333199</c:v>
                </c:pt>
                <c:pt idx="110">
                  <c:v>0.350928991884942</c:v>
                </c:pt>
                <c:pt idx="111">
                  <c:v>0.352959923787856</c:v>
                </c:pt>
                <c:pt idx="112">
                  <c:v>0.356697733011189</c:v>
                </c:pt>
                <c:pt idx="113">
                  <c:v>0.362132446470027</c:v>
                </c:pt>
                <c:pt idx="114">
                  <c:v>0.365407789725082</c:v>
                </c:pt>
                <c:pt idx="115">
                  <c:v>0.366073748751493</c:v>
                </c:pt>
                <c:pt idx="116">
                  <c:v>0.364339342075209</c:v>
                </c:pt>
                <c:pt idx="117">
                  <c:v>0.361752400748908</c:v>
                </c:pt>
                <c:pt idx="118">
                  <c:v>0.362735056331362</c:v>
                </c:pt>
                <c:pt idx="119">
                  <c:v>0.363537041630967</c:v>
                </c:pt>
                <c:pt idx="120">
                  <c:v>0.361828594425192</c:v>
                </c:pt>
                <c:pt idx="121">
                  <c:v>0.359558656562775</c:v>
                </c:pt>
                <c:pt idx="122">
                  <c:v>0.356069198204759</c:v>
                </c:pt>
                <c:pt idx="123">
                  <c:v>0.353225429098027</c:v>
                </c:pt>
                <c:pt idx="124">
                  <c:v>0.345661698435462</c:v>
                </c:pt>
                <c:pt idx="125">
                  <c:v>0.328250217394546</c:v>
                </c:pt>
                <c:pt idx="126">
                  <c:v>0.308049692973573</c:v>
                </c:pt>
                <c:pt idx="127">
                  <c:v>0.264358521065402</c:v>
                </c:pt>
              </c:numCache>
            </c:numRef>
          </c:val>
          <c:smooth val="0"/>
        </c:ser>
        <c:ser>
          <c:idx val="5"/>
          <c:order val="1"/>
          <c:tx>
            <c:strRef>
              <c:f>calculatorbig!$ED$7</c:f>
              <c:strCache>
                <c:ptCount val="1"/>
                <c:pt idx="0">
                  <c:v>Sanders</c:v>
                </c:pt>
              </c:strCache>
            </c:strRef>
          </c:tx>
          <c:spPr>
            <a:ln w="31750">
              <a:solidFill>
                <a:srgbClr val="000090"/>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calculatorbig!$ED$8:$ED$135</c:f>
              <c:numCache>
                <c:formatCode>0.0%</c:formatCode>
                <c:ptCount val="128"/>
                <c:pt idx="0">
                  <c:v>0.298070273897111</c:v>
                </c:pt>
                <c:pt idx="1">
                  <c:v>0.292008668742397</c:v>
                </c:pt>
                <c:pt idx="2">
                  <c:v>0.280484916333523</c:v>
                </c:pt>
                <c:pt idx="3">
                  <c:v>0.277582966366207</c:v>
                </c:pt>
                <c:pt idx="4">
                  <c:v>0.274832169780903</c:v>
                </c:pt>
                <c:pt idx="5">
                  <c:v>0.273573750528545</c:v>
                </c:pt>
                <c:pt idx="6">
                  <c:v>0.271544269420768</c:v>
                </c:pt>
                <c:pt idx="7">
                  <c:v>0.268901462418596</c:v>
                </c:pt>
                <c:pt idx="8">
                  <c:v>0.266240599939265</c:v>
                </c:pt>
                <c:pt idx="9">
                  <c:v>0.271515575486091</c:v>
                </c:pt>
                <c:pt idx="10">
                  <c:v>0.266926591385138</c:v>
                </c:pt>
                <c:pt idx="11">
                  <c:v>0.265537418747112</c:v>
                </c:pt>
                <c:pt idx="12">
                  <c:v>0.265524661833328</c:v>
                </c:pt>
                <c:pt idx="13">
                  <c:v>0.265446179107212</c:v>
                </c:pt>
                <c:pt idx="14">
                  <c:v>0.264652457824225</c:v>
                </c:pt>
                <c:pt idx="15">
                  <c:v>0.264773566723259</c:v>
                </c:pt>
                <c:pt idx="16">
                  <c:v>0.265782541093826</c:v>
                </c:pt>
                <c:pt idx="17">
                  <c:v>0.267145647350031</c:v>
                </c:pt>
                <c:pt idx="18">
                  <c:v>0.26691162128582</c:v>
                </c:pt>
                <c:pt idx="19">
                  <c:v>0.266870386297549</c:v>
                </c:pt>
                <c:pt idx="20">
                  <c:v>0.271332395155867</c:v>
                </c:pt>
                <c:pt idx="21">
                  <c:v>0.275030572655116</c:v>
                </c:pt>
                <c:pt idx="22">
                  <c:v>0.27456431227322</c:v>
                </c:pt>
                <c:pt idx="23">
                  <c:v>0.274368026179198</c:v>
                </c:pt>
                <c:pt idx="24">
                  <c:v>0.275868424417885</c:v>
                </c:pt>
                <c:pt idx="25">
                  <c:v>0.271877083744642</c:v>
                </c:pt>
                <c:pt idx="26">
                  <c:v>0.270628682122706</c:v>
                </c:pt>
                <c:pt idx="27">
                  <c:v>0.271265789337033</c:v>
                </c:pt>
                <c:pt idx="28">
                  <c:v>0.272154393726961</c:v>
                </c:pt>
                <c:pt idx="29">
                  <c:v>0.271240926107908</c:v>
                </c:pt>
                <c:pt idx="30">
                  <c:v>0.265834737735091</c:v>
                </c:pt>
                <c:pt idx="31">
                  <c:v>0.265415231432536</c:v>
                </c:pt>
                <c:pt idx="32">
                  <c:v>0.268183459717392</c:v>
                </c:pt>
                <c:pt idx="33">
                  <c:v>0.269666235886732</c:v>
                </c:pt>
                <c:pt idx="34">
                  <c:v>0.269657078643955</c:v>
                </c:pt>
                <c:pt idx="35">
                  <c:v>0.270438262210063</c:v>
                </c:pt>
                <c:pt idx="36">
                  <c:v>0.270279083460799</c:v>
                </c:pt>
                <c:pt idx="37">
                  <c:v>0.269632774752288</c:v>
                </c:pt>
                <c:pt idx="38">
                  <c:v>0.271996841275666</c:v>
                </c:pt>
                <c:pt idx="39">
                  <c:v>0.272406484861415</c:v>
                </c:pt>
                <c:pt idx="40">
                  <c:v>0.276513078982764</c:v>
                </c:pt>
                <c:pt idx="41">
                  <c:v>0.277869123666062</c:v>
                </c:pt>
                <c:pt idx="42">
                  <c:v>0.280108302806625</c:v>
                </c:pt>
                <c:pt idx="43">
                  <c:v>0.278845673250397</c:v>
                </c:pt>
                <c:pt idx="44">
                  <c:v>0.279423668713513</c:v>
                </c:pt>
                <c:pt idx="45">
                  <c:v>0.281284936808228</c:v>
                </c:pt>
                <c:pt idx="46">
                  <c:v>0.282754030058302</c:v>
                </c:pt>
                <c:pt idx="47">
                  <c:v>0.28392791623151</c:v>
                </c:pt>
                <c:pt idx="48">
                  <c:v>0.285400190700143</c:v>
                </c:pt>
                <c:pt idx="49">
                  <c:v>0.285125460458815</c:v>
                </c:pt>
                <c:pt idx="50">
                  <c:v>0.288493506242793</c:v>
                </c:pt>
                <c:pt idx="51">
                  <c:v>0.289630689642192</c:v>
                </c:pt>
                <c:pt idx="52">
                  <c:v>0.290206003994653</c:v>
                </c:pt>
                <c:pt idx="53">
                  <c:v>0.292677759440909</c:v>
                </c:pt>
                <c:pt idx="54">
                  <c:v>0.2952379006715</c:v>
                </c:pt>
                <c:pt idx="55">
                  <c:v>0.299135147313534</c:v>
                </c:pt>
                <c:pt idx="56">
                  <c:v>0.301667859858653</c:v>
                </c:pt>
                <c:pt idx="57">
                  <c:v>0.303255428978823</c:v>
                </c:pt>
                <c:pt idx="58">
                  <c:v>0.303859951978673</c:v>
                </c:pt>
                <c:pt idx="59">
                  <c:v>0.304740105357205</c:v>
                </c:pt>
                <c:pt idx="60">
                  <c:v>0.30537325721693</c:v>
                </c:pt>
                <c:pt idx="61">
                  <c:v>0.304752080999269</c:v>
                </c:pt>
                <c:pt idx="62">
                  <c:v>0.30392930257167</c:v>
                </c:pt>
                <c:pt idx="63">
                  <c:v>0.306382223310609</c:v>
                </c:pt>
                <c:pt idx="64">
                  <c:v>0.308213599847194</c:v>
                </c:pt>
                <c:pt idx="65">
                  <c:v>0.308699464694709</c:v>
                </c:pt>
                <c:pt idx="66">
                  <c:v>0.310521654992601</c:v>
                </c:pt>
                <c:pt idx="67">
                  <c:v>0.312166214702243</c:v>
                </c:pt>
                <c:pt idx="68">
                  <c:v>0.3152623133329</c:v>
                </c:pt>
                <c:pt idx="69">
                  <c:v>0.319017329096423</c:v>
                </c:pt>
                <c:pt idx="70">
                  <c:v>0.319969497816919</c:v>
                </c:pt>
                <c:pt idx="71">
                  <c:v>0.32045066411082</c:v>
                </c:pt>
                <c:pt idx="72">
                  <c:v>0.320381588311287</c:v>
                </c:pt>
                <c:pt idx="73">
                  <c:v>0.322124678328685</c:v>
                </c:pt>
                <c:pt idx="74">
                  <c:v>0.324075819830121</c:v>
                </c:pt>
                <c:pt idx="75">
                  <c:v>0.325816261577088</c:v>
                </c:pt>
                <c:pt idx="76">
                  <c:v>0.329173802599446</c:v>
                </c:pt>
                <c:pt idx="77">
                  <c:v>0.332030558101197</c:v>
                </c:pt>
                <c:pt idx="78">
                  <c:v>0.334557623178653</c:v>
                </c:pt>
                <c:pt idx="79">
                  <c:v>0.336419523602334</c:v>
                </c:pt>
                <c:pt idx="80">
                  <c:v>0.339045096950726</c:v>
                </c:pt>
                <c:pt idx="81">
                  <c:v>0.34240806081298</c:v>
                </c:pt>
                <c:pt idx="82">
                  <c:v>0.343415344112567</c:v>
                </c:pt>
                <c:pt idx="83">
                  <c:v>0.344762516259031</c:v>
                </c:pt>
                <c:pt idx="84">
                  <c:v>0.347216747330743</c:v>
                </c:pt>
                <c:pt idx="85">
                  <c:v>0.346492390532695</c:v>
                </c:pt>
                <c:pt idx="86">
                  <c:v>0.345295722248419</c:v>
                </c:pt>
                <c:pt idx="87">
                  <c:v>0.345782345222556</c:v>
                </c:pt>
                <c:pt idx="88">
                  <c:v>0.345696673957167</c:v>
                </c:pt>
                <c:pt idx="89">
                  <c:v>0.34419619234053</c:v>
                </c:pt>
                <c:pt idx="90">
                  <c:v>0.342369689404606</c:v>
                </c:pt>
                <c:pt idx="91">
                  <c:v>0.340737227385654</c:v>
                </c:pt>
                <c:pt idx="92">
                  <c:v>0.339425656965564</c:v>
                </c:pt>
                <c:pt idx="93">
                  <c:v>0.338630448177117</c:v>
                </c:pt>
                <c:pt idx="94">
                  <c:v>0.336149451762408</c:v>
                </c:pt>
                <c:pt idx="95">
                  <c:v>0.333999478550314</c:v>
                </c:pt>
                <c:pt idx="96">
                  <c:v>0.334075972429087</c:v>
                </c:pt>
                <c:pt idx="97">
                  <c:v>0.33716564980812</c:v>
                </c:pt>
                <c:pt idx="98">
                  <c:v>0.347966788638736</c:v>
                </c:pt>
                <c:pt idx="99">
                  <c:v>0.358789499748454</c:v>
                </c:pt>
                <c:pt idx="100">
                  <c:v>0.367665340804812</c:v>
                </c:pt>
                <c:pt idx="101">
                  <c:v>0.37015406348699</c:v>
                </c:pt>
                <c:pt idx="102">
                  <c:v>0.381027000503954</c:v>
                </c:pt>
                <c:pt idx="103">
                  <c:v>0.386822875472009</c:v>
                </c:pt>
                <c:pt idx="104">
                  <c:v>0.406859250889888</c:v>
                </c:pt>
                <c:pt idx="105">
                  <c:v>0.423548060135327</c:v>
                </c:pt>
                <c:pt idx="106">
                  <c:v>0.453589068357375</c:v>
                </c:pt>
                <c:pt idx="107">
                  <c:v>0.49651031451295</c:v>
                </c:pt>
                <c:pt idx="108">
                  <c:v>0.533746256990295</c:v>
                </c:pt>
                <c:pt idx="109">
                  <c:v>0.54880971840884</c:v>
                </c:pt>
                <c:pt idx="110">
                  <c:v>0.55014840846776</c:v>
                </c:pt>
                <c:pt idx="111">
                  <c:v>0.566049844642379</c:v>
                </c:pt>
                <c:pt idx="112">
                  <c:v>0.585142725763697</c:v>
                </c:pt>
                <c:pt idx="113">
                  <c:v>0.610846880448429</c:v>
                </c:pt>
                <c:pt idx="114">
                  <c:v>0.636369367620233</c:v>
                </c:pt>
                <c:pt idx="115">
                  <c:v>0.662611814438585</c:v>
                </c:pt>
                <c:pt idx="116">
                  <c:v>0.697952400966109</c:v>
                </c:pt>
                <c:pt idx="117">
                  <c:v>0.715108159482083</c:v>
                </c:pt>
                <c:pt idx="118">
                  <c:v>0.718109214487245</c:v>
                </c:pt>
                <c:pt idx="119">
                  <c:v>0.733857319190424</c:v>
                </c:pt>
                <c:pt idx="120">
                  <c:v>0.753399213438975</c:v>
                </c:pt>
                <c:pt idx="121">
                  <c:v>0.766320465358489</c:v>
                </c:pt>
                <c:pt idx="122">
                  <c:v>0.753096928048148</c:v>
                </c:pt>
                <c:pt idx="123">
                  <c:v>0.788295728454225</c:v>
                </c:pt>
                <c:pt idx="124">
                  <c:v>0.801599407517008</c:v>
                </c:pt>
                <c:pt idx="125">
                  <c:v>0.816359462721341</c:v>
                </c:pt>
                <c:pt idx="126">
                  <c:v>0.863292471973234</c:v>
                </c:pt>
                <c:pt idx="127">
                  <c:v>0.9824641656633</c:v>
                </c:pt>
              </c:numCache>
            </c:numRef>
          </c:val>
          <c:smooth val="0"/>
        </c:ser>
        <c:ser>
          <c:idx val="4"/>
          <c:order val="2"/>
          <c:tx>
            <c:strRef>
              <c:f>calculatorbig!$EC$7</c:f>
              <c:strCache>
                <c:ptCount val="1"/>
                <c:pt idx="0">
                  <c:v>Warren</c:v>
                </c:pt>
              </c:strCache>
            </c:strRef>
          </c:tx>
          <c:spPr>
            <a:ln w="31750">
              <a:solidFill>
                <a:srgbClr val="3366FF"/>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calculatorbig!$EC$8:$EC$135</c:f>
              <c:numCache>
                <c:formatCode>0.0%</c:formatCode>
                <c:ptCount val="128"/>
                <c:pt idx="0">
                  <c:v>0.281606910515956</c:v>
                </c:pt>
                <c:pt idx="1">
                  <c:v>0.276151184170947</c:v>
                </c:pt>
                <c:pt idx="2">
                  <c:v>0.268367716199689</c:v>
                </c:pt>
                <c:pt idx="3">
                  <c:v>0.265787601262658</c:v>
                </c:pt>
                <c:pt idx="4">
                  <c:v>0.265158053224969</c:v>
                </c:pt>
                <c:pt idx="5">
                  <c:v>0.265295297069268</c:v>
                </c:pt>
                <c:pt idx="6">
                  <c:v>0.265576356134882</c:v>
                </c:pt>
                <c:pt idx="7">
                  <c:v>0.264708861294104</c:v>
                </c:pt>
                <c:pt idx="8">
                  <c:v>0.265690845050242</c:v>
                </c:pt>
                <c:pt idx="9">
                  <c:v>0.270648103600047</c:v>
                </c:pt>
                <c:pt idx="10">
                  <c:v>0.267867532169232</c:v>
                </c:pt>
                <c:pt idx="11">
                  <c:v>0.268609778668602</c:v>
                </c:pt>
                <c:pt idx="12">
                  <c:v>0.269768805813294</c:v>
                </c:pt>
                <c:pt idx="13">
                  <c:v>0.270458548229945</c:v>
                </c:pt>
                <c:pt idx="14">
                  <c:v>0.272351416782427</c:v>
                </c:pt>
                <c:pt idx="15">
                  <c:v>0.274742476148816</c:v>
                </c:pt>
                <c:pt idx="16">
                  <c:v>0.277041239461576</c:v>
                </c:pt>
                <c:pt idx="17">
                  <c:v>0.279834484655631</c:v>
                </c:pt>
                <c:pt idx="18">
                  <c:v>0.280983937069515</c:v>
                </c:pt>
                <c:pt idx="19">
                  <c:v>0.282953435183765</c:v>
                </c:pt>
                <c:pt idx="20">
                  <c:v>0.28783185964725</c:v>
                </c:pt>
                <c:pt idx="21">
                  <c:v>0.291758446717364</c:v>
                </c:pt>
                <c:pt idx="22">
                  <c:v>0.29288626585704</c:v>
                </c:pt>
                <c:pt idx="23">
                  <c:v>0.294773941581244</c:v>
                </c:pt>
                <c:pt idx="24">
                  <c:v>0.295600798745207</c:v>
                </c:pt>
                <c:pt idx="25">
                  <c:v>0.294510903644033</c:v>
                </c:pt>
                <c:pt idx="26">
                  <c:v>0.294890347865037</c:v>
                </c:pt>
                <c:pt idx="27">
                  <c:v>0.296617163788579</c:v>
                </c:pt>
                <c:pt idx="28">
                  <c:v>0.298099196803088</c:v>
                </c:pt>
                <c:pt idx="29">
                  <c:v>0.297138657843876</c:v>
                </c:pt>
                <c:pt idx="30">
                  <c:v>0.294813656126681</c:v>
                </c:pt>
                <c:pt idx="31">
                  <c:v>0.2957359985777</c:v>
                </c:pt>
                <c:pt idx="32">
                  <c:v>0.29849868563363</c:v>
                </c:pt>
                <c:pt idx="33">
                  <c:v>0.300727926420377</c:v>
                </c:pt>
                <c:pt idx="34">
                  <c:v>0.302854107648678</c:v>
                </c:pt>
                <c:pt idx="35">
                  <c:v>0.305183914158176</c:v>
                </c:pt>
                <c:pt idx="36">
                  <c:v>0.306505065104665</c:v>
                </c:pt>
                <c:pt idx="37">
                  <c:v>0.307488516282428</c:v>
                </c:pt>
                <c:pt idx="38">
                  <c:v>0.308531032075194</c:v>
                </c:pt>
                <c:pt idx="39">
                  <c:v>0.31004878155634</c:v>
                </c:pt>
                <c:pt idx="40">
                  <c:v>0.312244018012374</c:v>
                </c:pt>
                <c:pt idx="41">
                  <c:v>0.313914281591707</c:v>
                </c:pt>
                <c:pt idx="42">
                  <c:v>0.315372221941057</c:v>
                </c:pt>
                <c:pt idx="43">
                  <c:v>0.314671921933795</c:v>
                </c:pt>
                <c:pt idx="44">
                  <c:v>0.315944184090717</c:v>
                </c:pt>
                <c:pt idx="45">
                  <c:v>0.31844951255578</c:v>
                </c:pt>
                <c:pt idx="46">
                  <c:v>0.320615982821526</c:v>
                </c:pt>
                <c:pt idx="47">
                  <c:v>0.322659624821997</c:v>
                </c:pt>
                <c:pt idx="48">
                  <c:v>0.32387902863149</c:v>
                </c:pt>
                <c:pt idx="49">
                  <c:v>0.325108205092844</c:v>
                </c:pt>
                <c:pt idx="50">
                  <c:v>0.327139339604207</c:v>
                </c:pt>
                <c:pt idx="51">
                  <c:v>0.328354710250768</c:v>
                </c:pt>
                <c:pt idx="52">
                  <c:v>0.329336634452101</c:v>
                </c:pt>
                <c:pt idx="53">
                  <c:v>0.330912933754039</c:v>
                </c:pt>
                <c:pt idx="54">
                  <c:v>0.333462122404761</c:v>
                </c:pt>
                <c:pt idx="55">
                  <c:v>0.337081754045207</c:v>
                </c:pt>
                <c:pt idx="56">
                  <c:v>0.3391634864856</c:v>
                </c:pt>
                <c:pt idx="57">
                  <c:v>0.34030312080319</c:v>
                </c:pt>
                <c:pt idx="58">
                  <c:v>0.340790502574854</c:v>
                </c:pt>
                <c:pt idx="59">
                  <c:v>0.341041613203852</c:v>
                </c:pt>
                <c:pt idx="60">
                  <c:v>0.340426986342324</c:v>
                </c:pt>
                <c:pt idx="61">
                  <c:v>0.338906951971006</c:v>
                </c:pt>
                <c:pt idx="62">
                  <c:v>0.338072677994487</c:v>
                </c:pt>
                <c:pt idx="63">
                  <c:v>0.338741656330263</c:v>
                </c:pt>
                <c:pt idx="64">
                  <c:v>0.339451263424159</c:v>
                </c:pt>
                <c:pt idx="65">
                  <c:v>0.339804877604759</c:v>
                </c:pt>
                <c:pt idx="66">
                  <c:v>0.341046593897251</c:v>
                </c:pt>
                <c:pt idx="67">
                  <c:v>0.343356066391004</c:v>
                </c:pt>
                <c:pt idx="68">
                  <c:v>0.34610837742227</c:v>
                </c:pt>
                <c:pt idx="69">
                  <c:v>0.348620640446974</c:v>
                </c:pt>
                <c:pt idx="70">
                  <c:v>0.34941600285829</c:v>
                </c:pt>
                <c:pt idx="71">
                  <c:v>0.349095663495007</c:v>
                </c:pt>
                <c:pt idx="72">
                  <c:v>0.349075549261674</c:v>
                </c:pt>
                <c:pt idx="73">
                  <c:v>0.349780200319163</c:v>
                </c:pt>
                <c:pt idx="74">
                  <c:v>0.350543696709502</c:v>
                </c:pt>
                <c:pt idx="75">
                  <c:v>0.351809338836729</c:v>
                </c:pt>
                <c:pt idx="76">
                  <c:v>0.353964082581364</c:v>
                </c:pt>
                <c:pt idx="77">
                  <c:v>0.35590922288278</c:v>
                </c:pt>
                <c:pt idx="78">
                  <c:v>0.357558427176199</c:v>
                </c:pt>
                <c:pt idx="79">
                  <c:v>0.358680863401932</c:v>
                </c:pt>
                <c:pt idx="80">
                  <c:v>0.360977586257971</c:v>
                </c:pt>
                <c:pt idx="81">
                  <c:v>0.36234202932811</c:v>
                </c:pt>
                <c:pt idx="82">
                  <c:v>0.362563305345363</c:v>
                </c:pt>
                <c:pt idx="83">
                  <c:v>0.363024190698126</c:v>
                </c:pt>
                <c:pt idx="84">
                  <c:v>0.363351754105564</c:v>
                </c:pt>
                <c:pt idx="85">
                  <c:v>0.361493834150914</c:v>
                </c:pt>
                <c:pt idx="86">
                  <c:v>0.359237460495296</c:v>
                </c:pt>
                <c:pt idx="87">
                  <c:v>0.357418907713378</c:v>
                </c:pt>
                <c:pt idx="88">
                  <c:v>0.355101262326408</c:v>
                </c:pt>
                <c:pt idx="89">
                  <c:v>0.3516087961941</c:v>
                </c:pt>
                <c:pt idx="90">
                  <c:v>0.347623160829121</c:v>
                </c:pt>
                <c:pt idx="91">
                  <c:v>0.343690084187259</c:v>
                </c:pt>
                <c:pt idx="92">
                  <c:v>0.339451862813263</c:v>
                </c:pt>
                <c:pt idx="93">
                  <c:v>0.335619722067677</c:v>
                </c:pt>
                <c:pt idx="94">
                  <c:v>0.330499803200239</c:v>
                </c:pt>
                <c:pt idx="95">
                  <c:v>0.325534555761402</c:v>
                </c:pt>
                <c:pt idx="96">
                  <c:v>0.325135413733198</c:v>
                </c:pt>
                <c:pt idx="97">
                  <c:v>0.33178563240505</c:v>
                </c:pt>
                <c:pt idx="98">
                  <c:v>0.350914734517566</c:v>
                </c:pt>
                <c:pt idx="99">
                  <c:v>0.362057870706972</c:v>
                </c:pt>
                <c:pt idx="100">
                  <c:v>0.369574444094587</c:v>
                </c:pt>
                <c:pt idx="101">
                  <c:v>0.370655024589297</c:v>
                </c:pt>
                <c:pt idx="102">
                  <c:v>0.378817095568458</c:v>
                </c:pt>
                <c:pt idx="103">
                  <c:v>0.381890466054217</c:v>
                </c:pt>
                <c:pt idx="104">
                  <c:v>0.39888717452587</c:v>
                </c:pt>
                <c:pt idx="105">
                  <c:v>0.410907368035207</c:v>
                </c:pt>
                <c:pt idx="106">
                  <c:v>0.433639852538347</c:v>
                </c:pt>
                <c:pt idx="107">
                  <c:v>0.463403662218222</c:v>
                </c:pt>
                <c:pt idx="108">
                  <c:v>0.490970211647096</c:v>
                </c:pt>
                <c:pt idx="109">
                  <c:v>0.503678132494704</c:v>
                </c:pt>
                <c:pt idx="110">
                  <c:v>0.504004013629255</c:v>
                </c:pt>
                <c:pt idx="111">
                  <c:v>0.517142545143911</c:v>
                </c:pt>
                <c:pt idx="112">
                  <c:v>0.53356261974287</c:v>
                </c:pt>
                <c:pt idx="113">
                  <c:v>0.555643709481041</c:v>
                </c:pt>
                <c:pt idx="114">
                  <c:v>0.578267206688237</c:v>
                </c:pt>
                <c:pt idx="115">
                  <c:v>0.600390025752584</c:v>
                </c:pt>
                <c:pt idx="116">
                  <c:v>0.631431287083029</c:v>
                </c:pt>
                <c:pt idx="117">
                  <c:v>0.643061609825192</c:v>
                </c:pt>
                <c:pt idx="118">
                  <c:v>0.642088543957681</c:v>
                </c:pt>
                <c:pt idx="119">
                  <c:v>0.653162703443995</c:v>
                </c:pt>
                <c:pt idx="120">
                  <c:v>0.669530902609118</c:v>
                </c:pt>
                <c:pt idx="121">
                  <c:v>0.674899718470315</c:v>
                </c:pt>
                <c:pt idx="122">
                  <c:v>0.659636432790731</c:v>
                </c:pt>
                <c:pt idx="123">
                  <c:v>0.677920417487248</c:v>
                </c:pt>
                <c:pt idx="124">
                  <c:v>0.67537193267707</c:v>
                </c:pt>
                <c:pt idx="125">
                  <c:v>0.688720691425701</c:v>
                </c:pt>
                <c:pt idx="126">
                  <c:v>0.810116487808677</c:v>
                </c:pt>
                <c:pt idx="127">
                  <c:v>0.864443412263833</c:v>
                </c:pt>
              </c:numCache>
            </c:numRef>
          </c:val>
          <c:smooth val="0"/>
        </c:ser>
        <c:ser>
          <c:idx val="0"/>
          <c:order val="3"/>
          <c:tx>
            <c:v>Trump (2018)</c:v>
          </c:tx>
          <c:spPr>
            <a:ln w="38100">
              <a:solidFill>
                <a:srgbClr val="FF0000"/>
              </a:solidFill>
            </a:ln>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calculatorbig!$EF$8:$EF$135</c:f>
              <c:numCache>
                <c:formatCode>0.0%</c:formatCode>
                <c:ptCount val="128"/>
                <c:pt idx="0">
                  <c:v>0.282911745365709</c:v>
                </c:pt>
                <c:pt idx="1">
                  <c:v>0.277274176361971</c:v>
                </c:pt>
                <c:pt idx="2">
                  <c:v>0.270642843446694</c:v>
                </c:pt>
                <c:pt idx="3">
                  <c:v>0.269152133841999</c:v>
                </c:pt>
                <c:pt idx="4">
                  <c:v>0.269753958389629</c:v>
                </c:pt>
                <c:pt idx="5">
                  <c:v>0.271820692229085</c:v>
                </c:pt>
                <c:pt idx="6">
                  <c:v>0.273142234247643</c:v>
                </c:pt>
                <c:pt idx="7">
                  <c:v>0.274119835288729</c:v>
                </c:pt>
                <c:pt idx="8">
                  <c:v>0.276845491782296</c:v>
                </c:pt>
                <c:pt idx="9">
                  <c:v>0.281104047200642</c:v>
                </c:pt>
                <c:pt idx="10">
                  <c:v>0.281502414727584</c:v>
                </c:pt>
                <c:pt idx="11">
                  <c:v>0.28365563438274</c:v>
                </c:pt>
                <c:pt idx="12">
                  <c:v>0.286374683491886</c:v>
                </c:pt>
                <c:pt idx="13">
                  <c:v>0.288894058438018</c:v>
                </c:pt>
                <c:pt idx="14">
                  <c:v>0.292427288834006</c:v>
                </c:pt>
                <c:pt idx="15">
                  <c:v>0.29663605382666</c:v>
                </c:pt>
                <c:pt idx="16">
                  <c:v>0.301080417702906</c:v>
                </c:pt>
                <c:pt idx="17">
                  <c:v>0.305405594175681</c:v>
                </c:pt>
                <c:pt idx="18">
                  <c:v>0.308331639040261</c:v>
                </c:pt>
                <c:pt idx="19">
                  <c:v>0.311392564792186</c:v>
                </c:pt>
                <c:pt idx="20">
                  <c:v>0.31731251871679</c:v>
                </c:pt>
                <c:pt idx="21">
                  <c:v>0.322294490062632</c:v>
                </c:pt>
                <c:pt idx="22">
                  <c:v>0.324579523992725</c:v>
                </c:pt>
                <c:pt idx="23">
                  <c:v>0.327606949722394</c:v>
                </c:pt>
                <c:pt idx="24">
                  <c:v>0.33002913929522</c:v>
                </c:pt>
                <c:pt idx="25">
                  <c:v>0.330059164203703</c:v>
                </c:pt>
                <c:pt idx="26">
                  <c:v>0.331368847284466</c:v>
                </c:pt>
                <c:pt idx="27">
                  <c:v>0.333986160112545</c:v>
                </c:pt>
                <c:pt idx="28">
                  <c:v>0.336076748557389</c:v>
                </c:pt>
                <c:pt idx="29">
                  <c:v>0.335351578425616</c:v>
                </c:pt>
                <c:pt idx="30">
                  <c:v>0.333119903225452</c:v>
                </c:pt>
                <c:pt idx="31">
                  <c:v>0.334860433125868</c:v>
                </c:pt>
                <c:pt idx="32">
                  <c:v>0.338938925648108</c:v>
                </c:pt>
                <c:pt idx="33">
                  <c:v>0.342578687239438</c:v>
                </c:pt>
                <c:pt idx="34">
                  <c:v>0.346061441116035</c:v>
                </c:pt>
                <c:pt idx="35">
                  <c:v>0.349677368067205</c:v>
                </c:pt>
                <c:pt idx="36">
                  <c:v>0.352001763880253</c:v>
                </c:pt>
                <c:pt idx="37">
                  <c:v>0.35369348526001</c:v>
                </c:pt>
                <c:pt idx="38">
                  <c:v>0.355044491123408</c:v>
                </c:pt>
                <c:pt idx="39">
                  <c:v>0.356236824765801</c:v>
                </c:pt>
                <c:pt idx="40">
                  <c:v>0.358383520040661</c:v>
                </c:pt>
                <c:pt idx="41">
                  <c:v>0.3596774879843</c:v>
                </c:pt>
                <c:pt idx="42">
                  <c:v>0.360784311313182</c:v>
                </c:pt>
                <c:pt idx="43">
                  <c:v>0.360493585933</c:v>
                </c:pt>
                <c:pt idx="44">
                  <c:v>0.362297094427049</c:v>
                </c:pt>
                <c:pt idx="45">
                  <c:v>0.365240991581231</c:v>
                </c:pt>
                <c:pt idx="46">
                  <c:v>0.368037440348417</c:v>
                </c:pt>
                <c:pt idx="47">
                  <c:v>0.370497141033411</c:v>
                </c:pt>
                <c:pt idx="48">
                  <c:v>0.371985648293048</c:v>
                </c:pt>
                <c:pt idx="49">
                  <c:v>0.373040108941495</c:v>
                </c:pt>
                <c:pt idx="50">
                  <c:v>0.375130195170641</c:v>
                </c:pt>
                <c:pt idx="51">
                  <c:v>0.376238000113517</c:v>
                </c:pt>
                <c:pt idx="52">
                  <c:v>0.3772848774679</c:v>
                </c:pt>
                <c:pt idx="53">
                  <c:v>0.378815267700702</c:v>
                </c:pt>
                <c:pt idx="54">
                  <c:v>0.381620991043746</c:v>
                </c:pt>
                <c:pt idx="55">
                  <c:v>0.385192712768912</c:v>
                </c:pt>
                <c:pt idx="56">
                  <c:v>0.387540632393211</c:v>
                </c:pt>
                <c:pt idx="57">
                  <c:v>0.388597836717963</c:v>
                </c:pt>
                <c:pt idx="58">
                  <c:v>0.388398308306932</c:v>
                </c:pt>
                <c:pt idx="59">
                  <c:v>0.388100469950586</c:v>
                </c:pt>
                <c:pt idx="60">
                  <c:v>0.38688976271078</c:v>
                </c:pt>
                <c:pt idx="61">
                  <c:v>0.384506288450211</c:v>
                </c:pt>
                <c:pt idx="62">
                  <c:v>0.382711037993431</c:v>
                </c:pt>
                <c:pt idx="63">
                  <c:v>0.383027841337025</c:v>
                </c:pt>
                <c:pt idx="64">
                  <c:v>0.383230657316744</c:v>
                </c:pt>
                <c:pt idx="65">
                  <c:v>0.38331067096442</c:v>
                </c:pt>
                <c:pt idx="66">
                  <c:v>0.384217333048582</c:v>
                </c:pt>
                <c:pt idx="67">
                  <c:v>0.385811208747327</c:v>
                </c:pt>
                <c:pt idx="68">
                  <c:v>0.388567671179771</c:v>
                </c:pt>
                <c:pt idx="69">
                  <c:v>0.390831219963729</c:v>
                </c:pt>
                <c:pt idx="70">
                  <c:v>0.390988972969353</c:v>
                </c:pt>
                <c:pt idx="71">
                  <c:v>0.390233162790537</c:v>
                </c:pt>
                <c:pt idx="72">
                  <c:v>0.389195764437318</c:v>
                </c:pt>
                <c:pt idx="73">
                  <c:v>0.389218918047845</c:v>
                </c:pt>
                <c:pt idx="74">
                  <c:v>0.389168007299304</c:v>
                </c:pt>
                <c:pt idx="75">
                  <c:v>0.389317326247692</c:v>
                </c:pt>
                <c:pt idx="76">
                  <c:v>0.390730272047222</c:v>
                </c:pt>
                <c:pt idx="77">
                  <c:v>0.392153909429908</c:v>
                </c:pt>
                <c:pt idx="78">
                  <c:v>0.393099223263562</c:v>
                </c:pt>
                <c:pt idx="79">
                  <c:v>0.393436874262988</c:v>
                </c:pt>
                <c:pt idx="80">
                  <c:v>0.394569943659007</c:v>
                </c:pt>
                <c:pt idx="81">
                  <c:v>0.395717782899737</c:v>
                </c:pt>
                <c:pt idx="82">
                  <c:v>0.394842473790049</c:v>
                </c:pt>
                <c:pt idx="83">
                  <c:v>0.394009348005056</c:v>
                </c:pt>
                <c:pt idx="84">
                  <c:v>0.393078435212374</c:v>
                </c:pt>
                <c:pt idx="85">
                  <c:v>0.389505977742374</c:v>
                </c:pt>
                <c:pt idx="86">
                  <c:v>0.384988383390009</c:v>
                </c:pt>
                <c:pt idx="87">
                  <c:v>0.381169217638671</c:v>
                </c:pt>
                <c:pt idx="88">
                  <c:v>0.376729341223836</c:v>
                </c:pt>
                <c:pt idx="89">
                  <c:v>0.370685468427837</c:v>
                </c:pt>
                <c:pt idx="90">
                  <c:v>0.363785143010318</c:v>
                </c:pt>
                <c:pt idx="91">
                  <c:v>0.356813714839518</c:v>
                </c:pt>
                <c:pt idx="92">
                  <c:v>0.349900970235467</c:v>
                </c:pt>
                <c:pt idx="93">
                  <c:v>0.342627445235848</c:v>
                </c:pt>
                <c:pt idx="94">
                  <c:v>0.333753809332848</c:v>
                </c:pt>
                <c:pt idx="95">
                  <c:v>0.324766118079424</c:v>
                </c:pt>
                <c:pt idx="96">
                  <c:v>0.316182705573738</c:v>
                </c:pt>
                <c:pt idx="97">
                  <c:v>0.308576188981533</c:v>
                </c:pt>
                <c:pt idx="98">
                  <c:v>0.301394362002611</c:v>
                </c:pt>
                <c:pt idx="99">
                  <c:v>0.296589600853622</c:v>
                </c:pt>
                <c:pt idx="100">
                  <c:v>0.293980536982417</c:v>
                </c:pt>
                <c:pt idx="101">
                  <c:v>0.29183126334101</c:v>
                </c:pt>
                <c:pt idx="102">
                  <c:v>0.290589801538317</c:v>
                </c:pt>
                <c:pt idx="103">
                  <c:v>0.290887195686082</c:v>
                </c:pt>
                <c:pt idx="104">
                  <c:v>0.294202559482073</c:v>
                </c:pt>
                <c:pt idx="105">
                  <c:v>0.29793163400609</c:v>
                </c:pt>
                <c:pt idx="106">
                  <c:v>0.304922542301938</c:v>
                </c:pt>
                <c:pt idx="107">
                  <c:v>0.314251226838678</c:v>
                </c:pt>
                <c:pt idx="108">
                  <c:v>0.321624556556344</c:v>
                </c:pt>
                <c:pt idx="109">
                  <c:v>0.324000006075948</c:v>
                </c:pt>
                <c:pt idx="110">
                  <c:v>0.324710614513606</c:v>
                </c:pt>
                <c:pt idx="111">
                  <c:v>0.326373465592042</c:v>
                </c:pt>
                <c:pt idx="112">
                  <c:v>0.329788483912125</c:v>
                </c:pt>
                <c:pt idx="113">
                  <c:v>0.334165579290129</c:v>
                </c:pt>
                <c:pt idx="114">
                  <c:v>0.3369502882706</c:v>
                </c:pt>
                <c:pt idx="115">
                  <c:v>0.337163424002938</c:v>
                </c:pt>
                <c:pt idx="116">
                  <c:v>0.33584404643625</c:v>
                </c:pt>
                <c:pt idx="117">
                  <c:v>0.334179024503101</c:v>
                </c:pt>
                <c:pt idx="118">
                  <c:v>0.333454595587682</c:v>
                </c:pt>
                <c:pt idx="119">
                  <c:v>0.333656139438972</c:v>
                </c:pt>
                <c:pt idx="120">
                  <c:v>0.333168640325312</c:v>
                </c:pt>
                <c:pt idx="121">
                  <c:v>0.330239282571711</c:v>
                </c:pt>
                <c:pt idx="122">
                  <c:v>0.326688671018928</c:v>
                </c:pt>
                <c:pt idx="123">
                  <c:v>0.32406505648396</c:v>
                </c:pt>
                <c:pt idx="124">
                  <c:v>0.314590760026476</c:v>
                </c:pt>
                <c:pt idx="125">
                  <c:v>0.29815378227795</c:v>
                </c:pt>
                <c:pt idx="126">
                  <c:v>0.277304228526191</c:v>
                </c:pt>
                <c:pt idx="127">
                  <c:v>0.230436930198266</c:v>
                </c:pt>
              </c:numCache>
            </c:numRef>
          </c:val>
          <c:smooth val="0"/>
        </c:ser>
        <c:ser>
          <c:idx val="7"/>
          <c:order val="4"/>
          <c:tx>
            <c:strRef>
              <c:f>calculatorbig!$EA$7</c:f>
              <c:strCache>
                <c:ptCount val="1"/>
                <c:pt idx="0">
                  <c:v>Biden</c:v>
                </c:pt>
              </c:strCache>
            </c:strRef>
          </c:tx>
          <c:spPr>
            <a:ln w="31750">
              <a:solidFill>
                <a:srgbClr val="00C5FB"/>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calculatorbig!$EA$8:$EA$135</c:f>
              <c:numCache>
                <c:formatCode>0.0%</c:formatCode>
                <c:ptCount val="128"/>
                <c:pt idx="0">
                  <c:v>0.283212877402099</c:v>
                </c:pt>
                <c:pt idx="1">
                  <c:v>0.277648036907804</c:v>
                </c:pt>
                <c:pt idx="2">
                  <c:v>0.270919420187571</c:v>
                </c:pt>
                <c:pt idx="3">
                  <c:v>0.269407576648226</c:v>
                </c:pt>
                <c:pt idx="4">
                  <c:v>0.270018343042613</c:v>
                </c:pt>
                <c:pt idx="5">
                  <c:v>0.272025547902796</c:v>
                </c:pt>
                <c:pt idx="6">
                  <c:v>0.273429224761443</c:v>
                </c:pt>
                <c:pt idx="7">
                  <c:v>0.274414870736059</c:v>
                </c:pt>
                <c:pt idx="8">
                  <c:v>0.277114388443126</c:v>
                </c:pt>
                <c:pt idx="9">
                  <c:v>0.281627269085424</c:v>
                </c:pt>
                <c:pt idx="10">
                  <c:v>0.281873551294806</c:v>
                </c:pt>
                <c:pt idx="11">
                  <c:v>0.284018958640282</c:v>
                </c:pt>
                <c:pt idx="12">
                  <c:v>0.286732535486225</c:v>
                </c:pt>
                <c:pt idx="13">
                  <c:v>0.289274587549635</c:v>
                </c:pt>
                <c:pt idx="14">
                  <c:v>0.292849984809787</c:v>
                </c:pt>
                <c:pt idx="15">
                  <c:v>0.297079776719691</c:v>
                </c:pt>
                <c:pt idx="16">
                  <c:v>0.301535669480756</c:v>
                </c:pt>
                <c:pt idx="17">
                  <c:v>0.305878759892694</c:v>
                </c:pt>
                <c:pt idx="18">
                  <c:v>0.308756528406134</c:v>
                </c:pt>
                <c:pt idx="19">
                  <c:v>0.311838225862695</c:v>
                </c:pt>
                <c:pt idx="20">
                  <c:v>0.317807231446207</c:v>
                </c:pt>
                <c:pt idx="21">
                  <c:v>0.322832296248333</c:v>
                </c:pt>
                <c:pt idx="22">
                  <c:v>0.325149792775653</c:v>
                </c:pt>
                <c:pt idx="23">
                  <c:v>0.328208534025816</c:v>
                </c:pt>
                <c:pt idx="24">
                  <c:v>0.330617151424084</c:v>
                </c:pt>
                <c:pt idx="25">
                  <c:v>0.330698137929783</c:v>
                </c:pt>
                <c:pt idx="26">
                  <c:v>0.332058576605915</c:v>
                </c:pt>
                <c:pt idx="27">
                  <c:v>0.33471498669202</c:v>
                </c:pt>
                <c:pt idx="28">
                  <c:v>0.336882428215972</c:v>
                </c:pt>
                <c:pt idx="29">
                  <c:v>0.336293149522694</c:v>
                </c:pt>
                <c:pt idx="30">
                  <c:v>0.334214022118759</c:v>
                </c:pt>
                <c:pt idx="31">
                  <c:v>0.3360186371557</c:v>
                </c:pt>
                <c:pt idx="32">
                  <c:v>0.340096820584464</c:v>
                </c:pt>
                <c:pt idx="33">
                  <c:v>0.343768960887122</c:v>
                </c:pt>
                <c:pt idx="34">
                  <c:v>0.347287496659956</c:v>
                </c:pt>
                <c:pt idx="35">
                  <c:v>0.350943750250707</c:v>
                </c:pt>
                <c:pt idx="36">
                  <c:v>0.353324518851495</c:v>
                </c:pt>
                <c:pt idx="37">
                  <c:v>0.355075940048027</c:v>
                </c:pt>
                <c:pt idx="38">
                  <c:v>0.356480717890236</c:v>
                </c:pt>
                <c:pt idx="39">
                  <c:v>0.357738706353455</c:v>
                </c:pt>
                <c:pt idx="40">
                  <c:v>0.359915276914604</c:v>
                </c:pt>
                <c:pt idx="41">
                  <c:v>0.361280681343254</c:v>
                </c:pt>
                <c:pt idx="42">
                  <c:v>0.36248177327139</c:v>
                </c:pt>
                <c:pt idx="43">
                  <c:v>0.362209599454214</c:v>
                </c:pt>
                <c:pt idx="44">
                  <c:v>0.364045530158274</c:v>
                </c:pt>
                <c:pt idx="45">
                  <c:v>0.367063639906031</c:v>
                </c:pt>
                <c:pt idx="46">
                  <c:v>0.369899326345984</c:v>
                </c:pt>
                <c:pt idx="47">
                  <c:v>0.372408535512091</c:v>
                </c:pt>
                <c:pt idx="48">
                  <c:v>0.373949248854966</c:v>
                </c:pt>
                <c:pt idx="49">
                  <c:v>0.375066656013118</c:v>
                </c:pt>
                <c:pt idx="50">
                  <c:v>0.377187235296023</c:v>
                </c:pt>
                <c:pt idx="51">
                  <c:v>0.378320072526553</c:v>
                </c:pt>
                <c:pt idx="52">
                  <c:v>0.379363019256126</c:v>
                </c:pt>
                <c:pt idx="53">
                  <c:v>0.380911063486687</c:v>
                </c:pt>
                <c:pt idx="54">
                  <c:v>0.383712182826098</c:v>
                </c:pt>
                <c:pt idx="55">
                  <c:v>0.387326068071455</c:v>
                </c:pt>
                <c:pt idx="56">
                  <c:v>0.389651327738145</c:v>
                </c:pt>
                <c:pt idx="57">
                  <c:v>0.390730402435041</c:v>
                </c:pt>
                <c:pt idx="58">
                  <c:v>0.390604502632864</c:v>
                </c:pt>
                <c:pt idx="59">
                  <c:v>0.390385356731248</c:v>
                </c:pt>
                <c:pt idx="60">
                  <c:v>0.389166144464131</c:v>
                </c:pt>
                <c:pt idx="61">
                  <c:v>0.386836526406058</c:v>
                </c:pt>
                <c:pt idx="62">
                  <c:v>0.385109428041277</c:v>
                </c:pt>
                <c:pt idx="63">
                  <c:v>0.385393340363898</c:v>
                </c:pt>
                <c:pt idx="64">
                  <c:v>0.38567716630963</c:v>
                </c:pt>
                <c:pt idx="65">
                  <c:v>0.385734987647067</c:v>
                </c:pt>
                <c:pt idx="66">
                  <c:v>0.386694396450486</c:v>
                </c:pt>
                <c:pt idx="67">
                  <c:v>0.388356299656226</c:v>
                </c:pt>
                <c:pt idx="68">
                  <c:v>0.391110644170937</c:v>
                </c:pt>
                <c:pt idx="69">
                  <c:v>0.393426717429727</c:v>
                </c:pt>
                <c:pt idx="70">
                  <c:v>0.393650905717032</c:v>
                </c:pt>
                <c:pt idx="71">
                  <c:v>0.392843074402241</c:v>
                </c:pt>
                <c:pt idx="72">
                  <c:v>0.391938232320826</c:v>
                </c:pt>
                <c:pt idx="73">
                  <c:v>0.391936103641483</c:v>
                </c:pt>
                <c:pt idx="74">
                  <c:v>0.391922812938873</c:v>
                </c:pt>
                <c:pt idx="75">
                  <c:v>0.392188320366387</c:v>
                </c:pt>
                <c:pt idx="76">
                  <c:v>0.393592931172192</c:v>
                </c:pt>
                <c:pt idx="77">
                  <c:v>0.395000698413823</c:v>
                </c:pt>
                <c:pt idx="78">
                  <c:v>0.395976865217352</c:v>
                </c:pt>
                <c:pt idx="79">
                  <c:v>0.396281655215857</c:v>
                </c:pt>
                <c:pt idx="80">
                  <c:v>0.397574261761158</c:v>
                </c:pt>
                <c:pt idx="81">
                  <c:v>0.398625124293365</c:v>
                </c:pt>
                <c:pt idx="82">
                  <c:v>0.397757942823241</c:v>
                </c:pt>
                <c:pt idx="83">
                  <c:v>0.396966948592882</c:v>
                </c:pt>
                <c:pt idx="84">
                  <c:v>0.396033732172134</c:v>
                </c:pt>
                <c:pt idx="85">
                  <c:v>0.392619256174829</c:v>
                </c:pt>
                <c:pt idx="86">
                  <c:v>0.388213624140712</c:v>
                </c:pt>
                <c:pt idx="87">
                  <c:v>0.384694471440383</c:v>
                </c:pt>
                <c:pt idx="88">
                  <c:v>0.380337349930068</c:v>
                </c:pt>
                <c:pt idx="89">
                  <c:v>0.374404010036837</c:v>
                </c:pt>
                <c:pt idx="90">
                  <c:v>0.367702627085016</c:v>
                </c:pt>
                <c:pt idx="91">
                  <c:v>0.361047773425798</c:v>
                </c:pt>
                <c:pt idx="92">
                  <c:v>0.354073498178692</c:v>
                </c:pt>
                <c:pt idx="93">
                  <c:v>0.34712135439671</c:v>
                </c:pt>
                <c:pt idx="94">
                  <c:v>0.338536228293156</c:v>
                </c:pt>
                <c:pt idx="95">
                  <c:v>0.329976752008002</c:v>
                </c:pt>
                <c:pt idx="96">
                  <c:v>0.323387785636709</c:v>
                </c:pt>
                <c:pt idx="97">
                  <c:v>0.31885532132891</c:v>
                </c:pt>
                <c:pt idx="98">
                  <c:v>0.316457304109248</c:v>
                </c:pt>
                <c:pt idx="99">
                  <c:v>0.314984205450919</c:v>
                </c:pt>
                <c:pt idx="100">
                  <c:v>0.315979538026945</c:v>
                </c:pt>
                <c:pt idx="101">
                  <c:v>0.313560858543833</c:v>
                </c:pt>
                <c:pt idx="102">
                  <c:v>0.3156866600297</c:v>
                </c:pt>
                <c:pt idx="103">
                  <c:v>0.316308654761113</c:v>
                </c:pt>
                <c:pt idx="104">
                  <c:v>0.324670834638482</c:v>
                </c:pt>
                <c:pt idx="105">
                  <c:v>0.331210933640861</c:v>
                </c:pt>
                <c:pt idx="106">
                  <c:v>0.344000024078103</c:v>
                </c:pt>
                <c:pt idx="107">
                  <c:v>0.36095737655217</c:v>
                </c:pt>
                <c:pt idx="108">
                  <c:v>0.374670080034003</c:v>
                </c:pt>
                <c:pt idx="109">
                  <c:v>0.380584808713704</c:v>
                </c:pt>
                <c:pt idx="110">
                  <c:v>0.378191942754172</c:v>
                </c:pt>
                <c:pt idx="111">
                  <c:v>0.383011980265629</c:v>
                </c:pt>
                <c:pt idx="112">
                  <c:v>0.391587394136172</c:v>
                </c:pt>
                <c:pt idx="113">
                  <c:v>0.398807452960416</c:v>
                </c:pt>
                <c:pt idx="114">
                  <c:v>0.406439359378063</c:v>
                </c:pt>
                <c:pt idx="115">
                  <c:v>0.410064018322486</c:v>
                </c:pt>
                <c:pt idx="116">
                  <c:v>0.416036703065702</c:v>
                </c:pt>
                <c:pt idx="117">
                  <c:v>0.417922923161807</c:v>
                </c:pt>
                <c:pt idx="118">
                  <c:v>0.415177058759129</c:v>
                </c:pt>
                <c:pt idx="119">
                  <c:v>0.417326063030792</c:v>
                </c:pt>
                <c:pt idx="120">
                  <c:v>0.424608786999023</c:v>
                </c:pt>
                <c:pt idx="121">
                  <c:v>0.423517291309193</c:v>
                </c:pt>
                <c:pt idx="122">
                  <c:v>0.409052141270676</c:v>
                </c:pt>
                <c:pt idx="123">
                  <c:v>0.416557222910584</c:v>
                </c:pt>
                <c:pt idx="124">
                  <c:v>0.404722537713337</c:v>
                </c:pt>
                <c:pt idx="125">
                  <c:v>0.401617265148324</c:v>
                </c:pt>
                <c:pt idx="126">
                  <c:v>0.369840998237865</c:v>
                </c:pt>
                <c:pt idx="127">
                  <c:v>0.306248385408263</c:v>
                </c:pt>
              </c:numCache>
            </c:numRef>
          </c:val>
          <c:smooth val="0"/>
        </c:ser>
        <c:ser>
          <c:idx val="1"/>
          <c:order val="5"/>
          <c:spPr>
            <a:ln w="31750">
              <a:solidFill>
                <a:srgbClr val="FFC100"/>
              </a:solidFill>
            </a:ln>
          </c:spPr>
          <c:marker>
            <c:symbol val="none"/>
          </c:marker>
          <c:val>
            <c:numRef>
              <c:f>calculatorbig!$EB$8:$EB$135</c:f>
              <c:numCache>
                <c:formatCode>0.0%</c:formatCode>
                <c:ptCount val="128"/>
                <c:pt idx="0">
                  <c:v>0.284464695396281</c:v>
                </c:pt>
                <c:pt idx="1">
                  <c:v>0.279178880630252</c:v>
                </c:pt>
                <c:pt idx="2">
                  <c:v>0.272124013164225</c:v>
                </c:pt>
                <c:pt idx="3">
                  <c:v>0.270564801790734</c:v>
                </c:pt>
                <c:pt idx="4">
                  <c:v>0.27123960799815</c:v>
                </c:pt>
                <c:pt idx="5">
                  <c:v>0.273008359606637</c:v>
                </c:pt>
                <c:pt idx="6">
                  <c:v>0.274873554043305</c:v>
                </c:pt>
                <c:pt idx="7">
                  <c:v>0.275709098397919</c:v>
                </c:pt>
                <c:pt idx="8">
                  <c:v>0.278324021762794</c:v>
                </c:pt>
                <c:pt idx="9">
                  <c:v>0.284408556672186</c:v>
                </c:pt>
                <c:pt idx="10">
                  <c:v>0.283340911992824</c:v>
                </c:pt>
                <c:pt idx="11">
                  <c:v>0.285568421670168</c:v>
                </c:pt>
                <c:pt idx="12">
                  <c:v>0.288315445507572</c:v>
                </c:pt>
                <c:pt idx="13">
                  <c:v>0.290774119924696</c:v>
                </c:pt>
                <c:pt idx="14">
                  <c:v>0.294539992313514</c:v>
                </c:pt>
                <c:pt idx="15">
                  <c:v>0.298897064820686</c:v>
                </c:pt>
                <c:pt idx="16">
                  <c:v>0.303131394309022</c:v>
                </c:pt>
                <c:pt idx="17">
                  <c:v>0.307639197993683</c:v>
                </c:pt>
                <c:pt idx="18">
                  <c:v>0.310330351808495</c:v>
                </c:pt>
                <c:pt idx="19">
                  <c:v>0.313573601889686</c:v>
                </c:pt>
                <c:pt idx="20">
                  <c:v>0.319617443585722</c:v>
                </c:pt>
                <c:pt idx="21">
                  <c:v>0.324743219519229</c:v>
                </c:pt>
                <c:pt idx="22">
                  <c:v>0.327156711811145</c:v>
                </c:pt>
                <c:pt idx="23">
                  <c:v>0.330394685146994</c:v>
                </c:pt>
                <c:pt idx="24">
                  <c:v>0.332630962338797</c:v>
                </c:pt>
                <c:pt idx="25">
                  <c:v>0.332826195439912</c:v>
                </c:pt>
                <c:pt idx="26">
                  <c:v>0.334370906438305</c:v>
                </c:pt>
                <c:pt idx="27">
                  <c:v>0.337118691742472</c:v>
                </c:pt>
                <c:pt idx="28">
                  <c:v>0.3394440461547</c:v>
                </c:pt>
                <c:pt idx="29">
                  <c:v>0.339205428891997</c:v>
                </c:pt>
                <c:pt idx="30">
                  <c:v>0.337637506600254</c:v>
                </c:pt>
                <c:pt idx="31">
                  <c:v>0.339565296862001</c:v>
                </c:pt>
                <c:pt idx="32">
                  <c:v>0.343611878807523</c:v>
                </c:pt>
                <c:pt idx="33">
                  <c:v>0.347288003649892</c:v>
                </c:pt>
                <c:pt idx="34">
                  <c:v>0.350966315253251</c:v>
                </c:pt>
                <c:pt idx="35">
                  <c:v>0.354797935444993</c:v>
                </c:pt>
                <c:pt idx="36">
                  <c:v>0.357379965580468</c:v>
                </c:pt>
                <c:pt idx="37">
                  <c:v>0.359242755516553</c:v>
                </c:pt>
                <c:pt idx="38">
                  <c:v>0.360726085943501</c:v>
                </c:pt>
                <c:pt idx="39">
                  <c:v>0.362286429000687</c:v>
                </c:pt>
                <c:pt idx="40">
                  <c:v>0.364384717669858</c:v>
                </c:pt>
                <c:pt idx="41">
                  <c:v>0.365921564489537</c:v>
                </c:pt>
                <c:pt idx="42">
                  <c:v>0.367405221009321</c:v>
                </c:pt>
                <c:pt idx="43">
                  <c:v>0.367101132471228</c:v>
                </c:pt>
                <c:pt idx="44">
                  <c:v>0.369005903422608</c:v>
                </c:pt>
                <c:pt idx="45">
                  <c:v>0.372236186158587</c:v>
                </c:pt>
                <c:pt idx="46">
                  <c:v>0.37516368583522</c:v>
                </c:pt>
                <c:pt idx="47">
                  <c:v>0.377817508589885</c:v>
                </c:pt>
                <c:pt idx="48">
                  <c:v>0.379444973938876</c:v>
                </c:pt>
                <c:pt idx="49">
                  <c:v>0.380864229407853</c:v>
                </c:pt>
                <c:pt idx="50">
                  <c:v>0.382976422177377</c:v>
                </c:pt>
                <c:pt idx="51">
                  <c:v>0.384198688823274</c:v>
                </c:pt>
                <c:pt idx="52">
                  <c:v>0.385228728164565</c:v>
                </c:pt>
                <c:pt idx="53">
                  <c:v>0.386880886875144</c:v>
                </c:pt>
                <c:pt idx="54">
                  <c:v>0.389605104220844</c:v>
                </c:pt>
                <c:pt idx="55">
                  <c:v>0.393363629112119</c:v>
                </c:pt>
                <c:pt idx="56">
                  <c:v>0.395590312518521</c:v>
                </c:pt>
                <c:pt idx="57">
                  <c:v>0.396677491587255</c:v>
                </c:pt>
                <c:pt idx="58">
                  <c:v>0.396871926509877</c:v>
                </c:pt>
                <c:pt idx="59">
                  <c:v>0.39664792242104</c:v>
                </c:pt>
                <c:pt idx="60">
                  <c:v>0.395468786048168</c:v>
                </c:pt>
                <c:pt idx="61">
                  <c:v>0.393263649892237</c:v>
                </c:pt>
                <c:pt idx="62">
                  <c:v>0.391747455408363</c:v>
                </c:pt>
                <c:pt idx="63">
                  <c:v>0.391902283815463</c:v>
                </c:pt>
                <c:pt idx="64">
                  <c:v>0.392136290909537</c:v>
                </c:pt>
                <c:pt idx="65">
                  <c:v>0.392227948915356</c:v>
                </c:pt>
                <c:pt idx="66">
                  <c:v>0.393251330617894</c:v>
                </c:pt>
                <c:pt idx="67">
                  <c:v>0.39535916771302</c:v>
                </c:pt>
                <c:pt idx="68">
                  <c:v>0.397981256716701</c:v>
                </c:pt>
                <c:pt idx="69">
                  <c:v>0.400209860160991</c:v>
                </c:pt>
                <c:pt idx="70">
                  <c:v>0.400634194754099</c:v>
                </c:pt>
                <c:pt idx="71">
                  <c:v>0.399859387473569</c:v>
                </c:pt>
                <c:pt idx="72">
                  <c:v>0.399165307463384</c:v>
                </c:pt>
                <c:pt idx="73">
                  <c:v>0.399200008101714</c:v>
                </c:pt>
                <c:pt idx="74">
                  <c:v>0.399204792788673</c:v>
                </c:pt>
                <c:pt idx="75">
                  <c:v>0.399673745918497</c:v>
                </c:pt>
                <c:pt idx="76">
                  <c:v>0.401106365816235</c:v>
                </c:pt>
                <c:pt idx="77">
                  <c:v>0.402455296376969</c:v>
                </c:pt>
                <c:pt idx="78">
                  <c:v>0.403461393759378</c:v>
                </c:pt>
                <c:pt idx="79">
                  <c:v>0.40397770560784</c:v>
                </c:pt>
                <c:pt idx="80">
                  <c:v>0.405519411390228</c:v>
                </c:pt>
                <c:pt idx="81">
                  <c:v>0.406163747668723</c:v>
                </c:pt>
                <c:pt idx="82">
                  <c:v>0.405459592138246</c:v>
                </c:pt>
                <c:pt idx="83">
                  <c:v>0.404854880240249</c:v>
                </c:pt>
                <c:pt idx="84">
                  <c:v>0.403937679051043</c:v>
                </c:pt>
                <c:pt idx="85">
                  <c:v>0.400650890700734</c:v>
                </c:pt>
                <c:pt idx="86">
                  <c:v>0.396800343664758</c:v>
                </c:pt>
                <c:pt idx="87">
                  <c:v>0.393217642471938</c:v>
                </c:pt>
                <c:pt idx="88">
                  <c:v>0.389026512281893</c:v>
                </c:pt>
                <c:pt idx="89">
                  <c:v>0.38342861396667</c:v>
                </c:pt>
                <c:pt idx="90">
                  <c:v>0.377137166798927</c:v>
                </c:pt>
                <c:pt idx="91">
                  <c:v>0.370759871164797</c:v>
                </c:pt>
                <c:pt idx="92">
                  <c:v>0.364019341472306</c:v>
                </c:pt>
                <c:pt idx="93">
                  <c:v>0.357351945738275</c:v>
                </c:pt>
                <c:pt idx="94">
                  <c:v>0.349353173291923</c:v>
                </c:pt>
                <c:pt idx="95">
                  <c:v>0.341108580816858</c:v>
                </c:pt>
                <c:pt idx="96">
                  <c:v>0.336719908378283</c:v>
                </c:pt>
                <c:pt idx="97">
                  <c:v>0.338580335024914</c:v>
                </c:pt>
                <c:pt idx="98">
                  <c:v>0.350412418686676</c:v>
                </c:pt>
                <c:pt idx="99">
                  <c:v>0.357091171177308</c:v>
                </c:pt>
                <c:pt idx="100">
                  <c:v>0.361061791412031</c:v>
                </c:pt>
                <c:pt idx="101">
                  <c:v>0.360129632662984</c:v>
                </c:pt>
                <c:pt idx="102">
                  <c:v>0.365115901434103</c:v>
                </c:pt>
                <c:pt idx="103">
                  <c:v>0.367272743394135</c:v>
                </c:pt>
                <c:pt idx="104">
                  <c:v>0.38044449215015</c:v>
                </c:pt>
                <c:pt idx="105">
                  <c:v>0.390939379112774</c:v>
                </c:pt>
                <c:pt idx="106">
                  <c:v>0.410347539541937</c:v>
                </c:pt>
                <c:pt idx="107">
                  <c:v>0.435745025713972</c:v>
                </c:pt>
                <c:pt idx="108">
                  <c:v>0.455066754620083</c:v>
                </c:pt>
                <c:pt idx="109">
                  <c:v>0.4636961086937</c:v>
                </c:pt>
                <c:pt idx="110">
                  <c:v>0.462968062165456</c:v>
                </c:pt>
                <c:pt idx="111">
                  <c:v>0.468932638955519</c:v>
                </c:pt>
                <c:pt idx="112">
                  <c:v>0.479402810436476</c:v>
                </c:pt>
                <c:pt idx="113">
                  <c:v>0.49216434951018</c:v>
                </c:pt>
                <c:pt idx="114">
                  <c:v>0.500873183548814</c:v>
                </c:pt>
                <c:pt idx="115">
                  <c:v>0.50690810772738</c:v>
                </c:pt>
                <c:pt idx="116">
                  <c:v>0.512141394369512</c:v>
                </c:pt>
                <c:pt idx="117">
                  <c:v>0.516746021018205</c:v>
                </c:pt>
                <c:pt idx="118">
                  <c:v>0.514569439916268</c:v>
                </c:pt>
                <c:pt idx="119">
                  <c:v>0.516306204742326</c:v>
                </c:pt>
                <c:pt idx="120">
                  <c:v>0.52720265044803</c:v>
                </c:pt>
                <c:pt idx="121">
                  <c:v>0.519409073098781</c:v>
                </c:pt>
                <c:pt idx="122">
                  <c:v>0.502680020247608</c:v>
                </c:pt>
                <c:pt idx="123">
                  <c:v>0.516600264562097</c:v>
                </c:pt>
                <c:pt idx="124">
                  <c:v>0.506032929923225</c:v>
                </c:pt>
                <c:pt idx="125">
                  <c:v>0.503109670721883</c:v>
                </c:pt>
                <c:pt idx="126">
                  <c:v>0.456510664631386</c:v>
                </c:pt>
                <c:pt idx="127">
                  <c:v>0.387478766501563</c:v>
                </c:pt>
              </c:numCache>
            </c:numRef>
          </c:val>
          <c:smooth val="0"/>
        </c:ser>
        <c:dLbls>
          <c:showLegendKey val="0"/>
          <c:showVal val="0"/>
          <c:showCatName val="0"/>
          <c:showSerName val="0"/>
          <c:showPercent val="0"/>
          <c:showBubbleSize val="0"/>
        </c:dLbls>
        <c:marker val="1"/>
        <c:smooth val="0"/>
        <c:axId val="-2111236696"/>
        <c:axId val="-2103303416"/>
      </c:lineChart>
      <c:catAx>
        <c:axId val="-2111236696"/>
        <c:scaling>
          <c:orientation val="minMax"/>
        </c:scaling>
        <c:delete val="0"/>
        <c:axPos val="b"/>
        <c:majorGridlines>
          <c:spPr>
            <a:ln>
              <a:solidFill>
                <a:schemeClr val="bg1">
                  <a:lumMod val="85000"/>
                </a:schemeClr>
              </a:solidFill>
              <a:prstDash val="sysDash"/>
            </a:ln>
          </c:spPr>
        </c:majorGridlines>
        <c:title>
          <c:tx>
            <c:rich>
              <a:bodyPr/>
              <a:lstStyle/>
              <a:p>
                <a:pPr>
                  <a:defRPr/>
                </a:pPr>
                <a:r>
                  <a:rPr lang="en-US" sz="1300"/>
                  <a:t>Income group</a:t>
                </a:r>
              </a:p>
            </c:rich>
          </c:tx>
          <c:layout>
            <c:manualLayout>
              <c:xMode val="edge"/>
              <c:yMode val="edge"/>
              <c:x val="0.410780766580155"/>
              <c:y val="0.89378545102075"/>
            </c:manualLayout>
          </c:layout>
          <c:overlay val="0"/>
        </c:title>
        <c:numFmt formatCode="0%" sourceLinked="1"/>
        <c:majorTickMark val="out"/>
        <c:minorTickMark val="none"/>
        <c:tickLblPos val="nextTo"/>
        <c:txPr>
          <a:bodyPr rot="-5400000" vert="horz"/>
          <a:lstStyle/>
          <a:p>
            <a:pPr>
              <a:defRPr sz="1200"/>
            </a:pPr>
            <a:endParaRPr lang="en-US"/>
          </a:p>
        </c:txPr>
        <c:crossAx val="-2103303416"/>
        <c:crossesAt val="0.0"/>
        <c:auto val="1"/>
        <c:lblAlgn val="ctr"/>
        <c:lblOffset val="100"/>
        <c:tickLblSkip val="1"/>
        <c:tickMarkSkip val="10"/>
        <c:noMultiLvlLbl val="0"/>
      </c:catAx>
      <c:valAx>
        <c:axId val="-2103303416"/>
        <c:scaling>
          <c:orientation val="minMax"/>
          <c:max val="1.0"/>
        </c:scaling>
        <c:delete val="0"/>
        <c:axPos val="l"/>
        <c:majorGridlines>
          <c:spPr>
            <a:ln>
              <a:solidFill>
                <a:schemeClr val="bg1">
                  <a:lumMod val="85000"/>
                </a:schemeClr>
              </a:solidFill>
              <a:prstDash val="sysDash"/>
            </a:ln>
          </c:spPr>
        </c:majorGridlines>
        <c:title>
          <c:tx>
            <c:rich>
              <a:bodyPr rot="-5400000" vert="horz"/>
              <a:lstStyle/>
              <a:p>
                <a:pPr>
                  <a:defRPr sz="1400"/>
                </a:pPr>
                <a:r>
                  <a:rPr lang="fr-FR" sz="1400" b="0"/>
                  <a:t>Total tax rate (% of income)</a:t>
                </a:r>
              </a:p>
            </c:rich>
          </c:tx>
          <c:layout>
            <c:manualLayout>
              <c:xMode val="edge"/>
              <c:yMode val="edge"/>
              <c:x val="0.00100496341588586"/>
              <c:y val="0.110077064834981"/>
            </c:manualLayout>
          </c:layout>
          <c:overlay val="0"/>
        </c:title>
        <c:numFmt formatCode="0%" sourceLinked="0"/>
        <c:majorTickMark val="none"/>
        <c:minorTickMark val="none"/>
        <c:tickLblPos val="nextTo"/>
        <c:txPr>
          <a:bodyPr/>
          <a:lstStyle/>
          <a:p>
            <a:pPr>
              <a:defRPr sz="1200"/>
            </a:pPr>
            <a:endParaRPr lang="en-US"/>
          </a:p>
        </c:txPr>
        <c:crossAx val="-2111236696"/>
        <c:crosses val="autoZero"/>
        <c:crossBetween val="between"/>
      </c:valAx>
      <c:spPr>
        <a:ln>
          <a:solidFill>
            <a:schemeClr val="bg1"/>
          </a:solidFill>
        </a:ln>
      </c:spPr>
    </c:plotArea>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200"/>
              <a:t>Current Tax Rates (breakdown)</a:t>
            </a:r>
          </a:p>
        </c:rich>
      </c:tx>
      <c:layout>
        <c:manualLayout>
          <c:xMode val="edge"/>
          <c:yMode val="edge"/>
          <c:x val="0.193794838145232"/>
          <c:y val="0.0416666666666667"/>
        </c:manualLayout>
      </c:layout>
      <c:overlay val="0"/>
    </c:title>
    <c:autoTitleDeleted val="0"/>
    <c:plotArea>
      <c:layout>
        <c:manualLayout>
          <c:layoutTarget val="inner"/>
          <c:xMode val="edge"/>
          <c:yMode val="edge"/>
          <c:x val="0.0987804024496938"/>
          <c:y val="0.0388888888888889"/>
          <c:w val="0.642202537182852"/>
          <c:h val="0.669783829104695"/>
        </c:manualLayout>
      </c:layout>
      <c:areaChart>
        <c:grouping val="stacked"/>
        <c:varyColors val="0"/>
        <c:ser>
          <c:idx val="0"/>
          <c:order val="0"/>
          <c:tx>
            <c:strRef>
              <c:f>calculatorbig!$F$6</c:f>
              <c:strCache>
                <c:ptCount val="1"/>
                <c:pt idx="0">
                  <c:v>sales+excises</c:v>
                </c:pt>
              </c:strCache>
            </c:strRef>
          </c:tx>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calculatorbig!$F$8:$F$135</c:f>
              <c:numCache>
                <c:formatCode>0.0%</c:formatCode>
                <c:ptCount val="128"/>
                <c:pt idx="0">
                  <c:v>0.135761842131615</c:v>
                </c:pt>
                <c:pt idx="1">
                  <c:v>0.132317990064621</c:v>
                </c:pt>
                <c:pt idx="2">
                  <c:v>0.12911182641983</c:v>
                </c:pt>
                <c:pt idx="3">
                  <c:v>0.126477763056755</c:v>
                </c:pt>
                <c:pt idx="4">
                  <c:v>0.124234788119793</c:v>
                </c:pt>
                <c:pt idx="5">
                  <c:v>0.12226040661335</c:v>
                </c:pt>
                <c:pt idx="6">
                  <c:v>0.120388723909855</c:v>
                </c:pt>
                <c:pt idx="7">
                  <c:v>0.119055069983006</c:v>
                </c:pt>
                <c:pt idx="8">
                  <c:v>0.117049477994442</c:v>
                </c:pt>
                <c:pt idx="9">
                  <c:v>0.114538662135601</c:v>
                </c:pt>
                <c:pt idx="10">
                  <c:v>0.111990824341774</c:v>
                </c:pt>
                <c:pt idx="11">
                  <c:v>0.110156327486038</c:v>
                </c:pt>
                <c:pt idx="12">
                  <c:v>0.107962094247341</c:v>
                </c:pt>
                <c:pt idx="13">
                  <c:v>0.10549233853817</c:v>
                </c:pt>
                <c:pt idx="14">
                  <c:v>0.103317022323608</c:v>
                </c:pt>
                <c:pt idx="15">
                  <c:v>0.101236537098885</c:v>
                </c:pt>
                <c:pt idx="16">
                  <c:v>0.0996487513184547</c:v>
                </c:pt>
                <c:pt idx="17">
                  <c:v>0.0988060310482979</c:v>
                </c:pt>
                <c:pt idx="18">
                  <c:v>0.0977390483021736</c:v>
                </c:pt>
                <c:pt idx="19">
                  <c:v>0.096594326198101</c:v>
                </c:pt>
                <c:pt idx="20">
                  <c:v>0.0959276407957077</c:v>
                </c:pt>
                <c:pt idx="21">
                  <c:v>0.0950755476951599</c:v>
                </c:pt>
                <c:pt idx="22">
                  <c:v>0.0938886106014251</c:v>
                </c:pt>
                <c:pt idx="23">
                  <c:v>0.0927395448088646</c:v>
                </c:pt>
                <c:pt idx="24">
                  <c:v>0.0916308984160423</c:v>
                </c:pt>
                <c:pt idx="25">
                  <c:v>0.0904041305184364</c:v>
                </c:pt>
                <c:pt idx="26">
                  <c:v>0.0894755274057388</c:v>
                </c:pt>
                <c:pt idx="27">
                  <c:v>0.0885637030005455</c:v>
                </c:pt>
                <c:pt idx="28">
                  <c:v>0.0871393084526062</c:v>
                </c:pt>
                <c:pt idx="29">
                  <c:v>0.08539729565382</c:v>
                </c:pt>
                <c:pt idx="30">
                  <c:v>0.0835268944501877</c:v>
                </c:pt>
                <c:pt idx="31">
                  <c:v>0.0823641866445541</c:v>
                </c:pt>
                <c:pt idx="32">
                  <c:v>0.0814278274774551</c:v>
                </c:pt>
                <c:pt idx="33">
                  <c:v>0.0799490585923195</c:v>
                </c:pt>
                <c:pt idx="34">
                  <c:v>0.0782983675599098</c:v>
                </c:pt>
                <c:pt idx="35">
                  <c:v>0.07674390822649</c:v>
                </c:pt>
                <c:pt idx="36">
                  <c:v>0.0751556605100632</c:v>
                </c:pt>
                <c:pt idx="37">
                  <c:v>0.0733931958675384</c:v>
                </c:pt>
                <c:pt idx="38">
                  <c:v>0.0717201679944992</c:v>
                </c:pt>
                <c:pt idx="39">
                  <c:v>0.070183515548706</c:v>
                </c:pt>
                <c:pt idx="40">
                  <c:v>0.0691617503762245</c:v>
                </c:pt>
                <c:pt idx="41">
                  <c:v>0.0684473514556885</c:v>
                </c:pt>
                <c:pt idx="42">
                  <c:v>0.0678902566432953</c:v>
                </c:pt>
                <c:pt idx="43">
                  <c:v>0.0675338357686996</c:v>
                </c:pt>
                <c:pt idx="44">
                  <c:v>0.0673436820507049</c:v>
                </c:pt>
                <c:pt idx="45">
                  <c:v>0.067045047879219</c:v>
                </c:pt>
                <c:pt idx="46">
                  <c:v>0.0667491108179092</c:v>
                </c:pt>
                <c:pt idx="47">
                  <c:v>0.0663049072027206</c:v>
                </c:pt>
                <c:pt idx="48">
                  <c:v>0.0658182203769684</c:v>
                </c:pt>
                <c:pt idx="49">
                  <c:v>0.0653604194521904</c:v>
                </c:pt>
                <c:pt idx="50">
                  <c:v>0.0650086104869842</c:v>
                </c:pt>
                <c:pt idx="51">
                  <c:v>0.0648283436894417</c:v>
                </c:pt>
                <c:pt idx="52">
                  <c:v>0.0648202747106552</c:v>
                </c:pt>
                <c:pt idx="53">
                  <c:v>0.0647652819752693</c:v>
                </c:pt>
                <c:pt idx="54">
                  <c:v>0.0646392479538917</c:v>
                </c:pt>
                <c:pt idx="55">
                  <c:v>0.064422108232975</c:v>
                </c:pt>
                <c:pt idx="56">
                  <c:v>0.0641077011823654</c:v>
                </c:pt>
                <c:pt idx="57">
                  <c:v>0.0636721029877663</c:v>
                </c:pt>
                <c:pt idx="58">
                  <c:v>0.0627126768231392</c:v>
                </c:pt>
                <c:pt idx="59">
                  <c:v>0.0613517723977566</c:v>
                </c:pt>
                <c:pt idx="60">
                  <c:v>0.0596262887120247</c:v>
                </c:pt>
                <c:pt idx="61">
                  <c:v>0.0575987510383129</c:v>
                </c:pt>
                <c:pt idx="62">
                  <c:v>0.0556855015456676</c:v>
                </c:pt>
                <c:pt idx="63">
                  <c:v>0.054401308298111</c:v>
                </c:pt>
                <c:pt idx="64">
                  <c:v>0.053700003772974</c:v>
                </c:pt>
                <c:pt idx="65">
                  <c:v>0.0532149188220501</c:v>
                </c:pt>
                <c:pt idx="66">
                  <c:v>0.0528742223978042</c:v>
                </c:pt>
                <c:pt idx="67">
                  <c:v>0.0526231378316879</c:v>
                </c:pt>
                <c:pt idx="68">
                  <c:v>0.0523436404764652</c:v>
                </c:pt>
                <c:pt idx="69">
                  <c:v>0.0520276799798012</c:v>
                </c:pt>
                <c:pt idx="70">
                  <c:v>0.0517955161631107</c:v>
                </c:pt>
                <c:pt idx="71">
                  <c:v>0.0515779480338097</c:v>
                </c:pt>
                <c:pt idx="72">
                  <c:v>0.0512525290250778</c:v>
                </c:pt>
                <c:pt idx="73">
                  <c:v>0.0510614439845085</c:v>
                </c:pt>
                <c:pt idx="74">
                  <c:v>0.0509508140385151</c:v>
                </c:pt>
                <c:pt idx="75">
                  <c:v>0.0508883930742741</c:v>
                </c:pt>
                <c:pt idx="76">
                  <c:v>0.0508902855217457</c:v>
                </c:pt>
                <c:pt idx="77">
                  <c:v>0.050910085439682</c:v>
                </c:pt>
                <c:pt idx="78">
                  <c:v>0.0508784726262092</c:v>
                </c:pt>
                <c:pt idx="79">
                  <c:v>0.0507158041000366</c:v>
                </c:pt>
                <c:pt idx="80">
                  <c:v>0.0505531691014767</c:v>
                </c:pt>
                <c:pt idx="81">
                  <c:v>0.0506097190082073</c:v>
                </c:pt>
                <c:pt idx="82">
                  <c:v>0.0505866184830665</c:v>
                </c:pt>
                <c:pt idx="83">
                  <c:v>0.0504369512200355</c:v>
                </c:pt>
                <c:pt idx="84">
                  <c:v>0.0502170138061047</c:v>
                </c:pt>
                <c:pt idx="85">
                  <c:v>0.0495231114327907</c:v>
                </c:pt>
                <c:pt idx="86">
                  <c:v>0.0483072698116302</c:v>
                </c:pt>
                <c:pt idx="87">
                  <c:v>0.0470187030732632</c:v>
                </c:pt>
                <c:pt idx="88">
                  <c:v>0.0453360490500927</c:v>
                </c:pt>
                <c:pt idx="89">
                  <c:v>0.043004896491766</c:v>
                </c:pt>
                <c:pt idx="90">
                  <c:v>0.0409106053411961</c:v>
                </c:pt>
                <c:pt idx="91">
                  <c:v>0.0394937507808208</c:v>
                </c:pt>
                <c:pt idx="92">
                  <c:v>0.0383994542062282</c:v>
                </c:pt>
                <c:pt idx="93">
                  <c:v>0.0376348085701466</c:v>
                </c:pt>
                <c:pt idx="94">
                  <c:v>0.037191066890955</c:v>
                </c:pt>
                <c:pt idx="95">
                  <c:v>0.0366561524569988</c:v>
                </c:pt>
                <c:pt idx="96">
                  <c:v>0.0350658223032951</c:v>
                </c:pt>
                <c:pt idx="97">
                  <c:v>0.0318636372685432</c:v>
                </c:pt>
                <c:pt idx="98">
                  <c:v>0.028371611610055</c:v>
                </c:pt>
                <c:pt idx="99">
                  <c:v>0.0263014007359743</c:v>
                </c:pt>
                <c:pt idx="100">
                  <c:v>0.0252445284277201</c:v>
                </c:pt>
                <c:pt idx="101">
                  <c:v>0.0246238615363836</c:v>
                </c:pt>
                <c:pt idx="102">
                  <c:v>0.0239920765161514</c:v>
                </c:pt>
                <c:pt idx="103">
                  <c:v>0.0235046539455652</c:v>
                </c:pt>
                <c:pt idx="104">
                  <c:v>0.0231598913669586</c:v>
                </c:pt>
                <c:pt idx="105">
                  <c:v>0.0228842422366142</c:v>
                </c:pt>
                <c:pt idx="106">
                  <c:v>0.0227114651352167</c:v>
                </c:pt>
                <c:pt idx="107">
                  <c:v>0.0225865840911865</c:v>
                </c:pt>
                <c:pt idx="108">
                  <c:v>0.022469874471426</c:v>
                </c:pt>
                <c:pt idx="109">
                  <c:v>0.0224499050527811</c:v>
                </c:pt>
                <c:pt idx="110">
                  <c:v>0.0225347485393286</c:v>
                </c:pt>
                <c:pt idx="111">
                  <c:v>0.0225174464285374</c:v>
                </c:pt>
                <c:pt idx="112">
                  <c:v>0.0224394369870424</c:v>
                </c:pt>
                <c:pt idx="113">
                  <c:v>0.0223985146731138</c:v>
                </c:pt>
                <c:pt idx="114">
                  <c:v>0.0223524458706379</c:v>
                </c:pt>
                <c:pt idx="115">
                  <c:v>0.0222444869577885</c:v>
                </c:pt>
                <c:pt idx="116">
                  <c:v>0.0221071597188711</c:v>
                </c:pt>
                <c:pt idx="117">
                  <c:v>0.0220601335167885</c:v>
                </c:pt>
                <c:pt idx="118">
                  <c:v>0.0220330059528351</c:v>
                </c:pt>
                <c:pt idx="119">
                  <c:v>0.0218800865113735</c:v>
                </c:pt>
                <c:pt idx="120">
                  <c:v>0.0217681545764208</c:v>
                </c:pt>
                <c:pt idx="121">
                  <c:v>0.0218645520508289</c:v>
                </c:pt>
                <c:pt idx="122">
                  <c:v>0.0219021923840046</c:v>
                </c:pt>
                <c:pt idx="123">
                  <c:v>0.0217618085443973</c:v>
                </c:pt>
                <c:pt idx="124">
                  <c:v>0.0216035954654217</c:v>
                </c:pt>
                <c:pt idx="125">
                  <c:v>0.0215181708335876</c:v>
                </c:pt>
                <c:pt idx="126">
                  <c:v>0.021824212744832</c:v>
                </c:pt>
                <c:pt idx="127">
                  <c:v>0.02263387106359</c:v>
                </c:pt>
              </c:numCache>
            </c:numRef>
          </c:val>
        </c:ser>
        <c:ser>
          <c:idx val="6"/>
          <c:order val="1"/>
          <c:tx>
            <c:strRef>
              <c:f>calculatorbig!$O$6</c:f>
              <c:strCache>
                <c:ptCount val="1"/>
                <c:pt idx="0">
                  <c:v>VAT</c:v>
                </c:pt>
              </c:strCache>
            </c:strRef>
          </c:tx>
          <c:spPr>
            <a:ln w="25400">
              <a:noFill/>
            </a:ln>
          </c:spP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calculatorbig!$O$8:$O$135</c:f>
              <c:numCache>
                <c:formatCode>0.0%</c:formatCode>
                <c:ptCount val="128"/>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numCache>
            </c:numRef>
          </c:val>
        </c:ser>
        <c:ser>
          <c:idx val="5"/>
          <c:order val="2"/>
          <c:tx>
            <c:strRef>
              <c:f>calculatorbig!$K$6</c:f>
              <c:strCache>
                <c:ptCount val="1"/>
                <c:pt idx="0">
                  <c:v>payroll</c:v>
                </c:pt>
              </c:strCache>
            </c:strRef>
          </c:tx>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calculatorbig!$K$8:$K$135</c:f>
              <c:numCache>
                <c:formatCode>0.0%</c:formatCode>
                <c:ptCount val="128"/>
                <c:pt idx="0">
                  <c:v>0.12049213051796</c:v>
                </c:pt>
                <c:pt idx="1">
                  <c:v>0.117629379034042</c:v>
                </c:pt>
                <c:pt idx="2">
                  <c:v>0.113552555441856</c:v>
                </c:pt>
                <c:pt idx="3">
                  <c:v>0.11225738376379</c:v>
                </c:pt>
                <c:pt idx="4">
                  <c:v>0.112167343497276</c:v>
                </c:pt>
                <c:pt idx="5">
                  <c:v>0.112910404801369</c:v>
                </c:pt>
                <c:pt idx="6">
                  <c:v>0.111691758036613</c:v>
                </c:pt>
                <c:pt idx="7">
                  <c:v>0.109200842678547</c:v>
                </c:pt>
                <c:pt idx="8">
                  <c:v>0.108076654374599</c:v>
                </c:pt>
                <c:pt idx="9">
                  <c:v>0.109641790390015</c:v>
                </c:pt>
                <c:pt idx="10">
                  <c:v>0.109664715826511</c:v>
                </c:pt>
                <c:pt idx="11">
                  <c:v>0.10992169380188</c:v>
                </c:pt>
                <c:pt idx="12">
                  <c:v>0.111111201345921</c:v>
                </c:pt>
                <c:pt idx="13">
                  <c:v>0.112155765295029</c:v>
                </c:pt>
                <c:pt idx="14">
                  <c:v>0.112726710736752</c:v>
                </c:pt>
                <c:pt idx="15">
                  <c:v>0.113813310861588</c:v>
                </c:pt>
                <c:pt idx="16">
                  <c:v>0.115068607032299</c:v>
                </c:pt>
                <c:pt idx="17">
                  <c:v>0.115376740694046</c:v>
                </c:pt>
                <c:pt idx="18">
                  <c:v>0.11545916646719</c:v>
                </c:pt>
                <c:pt idx="19">
                  <c:v>0.1154715269804</c:v>
                </c:pt>
                <c:pt idx="20">
                  <c:v>0.117136962711811</c:v>
                </c:pt>
                <c:pt idx="21">
                  <c:v>0.118090532720089</c:v>
                </c:pt>
                <c:pt idx="22">
                  <c:v>0.117992915213108</c:v>
                </c:pt>
                <c:pt idx="23">
                  <c:v>0.118427619338036</c:v>
                </c:pt>
                <c:pt idx="24">
                  <c:v>0.118675448000431</c:v>
                </c:pt>
                <c:pt idx="25">
                  <c:v>0.117075033485889</c:v>
                </c:pt>
                <c:pt idx="26">
                  <c:v>0.115452878177166</c:v>
                </c:pt>
                <c:pt idx="27">
                  <c:v>0.114954061806202</c:v>
                </c:pt>
                <c:pt idx="28">
                  <c:v>0.114460185170174</c:v>
                </c:pt>
                <c:pt idx="29">
                  <c:v>0.11188880354166</c:v>
                </c:pt>
                <c:pt idx="30">
                  <c:v>0.107999064028263</c:v>
                </c:pt>
                <c:pt idx="31">
                  <c:v>0.107143059372902</c:v>
                </c:pt>
                <c:pt idx="32">
                  <c:v>0.108128763735294</c:v>
                </c:pt>
                <c:pt idx="33">
                  <c:v>0.108390539884567</c:v>
                </c:pt>
                <c:pt idx="34">
                  <c:v>0.108056932687759</c:v>
                </c:pt>
                <c:pt idx="35">
                  <c:v>0.107153065502644</c:v>
                </c:pt>
                <c:pt idx="36">
                  <c:v>0.105841018259525</c:v>
                </c:pt>
                <c:pt idx="37">
                  <c:v>0.105452157557011</c:v>
                </c:pt>
                <c:pt idx="38">
                  <c:v>0.105438306927681</c:v>
                </c:pt>
                <c:pt idx="39">
                  <c:v>0.105564333498478</c:v>
                </c:pt>
                <c:pt idx="40">
                  <c:v>0.106638856232166</c:v>
                </c:pt>
                <c:pt idx="41">
                  <c:v>0.106412515044212</c:v>
                </c:pt>
                <c:pt idx="42">
                  <c:v>0.10630589723587</c:v>
                </c:pt>
                <c:pt idx="43">
                  <c:v>0.106020867824554</c:v>
                </c:pt>
                <c:pt idx="44">
                  <c:v>0.105965696275234</c:v>
                </c:pt>
                <c:pt idx="45">
                  <c:v>0.105729132890701</c:v>
                </c:pt>
                <c:pt idx="46">
                  <c:v>0.105298422276974</c:v>
                </c:pt>
                <c:pt idx="47">
                  <c:v>0.1048484146595</c:v>
                </c:pt>
                <c:pt idx="48">
                  <c:v>0.104255221784115</c:v>
                </c:pt>
                <c:pt idx="49">
                  <c:v>0.103675089776516</c:v>
                </c:pt>
                <c:pt idx="50">
                  <c:v>0.103957459330559</c:v>
                </c:pt>
                <c:pt idx="51">
                  <c:v>0.103399552404881</c:v>
                </c:pt>
                <c:pt idx="52">
                  <c:v>0.103159688413143</c:v>
                </c:pt>
                <c:pt idx="53">
                  <c:v>0.103743575513363</c:v>
                </c:pt>
                <c:pt idx="54">
                  <c:v>0.104314126074314</c:v>
                </c:pt>
                <c:pt idx="55">
                  <c:v>0.104993410408497</c:v>
                </c:pt>
                <c:pt idx="56">
                  <c:v>0.106144234538078</c:v>
                </c:pt>
                <c:pt idx="57">
                  <c:v>0.106632076203823</c:v>
                </c:pt>
                <c:pt idx="58">
                  <c:v>0.106087476015091</c:v>
                </c:pt>
                <c:pt idx="59">
                  <c:v>0.106082171201706</c:v>
                </c:pt>
                <c:pt idx="60">
                  <c:v>0.106303751468658</c:v>
                </c:pt>
                <c:pt idx="61">
                  <c:v>0.105474129319191</c:v>
                </c:pt>
                <c:pt idx="62">
                  <c:v>0.104815155267715</c:v>
                </c:pt>
                <c:pt idx="63">
                  <c:v>0.1059884801507</c:v>
                </c:pt>
                <c:pt idx="64">
                  <c:v>0.106811180710793</c:v>
                </c:pt>
                <c:pt idx="65">
                  <c:v>0.106800302863121</c:v>
                </c:pt>
                <c:pt idx="66">
                  <c:v>0.106225676834583</c:v>
                </c:pt>
                <c:pt idx="67">
                  <c:v>0.105171829462051</c:v>
                </c:pt>
                <c:pt idx="68">
                  <c:v>0.105549655854702</c:v>
                </c:pt>
                <c:pt idx="69">
                  <c:v>0.106169939041138</c:v>
                </c:pt>
                <c:pt idx="70">
                  <c:v>0.105903588235378</c:v>
                </c:pt>
                <c:pt idx="71">
                  <c:v>0.105251453816891</c:v>
                </c:pt>
                <c:pt idx="72">
                  <c:v>0.103922918438911</c:v>
                </c:pt>
                <c:pt idx="73">
                  <c:v>0.103518083691597</c:v>
                </c:pt>
                <c:pt idx="74">
                  <c:v>0.102703928947449</c:v>
                </c:pt>
                <c:pt idx="75">
                  <c:v>0.101795688271523</c:v>
                </c:pt>
                <c:pt idx="76">
                  <c:v>0.102053195238113</c:v>
                </c:pt>
                <c:pt idx="77">
                  <c:v>0.102587461471558</c:v>
                </c:pt>
                <c:pt idx="78">
                  <c:v>0.102573215961456</c:v>
                </c:pt>
                <c:pt idx="79">
                  <c:v>0.101879306137562</c:v>
                </c:pt>
                <c:pt idx="80">
                  <c:v>0.101862467825413</c:v>
                </c:pt>
                <c:pt idx="81">
                  <c:v>0.102536499500275</c:v>
                </c:pt>
                <c:pt idx="82">
                  <c:v>0.101769953966141</c:v>
                </c:pt>
                <c:pt idx="83">
                  <c:v>0.100887723267078</c:v>
                </c:pt>
                <c:pt idx="84">
                  <c:v>0.10015994310379</c:v>
                </c:pt>
                <c:pt idx="85">
                  <c:v>0.0979842245578766</c:v>
                </c:pt>
                <c:pt idx="86">
                  <c:v>0.0956749320030212</c:v>
                </c:pt>
                <c:pt idx="87">
                  <c:v>0.0947595313191414</c:v>
                </c:pt>
                <c:pt idx="88">
                  <c:v>0.0934266895055771</c:v>
                </c:pt>
                <c:pt idx="89">
                  <c:v>0.0909374505281448</c:v>
                </c:pt>
                <c:pt idx="90">
                  <c:v>0.0879665687680244</c:v>
                </c:pt>
                <c:pt idx="91">
                  <c:v>0.0849817097187042</c:v>
                </c:pt>
                <c:pt idx="92">
                  <c:v>0.0812608823180199</c:v>
                </c:pt>
                <c:pt idx="93">
                  <c:v>0.0770648121833801</c:v>
                </c:pt>
                <c:pt idx="94">
                  <c:v>0.0722102001309395</c:v>
                </c:pt>
                <c:pt idx="95">
                  <c:v>0.066641554236412</c:v>
                </c:pt>
                <c:pt idx="96">
                  <c:v>0.0590892471373081</c:v>
                </c:pt>
                <c:pt idx="97">
                  <c:v>0.0505594797432423</c:v>
                </c:pt>
                <c:pt idx="98">
                  <c:v>0.0422554798424244</c:v>
                </c:pt>
                <c:pt idx="99">
                  <c:v>0.0364931039512157</c:v>
                </c:pt>
                <c:pt idx="100">
                  <c:v>0.0330584980547428</c:v>
                </c:pt>
                <c:pt idx="101">
                  <c:v>0.0305528603494167</c:v>
                </c:pt>
                <c:pt idx="102">
                  <c:v>0.0285427588969469</c:v>
                </c:pt>
                <c:pt idx="103">
                  <c:v>0.0267491918057203</c:v>
                </c:pt>
                <c:pt idx="104">
                  <c:v>0.0248973611742258</c:v>
                </c:pt>
                <c:pt idx="105">
                  <c:v>0.0225304886698723</c:v>
                </c:pt>
                <c:pt idx="106">
                  <c:v>0.0197912864387035</c:v>
                </c:pt>
                <c:pt idx="107">
                  <c:v>0.0172141063958406</c:v>
                </c:pt>
                <c:pt idx="108">
                  <c:v>0.0154980570077896</c:v>
                </c:pt>
                <c:pt idx="109">
                  <c:v>0.0146444570273161</c:v>
                </c:pt>
                <c:pt idx="110">
                  <c:v>0.0141235059127212</c:v>
                </c:pt>
                <c:pt idx="111">
                  <c:v>0.0135012241080403</c:v>
                </c:pt>
                <c:pt idx="112">
                  <c:v>0.0128572639077902</c:v>
                </c:pt>
                <c:pt idx="113">
                  <c:v>0.012275829911232</c:v>
                </c:pt>
                <c:pt idx="114">
                  <c:v>0.0115182744339108</c:v>
                </c:pt>
                <c:pt idx="115">
                  <c:v>0.0104781417176127</c:v>
                </c:pt>
                <c:pt idx="116">
                  <c:v>0.00961575750261545</c:v>
                </c:pt>
                <c:pt idx="117">
                  <c:v>0.00939435046166181</c:v>
                </c:pt>
                <c:pt idx="118">
                  <c:v>0.00924163963645696</c:v>
                </c:pt>
                <c:pt idx="119">
                  <c:v>0.00847680680453777</c:v>
                </c:pt>
                <c:pt idx="120">
                  <c:v>0.00778166716918349</c:v>
                </c:pt>
                <c:pt idx="121">
                  <c:v>0.00730132032185793</c:v>
                </c:pt>
                <c:pt idx="122">
                  <c:v>0.00683169951662421</c:v>
                </c:pt>
                <c:pt idx="123">
                  <c:v>0.00624180538579821</c:v>
                </c:pt>
                <c:pt idx="124">
                  <c:v>0.00537513988092542</c:v>
                </c:pt>
                <c:pt idx="125">
                  <c:v>0.00430988892912865</c:v>
                </c:pt>
                <c:pt idx="126">
                  <c:v>0.00386836612597108</c:v>
                </c:pt>
                <c:pt idx="127">
                  <c:v>0.00330938212573528</c:v>
                </c:pt>
              </c:numCache>
            </c:numRef>
          </c:val>
        </c:ser>
        <c:ser>
          <c:idx val="8"/>
          <c:order val="3"/>
          <c:tx>
            <c:strRef>
              <c:f>calculatorbig!$N$6</c:f>
              <c:strCache>
                <c:ptCount val="1"/>
                <c:pt idx="0">
                  <c:v>national income</c:v>
                </c:pt>
              </c:strCache>
            </c:strRef>
          </c:tx>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calculatorbig!$N$18:$N$135</c:f>
              <c:numCache>
                <c:formatCode>0.0%</c:formatCode>
                <c:ptCount val="118"/>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numCache>
            </c:numRef>
          </c:val>
        </c:ser>
        <c:ser>
          <c:idx val="1"/>
          <c:order val="4"/>
          <c:tx>
            <c:strRef>
              <c:f>calculatorbig!$G$6</c:f>
              <c:strCache>
                <c:ptCount val="1"/>
                <c:pt idx="0">
                  <c:v>indiv income</c:v>
                </c:pt>
              </c:strCache>
            </c:strRef>
          </c:tx>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calculatorbig!$G$8:$G$135</c:f>
              <c:numCache>
                <c:formatCode>0.0%</c:formatCode>
                <c:ptCount val="128"/>
                <c:pt idx="0">
                  <c:v>0.00251547712832689</c:v>
                </c:pt>
                <c:pt idx="1">
                  <c:v>0.00307745416648686</c:v>
                </c:pt>
                <c:pt idx="2">
                  <c:v>0.00290220929309726</c:v>
                </c:pt>
                <c:pt idx="3">
                  <c:v>0.00349441566504538</c:v>
                </c:pt>
                <c:pt idx="4">
                  <c:v>0.00417903764173388</c:v>
                </c:pt>
                <c:pt idx="5">
                  <c:v>0.00429996103048324</c:v>
                </c:pt>
                <c:pt idx="6">
                  <c:v>0.00463272398337722</c:v>
                </c:pt>
                <c:pt idx="7">
                  <c:v>0.0051378570497036</c:v>
                </c:pt>
                <c:pt idx="8">
                  <c:v>0.00724436342716217</c:v>
                </c:pt>
                <c:pt idx="9">
                  <c:v>0.00905157160013914</c:v>
                </c:pt>
                <c:pt idx="10">
                  <c:v>0.00859656557440758</c:v>
                </c:pt>
                <c:pt idx="11">
                  <c:v>0.00891018658876419</c:v>
                </c:pt>
                <c:pt idx="12">
                  <c:v>0.00948776956647634</c:v>
                </c:pt>
                <c:pt idx="13">
                  <c:v>0.00947415549308061</c:v>
                </c:pt>
                <c:pt idx="14">
                  <c:v>0.00957268662750721</c:v>
                </c:pt>
                <c:pt idx="15">
                  <c:v>0.0099443532526493</c:v>
                </c:pt>
                <c:pt idx="16">
                  <c:v>0.0106655219569802</c:v>
                </c:pt>
                <c:pt idx="17">
                  <c:v>0.0114375622943044</c:v>
                </c:pt>
                <c:pt idx="18">
                  <c:v>0.0117205707356334</c:v>
                </c:pt>
                <c:pt idx="19">
                  <c:v>0.0124251069501042</c:v>
                </c:pt>
                <c:pt idx="20">
                  <c:v>0.0141237759962678</c:v>
                </c:pt>
                <c:pt idx="21">
                  <c:v>0.0158671662211418</c:v>
                </c:pt>
                <c:pt idx="22">
                  <c:v>0.016303539276123</c:v>
                </c:pt>
                <c:pt idx="23">
                  <c:v>0.0169573668390512</c:v>
                </c:pt>
                <c:pt idx="24">
                  <c:v>0.0175405126065016</c:v>
                </c:pt>
                <c:pt idx="25">
                  <c:v>0.0172248817980289</c:v>
                </c:pt>
                <c:pt idx="26">
                  <c:v>0.0179924424737692</c:v>
                </c:pt>
                <c:pt idx="27">
                  <c:v>0.0193238984793425</c:v>
                </c:pt>
                <c:pt idx="28">
                  <c:v>0.0205203834921122</c:v>
                </c:pt>
                <c:pt idx="29">
                  <c:v>0.0208978448063135</c:v>
                </c:pt>
                <c:pt idx="30">
                  <c:v>0.0211884584277868</c:v>
                </c:pt>
                <c:pt idx="31">
                  <c:v>0.0223929639905691</c:v>
                </c:pt>
                <c:pt idx="32">
                  <c:v>0.0239745937287807</c:v>
                </c:pt>
                <c:pt idx="33">
                  <c:v>0.0256070774048567</c:v>
                </c:pt>
                <c:pt idx="34">
                  <c:v>0.0270556006580591</c:v>
                </c:pt>
                <c:pt idx="35">
                  <c:v>0.029009249061346</c:v>
                </c:pt>
                <c:pt idx="36">
                  <c:v>0.0307623408734798</c:v>
                </c:pt>
                <c:pt idx="37">
                  <c:v>0.0320637375116348</c:v>
                </c:pt>
                <c:pt idx="38">
                  <c:v>0.0336663387715816</c:v>
                </c:pt>
                <c:pt idx="39">
                  <c:v>0.0357625186443329</c:v>
                </c:pt>
                <c:pt idx="40">
                  <c:v>0.0380296520888805</c:v>
                </c:pt>
                <c:pt idx="41">
                  <c:v>0.0404659286141395</c:v>
                </c:pt>
                <c:pt idx="42">
                  <c:v>0.041997954249382</c:v>
                </c:pt>
                <c:pt idx="43">
                  <c:v>0.0414107590913773</c:v>
                </c:pt>
                <c:pt idx="44">
                  <c:v>0.042012769728899</c:v>
                </c:pt>
                <c:pt idx="45">
                  <c:v>0.0435278564691543</c:v>
                </c:pt>
                <c:pt idx="46">
                  <c:v>0.0449441708624363</c:v>
                </c:pt>
                <c:pt idx="47">
                  <c:v>0.046498104929924</c:v>
                </c:pt>
                <c:pt idx="48">
                  <c:v>0.0475266613066196</c:v>
                </c:pt>
                <c:pt idx="49">
                  <c:v>0.04850734770298</c:v>
                </c:pt>
                <c:pt idx="50">
                  <c:v>0.0501158609986305</c:v>
                </c:pt>
                <c:pt idx="51">
                  <c:v>0.0514435209333897</c:v>
                </c:pt>
                <c:pt idx="52">
                  <c:v>0.0526741072535515</c:v>
                </c:pt>
                <c:pt idx="53">
                  <c:v>0.0541140772402286</c:v>
                </c:pt>
                <c:pt idx="54">
                  <c:v>0.0562535114586353</c:v>
                </c:pt>
                <c:pt idx="55">
                  <c:v>0.0587269328534603</c:v>
                </c:pt>
                <c:pt idx="56">
                  <c:v>0.0600442290306091</c:v>
                </c:pt>
                <c:pt idx="57">
                  <c:v>0.0609803311526775</c:v>
                </c:pt>
                <c:pt idx="58">
                  <c:v>0.0622100308537483</c:v>
                </c:pt>
                <c:pt idx="59">
                  <c:v>0.0638625770807266</c:v>
                </c:pt>
                <c:pt idx="60">
                  <c:v>0.0653897747397423</c:v>
                </c:pt>
                <c:pt idx="61">
                  <c:v>0.0666636377573013</c:v>
                </c:pt>
                <c:pt idx="62">
                  <c:v>0.0680477768182754</c:v>
                </c:pt>
                <c:pt idx="63">
                  <c:v>0.0697743222117424</c:v>
                </c:pt>
                <c:pt idx="64">
                  <c:v>0.0711602047085762</c:v>
                </c:pt>
                <c:pt idx="65">
                  <c:v>0.0724379643797874</c:v>
                </c:pt>
                <c:pt idx="66">
                  <c:v>0.0745076686143875</c:v>
                </c:pt>
                <c:pt idx="67">
                  <c:v>0.0771784856915474</c:v>
                </c:pt>
                <c:pt idx="68">
                  <c:v>0.0799522176384926</c:v>
                </c:pt>
                <c:pt idx="69">
                  <c:v>0.0821955651044845</c:v>
                </c:pt>
                <c:pt idx="70">
                  <c:v>0.0833064690232277</c:v>
                </c:pt>
                <c:pt idx="71">
                  <c:v>0.0842160657048225</c:v>
                </c:pt>
                <c:pt idx="72">
                  <c:v>0.0856125131249428</c:v>
                </c:pt>
                <c:pt idx="73">
                  <c:v>0.0873898416757583</c:v>
                </c:pt>
                <c:pt idx="74">
                  <c:v>0.0894039869308471</c:v>
                </c:pt>
                <c:pt idx="75">
                  <c:v>0.0915481895208359</c:v>
                </c:pt>
                <c:pt idx="76">
                  <c:v>0.093832790851593</c:v>
                </c:pt>
                <c:pt idx="77">
                  <c:v>0.0958022698760032</c:v>
                </c:pt>
                <c:pt idx="78">
                  <c:v>0.0979874059557914</c:v>
                </c:pt>
                <c:pt idx="79">
                  <c:v>0.10024930536747</c:v>
                </c:pt>
                <c:pt idx="80">
                  <c:v>0.102777943015099</c:v>
                </c:pt>
                <c:pt idx="81">
                  <c:v>0.105208158493042</c:v>
                </c:pt>
                <c:pt idx="82">
                  <c:v>0.107099764049053</c:v>
                </c:pt>
                <c:pt idx="83">
                  <c:v>0.109380312263966</c:v>
                </c:pt>
                <c:pt idx="84">
                  <c:v>0.111480064690113</c:v>
                </c:pt>
                <c:pt idx="85">
                  <c:v>0.112800069153309</c:v>
                </c:pt>
                <c:pt idx="86">
                  <c:v>0.114330492913723</c:v>
                </c:pt>
                <c:pt idx="87">
                  <c:v>0.116118222475052</c:v>
                </c:pt>
                <c:pt idx="88">
                  <c:v>0.118558138608932</c:v>
                </c:pt>
                <c:pt idx="89">
                  <c:v>0.120950981974602</c:v>
                </c:pt>
                <c:pt idx="90">
                  <c:v>0.122718900442123</c:v>
                </c:pt>
                <c:pt idx="91">
                  <c:v>0.124318167567253</c:v>
                </c:pt>
                <c:pt idx="92">
                  <c:v>0.126808121800423</c:v>
                </c:pt>
                <c:pt idx="93">
                  <c:v>0.129396766424179</c:v>
                </c:pt>
                <c:pt idx="94">
                  <c:v>0.131557911634445</c:v>
                </c:pt>
                <c:pt idx="95">
                  <c:v>0.134556367993355</c:v>
                </c:pt>
                <c:pt idx="96">
                  <c:v>0.140056356787682</c:v>
                </c:pt>
                <c:pt idx="97">
                  <c:v>0.148758098483086</c:v>
                </c:pt>
                <c:pt idx="98">
                  <c:v>0.157404705882072</c:v>
                </c:pt>
                <c:pt idx="99">
                  <c:v>0.163701474666595</c:v>
                </c:pt>
                <c:pt idx="100">
                  <c:v>0.168100938200951</c:v>
                </c:pt>
                <c:pt idx="101">
                  <c:v>0.171207875013351</c:v>
                </c:pt>
                <c:pt idx="102">
                  <c:v>0.174511224031448</c:v>
                </c:pt>
                <c:pt idx="103">
                  <c:v>0.178528666496277</c:v>
                </c:pt>
                <c:pt idx="104">
                  <c:v>0.18449766933918</c:v>
                </c:pt>
                <c:pt idx="105">
                  <c:v>0.190406516194344</c:v>
                </c:pt>
                <c:pt idx="106">
                  <c:v>0.197983235120773</c:v>
                </c:pt>
                <c:pt idx="107">
                  <c:v>0.206298470497131</c:v>
                </c:pt>
                <c:pt idx="108">
                  <c:v>0.212494045495987</c:v>
                </c:pt>
                <c:pt idx="109">
                  <c:v>0.214513093233109</c:v>
                </c:pt>
                <c:pt idx="110">
                  <c:v>0.215290710330009</c:v>
                </c:pt>
                <c:pt idx="111">
                  <c:v>0.216160133481026</c:v>
                </c:pt>
                <c:pt idx="112">
                  <c:v>0.218397617340088</c:v>
                </c:pt>
                <c:pt idx="113">
                  <c:v>0.221701204776764</c:v>
                </c:pt>
                <c:pt idx="114">
                  <c:v>0.223309189081192</c:v>
                </c:pt>
                <c:pt idx="115">
                  <c:v>0.222513198852539</c:v>
                </c:pt>
                <c:pt idx="116">
                  <c:v>0.220784679055214</c:v>
                </c:pt>
                <c:pt idx="117">
                  <c:v>0.219849213957787</c:v>
                </c:pt>
                <c:pt idx="118">
                  <c:v>0.219732731580734</c:v>
                </c:pt>
                <c:pt idx="119">
                  <c:v>0.218795612454414</c:v>
                </c:pt>
                <c:pt idx="120">
                  <c:v>0.2173121124506</c:v>
                </c:pt>
                <c:pt idx="121">
                  <c:v>0.214575082063675</c:v>
                </c:pt>
                <c:pt idx="122">
                  <c:v>0.210807338356972</c:v>
                </c:pt>
                <c:pt idx="123">
                  <c:v>0.207236677408218</c:v>
                </c:pt>
                <c:pt idx="124">
                  <c:v>0.196869716048241</c:v>
                </c:pt>
                <c:pt idx="125">
                  <c:v>0.176101058721542</c:v>
                </c:pt>
                <c:pt idx="126">
                  <c:v>0.150051295757294</c:v>
                </c:pt>
                <c:pt idx="127">
                  <c:v>0.0922887027263641</c:v>
                </c:pt>
              </c:numCache>
            </c:numRef>
          </c:val>
        </c:ser>
        <c:ser>
          <c:idx val="3"/>
          <c:order val="5"/>
          <c:tx>
            <c:strRef>
              <c:f>calculatorbig!$I$6</c:f>
              <c:strCache>
                <c:ptCount val="1"/>
                <c:pt idx="0">
                  <c:v>property</c:v>
                </c:pt>
              </c:strCache>
            </c:strRef>
          </c:tx>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calculatorbig!$I$8:$I$135</c:f>
              <c:numCache>
                <c:formatCode>0.0%</c:formatCode>
                <c:ptCount val="128"/>
                <c:pt idx="0">
                  <c:v>0.0161001794040203</c:v>
                </c:pt>
                <c:pt idx="1">
                  <c:v>0.0156603064388037</c:v>
                </c:pt>
                <c:pt idx="2">
                  <c:v>0.0151867801323533</c:v>
                </c:pt>
                <c:pt idx="3">
                  <c:v>0.0149800246581435</c:v>
                </c:pt>
                <c:pt idx="4">
                  <c:v>0.0143756419420242</c:v>
                </c:pt>
                <c:pt idx="5">
                  <c:v>0.0140590248629451</c:v>
                </c:pt>
                <c:pt idx="6">
                  <c:v>0.0142915174365044</c:v>
                </c:pt>
                <c:pt idx="7">
                  <c:v>0.014761209487915</c:v>
                </c:pt>
                <c:pt idx="8">
                  <c:v>0.0148908318951726</c:v>
                </c:pt>
                <c:pt idx="9">
                  <c:v>0.0148329008370638</c:v>
                </c:pt>
                <c:pt idx="10">
                  <c:v>0.0149027537554502</c:v>
                </c:pt>
                <c:pt idx="11">
                  <c:v>0.0150379436090589</c:v>
                </c:pt>
                <c:pt idx="12">
                  <c:v>0.0146549791097641</c:v>
                </c:pt>
                <c:pt idx="13">
                  <c:v>0.0146396141499281</c:v>
                </c:pt>
                <c:pt idx="14">
                  <c:v>0.01528593711555</c:v>
                </c:pt>
                <c:pt idx="15">
                  <c:v>0.015521502122283</c:v>
                </c:pt>
                <c:pt idx="16">
                  <c:v>0.0151639143005013</c:v>
                </c:pt>
                <c:pt idx="17">
                  <c:v>0.0154109941795468</c:v>
                </c:pt>
                <c:pt idx="18">
                  <c:v>0.0158269107341766</c:v>
                </c:pt>
                <c:pt idx="19">
                  <c:v>0.016353327780962</c:v>
                </c:pt>
                <c:pt idx="20">
                  <c:v>0.0167105104774237</c:v>
                </c:pt>
                <c:pt idx="21">
                  <c:v>0.016940725967288</c:v>
                </c:pt>
                <c:pt idx="22">
                  <c:v>0.0170693509280682</c:v>
                </c:pt>
                <c:pt idx="23">
                  <c:v>0.0170366447418928</c:v>
                </c:pt>
                <c:pt idx="24">
                  <c:v>0.0165899787098169</c:v>
                </c:pt>
                <c:pt idx="25">
                  <c:v>0.0166206061840057</c:v>
                </c:pt>
                <c:pt idx="26">
                  <c:v>0.0168389417231083</c:v>
                </c:pt>
                <c:pt idx="27">
                  <c:v>0.0170469935983419</c:v>
                </c:pt>
                <c:pt idx="28">
                  <c:v>0.0175548419356346</c:v>
                </c:pt>
                <c:pt idx="29">
                  <c:v>0.0183968041092157</c:v>
                </c:pt>
                <c:pt idx="30">
                  <c:v>0.0191191509366035</c:v>
                </c:pt>
                <c:pt idx="31">
                  <c:v>0.01906175352633</c:v>
                </c:pt>
                <c:pt idx="32">
                  <c:v>0.0186518430709839</c:v>
                </c:pt>
                <c:pt idx="33">
                  <c:v>0.0184789933264255</c:v>
                </c:pt>
                <c:pt idx="34">
                  <c:v>0.0188472345471382</c:v>
                </c:pt>
                <c:pt idx="35">
                  <c:v>0.0194286350160837</c:v>
                </c:pt>
                <c:pt idx="36">
                  <c:v>0.0198305919766426</c:v>
                </c:pt>
                <c:pt idx="37">
                  <c:v>0.0200899578630924</c:v>
                </c:pt>
                <c:pt idx="38">
                  <c:v>0.0201993435621262</c:v>
                </c:pt>
                <c:pt idx="39">
                  <c:v>0.020257256925106</c:v>
                </c:pt>
                <c:pt idx="40">
                  <c:v>0.0201020520180464</c:v>
                </c:pt>
                <c:pt idx="41">
                  <c:v>0.0197742264717817</c:v>
                </c:pt>
                <c:pt idx="42">
                  <c:v>0.0194854289293289</c:v>
                </c:pt>
                <c:pt idx="43">
                  <c:v>0.0193888656795025</c:v>
                </c:pt>
                <c:pt idx="44">
                  <c:v>0.0192384775727987</c:v>
                </c:pt>
                <c:pt idx="45">
                  <c:v>0.0192244090139866</c:v>
                </c:pt>
                <c:pt idx="46">
                  <c:v>0.019415233284235</c:v>
                </c:pt>
                <c:pt idx="47">
                  <c:v>0.0195535197854042</c:v>
                </c:pt>
                <c:pt idx="48">
                  <c:v>0.0198953002691269</c:v>
                </c:pt>
                <c:pt idx="49">
                  <c:v>0.0202535409480333</c:v>
                </c:pt>
                <c:pt idx="50">
                  <c:v>0.0204413793981075</c:v>
                </c:pt>
                <c:pt idx="51">
                  <c:v>0.0207919292151928</c:v>
                </c:pt>
                <c:pt idx="52">
                  <c:v>0.0207524038851261</c:v>
                </c:pt>
                <c:pt idx="53">
                  <c:v>0.0200826767832041</c:v>
                </c:pt>
                <c:pt idx="54">
                  <c:v>0.0199049524962902</c:v>
                </c:pt>
                <c:pt idx="55">
                  <c:v>0.020076097920537</c:v>
                </c:pt>
                <c:pt idx="56">
                  <c:v>0.0200160946696997</c:v>
                </c:pt>
                <c:pt idx="57">
                  <c:v>0.0201369170099497</c:v>
                </c:pt>
                <c:pt idx="58">
                  <c:v>0.0204321220517158</c:v>
                </c:pt>
                <c:pt idx="59">
                  <c:v>0.0205455292016268</c:v>
                </c:pt>
                <c:pt idx="60">
                  <c:v>0.0205425154417753</c:v>
                </c:pt>
                <c:pt idx="61">
                  <c:v>0.0209843553602695</c:v>
                </c:pt>
                <c:pt idx="62">
                  <c:v>0.0216208565980196</c:v>
                </c:pt>
                <c:pt idx="63">
                  <c:v>0.0215974655002356</c:v>
                </c:pt>
                <c:pt idx="64">
                  <c:v>0.0211710650473833</c:v>
                </c:pt>
                <c:pt idx="65">
                  <c:v>0.0210564974695444</c:v>
                </c:pt>
                <c:pt idx="66">
                  <c:v>0.0210902635008097</c:v>
                </c:pt>
                <c:pt idx="67">
                  <c:v>0.0214751996099949</c:v>
                </c:pt>
                <c:pt idx="68">
                  <c:v>0.0216224156320095</c:v>
                </c:pt>
                <c:pt idx="69">
                  <c:v>0.0217724908143282</c:v>
                </c:pt>
                <c:pt idx="70">
                  <c:v>0.0220198910683393</c:v>
                </c:pt>
                <c:pt idx="71">
                  <c:v>0.0221768859773874</c:v>
                </c:pt>
                <c:pt idx="72">
                  <c:v>0.0224807690829039</c:v>
                </c:pt>
                <c:pt idx="73">
                  <c:v>0.0228052828460932</c:v>
                </c:pt>
                <c:pt idx="74">
                  <c:v>0.0231810323894024</c:v>
                </c:pt>
                <c:pt idx="75">
                  <c:v>0.023586418479681</c:v>
                </c:pt>
                <c:pt idx="76">
                  <c:v>0.0239728204905987</c:v>
                </c:pt>
                <c:pt idx="77">
                  <c:v>0.0243255104869604</c:v>
                </c:pt>
                <c:pt idx="78">
                  <c:v>0.0245342701673508</c:v>
                </c:pt>
                <c:pt idx="79">
                  <c:v>0.024779325351119</c:v>
                </c:pt>
                <c:pt idx="80">
                  <c:v>0.02494134940207</c:v>
                </c:pt>
                <c:pt idx="81">
                  <c:v>0.0247091110795736</c:v>
                </c:pt>
                <c:pt idx="82">
                  <c:v>0.0247091129422188</c:v>
                </c:pt>
                <c:pt idx="83">
                  <c:v>0.024863863363862</c:v>
                </c:pt>
                <c:pt idx="84">
                  <c:v>0.0253812614828348</c:v>
                </c:pt>
                <c:pt idx="85">
                  <c:v>0.0261301696300507</c:v>
                </c:pt>
                <c:pt idx="86">
                  <c:v>0.0266562104225159</c:v>
                </c:pt>
                <c:pt idx="87">
                  <c:v>0.0266817640513182</c:v>
                </c:pt>
                <c:pt idx="88">
                  <c:v>0.0266034621745348</c:v>
                </c:pt>
                <c:pt idx="89">
                  <c:v>0.0270454324781895</c:v>
                </c:pt>
                <c:pt idx="90">
                  <c:v>0.027853699401021</c:v>
                </c:pt>
                <c:pt idx="91">
                  <c:v>0.0285057201981544</c:v>
                </c:pt>
                <c:pt idx="92">
                  <c:v>0.0291080139577389</c:v>
                </c:pt>
                <c:pt idx="93">
                  <c:v>0.0298584662377834</c:v>
                </c:pt>
                <c:pt idx="94">
                  <c:v>0.0301605556160212</c:v>
                </c:pt>
                <c:pt idx="95">
                  <c:v>0.0303770452737808</c:v>
                </c:pt>
                <c:pt idx="96">
                  <c:v>0.0311759915202856</c:v>
                </c:pt>
                <c:pt idx="97">
                  <c:v>0.0317637659609318</c:v>
                </c:pt>
                <c:pt idx="98">
                  <c:v>0.0323034338653088</c:v>
                </c:pt>
                <c:pt idx="99">
                  <c:v>0.0330201163887978</c:v>
                </c:pt>
                <c:pt idx="100">
                  <c:v>0.0338025912642479</c:v>
                </c:pt>
                <c:pt idx="101">
                  <c:v>0.034421443939209</c:v>
                </c:pt>
                <c:pt idx="102">
                  <c:v>0.0346981808543205</c:v>
                </c:pt>
                <c:pt idx="103">
                  <c:v>0.034836832433939</c:v>
                </c:pt>
                <c:pt idx="104">
                  <c:v>0.0352654345333576</c:v>
                </c:pt>
                <c:pt idx="105">
                  <c:v>0.0357118844985962</c:v>
                </c:pt>
                <c:pt idx="106">
                  <c:v>0.0364677272737026</c:v>
                </c:pt>
                <c:pt idx="107">
                  <c:v>0.0374230965971947</c:v>
                </c:pt>
                <c:pt idx="108">
                  <c:v>0.038003247231245</c:v>
                </c:pt>
                <c:pt idx="109">
                  <c:v>0.038278192281723</c:v>
                </c:pt>
                <c:pt idx="110">
                  <c:v>0.0385511629283428</c:v>
                </c:pt>
                <c:pt idx="111">
                  <c:v>0.0390326492488384</c:v>
                </c:pt>
                <c:pt idx="112">
                  <c:v>0.0394627526402473</c:v>
                </c:pt>
                <c:pt idx="113">
                  <c:v>0.0397751182317734</c:v>
                </c:pt>
                <c:pt idx="114">
                  <c:v>0.0403684005141258</c:v>
                </c:pt>
                <c:pt idx="115">
                  <c:v>0.0410141050815582</c:v>
                </c:pt>
                <c:pt idx="116">
                  <c:v>0.0410472862422466</c:v>
                </c:pt>
                <c:pt idx="117">
                  <c:v>0.0405698157846928</c:v>
                </c:pt>
                <c:pt idx="118">
                  <c:v>0.0404821932315826</c:v>
                </c:pt>
                <c:pt idx="119">
                  <c:v>0.0412333123385906</c:v>
                </c:pt>
                <c:pt idx="120">
                  <c:v>0.0417100824415684</c:v>
                </c:pt>
                <c:pt idx="121">
                  <c:v>0.041837640106678</c:v>
                </c:pt>
                <c:pt idx="122">
                  <c:v>0.0422669090330601</c:v>
                </c:pt>
                <c:pt idx="123">
                  <c:v>0.0429431647062302</c:v>
                </c:pt>
                <c:pt idx="124">
                  <c:v>0.0433144681155682</c:v>
                </c:pt>
                <c:pt idx="125">
                  <c:v>0.0448640063405037</c:v>
                </c:pt>
                <c:pt idx="126">
                  <c:v>0.0466169007122517</c:v>
                </c:pt>
                <c:pt idx="127">
                  <c:v>0.050269391387701</c:v>
                </c:pt>
              </c:numCache>
            </c:numRef>
          </c:val>
        </c:ser>
        <c:ser>
          <c:idx val="2"/>
          <c:order val="6"/>
          <c:tx>
            <c:strRef>
              <c:f>calculatorbig!$H$6</c:f>
              <c:strCache>
                <c:ptCount val="1"/>
                <c:pt idx="0">
                  <c:v>corporate</c:v>
                </c:pt>
              </c:strCache>
            </c:strRef>
          </c:tx>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calculatorbig!$H$8:$H$135</c:f>
              <c:numCache>
                <c:formatCode>0.0%</c:formatCode>
                <c:ptCount val="128"/>
                <c:pt idx="0">
                  <c:v>0.0010148985311389</c:v>
                </c:pt>
                <c:pt idx="1">
                  <c:v>0.00101015728432685</c:v>
                </c:pt>
                <c:pt idx="2">
                  <c:v>0.000889663468115031</c:v>
                </c:pt>
                <c:pt idx="3">
                  <c:v>0.000752052874304354</c:v>
                </c:pt>
                <c:pt idx="4">
                  <c:v>0.000680343073327094</c:v>
                </c:pt>
                <c:pt idx="5">
                  <c:v>0.000690453569404781</c:v>
                </c:pt>
                <c:pt idx="6">
                  <c:v>0.000774936110246926</c:v>
                </c:pt>
                <c:pt idx="7">
                  <c:v>0.000846624316181987</c:v>
                </c:pt>
                <c:pt idx="8">
                  <c:v>0.000906268425751477</c:v>
                </c:pt>
                <c:pt idx="9">
                  <c:v>0.00103093998041004</c:v>
                </c:pt>
                <c:pt idx="10">
                  <c:v>0.00112419400829822</c:v>
                </c:pt>
                <c:pt idx="11">
                  <c:v>0.00111187458969653</c:v>
                </c:pt>
                <c:pt idx="12">
                  <c:v>0.0010811947286129</c:v>
                </c:pt>
                <c:pt idx="13">
                  <c:v>0.00112385512329638</c:v>
                </c:pt>
                <c:pt idx="14">
                  <c:v>0.00124274787958711</c:v>
                </c:pt>
                <c:pt idx="15">
                  <c:v>0.00140690465923399</c:v>
                </c:pt>
                <c:pt idx="16">
                  <c:v>0.00153255357872695</c:v>
                </c:pt>
                <c:pt idx="17">
                  <c:v>0.00151566206477582</c:v>
                </c:pt>
                <c:pt idx="18">
                  <c:v>0.00141678412910551</c:v>
                </c:pt>
                <c:pt idx="19">
                  <c:v>0.00150207662954926</c:v>
                </c:pt>
                <c:pt idx="20">
                  <c:v>0.00166739872656763</c:v>
                </c:pt>
                <c:pt idx="21">
                  <c:v>0.00181261787656695</c:v>
                </c:pt>
                <c:pt idx="22">
                  <c:v>0.00188473623711616</c:v>
                </c:pt>
                <c:pt idx="23">
                  <c:v>0.00193215522449464</c:v>
                </c:pt>
                <c:pt idx="24">
                  <c:v>0.0019818339496851</c:v>
                </c:pt>
                <c:pt idx="25">
                  <c:v>0.00215364713221788</c:v>
                </c:pt>
                <c:pt idx="26">
                  <c:v>0.00232468987815082</c:v>
                </c:pt>
                <c:pt idx="27">
                  <c:v>0.00245646480470896</c:v>
                </c:pt>
                <c:pt idx="28">
                  <c:v>0.00271424953825772</c:v>
                </c:pt>
                <c:pt idx="29">
                  <c:v>0.00317347585223615</c:v>
                </c:pt>
                <c:pt idx="30">
                  <c:v>0.00366174313239753</c:v>
                </c:pt>
                <c:pt idx="31">
                  <c:v>0.0038955791387707</c:v>
                </c:pt>
                <c:pt idx="32">
                  <c:v>0.00390261434949934</c:v>
                </c:pt>
                <c:pt idx="33">
                  <c:v>0.00401171343401074</c:v>
                </c:pt>
                <c:pt idx="34">
                  <c:v>0.0041323690675199</c:v>
                </c:pt>
                <c:pt idx="35">
                  <c:v>0.00423745159059763</c:v>
                </c:pt>
                <c:pt idx="36">
                  <c:v>0.00437619909644127</c:v>
                </c:pt>
                <c:pt idx="37">
                  <c:v>0.00457568792626262</c:v>
                </c:pt>
                <c:pt idx="38">
                  <c:v>0.00480086682364344</c:v>
                </c:pt>
                <c:pt idx="39">
                  <c:v>0.00497977621853351</c:v>
                </c:pt>
                <c:pt idx="40">
                  <c:v>0.00513566890731454</c:v>
                </c:pt>
                <c:pt idx="41">
                  <c:v>0.00540344044566154</c:v>
                </c:pt>
                <c:pt idx="42">
                  <c:v>0.00564371468499303</c:v>
                </c:pt>
                <c:pt idx="43">
                  <c:v>0.00577041925862431</c:v>
                </c:pt>
                <c:pt idx="44">
                  <c:v>0.00589293334633112</c:v>
                </c:pt>
                <c:pt idx="45">
                  <c:v>0.006081432569772</c:v>
                </c:pt>
                <c:pt idx="46">
                  <c:v>0.00622669653967023</c:v>
                </c:pt>
                <c:pt idx="47">
                  <c:v>0.0064195953309536</c:v>
                </c:pt>
                <c:pt idx="48">
                  <c:v>0.0065968525595963</c:v>
                </c:pt>
                <c:pt idx="49">
                  <c:v>0.00677503366023302</c:v>
                </c:pt>
                <c:pt idx="50">
                  <c:v>0.00689660012722015</c:v>
                </c:pt>
                <c:pt idx="51">
                  <c:v>0.00698735238984227</c:v>
                </c:pt>
                <c:pt idx="52">
                  <c:v>0.00700425030663609</c:v>
                </c:pt>
                <c:pt idx="53">
                  <c:v>0.00701659405604005</c:v>
                </c:pt>
                <c:pt idx="54">
                  <c:v>0.00704819057136774</c:v>
                </c:pt>
                <c:pt idx="55">
                  <c:v>0.007101746276021</c:v>
                </c:pt>
                <c:pt idx="56">
                  <c:v>0.00708771077916026</c:v>
                </c:pt>
                <c:pt idx="57">
                  <c:v>0.00709583051502704</c:v>
                </c:pt>
                <c:pt idx="58">
                  <c:v>0.00736870989203453</c:v>
                </c:pt>
                <c:pt idx="59">
                  <c:v>0.00758950505405664</c:v>
                </c:pt>
                <c:pt idx="60">
                  <c:v>0.00759815564379096</c:v>
                </c:pt>
                <c:pt idx="61">
                  <c:v>0.00775771588087082</c:v>
                </c:pt>
                <c:pt idx="62">
                  <c:v>0.00790059473365545</c:v>
                </c:pt>
                <c:pt idx="63">
                  <c:v>0.00783597398549318</c:v>
                </c:pt>
                <c:pt idx="64">
                  <c:v>0.00788529682904482</c:v>
                </c:pt>
                <c:pt idx="65">
                  <c:v>0.00791907031089067</c:v>
                </c:pt>
                <c:pt idx="66">
                  <c:v>0.0080214012414217</c:v>
                </c:pt>
                <c:pt idx="67">
                  <c:v>0.00814475398510694</c:v>
                </c:pt>
                <c:pt idx="68">
                  <c:v>0.00820846855640411</c:v>
                </c:pt>
                <c:pt idx="69">
                  <c:v>0.00827114377170801</c:v>
                </c:pt>
                <c:pt idx="70">
                  <c:v>0.00831583235412836</c:v>
                </c:pt>
                <c:pt idx="71">
                  <c:v>0.00839248672127723</c:v>
                </c:pt>
                <c:pt idx="72">
                  <c:v>0.00860694423317909</c:v>
                </c:pt>
                <c:pt idx="73">
                  <c:v>0.00862932670861482</c:v>
                </c:pt>
                <c:pt idx="74">
                  <c:v>0.00872429925948381</c:v>
                </c:pt>
                <c:pt idx="75">
                  <c:v>0.00890035089105367</c:v>
                </c:pt>
                <c:pt idx="76">
                  <c:v>0.0089029623195529</c:v>
                </c:pt>
                <c:pt idx="77">
                  <c:v>0.00886622257530689</c:v>
                </c:pt>
                <c:pt idx="78">
                  <c:v>0.00882152374833822</c:v>
                </c:pt>
                <c:pt idx="79">
                  <c:v>0.00889745075255632</c:v>
                </c:pt>
                <c:pt idx="80">
                  <c:v>0.00903661828488111</c:v>
                </c:pt>
                <c:pt idx="81">
                  <c:v>0.00898545607924461</c:v>
                </c:pt>
                <c:pt idx="82">
                  <c:v>0.00901051238179207</c:v>
                </c:pt>
                <c:pt idx="83">
                  <c:v>0.00908778142184019</c:v>
                </c:pt>
                <c:pt idx="84">
                  <c:v>0.00913368724286556</c:v>
                </c:pt>
                <c:pt idx="85">
                  <c:v>0.00934822764247656</c:v>
                </c:pt>
                <c:pt idx="86">
                  <c:v>0.00962481740862131</c:v>
                </c:pt>
                <c:pt idx="87">
                  <c:v>0.00985764060169458</c:v>
                </c:pt>
                <c:pt idx="88">
                  <c:v>0.0100680738687515</c:v>
                </c:pt>
                <c:pt idx="89">
                  <c:v>0.0103487810119987</c:v>
                </c:pt>
                <c:pt idx="90">
                  <c:v>0.0106385918334126</c:v>
                </c:pt>
                <c:pt idx="91">
                  <c:v>0.0109103368595242</c:v>
                </c:pt>
                <c:pt idx="92">
                  <c:v>0.0112286005169153</c:v>
                </c:pt>
                <c:pt idx="93">
                  <c:v>0.0114885177463293</c:v>
                </c:pt>
                <c:pt idx="94">
                  <c:v>0.0116841606795788</c:v>
                </c:pt>
                <c:pt idx="95">
                  <c:v>0.0119708515703678</c:v>
                </c:pt>
                <c:pt idx="96">
                  <c:v>0.0125214820727706</c:v>
                </c:pt>
                <c:pt idx="97">
                  <c:v>0.0132788494229317</c:v>
                </c:pt>
                <c:pt idx="98">
                  <c:v>0.0140271475538611</c:v>
                </c:pt>
                <c:pt idx="99">
                  <c:v>0.0146250044927001</c:v>
                </c:pt>
                <c:pt idx="100">
                  <c:v>0.0151505079120398</c:v>
                </c:pt>
                <c:pt idx="101">
                  <c:v>0.0155402692034841</c:v>
                </c:pt>
                <c:pt idx="102">
                  <c:v>0.0159288346767426</c:v>
                </c:pt>
                <c:pt idx="103">
                  <c:v>0.0164441969245672</c:v>
                </c:pt>
                <c:pt idx="104">
                  <c:v>0.0171756446361542</c:v>
                </c:pt>
                <c:pt idx="105">
                  <c:v>0.0180714949965477</c:v>
                </c:pt>
                <c:pt idx="106">
                  <c:v>0.0193343330174684</c:v>
                </c:pt>
                <c:pt idx="107">
                  <c:v>0.0208903588354588</c:v>
                </c:pt>
                <c:pt idx="108">
                  <c:v>0.0223307684063911</c:v>
                </c:pt>
                <c:pt idx="109">
                  <c:v>0.0229471474885941</c:v>
                </c:pt>
                <c:pt idx="110">
                  <c:v>0.023002153262496</c:v>
                </c:pt>
                <c:pt idx="111">
                  <c:v>0.0237469282001257</c:v>
                </c:pt>
                <c:pt idx="112">
                  <c:v>0.0248826369643211</c:v>
                </c:pt>
                <c:pt idx="113">
                  <c:v>0.0259900372475386</c:v>
                </c:pt>
                <c:pt idx="114">
                  <c:v>0.0272740926593542</c:v>
                </c:pt>
                <c:pt idx="115">
                  <c:v>0.0289438124746084</c:v>
                </c:pt>
                <c:pt idx="116">
                  <c:v>0.0308267492800951</c:v>
                </c:pt>
                <c:pt idx="117">
                  <c:v>0.0317145138978958</c:v>
                </c:pt>
                <c:pt idx="118">
                  <c:v>0.0319806337356567</c:v>
                </c:pt>
                <c:pt idx="119">
                  <c:v>0.0331540890038013</c:v>
                </c:pt>
                <c:pt idx="120">
                  <c:v>0.0344502441585064</c:v>
                </c:pt>
                <c:pt idx="121">
                  <c:v>0.0345064103603363</c:v>
                </c:pt>
                <c:pt idx="122">
                  <c:v>0.0347612909972668</c:v>
                </c:pt>
                <c:pt idx="123">
                  <c:v>0.0358084291219711</c:v>
                </c:pt>
                <c:pt idx="124">
                  <c:v>0.0373272970318794</c:v>
                </c:pt>
                <c:pt idx="125">
                  <c:v>0.0410725399851799</c:v>
                </c:pt>
                <c:pt idx="126">
                  <c:v>0.0443861372768879</c:v>
                </c:pt>
                <c:pt idx="127">
                  <c:v>0.0507782138884067</c:v>
                </c:pt>
              </c:numCache>
            </c:numRef>
          </c:val>
        </c:ser>
        <c:ser>
          <c:idx val="4"/>
          <c:order val="7"/>
          <c:tx>
            <c:strRef>
              <c:f>calculatorbig!$J$6</c:f>
              <c:strCache>
                <c:ptCount val="1"/>
                <c:pt idx="0">
                  <c:v>estate</c:v>
                </c:pt>
              </c:strCache>
            </c:strRef>
          </c:tx>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calculatorbig!$J$8:$J$135</c:f>
              <c:numCache>
                <c:formatCode>0.0%</c:formatCode>
                <c:ptCount val="128"/>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6.11929181104642E-6</c:v>
                </c:pt>
                <c:pt idx="103">
                  <c:v>5.18821871082764E-5</c:v>
                </c:pt>
                <c:pt idx="104">
                  <c:v>0.000242245238041505</c:v>
                </c:pt>
                <c:pt idx="105">
                  <c:v>0.000906244968064129</c:v>
                </c:pt>
                <c:pt idx="106">
                  <c:v>0.0025284590665251</c:v>
                </c:pt>
                <c:pt idx="107">
                  <c:v>0.00483504729345441</c:v>
                </c:pt>
                <c:pt idx="108">
                  <c:v>0.00672835065051913</c:v>
                </c:pt>
                <c:pt idx="109">
                  <c:v>0.00779054360464215</c:v>
                </c:pt>
                <c:pt idx="110">
                  <c:v>0.00840303394943476</c:v>
                </c:pt>
                <c:pt idx="111">
                  <c:v>0.00906331837177276</c:v>
                </c:pt>
                <c:pt idx="112">
                  <c:v>0.00976584758609533</c:v>
                </c:pt>
                <c:pt idx="113">
                  <c:v>0.0103407828137279</c:v>
                </c:pt>
                <c:pt idx="114">
                  <c:v>0.0106901312246919</c:v>
                </c:pt>
                <c:pt idx="115">
                  <c:v>0.0107001550495625</c:v>
                </c:pt>
                <c:pt idx="116">
                  <c:v>0.0102795660495758</c:v>
                </c:pt>
                <c:pt idx="117">
                  <c:v>0.00974731240421533</c:v>
                </c:pt>
                <c:pt idx="118">
                  <c:v>0.00950424652546644</c:v>
                </c:pt>
                <c:pt idx="119">
                  <c:v>0.00951653905212879</c:v>
                </c:pt>
                <c:pt idx="120">
                  <c:v>0.00962929613888263</c:v>
                </c:pt>
                <c:pt idx="121">
                  <c:v>0.0097263278439641</c:v>
                </c:pt>
                <c:pt idx="122">
                  <c:v>0.00976602640002966</c:v>
                </c:pt>
                <c:pt idx="123">
                  <c:v>0.00978357344865799</c:v>
                </c:pt>
                <c:pt idx="124">
                  <c:v>0.00986739248037338</c:v>
                </c:pt>
                <c:pt idx="125">
                  <c:v>0.0101066343486309</c:v>
                </c:pt>
                <c:pt idx="126">
                  <c:v>0.010424274019897</c:v>
                </c:pt>
                <c:pt idx="127">
                  <c:v>0.0111357290297747</c:v>
                </c:pt>
              </c:numCache>
            </c:numRef>
          </c:val>
        </c:ser>
        <c:ser>
          <c:idx val="7"/>
          <c:order val="8"/>
          <c:tx>
            <c:strRef>
              <c:f>calculatorbig!$M$6</c:f>
              <c:strCache>
                <c:ptCount val="1"/>
                <c:pt idx="0">
                  <c:v>wealth</c:v>
                </c:pt>
              </c:strCache>
            </c:strRef>
          </c:tx>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calculatorbig!$M$8:$M$135</c:f>
              <c:numCache>
                <c:formatCode>0.0%</c:formatCode>
                <c:ptCount val="128"/>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numCache>
            </c:numRef>
          </c:val>
        </c:ser>
        <c:ser>
          <c:idx val="9"/>
          <c:order val="9"/>
          <c:tx>
            <c:strRef>
              <c:f>calculatorbig!$L$6</c:f>
              <c:strCache>
                <c:ptCount val="1"/>
                <c:pt idx="0">
                  <c:v>health</c:v>
                </c:pt>
              </c:strCache>
            </c:strRef>
          </c:tx>
          <c:spPr>
            <a:solidFill>
              <a:schemeClr val="bg1"/>
            </a:solidFill>
            <a:ln w="12700">
              <a:solidFill>
                <a:schemeClr val="tx1"/>
              </a:solidFill>
            </a:ln>
          </c:spP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calculatorbig!$L$8:$L$135</c:f>
              <c:numCache>
                <c:formatCode>0.0%</c:formatCode>
                <c:ptCount val="128"/>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numCache>
            </c:numRef>
          </c:val>
        </c:ser>
        <c:dLbls>
          <c:showLegendKey val="0"/>
          <c:showVal val="0"/>
          <c:showCatName val="0"/>
          <c:showSerName val="0"/>
          <c:showPercent val="0"/>
          <c:showBubbleSize val="0"/>
        </c:dLbls>
        <c:axId val="2107131752"/>
        <c:axId val="2107137208"/>
      </c:areaChart>
      <c:catAx>
        <c:axId val="2107131752"/>
        <c:scaling>
          <c:orientation val="minMax"/>
        </c:scaling>
        <c:delete val="0"/>
        <c:axPos val="b"/>
        <c:title>
          <c:tx>
            <c:rich>
              <a:bodyPr/>
              <a:lstStyle/>
              <a:p>
                <a:pPr>
                  <a:defRPr/>
                </a:pPr>
                <a:r>
                  <a:rPr lang="en-US" sz="1400"/>
                  <a:t>Income percentile</a:t>
                </a:r>
              </a:p>
            </c:rich>
          </c:tx>
          <c:layout/>
          <c:overlay val="0"/>
        </c:title>
        <c:numFmt formatCode="0%" sourceLinked="1"/>
        <c:majorTickMark val="out"/>
        <c:minorTickMark val="none"/>
        <c:tickLblPos val="nextTo"/>
        <c:txPr>
          <a:bodyPr rot="-5400000" vert="horz"/>
          <a:lstStyle/>
          <a:p>
            <a:pPr>
              <a:defRPr/>
            </a:pPr>
            <a:endParaRPr lang="en-US"/>
          </a:p>
        </c:txPr>
        <c:crossAx val="2107137208"/>
        <c:crosses val="autoZero"/>
        <c:auto val="1"/>
        <c:lblAlgn val="ctr"/>
        <c:lblOffset val="100"/>
        <c:tickLblSkip val="1"/>
        <c:tickMarkSkip val="10"/>
        <c:noMultiLvlLbl val="0"/>
      </c:catAx>
      <c:valAx>
        <c:axId val="2107137208"/>
        <c:scaling>
          <c:orientation val="minMax"/>
        </c:scaling>
        <c:delete val="0"/>
        <c:axPos val="l"/>
        <c:majorGridlines/>
        <c:numFmt formatCode="0%" sourceLinked="0"/>
        <c:majorTickMark val="out"/>
        <c:minorTickMark val="none"/>
        <c:tickLblPos val="nextTo"/>
        <c:crossAx val="2107131752"/>
        <c:crosses val="autoZero"/>
        <c:crossBetween val="midCat"/>
      </c:valAx>
    </c:plotArea>
    <c:legend>
      <c:legendPos val="r"/>
      <c:layout>
        <c:manualLayout>
          <c:xMode val="edge"/>
          <c:yMode val="edge"/>
          <c:x val="0.777094050743657"/>
          <c:y val="0.071149752114319"/>
          <c:w val="0.19154030184748"/>
          <c:h val="0.753307588366031"/>
        </c:manualLayout>
      </c:layout>
      <c:overlay val="0"/>
    </c:legend>
    <c:plotVisOnly val="1"/>
    <c:dispBlanksAs val="zero"/>
    <c:showDLblsOverMax val="0"/>
  </c:chart>
  <c:printSettings>
    <c:headerFooter/>
    <c:pageMargins b="1.0" l="0.75" r="0.75" t="1.0"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200"/>
              <a:t>Proposed Tax Rates (breakdown)</a:t>
            </a:r>
          </a:p>
        </c:rich>
      </c:tx>
      <c:layout>
        <c:manualLayout>
          <c:xMode val="edge"/>
          <c:yMode val="edge"/>
          <c:x val="0.193794838145232"/>
          <c:y val="0.0416666666666667"/>
        </c:manualLayout>
      </c:layout>
      <c:overlay val="0"/>
    </c:title>
    <c:autoTitleDeleted val="0"/>
    <c:plotArea>
      <c:layout>
        <c:manualLayout>
          <c:layoutTarget val="inner"/>
          <c:xMode val="edge"/>
          <c:yMode val="edge"/>
          <c:x val="0.0987804024496938"/>
          <c:y val="0.0388888888888889"/>
          <c:w val="0.651601074536735"/>
          <c:h val="0.743554279075771"/>
        </c:manualLayout>
      </c:layout>
      <c:areaChart>
        <c:grouping val="stacked"/>
        <c:varyColors val="0"/>
        <c:ser>
          <c:idx val="0"/>
          <c:order val="0"/>
          <c:tx>
            <c:strRef>
              <c:f>calculatorbig!$X$6</c:f>
              <c:strCache>
                <c:ptCount val="1"/>
                <c:pt idx="0">
                  <c:v>sales+excises</c:v>
                </c:pt>
              </c:strCache>
            </c:strRef>
          </c:tx>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calculatorbig!$X$8:$X$135</c:f>
              <c:numCache>
                <c:formatCode>0.0%</c:formatCode>
                <c:ptCount val="128"/>
                <c:pt idx="0">
                  <c:v>0.135761842131615</c:v>
                </c:pt>
                <c:pt idx="1">
                  <c:v>0.132317990064621</c:v>
                </c:pt>
                <c:pt idx="2">
                  <c:v>0.12911182641983</c:v>
                </c:pt>
                <c:pt idx="3">
                  <c:v>0.126477763056755</c:v>
                </c:pt>
                <c:pt idx="4">
                  <c:v>0.124234788119793</c:v>
                </c:pt>
                <c:pt idx="5">
                  <c:v>0.12226040661335</c:v>
                </c:pt>
                <c:pt idx="6">
                  <c:v>0.120388723909855</c:v>
                </c:pt>
                <c:pt idx="7">
                  <c:v>0.119055069983006</c:v>
                </c:pt>
                <c:pt idx="8">
                  <c:v>0.117049477994442</c:v>
                </c:pt>
                <c:pt idx="9">
                  <c:v>0.114538662135601</c:v>
                </c:pt>
                <c:pt idx="10">
                  <c:v>0.111990824341774</c:v>
                </c:pt>
                <c:pt idx="11">
                  <c:v>0.110156327486038</c:v>
                </c:pt>
                <c:pt idx="12">
                  <c:v>0.107962094247341</c:v>
                </c:pt>
                <c:pt idx="13">
                  <c:v>0.10549233853817</c:v>
                </c:pt>
                <c:pt idx="14">
                  <c:v>0.103317022323608</c:v>
                </c:pt>
                <c:pt idx="15">
                  <c:v>0.101236537098885</c:v>
                </c:pt>
                <c:pt idx="16">
                  <c:v>0.0996487513184547</c:v>
                </c:pt>
                <c:pt idx="17">
                  <c:v>0.0988060310482979</c:v>
                </c:pt>
                <c:pt idx="18">
                  <c:v>0.0977390483021736</c:v>
                </c:pt>
                <c:pt idx="19">
                  <c:v>0.096594326198101</c:v>
                </c:pt>
                <c:pt idx="20">
                  <c:v>0.0959276407957077</c:v>
                </c:pt>
                <c:pt idx="21">
                  <c:v>0.0950755476951599</c:v>
                </c:pt>
                <c:pt idx="22">
                  <c:v>0.0938886106014251</c:v>
                </c:pt>
                <c:pt idx="23">
                  <c:v>0.0927395448088646</c:v>
                </c:pt>
                <c:pt idx="24">
                  <c:v>0.0916308984160423</c:v>
                </c:pt>
                <c:pt idx="25">
                  <c:v>0.0904041305184364</c:v>
                </c:pt>
                <c:pt idx="26">
                  <c:v>0.0894755274057388</c:v>
                </c:pt>
                <c:pt idx="27">
                  <c:v>0.0885637030005455</c:v>
                </c:pt>
                <c:pt idx="28">
                  <c:v>0.0871393084526062</c:v>
                </c:pt>
                <c:pt idx="29">
                  <c:v>0.08539729565382</c:v>
                </c:pt>
                <c:pt idx="30">
                  <c:v>0.0835268944501877</c:v>
                </c:pt>
                <c:pt idx="31">
                  <c:v>0.0823641866445541</c:v>
                </c:pt>
                <c:pt idx="32">
                  <c:v>0.0814278274774551</c:v>
                </c:pt>
                <c:pt idx="33">
                  <c:v>0.0799490585923195</c:v>
                </c:pt>
                <c:pt idx="34">
                  <c:v>0.0782983675599098</c:v>
                </c:pt>
                <c:pt idx="35">
                  <c:v>0.07674390822649</c:v>
                </c:pt>
                <c:pt idx="36">
                  <c:v>0.0751556605100632</c:v>
                </c:pt>
                <c:pt idx="37">
                  <c:v>0.0733931958675384</c:v>
                </c:pt>
                <c:pt idx="38">
                  <c:v>0.0717201679944992</c:v>
                </c:pt>
                <c:pt idx="39">
                  <c:v>0.070183515548706</c:v>
                </c:pt>
                <c:pt idx="40">
                  <c:v>0.0691617503762245</c:v>
                </c:pt>
                <c:pt idx="41">
                  <c:v>0.0684473514556885</c:v>
                </c:pt>
                <c:pt idx="42">
                  <c:v>0.0678902566432953</c:v>
                </c:pt>
                <c:pt idx="43">
                  <c:v>0.0675338357686996</c:v>
                </c:pt>
                <c:pt idx="44">
                  <c:v>0.0673436820507049</c:v>
                </c:pt>
                <c:pt idx="45">
                  <c:v>0.067045047879219</c:v>
                </c:pt>
                <c:pt idx="46">
                  <c:v>0.0667491108179092</c:v>
                </c:pt>
                <c:pt idx="47">
                  <c:v>0.0663049072027206</c:v>
                </c:pt>
                <c:pt idx="48">
                  <c:v>0.0658182203769684</c:v>
                </c:pt>
                <c:pt idx="49">
                  <c:v>0.0653604194521904</c:v>
                </c:pt>
                <c:pt idx="50">
                  <c:v>0.0650086104869842</c:v>
                </c:pt>
                <c:pt idx="51">
                  <c:v>0.0648283436894417</c:v>
                </c:pt>
                <c:pt idx="52">
                  <c:v>0.0648202747106552</c:v>
                </c:pt>
                <c:pt idx="53">
                  <c:v>0.0647652819752693</c:v>
                </c:pt>
                <c:pt idx="54">
                  <c:v>0.0646392479538917</c:v>
                </c:pt>
                <c:pt idx="55">
                  <c:v>0.064422108232975</c:v>
                </c:pt>
                <c:pt idx="56">
                  <c:v>0.0641077011823654</c:v>
                </c:pt>
                <c:pt idx="57">
                  <c:v>0.0636721029877663</c:v>
                </c:pt>
                <c:pt idx="58">
                  <c:v>0.0627126768231392</c:v>
                </c:pt>
                <c:pt idx="59">
                  <c:v>0.0613517723977566</c:v>
                </c:pt>
                <c:pt idx="60">
                  <c:v>0.0596262887120247</c:v>
                </c:pt>
                <c:pt idx="61">
                  <c:v>0.0575987510383129</c:v>
                </c:pt>
                <c:pt idx="62">
                  <c:v>0.0556855015456676</c:v>
                </c:pt>
                <c:pt idx="63">
                  <c:v>0.054401308298111</c:v>
                </c:pt>
                <c:pt idx="64">
                  <c:v>0.053700003772974</c:v>
                </c:pt>
                <c:pt idx="65">
                  <c:v>0.0532149188220501</c:v>
                </c:pt>
                <c:pt idx="66">
                  <c:v>0.0528742223978042</c:v>
                </c:pt>
                <c:pt idx="67">
                  <c:v>0.0526231378316879</c:v>
                </c:pt>
                <c:pt idx="68">
                  <c:v>0.0523436404764652</c:v>
                </c:pt>
                <c:pt idx="69">
                  <c:v>0.0520276799798012</c:v>
                </c:pt>
                <c:pt idx="70">
                  <c:v>0.0517955161631107</c:v>
                </c:pt>
                <c:pt idx="71">
                  <c:v>0.0515779480338097</c:v>
                </c:pt>
                <c:pt idx="72">
                  <c:v>0.0512525290250778</c:v>
                </c:pt>
                <c:pt idx="73">
                  <c:v>0.0510614439845085</c:v>
                </c:pt>
                <c:pt idx="74">
                  <c:v>0.0509508140385151</c:v>
                </c:pt>
                <c:pt idx="75">
                  <c:v>0.0508883930742741</c:v>
                </c:pt>
                <c:pt idx="76">
                  <c:v>0.0508902855217457</c:v>
                </c:pt>
                <c:pt idx="77">
                  <c:v>0.050910085439682</c:v>
                </c:pt>
                <c:pt idx="78">
                  <c:v>0.0508784726262092</c:v>
                </c:pt>
                <c:pt idx="79">
                  <c:v>0.0507158041000366</c:v>
                </c:pt>
                <c:pt idx="80">
                  <c:v>0.0505531691014767</c:v>
                </c:pt>
                <c:pt idx="81">
                  <c:v>0.0506097190082073</c:v>
                </c:pt>
                <c:pt idx="82">
                  <c:v>0.0505866184830665</c:v>
                </c:pt>
                <c:pt idx="83">
                  <c:v>0.0504369512200355</c:v>
                </c:pt>
                <c:pt idx="84">
                  <c:v>0.0502170138061047</c:v>
                </c:pt>
                <c:pt idx="85">
                  <c:v>0.0495231114327907</c:v>
                </c:pt>
                <c:pt idx="86">
                  <c:v>0.0483072698116302</c:v>
                </c:pt>
                <c:pt idx="87">
                  <c:v>0.0470187030732632</c:v>
                </c:pt>
                <c:pt idx="88">
                  <c:v>0.0453360490500927</c:v>
                </c:pt>
                <c:pt idx="89">
                  <c:v>0.043004896491766</c:v>
                </c:pt>
                <c:pt idx="90">
                  <c:v>0.0409106053411961</c:v>
                </c:pt>
                <c:pt idx="91">
                  <c:v>0.0394937507808208</c:v>
                </c:pt>
                <c:pt idx="92">
                  <c:v>0.0383994542062282</c:v>
                </c:pt>
                <c:pt idx="93">
                  <c:v>0.0376348085701466</c:v>
                </c:pt>
                <c:pt idx="94">
                  <c:v>0.037191066890955</c:v>
                </c:pt>
                <c:pt idx="95">
                  <c:v>0.0366561524569988</c:v>
                </c:pt>
                <c:pt idx="96">
                  <c:v>0.0350658223032951</c:v>
                </c:pt>
                <c:pt idx="97">
                  <c:v>0.0318636372685432</c:v>
                </c:pt>
                <c:pt idx="98">
                  <c:v>0.028371611610055</c:v>
                </c:pt>
                <c:pt idx="99">
                  <c:v>0.0263014007359743</c:v>
                </c:pt>
                <c:pt idx="100">
                  <c:v>0.0252445284277201</c:v>
                </c:pt>
                <c:pt idx="101">
                  <c:v>0.0246238615363836</c:v>
                </c:pt>
                <c:pt idx="102">
                  <c:v>0.0239920765161514</c:v>
                </c:pt>
                <c:pt idx="103">
                  <c:v>0.0235046539455652</c:v>
                </c:pt>
                <c:pt idx="104">
                  <c:v>0.0231598913669586</c:v>
                </c:pt>
                <c:pt idx="105">
                  <c:v>0.0228842422366142</c:v>
                </c:pt>
                <c:pt idx="106">
                  <c:v>0.0227114651352167</c:v>
                </c:pt>
                <c:pt idx="107">
                  <c:v>0.0225865840911865</c:v>
                </c:pt>
                <c:pt idx="108">
                  <c:v>0.022469874471426</c:v>
                </c:pt>
                <c:pt idx="109">
                  <c:v>0.0224499050527811</c:v>
                </c:pt>
                <c:pt idx="110">
                  <c:v>0.0225347485393286</c:v>
                </c:pt>
                <c:pt idx="111">
                  <c:v>0.0225174464285374</c:v>
                </c:pt>
                <c:pt idx="112">
                  <c:v>0.0224394369870424</c:v>
                </c:pt>
                <c:pt idx="113">
                  <c:v>0.0223985146731138</c:v>
                </c:pt>
                <c:pt idx="114">
                  <c:v>0.0223524458706379</c:v>
                </c:pt>
                <c:pt idx="115">
                  <c:v>0.0222444869577885</c:v>
                </c:pt>
                <c:pt idx="116">
                  <c:v>0.0221071597188711</c:v>
                </c:pt>
                <c:pt idx="117">
                  <c:v>0.0220601335167885</c:v>
                </c:pt>
                <c:pt idx="118">
                  <c:v>0.0220330059528351</c:v>
                </c:pt>
                <c:pt idx="119">
                  <c:v>0.0218800865113735</c:v>
                </c:pt>
                <c:pt idx="120">
                  <c:v>0.0217681545764208</c:v>
                </c:pt>
                <c:pt idx="121">
                  <c:v>0.0218645520508289</c:v>
                </c:pt>
                <c:pt idx="122">
                  <c:v>0.0219021923840046</c:v>
                </c:pt>
                <c:pt idx="123">
                  <c:v>0.0217618085443973</c:v>
                </c:pt>
                <c:pt idx="124">
                  <c:v>0.0216035954654217</c:v>
                </c:pt>
                <c:pt idx="125">
                  <c:v>0.0215181708335876</c:v>
                </c:pt>
                <c:pt idx="126">
                  <c:v>0.021824212744832</c:v>
                </c:pt>
                <c:pt idx="127">
                  <c:v>0.02263387106359</c:v>
                </c:pt>
              </c:numCache>
            </c:numRef>
          </c:val>
        </c:ser>
        <c:ser>
          <c:idx val="6"/>
          <c:order val="1"/>
          <c:tx>
            <c:strRef>
              <c:f>calculator!$S$6</c:f>
              <c:strCache>
                <c:ptCount val="1"/>
                <c:pt idx="0">
                  <c:v>VAT</c:v>
                </c:pt>
              </c:strCache>
            </c:strRef>
          </c:tx>
          <c:spPr>
            <a:ln w="25400">
              <a:noFill/>
            </a:ln>
          </c:spP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calculatorbig!$S$8:$S$135</c:f>
              <c:numCache>
                <c:formatCode>0.0%</c:formatCode>
                <c:ptCount val="128"/>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numCache>
            </c:numRef>
          </c:val>
        </c:ser>
        <c:ser>
          <c:idx val="5"/>
          <c:order val="2"/>
          <c:tx>
            <c:strRef>
              <c:f>calculatorbig!$Y$6</c:f>
              <c:strCache>
                <c:ptCount val="1"/>
              </c:strCache>
            </c:strRef>
          </c:tx>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calculatorbig!$Y$8:$Y$135</c:f>
              <c:numCache>
                <c:formatCode>0.0%</c:formatCode>
                <c:ptCount val="128"/>
                <c:pt idx="0">
                  <c:v>0.12049213051796</c:v>
                </c:pt>
                <c:pt idx="1">
                  <c:v>0.117629379034042</c:v>
                </c:pt>
                <c:pt idx="2">
                  <c:v>0.113552555441856</c:v>
                </c:pt>
                <c:pt idx="3">
                  <c:v>0.11225738376379</c:v>
                </c:pt>
                <c:pt idx="4">
                  <c:v>0.112167343497276</c:v>
                </c:pt>
                <c:pt idx="5">
                  <c:v>0.112910404801369</c:v>
                </c:pt>
                <c:pt idx="6">
                  <c:v>0.111691758036613</c:v>
                </c:pt>
                <c:pt idx="7">
                  <c:v>0.109200842678547</c:v>
                </c:pt>
                <c:pt idx="8">
                  <c:v>0.108076654374599</c:v>
                </c:pt>
                <c:pt idx="9">
                  <c:v>0.109641790390015</c:v>
                </c:pt>
                <c:pt idx="10">
                  <c:v>0.109664715826511</c:v>
                </c:pt>
                <c:pt idx="11">
                  <c:v>0.10992169380188</c:v>
                </c:pt>
                <c:pt idx="12">
                  <c:v>0.111111201345921</c:v>
                </c:pt>
                <c:pt idx="13">
                  <c:v>0.112155765295029</c:v>
                </c:pt>
                <c:pt idx="14">
                  <c:v>0.112726710736752</c:v>
                </c:pt>
                <c:pt idx="15">
                  <c:v>0.113813310861588</c:v>
                </c:pt>
                <c:pt idx="16">
                  <c:v>0.115068607032299</c:v>
                </c:pt>
                <c:pt idx="17">
                  <c:v>0.115376740694046</c:v>
                </c:pt>
                <c:pt idx="18">
                  <c:v>0.11545916646719</c:v>
                </c:pt>
                <c:pt idx="19">
                  <c:v>0.1154715269804</c:v>
                </c:pt>
                <c:pt idx="20">
                  <c:v>0.117136962711811</c:v>
                </c:pt>
                <c:pt idx="21">
                  <c:v>0.118090532720089</c:v>
                </c:pt>
                <c:pt idx="22">
                  <c:v>0.117992915213108</c:v>
                </c:pt>
                <c:pt idx="23">
                  <c:v>0.118427619338036</c:v>
                </c:pt>
                <c:pt idx="24">
                  <c:v>0.118675448000431</c:v>
                </c:pt>
                <c:pt idx="25">
                  <c:v>0.117075033485889</c:v>
                </c:pt>
                <c:pt idx="26">
                  <c:v>0.115452878177166</c:v>
                </c:pt>
                <c:pt idx="27">
                  <c:v>0.114954061806202</c:v>
                </c:pt>
                <c:pt idx="28">
                  <c:v>0.114460185170174</c:v>
                </c:pt>
                <c:pt idx="29">
                  <c:v>0.11188880354166</c:v>
                </c:pt>
                <c:pt idx="30">
                  <c:v>0.107999064028263</c:v>
                </c:pt>
                <c:pt idx="31">
                  <c:v>0.107143059372902</c:v>
                </c:pt>
                <c:pt idx="32">
                  <c:v>0.108128763735294</c:v>
                </c:pt>
                <c:pt idx="33">
                  <c:v>0.108390539884567</c:v>
                </c:pt>
                <c:pt idx="34">
                  <c:v>0.108056932687759</c:v>
                </c:pt>
                <c:pt idx="35">
                  <c:v>0.107153065502644</c:v>
                </c:pt>
                <c:pt idx="36">
                  <c:v>0.105841018259525</c:v>
                </c:pt>
                <c:pt idx="37">
                  <c:v>0.105452157557011</c:v>
                </c:pt>
                <c:pt idx="38">
                  <c:v>0.105438306927681</c:v>
                </c:pt>
                <c:pt idx="39">
                  <c:v>0.105564333498478</c:v>
                </c:pt>
                <c:pt idx="40">
                  <c:v>0.106638856232166</c:v>
                </c:pt>
                <c:pt idx="41">
                  <c:v>0.106412515044212</c:v>
                </c:pt>
                <c:pt idx="42">
                  <c:v>0.10630589723587</c:v>
                </c:pt>
                <c:pt idx="43">
                  <c:v>0.106020867824554</c:v>
                </c:pt>
                <c:pt idx="44">
                  <c:v>0.105965696275234</c:v>
                </c:pt>
                <c:pt idx="45">
                  <c:v>0.105729132890701</c:v>
                </c:pt>
                <c:pt idx="46">
                  <c:v>0.105298422276974</c:v>
                </c:pt>
                <c:pt idx="47">
                  <c:v>0.1048484146595</c:v>
                </c:pt>
                <c:pt idx="48">
                  <c:v>0.104255221784115</c:v>
                </c:pt>
                <c:pt idx="49">
                  <c:v>0.103675089776516</c:v>
                </c:pt>
                <c:pt idx="50">
                  <c:v>0.103957459330559</c:v>
                </c:pt>
                <c:pt idx="51">
                  <c:v>0.103399552404881</c:v>
                </c:pt>
                <c:pt idx="52">
                  <c:v>0.103159688413143</c:v>
                </c:pt>
                <c:pt idx="53">
                  <c:v>0.103743575513363</c:v>
                </c:pt>
                <c:pt idx="54">
                  <c:v>0.104314126074314</c:v>
                </c:pt>
                <c:pt idx="55">
                  <c:v>0.104993410408497</c:v>
                </c:pt>
                <c:pt idx="56">
                  <c:v>0.106144234538078</c:v>
                </c:pt>
                <c:pt idx="57">
                  <c:v>0.106632076203823</c:v>
                </c:pt>
                <c:pt idx="58">
                  <c:v>0.106087476015091</c:v>
                </c:pt>
                <c:pt idx="59">
                  <c:v>0.106082171201706</c:v>
                </c:pt>
                <c:pt idx="60">
                  <c:v>0.106303751468658</c:v>
                </c:pt>
                <c:pt idx="61">
                  <c:v>0.105474129319191</c:v>
                </c:pt>
                <c:pt idx="62">
                  <c:v>0.104815155267715</c:v>
                </c:pt>
                <c:pt idx="63">
                  <c:v>0.1059884801507</c:v>
                </c:pt>
                <c:pt idx="64">
                  <c:v>0.106811180710793</c:v>
                </c:pt>
                <c:pt idx="65">
                  <c:v>0.106800302863121</c:v>
                </c:pt>
                <c:pt idx="66">
                  <c:v>0.106225676834583</c:v>
                </c:pt>
                <c:pt idx="67">
                  <c:v>0.105171829462051</c:v>
                </c:pt>
                <c:pt idx="68">
                  <c:v>0.105549655854702</c:v>
                </c:pt>
                <c:pt idx="69">
                  <c:v>0.106169939041138</c:v>
                </c:pt>
                <c:pt idx="70">
                  <c:v>0.105903588235378</c:v>
                </c:pt>
                <c:pt idx="71">
                  <c:v>0.105251453816891</c:v>
                </c:pt>
                <c:pt idx="72">
                  <c:v>0.103922918438911</c:v>
                </c:pt>
                <c:pt idx="73">
                  <c:v>0.103518083691597</c:v>
                </c:pt>
                <c:pt idx="74">
                  <c:v>0.102703928947449</c:v>
                </c:pt>
                <c:pt idx="75">
                  <c:v>0.101795688271523</c:v>
                </c:pt>
                <c:pt idx="76">
                  <c:v>0.102053195238113</c:v>
                </c:pt>
                <c:pt idx="77">
                  <c:v>0.102587461471558</c:v>
                </c:pt>
                <c:pt idx="78">
                  <c:v>0.102573215961456</c:v>
                </c:pt>
                <c:pt idx="79">
                  <c:v>0.101879306137562</c:v>
                </c:pt>
                <c:pt idx="80">
                  <c:v>0.101862467825413</c:v>
                </c:pt>
                <c:pt idx="81">
                  <c:v>0.102536499500275</c:v>
                </c:pt>
                <c:pt idx="82">
                  <c:v>0.101769953966141</c:v>
                </c:pt>
                <c:pt idx="83">
                  <c:v>0.100887723267078</c:v>
                </c:pt>
                <c:pt idx="84">
                  <c:v>0.10015994310379</c:v>
                </c:pt>
                <c:pt idx="85">
                  <c:v>0.0979842245578766</c:v>
                </c:pt>
                <c:pt idx="86">
                  <c:v>0.0956749320030212</c:v>
                </c:pt>
                <c:pt idx="87">
                  <c:v>0.0947595313191414</c:v>
                </c:pt>
                <c:pt idx="88">
                  <c:v>0.0934266895055771</c:v>
                </c:pt>
                <c:pt idx="89">
                  <c:v>0.0909374505281448</c:v>
                </c:pt>
                <c:pt idx="90">
                  <c:v>0.0879665687680244</c:v>
                </c:pt>
                <c:pt idx="91">
                  <c:v>0.0849817097187042</c:v>
                </c:pt>
                <c:pt idx="92">
                  <c:v>0.0812608823180199</c:v>
                </c:pt>
                <c:pt idx="93">
                  <c:v>0.0770648121833801</c:v>
                </c:pt>
                <c:pt idx="94">
                  <c:v>0.0722102001309395</c:v>
                </c:pt>
                <c:pt idx="95">
                  <c:v>0.066641554236412</c:v>
                </c:pt>
                <c:pt idx="96">
                  <c:v>0.0590892471373081</c:v>
                </c:pt>
                <c:pt idx="97">
                  <c:v>0.0505594797432423</c:v>
                </c:pt>
                <c:pt idx="98">
                  <c:v>0.0422554798424244</c:v>
                </c:pt>
                <c:pt idx="99">
                  <c:v>0.0364931039512157</c:v>
                </c:pt>
                <c:pt idx="100">
                  <c:v>0.0330584980547428</c:v>
                </c:pt>
                <c:pt idx="101">
                  <c:v>0.0305528603494167</c:v>
                </c:pt>
                <c:pt idx="102">
                  <c:v>0.0285427588969469</c:v>
                </c:pt>
                <c:pt idx="103">
                  <c:v>0.0267491918057203</c:v>
                </c:pt>
                <c:pt idx="104">
                  <c:v>0.0248973611742258</c:v>
                </c:pt>
                <c:pt idx="105">
                  <c:v>0.0225304886698723</c:v>
                </c:pt>
                <c:pt idx="106">
                  <c:v>0.0197912864387035</c:v>
                </c:pt>
                <c:pt idx="107">
                  <c:v>0.0172141063958406</c:v>
                </c:pt>
                <c:pt idx="108">
                  <c:v>0.0154980570077896</c:v>
                </c:pt>
                <c:pt idx="109">
                  <c:v>0.0146444570273161</c:v>
                </c:pt>
                <c:pt idx="110">
                  <c:v>0.0141235059127212</c:v>
                </c:pt>
                <c:pt idx="111">
                  <c:v>0.0135012241080403</c:v>
                </c:pt>
                <c:pt idx="112">
                  <c:v>0.0128572639077902</c:v>
                </c:pt>
                <c:pt idx="113">
                  <c:v>0.012275829911232</c:v>
                </c:pt>
                <c:pt idx="114">
                  <c:v>0.0115182744339108</c:v>
                </c:pt>
                <c:pt idx="115">
                  <c:v>0.0104781417176127</c:v>
                </c:pt>
                <c:pt idx="116">
                  <c:v>0.00961575750261545</c:v>
                </c:pt>
                <c:pt idx="117">
                  <c:v>0.00939435046166181</c:v>
                </c:pt>
                <c:pt idx="118">
                  <c:v>0.00924163963645696</c:v>
                </c:pt>
                <c:pt idx="119">
                  <c:v>0.00847680680453777</c:v>
                </c:pt>
                <c:pt idx="120">
                  <c:v>0.00778166716918349</c:v>
                </c:pt>
                <c:pt idx="121">
                  <c:v>0.00730132032185793</c:v>
                </c:pt>
                <c:pt idx="122">
                  <c:v>0.00683169951662421</c:v>
                </c:pt>
                <c:pt idx="123">
                  <c:v>0.00624180538579821</c:v>
                </c:pt>
                <c:pt idx="124">
                  <c:v>0.00537513988092542</c:v>
                </c:pt>
                <c:pt idx="125">
                  <c:v>0.00430988892912865</c:v>
                </c:pt>
                <c:pt idx="126">
                  <c:v>0.00386836612597108</c:v>
                </c:pt>
                <c:pt idx="127">
                  <c:v>0.00330938212573528</c:v>
                </c:pt>
              </c:numCache>
            </c:numRef>
          </c:val>
        </c:ser>
        <c:ser>
          <c:idx val="8"/>
          <c:order val="3"/>
          <c:tx>
            <c:strRef>
              <c:f>calculatorbig!$R$6</c:f>
              <c:strCache>
                <c:ptCount val="1"/>
                <c:pt idx="0">
                  <c:v>national income</c:v>
                </c:pt>
              </c:strCache>
            </c:strRef>
          </c:tx>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calculatorbig!$R$8:$R$135</c:f>
              <c:numCache>
                <c:formatCode>0.0%</c:formatCode>
                <c:ptCount val="128"/>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numCache>
            </c:numRef>
          </c:val>
        </c:ser>
        <c:ser>
          <c:idx val="1"/>
          <c:order val="4"/>
          <c:tx>
            <c:strRef>
              <c:f>calculatorbig!$G$6</c:f>
              <c:strCache>
                <c:ptCount val="1"/>
                <c:pt idx="0">
                  <c:v>indiv income</c:v>
                </c:pt>
              </c:strCache>
            </c:strRef>
          </c:tx>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calculatorbig!$W$8:$W$135</c:f>
              <c:numCache>
                <c:formatCode>0.0%</c:formatCode>
                <c:ptCount val="128"/>
                <c:pt idx="0">
                  <c:v>0.0041187257339462</c:v>
                </c:pt>
                <c:pt idx="1">
                  <c:v>0.0047152088015476</c:v>
                </c:pt>
                <c:pt idx="2">
                  <c:v>0.00418846061743498</c:v>
                </c:pt>
                <c:pt idx="3">
                  <c:v>0.0046616665293542</c:v>
                </c:pt>
                <c:pt idx="4">
                  <c:v>0.00553726025069406</c:v>
                </c:pt>
                <c:pt idx="5">
                  <c:v>0.00528350683228757</c:v>
                </c:pt>
                <c:pt idx="6">
                  <c:v>0.0058305972524631</c:v>
                </c:pt>
                <c:pt idx="7">
                  <c:v>0.00620186846675465</c:v>
                </c:pt>
                <c:pt idx="8">
                  <c:v>0.00816514823972159</c:v>
                </c:pt>
                <c:pt idx="9">
                  <c:v>0.0107268164327517</c:v>
                </c:pt>
                <c:pt idx="10">
                  <c:v>0.00975436441359233</c:v>
                </c:pt>
                <c:pt idx="11">
                  <c:v>0.0100673195935223</c:v>
                </c:pt>
                <c:pt idx="12">
                  <c:v>0.0108628422517096</c:v>
                </c:pt>
                <c:pt idx="13">
                  <c:v>0.0107707270070919</c:v>
                </c:pt>
                <c:pt idx="14">
                  <c:v>0.0108810929601925</c:v>
                </c:pt>
                <c:pt idx="15">
                  <c:v>0.0113262445668606</c:v>
                </c:pt>
                <c:pt idx="16">
                  <c:v>0.0120362237312685</c:v>
                </c:pt>
                <c:pt idx="17">
                  <c:v>0.0130301287244891</c:v>
                </c:pt>
                <c:pt idx="18">
                  <c:v>0.0133209209993296</c:v>
                </c:pt>
                <c:pt idx="19">
                  <c:v>0.0140022365475753</c:v>
                </c:pt>
                <c:pt idx="20">
                  <c:v>0.0158526310390709</c:v>
                </c:pt>
                <c:pt idx="21">
                  <c:v>0.0179693807033854</c:v>
                </c:pt>
                <c:pt idx="22">
                  <c:v>0.0182420348997627</c:v>
                </c:pt>
                <c:pt idx="23">
                  <c:v>0.0188411787160863</c:v>
                </c:pt>
                <c:pt idx="24">
                  <c:v>0.0199706854437267</c:v>
                </c:pt>
                <c:pt idx="25">
                  <c:v>0.0192415890091416</c:v>
                </c:pt>
                <c:pt idx="26">
                  <c:v>0.0201042879053467</c:v>
                </c:pt>
                <c:pt idx="27">
                  <c:v>0.0214678474429858</c:v>
                </c:pt>
                <c:pt idx="28">
                  <c:v>0.0228446221195354</c:v>
                </c:pt>
                <c:pt idx="29">
                  <c:v>0.0234433671846537</c:v>
                </c:pt>
                <c:pt idx="30">
                  <c:v>0.0235189864477201</c:v>
                </c:pt>
                <c:pt idx="31">
                  <c:v>0.0248249930607475</c:v>
                </c:pt>
                <c:pt idx="32">
                  <c:v>0.0266072693952222</c:v>
                </c:pt>
                <c:pt idx="33">
                  <c:v>0.0285066842528931</c:v>
                </c:pt>
                <c:pt idx="34">
                  <c:v>0.0299485558467271</c:v>
                </c:pt>
                <c:pt idx="35">
                  <c:v>0.0319724258742947</c:v>
                </c:pt>
                <c:pt idx="36">
                  <c:v>0.0339460051429408</c:v>
                </c:pt>
                <c:pt idx="37">
                  <c:v>0.0350878010003765</c:v>
                </c:pt>
                <c:pt idx="38">
                  <c:v>0.0370689327195054</c:v>
                </c:pt>
                <c:pt idx="39">
                  <c:v>0.0392406782012731</c:v>
                </c:pt>
                <c:pt idx="40">
                  <c:v>0.0416630602081086</c:v>
                </c:pt>
                <c:pt idx="41">
                  <c:v>0.0440804858977615</c:v>
                </c:pt>
                <c:pt idx="42">
                  <c:v>0.0459826842742074</c:v>
                </c:pt>
                <c:pt idx="43">
                  <c:v>0.0453024143762087</c:v>
                </c:pt>
                <c:pt idx="44">
                  <c:v>0.0458245460121904</c:v>
                </c:pt>
                <c:pt idx="45">
                  <c:v>0.0474777044954027</c:v>
                </c:pt>
                <c:pt idx="46">
                  <c:v>0.048992465757984</c:v>
                </c:pt>
                <c:pt idx="47">
                  <c:v>0.0505388056844861</c:v>
                </c:pt>
                <c:pt idx="48">
                  <c:v>0.0517553495720447</c:v>
                </c:pt>
                <c:pt idx="49">
                  <c:v>0.0526156511619787</c:v>
                </c:pt>
                <c:pt idx="50">
                  <c:v>0.0544561622183282</c:v>
                </c:pt>
                <c:pt idx="51">
                  <c:v>0.0557714401449362</c:v>
                </c:pt>
                <c:pt idx="52">
                  <c:v>0.0569839612137892</c:v>
                </c:pt>
                <c:pt idx="53">
                  <c:v>0.0587065514510538</c:v>
                </c:pt>
                <c:pt idx="54">
                  <c:v>0.0607775160691507</c:v>
                </c:pt>
                <c:pt idx="55">
                  <c:v>0.063483484718957</c:v>
                </c:pt>
                <c:pt idx="56">
                  <c:v>0.064927265705645</c:v>
                </c:pt>
                <c:pt idx="57">
                  <c:v>0.0658570591077853</c:v>
                </c:pt>
                <c:pt idx="58">
                  <c:v>0.0670757762579286</c:v>
                </c:pt>
                <c:pt idx="59">
                  <c:v>0.0687764532228792</c:v>
                </c:pt>
                <c:pt idx="60">
                  <c:v>0.0706166581946667</c:v>
                </c:pt>
                <c:pt idx="61">
                  <c:v>0.0718744842283106</c:v>
                </c:pt>
                <c:pt idx="62">
                  <c:v>0.0731910736943425</c:v>
                </c:pt>
                <c:pt idx="63">
                  <c:v>0.0752645107921215</c:v>
                </c:pt>
                <c:pt idx="64">
                  <c:v>0.0768340831759355</c:v>
                </c:pt>
                <c:pt idx="65">
                  <c:v>0.0782384323940363</c:v>
                </c:pt>
                <c:pt idx="66">
                  <c:v>0.0804899803651768</c:v>
                </c:pt>
                <c:pt idx="67">
                  <c:v>0.0832515663687446</c:v>
                </c:pt>
                <c:pt idx="68">
                  <c:v>0.0862363825874226</c:v>
                </c:pt>
                <c:pt idx="69">
                  <c:v>0.0888738389655771</c:v>
                </c:pt>
                <c:pt idx="70">
                  <c:v>0.0901350700662194</c:v>
                </c:pt>
                <c:pt idx="71">
                  <c:v>0.0912638300479278</c:v>
                </c:pt>
                <c:pt idx="72">
                  <c:v>0.0927656774648032</c:v>
                </c:pt>
                <c:pt idx="73">
                  <c:v>0.094733710769858</c:v>
                </c:pt>
                <c:pt idx="74">
                  <c:v>0.0970015053135026</c:v>
                </c:pt>
                <c:pt idx="75">
                  <c:v>0.0993669111740933</c:v>
                </c:pt>
                <c:pt idx="76">
                  <c:v>0.102033463834584</c:v>
                </c:pt>
                <c:pt idx="77">
                  <c:v>0.104191986214137</c:v>
                </c:pt>
                <c:pt idx="78">
                  <c:v>0.106580207656072</c:v>
                </c:pt>
                <c:pt idx="79">
                  <c:v>0.10915235662451</c:v>
                </c:pt>
                <c:pt idx="80">
                  <c:v>0.111833699198185</c:v>
                </c:pt>
                <c:pt idx="81">
                  <c:v>0.114861134941676</c:v>
                </c:pt>
                <c:pt idx="82">
                  <c:v>0.116787390075638</c:v>
                </c:pt>
                <c:pt idx="83">
                  <c:v>0.119236606183062</c:v>
                </c:pt>
                <c:pt idx="84">
                  <c:v>0.121858038608868</c:v>
                </c:pt>
                <c:pt idx="85">
                  <c:v>0.12323309979547</c:v>
                </c:pt>
                <c:pt idx="86">
                  <c:v>0.124877565173207</c:v>
                </c:pt>
                <c:pt idx="87">
                  <c:v>0.126926965306594</c:v>
                </c:pt>
                <c:pt idx="88">
                  <c:v>0.129842607895049</c:v>
                </c:pt>
                <c:pt idx="89">
                  <c:v>0.132568853969816</c:v>
                </c:pt>
                <c:pt idx="90">
                  <c:v>0.134730514973301</c:v>
                </c:pt>
                <c:pt idx="91">
                  <c:v>0.136453152281193</c:v>
                </c:pt>
                <c:pt idx="92">
                  <c:v>0.139657752976951</c:v>
                </c:pt>
                <c:pt idx="93">
                  <c:v>0.142731784482475</c:v>
                </c:pt>
                <c:pt idx="94">
                  <c:v>0.14509441989016</c:v>
                </c:pt>
                <c:pt idx="95">
                  <c:v>0.148511362023231</c:v>
                </c:pt>
                <c:pt idx="96">
                  <c:v>0.15349479823627</c:v>
                </c:pt>
                <c:pt idx="97">
                  <c:v>0.160980618679617</c:v>
                </c:pt>
                <c:pt idx="98">
                  <c:v>0.168159104493805</c:v>
                </c:pt>
                <c:pt idx="99">
                  <c:v>0.174047640931611</c:v>
                </c:pt>
                <c:pt idx="100">
                  <c:v>0.178538914999352</c:v>
                </c:pt>
                <c:pt idx="101">
                  <c:v>0.181473298055231</c:v>
                </c:pt>
                <c:pt idx="102">
                  <c:v>0.184960722112909</c:v>
                </c:pt>
                <c:pt idx="103">
                  <c:v>0.188855412405205</c:v>
                </c:pt>
                <c:pt idx="104">
                  <c:v>0.195196324795965</c:v>
                </c:pt>
                <c:pt idx="105">
                  <c:v>0.20102654663203</c:v>
                </c:pt>
                <c:pt idx="106">
                  <c:v>0.208721363194343</c:v>
                </c:pt>
                <c:pt idx="107">
                  <c:v>0.217005885659437</c:v>
                </c:pt>
                <c:pt idx="108">
                  <c:v>0.223157028093879</c:v>
                </c:pt>
                <c:pt idx="109">
                  <c:v>0.224674175036922</c:v>
                </c:pt>
                <c:pt idx="110">
                  <c:v>0.226012764607924</c:v>
                </c:pt>
                <c:pt idx="111">
                  <c:v>0.226600879920692</c:v>
                </c:pt>
                <c:pt idx="112">
                  <c:v>0.228282334834318</c:v>
                </c:pt>
                <c:pt idx="113">
                  <c:v>0.231835165579279</c:v>
                </c:pt>
                <c:pt idx="114">
                  <c:v>0.233123147499053</c:v>
                </c:pt>
                <c:pt idx="115">
                  <c:v>0.231933598602029</c:v>
                </c:pt>
                <c:pt idx="116">
                  <c:v>0.229043011126695</c:v>
                </c:pt>
                <c:pt idx="117">
                  <c:v>0.226734861464626</c:v>
                </c:pt>
                <c:pt idx="118">
                  <c:v>0.228049898315253</c:v>
                </c:pt>
                <c:pt idx="119">
                  <c:v>0.227314891616544</c:v>
                </c:pt>
                <c:pt idx="120">
                  <c:v>0.223886872871816</c:v>
                </c:pt>
                <c:pt idx="121">
                  <c:v>0.221735131735836</c:v>
                </c:pt>
                <c:pt idx="122">
                  <c:v>0.21787216017311</c:v>
                </c:pt>
                <c:pt idx="123">
                  <c:v>0.213510893112753</c:v>
                </c:pt>
                <c:pt idx="124">
                  <c:v>0.204207229150927</c:v>
                </c:pt>
                <c:pt idx="125">
                  <c:v>0.180364094402457</c:v>
                </c:pt>
                <c:pt idx="126">
                  <c:v>0.153065800241253</c:v>
                </c:pt>
                <c:pt idx="127">
                  <c:v>0.0947818675717979</c:v>
                </c:pt>
              </c:numCache>
            </c:numRef>
          </c:val>
        </c:ser>
        <c:ser>
          <c:idx val="3"/>
          <c:order val="5"/>
          <c:tx>
            <c:strRef>
              <c:f>calculatorbig!$I$6</c:f>
              <c:strCache>
                <c:ptCount val="1"/>
                <c:pt idx="0">
                  <c:v>property</c:v>
                </c:pt>
              </c:strCache>
            </c:strRef>
          </c:tx>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calculatorbig!$I$8:$I$135</c:f>
              <c:numCache>
                <c:formatCode>0.0%</c:formatCode>
                <c:ptCount val="128"/>
                <c:pt idx="0">
                  <c:v>0.0161001794040203</c:v>
                </c:pt>
                <c:pt idx="1">
                  <c:v>0.0156603064388037</c:v>
                </c:pt>
                <c:pt idx="2">
                  <c:v>0.0151867801323533</c:v>
                </c:pt>
                <c:pt idx="3">
                  <c:v>0.0149800246581435</c:v>
                </c:pt>
                <c:pt idx="4">
                  <c:v>0.0143756419420242</c:v>
                </c:pt>
                <c:pt idx="5">
                  <c:v>0.0140590248629451</c:v>
                </c:pt>
                <c:pt idx="6">
                  <c:v>0.0142915174365044</c:v>
                </c:pt>
                <c:pt idx="7">
                  <c:v>0.014761209487915</c:v>
                </c:pt>
                <c:pt idx="8">
                  <c:v>0.0148908318951726</c:v>
                </c:pt>
                <c:pt idx="9">
                  <c:v>0.0148329008370638</c:v>
                </c:pt>
                <c:pt idx="10">
                  <c:v>0.0149027537554502</c:v>
                </c:pt>
                <c:pt idx="11">
                  <c:v>0.0150379436090589</c:v>
                </c:pt>
                <c:pt idx="12">
                  <c:v>0.0146549791097641</c:v>
                </c:pt>
                <c:pt idx="13">
                  <c:v>0.0146396141499281</c:v>
                </c:pt>
                <c:pt idx="14">
                  <c:v>0.01528593711555</c:v>
                </c:pt>
                <c:pt idx="15">
                  <c:v>0.015521502122283</c:v>
                </c:pt>
                <c:pt idx="16">
                  <c:v>0.0151639143005013</c:v>
                </c:pt>
                <c:pt idx="17">
                  <c:v>0.0154109941795468</c:v>
                </c:pt>
                <c:pt idx="18">
                  <c:v>0.0158269107341766</c:v>
                </c:pt>
                <c:pt idx="19">
                  <c:v>0.016353327780962</c:v>
                </c:pt>
                <c:pt idx="20">
                  <c:v>0.0167105104774237</c:v>
                </c:pt>
                <c:pt idx="21">
                  <c:v>0.016940725967288</c:v>
                </c:pt>
                <c:pt idx="22">
                  <c:v>0.0170693509280682</c:v>
                </c:pt>
                <c:pt idx="23">
                  <c:v>0.0170366447418928</c:v>
                </c:pt>
                <c:pt idx="24">
                  <c:v>0.0165899787098169</c:v>
                </c:pt>
                <c:pt idx="25">
                  <c:v>0.0166206061840057</c:v>
                </c:pt>
                <c:pt idx="26">
                  <c:v>0.0168389417231083</c:v>
                </c:pt>
                <c:pt idx="27">
                  <c:v>0.0170469935983419</c:v>
                </c:pt>
                <c:pt idx="28">
                  <c:v>0.0175548419356346</c:v>
                </c:pt>
                <c:pt idx="29">
                  <c:v>0.0183968041092157</c:v>
                </c:pt>
                <c:pt idx="30">
                  <c:v>0.0191191509366035</c:v>
                </c:pt>
                <c:pt idx="31">
                  <c:v>0.01906175352633</c:v>
                </c:pt>
                <c:pt idx="32">
                  <c:v>0.0186518430709839</c:v>
                </c:pt>
                <c:pt idx="33">
                  <c:v>0.0184789933264255</c:v>
                </c:pt>
                <c:pt idx="34">
                  <c:v>0.0188472345471382</c:v>
                </c:pt>
                <c:pt idx="35">
                  <c:v>0.0194286350160837</c:v>
                </c:pt>
                <c:pt idx="36">
                  <c:v>0.0198305919766426</c:v>
                </c:pt>
                <c:pt idx="37">
                  <c:v>0.0200899578630924</c:v>
                </c:pt>
                <c:pt idx="38">
                  <c:v>0.0201993435621262</c:v>
                </c:pt>
                <c:pt idx="39">
                  <c:v>0.020257256925106</c:v>
                </c:pt>
                <c:pt idx="40">
                  <c:v>0.0201020520180464</c:v>
                </c:pt>
                <c:pt idx="41">
                  <c:v>0.0197742264717817</c:v>
                </c:pt>
                <c:pt idx="42">
                  <c:v>0.0194854289293289</c:v>
                </c:pt>
                <c:pt idx="43">
                  <c:v>0.0193888656795025</c:v>
                </c:pt>
                <c:pt idx="44">
                  <c:v>0.0192384775727987</c:v>
                </c:pt>
                <c:pt idx="45">
                  <c:v>0.0192244090139866</c:v>
                </c:pt>
                <c:pt idx="46">
                  <c:v>0.019415233284235</c:v>
                </c:pt>
                <c:pt idx="47">
                  <c:v>0.0195535197854042</c:v>
                </c:pt>
                <c:pt idx="48">
                  <c:v>0.0198953002691269</c:v>
                </c:pt>
                <c:pt idx="49">
                  <c:v>0.0202535409480333</c:v>
                </c:pt>
                <c:pt idx="50">
                  <c:v>0.0204413793981075</c:v>
                </c:pt>
                <c:pt idx="51">
                  <c:v>0.0207919292151928</c:v>
                </c:pt>
                <c:pt idx="52">
                  <c:v>0.0207524038851261</c:v>
                </c:pt>
                <c:pt idx="53">
                  <c:v>0.0200826767832041</c:v>
                </c:pt>
                <c:pt idx="54">
                  <c:v>0.0199049524962902</c:v>
                </c:pt>
                <c:pt idx="55">
                  <c:v>0.020076097920537</c:v>
                </c:pt>
                <c:pt idx="56">
                  <c:v>0.0200160946696997</c:v>
                </c:pt>
                <c:pt idx="57">
                  <c:v>0.0201369170099497</c:v>
                </c:pt>
                <c:pt idx="58">
                  <c:v>0.0204321220517158</c:v>
                </c:pt>
                <c:pt idx="59">
                  <c:v>0.0205455292016268</c:v>
                </c:pt>
                <c:pt idx="60">
                  <c:v>0.0205425154417753</c:v>
                </c:pt>
                <c:pt idx="61">
                  <c:v>0.0209843553602695</c:v>
                </c:pt>
                <c:pt idx="62">
                  <c:v>0.0216208565980196</c:v>
                </c:pt>
                <c:pt idx="63">
                  <c:v>0.0215974655002356</c:v>
                </c:pt>
                <c:pt idx="64">
                  <c:v>0.0211710650473833</c:v>
                </c:pt>
                <c:pt idx="65">
                  <c:v>0.0210564974695444</c:v>
                </c:pt>
                <c:pt idx="66">
                  <c:v>0.0210902635008097</c:v>
                </c:pt>
                <c:pt idx="67">
                  <c:v>0.0214751996099949</c:v>
                </c:pt>
                <c:pt idx="68">
                  <c:v>0.0216224156320095</c:v>
                </c:pt>
                <c:pt idx="69">
                  <c:v>0.0217724908143282</c:v>
                </c:pt>
                <c:pt idx="70">
                  <c:v>0.0220198910683393</c:v>
                </c:pt>
                <c:pt idx="71">
                  <c:v>0.0221768859773874</c:v>
                </c:pt>
                <c:pt idx="72">
                  <c:v>0.0224807690829039</c:v>
                </c:pt>
                <c:pt idx="73">
                  <c:v>0.0228052828460932</c:v>
                </c:pt>
                <c:pt idx="74">
                  <c:v>0.0231810323894024</c:v>
                </c:pt>
                <c:pt idx="75">
                  <c:v>0.023586418479681</c:v>
                </c:pt>
                <c:pt idx="76">
                  <c:v>0.0239728204905987</c:v>
                </c:pt>
                <c:pt idx="77">
                  <c:v>0.0243255104869604</c:v>
                </c:pt>
                <c:pt idx="78">
                  <c:v>0.0245342701673508</c:v>
                </c:pt>
                <c:pt idx="79">
                  <c:v>0.024779325351119</c:v>
                </c:pt>
                <c:pt idx="80">
                  <c:v>0.02494134940207</c:v>
                </c:pt>
                <c:pt idx="81">
                  <c:v>0.0247091110795736</c:v>
                </c:pt>
                <c:pt idx="82">
                  <c:v>0.0247091129422188</c:v>
                </c:pt>
                <c:pt idx="83">
                  <c:v>0.024863863363862</c:v>
                </c:pt>
                <c:pt idx="84">
                  <c:v>0.0253812614828348</c:v>
                </c:pt>
                <c:pt idx="85">
                  <c:v>0.0261301696300507</c:v>
                </c:pt>
                <c:pt idx="86">
                  <c:v>0.0266562104225159</c:v>
                </c:pt>
                <c:pt idx="87">
                  <c:v>0.0266817640513182</c:v>
                </c:pt>
                <c:pt idx="88">
                  <c:v>0.0266034621745348</c:v>
                </c:pt>
                <c:pt idx="89">
                  <c:v>0.0270454324781895</c:v>
                </c:pt>
                <c:pt idx="90">
                  <c:v>0.027853699401021</c:v>
                </c:pt>
                <c:pt idx="91">
                  <c:v>0.0285057201981544</c:v>
                </c:pt>
                <c:pt idx="92">
                  <c:v>0.0291080139577389</c:v>
                </c:pt>
                <c:pt idx="93">
                  <c:v>0.0298584662377834</c:v>
                </c:pt>
                <c:pt idx="94">
                  <c:v>0.0301605556160212</c:v>
                </c:pt>
                <c:pt idx="95">
                  <c:v>0.0303770452737808</c:v>
                </c:pt>
                <c:pt idx="96">
                  <c:v>0.0311759915202856</c:v>
                </c:pt>
                <c:pt idx="97">
                  <c:v>0.0317637659609318</c:v>
                </c:pt>
                <c:pt idx="98">
                  <c:v>0.0323034338653088</c:v>
                </c:pt>
                <c:pt idx="99">
                  <c:v>0.0330201163887978</c:v>
                </c:pt>
                <c:pt idx="100">
                  <c:v>0.0338025912642479</c:v>
                </c:pt>
                <c:pt idx="101">
                  <c:v>0.034421443939209</c:v>
                </c:pt>
                <c:pt idx="102">
                  <c:v>0.0346981808543205</c:v>
                </c:pt>
                <c:pt idx="103">
                  <c:v>0.034836832433939</c:v>
                </c:pt>
                <c:pt idx="104">
                  <c:v>0.0352654345333576</c:v>
                </c:pt>
                <c:pt idx="105">
                  <c:v>0.0357118844985962</c:v>
                </c:pt>
                <c:pt idx="106">
                  <c:v>0.0364677272737026</c:v>
                </c:pt>
                <c:pt idx="107">
                  <c:v>0.0374230965971947</c:v>
                </c:pt>
                <c:pt idx="108">
                  <c:v>0.038003247231245</c:v>
                </c:pt>
                <c:pt idx="109">
                  <c:v>0.038278192281723</c:v>
                </c:pt>
                <c:pt idx="110">
                  <c:v>0.0385511629283428</c:v>
                </c:pt>
                <c:pt idx="111">
                  <c:v>0.0390326492488384</c:v>
                </c:pt>
                <c:pt idx="112">
                  <c:v>0.0394627526402473</c:v>
                </c:pt>
                <c:pt idx="113">
                  <c:v>0.0397751182317734</c:v>
                </c:pt>
                <c:pt idx="114">
                  <c:v>0.0403684005141258</c:v>
                </c:pt>
                <c:pt idx="115">
                  <c:v>0.0410141050815582</c:v>
                </c:pt>
                <c:pt idx="116">
                  <c:v>0.0410472862422466</c:v>
                </c:pt>
                <c:pt idx="117">
                  <c:v>0.0405698157846928</c:v>
                </c:pt>
                <c:pt idx="118">
                  <c:v>0.0404821932315826</c:v>
                </c:pt>
                <c:pt idx="119">
                  <c:v>0.0412333123385906</c:v>
                </c:pt>
                <c:pt idx="120">
                  <c:v>0.0417100824415684</c:v>
                </c:pt>
                <c:pt idx="121">
                  <c:v>0.041837640106678</c:v>
                </c:pt>
                <c:pt idx="122">
                  <c:v>0.0422669090330601</c:v>
                </c:pt>
                <c:pt idx="123">
                  <c:v>0.0429431647062302</c:v>
                </c:pt>
                <c:pt idx="124">
                  <c:v>0.0433144681155682</c:v>
                </c:pt>
                <c:pt idx="125">
                  <c:v>0.0448640063405037</c:v>
                </c:pt>
                <c:pt idx="126">
                  <c:v>0.0466169007122517</c:v>
                </c:pt>
                <c:pt idx="127">
                  <c:v>0.050269391387701</c:v>
                </c:pt>
              </c:numCache>
            </c:numRef>
          </c:val>
        </c:ser>
        <c:ser>
          <c:idx val="2"/>
          <c:order val="6"/>
          <c:tx>
            <c:strRef>
              <c:f>calculatorbig!$H$6</c:f>
              <c:strCache>
                <c:ptCount val="1"/>
                <c:pt idx="0">
                  <c:v>corporate</c:v>
                </c:pt>
              </c:strCache>
            </c:strRef>
          </c:tx>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calculatorbig!$V$8:$V$135</c:f>
              <c:numCache>
                <c:formatCode>0.0%</c:formatCode>
                <c:ptCount val="128"/>
                <c:pt idx="0">
                  <c:v>0.00155959177950243</c:v>
                </c:pt>
                <c:pt idx="1">
                  <c:v>0.00155230591857567</c:v>
                </c:pt>
                <c:pt idx="2">
                  <c:v>0.00136714340283732</c:v>
                </c:pt>
                <c:pt idx="3">
                  <c:v>0.0011556775820732</c:v>
                </c:pt>
                <c:pt idx="4">
                  <c:v>0.00104548132827787</c:v>
                </c:pt>
                <c:pt idx="5">
                  <c:v>0.0010610180997734</c:v>
                </c:pt>
                <c:pt idx="6">
                  <c:v>0.00119084218776477</c:v>
                </c:pt>
                <c:pt idx="7">
                  <c:v>0.00130100525651819</c:v>
                </c:pt>
                <c:pt idx="8">
                  <c:v>0.00139266019553553</c:v>
                </c:pt>
                <c:pt idx="9">
                  <c:v>0.00158424263044662</c:v>
                </c:pt>
                <c:pt idx="10">
                  <c:v>0.00172754583843992</c:v>
                </c:pt>
                <c:pt idx="11">
                  <c:v>0.00170861462178136</c:v>
                </c:pt>
                <c:pt idx="12">
                  <c:v>0.00166146896369413</c:v>
                </c:pt>
                <c:pt idx="13">
                  <c:v>0.00172702507479031</c:v>
                </c:pt>
                <c:pt idx="14">
                  <c:v>0.00190972724615451</c:v>
                </c:pt>
                <c:pt idx="15">
                  <c:v>0.00216198651763021</c:v>
                </c:pt>
                <c:pt idx="16">
                  <c:v>0.00235507086639233</c:v>
                </c:pt>
                <c:pt idx="17">
                  <c:v>0.00232911372339404</c:v>
                </c:pt>
                <c:pt idx="18">
                  <c:v>0.00217716827179057</c:v>
                </c:pt>
                <c:pt idx="19">
                  <c:v>0.00230823702247249</c:v>
                </c:pt>
                <c:pt idx="20">
                  <c:v>0.00256228703394566</c:v>
                </c:pt>
                <c:pt idx="21">
                  <c:v>0.00278544490206388</c:v>
                </c:pt>
                <c:pt idx="22">
                  <c:v>0.00289626898822896</c:v>
                </c:pt>
                <c:pt idx="23">
                  <c:v>0.00296913761562249</c:v>
                </c:pt>
                <c:pt idx="24">
                  <c:v>0.00304547877589223</c:v>
                </c:pt>
                <c:pt idx="25">
                  <c:v>0.00330950362061005</c:v>
                </c:pt>
                <c:pt idx="26">
                  <c:v>0.00357234453752534</c:v>
                </c:pt>
                <c:pt idx="27">
                  <c:v>0.00377484270448395</c:v>
                </c:pt>
                <c:pt idx="28">
                  <c:v>0.00417097979502906</c:v>
                </c:pt>
                <c:pt idx="29">
                  <c:v>0.00487667160779409</c:v>
                </c:pt>
                <c:pt idx="30">
                  <c:v>0.00562699059336318</c:v>
                </c:pt>
                <c:pt idx="31">
                  <c:v>0.00598632574077149</c:v>
                </c:pt>
                <c:pt idx="32">
                  <c:v>0.00599713672973523</c:v>
                </c:pt>
                <c:pt idx="33">
                  <c:v>0.00616478899263119</c:v>
                </c:pt>
                <c:pt idx="34">
                  <c:v>0.00635020017256499</c:v>
                </c:pt>
                <c:pt idx="35">
                  <c:v>0.00651168019656058</c:v>
                </c:pt>
                <c:pt idx="36">
                  <c:v>0.00672489310691663</c:v>
                </c:pt>
                <c:pt idx="37">
                  <c:v>0.00703144704265127</c:v>
                </c:pt>
                <c:pt idx="38">
                  <c:v>0.00737747883449795</c:v>
                </c:pt>
                <c:pt idx="39">
                  <c:v>0.00765240840921435</c:v>
                </c:pt>
                <c:pt idx="40">
                  <c:v>0.0078919682750017</c:v>
                </c:pt>
                <c:pt idx="41">
                  <c:v>0.00830345206099366</c:v>
                </c:pt>
                <c:pt idx="42">
                  <c:v>0.0086726808232691</c:v>
                </c:pt>
                <c:pt idx="43">
                  <c:v>0.00886738739284012</c:v>
                </c:pt>
                <c:pt idx="44">
                  <c:v>0.00905565445422442</c:v>
                </c:pt>
                <c:pt idx="45">
                  <c:v>0.00934532069208083</c:v>
                </c:pt>
                <c:pt idx="46">
                  <c:v>0.00956854743481434</c:v>
                </c:pt>
                <c:pt idx="47">
                  <c:v>0.00986497447646539</c:v>
                </c:pt>
                <c:pt idx="48">
                  <c:v>0.0101373651718567</c:v>
                </c:pt>
                <c:pt idx="49">
                  <c:v>0.0104111755787984</c:v>
                </c:pt>
                <c:pt idx="50">
                  <c:v>0.010597986434031</c:v>
                </c:pt>
                <c:pt idx="51">
                  <c:v>0.0107374451862255</c:v>
                </c:pt>
                <c:pt idx="52">
                  <c:v>0.0107634121684545</c:v>
                </c:pt>
                <c:pt idx="53">
                  <c:v>0.01078238077419</c:v>
                </c:pt>
                <c:pt idx="54">
                  <c:v>0.0108309350523312</c:v>
                </c:pt>
                <c:pt idx="55">
                  <c:v>0.0109132339562708</c:v>
                </c:pt>
                <c:pt idx="56">
                  <c:v>0.0108916656468747</c:v>
                </c:pt>
                <c:pt idx="57">
                  <c:v>0.0109041432226333</c:v>
                </c:pt>
                <c:pt idx="58">
                  <c:v>0.0113234762102365</c:v>
                </c:pt>
                <c:pt idx="59">
                  <c:v>0.0116627715280228</c:v>
                </c:pt>
                <c:pt idx="60">
                  <c:v>0.0116760648654586</c:v>
                </c:pt>
                <c:pt idx="61">
                  <c:v>0.0119212606426226</c:v>
                </c:pt>
                <c:pt idx="62">
                  <c:v>0.0121408221824522</c:v>
                </c:pt>
                <c:pt idx="63">
                  <c:v>0.0120415196566065</c:v>
                </c:pt>
                <c:pt idx="64">
                  <c:v>0.0121173139345413</c:v>
                </c:pt>
                <c:pt idx="65">
                  <c:v>0.0121692135511393</c:v>
                </c:pt>
                <c:pt idx="66">
                  <c:v>0.0123264652104416</c:v>
                </c:pt>
                <c:pt idx="67">
                  <c:v>0.0125160210321598</c:v>
                </c:pt>
                <c:pt idx="68">
                  <c:v>0.0126139310385109</c:v>
                </c:pt>
                <c:pt idx="69">
                  <c:v>0.0127102438693678</c:v>
                </c:pt>
                <c:pt idx="70">
                  <c:v>0.0127789166909771</c:v>
                </c:pt>
                <c:pt idx="71">
                  <c:v>0.0128967112459994</c:v>
                </c:pt>
                <c:pt idx="72">
                  <c:v>0.013226267514289</c:v>
                </c:pt>
                <c:pt idx="73">
                  <c:v>0.0132606626026879</c:v>
                </c:pt>
                <c:pt idx="74">
                  <c:v>0.0134066066602159</c:v>
                </c:pt>
                <c:pt idx="75">
                  <c:v>0.0136771447179036</c:v>
                </c:pt>
                <c:pt idx="76">
                  <c:v>0.0136811576928909</c:v>
                </c:pt>
                <c:pt idx="77">
                  <c:v>0.0136246998290266</c:v>
                </c:pt>
                <c:pt idx="78">
                  <c:v>0.0135560112646482</c:v>
                </c:pt>
                <c:pt idx="79">
                  <c:v>0.0136726880830567</c:v>
                </c:pt>
                <c:pt idx="80">
                  <c:v>0.0138865464469503</c:v>
                </c:pt>
                <c:pt idx="81">
                  <c:v>0.0138079256263621</c:v>
                </c:pt>
                <c:pt idx="82">
                  <c:v>0.0138464295775245</c:v>
                </c:pt>
                <c:pt idx="83">
                  <c:v>0.0139651686986994</c:v>
                </c:pt>
                <c:pt idx="84">
                  <c:v>0.0140357120475228</c:v>
                </c:pt>
                <c:pt idx="85">
                  <c:v>0.0143653956891268</c:v>
                </c:pt>
                <c:pt idx="86">
                  <c:v>0.0147904304215052</c:v>
                </c:pt>
                <c:pt idx="87">
                  <c:v>0.0151482091815031</c:v>
                </c:pt>
                <c:pt idx="88">
                  <c:v>0.0154715814038154</c:v>
                </c:pt>
                <c:pt idx="89">
                  <c:v>0.0159029432982548</c:v>
                </c:pt>
                <c:pt idx="90">
                  <c:v>0.0163482947898772</c:v>
                </c:pt>
                <c:pt idx="91">
                  <c:v>0.0167658846235808</c:v>
                </c:pt>
                <c:pt idx="92">
                  <c:v>0.0172549595099387</c:v>
                </c:pt>
                <c:pt idx="93">
                  <c:v>0.0176543736010106</c:v>
                </c:pt>
                <c:pt idx="94">
                  <c:v>0.0179550175580683</c:v>
                </c:pt>
                <c:pt idx="95">
                  <c:v>0.0183955746608863</c:v>
                </c:pt>
                <c:pt idx="96">
                  <c:v>0.0192417270384319</c:v>
                </c:pt>
                <c:pt idx="97">
                  <c:v>0.0204055713609271</c:v>
                </c:pt>
                <c:pt idx="98">
                  <c:v>0.0215554790391903</c:v>
                </c:pt>
                <c:pt idx="99">
                  <c:v>0.0224742041516263</c:v>
                </c:pt>
                <c:pt idx="100">
                  <c:v>0.0232817438097859</c:v>
                </c:pt>
                <c:pt idx="101">
                  <c:v>0.0238806889136108</c:v>
                </c:pt>
                <c:pt idx="102">
                  <c:v>0.0244777964069209</c:v>
                </c:pt>
                <c:pt idx="103">
                  <c:v>0.0252697521547249</c:v>
                </c:pt>
                <c:pt idx="104">
                  <c:v>0.0263937658399617</c:v>
                </c:pt>
                <c:pt idx="105">
                  <c:v>0.0277704166231352</c:v>
                </c:pt>
                <c:pt idx="106">
                  <c:v>0.0297110163341832</c:v>
                </c:pt>
                <c:pt idx="107">
                  <c:v>0.032102156926049</c:v>
                </c:pt>
                <c:pt idx="108">
                  <c:v>0.0343156303492708</c:v>
                </c:pt>
                <c:pt idx="109">
                  <c:v>0.0352628183884358</c:v>
                </c:pt>
                <c:pt idx="110">
                  <c:v>0.0353473456097989</c:v>
                </c:pt>
                <c:pt idx="111">
                  <c:v>0.0364918392066152</c:v>
                </c:pt>
                <c:pt idx="112">
                  <c:v>0.0382370797387504</c:v>
                </c:pt>
                <c:pt idx="113">
                  <c:v>0.0399388187060799</c:v>
                </c:pt>
                <c:pt idx="114">
                  <c:v>0.0419120231233195</c:v>
                </c:pt>
                <c:pt idx="115">
                  <c:v>0.0444778769678616</c:v>
                </c:pt>
                <c:pt idx="116">
                  <c:v>0.0473713807744581</c:v>
                </c:pt>
                <c:pt idx="117">
                  <c:v>0.0487356062192436</c:v>
                </c:pt>
                <c:pt idx="118">
                  <c:v>0.0491445518414908</c:v>
                </c:pt>
                <c:pt idx="119">
                  <c:v>0.0509477973223553</c:v>
                </c:pt>
                <c:pt idx="120">
                  <c:v>0.052939595381191</c:v>
                </c:pt>
                <c:pt idx="121">
                  <c:v>0.0530259058289572</c:v>
                </c:pt>
                <c:pt idx="122">
                  <c:v>0.0534175802022219</c:v>
                </c:pt>
                <c:pt idx="123">
                  <c:v>0.0550267144764235</c:v>
                </c:pt>
                <c:pt idx="124">
                  <c:v>0.0573607546132092</c:v>
                </c:pt>
                <c:pt idx="125">
                  <c:v>0.0631160591515379</c:v>
                </c:pt>
                <c:pt idx="126">
                  <c:v>0.068208054989713</c:v>
                </c:pt>
                <c:pt idx="127">
                  <c:v>0.0780307415257627</c:v>
                </c:pt>
              </c:numCache>
            </c:numRef>
          </c:val>
        </c:ser>
        <c:ser>
          <c:idx val="4"/>
          <c:order val="7"/>
          <c:tx>
            <c:strRef>
              <c:f>calculatorbig!$U$6</c:f>
              <c:strCache>
                <c:ptCount val="1"/>
                <c:pt idx="0">
                  <c:v>estate</c:v>
                </c:pt>
              </c:strCache>
            </c:strRef>
          </c:tx>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calculatorbig!$U$8:$U$135</c:f>
              <c:numCache>
                <c:formatCode>0.0%</c:formatCode>
                <c:ptCount val="128"/>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8.41402624018883E-6</c:v>
                </c:pt>
                <c:pt idx="103">
                  <c:v>7.13380072738801E-5</c:v>
                </c:pt>
                <c:pt idx="104">
                  <c:v>0.00033308720230707</c:v>
                </c:pt>
                <c:pt idx="105">
                  <c:v>0.00124608683108818</c:v>
                </c:pt>
                <c:pt idx="106">
                  <c:v>0.00347663121647201</c:v>
                </c:pt>
                <c:pt idx="107">
                  <c:v>0.00664819002849981</c:v>
                </c:pt>
                <c:pt idx="108">
                  <c:v>0.0092514821444638</c:v>
                </c:pt>
                <c:pt idx="109">
                  <c:v>0.010711997456383</c:v>
                </c:pt>
                <c:pt idx="110">
                  <c:v>0.0115541716804728</c:v>
                </c:pt>
                <c:pt idx="111">
                  <c:v>0.0124620627611876</c:v>
                </c:pt>
                <c:pt idx="112">
                  <c:v>0.0134280404308811</c:v>
                </c:pt>
                <c:pt idx="113">
                  <c:v>0.0142185763688758</c:v>
                </c:pt>
                <c:pt idx="114">
                  <c:v>0.0146989304339513</c:v>
                </c:pt>
                <c:pt idx="115">
                  <c:v>0.0147127131931484</c:v>
                </c:pt>
                <c:pt idx="116">
                  <c:v>0.0141344033181667</c:v>
                </c:pt>
                <c:pt idx="117">
                  <c:v>0.0134025545557961</c:v>
                </c:pt>
                <c:pt idx="118">
                  <c:v>0.0130683389725164</c:v>
                </c:pt>
                <c:pt idx="119">
                  <c:v>0.0130852411966771</c:v>
                </c:pt>
                <c:pt idx="120">
                  <c:v>0.0132402821909636</c:v>
                </c:pt>
                <c:pt idx="121">
                  <c:v>0.0133737007854506</c:v>
                </c:pt>
                <c:pt idx="122">
                  <c:v>0.0134282863000408</c:v>
                </c:pt>
                <c:pt idx="123">
                  <c:v>0.0134524134919047</c:v>
                </c:pt>
                <c:pt idx="124">
                  <c:v>0.0135676646605134</c:v>
                </c:pt>
                <c:pt idx="125">
                  <c:v>0.0138966222293675</c:v>
                </c:pt>
                <c:pt idx="126">
                  <c:v>0.0143333767773584</c:v>
                </c:pt>
                <c:pt idx="127">
                  <c:v>0.0153116274159402</c:v>
                </c:pt>
              </c:numCache>
            </c:numRef>
          </c:val>
        </c:ser>
        <c:ser>
          <c:idx val="7"/>
          <c:order val="8"/>
          <c:tx>
            <c:strRef>
              <c:f>calculatorbig!$Q$6</c:f>
              <c:strCache>
                <c:ptCount val="1"/>
                <c:pt idx="0">
                  <c:v>wealth</c:v>
                </c:pt>
              </c:strCache>
            </c:strRef>
          </c:tx>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calculatorbig!$Q$8:$Q$135</c:f>
              <c:numCache>
                <c:formatCode>0.0%</c:formatCode>
                <c:ptCount val="128"/>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numCache>
            </c:numRef>
          </c:val>
        </c:ser>
        <c:ser>
          <c:idx val="9"/>
          <c:order val="9"/>
          <c:tx>
            <c:strRef>
              <c:f>calculatorbig!$T$6</c:f>
              <c:strCache>
                <c:ptCount val="1"/>
                <c:pt idx="0">
                  <c:v>health</c:v>
                </c:pt>
              </c:strCache>
            </c:strRef>
          </c:tx>
          <c:spPr>
            <a:solidFill>
              <a:schemeClr val="bg1"/>
            </a:solidFill>
            <a:ln w="12700">
              <a:solidFill>
                <a:schemeClr val="tx1"/>
              </a:solidFill>
            </a:ln>
          </c:spP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calculatorbig!$T$8:$T$135</c:f>
              <c:numCache>
                <c:formatCode>0.0%</c:formatCode>
                <c:ptCount val="128"/>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0.0</c:v>
                </c:pt>
                <c:pt idx="88">
                  <c:v>0.0</c:v>
                </c:pt>
                <c:pt idx="89">
                  <c:v>0.0</c:v>
                </c:pt>
                <c:pt idx="90">
                  <c:v>0.0</c:v>
                </c:pt>
                <c:pt idx="91">
                  <c:v>0.0</c:v>
                </c:pt>
                <c:pt idx="92">
                  <c:v>0.0</c:v>
                </c:pt>
                <c:pt idx="93">
                  <c:v>0.0</c:v>
                </c:pt>
                <c:pt idx="94">
                  <c:v>0.0</c:v>
                </c:pt>
                <c:pt idx="95">
                  <c:v>0.0</c:v>
                </c:pt>
                <c:pt idx="96">
                  <c:v>0.0</c:v>
                </c:pt>
                <c:pt idx="97">
                  <c:v>0.0</c:v>
                </c:pt>
                <c:pt idx="98">
                  <c:v>0.0</c:v>
                </c:pt>
                <c:pt idx="99">
                  <c:v>0.0</c:v>
                </c:pt>
                <c:pt idx="100">
                  <c:v>0.0</c:v>
                </c:pt>
                <c:pt idx="101">
                  <c:v>0.0</c:v>
                </c:pt>
                <c:pt idx="102">
                  <c:v>0.0</c:v>
                </c:pt>
                <c:pt idx="103">
                  <c:v>0.0</c:v>
                </c:pt>
                <c:pt idx="104">
                  <c:v>0.0</c:v>
                </c:pt>
                <c:pt idx="105">
                  <c:v>0.0</c:v>
                </c:pt>
                <c:pt idx="106">
                  <c:v>0.0</c:v>
                </c:pt>
                <c:pt idx="107">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numCache>
            </c:numRef>
          </c:val>
        </c:ser>
        <c:dLbls>
          <c:showLegendKey val="0"/>
          <c:showVal val="0"/>
          <c:showCatName val="0"/>
          <c:showSerName val="0"/>
          <c:showPercent val="0"/>
          <c:showBubbleSize val="0"/>
        </c:dLbls>
        <c:axId val="2107204056"/>
        <c:axId val="2107209512"/>
      </c:areaChart>
      <c:catAx>
        <c:axId val="2107204056"/>
        <c:scaling>
          <c:orientation val="minMax"/>
        </c:scaling>
        <c:delete val="0"/>
        <c:axPos val="b"/>
        <c:title>
          <c:tx>
            <c:rich>
              <a:bodyPr/>
              <a:lstStyle/>
              <a:p>
                <a:pPr>
                  <a:defRPr/>
                </a:pPr>
                <a:r>
                  <a:rPr lang="en-US" sz="1400"/>
                  <a:t>Income percentile</a:t>
                </a:r>
              </a:p>
            </c:rich>
          </c:tx>
          <c:layout/>
          <c:overlay val="0"/>
        </c:title>
        <c:numFmt formatCode="0%" sourceLinked="1"/>
        <c:majorTickMark val="out"/>
        <c:minorTickMark val="none"/>
        <c:tickLblPos val="nextTo"/>
        <c:txPr>
          <a:bodyPr rot="-5400000" vert="horz"/>
          <a:lstStyle/>
          <a:p>
            <a:pPr>
              <a:defRPr/>
            </a:pPr>
            <a:endParaRPr lang="en-US"/>
          </a:p>
        </c:txPr>
        <c:crossAx val="2107209512"/>
        <c:crosses val="autoZero"/>
        <c:auto val="1"/>
        <c:lblAlgn val="ctr"/>
        <c:lblOffset val="100"/>
        <c:tickLblSkip val="1"/>
        <c:tickMarkSkip val="10"/>
        <c:noMultiLvlLbl val="0"/>
      </c:catAx>
      <c:valAx>
        <c:axId val="2107209512"/>
        <c:scaling>
          <c:orientation val="minMax"/>
        </c:scaling>
        <c:delete val="0"/>
        <c:axPos val="l"/>
        <c:majorGridlines/>
        <c:numFmt formatCode="0%" sourceLinked="0"/>
        <c:majorTickMark val="out"/>
        <c:minorTickMark val="none"/>
        <c:tickLblPos val="nextTo"/>
        <c:crossAx val="2107204056"/>
        <c:crosses val="autoZero"/>
        <c:crossBetween val="midCat"/>
      </c:valAx>
    </c:plotArea>
    <c:legend>
      <c:legendPos val="r"/>
      <c:layout>
        <c:manualLayout>
          <c:xMode val="edge"/>
          <c:yMode val="edge"/>
          <c:x val="0.777094050743657"/>
          <c:y val="0.071149752114319"/>
          <c:w val="0.19154030184748"/>
          <c:h val="0.753307588366031"/>
        </c:manualLayout>
      </c:layout>
      <c:overlay val="0"/>
    </c:legend>
    <c:plotVisOnly val="1"/>
    <c:dispBlanksAs val="zero"/>
    <c:showDLblsOverMax val="0"/>
  </c:chart>
  <c:printSettings>
    <c:headerFooter/>
    <c:pageMargins b="1.0" l="0.75" r="0.75" t="1.0"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a:t>Historical animation, 1950-2018</a:t>
            </a:r>
          </a:p>
        </c:rich>
      </c:tx>
      <c:layout>
        <c:manualLayout>
          <c:xMode val="edge"/>
          <c:yMode val="edge"/>
          <c:x val="0.263511928327395"/>
          <c:y val="0.00362647488212909"/>
        </c:manualLayout>
      </c:layout>
      <c:overlay val="0"/>
    </c:title>
    <c:autoTitleDeleted val="0"/>
    <c:plotArea>
      <c:layout>
        <c:manualLayout>
          <c:layoutTarget val="inner"/>
          <c:xMode val="edge"/>
          <c:yMode val="edge"/>
          <c:x val="0.136912285941574"/>
          <c:y val="0.0939639122192449"/>
          <c:w val="0.744568032998049"/>
          <c:h val="0.635424361619349"/>
        </c:manualLayout>
      </c:layout>
      <c:lineChart>
        <c:grouping val="standard"/>
        <c:varyColors val="0"/>
        <c:ser>
          <c:idx val="1"/>
          <c:order val="0"/>
          <c:tx>
            <c:strRef>
              <c:f>calculatorbig!$DR$7</c:f>
              <c:strCache>
                <c:ptCount val="1"/>
                <c:pt idx="0">
                  <c:v>1950</c:v>
                </c:pt>
              </c:strCache>
            </c:strRef>
          </c:tx>
          <c:spPr>
            <a:ln w="31750">
              <a:solidFill>
                <a:schemeClr val="tx1"/>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calculatorbig!$DR$8:$DR$135</c:f>
              <c:numCache>
                <c:formatCode>0.0%</c:formatCode>
                <c:ptCount val="128"/>
                <c:pt idx="0">
                  <c:v>0.163180395960808</c:v>
                </c:pt>
                <c:pt idx="1">
                  <c:v>0.164573669433594</c:v>
                </c:pt>
                <c:pt idx="2">
                  <c:v>0.164942502975464</c:v>
                </c:pt>
                <c:pt idx="3">
                  <c:v>0.162936061620712</c:v>
                </c:pt>
                <c:pt idx="4">
                  <c:v>0.161224812269211</c:v>
                </c:pt>
                <c:pt idx="5">
                  <c:v>0.160138994455338</c:v>
                </c:pt>
                <c:pt idx="6">
                  <c:v>0.159263640642166</c:v>
                </c:pt>
                <c:pt idx="7">
                  <c:v>0.159415945410728</c:v>
                </c:pt>
                <c:pt idx="8">
                  <c:v>0.160012125968933</c:v>
                </c:pt>
                <c:pt idx="9">
                  <c:v>0.160747364163399</c:v>
                </c:pt>
                <c:pt idx="10">
                  <c:v>0.163182020187378</c:v>
                </c:pt>
                <c:pt idx="11">
                  <c:v>0.166693896055222</c:v>
                </c:pt>
                <c:pt idx="12">
                  <c:v>0.168538197875023</c:v>
                </c:pt>
                <c:pt idx="13">
                  <c:v>0.168764919042587</c:v>
                </c:pt>
                <c:pt idx="14">
                  <c:v>0.169266134500504</c:v>
                </c:pt>
                <c:pt idx="15">
                  <c:v>0.17021407186985</c:v>
                </c:pt>
                <c:pt idx="16">
                  <c:v>0.171125546097755</c:v>
                </c:pt>
                <c:pt idx="17">
                  <c:v>0.172722667455673</c:v>
                </c:pt>
                <c:pt idx="18">
                  <c:v>0.175358891487122</c:v>
                </c:pt>
                <c:pt idx="19">
                  <c:v>0.178046882152557</c:v>
                </c:pt>
                <c:pt idx="20">
                  <c:v>0.180382549762726</c:v>
                </c:pt>
                <c:pt idx="21">
                  <c:v>0.18252956867218</c:v>
                </c:pt>
                <c:pt idx="22">
                  <c:v>0.184450179338455</c:v>
                </c:pt>
                <c:pt idx="23">
                  <c:v>0.185943007469177</c:v>
                </c:pt>
                <c:pt idx="24">
                  <c:v>0.186488479375839</c:v>
                </c:pt>
                <c:pt idx="25">
                  <c:v>0.187189877033234</c:v>
                </c:pt>
                <c:pt idx="26">
                  <c:v>0.186965405941009</c:v>
                </c:pt>
                <c:pt idx="27">
                  <c:v>0.186037749052048</c:v>
                </c:pt>
                <c:pt idx="28">
                  <c:v>0.186636805534363</c:v>
                </c:pt>
                <c:pt idx="29">
                  <c:v>0.189130827784538</c:v>
                </c:pt>
                <c:pt idx="30">
                  <c:v>0.191174447536468</c:v>
                </c:pt>
                <c:pt idx="31">
                  <c:v>0.19200924038887</c:v>
                </c:pt>
                <c:pt idx="32">
                  <c:v>0.191890612244606</c:v>
                </c:pt>
                <c:pt idx="33">
                  <c:v>0.190979942679405</c:v>
                </c:pt>
                <c:pt idx="34">
                  <c:v>0.190737307071686</c:v>
                </c:pt>
                <c:pt idx="35">
                  <c:v>0.190441608428955</c:v>
                </c:pt>
                <c:pt idx="36">
                  <c:v>0.188891053199768</c:v>
                </c:pt>
                <c:pt idx="37">
                  <c:v>0.187582850456238</c:v>
                </c:pt>
                <c:pt idx="38">
                  <c:v>0.188001707196236</c:v>
                </c:pt>
                <c:pt idx="39">
                  <c:v>0.189437136054039</c:v>
                </c:pt>
                <c:pt idx="40">
                  <c:v>0.190264016389847</c:v>
                </c:pt>
                <c:pt idx="41">
                  <c:v>0.190532699227333</c:v>
                </c:pt>
                <c:pt idx="42">
                  <c:v>0.1903887540102</c:v>
                </c:pt>
                <c:pt idx="43">
                  <c:v>0.189920991659164</c:v>
                </c:pt>
                <c:pt idx="44">
                  <c:v>0.190138190984726</c:v>
                </c:pt>
                <c:pt idx="45">
                  <c:v>0.19066521525383</c:v>
                </c:pt>
                <c:pt idx="46">
                  <c:v>0.191470503807068</c:v>
                </c:pt>
                <c:pt idx="47">
                  <c:v>0.192858681082725</c:v>
                </c:pt>
                <c:pt idx="48">
                  <c:v>0.193799018859863</c:v>
                </c:pt>
                <c:pt idx="49">
                  <c:v>0.193619132041931</c:v>
                </c:pt>
                <c:pt idx="50">
                  <c:v>0.193797960877418</c:v>
                </c:pt>
                <c:pt idx="51">
                  <c:v>0.195019841194153</c:v>
                </c:pt>
                <c:pt idx="52">
                  <c:v>0.196038141846657</c:v>
                </c:pt>
                <c:pt idx="53">
                  <c:v>0.196268409490585</c:v>
                </c:pt>
                <c:pt idx="54">
                  <c:v>0.196750119328499</c:v>
                </c:pt>
                <c:pt idx="55">
                  <c:v>0.198117539286613</c:v>
                </c:pt>
                <c:pt idx="56">
                  <c:v>0.199471428990364</c:v>
                </c:pt>
                <c:pt idx="57">
                  <c:v>0.199943959712982</c:v>
                </c:pt>
                <c:pt idx="58">
                  <c:v>0.199987441301346</c:v>
                </c:pt>
                <c:pt idx="59">
                  <c:v>0.200111091136932</c:v>
                </c:pt>
                <c:pt idx="60">
                  <c:v>0.199871450662613</c:v>
                </c:pt>
                <c:pt idx="61">
                  <c:v>0.199573487043381</c:v>
                </c:pt>
                <c:pt idx="62">
                  <c:v>0.199620306491852</c:v>
                </c:pt>
                <c:pt idx="63">
                  <c:v>0.198842942714691</c:v>
                </c:pt>
                <c:pt idx="64">
                  <c:v>0.19751700758934</c:v>
                </c:pt>
                <c:pt idx="65">
                  <c:v>0.196885392069817</c:v>
                </c:pt>
                <c:pt idx="66">
                  <c:v>0.196602165699005</c:v>
                </c:pt>
                <c:pt idx="67">
                  <c:v>0.196443289518356</c:v>
                </c:pt>
                <c:pt idx="68">
                  <c:v>0.19682314991951</c:v>
                </c:pt>
                <c:pt idx="69">
                  <c:v>0.197490409016609</c:v>
                </c:pt>
                <c:pt idx="70">
                  <c:v>0.197881788015366</c:v>
                </c:pt>
                <c:pt idx="71">
                  <c:v>0.198077008128166</c:v>
                </c:pt>
                <c:pt idx="72">
                  <c:v>0.199009731411934</c:v>
                </c:pt>
                <c:pt idx="73">
                  <c:v>0.2007165402174</c:v>
                </c:pt>
                <c:pt idx="74">
                  <c:v>0.201955452561378</c:v>
                </c:pt>
                <c:pt idx="75">
                  <c:v>0.202247828245163</c:v>
                </c:pt>
                <c:pt idx="76">
                  <c:v>0.20195946097374</c:v>
                </c:pt>
                <c:pt idx="77">
                  <c:v>0.202091842889786</c:v>
                </c:pt>
                <c:pt idx="78">
                  <c:v>0.20290207862854</c:v>
                </c:pt>
                <c:pt idx="79">
                  <c:v>0.203824311494827</c:v>
                </c:pt>
                <c:pt idx="80">
                  <c:v>0.204817309975624</c:v>
                </c:pt>
                <c:pt idx="81">
                  <c:v>0.205659031867981</c:v>
                </c:pt>
                <c:pt idx="82">
                  <c:v>0.206626772880554</c:v>
                </c:pt>
                <c:pt idx="83">
                  <c:v>0.2081268876791</c:v>
                </c:pt>
                <c:pt idx="84">
                  <c:v>0.210583224892616</c:v>
                </c:pt>
                <c:pt idx="85">
                  <c:v>0.212923273444176</c:v>
                </c:pt>
                <c:pt idx="86">
                  <c:v>0.214618638157845</c:v>
                </c:pt>
                <c:pt idx="87">
                  <c:v>0.21669764816761</c:v>
                </c:pt>
                <c:pt idx="88">
                  <c:v>0.218523606657982</c:v>
                </c:pt>
                <c:pt idx="89">
                  <c:v>0.219805166125298</c:v>
                </c:pt>
                <c:pt idx="90">
                  <c:v>0.221042364835739</c:v>
                </c:pt>
                <c:pt idx="91">
                  <c:v>0.222961530089378</c:v>
                </c:pt>
                <c:pt idx="92">
                  <c:v>0.226614326238632</c:v>
                </c:pt>
                <c:pt idx="93">
                  <c:v>0.232449114322662</c:v>
                </c:pt>
                <c:pt idx="94">
                  <c:v>0.240837574005127</c:v>
                </c:pt>
                <c:pt idx="95">
                  <c:v>0.25333109498024</c:v>
                </c:pt>
                <c:pt idx="96">
                  <c:v>0.269738614559174</c:v>
                </c:pt>
                <c:pt idx="97">
                  <c:v>0.289286822080612</c:v>
                </c:pt>
                <c:pt idx="98">
                  <c:v>0.310116320848465</c:v>
                </c:pt>
                <c:pt idx="99">
                  <c:v>0.325965762138367</c:v>
                </c:pt>
                <c:pt idx="100">
                  <c:v>0.33590567111969</c:v>
                </c:pt>
                <c:pt idx="101">
                  <c:v>0.346167415380478</c:v>
                </c:pt>
                <c:pt idx="102">
                  <c:v>0.359653323888779</c:v>
                </c:pt>
                <c:pt idx="103">
                  <c:v>0.374873578548431</c:v>
                </c:pt>
                <c:pt idx="104">
                  <c:v>0.392282068729401</c:v>
                </c:pt>
                <c:pt idx="105">
                  <c:v>0.414807736873627</c:v>
                </c:pt>
                <c:pt idx="106">
                  <c:v>0.439024865627289</c:v>
                </c:pt>
                <c:pt idx="107">
                  <c:v>0.45740208029747</c:v>
                </c:pt>
                <c:pt idx="108">
                  <c:v>0.469614237546921</c:v>
                </c:pt>
                <c:pt idx="109">
                  <c:v>0.480391025543213</c:v>
                </c:pt>
                <c:pt idx="110">
                  <c:v>0.488724082708359</c:v>
                </c:pt>
                <c:pt idx="111">
                  <c:v>0.493396192789078</c:v>
                </c:pt>
                <c:pt idx="112">
                  <c:v>0.498636305332184</c:v>
                </c:pt>
                <c:pt idx="113">
                  <c:v>0.506478667259216</c:v>
                </c:pt>
                <c:pt idx="114">
                  <c:v>0.516952514648437</c:v>
                </c:pt>
                <c:pt idx="115">
                  <c:v>0.537753462791443</c:v>
                </c:pt>
                <c:pt idx="116">
                  <c:v>0.576352298259735</c:v>
                </c:pt>
                <c:pt idx="117">
                  <c:v>0.618593156337738</c:v>
                </c:pt>
                <c:pt idx="118">
                  <c:v>0.644763052463531</c:v>
                </c:pt>
                <c:pt idx="119">
                  <c:v>0.658650159835815</c:v>
                </c:pt>
                <c:pt idx="120">
                  <c:v>0.667860567569733</c:v>
                </c:pt>
                <c:pt idx="121">
                  <c:v>0.673692047595978</c:v>
                </c:pt>
                <c:pt idx="122">
                  <c:v>0.676458656787872</c:v>
                </c:pt>
                <c:pt idx="123">
                  <c:v>0.677542924880981</c:v>
                </c:pt>
                <c:pt idx="124">
                  <c:v>0.682391762733459</c:v>
                </c:pt>
                <c:pt idx="125">
                  <c:v>0.690189480781555</c:v>
                </c:pt>
                <c:pt idx="126">
                  <c:v>0.694652497768402</c:v>
                </c:pt>
                <c:pt idx="127">
                  <c:v>0.701871156692505</c:v>
                </c:pt>
              </c:numCache>
            </c:numRef>
          </c:val>
          <c:smooth val="0"/>
        </c:ser>
        <c:ser>
          <c:idx val="2"/>
          <c:order val="1"/>
          <c:tx>
            <c:strRef>
              <c:f>calculatorbig!$DS$7</c:f>
              <c:strCache>
                <c:ptCount val="1"/>
                <c:pt idx="0">
                  <c:v>1960</c:v>
                </c:pt>
              </c:strCache>
            </c:strRef>
          </c:tx>
          <c:spPr>
            <a:ln w="31750">
              <a:solidFill>
                <a:srgbClr val="150604"/>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calculatorbig!$DS$8:$DS$135</c:f>
              <c:numCache>
                <c:formatCode>0.0%</c:formatCode>
                <c:ptCount val="128"/>
                <c:pt idx="0">
                  <c:v>0.188407346606255</c:v>
                </c:pt>
                <c:pt idx="1">
                  <c:v>0.190279141068459</c:v>
                </c:pt>
                <c:pt idx="2">
                  <c:v>0.190851509571075</c:v>
                </c:pt>
                <c:pt idx="3">
                  <c:v>0.188451424241066</c:v>
                </c:pt>
                <c:pt idx="4">
                  <c:v>0.186279624700546</c:v>
                </c:pt>
                <c:pt idx="5">
                  <c:v>0.184633806347847</c:v>
                </c:pt>
                <c:pt idx="6">
                  <c:v>0.183296427130699</c:v>
                </c:pt>
                <c:pt idx="7">
                  <c:v>0.183710694313049</c:v>
                </c:pt>
                <c:pt idx="8">
                  <c:v>0.185059636831284</c:v>
                </c:pt>
                <c:pt idx="9">
                  <c:v>0.187240824103355</c:v>
                </c:pt>
                <c:pt idx="10">
                  <c:v>0.191737070679665</c:v>
                </c:pt>
                <c:pt idx="11">
                  <c:v>0.197179958224297</c:v>
                </c:pt>
                <c:pt idx="12">
                  <c:v>0.200709402561188</c:v>
                </c:pt>
                <c:pt idx="13">
                  <c:v>0.202433526515961</c:v>
                </c:pt>
                <c:pt idx="14">
                  <c:v>0.203752726316452</c:v>
                </c:pt>
                <c:pt idx="15">
                  <c:v>0.205045118927956</c:v>
                </c:pt>
                <c:pt idx="16">
                  <c:v>0.206091403961182</c:v>
                </c:pt>
                <c:pt idx="17">
                  <c:v>0.208054006099701</c:v>
                </c:pt>
                <c:pt idx="18">
                  <c:v>0.211516052484512</c:v>
                </c:pt>
                <c:pt idx="19">
                  <c:v>0.21491838991642</c:v>
                </c:pt>
                <c:pt idx="20">
                  <c:v>0.217543542385101</c:v>
                </c:pt>
                <c:pt idx="21">
                  <c:v>0.220251590013504</c:v>
                </c:pt>
                <c:pt idx="22">
                  <c:v>0.223362803459167</c:v>
                </c:pt>
                <c:pt idx="23">
                  <c:v>0.226025000214577</c:v>
                </c:pt>
                <c:pt idx="24">
                  <c:v>0.227251201868057</c:v>
                </c:pt>
                <c:pt idx="25">
                  <c:v>0.228547304868698</c:v>
                </c:pt>
                <c:pt idx="26">
                  <c:v>0.229020625352859</c:v>
                </c:pt>
                <c:pt idx="27">
                  <c:v>0.228658676147461</c:v>
                </c:pt>
                <c:pt idx="28">
                  <c:v>0.229564666748047</c:v>
                </c:pt>
                <c:pt idx="29">
                  <c:v>0.232274144887924</c:v>
                </c:pt>
                <c:pt idx="30">
                  <c:v>0.234836101531982</c:v>
                </c:pt>
                <c:pt idx="31">
                  <c:v>0.236394211649895</c:v>
                </c:pt>
                <c:pt idx="32">
                  <c:v>0.236688524484634</c:v>
                </c:pt>
                <c:pt idx="33">
                  <c:v>0.235836327075958</c:v>
                </c:pt>
                <c:pt idx="34">
                  <c:v>0.235847055912018</c:v>
                </c:pt>
                <c:pt idx="35">
                  <c:v>0.236343190073967</c:v>
                </c:pt>
                <c:pt idx="36">
                  <c:v>0.235204145312309</c:v>
                </c:pt>
                <c:pt idx="37">
                  <c:v>0.233678668737411</c:v>
                </c:pt>
                <c:pt idx="38">
                  <c:v>0.23380883038044</c:v>
                </c:pt>
                <c:pt idx="39">
                  <c:v>0.23516172170639</c:v>
                </c:pt>
                <c:pt idx="40">
                  <c:v>0.236202836036682</c:v>
                </c:pt>
                <c:pt idx="41">
                  <c:v>0.236943140625954</c:v>
                </c:pt>
                <c:pt idx="42">
                  <c:v>0.237464070320129</c:v>
                </c:pt>
                <c:pt idx="43">
                  <c:v>0.237694650888443</c:v>
                </c:pt>
                <c:pt idx="44">
                  <c:v>0.238057255744934</c:v>
                </c:pt>
                <c:pt idx="45">
                  <c:v>0.238524705171585</c:v>
                </c:pt>
                <c:pt idx="46">
                  <c:v>0.239738196134567</c:v>
                </c:pt>
                <c:pt idx="47">
                  <c:v>0.241547435522079</c:v>
                </c:pt>
                <c:pt idx="48">
                  <c:v>0.24267590045929</c:v>
                </c:pt>
                <c:pt idx="49">
                  <c:v>0.242706835269928</c:v>
                </c:pt>
                <c:pt idx="50">
                  <c:v>0.243049204349518</c:v>
                </c:pt>
                <c:pt idx="51">
                  <c:v>0.244140148162842</c:v>
                </c:pt>
                <c:pt idx="52">
                  <c:v>0.244932115077972</c:v>
                </c:pt>
                <c:pt idx="53">
                  <c:v>0.245383262634277</c:v>
                </c:pt>
                <c:pt idx="54">
                  <c:v>0.246254101395607</c:v>
                </c:pt>
                <c:pt idx="55">
                  <c:v>0.247445181012154</c:v>
                </c:pt>
                <c:pt idx="56">
                  <c:v>0.248182043433189</c:v>
                </c:pt>
                <c:pt idx="57">
                  <c:v>0.248615026473999</c:v>
                </c:pt>
                <c:pt idx="58">
                  <c:v>0.249118193984032</c:v>
                </c:pt>
                <c:pt idx="59">
                  <c:v>0.24941086769104</c:v>
                </c:pt>
                <c:pt idx="60">
                  <c:v>0.249310478568077</c:v>
                </c:pt>
                <c:pt idx="61">
                  <c:v>0.249379798769951</c:v>
                </c:pt>
                <c:pt idx="62">
                  <c:v>0.249513551592827</c:v>
                </c:pt>
                <c:pt idx="63">
                  <c:v>0.248475834727287</c:v>
                </c:pt>
                <c:pt idx="64">
                  <c:v>0.247011438012123</c:v>
                </c:pt>
                <c:pt idx="65">
                  <c:v>0.246460646390915</c:v>
                </c:pt>
                <c:pt idx="66">
                  <c:v>0.246247500181198</c:v>
                </c:pt>
                <c:pt idx="67">
                  <c:v>0.246101304888725</c:v>
                </c:pt>
                <c:pt idx="68">
                  <c:v>0.246594592928886</c:v>
                </c:pt>
                <c:pt idx="69">
                  <c:v>0.247378200292587</c:v>
                </c:pt>
                <c:pt idx="70">
                  <c:v>0.247721552848816</c:v>
                </c:pt>
                <c:pt idx="71">
                  <c:v>0.247545272111893</c:v>
                </c:pt>
                <c:pt idx="72">
                  <c:v>0.247795388102531</c:v>
                </c:pt>
                <c:pt idx="73">
                  <c:v>0.248763680458069</c:v>
                </c:pt>
                <c:pt idx="74">
                  <c:v>0.24963390827179</c:v>
                </c:pt>
                <c:pt idx="75">
                  <c:v>0.249982893466949</c:v>
                </c:pt>
                <c:pt idx="76">
                  <c:v>0.249917089939117</c:v>
                </c:pt>
                <c:pt idx="77">
                  <c:v>0.250090956687927</c:v>
                </c:pt>
                <c:pt idx="78">
                  <c:v>0.250504493713379</c:v>
                </c:pt>
                <c:pt idx="79">
                  <c:v>0.251099705696106</c:v>
                </c:pt>
                <c:pt idx="80">
                  <c:v>0.252109497785568</c:v>
                </c:pt>
                <c:pt idx="81">
                  <c:v>0.252715408802032</c:v>
                </c:pt>
                <c:pt idx="82">
                  <c:v>0.252963602542877</c:v>
                </c:pt>
                <c:pt idx="83">
                  <c:v>0.253563404083252</c:v>
                </c:pt>
                <c:pt idx="84">
                  <c:v>0.25512158870697</c:v>
                </c:pt>
                <c:pt idx="85">
                  <c:v>0.256700932979584</c:v>
                </c:pt>
                <c:pt idx="86">
                  <c:v>0.257717311382294</c:v>
                </c:pt>
                <c:pt idx="87">
                  <c:v>0.258472383022308</c:v>
                </c:pt>
                <c:pt idx="88">
                  <c:v>0.258534669876099</c:v>
                </c:pt>
                <c:pt idx="89">
                  <c:v>0.25785368680954</c:v>
                </c:pt>
                <c:pt idx="90">
                  <c:v>0.256576687097549</c:v>
                </c:pt>
                <c:pt idx="91">
                  <c:v>0.255847036838531</c:v>
                </c:pt>
                <c:pt idx="92">
                  <c:v>0.256430864334106</c:v>
                </c:pt>
                <c:pt idx="93">
                  <c:v>0.257992625236511</c:v>
                </c:pt>
                <c:pt idx="94">
                  <c:v>0.260966330766678</c:v>
                </c:pt>
                <c:pt idx="95">
                  <c:v>0.26746192574501</c:v>
                </c:pt>
                <c:pt idx="96">
                  <c:v>0.277766674757004</c:v>
                </c:pt>
                <c:pt idx="97">
                  <c:v>0.2914959192276</c:v>
                </c:pt>
                <c:pt idx="98">
                  <c:v>0.307632476091385</c:v>
                </c:pt>
                <c:pt idx="99">
                  <c:v>0.321190118789673</c:v>
                </c:pt>
                <c:pt idx="100">
                  <c:v>0.33026248216629</c:v>
                </c:pt>
                <c:pt idx="101">
                  <c:v>0.339229464530945</c:v>
                </c:pt>
                <c:pt idx="102">
                  <c:v>0.350498199462891</c:v>
                </c:pt>
                <c:pt idx="103">
                  <c:v>0.363018572330475</c:v>
                </c:pt>
                <c:pt idx="104">
                  <c:v>0.377352178096771</c:v>
                </c:pt>
                <c:pt idx="105">
                  <c:v>0.39523658156395</c:v>
                </c:pt>
                <c:pt idx="106">
                  <c:v>0.416308403015137</c:v>
                </c:pt>
                <c:pt idx="107">
                  <c:v>0.437915027141571</c:v>
                </c:pt>
                <c:pt idx="108">
                  <c:v>0.45653235912323</c:v>
                </c:pt>
                <c:pt idx="109">
                  <c:v>0.470368921756744</c:v>
                </c:pt>
                <c:pt idx="110">
                  <c:v>0.478845119476318</c:v>
                </c:pt>
                <c:pt idx="111">
                  <c:v>0.4826939702034</c:v>
                </c:pt>
                <c:pt idx="112">
                  <c:v>0.486254662275314</c:v>
                </c:pt>
                <c:pt idx="113">
                  <c:v>0.491923183202743</c:v>
                </c:pt>
                <c:pt idx="114">
                  <c:v>0.498785883188248</c:v>
                </c:pt>
                <c:pt idx="115">
                  <c:v>0.506166636943817</c:v>
                </c:pt>
                <c:pt idx="116">
                  <c:v>0.513915300369263</c:v>
                </c:pt>
                <c:pt idx="117">
                  <c:v>0.520739734172821</c:v>
                </c:pt>
                <c:pt idx="118">
                  <c:v>0.524808704853058</c:v>
                </c:pt>
                <c:pt idx="119">
                  <c:v>0.526897430419922</c:v>
                </c:pt>
                <c:pt idx="120">
                  <c:v>0.529398322105408</c:v>
                </c:pt>
                <c:pt idx="121">
                  <c:v>0.531105279922485</c:v>
                </c:pt>
                <c:pt idx="122">
                  <c:v>0.530859708786011</c:v>
                </c:pt>
                <c:pt idx="123">
                  <c:v>0.529577493667603</c:v>
                </c:pt>
                <c:pt idx="124">
                  <c:v>0.531731128692627</c:v>
                </c:pt>
                <c:pt idx="125">
                  <c:v>0.53670746088028</c:v>
                </c:pt>
                <c:pt idx="126">
                  <c:v>0.539461255073547</c:v>
                </c:pt>
                <c:pt idx="127">
                  <c:v>0.543869197368622</c:v>
                </c:pt>
              </c:numCache>
            </c:numRef>
          </c:val>
          <c:smooth val="0"/>
        </c:ser>
        <c:ser>
          <c:idx val="3"/>
          <c:order val="2"/>
          <c:tx>
            <c:strRef>
              <c:f>calculatorbig!$DT$7</c:f>
              <c:strCache>
                <c:ptCount val="1"/>
                <c:pt idx="0">
                  <c:v>1970</c:v>
                </c:pt>
              </c:strCache>
            </c:strRef>
          </c:tx>
          <c:spPr>
            <a:ln w="31750">
              <a:solidFill>
                <a:srgbClr val="3C0A08"/>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calculatorbig!$DT$8:$DT$135</c:f>
              <c:numCache>
                <c:formatCode>0.0%</c:formatCode>
                <c:ptCount val="128"/>
                <c:pt idx="0">
                  <c:v>0.179055765271187</c:v>
                </c:pt>
                <c:pt idx="1">
                  <c:v>0.180412024259567</c:v>
                </c:pt>
                <c:pt idx="2">
                  <c:v>0.181823790073395</c:v>
                </c:pt>
                <c:pt idx="3">
                  <c:v>0.185055047273636</c:v>
                </c:pt>
                <c:pt idx="4">
                  <c:v>0.190705120563507</c:v>
                </c:pt>
                <c:pt idx="5">
                  <c:v>0.1976178586483</c:v>
                </c:pt>
                <c:pt idx="6">
                  <c:v>0.203983381390572</c:v>
                </c:pt>
                <c:pt idx="7">
                  <c:v>0.209750726819038</c:v>
                </c:pt>
                <c:pt idx="8">
                  <c:v>0.215258419513702</c:v>
                </c:pt>
                <c:pt idx="9">
                  <c:v>0.22097247838974</c:v>
                </c:pt>
                <c:pt idx="10">
                  <c:v>0.225348085165024</c:v>
                </c:pt>
                <c:pt idx="11">
                  <c:v>0.228665918111801</c:v>
                </c:pt>
                <c:pt idx="12">
                  <c:v>0.23385588824749</c:v>
                </c:pt>
                <c:pt idx="13">
                  <c:v>0.238573178648949</c:v>
                </c:pt>
                <c:pt idx="14">
                  <c:v>0.239392682909965</c:v>
                </c:pt>
                <c:pt idx="15">
                  <c:v>0.239010691642761</c:v>
                </c:pt>
                <c:pt idx="16">
                  <c:v>0.239121183753014</c:v>
                </c:pt>
                <c:pt idx="17">
                  <c:v>0.240050375461578</c:v>
                </c:pt>
                <c:pt idx="18">
                  <c:v>0.242661356925964</c:v>
                </c:pt>
                <c:pt idx="19">
                  <c:v>0.247003257274628</c:v>
                </c:pt>
                <c:pt idx="20">
                  <c:v>0.250271707773209</c:v>
                </c:pt>
                <c:pt idx="21">
                  <c:v>0.251848578453064</c:v>
                </c:pt>
                <c:pt idx="22">
                  <c:v>0.253540933132172</c:v>
                </c:pt>
                <c:pt idx="23">
                  <c:v>0.256253033876419</c:v>
                </c:pt>
                <c:pt idx="24">
                  <c:v>0.258302420377731</c:v>
                </c:pt>
                <c:pt idx="25">
                  <c:v>0.260191112756729</c:v>
                </c:pt>
                <c:pt idx="26">
                  <c:v>0.262386560440063</c:v>
                </c:pt>
                <c:pt idx="27">
                  <c:v>0.263348877429962</c:v>
                </c:pt>
                <c:pt idx="28">
                  <c:v>0.262458622455597</c:v>
                </c:pt>
                <c:pt idx="29">
                  <c:v>0.261651873588562</c:v>
                </c:pt>
                <c:pt idx="30">
                  <c:v>0.262706756591797</c:v>
                </c:pt>
                <c:pt idx="31">
                  <c:v>0.264703392982483</c:v>
                </c:pt>
                <c:pt idx="32">
                  <c:v>0.265670359134674</c:v>
                </c:pt>
                <c:pt idx="33">
                  <c:v>0.266798794269562</c:v>
                </c:pt>
                <c:pt idx="34">
                  <c:v>0.269070655107498</c:v>
                </c:pt>
                <c:pt idx="35">
                  <c:v>0.270437955856323</c:v>
                </c:pt>
                <c:pt idx="36">
                  <c:v>0.269798755645752</c:v>
                </c:pt>
                <c:pt idx="37">
                  <c:v>0.268695890903473</c:v>
                </c:pt>
                <c:pt idx="38">
                  <c:v>0.268074512481689</c:v>
                </c:pt>
                <c:pt idx="39">
                  <c:v>0.267267107963562</c:v>
                </c:pt>
                <c:pt idx="40">
                  <c:v>0.265965044498444</c:v>
                </c:pt>
                <c:pt idx="41">
                  <c:v>0.265503227710724</c:v>
                </c:pt>
                <c:pt idx="42">
                  <c:v>0.266408562660217</c:v>
                </c:pt>
                <c:pt idx="43">
                  <c:v>0.267520934343338</c:v>
                </c:pt>
                <c:pt idx="44">
                  <c:v>0.267643451690674</c:v>
                </c:pt>
                <c:pt idx="45">
                  <c:v>0.2662293612957</c:v>
                </c:pt>
                <c:pt idx="46">
                  <c:v>0.264551758766174</c:v>
                </c:pt>
                <c:pt idx="47">
                  <c:v>0.265305608510971</c:v>
                </c:pt>
                <c:pt idx="48">
                  <c:v>0.268368721008301</c:v>
                </c:pt>
                <c:pt idx="49">
                  <c:v>0.27061140537262</c:v>
                </c:pt>
                <c:pt idx="50">
                  <c:v>0.271264314651489</c:v>
                </c:pt>
                <c:pt idx="51">
                  <c:v>0.271346420049667</c:v>
                </c:pt>
                <c:pt idx="52">
                  <c:v>0.271327942609787</c:v>
                </c:pt>
                <c:pt idx="53">
                  <c:v>0.271725833415985</c:v>
                </c:pt>
                <c:pt idx="54">
                  <c:v>0.272874653339386</c:v>
                </c:pt>
                <c:pt idx="55">
                  <c:v>0.274320662021637</c:v>
                </c:pt>
                <c:pt idx="56">
                  <c:v>0.275267422199249</c:v>
                </c:pt>
                <c:pt idx="57">
                  <c:v>0.275073707103729</c:v>
                </c:pt>
                <c:pt idx="58">
                  <c:v>0.274484902620316</c:v>
                </c:pt>
                <c:pt idx="59">
                  <c:v>0.27381494641304</c:v>
                </c:pt>
                <c:pt idx="60">
                  <c:v>0.272297561168671</c:v>
                </c:pt>
                <c:pt idx="61">
                  <c:v>0.270148128271103</c:v>
                </c:pt>
                <c:pt idx="62">
                  <c:v>0.270198851823807</c:v>
                </c:pt>
                <c:pt idx="63">
                  <c:v>0.272629022598267</c:v>
                </c:pt>
                <c:pt idx="64">
                  <c:v>0.275109052658081</c:v>
                </c:pt>
                <c:pt idx="65">
                  <c:v>0.276084542274475</c:v>
                </c:pt>
                <c:pt idx="66">
                  <c:v>0.274797797203064</c:v>
                </c:pt>
                <c:pt idx="67">
                  <c:v>0.272266626358032</c:v>
                </c:pt>
                <c:pt idx="68">
                  <c:v>0.271184653043747</c:v>
                </c:pt>
                <c:pt idx="69">
                  <c:v>0.271132558584213</c:v>
                </c:pt>
                <c:pt idx="70">
                  <c:v>0.270873844623566</c:v>
                </c:pt>
                <c:pt idx="71">
                  <c:v>0.269745707511902</c:v>
                </c:pt>
                <c:pt idx="72">
                  <c:v>0.268844127655029</c:v>
                </c:pt>
                <c:pt idx="73">
                  <c:v>0.269724607467651</c:v>
                </c:pt>
                <c:pt idx="74">
                  <c:v>0.271460950374603</c:v>
                </c:pt>
                <c:pt idx="75">
                  <c:v>0.272425949573517</c:v>
                </c:pt>
                <c:pt idx="76">
                  <c:v>0.273579150438309</c:v>
                </c:pt>
                <c:pt idx="77">
                  <c:v>0.274977445602417</c:v>
                </c:pt>
                <c:pt idx="78">
                  <c:v>0.275709718465805</c:v>
                </c:pt>
                <c:pt idx="79">
                  <c:v>0.276051700115204</c:v>
                </c:pt>
                <c:pt idx="80">
                  <c:v>0.275514304637909</c:v>
                </c:pt>
                <c:pt idx="81">
                  <c:v>0.274566620588303</c:v>
                </c:pt>
                <c:pt idx="82">
                  <c:v>0.274200618267059</c:v>
                </c:pt>
                <c:pt idx="83">
                  <c:v>0.273830413818359</c:v>
                </c:pt>
                <c:pt idx="84">
                  <c:v>0.273513168096542</c:v>
                </c:pt>
                <c:pt idx="85">
                  <c:v>0.273910373449326</c:v>
                </c:pt>
                <c:pt idx="86">
                  <c:v>0.275339424610138</c:v>
                </c:pt>
                <c:pt idx="87">
                  <c:v>0.277996599674225</c:v>
                </c:pt>
                <c:pt idx="88">
                  <c:v>0.28048050403595</c:v>
                </c:pt>
                <c:pt idx="89">
                  <c:v>0.280338674783707</c:v>
                </c:pt>
                <c:pt idx="90">
                  <c:v>0.277852058410645</c:v>
                </c:pt>
                <c:pt idx="91">
                  <c:v>0.276001274585724</c:v>
                </c:pt>
                <c:pt idx="92">
                  <c:v>0.276580691337585</c:v>
                </c:pt>
                <c:pt idx="93">
                  <c:v>0.27885502576828</c:v>
                </c:pt>
                <c:pt idx="94">
                  <c:v>0.282285690307617</c:v>
                </c:pt>
                <c:pt idx="95">
                  <c:v>0.287605732679367</c:v>
                </c:pt>
                <c:pt idx="96">
                  <c:v>0.295965790748596</c:v>
                </c:pt>
                <c:pt idx="97">
                  <c:v>0.30829507112503</c:v>
                </c:pt>
                <c:pt idx="98">
                  <c:v>0.323351979255676</c:v>
                </c:pt>
                <c:pt idx="99">
                  <c:v>0.335605353116989</c:v>
                </c:pt>
                <c:pt idx="100">
                  <c:v>0.343684315681457</c:v>
                </c:pt>
                <c:pt idx="101">
                  <c:v>0.349989593029022</c:v>
                </c:pt>
                <c:pt idx="102">
                  <c:v>0.356317073106766</c:v>
                </c:pt>
                <c:pt idx="103">
                  <c:v>0.366247475147247</c:v>
                </c:pt>
                <c:pt idx="104">
                  <c:v>0.380797475576401</c:v>
                </c:pt>
                <c:pt idx="105">
                  <c:v>0.397691190242767</c:v>
                </c:pt>
                <c:pt idx="106">
                  <c:v>0.416645050048828</c:v>
                </c:pt>
                <c:pt idx="107">
                  <c:v>0.436762094497681</c:v>
                </c:pt>
                <c:pt idx="108">
                  <c:v>0.453879654407501</c:v>
                </c:pt>
                <c:pt idx="109">
                  <c:v>0.465379595756531</c:v>
                </c:pt>
                <c:pt idx="110">
                  <c:v>0.473279714584351</c:v>
                </c:pt>
                <c:pt idx="111">
                  <c:v>0.481305956840515</c:v>
                </c:pt>
                <c:pt idx="112">
                  <c:v>0.489440739154816</c:v>
                </c:pt>
                <c:pt idx="113">
                  <c:v>0.496210038661957</c:v>
                </c:pt>
                <c:pt idx="114">
                  <c:v>0.502793550491333</c:v>
                </c:pt>
                <c:pt idx="115">
                  <c:v>0.51090669631958</c:v>
                </c:pt>
                <c:pt idx="116">
                  <c:v>0.519617855548859</c:v>
                </c:pt>
                <c:pt idx="117">
                  <c:v>0.526761651039124</c:v>
                </c:pt>
                <c:pt idx="118">
                  <c:v>0.531456708908081</c:v>
                </c:pt>
                <c:pt idx="119">
                  <c:v>0.533737778663635</c:v>
                </c:pt>
                <c:pt idx="120">
                  <c:v>0.535220503807068</c:v>
                </c:pt>
                <c:pt idx="121">
                  <c:v>0.537133574485779</c:v>
                </c:pt>
                <c:pt idx="122">
                  <c:v>0.54002445936203</c:v>
                </c:pt>
                <c:pt idx="123">
                  <c:v>0.543062806129456</c:v>
                </c:pt>
                <c:pt idx="124">
                  <c:v>0.54436981678009</c:v>
                </c:pt>
                <c:pt idx="125">
                  <c:v>0.542658030986786</c:v>
                </c:pt>
                <c:pt idx="126">
                  <c:v>0.538272976875305</c:v>
                </c:pt>
                <c:pt idx="127">
                  <c:v>0.526728272438049</c:v>
                </c:pt>
              </c:numCache>
            </c:numRef>
          </c:val>
          <c:smooth val="0"/>
        </c:ser>
        <c:ser>
          <c:idx val="5"/>
          <c:order val="3"/>
          <c:tx>
            <c:strRef>
              <c:f>calculatorbig!$DU$7</c:f>
              <c:strCache>
                <c:ptCount val="1"/>
                <c:pt idx="0">
                  <c:v>1980</c:v>
                </c:pt>
              </c:strCache>
            </c:strRef>
          </c:tx>
          <c:spPr>
            <a:ln w="31750">
              <a:solidFill>
                <a:srgbClr val="950B0A"/>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calculatorbig!$DU$8:$DU$135</c:f>
              <c:numCache>
                <c:formatCode>0.0%</c:formatCode>
                <c:ptCount val="128"/>
                <c:pt idx="0">
                  <c:v>0.194274380803108</c:v>
                </c:pt>
                <c:pt idx="1">
                  <c:v>0.193632140755653</c:v>
                </c:pt>
                <c:pt idx="2">
                  <c:v>0.193203270435333</c:v>
                </c:pt>
                <c:pt idx="3">
                  <c:v>0.193424612283707</c:v>
                </c:pt>
                <c:pt idx="4">
                  <c:v>0.194334074854851</c:v>
                </c:pt>
                <c:pt idx="5">
                  <c:v>0.196973741054535</c:v>
                </c:pt>
                <c:pt idx="6">
                  <c:v>0.200029119849205</c:v>
                </c:pt>
                <c:pt idx="7">
                  <c:v>0.202481091022491</c:v>
                </c:pt>
                <c:pt idx="8">
                  <c:v>0.205145284533501</c:v>
                </c:pt>
                <c:pt idx="9">
                  <c:v>0.207948133349419</c:v>
                </c:pt>
                <c:pt idx="10">
                  <c:v>0.210825651884079</c:v>
                </c:pt>
                <c:pt idx="11">
                  <c:v>0.213057398796082</c:v>
                </c:pt>
                <c:pt idx="12">
                  <c:v>0.213697880506515</c:v>
                </c:pt>
                <c:pt idx="13">
                  <c:v>0.214342415332794</c:v>
                </c:pt>
                <c:pt idx="14">
                  <c:v>0.2168770134449</c:v>
                </c:pt>
                <c:pt idx="15">
                  <c:v>0.220573842525482</c:v>
                </c:pt>
                <c:pt idx="16">
                  <c:v>0.2245704382658</c:v>
                </c:pt>
                <c:pt idx="17">
                  <c:v>0.227852836251259</c:v>
                </c:pt>
                <c:pt idx="18">
                  <c:v>0.231632217764854</c:v>
                </c:pt>
                <c:pt idx="19">
                  <c:v>0.235594645142555</c:v>
                </c:pt>
                <c:pt idx="20">
                  <c:v>0.238358855247498</c:v>
                </c:pt>
                <c:pt idx="21">
                  <c:v>0.240853205323219</c:v>
                </c:pt>
                <c:pt idx="22">
                  <c:v>0.244211822748184</c:v>
                </c:pt>
                <c:pt idx="23">
                  <c:v>0.248280644416809</c:v>
                </c:pt>
                <c:pt idx="24">
                  <c:v>0.251807004213333</c:v>
                </c:pt>
                <c:pt idx="25">
                  <c:v>0.254838734865189</c:v>
                </c:pt>
                <c:pt idx="26">
                  <c:v>0.257048577070236</c:v>
                </c:pt>
                <c:pt idx="27">
                  <c:v>0.259580880403519</c:v>
                </c:pt>
                <c:pt idx="28">
                  <c:v>0.262576580047607</c:v>
                </c:pt>
                <c:pt idx="29">
                  <c:v>0.265156596899033</c:v>
                </c:pt>
                <c:pt idx="30">
                  <c:v>0.267092317342758</c:v>
                </c:pt>
                <c:pt idx="31">
                  <c:v>0.268497616052628</c:v>
                </c:pt>
                <c:pt idx="32">
                  <c:v>0.269447505474091</c:v>
                </c:pt>
                <c:pt idx="33">
                  <c:v>0.26948219537735</c:v>
                </c:pt>
                <c:pt idx="34">
                  <c:v>0.26959553360939</c:v>
                </c:pt>
                <c:pt idx="35">
                  <c:v>0.270690202713013</c:v>
                </c:pt>
                <c:pt idx="36">
                  <c:v>0.272368907928467</c:v>
                </c:pt>
                <c:pt idx="37">
                  <c:v>0.27448382973671</c:v>
                </c:pt>
                <c:pt idx="38">
                  <c:v>0.276965230703354</c:v>
                </c:pt>
                <c:pt idx="39">
                  <c:v>0.279228448867798</c:v>
                </c:pt>
                <c:pt idx="40">
                  <c:v>0.279928743839264</c:v>
                </c:pt>
                <c:pt idx="41">
                  <c:v>0.279187649488449</c:v>
                </c:pt>
                <c:pt idx="42">
                  <c:v>0.279379695653915</c:v>
                </c:pt>
                <c:pt idx="43">
                  <c:v>0.281706064939499</c:v>
                </c:pt>
                <c:pt idx="44">
                  <c:v>0.284423679113388</c:v>
                </c:pt>
                <c:pt idx="45">
                  <c:v>0.285859018564224</c:v>
                </c:pt>
                <c:pt idx="46">
                  <c:v>0.287347167730331</c:v>
                </c:pt>
                <c:pt idx="47">
                  <c:v>0.289501756429672</c:v>
                </c:pt>
                <c:pt idx="48">
                  <c:v>0.290947198867798</c:v>
                </c:pt>
                <c:pt idx="49">
                  <c:v>0.291650772094727</c:v>
                </c:pt>
                <c:pt idx="50">
                  <c:v>0.292946815490723</c:v>
                </c:pt>
                <c:pt idx="51">
                  <c:v>0.294800519943237</c:v>
                </c:pt>
                <c:pt idx="52">
                  <c:v>0.29598194360733</c:v>
                </c:pt>
                <c:pt idx="53">
                  <c:v>0.296679705381393</c:v>
                </c:pt>
                <c:pt idx="54">
                  <c:v>0.296831458806992</c:v>
                </c:pt>
                <c:pt idx="55">
                  <c:v>0.297138750553131</c:v>
                </c:pt>
                <c:pt idx="56">
                  <c:v>0.298612892627716</c:v>
                </c:pt>
                <c:pt idx="57">
                  <c:v>0.30035999417305</c:v>
                </c:pt>
                <c:pt idx="58">
                  <c:v>0.301018744707107</c:v>
                </c:pt>
                <c:pt idx="59">
                  <c:v>0.30115008354187</c:v>
                </c:pt>
                <c:pt idx="60">
                  <c:v>0.301549077033997</c:v>
                </c:pt>
                <c:pt idx="61">
                  <c:v>0.302076995372772</c:v>
                </c:pt>
                <c:pt idx="62">
                  <c:v>0.301731437444687</c:v>
                </c:pt>
                <c:pt idx="63">
                  <c:v>0.300341427326202</c:v>
                </c:pt>
                <c:pt idx="64">
                  <c:v>0.29957327246666</c:v>
                </c:pt>
                <c:pt idx="65">
                  <c:v>0.30065044760704</c:v>
                </c:pt>
                <c:pt idx="66">
                  <c:v>0.302993893623352</c:v>
                </c:pt>
                <c:pt idx="67">
                  <c:v>0.305401027202606</c:v>
                </c:pt>
                <c:pt idx="68">
                  <c:v>0.306877136230469</c:v>
                </c:pt>
                <c:pt idx="69">
                  <c:v>0.307648777961731</c:v>
                </c:pt>
                <c:pt idx="70">
                  <c:v>0.308079302310944</c:v>
                </c:pt>
                <c:pt idx="71">
                  <c:v>0.308540105819702</c:v>
                </c:pt>
                <c:pt idx="72">
                  <c:v>0.309220612049103</c:v>
                </c:pt>
                <c:pt idx="73">
                  <c:v>0.309256374835968</c:v>
                </c:pt>
                <c:pt idx="74">
                  <c:v>0.308854281902313</c:v>
                </c:pt>
                <c:pt idx="75">
                  <c:v>0.30926313996315</c:v>
                </c:pt>
                <c:pt idx="76">
                  <c:v>0.310355871915817</c:v>
                </c:pt>
                <c:pt idx="77">
                  <c:v>0.31208872795105</c:v>
                </c:pt>
                <c:pt idx="78">
                  <c:v>0.314393907785416</c:v>
                </c:pt>
                <c:pt idx="79">
                  <c:v>0.315257519483566</c:v>
                </c:pt>
                <c:pt idx="80">
                  <c:v>0.313546240329742</c:v>
                </c:pt>
                <c:pt idx="81">
                  <c:v>0.312009155750275</c:v>
                </c:pt>
                <c:pt idx="82">
                  <c:v>0.312696576118469</c:v>
                </c:pt>
                <c:pt idx="83">
                  <c:v>0.31419163942337</c:v>
                </c:pt>
                <c:pt idx="84">
                  <c:v>0.315617561340332</c:v>
                </c:pt>
                <c:pt idx="85">
                  <c:v>0.316060185432434</c:v>
                </c:pt>
                <c:pt idx="86">
                  <c:v>0.315315663814545</c:v>
                </c:pt>
                <c:pt idx="87">
                  <c:v>0.314809530973434</c:v>
                </c:pt>
                <c:pt idx="88">
                  <c:v>0.314229011535644</c:v>
                </c:pt>
                <c:pt idx="89">
                  <c:v>0.311953127384186</c:v>
                </c:pt>
                <c:pt idx="90">
                  <c:v>0.308326900005341</c:v>
                </c:pt>
                <c:pt idx="91">
                  <c:v>0.304782927036285</c:v>
                </c:pt>
                <c:pt idx="92">
                  <c:v>0.30244117975235</c:v>
                </c:pt>
                <c:pt idx="93">
                  <c:v>0.301679700613022</c:v>
                </c:pt>
                <c:pt idx="94">
                  <c:v>0.302310287952423</c:v>
                </c:pt>
                <c:pt idx="95">
                  <c:v>0.304263800382614</c:v>
                </c:pt>
                <c:pt idx="96">
                  <c:v>0.308043509721756</c:v>
                </c:pt>
                <c:pt idx="97">
                  <c:v>0.314605921506882</c:v>
                </c:pt>
                <c:pt idx="98">
                  <c:v>0.323184221982956</c:v>
                </c:pt>
                <c:pt idx="99">
                  <c:v>0.331476867198944</c:v>
                </c:pt>
                <c:pt idx="100">
                  <c:v>0.339299559593201</c:v>
                </c:pt>
                <c:pt idx="101">
                  <c:v>0.346456438302994</c:v>
                </c:pt>
                <c:pt idx="102">
                  <c:v>0.351693481206894</c:v>
                </c:pt>
                <c:pt idx="103">
                  <c:v>0.356145054101944</c:v>
                </c:pt>
                <c:pt idx="104">
                  <c:v>0.360876500606537</c:v>
                </c:pt>
                <c:pt idx="105">
                  <c:v>0.366910457611084</c:v>
                </c:pt>
                <c:pt idx="106">
                  <c:v>0.376277804374695</c:v>
                </c:pt>
                <c:pt idx="107">
                  <c:v>0.387716501951218</c:v>
                </c:pt>
                <c:pt idx="108">
                  <c:v>0.3968705534935</c:v>
                </c:pt>
                <c:pt idx="109">
                  <c:v>0.402700304985046</c:v>
                </c:pt>
                <c:pt idx="110">
                  <c:v>0.406421959400177</c:v>
                </c:pt>
                <c:pt idx="111">
                  <c:v>0.410664200782776</c:v>
                </c:pt>
                <c:pt idx="112">
                  <c:v>0.417027235031128</c:v>
                </c:pt>
                <c:pt idx="113">
                  <c:v>0.422848969697952</c:v>
                </c:pt>
                <c:pt idx="114">
                  <c:v>0.427591234445572</c:v>
                </c:pt>
                <c:pt idx="115">
                  <c:v>0.433903723955154</c:v>
                </c:pt>
                <c:pt idx="116">
                  <c:v>0.439921885728836</c:v>
                </c:pt>
                <c:pt idx="117">
                  <c:v>0.441793173551559</c:v>
                </c:pt>
                <c:pt idx="118">
                  <c:v>0.442965745925903</c:v>
                </c:pt>
                <c:pt idx="119">
                  <c:v>0.44786211848259</c:v>
                </c:pt>
                <c:pt idx="120">
                  <c:v>0.450736135244369</c:v>
                </c:pt>
                <c:pt idx="121">
                  <c:v>0.451966017484665</c:v>
                </c:pt>
                <c:pt idx="122">
                  <c:v>0.456068903207779</c:v>
                </c:pt>
                <c:pt idx="123">
                  <c:v>0.461056381464004</c:v>
                </c:pt>
                <c:pt idx="124">
                  <c:v>0.464622318744659</c:v>
                </c:pt>
                <c:pt idx="125">
                  <c:v>0.46749359369278</c:v>
                </c:pt>
                <c:pt idx="126">
                  <c:v>0.468958914279938</c:v>
                </c:pt>
                <c:pt idx="127">
                  <c:v>0.471744537353516</c:v>
                </c:pt>
              </c:numCache>
            </c:numRef>
          </c:val>
          <c:smooth val="0"/>
        </c:ser>
        <c:ser>
          <c:idx val="4"/>
          <c:order val="4"/>
          <c:tx>
            <c:strRef>
              <c:f>calculatorbig!$DV$7</c:f>
              <c:strCache>
                <c:ptCount val="1"/>
                <c:pt idx="0">
                  <c:v>1990</c:v>
                </c:pt>
              </c:strCache>
            </c:strRef>
          </c:tx>
          <c:spPr>
            <a:ln w="31750">
              <a:solidFill>
                <a:srgbClr val="B70A0A"/>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calculatorbig!$DV$8:$DV$135</c:f>
              <c:numCache>
                <c:formatCode>0.0%</c:formatCode>
                <c:ptCount val="128"/>
                <c:pt idx="0">
                  <c:v>0.250508248806</c:v>
                </c:pt>
                <c:pt idx="1">
                  <c:v>0.247861593961716</c:v>
                </c:pt>
                <c:pt idx="2">
                  <c:v>0.244469255208969</c:v>
                </c:pt>
                <c:pt idx="3">
                  <c:v>0.242387741804123</c:v>
                </c:pt>
                <c:pt idx="4">
                  <c:v>0.241197198629379</c:v>
                </c:pt>
                <c:pt idx="5">
                  <c:v>0.240419059991837</c:v>
                </c:pt>
                <c:pt idx="6">
                  <c:v>0.240208879113197</c:v>
                </c:pt>
                <c:pt idx="7">
                  <c:v>0.240636885166168</c:v>
                </c:pt>
                <c:pt idx="8">
                  <c:v>0.241617575287819</c:v>
                </c:pt>
                <c:pt idx="9">
                  <c:v>0.243491694331169</c:v>
                </c:pt>
                <c:pt idx="10">
                  <c:v>0.246453478932381</c:v>
                </c:pt>
                <c:pt idx="11">
                  <c:v>0.249560102820396</c:v>
                </c:pt>
                <c:pt idx="12">
                  <c:v>0.251661837100983</c:v>
                </c:pt>
                <c:pt idx="13">
                  <c:v>0.25289049744606</c:v>
                </c:pt>
                <c:pt idx="14">
                  <c:v>0.253682911396027</c:v>
                </c:pt>
                <c:pt idx="15">
                  <c:v>0.254550725221634</c:v>
                </c:pt>
                <c:pt idx="16">
                  <c:v>0.256746888160706</c:v>
                </c:pt>
                <c:pt idx="17">
                  <c:v>0.260547667741775</c:v>
                </c:pt>
                <c:pt idx="18">
                  <c:v>0.264387041330338</c:v>
                </c:pt>
                <c:pt idx="19">
                  <c:v>0.267219066619873</c:v>
                </c:pt>
                <c:pt idx="20">
                  <c:v>0.269679397344589</c:v>
                </c:pt>
                <c:pt idx="21">
                  <c:v>0.272346973419189</c:v>
                </c:pt>
                <c:pt idx="22">
                  <c:v>0.27512189745903</c:v>
                </c:pt>
                <c:pt idx="23">
                  <c:v>0.277708828449249</c:v>
                </c:pt>
                <c:pt idx="24">
                  <c:v>0.279770463705063</c:v>
                </c:pt>
                <c:pt idx="25">
                  <c:v>0.281132519245148</c:v>
                </c:pt>
                <c:pt idx="26">
                  <c:v>0.282064974308014</c:v>
                </c:pt>
                <c:pt idx="27">
                  <c:v>0.282986015081406</c:v>
                </c:pt>
                <c:pt idx="28">
                  <c:v>0.284289240837097</c:v>
                </c:pt>
                <c:pt idx="29">
                  <c:v>0.28613805770874</c:v>
                </c:pt>
                <c:pt idx="30">
                  <c:v>0.287949055433273</c:v>
                </c:pt>
                <c:pt idx="31">
                  <c:v>0.288896799087524</c:v>
                </c:pt>
                <c:pt idx="32">
                  <c:v>0.288634479045868</c:v>
                </c:pt>
                <c:pt idx="33">
                  <c:v>0.28739407658577</c:v>
                </c:pt>
                <c:pt idx="34">
                  <c:v>0.285798400640488</c:v>
                </c:pt>
                <c:pt idx="35">
                  <c:v>0.284364849328995</c:v>
                </c:pt>
                <c:pt idx="36">
                  <c:v>0.283353745937347</c:v>
                </c:pt>
                <c:pt idx="37">
                  <c:v>0.283183753490448</c:v>
                </c:pt>
                <c:pt idx="38">
                  <c:v>0.283903121948242</c:v>
                </c:pt>
                <c:pt idx="39">
                  <c:v>0.284889191389084</c:v>
                </c:pt>
                <c:pt idx="40">
                  <c:v>0.286040067672729</c:v>
                </c:pt>
                <c:pt idx="41">
                  <c:v>0.287645101547241</c:v>
                </c:pt>
                <c:pt idx="42">
                  <c:v>0.28929740190506</c:v>
                </c:pt>
                <c:pt idx="43">
                  <c:v>0.290468752384186</c:v>
                </c:pt>
                <c:pt idx="44">
                  <c:v>0.291121631860733</c:v>
                </c:pt>
                <c:pt idx="45">
                  <c:v>0.291451811790466</c:v>
                </c:pt>
                <c:pt idx="46">
                  <c:v>0.291711032390594</c:v>
                </c:pt>
                <c:pt idx="47">
                  <c:v>0.29194974899292</c:v>
                </c:pt>
                <c:pt idx="48">
                  <c:v>0.292278409004211</c:v>
                </c:pt>
                <c:pt idx="49">
                  <c:v>0.293019115924835</c:v>
                </c:pt>
                <c:pt idx="50">
                  <c:v>0.294208973646164</c:v>
                </c:pt>
                <c:pt idx="51">
                  <c:v>0.295457601547241</c:v>
                </c:pt>
                <c:pt idx="52">
                  <c:v>0.296554505825043</c:v>
                </c:pt>
                <c:pt idx="53">
                  <c:v>0.297735691070557</c:v>
                </c:pt>
                <c:pt idx="54">
                  <c:v>0.298854559659958</c:v>
                </c:pt>
                <c:pt idx="55">
                  <c:v>0.299314349889755</c:v>
                </c:pt>
                <c:pt idx="56">
                  <c:v>0.299069821834564</c:v>
                </c:pt>
                <c:pt idx="57">
                  <c:v>0.29869681596756</c:v>
                </c:pt>
                <c:pt idx="58">
                  <c:v>0.298655956983566</c:v>
                </c:pt>
                <c:pt idx="59">
                  <c:v>0.298902720212936</c:v>
                </c:pt>
                <c:pt idx="60">
                  <c:v>0.299292147159576</c:v>
                </c:pt>
                <c:pt idx="61">
                  <c:v>0.29987621307373</c:v>
                </c:pt>
                <c:pt idx="62">
                  <c:v>0.300556749105453</c:v>
                </c:pt>
                <c:pt idx="63">
                  <c:v>0.301322668790817</c:v>
                </c:pt>
                <c:pt idx="64">
                  <c:v>0.302578747272491</c:v>
                </c:pt>
                <c:pt idx="65">
                  <c:v>0.304470539093018</c:v>
                </c:pt>
                <c:pt idx="66">
                  <c:v>0.306523144245148</c:v>
                </c:pt>
                <c:pt idx="67">
                  <c:v>0.308297395706177</c:v>
                </c:pt>
                <c:pt idx="68">
                  <c:v>0.309846997261047</c:v>
                </c:pt>
                <c:pt idx="69">
                  <c:v>0.311265617609024</c:v>
                </c:pt>
                <c:pt idx="70">
                  <c:v>0.312468141317368</c:v>
                </c:pt>
                <c:pt idx="71">
                  <c:v>0.313519299030304</c:v>
                </c:pt>
                <c:pt idx="72">
                  <c:v>0.314682245254517</c:v>
                </c:pt>
                <c:pt idx="73">
                  <c:v>0.315861701965332</c:v>
                </c:pt>
                <c:pt idx="74">
                  <c:v>0.316554605960846</c:v>
                </c:pt>
                <c:pt idx="75">
                  <c:v>0.316586315631866</c:v>
                </c:pt>
                <c:pt idx="76">
                  <c:v>0.316406428813934</c:v>
                </c:pt>
                <c:pt idx="77">
                  <c:v>0.316808462142944</c:v>
                </c:pt>
                <c:pt idx="78">
                  <c:v>0.318042248487472</c:v>
                </c:pt>
                <c:pt idx="79">
                  <c:v>0.319561123847961</c:v>
                </c:pt>
                <c:pt idx="80">
                  <c:v>0.320777654647827</c:v>
                </c:pt>
                <c:pt idx="81">
                  <c:v>0.321629673242569</c:v>
                </c:pt>
                <c:pt idx="82">
                  <c:v>0.322222620248795</c:v>
                </c:pt>
                <c:pt idx="83">
                  <c:v>0.322650790214539</c:v>
                </c:pt>
                <c:pt idx="84">
                  <c:v>0.323204517364502</c:v>
                </c:pt>
                <c:pt idx="85">
                  <c:v>0.323921799659729</c:v>
                </c:pt>
                <c:pt idx="86">
                  <c:v>0.324221730232239</c:v>
                </c:pt>
                <c:pt idx="87">
                  <c:v>0.323491960763931</c:v>
                </c:pt>
                <c:pt idx="88">
                  <c:v>0.321701556444168</c:v>
                </c:pt>
                <c:pt idx="89">
                  <c:v>0.319342106580734</c:v>
                </c:pt>
                <c:pt idx="90">
                  <c:v>0.317070037126541</c:v>
                </c:pt>
                <c:pt idx="91">
                  <c:v>0.31513848900795</c:v>
                </c:pt>
                <c:pt idx="92">
                  <c:v>0.313347399234772</c:v>
                </c:pt>
                <c:pt idx="93">
                  <c:v>0.311544835567474</c:v>
                </c:pt>
                <c:pt idx="94">
                  <c:v>0.309761673212051</c:v>
                </c:pt>
                <c:pt idx="95">
                  <c:v>0.308020710945129</c:v>
                </c:pt>
                <c:pt idx="96">
                  <c:v>0.30647999048233</c:v>
                </c:pt>
                <c:pt idx="97">
                  <c:v>0.305715560913086</c:v>
                </c:pt>
                <c:pt idx="98">
                  <c:v>0.306172788143158</c:v>
                </c:pt>
                <c:pt idx="99">
                  <c:v>0.307397603988647</c:v>
                </c:pt>
                <c:pt idx="100">
                  <c:v>0.308465033769607</c:v>
                </c:pt>
                <c:pt idx="101">
                  <c:v>0.30906218290329</c:v>
                </c:pt>
                <c:pt idx="102">
                  <c:v>0.309553653001785</c:v>
                </c:pt>
                <c:pt idx="103">
                  <c:v>0.310216158628464</c:v>
                </c:pt>
                <c:pt idx="104">
                  <c:v>0.311073899269104</c:v>
                </c:pt>
                <c:pt idx="105">
                  <c:v>0.312232762575149</c:v>
                </c:pt>
                <c:pt idx="106">
                  <c:v>0.313109010457993</c:v>
                </c:pt>
                <c:pt idx="107">
                  <c:v>0.313190013170242</c:v>
                </c:pt>
                <c:pt idx="108">
                  <c:v>0.314766496419907</c:v>
                </c:pt>
                <c:pt idx="109">
                  <c:v>0.320626765489578</c:v>
                </c:pt>
                <c:pt idx="110">
                  <c:v>0.328517287969589</c:v>
                </c:pt>
                <c:pt idx="111">
                  <c:v>0.333794295787811</c:v>
                </c:pt>
                <c:pt idx="112">
                  <c:v>0.335939824581146</c:v>
                </c:pt>
                <c:pt idx="113">
                  <c:v>0.337533533573151</c:v>
                </c:pt>
                <c:pt idx="114">
                  <c:v>0.341089427471161</c:v>
                </c:pt>
                <c:pt idx="115">
                  <c:v>0.347202450037003</c:v>
                </c:pt>
                <c:pt idx="116">
                  <c:v>0.35371458530426</c:v>
                </c:pt>
                <c:pt idx="117">
                  <c:v>0.359066635370254</c:v>
                </c:pt>
                <c:pt idx="118">
                  <c:v>0.364739567041397</c:v>
                </c:pt>
                <c:pt idx="119">
                  <c:v>0.37100538611412</c:v>
                </c:pt>
                <c:pt idx="120">
                  <c:v>0.376597732305527</c:v>
                </c:pt>
                <c:pt idx="121">
                  <c:v>0.381388604640961</c:v>
                </c:pt>
                <c:pt idx="122">
                  <c:v>0.385268211364746</c:v>
                </c:pt>
                <c:pt idx="123">
                  <c:v>0.387774795293808</c:v>
                </c:pt>
                <c:pt idx="124">
                  <c:v>0.3880355656147</c:v>
                </c:pt>
                <c:pt idx="125">
                  <c:v>0.384819060564041</c:v>
                </c:pt>
                <c:pt idx="126">
                  <c:v>0.378004401922226</c:v>
                </c:pt>
                <c:pt idx="127">
                  <c:v>0.360144853591919</c:v>
                </c:pt>
              </c:numCache>
            </c:numRef>
          </c:val>
          <c:smooth val="0"/>
        </c:ser>
        <c:ser>
          <c:idx val="6"/>
          <c:order val="5"/>
          <c:tx>
            <c:strRef>
              <c:f>calculatorbig!$DW$7</c:f>
              <c:strCache>
                <c:ptCount val="1"/>
                <c:pt idx="0">
                  <c:v>2000</c:v>
                </c:pt>
              </c:strCache>
            </c:strRef>
          </c:tx>
          <c:spPr>
            <a:ln w="31750">
              <a:solidFill>
                <a:srgbClr val="DB0809"/>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calculatorbig!$DW$8:$DW$135</c:f>
              <c:numCache>
                <c:formatCode>0.0%</c:formatCode>
                <c:ptCount val="128"/>
                <c:pt idx="0">
                  <c:v>0.245273306965828</c:v>
                </c:pt>
                <c:pt idx="1">
                  <c:v>0.24370102584362</c:v>
                </c:pt>
                <c:pt idx="2">
                  <c:v>0.243402719497681</c:v>
                </c:pt>
                <c:pt idx="3">
                  <c:v>0.243595808744431</c:v>
                </c:pt>
                <c:pt idx="4">
                  <c:v>0.240897864103317</c:v>
                </c:pt>
                <c:pt idx="5">
                  <c:v>0.237884923815727</c:v>
                </c:pt>
                <c:pt idx="6">
                  <c:v>0.237656831741333</c:v>
                </c:pt>
                <c:pt idx="7">
                  <c:v>0.241019278764725</c:v>
                </c:pt>
                <c:pt idx="8">
                  <c:v>0.245164424180984</c:v>
                </c:pt>
                <c:pt idx="9">
                  <c:v>0.246797233819962</c:v>
                </c:pt>
                <c:pt idx="10">
                  <c:v>0.248028695583343</c:v>
                </c:pt>
                <c:pt idx="11">
                  <c:v>0.250946342945099</c:v>
                </c:pt>
                <c:pt idx="12">
                  <c:v>0.254817992448807</c:v>
                </c:pt>
                <c:pt idx="13">
                  <c:v>0.257953345775604</c:v>
                </c:pt>
                <c:pt idx="14">
                  <c:v>0.259951561689377</c:v>
                </c:pt>
                <c:pt idx="15">
                  <c:v>0.261737942695618</c:v>
                </c:pt>
                <c:pt idx="16">
                  <c:v>0.264337211847305</c:v>
                </c:pt>
                <c:pt idx="17">
                  <c:v>0.267623841762543</c:v>
                </c:pt>
                <c:pt idx="18">
                  <c:v>0.270834475755692</c:v>
                </c:pt>
                <c:pt idx="19">
                  <c:v>0.273524671792984</c:v>
                </c:pt>
                <c:pt idx="20">
                  <c:v>0.274918258190155</c:v>
                </c:pt>
                <c:pt idx="21">
                  <c:v>0.275661587715149</c:v>
                </c:pt>
                <c:pt idx="22">
                  <c:v>0.276892751455307</c:v>
                </c:pt>
                <c:pt idx="23">
                  <c:v>0.27770471572876</c:v>
                </c:pt>
                <c:pt idx="24">
                  <c:v>0.277160704135895</c:v>
                </c:pt>
                <c:pt idx="25">
                  <c:v>0.275605112314224</c:v>
                </c:pt>
                <c:pt idx="26">
                  <c:v>0.274681627750397</c:v>
                </c:pt>
                <c:pt idx="27">
                  <c:v>0.274980962276459</c:v>
                </c:pt>
                <c:pt idx="28">
                  <c:v>0.274857074022293</c:v>
                </c:pt>
                <c:pt idx="29">
                  <c:v>0.273547023534775</c:v>
                </c:pt>
                <c:pt idx="30">
                  <c:v>0.272167205810547</c:v>
                </c:pt>
                <c:pt idx="31">
                  <c:v>0.270686149597168</c:v>
                </c:pt>
                <c:pt idx="32">
                  <c:v>0.269201099872589</c:v>
                </c:pt>
                <c:pt idx="33">
                  <c:v>0.26730090379715</c:v>
                </c:pt>
                <c:pt idx="34">
                  <c:v>0.264825105667114</c:v>
                </c:pt>
                <c:pt idx="35">
                  <c:v>0.263507395982742</c:v>
                </c:pt>
                <c:pt idx="36">
                  <c:v>0.265590131282806</c:v>
                </c:pt>
                <c:pt idx="37">
                  <c:v>0.269546061754227</c:v>
                </c:pt>
                <c:pt idx="38">
                  <c:v>0.271981865167618</c:v>
                </c:pt>
                <c:pt idx="39">
                  <c:v>0.273241758346558</c:v>
                </c:pt>
                <c:pt idx="40">
                  <c:v>0.274318933486938</c:v>
                </c:pt>
                <c:pt idx="41">
                  <c:v>0.275854200124741</c:v>
                </c:pt>
                <c:pt idx="42">
                  <c:v>0.278308272361755</c:v>
                </c:pt>
                <c:pt idx="43">
                  <c:v>0.280337691307068</c:v>
                </c:pt>
                <c:pt idx="44">
                  <c:v>0.281246900558472</c:v>
                </c:pt>
                <c:pt idx="45">
                  <c:v>0.281779587268829</c:v>
                </c:pt>
                <c:pt idx="46">
                  <c:v>0.281780183315277</c:v>
                </c:pt>
                <c:pt idx="47">
                  <c:v>0.281256228685379</c:v>
                </c:pt>
                <c:pt idx="48">
                  <c:v>0.281174302101135</c:v>
                </c:pt>
                <c:pt idx="49">
                  <c:v>0.282759219408035</c:v>
                </c:pt>
                <c:pt idx="50">
                  <c:v>0.285084247589111</c:v>
                </c:pt>
                <c:pt idx="51">
                  <c:v>0.286521464586258</c:v>
                </c:pt>
                <c:pt idx="52">
                  <c:v>0.286824882030487</c:v>
                </c:pt>
                <c:pt idx="53">
                  <c:v>0.287000566720962</c:v>
                </c:pt>
                <c:pt idx="54">
                  <c:v>0.288103878498077</c:v>
                </c:pt>
                <c:pt idx="55">
                  <c:v>0.290023684501648</c:v>
                </c:pt>
                <c:pt idx="56">
                  <c:v>0.292505145072937</c:v>
                </c:pt>
                <c:pt idx="57">
                  <c:v>0.294844269752502</c:v>
                </c:pt>
                <c:pt idx="58">
                  <c:v>0.296399354934692</c:v>
                </c:pt>
                <c:pt idx="59">
                  <c:v>0.297236889600754</c:v>
                </c:pt>
                <c:pt idx="60">
                  <c:v>0.297612279653549</c:v>
                </c:pt>
                <c:pt idx="61">
                  <c:v>0.298046737909317</c:v>
                </c:pt>
                <c:pt idx="62">
                  <c:v>0.298636138439178</c:v>
                </c:pt>
                <c:pt idx="63">
                  <c:v>0.298275113105774</c:v>
                </c:pt>
                <c:pt idx="64">
                  <c:v>0.297487020492554</c:v>
                </c:pt>
                <c:pt idx="65">
                  <c:v>0.297493994235992</c:v>
                </c:pt>
                <c:pt idx="66">
                  <c:v>0.298858076334</c:v>
                </c:pt>
                <c:pt idx="67">
                  <c:v>0.302031874656677</c:v>
                </c:pt>
                <c:pt idx="68">
                  <c:v>0.306216597557068</c:v>
                </c:pt>
                <c:pt idx="69">
                  <c:v>0.308947384357452</c:v>
                </c:pt>
                <c:pt idx="70">
                  <c:v>0.309085309505463</c:v>
                </c:pt>
                <c:pt idx="71">
                  <c:v>0.309814035892487</c:v>
                </c:pt>
                <c:pt idx="72">
                  <c:v>0.311942875385284</c:v>
                </c:pt>
                <c:pt idx="73">
                  <c:v>0.313220500946045</c:v>
                </c:pt>
                <c:pt idx="74">
                  <c:v>0.313643783330917</c:v>
                </c:pt>
                <c:pt idx="75">
                  <c:v>0.313678920269012</c:v>
                </c:pt>
                <c:pt idx="76">
                  <c:v>0.314099133014679</c:v>
                </c:pt>
                <c:pt idx="77">
                  <c:v>0.315362751483917</c:v>
                </c:pt>
                <c:pt idx="78">
                  <c:v>0.315932512283325</c:v>
                </c:pt>
                <c:pt idx="79">
                  <c:v>0.316211760044098</c:v>
                </c:pt>
                <c:pt idx="80">
                  <c:v>0.317131370306015</c:v>
                </c:pt>
                <c:pt idx="81">
                  <c:v>0.318871736526489</c:v>
                </c:pt>
                <c:pt idx="82">
                  <c:v>0.321522057056427</c:v>
                </c:pt>
                <c:pt idx="83">
                  <c:v>0.324337065219879</c:v>
                </c:pt>
                <c:pt idx="84">
                  <c:v>0.327064484357834</c:v>
                </c:pt>
                <c:pt idx="85">
                  <c:v>0.329191356897354</c:v>
                </c:pt>
                <c:pt idx="86">
                  <c:v>0.32964426279068</c:v>
                </c:pt>
                <c:pt idx="87">
                  <c:v>0.32851505279541</c:v>
                </c:pt>
                <c:pt idx="88">
                  <c:v>0.326440751552582</c:v>
                </c:pt>
                <c:pt idx="89">
                  <c:v>0.324167013168335</c:v>
                </c:pt>
                <c:pt idx="90">
                  <c:v>0.322801411151886</c:v>
                </c:pt>
                <c:pt idx="91">
                  <c:v>0.32244086265564</c:v>
                </c:pt>
                <c:pt idx="92">
                  <c:v>0.321633011102676</c:v>
                </c:pt>
                <c:pt idx="93">
                  <c:v>0.319759666919708</c:v>
                </c:pt>
                <c:pt idx="94">
                  <c:v>0.318012177944183</c:v>
                </c:pt>
                <c:pt idx="95">
                  <c:v>0.317135632038116</c:v>
                </c:pt>
                <c:pt idx="96">
                  <c:v>0.316421687602997</c:v>
                </c:pt>
                <c:pt idx="97">
                  <c:v>0.315400332212448</c:v>
                </c:pt>
                <c:pt idx="98">
                  <c:v>0.314744263887405</c:v>
                </c:pt>
                <c:pt idx="99">
                  <c:v>0.316266626119614</c:v>
                </c:pt>
                <c:pt idx="100">
                  <c:v>0.319096028804779</c:v>
                </c:pt>
                <c:pt idx="101">
                  <c:v>0.32096254825592</c:v>
                </c:pt>
                <c:pt idx="102">
                  <c:v>0.321890950202942</c:v>
                </c:pt>
                <c:pt idx="103">
                  <c:v>0.32352602481842</c:v>
                </c:pt>
                <c:pt idx="104">
                  <c:v>0.326541215181351</c:v>
                </c:pt>
                <c:pt idx="105">
                  <c:v>0.330985337495804</c:v>
                </c:pt>
                <c:pt idx="106">
                  <c:v>0.337329983711243</c:v>
                </c:pt>
                <c:pt idx="107">
                  <c:v>0.345127880573273</c:v>
                </c:pt>
                <c:pt idx="108">
                  <c:v>0.351809799671173</c:v>
                </c:pt>
                <c:pt idx="109">
                  <c:v>0.354878604412079</c:v>
                </c:pt>
                <c:pt idx="110">
                  <c:v>0.35611629486084</c:v>
                </c:pt>
                <c:pt idx="111">
                  <c:v>0.359626919031143</c:v>
                </c:pt>
                <c:pt idx="112">
                  <c:v>0.366186052560806</c:v>
                </c:pt>
                <c:pt idx="113">
                  <c:v>0.374197155237198</c:v>
                </c:pt>
                <c:pt idx="114">
                  <c:v>0.380463719367981</c:v>
                </c:pt>
                <c:pt idx="115">
                  <c:v>0.385360777378082</c:v>
                </c:pt>
                <c:pt idx="116">
                  <c:v>0.390006303787231</c:v>
                </c:pt>
                <c:pt idx="117">
                  <c:v>0.393017470836639</c:v>
                </c:pt>
                <c:pt idx="118">
                  <c:v>0.393455147743225</c:v>
                </c:pt>
                <c:pt idx="119">
                  <c:v>0.392175614833832</c:v>
                </c:pt>
                <c:pt idx="120">
                  <c:v>0.390564143657684</c:v>
                </c:pt>
                <c:pt idx="121">
                  <c:v>0.389972507953644</c:v>
                </c:pt>
                <c:pt idx="122">
                  <c:v>0.387124061584473</c:v>
                </c:pt>
                <c:pt idx="123">
                  <c:v>0.379365652799606</c:v>
                </c:pt>
                <c:pt idx="124">
                  <c:v>0.370842397212982</c:v>
                </c:pt>
                <c:pt idx="125">
                  <c:v>0.362817496061325</c:v>
                </c:pt>
                <c:pt idx="126">
                  <c:v>0.353140741586685</c:v>
                </c:pt>
                <c:pt idx="127">
                  <c:v>0.331402152776718</c:v>
                </c:pt>
              </c:numCache>
            </c:numRef>
          </c:val>
          <c:smooth val="0"/>
        </c:ser>
        <c:ser>
          <c:idx val="7"/>
          <c:order val="6"/>
          <c:tx>
            <c:strRef>
              <c:f>calculatorbig!$DX$7</c:f>
              <c:strCache>
                <c:ptCount val="1"/>
                <c:pt idx="0">
                  <c:v>2010</c:v>
                </c:pt>
              </c:strCache>
            </c:strRef>
          </c:tx>
          <c:spPr>
            <a:ln w="31750">
              <a:solidFill>
                <a:srgbClr val="E30809"/>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calculatorbig!$DX$8:$DX$135</c:f>
              <c:numCache>
                <c:formatCode>0.0%</c:formatCode>
                <c:ptCount val="128"/>
                <c:pt idx="0">
                  <c:v>0.252805173397064</c:v>
                </c:pt>
                <c:pt idx="1">
                  <c:v>0.252013683319092</c:v>
                </c:pt>
                <c:pt idx="2">
                  <c:v>0.24947814643383</c:v>
                </c:pt>
                <c:pt idx="3">
                  <c:v>0.24851194024086</c:v>
                </c:pt>
                <c:pt idx="4">
                  <c:v>0.248996883630753</c:v>
                </c:pt>
                <c:pt idx="5">
                  <c:v>0.248338788747787</c:v>
                </c:pt>
                <c:pt idx="6">
                  <c:v>0.247159123420715</c:v>
                </c:pt>
                <c:pt idx="7">
                  <c:v>0.245943486690521</c:v>
                </c:pt>
                <c:pt idx="8">
                  <c:v>0.244153141975403</c:v>
                </c:pt>
                <c:pt idx="9">
                  <c:v>0.242339432239532</c:v>
                </c:pt>
                <c:pt idx="10">
                  <c:v>0.240876272320747</c:v>
                </c:pt>
                <c:pt idx="11">
                  <c:v>0.240755274891853</c:v>
                </c:pt>
                <c:pt idx="12">
                  <c:v>0.24030290544033</c:v>
                </c:pt>
                <c:pt idx="13">
                  <c:v>0.238971352577209</c:v>
                </c:pt>
                <c:pt idx="14">
                  <c:v>0.238162904977798</c:v>
                </c:pt>
                <c:pt idx="15">
                  <c:v>0.237968891859055</c:v>
                </c:pt>
                <c:pt idx="16">
                  <c:v>0.238190919160843</c:v>
                </c:pt>
                <c:pt idx="17">
                  <c:v>0.2384292781353</c:v>
                </c:pt>
                <c:pt idx="18">
                  <c:v>0.238393545150757</c:v>
                </c:pt>
                <c:pt idx="19">
                  <c:v>0.237906560301781</c:v>
                </c:pt>
                <c:pt idx="20">
                  <c:v>0.237348273396492</c:v>
                </c:pt>
                <c:pt idx="21">
                  <c:v>0.237108871340752</c:v>
                </c:pt>
                <c:pt idx="22">
                  <c:v>0.237287029623985</c:v>
                </c:pt>
                <c:pt idx="23">
                  <c:v>0.237291112542152</c:v>
                </c:pt>
                <c:pt idx="24">
                  <c:v>0.236171796917915</c:v>
                </c:pt>
                <c:pt idx="25">
                  <c:v>0.234778866171837</c:v>
                </c:pt>
                <c:pt idx="26">
                  <c:v>0.235070630908012</c:v>
                </c:pt>
                <c:pt idx="27">
                  <c:v>0.235873803496361</c:v>
                </c:pt>
                <c:pt idx="28">
                  <c:v>0.2359489351511</c:v>
                </c:pt>
                <c:pt idx="29">
                  <c:v>0.236117541790009</c:v>
                </c:pt>
                <c:pt idx="30">
                  <c:v>0.23650136590004</c:v>
                </c:pt>
                <c:pt idx="31">
                  <c:v>0.237103700637817</c:v>
                </c:pt>
                <c:pt idx="32">
                  <c:v>0.237364903092384</c:v>
                </c:pt>
                <c:pt idx="33">
                  <c:v>0.23667773604393</c:v>
                </c:pt>
                <c:pt idx="34">
                  <c:v>0.236187472939491</c:v>
                </c:pt>
                <c:pt idx="35">
                  <c:v>0.23723478615284</c:v>
                </c:pt>
                <c:pt idx="36">
                  <c:v>0.238456875085831</c:v>
                </c:pt>
                <c:pt idx="37">
                  <c:v>0.237538009881973</c:v>
                </c:pt>
                <c:pt idx="38">
                  <c:v>0.235350281000137</c:v>
                </c:pt>
                <c:pt idx="39">
                  <c:v>0.234089076519012</c:v>
                </c:pt>
                <c:pt idx="40">
                  <c:v>0.234305694699287</c:v>
                </c:pt>
                <c:pt idx="41">
                  <c:v>0.235479712486267</c:v>
                </c:pt>
                <c:pt idx="42">
                  <c:v>0.237396150827408</c:v>
                </c:pt>
                <c:pt idx="43">
                  <c:v>0.239103108644485</c:v>
                </c:pt>
                <c:pt idx="44">
                  <c:v>0.239521235227585</c:v>
                </c:pt>
                <c:pt idx="45">
                  <c:v>0.239710479974747</c:v>
                </c:pt>
                <c:pt idx="46">
                  <c:v>0.240716770291328</c:v>
                </c:pt>
                <c:pt idx="47">
                  <c:v>0.241896227002144</c:v>
                </c:pt>
                <c:pt idx="48">
                  <c:v>0.242248296737671</c:v>
                </c:pt>
                <c:pt idx="49">
                  <c:v>0.242644846439362</c:v>
                </c:pt>
                <c:pt idx="50">
                  <c:v>0.244352266192436</c:v>
                </c:pt>
                <c:pt idx="51">
                  <c:v>0.247067362070084</c:v>
                </c:pt>
                <c:pt idx="52">
                  <c:v>0.249930799007416</c:v>
                </c:pt>
                <c:pt idx="53">
                  <c:v>0.251917988061905</c:v>
                </c:pt>
                <c:pt idx="54">
                  <c:v>0.253218412399292</c:v>
                </c:pt>
                <c:pt idx="55">
                  <c:v>0.254567444324493</c:v>
                </c:pt>
                <c:pt idx="56">
                  <c:v>0.25581619143486</c:v>
                </c:pt>
                <c:pt idx="57">
                  <c:v>0.256960153579712</c:v>
                </c:pt>
                <c:pt idx="58">
                  <c:v>0.257515221834183</c:v>
                </c:pt>
                <c:pt idx="59">
                  <c:v>0.25738513469696</c:v>
                </c:pt>
                <c:pt idx="60">
                  <c:v>0.257223546504974</c:v>
                </c:pt>
                <c:pt idx="61">
                  <c:v>0.257613658905029</c:v>
                </c:pt>
                <c:pt idx="62">
                  <c:v>0.258031249046326</c:v>
                </c:pt>
                <c:pt idx="63">
                  <c:v>0.258558869361877</c:v>
                </c:pt>
                <c:pt idx="64">
                  <c:v>0.260212659835815</c:v>
                </c:pt>
                <c:pt idx="65">
                  <c:v>0.262473165988922</c:v>
                </c:pt>
                <c:pt idx="66">
                  <c:v>0.264455735683441</c:v>
                </c:pt>
                <c:pt idx="67">
                  <c:v>0.266305238008499</c:v>
                </c:pt>
                <c:pt idx="68">
                  <c:v>0.267850875854492</c:v>
                </c:pt>
                <c:pt idx="69">
                  <c:v>0.26906955242157</c:v>
                </c:pt>
                <c:pt idx="70">
                  <c:v>0.27062201499939</c:v>
                </c:pt>
                <c:pt idx="71">
                  <c:v>0.271784782409668</c:v>
                </c:pt>
                <c:pt idx="72">
                  <c:v>0.272138297557831</c:v>
                </c:pt>
                <c:pt idx="73">
                  <c:v>0.272688925266266</c:v>
                </c:pt>
                <c:pt idx="74">
                  <c:v>0.274244993925095</c:v>
                </c:pt>
                <c:pt idx="75">
                  <c:v>0.276562660932541</c:v>
                </c:pt>
                <c:pt idx="76">
                  <c:v>0.278655141592026</c:v>
                </c:pt>
                <c:pt idx="77">
                  <c:v>0.280618131160736</c:v>
                </c:pt>
                <c:pt idx="78">
                  <c:v>0.283509194850922</c:v>
                </c:pt>
                <c:pt idx="79">
                  <c:v>0.285636961460113</c:v>
                </c:pt>
                <c:pt idx="80">
                  <c:v>0.286111235618591</c:v>
                </c:pt>
                <c:pt idx="81">
                  <c:v>0.287387490272522</c:v>
                </c:pt>
                <c:pt idx="82">
                  <c:v>0.289047241210937</c:v>
                </c:pt>
                <c:pt idx="83">
                  <c:v>0.290043175220489</c:v>
                </c:pt>
                <c:pt idx="84">
                  <c:v>0.291211605072021</c:v>
                </c:pt>
                <c:pt idx="85">
                  <c:v>0.292453765869141</c:v>
                </c:pt>
                <c:pt idx="86">
                  <c:v>0.293215751647949</c:v>
                </c:pt>
                <c:pt idx="87">
                  <c:v>0.293555527925491</c:v>
                </c:pt>
                <c:pt idx="88">
                  <c:v>0.293639302253723</c:v>
                </c:pt>
                <c:pt idx="89">
                  <c:v>0.293069392442703</c:v>
                </c:pt>
                <c:pt idx="90">
                  <c:v>0.292019546031952</c:v>
                </c:pt>
                <c:pt idx="91">
                  <c:v>0.290620118379593</c:v>
                </c:pt>
                <c:pt idx="92">
                  <c:v>0.289669036865234</c:v>
                </c:pt>
                <c:pt idx="93">
                  <c:v>0.289205491542816</c:v>
                </c:pt>
                <c:pt idx="94">
                  <c:v>0.288803189992905</c:v>
                </c:pt>
                <c:pt idx="95">
                  <c:v>0.288183569908142</c:v>
                </c:pt>
                <c:pt idx="96">
                  <c:v>0.28607189655304</c:v>
                </c:pt>
                <c:pt idx="97">
                  <c:v>0.282193511724472</c:v>
                </c:pt>
                <c:pt idx="98">
                  <c:v>0.278521776199341</c:v>
                </c:pt>
                <c:pt idx="99">
                  <c:v>0.276361972093582</c:v>
                </c:pt>
                <c:pt idx="100">
                  <c:v>0.274618625640869</c:v>
                </c:pt>
                <c:pt idx="101">
                  <c:v>0.272744596004486</c:v>
                </c:pt>
                <c:pt idx="102">
                  <c:v>0.272558093070984</c:v>
                </c:pt>
                <c:pt idx="103">
                  <c:v>0.273669242858887</c:v>
                </c:pt>
                <c:pt idx="104">
                  <c:v>0.274888455867767</c:v>
                </c:pt>
                <c:pt idx="105">
                  <c:v>0.277023643255234</c:v>
                </c:pt>
                <c:pt idx="106">
                  <c:v>0.280215620994568</c:v>
                </c:pt>
                <c:pt idx="107">
                  <c:v>0.28415983915329</c:v>
                </c:pt>
                <c:pt idx="108">
                  <c:v>0.288378238677978</c:v>
                </c:pt>
                <c:pt idx="109">
                  <c:v>0.292961686849594</c:v>
                </c:pt>
                <c:pt idx="110">
                  <c:v>0.296292394399643</c:v>
                </c:pt>
                <c:pt idx="111">
                  <c:v>0.29786616563797</c:v>
                </c:pt>
                <c:pt idx="112">
                  <c:v>0.300216913223267</c:v>
                </c:pt>
                <c:pt idx="113">
                  <c:v>0.303389668464661</c:v>
                </c:pt>
                <c:pt idx="114">
                  <c:v>0.306314587593079</c:v>
                </c:pt>
                <c:pt idx="115">
                  <c:v>0.310414880514145</c:v>
                </c:pt>
                <c:pt idx="116">
                  <c:v>0.315409004688263</c:v>
                </c:pt>
                <c:pt idx="117">
                  <c:v>0.317344933748245</c:v>
                </c:pt>
                <c:pt idx="118">
                  <c:v>0.315455734729767</c:v>
                </c:pt>
                <c:pt idx="119">
                  <c:v>0.312832951545715</c:v>
                </c:pt>
                <c:pt idx="120">
                  <c:v>0.311080366373062</c:v>
                </c:pt>
                <c:pt idx="121">
                  <c:v>0.309280782938003</c:v>
                </c:pt>
                <c:pt idx="122">
                  <c:v>0.303969591856003</c:v>
                </c:pt>
                <c:pt idx="123">
                  <c:v>0.298551887273788</c:v>
                </c:pt>
                <c:pt idx="124">
                  <c:v>0.295149147510529</c:v>
                </c:pt>
                <c:pt idx="125">
                  <c:v>0.289879471063614</c:v>
                </c:pt>
                <c:pt idx="126">
                  <c:v>0.285159200429916</c:v>
                </c:pt>
                <c:pt idx="127">
                  <c:v>0.276698976755142</c:v>
                </c:pt>
              </c:numCache>
            </c:numRef>
          </c:val>
          <c:smooth val="0"/>
        </c:ser>
        <c:ser>
          <c:idx val="0"/>
          <c:order val="7"/>
          <c:tx>
            <c:strRef>
              <c:f>calculatorbig!$DY$7</c:f>
              <c:strCache>
                <c:ptCount val="1"/>
                <c:pt idx="0">
                  <c:v>2018</c:v>
                </c:pt>
              </c:strCache>
            </c:strRef>
          </c:tx>
          <c:spPr>
            <a:ln>
              <a:solidFill>
                <a:srgbClr val="FF0000"/>
              </a:solidFill>
            </a:ln>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calculatorbig!$DY$8:$DY$135</c:f>
              <c:numCache>
                <c:formatCode>0.0%</c:formatCode>
                <c:ptCount val="128"/>
                <c:pt idx="0">
                  <c:v>0.274220764636993</c:v>
                </c:pt>
                <c:pt idx="1">
                  <c:v>0.269229531288147</c:v>
                </c:pt>
                <c:pt idx="2">
                  <c:v>0.262620657682419</c:v>
                </c:pt>
                <c:pt idx="3">
                  <c:v>0.258552819490433</c:v>
                </c:pt>
                <c:pt idx="4">
                  <c:v>0.256024122238159</c:v>
                </c:pt>
                <c:pt idx="5">
                  <c:v>0.254062116146088</c:v>
                </c:pt>
                <c:pt idx="6">
                  <c:v>0.251645177602768</c:v>
                </c:pt>
                <c:pt idx="7">
                  <c:v>0.249448642134666</c:v>
                </c:pt>
                <c:pt idx="8">
                  <c:v>0.24871689081192</c:v>
                </c:pt>
                <c:pt idx="9">
                  <c:v>0.248288601636887</c:v>
                </c:pt>
                <c:pt idx="10">
                  <c:v>0.246474981307983</c:v>
                </c:pt>
                <c:pt idx="11">
                  <c:v>0.245235860347748</c:v>
                </c:pt>
                <c:pt idx="12">
                  <c:v>0.244160696864128</c:v>
                </c:pt>
                <c:pt idx="13">
                  <c:v>0.243002817034721</c:v>
                </c:pt>
                <c:pt idx="14">
                  <c:v>0.242293611168861</c:v>
                </c:pt>
                <c:pt idx="15">
                  <c:v>0.242063105106354</c:v>
                </c:pt>
                <c:pt idx="16">
                  <c:v>0.242211624979973</c:v>
                </c:pt>
                <c:pt idx="17">
                  <c:v>0.242392167448997</c:v>
                </c:pt>
                <c:pt idx="18">
                  <c:v>0.242283523082733</c:v>
                </c:pt>
                <c:pt idx="19">
                  <c:v>0.243142887949944</c:v>
                </c:pt>
                <c:pt idx="20">
                  <c:v>0.245518028736114</c:v>
                </c:pt>
                <c:pt idx="21">
                  <c:v>0.247058391571045</c:v>
                </c:pt>
                <c:pt idx="22">
                  <c:v>0.247108370065689</c:v>
                </c:pt>
                <c:pt idx="23">
                  <c:v>0.246930748224258</c:v>
                </c:pt>
                <c:pt idx="24">
                  <c:v>0.245812237262726</c:v>
                </c:pt>
                <c:pt idx="25">
                  <c:v>0.243714347481728</c:v>
                </c:pt>
                <c:pt idx="26">
                  <c:v>0.242577970027924</c:v>
                </c:pt>
                <c:pt idx="27">
                  <c:v>0.242444515228271</c:v>
                </c:pt>
                <c:pt idx="28">
                  <c:v>0.241747424006462</c:v>
                </c:pt>
                <c:pt idx="29">
                  <c:v>0.23917330801487</c:v>
                </c:pt>
                <c:pt idx="30">
                  <c:v>0.236237674951553</c:v>
                </c:pt>
                <c:pt idx="31">
                  <c:v>0.235500916838646</c:v>
                </c:pt>
                <c:pt idx="32">
                  <c:v>0.23603443801403</c:v>
                </c:pt>
                <c:pt idx="33">
                  <c:v>0.236346319317818</c:v>
                </c:pt>
                <c:pt idx="34">
                  <c:v>0.236452087759972</c:v>
                </c:pt>
                <c:pt idx="35">
                  <c:v>0.236407414078712</c:v>
                </c:pt>
                <c:pt idx="36">
                  <c:v>0.235979214310646</c:v>
                </c:pt>
                <c:pt idx="37">
                  <c:v>0.235735476016998</c:v>
                </c:pt>
                <c:pt idx="38">
                  <c:v>0.236035421490669</c:v>
                </c:pt>
                <c:pt idx="39">
                  <c:v>0.237157225608826</c:v>
                </c:pt>
                <c:pt idx="40">
                  <c:v>0.238953307271004</c:v>
                </c:pt>
                <c:pt idx="41">
                  <c:v>0.240321278572083</c:v>
                </c:pt>
                <c:pt idx="42">
                  <c:v>0.240769654512405</c:v>
                </c:pt>
                <c:pt idx="43">
                  <c:v>0.240359783172607</c:v>
                </c:pt>
                <c:pt idx="44">
                  <c:v>0.240710750222206</c:v>
                </c:pt>
                <c:pt idx="45">
                  <c:v>0.241631239652634</c:v>
                </c:pt>
                <c:pt idx="46">
                  <c:v>0.242626935243607</c:v>
                </c:pt>
                <c:pt idx="47">
                  <c:v>0.243500962853432</c:v>
                </c:pt>
                <c:pt idx="48">
                  <c:v>0.244073092937469</c:v>
                </c:pt>
                <c:pt idx="49">
                  <c:v>0.244911417365074</c:v>
                </c:pt>
                <c:pt idx="50">
                  <c:v>0.246307700872421</c:v>
                </c:pt>
                <c:pt idx="51">
                  <c:v>0.247418150305748</c:v>
                </c:pt>
                <c:pt idx="52">
                  <c:v>0.248497396707535</c:v>
                </c:pt>
                <c:pt idx="53">
                  <c:v>0.250024378299713</c:v>
                </c:pt>
                <c:pt idx="54">
                  <c:v>0.252417296171188</c:v>
                </c:pt>
                <c:pt idx="55">
                  <c:v>0.255114793777466</c:v>
                </c:pt>
                <c:pt idx="56">
                  <c:v>0.257111310958862</c:v>
                </c:pt>
                <c:pt idx="57">
                  <c:v>0.258245140314102</c:v>
                </c:pt>
                <c:pt idx="58">
                  <c:v>0.258816421031952</c:v>
                </c:pt>
                <c:pt idx="59">
                  <c:v>0.259257763624191</c:v>
                </c:pt>
                <c:pt idx="60">
                  <c:v>0.259138256311417</c:v>
                </c:pt>
                <c:pt idx="61">
                  <c:v>0.258529454469681</c:v>
                </c:pt>
                <c:pt idx="62">
                  <c:v>0.258570969104767</c:v>
                </c:pt>
                <c:pt idx="63">
                  <c:v>0.259630143642426</c:v>
                </c:pt>
                <c:pt idx="64">
                  <c:v>0.260636508464813</c:v>
                </c:pt>
                <c:pt idx="65">
                  <c:v>0.261560142040253</c:v>
                </c:pt>
                <c:pt idx="66">
                  <c:v>0.26289638876915</c:v>
                </c:pt>
                <c:pt idx="67">
                  <c:v>0.264932841062546</c:v>
                </c:pt>
                <c:pt idx="68">
                  <c:v>0.267678797245026</c:v>
                </c:pt>
                <c:pt idx="69">
                  <c:v>0.269977778196335</c:v>
                </c:pt>
                <c:pt idx="70">
                  <c:v>0.271072268486023</c:v>
                </c:pt>
                <c:pt idx="71">
                  <c:v>0.271544724702835</c:v>
                </c:pt>
                <c:pt idx="72">
                  <c:v>0.272177577018738</c:v>
                </c:pt>
                <c:pt idx="73">
                  <c:v>0.273485660552978</c:v>
                </c:pt>
                <c:pt idx="74">
                  <c:v>0.275028496980667</c:v>
                </c:pt>
                <c:pt idx="75">
                  <c:v>0.27703058719635</c:v>
                </c:pt>
                <c:pt idx="76">
                  <c:v>0.279710829257965</c:v>
                </c:pt>
                <c:pt idx="77">
                  <c:v>0.282375514507294</c:v>
                </c:pt>
                <c:pt idx="78">
                  <c:v>0.284622043371201</c:v>
                </c:pt>
                <c:pt idx="79">
                  <c:v>0.286707103252411</c:v>
                </c:pt>
                <c:pt idx="80">
                  <c:v>0.289272427558899</c:v>
                </c:pt>
                <c:pt idx="81">
                  <c:v>0.291634500026703</c:v>
                </c:pt>
                <c:pt idx="82">
                  <c:v>0.293157279491425</c:v>
                </c:pt>
                <c:pt idx="83">
                  <c:v>0.294706165790558</c:v>
                </c:pt>
                <c:pt idx="84">
                  <c:v>0.295805990695953</c:v>
                </c:pt>
                <c:pt idx="85">
                  <c:v>0.295492470264435</c:v>
                </c:pt>
                <c:pt idx="86">
                  <c:v>0.294781148433685</c:v>
                </c:pt>
                <c:pt idx="87">
                  <c:v>0.294414579868317</c:v>
                </c:pt>
                <c:pt idx="88">
                  <c:v>0.293673187494278</c:v>
                </c:pt>
                <c:pt idx="89">
                  <c:v>0.292085438966751</c:v>
                </c:pt>
                <c:pt idx="90">
                  <c:v>0.290124177932739</c:v>
                </c:pt>
                <c:pt idx="91">
                  <c:v>0.288343220949173</c:v>
                </c:pt>
                <c:pt idx="92">
                  <c:v>0.286846369504929</c:v>
                </c:pt>
                <c:pt idx="93">
                  <c:v>0.285128563642502</c:v>
                </c:pt>
                <c:pt idx="94">
                  <c:v>0.282730996608734</c:v>
                </c:pt>
                <c:pt idx="95">
                  <c:v>0.280256450176239</c:v>
                </c:pt>
                <c:pt idx="96">
                  <c:v>0.2780681848526</c:v>
                </c:pt>
                <c:pt idx="97">
                  <c:v>0.276225239038467</c:v>
                </c:pt>
                <c:pt idx="98">
                  <c:v>0.274812281131744</c:v>
                </c:pt>
                <c:pt idx="99">
                  <c:v>0.274668425321579</c:v>
                </c:pt>
                <c:pt idx="100">
                  <c:v>0.275463432073593</c:v>
                </c:pt>
                <c:pt idx="101">
                  <c:v>0.276463687419891</c:v>
                </c:pt>
                <c:pt idx="102">
                  <c:v>0.277988642454147</c:v>
                </c:pt>
                <c:pt idx="103">
                  <c:v>0.280874133110046</c:v>
                </c:pt>
                <c:pt idx="104">
                  <c:v>0.285470128059387</c:v>
                </c:pt>
                <c:pt idx="105">
                  <c:v>0.291339099407196</c:v>
                </c:pt>
                <c:pt idx="106">
                  <c:v>0.299641847610474</c:v>
                </c:pt>
                <c:pt idx="107">
                  <c:v>0.309093534946442</c:v>
                </c:pt>
                <c:pt idx="108">
                  <c:v>0.316243648529053</c:v>
                </c:pt>
                <c:pt idx="109">
                  <c:v>0.319711804389954</c:v>
                </c:pt>
                <c:pt idx="110">
                  <c:v>0.321885615587234</c:v>
                </c:pt>
                <c:pt idx="111">
                  <c:v>0.32460805773735</c:v>
                </c:pt>
                <c:pt idx="112">
                  <c:v>0.328248679637909</c:v>
                </c:pt>
                <c:pt idx="113">
                  <c:v>0.332137286663055</c:v>
                </c:pt>
                <c:pt idx="114">
                  <c:v>0.334707677364349</c:v>
                </c:pt>
                <c:pt idx="115">
                  <c:v>0.335066229104996</c:v>
                </c:pt>
                <c:pt idx="116">
                  <c:v>0.333897024393082</c:v>
                </c:pt>
                <c:pt idx="117">
                  <c:v>0.333382427692413</c:v>
                </c:pt>
                <c:pt idx="118">
                  <c:v>0.334210008382797</c:v>
                </c:pt>
                <c:pt idx="119">
                  <c:v>0.334161192178726</c:v>
                </c:pt>
                <c:pt idx="120">
                  <c:v>0.331896752119064</c:v>
                </c:pt>
                <c:pt idx="121">
                  <c:v>0.325844019651413</c:v>
                </c:pt>
                <c:pt idx="122">
                  <c:v>0.316708564758301</c:v>
                </c:pt>
                <c:pt idx="123">
                  <c:v>0.310375720262527</c:v>
                </c:pt>
                <c:pt idx="124">
                  <c:v>0.303428649902344</c:v>
                </c:pt>
                <c:pt idx="125">
                  <c:v>0.288481652736664</c:v>
                </c:pt>
                <c:pt idx="126">
                  <c:v>0.270625978708267</c:v>
                </c:pt>
                <c:pt idx="127">
                  <c:v>0.230415299534798</c:v>
                </c:pt>
              </c:numCache>
            </c:numRef>
          </c:val>
          <c:smooth val="0"/>
        </c:ser>
        <c:dLbls>
          <c:showLegendKey val="0"/>
          <c:showVal val="0"/>
          <c:showCatName val="0"/>
          <c:showSerName val="0"/>
          <c:showPercent val="0"/>
          <c:showBubbleSize val="0"/>
        </c:dLbls>
        <c:marker val="1"/>
        <c:smooth val="0"/>
        <c:axId val="2107273128"/>
        <c:axId val="2107278664"/>
      </c:lineChart>
      <c:catAx>
        <c:axId val="2107273128"/>
        <c:scaling>
          <c:orientation val="minMax"/>
        </c:scaling>
        <c:delete val="0"/>
        <c:axPos val="b"/>
        <c:title>
          <c:tx>
            <c:rich>
              <a:bodyPr/>
              <a:lstStyle/>
              <a:p>
                <a:pPr>
                  <a:defRPr/>
                </a:pPr>
                <a:r>
                  <a:rPr lang="en-US" sz="1400"/>
                  <a:t>Income group</a:t>
                </a:r>
              </a:p>
            </c:rich>
          </c:tx>
          <c:layout/>
          <c:overlay val="0"/>
        </c:title>
        <c:numFmt formatCode="0%" sourceLinked="1"/>
        <c:majorTickMark val="out"/>
        <c:minorTickMark val="none"/>
        <c:tickLblPos val="nextTo"/>
        <c:txPr>
          <a:bodyPr rot="-5400000" vert="horz"/>
          <a:lstStyle/>
          <a:p>
            <a:pPr>
              <a:defRPr sz="1200"/>
            </a:pPr>
            <a:endParaRPr lang="en-US"/>
          </a:p>
        </c:txPr>
        <c:crossAx val="2107278664"/>
        <c:crossesAt val="0.0"/>
        <c:auto val="1"/>
        <c:lblAlgn val="ctr"/>
        <c:lblOffset val="100"/>
        <c:tickLblSkip val="1"/>
        <c:tickMarkSkip val="10"/>
        <c:noMultiLvlLbl val="0"/>
      </c:catAx>
      <c:valAx>
        <c:axId val="2107278664"/>
        <c:scaling>
          <c:orientation val="minMax"/>
        </c:scaling>
        <c:delete val="0"/>
        <c:axPos val="l"/>
        <c:title>
          <c:tx>
            <c:rich>
              <a:bodyPr rot="-5400000" vert="horz"/>
              <a:lstStyle/>
              <a:p>
                <a:pPr>
                  <a:defRPr sz="1400"/>
                </a:pPr>
                <a:r>
                  <a:rPr lang="fr-FR" sz="1400" b="0"/>
                  <a:t>total tax rate</a:t>
                </a:r>
              </a:p>
            </c:rich>
          </c:tx>
          <c:layout>
            <c:manualLayout>
              <c:xMode val="edge"/>
              <c:yMode val="edge"/>
              <c:x val="0.00100495771361913"/>
              <c:y val="0.258253478119157"/>
            </c:manualLayout>
          </c:layout>
          <c:overlay val="0"/>
        </c:title>
        <c:numFmt formatCode="0%" sourceLinked="0"/>
        <c:majorTickMark val="none"/>
        <c:minorTickMark val="none"/>
        <c:tickLblPos val="nextTo"/>
        <c:txPr>
          <a:bodyPr/>
          <a:lstStyle/>
          <a:p>
            <a:pPr>
              <a:defRPr sz="1200"/>
            </a:pPr>
            <a:endParaRPr lang="en-US"/>
          </a:p>
        </c:txPr>
        <c:crossAx val="2107273128"/>
        <c:crosses val="autoZero"/>
        <c:crossBetween val="between"/>
      </c:valAx>
    </c:plotArea>
    <c:legend>
      <c:legendPos val="t"/>
      <c:layout>
        <c:manualLayout>
          <c:xMode val="edge"/>
          <c:yMode val="edge"/>
          <c:x val="0.177139331841613"/>
          <c:y val="0.0890594070294285"/>
          <c:w val="0.15420819423221"/>
          <c:h val="0.358746707788043"/>
        </c:manualLayout>
      </c:layout>
      <c:overlay val="0"/>
      <c:txPr>
        <a:bodyPr/>
        <a:lstStyle/>
        <a:p>
          <a:pPr>
            <a:defRPr sz="1200"/>
          </a:pPr>
          <a:endParaRPr lang="en-US"/>
        </a:p>
      </c:txPr>
    </c:legend>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200"/>
              <a:t>Pre-tax income inequality dynamics</a:t>
            </a:r>
            <a:endParaRPr lang="en-US" sz="1400"/>
          </a:p>
        </c:rich>
      </c:tx>
      <c:layout>
        <c:manualLayout>
          <c:xMode val="edge"/>
          <c:yMode val="edge"/>
          <c:x val="0.327075896079925"/>
          <c:y val="0.0"/>
        </c:manualLayout>
      </c:layout>
      <c:overlay val="0"/>
    </c:title>
    <c:autoTitleDeleted val="0"/>
    <c:plotArea>
      <c:layout>
        <c:manualLayout>
          <c:layoutTarget val="inner"/>
          <c:xMode val="edge"/>
          <c:yMode val="edge"/>
          <c:x val="0.141406486653285"/>
          <c:y val="0.0939639122192449"/>
          <c:w val="0.740073832286338"/>
          <c:h val="0.707953826714544"/>
        </c:manualLayout>
      </c:layout>
      <c:lineChart>
        <c:grouping val="standard"/>
        <c:varyColors val="0"/>
        <c:ser>
          <c:idx val="1"/>
          <c:order val="0"/>
          <c:tx>
            <c:v>Your proposed tax reform could increase pre-tax incomes in the long run by</c:v>
          </c:tx>
          <c:spPr>
            <a:ln w="38100">
              <a:solidFill>
                <a:srgbClr val="3366FF"/>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calculatorbig!$DK$8:$DK$135</c:f>
              <c:numCache>
                <c:formatCode>0.0%</c:formatCode>
                <c:ptCount val="128"/>
                <c:pt idx="0">
                  <c:v>0.052</c:v>
                </c:pt>
                <c:pt idx="1">
                  <c:v>0.048</c:v>
                </c:pt>
                <c:pt idx="2">
                  <c:v>0.045</c:v>
                </c:pt>
                <c:pt idx="3">
                  <c:v>0.042</c:v>
                </c:pt>
                <c:pt idx="4">
                  <c:v>0.04</c:v>
                </c:pt>
                <c:pt idx="5">
                  <c:v>0.039</c:v>
                </c:pt>
                <c:pt idx="6">
                  <c:v>0.038</c:v>
                </c:pt>
                <c:pt idx="7">
                  <c:v>0.036</c:v>
                </c:pt>
                <c:pt idx="8">
                  <c:v>0.035</c:v>
                </c:pt>
                <c:pt idx="9">
                  <c:v>0.035</c:v>
                </c:pt>
                <c:pt idx="10">
                  <c:v>0.034</c:v>
                </c:pt>
                <c:pt idx="11">
                  <c:v>0.033</c:v>
                </c:pt>
                <c:pt idx="12">
                  <c:v>0.033</c:v>
                </c:pt>
                <c:pt idx="13">
                  <c:v>0.032</c:v>
                </c:pt>
                <c:pt idx="14">
                  <c:v>0.031</c:v>
                </c:pt>
                <c:pt idx="15">
                  <c:v>0.031</c:v>
                </c:pt>
                <c:pt idx="16">
                  <c:v>0.031</c:v>
                </c:pt>
                <c:pt idx="17">
                  <c:v>0.031</c:v>
                </c:pt>
                <c:pt idx="18">
                  <c:v>0.03</c:v>
                </c:pt>
                <c:pt idx="19">
                  <c:v>0.03</c:v>
                </c:pt>
                <c:pt idx="20">
                  <c:v>0.029</c:v>
                </c:pt>
                <c:pt idx="21">
                  <c:v>0.029</c:v>
                </c:pt>
                <c:pt idx="22">
                  <c:v>0.028</c:v>
                </c:pt>
                <c:pt idx="23">
                  <c:v>0.028</c:v>
                </c:pt>
                <c:pt idx="24">
                  <c:v>0.027</c:v>
                </c:pt>
                <c:pt idx="25">
                  <c:v>0.027</c:v>
                </c:pt>
                <c:pt idx="26">
                  <c:v>0.026</c:v>
                </c:pt>
                <c:pt idx="27">
                  <c:v>0.025</c:v>
                </c:pt>
                <c:pt idx="28">
                  <c:v>0.025</c:v>
                </c:pt>
                <c:pt idx="29">
                  <c:v>0.024</c:v>
                </c:pt>
                <c:pt idx="30">
                  <c:v>0.024</c:v>
                </c:pt>
                <c:pt idx="31">
                  <c:v>0.023</c:v>
                </c:pt>
                <c:pt idx="32">
                  <c:v>0.022</c:v>
                </c:pt>
                <c:pt idx="33">
                  <c:v>0.022</c:v>
                </c:pt>
                <c:pt idx="34">
                  <c:v>0.021</c:v>
                </c:pt>
                <c:pt idx="35">
                  <c:v>0.02</c:v>
                </c:pt>
                <c:pt idx="36">
                  <c:v>0.02</c:v>
                </c:pt>
                <c:pt idx="37">
                  <c:v>0.019</c:v>
                </c:pt>
                <c:pt idx="38">
                  <c:v>0.018</c:v>
                </c:pt>
                <c:pt idx="39">
                  <c:v>0.018</c:v>
                </c:pt>
                <c:pt idx="40">
                  <c:v>0.017</c:v>
                </c:pt>
                <c:pt idx="41">
                  <c:v>0.016</c:v>
                </c:pt>
                <c:pt idx="42">
                  <c:v>0.016</c:v>
                </c:pt>
                <c:pt idx="43">
                  <c:v>0.015</c:v>
                </c:pt>
                <c:pt idx="44">
                  <c:v>0.015</c:v>
                </c:pt>
                <c:pt idx="45">
                  <c:v>0.014</c:v>
                </c:pt>
                <c:pt idx="46">
                  <c:v>0.013</c:v>
                </c:pt>
                <c:pt idx="47">
                  <c:v>0.013</c:v>
                </c:pt>
                <c:pt idx="48">
                  <c:v>0.012</c:v>
                </c:pt>
                <c:pt idx="49">
                  <c:v>0.012</c:v>
                </c:pt>
                <c:pt idx="50">
                  <c:v>0.011</c:v>
                </c:pt>
                <c:pt idx="51">
                  <c:v>0.011</c:v>
                </c:pt>
                <c:pt idx="52">
                  <c:v>0.01</c:v>
                </c:pt>
                <c:pt idx="53">
                  <c:v>0.01</c:v>
                </c:pt>
                <c:pt idx="54">
                  <c:v>0.009</c:v>
                </c:pt>
                <c:pt idx="55">
                  <c:v>0.009</c:v>
                </c:pt>
                <c:pt idx="56">
                  <c:v>0.008</c:v>
                </c:pt>
                <c:pt idx="57">
                  <c:v>0.008</c:v>
                </c:pt>
                <c:pt idx="58">
                  <c:v>0.007</c:v>
                </c:pt>
                <c:pt idx="59">
                  <c:v>0.006</c:v>
                </c:pt>
                <c:pt idx="60">
                  <c:v>0.006</c:v>
                </c:pt>
                <c:pt idx="61">
                  <c:v>0.005</c:v>
                </c:pt>
                <c:pt idx="62">
                  <c:v>0.005</c:v>
                </c:pt>
                <c:pt idx="63">
                  <c:v>0.004</c:v>
                </c:pt>
                <c:pt idx="64">
                  <c:v>0.003</c:v>
                </c:pt>
                <c:pt idx="65">
                  <c:v>0.003</c:v>
                </c:pt>
                <c:pt idx="66">
                  <c:v>0.002</c:v>
                </c:pt>
                <c:pt idx="67">
                  <c:v>0.002</c:v>
                </c:pt>
                <c:pt idx="68">
                  <c:v>0.001</c:v>
                </c:pt>
                <c:pt idx="69">
                  <c:v>0.001</c:v>
                </c:pt>
                <c:pt idx="70">
                  <c:v>0.0</c:v>
                </c:pt>
                <c:pt idx="71">
                  <c:v>0.0</c:v>
                </c:pt>
                <c:pt idx="72">
                  <c:v>-0.001</c:v>
                </c:pt>
                <c:pt idx="73">
                  <c:v>-0.001</c:v>
                </c:pt>
                <c:pt idx="74">
                  <c:v>-0.002</c:v>
                </c:pt>
                <c:pt idx="75">
                  <c:v>-0.002</c:v>
                </c:pt>
                <c:pt idx="76">
                  <c:v>-0.003</c:v>
                </c:pt>
                <c:pt idx="77">
                  <c:v>-0.003</c:v>
                </c:pt>
                <c:pt idx="78">
                  <c:v>-0.004</c:v>
                </c:pt>
                <c:pt idx="79">
                  <c:v>-0.004</c:v>
                </c:pt>
                <c:pt idx="80">
                  <c:v>-0.005</c:v>
                </c:pt>
                <c:pt idx="81">
                  <c:v>-0.005</c:v>
                </c:pt>
                <c:pt idx="82">
                  <c:v>-0.006</c:v>
                </c:pt>
                <c:pt idx="83">
                  <c:v>-0.006</c:v>
                </c:pt>
                <c:pt idx="84">
                  <c:v>-0.006</c:v>
                </c:pt>
                <c:pt idx="85">
                  <c:v>-0.007</c:v>
                </c:pt>
                <c:pt idx="86">
                  <c:v>-0.007</c:v>
                </c:pt>
                <c:pt idx="87">
                  <c:v>-0.008</c:v>
                </c:pt>
                <c:pt idx="88">
                  <c:v>-0.008</c:v>
                </c:pt>
                <c:pt idx="89">
                  <c:v>-0.009</c:v>
                </c:pt>
                <c:pt idx="90">
                  <c:v>-0.01</c:v>
                </c:pt>
                <c:pt idx="91">
                  <c:v>-0.012</c:v>
                </c:pt>
                <c:pt idx="92">
                  <c:v>-0.013</c:v>
                </c:pt>
                <c:pt idx="93">
                  <c:v>-0.015</c:v>
                </c:pt>
                <c:pt idx="94">
                  <c:v>-0.016</c:v>
                </c:pt>
                <c:pt idx="95">
                  <c:v>-0.018</c:v>
                </c:pt>
                <c:pt idx="96">
                  <c:v>-0.019</c:v>
                </c:pt>
                <c:pt idx="97">
                  <c:v>-0.021</c:v>
                </c:pt>
                <c:pt idx="98">
                  <c:v>-0.022</c:v>
                </c:pt>
                <c:pt idx="99">
                  <c:v>-0.024</c:v>
                </c:pt>
                <c:pt idx="100">
                  <c:v>-0.024</c:v>
                </c:pt>
                <c:pt idx="101">
                  <c:v>-0.025</c:v>
                </c:pt>
                <c:pt idx="102">
                  <c:v>-0.026</c:v>
                </c:pt>
                <c:pt idx="103">
                  <c:v>-0.027</c:v>
                </c:pt>
                <c:pt idx="104">
                  <c:v>-0.028</c:v>
                </c:pt>
                <c:pt idx="105">
                  <c:v>-0.029</c:v>
                </c:pt>
                <c:pt idx="106">
                  <c:v>-0.03</c:v>
                </c:pt>
                <c:pt idx="107">
                  <c:v>-0.031</c:v>
                </c:pt>
                <c:pt idx="108">
                  <c:v>-0.032</c:v>
                </c:pt>
                <c:pt idx="109">
                  <c:v>-0.033</c:v>
                </c:pt>
                <c:pt idx="110">
                  <c:v>-0.033</c:v>
                </c:pt>
                <c:pt idx="111">
                  <c:v>-0.034</c:v>
                </c:pt>
                <c:pt idx="112">
                  <c:v>-0.035</c:v>
                </c:pt>
                <c:pt idx="113">
                  <c:v>-0.035</c:v>
                </c:pt>
                <c:pt idx="114">
                  <c:v>-0.035</c:v>
                </c:pt>
                <c:pt idx="115">
                  <c:v>-0.035</c:v>
                </c:pt>
                <c:pt idx="116">
                  <c:v>-0.036</c:v>
                </c:pt>
                <c:pt idx="117">
                  <c:v>-0.036</c:v>
                </c:pt>
                <c:pt idx="118">
                  <c:v>-0.035</c:v>
                </c:pt>
                <c:pt idx="119">
                  <c:v>-0.035</c:v>
                </c:pt>
                <c:pt idx="120">
                  <c:v>-0.035</c:v>
                </c:pt>
                <c:pt idx="121">
                  <c:v>-0.035</c:v>
                </c:pt>
                <c:pt idx="122">
                  <c:v>-0.034</c:v>
                </c:pt>
                <c:pt idx="123">
                  <c:v>-0.034</c:v>
                </c:pt>
                <c:pt idx="124">
                  <c:v>-0.034</c:v>
                </c:pt>
                <c:pt idx="125">
                  <c:v>-0.034</c:v>
                </c:pt>
                <c:pt idx="126">
                  <c:v>-0.034</c:v>
                </c:pt>
                <c:pt idx="127">
                  <c:v>-0.033</c:v>
                </c:pt>
              </c:numCache>
            </c:numRef>
          </c:val>
          <c:smooth val="0"/>
        </c:ser>
        <c:ser>
          <c:idx val="0"/>
          <c:order val="1"/>
          <c:tx>
            <c:v>Memo: with equitable growth since 1980, pre-tax incomes today would be higher by</c:v>
          </c:tx>
          <c:spPr>
            <a:ln w="38100">
              <a:solidFill>
                <a:srgbClr val="FF0000"/>
              </a:solidFill>
            </a:ln>
          </c:spPr>
          <c:marker>
            <c:symbol val="none"/>
          </c:marker>
          <c:dPt>
            <c:idx val="26"/>
            <c:bubble3D val="0"/>
          </c:dPt>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growth!$L$2:$L$129</c:f>
              <c:numCache>
                <c:formatCode>0.00%</c:formatCode>
                <c:ptCount val="128"/>
                <c:pt idx="0">
                  <c:v>1.004030381803368</c:v>
                </c:pt>
                <c:pt idx="1">
                  <c:v>0.92752469762313</c:v>
                </c:pt>
                <c:pt idx="2">
                  <c:v>0.871053997389766</c:v>
                </c:pt>
                <c:pt idx="3">
                  <c:v>0.82539769176181</c:v>
                </c:pt>
                <c:pt idx="4">
                  <c:v>0.791527283515279</c:v>
                </c:pt>
                <c:pt idx="5">
                  <c:v>0.767084152740343</c:v>
                </c:pt>
                <c:pt idx="6">
                  <c:v>0.746128491118931</c:v>
                </c:pt>
                <c:pt idx="7">
                  <c:v>0.716874131836374</c:v>
                </c:pt>
                <c:pt idx="8">
                  <c:v>0.699969960728607</c:v>
                </c:pt>
                <c:pt idx="9">
                  <c:v>0.686037277907346</c:v>
                </c:pt>
                <c:pt idx="10">
                  <c:v>0.673307487011447</c:v>
                </c:pt>
                <c:pt idx="11">
                  <c:v>0.6602122229204</c:v>
                </c:pt>
                <c:pt idx="12">
                  <c:v>0.652177759809926</c:v>
                </c:pt>
                <c:pt idx="13">
                  <c:v>0.643835463678268</c:v>
                </c:pt>
                <c:pt idx="14">
                  <c:v>0.636189579480694</c:v>
                </c:pt>
                <c:pt idx="15">
                  <c:v>0.63605519679643</c:v>
                </c:pt>
                <c:pt idx="16">
                  <c:v>0.6340032946864</c:v>
                </c:pt>
                <c:pt idx="17">
                  <c:v>0.627080706513658</c:v>
                </c:pt>
                <c:pt idx="18">
                  <c:v>0.619536201823036</c:v>
                </c:pt>
                <c:pt idx="19">
                  <c:v>0.611848640022719</c:v>
                </c:pt>
                <c:pt idx="20">
                  <c:v>0.607405305515999</c:v>
                </c:pt>
                <c:pt idx="21">
                  <c:v>0.598538721197312</c:v>
                </c:pt>
                <c:pt idx="22">
                  <c:v>0.591420534325447</c:v>
                </c:pt>
                <c:pt idx="23">
                  <c:v>0.587150245157379</c:v>
                </c:pt>
                <c:pt idx="24">
                  <c:v>0.576970028780925</c:v>
                </c:pt>
                <c:pt idx="25">
                  <c:v>0.570906926569001</c:v>
                </c:pt>
                <c:pt idx="26">
                  <c:v>0.561510631628666</c:v>
                </c:pt>
                <c:pt idx="27">
                  <c:v>0.552396871837302</c:v>
                </c:pt>
                <c:pt idx="28">
                  <c:v>0.543796257293163</c:v>
                </c:pt>
                <c:pt idx="29">
                  <c:v>0.538544067310059</c:v>
                </c:pt>
                <c:pt idx="30">
                  <c:v>0.527477409370888</c:v>
                </c:pt>
                <c:pt idx="31">
                  <c:v>0.51976143603145</c:v>
                </c:pt>
                <c:pt idx="32">
                  <c:v>0.508721045561925</c:v>
                </c:pt>
                <c:pt idx="33">
                  <c:v>0.500202847223527</c:v>
                </c:pt>
                <c:pt idx="34">
                  <c:v>0.488615409452381</c:v>
                </c:pt>
                <c:pt idx="35">
                  <c:v>0.476997385457748</c:v>
                </c:pt>
                <c:pt idx="36">
                  <c:v>0.466507872244111</c:v>
                </c:pt>
                <c:pt idx="37">
                  <c:v>0.455085710209879</c:v>
                </c:pt>
                <c:pt idx="38">
                  <c:v>0.443445306372095</c:v>
                </c:pt>
                <c:pt idx="39">
                  <c:v>0.4327672628624</c:v>
                </c:pt>
                <c:pt idx="40">
                  <c:v>0.420670191588787</c:v>
                </c:pt>
                <c:pt idx="41">
                  <c:v>0.405497751615856</c:v>
                </c:pt>
                <c:pt idx="42">
                  <c:v>0.393158377618809</c:v>
                </c:pt>
                <c:pt idx="43">
                  <c:v>0.382799732435541</c:v>
                </c:pt>
                <c:pt idx="44">
                  <c:v>0.372560977517163</c:v>
                </c:pt>
                <c:pt idx="45">
                  <c:v>0.362053355940279</c:v>
                </c:pt>
                <c:pt idx="46">
                  <c:v>0.352927782438206</c:v>
                </c:pt>
                <c:pt idx="47">
                  <c:v>0.34176421933222</c:v>
                </c:pt>
                <c:pt idx="48">
                  <c:v>0.330428880755739</c:v>
                </c:pt>
                <c:pt idx="49">
                  <c:v>0.320405628845124</c:v>
                </c:pt>
                <c:pt idx="50">
                  <c:v>0.313865848457864</c:v>
                </c:pt>
                <c:pt idx="51">
                  <c:v>0.303244400604444</c:v>
                </c:pt>
                <c:pt idx="52">
                  <c:v>0.293955631770364</c:v>
                </c:pt>
                <c:pt idx="53">
                  <c:v>0.285408807635181</c:v>
                </c:pt>
                <c:pt idx="54">
                  <c:v>0.278007742282261</c:v>
                </c:pt>
                <c:pt idx="55">
                  <c:v>0.270480111760265</c:v>
                </c:pt>
                <c:pt idx="56">
                  <c:v>0.263851961161579</c:v>
                </c:pt>
                <c:pt idx="57">
                  <c:v>0.254331974955247</c:v>
                </c:pt>
                <c:pt idx="58">
                  <c:v>0.248147771306197</c:v>
                </c:pt>
                <c:pt idx="59">
                  <c:v>0.237459208722089</c:v>
                </c:pt>
                <c:pt idx="60">
                  <c:v>0.230941015697874</c:v>
                </c:pt>
                <c:pt idx="61">
                  <c:v>0.222280259479286</c:v>
                </c:pt>
                <c:pt idx="62">
                  <c:v>0.214445673049318</c:v>
                </c:pt>
                <c:pt idx="63">
                  <c:v>0.207218728445776</c:v>
                </c:pt>
                <c:pt idx="64">
                  <c:v>0.198481894018836</c:v>
                </c:pt>
                <c:pt idx="65">
                  <c:v>0.194242021323432</c:v>
                </c:pt>
                <c:pt idx="66">
                  <c:v>0.187835762449588</c:v>
                </c:pt>
                <c:pt idx="67">
                  <c:v>0.18071140869687</c:v>
                </c:pt>
                <c:pt idx="68">
                  <c:v>0.175045326639605</c:v>
                </c:pt>
                <c:pt idx="69">
                  <c:v>0.169171752404969</c:v>
                </c:pt>
                <c:pt idx="70">
                  <c:v>0.161444719291229</c:v>
                </c:pt>
                <c:pt idx="71">
                  <c:v>0.155853654782289</c:v>
                </c:pt>
                <c:pt idx="72">
                  <c:v>0.148913328308266</c:v>
                </c:pt>
                <c:pt idx="73">
                  <c:v>0.14310500505096</c:v>
                </c:pt>
                <c:pt idx="74">
                  <c:v>0.135635887275233</c:v>
                </c:pt>
                <c:pt idx="75">
                  <c:v>0.126354544973097</c:v>
                </c:pt>
                <c:pt idx="76">
                  <c:v>0.119648607889002</c:v>
                </c:pt>
                <c:pt idx="77">
                  <c:v>0.109772251118469</c:v>
                </c:pt>
                <c:pt idx="78">
                  <c:v>0.101726832354256</c:v>
                </c:pt>
                <c:pt idx="79">
                  <c:v>0.0933294091903822</c:v>
                </c:pt>
                <c:pt idx="80">
                  <c:v>0.081814214244621</c:v>
                </c:pt>
                <c:pt idx="81">
                  <c:v>0.0745581911347828</c:v>
                </c:pt>
                <c:pt idx="82">
                  <c:v>0.0674899054473275</c:v>
                </c:pt>
                <c:pt idx="83">
                  <c:v>0.059801052198406</c:v>
                </c:pt>
                <c:pt idx="84">
                  <c:v>0.0528897524253879</c:v>
                </c:pt>
                <c:pt idx="85">
                  <c:v>0.0414784254257645</c:v>
                </c:pt>
                <c:pt idx="86">
                  <c:v>0.0288881181320633</c:v>
                </c:pt>
                <c:pt idx="87">
                  <c:v>0.0168208406110004</c:v>
                </c:pt>
                <c:pt idx="88">
                  <c:v>0.00755619738224133</c:v>
                </c:pt>
                <c:pt idx="89">
                  <c:v>0.000291430182053798</c:v>
                </c:pt>
                <c:pt idx="90">
                  <c:v>-0.00812988636774625</c:v>
                </c:pt>
                <c:pt idx="91">
                  <c:v>-0.0196009204401899</c:v>
                </c:pt>
                <c:pt idx="92">
                  <c:v>-0.0297039180720751</c:v>
                </c:pt>
                <c:pt idx="93">
                  <c:v>-0.0403638619352763</c:v>
                </c:pt>
                <c:pt idx="94">
                  <c:v>-0.0534137607342352</c:v>
                </c:pt>
                <c:pt idx="95">
                  <c:v>-0.0700395740136012</c:v>
                </c:pt>
                <c:pt idx="96">
                  <c:v>-0.096860847304512</c:v>
                </c:pt>
                <c:pt idx="97">
                  <c:v>-0.138037901369691</c:v>
                </c:pt>
                <c:pt idx="98">
                  <c:v>-0.1940632288582</c:v>
                </c:pt>
                <c:pt idx="99">
                  <c:v>-0.238887655517951</c:v>
                </c:pt>
                <c:pt idx="100">
                  <c:v>-0.255336786626232</c:v>
                </c:pt>
                <c:pt idx="101">
                  <c:v>-0.267541896146999</c:v>
                </c:pt>
                <c:pt idx="102">
                  <c:v>-0.284793064099206</c:v>
                </c:pt>
                <c:pt idx="103">
                  <c:v>-0.301651340313514</c:v>
                </c:pt>
                <c:pt idx="104">
                  <c:v>-0.32009788026306</c:v>
                </c:pt>
                <c:pt idx="105">
                  <c:v>-0.342783755956433</c:v>
                </c:pt>
                <c:pt idx="106">
                  <c:v>-0.385276210179781</c:v>
                </c:pt>
                <c:pt idx="107">
                  <c:v>-0.436122075687112</c:v>
                </c:pt>
                <c:pt idx="108">
                  <c:v>-0.47418875146823</c:v>
                </c:pt>
                <c:pt idx="109">
                  <c:v>-0.488318360206722</c:v>
                </c:pt>
                <c:pt idx="110">
                  <c:v>-0.494512972296687</c:v>
                </c:pt>
                <c:pt idx="111">
                  <c:v>-0.50353974293545</c:v>
                </c:pt>
                <c:pt idx="112">
                  <c:v>-0.518614072000164</c:v>
                </c:pt>
                <c:pt idx="113">
                  <c:v>-0.536585159213703</c:v>
                </c:pt>
                <c:pt idx="114">
                  <c:v>-0.558654407302564</c:v>
                </c:pt>
                <c:pt idx="115">
                  <c:v>-0.58342259220505</c:v>
                </c:pt>
                <c:pt idx="116">
                  <c:v>-0.618154422491616</c:v>
                </c:pt>
                <c:pt idx="117">
                  <c:v>-0.64597581951974</c:v>
                </c:pt>
                <c:pt idx="118">
                  <c:v>-0.646191332656698</c:v>
                </c:pt>
                <c:pt idx="119">
                  <c:v>-0.646890638374991</c:v>
                </c:pt>
                <c:pt idx="120">
                  <c:v>-0.667385389032382</c:v>
                </c:pt>
                <c:pt idx="121">
                  <c:v>-0.666656460729038</c:v>
                </c:pt>
                <c:pt idx="122">
                  <c:v>-0.67700621768444</c:v>
                </c:pt>
                <c:pt idx="123">
                  <c:v>-0.703235962581213</c:v>
                </c:pt>
                <c:pt idx="124">
                  <c:v>-0.709559955713451</c:v>
                </c:pt>
                <c:pt idx="125">
                  <c:v>-0.698010211629166</c:v>
                </c:pt>
                <c:pt idx="126">
                  <c:v>-0.821819606011907</c:v>
                </c:pt>
                <c:pt idx="127">
                  <c:v>-0.854267365101922</c:v>
                </c:pt>
              </c:numCache>
            </c:numRef>
          </c:val>
          <c:smooth val="0"/>
        </c:ser>
        <c:dLbls>
          <c:showLegendKey val="0"/>
          <c:showVal val="0"/>
          <c:showCatName val="0"/>
          <c:showSerName val="0"/>
          <c:showPercent val="0"/>
          <c:showBubbleSize val="0"/>
        </c:dLbls>
        <c:marker val="1"/>
        <c:smooth val="0"/>
        <c:axId val="2107308488"/>
        <c:axId val="2107311592"/>
      </c:lineChart>
      <c:catAx>
        <c:axId val="2107308488"/>
        <c:scaling>
          <c:orientation val="minMax"/>
        </c:scaling>
        <c:delete val="0"/>
        <c:axPos val="b"/>
        <c:numFmt formatCode="0%" sourceLinked="1"/>
        <c:majorTickMark val="out"/>
        <c:minorTickMark val="none"/>
        <c:tickLblPos val="nextTo"/>
        <c:txPr>
          <a:bodyPr rot="-2700000" vert="horz"/>
          <a:lstStyle/>
          <a:p>
            <a:pPr>
              <a:defRPr sz="1200"/>
            </a:pPr>
            <a:endParaRPr lang="en-US"/>
          </a:p>
        </c:txPr>
        <c:crossAx val="2107311592"/>
        <c:crossesAt val="0.0"/>
        <c:auto val="1"/>
        <c:lblAlgn val="ctr"/>
        <c:lblOffset val="100"/>
        <c:tickLblSkip val="1"/>
        <c:tickMarkSkip val="10"/>
        <c:noMultiLvlLbl val="0"/>
      </c:catAx>
      <c:valAx>
        <c:axId val="2107311592"/>
        <c:scaling>
          <c:orientation val="minMax"/>
          <c:max val="1.0"/>
        </c:scaling>
        <c:delete val="0"/>
        <c:axPos val="l"/>
        <c:title>
          <c:tx>
            <c:rich>
              <a:bodyPr rot="-5400000" vert="horz"/>
              <a:lstStyle/>
              <a:p>
                <a:pPr>
                  <a:defRPr sz="1400"/>
                </a:pPr>
                <a:r>
                  <a:rPr lang="fr-FR" sz="1400" b="0"/>
                  <a:t>% gain</a:t>
                </a:r>
                <a:r>
                  <a:rPr lang="fr-FR" sz="1400" b="0" baseline="0"/>
                  <a:t> in</a:t>
                </a:r>
                <a:r>
                  <a:rPr lang="fr-FR" sz="1400" b="0"/>
                  <a:t> pre-tax</a:t>
                </a:r>
                <a:r>
                  <a:rPr lang="fr-FR" sz="1400" b="0" baseline="0"/>
                  <a:t> income</a:t>
                </a:r>
                <a:endParaRPr lang="fr-FR" sz="1400" b="0"/>
              </a:p>
            </c:rich>
          </c:tx>
          <c:layout>
            <c:manualLayout>
              <c:xMode val="edge"/>
              <c:yMode val="edge"/>
              <c:x val="0.00325210271973456"/>
              <c:y val="0.149459241438882"/>
            </c:manualLayout>
          </c:layout>
          <c:overlay val="0"/>
        </c:title>
        <c:numFmt formatCode="0%" sourceLinked="0"/>
        <c:majorTickMark val="none"/>
        <c:minorTickMark val="none"/>
        <c:tickLblPos val="nextTo"/>
        <c:txPr>
          <a:bodyPr/>
          <a:lstStyle/>
          <a:p>
            <a:pPr>
              <a:defRPr sz="1200"/>
            </a:pPr>
            <a:endParaRPr lang="en-US"/>
          </a:p>
        </c:txPr>
        <c:crossAx val="2107308488"/>
        <c:crosses val="autoZero"/>
        <c:crossBetween val="between"/>
      </c:valAx>
    </c:plotArea>
    <c:legend>
      <c:legendPos val="r"/>
      <c:layout>
        <c:manualLayout>
          <c:xMode val="edge"/>
          <c:yMode val="edge"/>
          <c:x val="0.453192191839381"/>
          <c:y val="0.0629618577822831"/>
          <c:w val="0.544560707804763"/>
          <c:h val="0.251773188369586"/>
        </c:manualLayout>
      </c:layout>
      <c:overlay val="1"/>
    </c:legend>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200"/>
              <a:t>After-tax income inequality</a:t>
            </a:r>
            <a:endParaRPr lang="en-US" sz="1400"/>
          </a:p>
        </c:rich>
      </c:tx>
      <c:layout>
        <c:manualLayout>
          <c:xMode val="edge"/>
          <c:yMode val="edge"/>
          <c:x val="0.2978635914538"/>
          <c:y val="0.0"/>
        </c:manualLayout>
      </c:layout>
      <c:overlay val="0"/>
    </c:title>
    <c:autoTitleDeleted val="0"/>
    <c:plotArea>
      <c:layout>
        <c:manualLayout>
          <c:layoutTarget val="inner"/>
          <c:xMode val="edge"/>
          <c:yMode val="edge"/>
          <c:x val="0.141406486653285"/>
          <c:y val="0.0939639122192449"/>
          <c:w val="0.740073832286338"/>
          <c:h val="0.707953826714544"/>
        </c:manualLayout>
      </c:layout>
      <c:lineChart>
        <c:grouping val="standard"/>
        <c:varyColors val="0"/>
        <c:ser>
          <c:idx val="1"/>
          <c:order val="0"/>
          <c:tx>
            <c:v>Your proposed tax reform increases after-tax incomes by</c:v>
          </c:tx>
          <c:spPr>
            <a:ln w="19050">
              <a:solidFill>
                <a:srgbClr val="3366FF"/>
              </a:solidFill>
            </a:ln>
            <a:effectLst/>
          </c:spPr>
          <c:marker>
            <c:symbol val="circle"/>
            <c:size val="8"/>
            <c:spPr>
              <a:solidFill>
                <a:srgbClr val="3366FF"/>
              </a:solidFill>
              <a:ln>
                <a:solidFill>
                  <a:srgbClr val="3366FF"/>
                </a:solidFill>
              </a:ln>
              <a:effectLst/>
            </c:spPr>
          </c:marker>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calculator!$DN$8:$DN$22</c:f>
              <c:numCache>
                <c:formatCode>0.0%</c:formatCode>
                <c:ptCount val="15"/>
                <c:pt idx="0">
                  <c:v>-0.00247930417225572</c:v>
                </c:pt>
                <c:pt idx="1">
                  <c:v>-0.00284723732119515</c:v>
                </c:pt>
                <c:pt idx="2">
                  <c:v>-0.00445574925446679</c:v>
                </c:pt>
                <c:pt idx="3">
                  <c:v>-0.00684597828106062</c:v>
                </c:pt>
                <c:pt idx="4">
                  <c:v>-0.00946592999524913</c:v>
                </c:pt>
                <c:pt idx="5">
                  <c:v>-0.0113743675647297</c:v>
                </c:pt>
                <c:pt idx="6">
                  <c:v>-0.0136279792547704</c:v>
                </c:pt>
                <c:pt idx="7">
                  <c:v>-0.0173398507968232</c:v>
                </c:pt>
                <c:pt idx="8">
                  <c:v>-0.0219761901770739</c:v>
                </c:pt>
                <c:pt idx="9">
                  <c:v>-0.0264490945188198</c:v>
                </c:pt>
                <c:pt idx="10">
                  <c:v>-0.0266859051440594</c:v>
                </c:pt>
                <c:pt idx="11">
                  <c:v>-0.0291033406674344</c:v>
                </c:pt>
                <c:pt idx="12">
                  <c:v>-0.0415480216176763</c:v>
                </c:pt>
                <c:pt idx="13">
                  <c:v>-0.0435445515005902</c:v>
                </c:pt>
                <c:pt idx="14">
                  <c:v>-0.0440777944658926</c:v>
                </c:pt>
              </c:numCache>
            </c:numRef>
          </c:val>
          <c:smooth val="0"/>
        </c:ser>
        <c:ser>
          <c:idx val="0"/>
          <c:order val="1"/>
          <c:tx>
            <c:v>Memo: with equitable growth since 1980, after-tax incomes today would be higher by </c:v>
          </c:tx>
          <c:spPr>
            <a:ln w="25400">
              <a:solidFill>
                <a:srgbClr val="FF0000"/>
              </a:solidFill>
            </a:ln>
          </c:spPr>
          <c:marker>
            <c:symbol val="circle"/>
            <c:size val="8"/>
            <c:spPr>
              <a:solidFill>
                <a:srgbClr val="FF0000"/>
              </a:solidFill>
              <a:ln>
                <a:solidFill>
                  <a:srgbClr val="FF0000"/>
                </a:solidFill>
              </a:ln>
            </c:spPr>
          </c:marker>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growth!$M$130:$M$144</c:f>
              <c:numCache>
                <c:formatCode>0.00%</c:formatCode>
                <c:ptCount val="15"/>
                <c:pt idx="0">
                  <c:v>1.002476338941384</c:v>
                </c:pt>
                <c:pt idx="1">
                  <c:v>0.749418757096859</c:v>
                </c:pt>
                <c:pt idx="2">
                  <c:v>0.616557090993898</c:v>
                </c:pt>
                <c:pt idx="3">
                  <c:v>0.46458204216878</c:v>
                </c:pt>
                <c:pt idx="4">
                  <c:v>0.338706744423603</c:v>
                </c:pt>
                <c:pt idx="5">
                  <c:v>0.246437417268983</c:v>
                </c:pt>
                <c:pt idx="6">
                  <c:v>0.176374517869103</c:v>
                </c:pt>
                <c:pt idx="7">
                  <c:v>0.119049243078372</c:v>
                </c:pt>
                <c:pt idx="8">
                  <c:v>0.0503008191897141</c:v>
                </c:pt>
                <c:pt idx="9">
                  <c:v>-0.0161762535573459</c:v>
                </c:pt>
                <c:pt idx="10">
                  <c:v>-0.146716418582643</c:v>
                </c:pt>
                <c:pt idx="11">
                  <c:v>-0.385306205033078</c:v>
                </c:pt>
                <c:pt idx="12">
                  <c:v>-0.597842840750085</c:v>
                </c:pt>
                <c:pt idx="13">
                  <c:v>-0.777384686727424</c:v>
                </c:pt>
                <c:pt idx="14">
                  <c:v>-0.895981932674384</c:v>
                </c:pt>
              </c:numCache>
            </c:numRef>
          </c:val>
          <c:smooth val="0"/>
        </c:ser>
        <c:dLbls>
          <c:showLegendKey val="0"/>
          <c:showVal val="0"/>
          <c:showCatName val="0"/>
          <c:showSerName val="0"/>
          <c:showPercent val="0"/>
          <c:showBubbleSize val="0"/>
        </c:dLbls>
        <c:marker val="1"/>
        <c:smooth val="0"/>
        <c:axId val="2107351400"/>
        <c:axId val="2107354008"/>
      </c:lineChart>
      <c:catAx>
        <c:axId val="2107351400"/>
        <c:scaling>
          <c:orientation val="minMax"/>
        </c:scaling>
        <c:delete val="0"/>
        <c:axPos val="b"/>
        <c:majorTickMark val="out"/>
        <c:minorTickMark val="none"/>
        <c:tickLblPos val="nextTo"/>
        <c:txPr>
          <a:bodyPr rot="-2700000" vert="horz"/>
          <a:lstStyle/>
          <a:p>
            <a:pPr>
              <a:defRPr sz="1200"/>
            </a:pPr>
            <a:endParaRPr lang="en-US"/>
          </a:p>
        </c:txPr>
        <c:crossAx val="2107354008"/>
        <c:crossesAt val="0.0"/>
        <c:auto val="1"/>
        <c:lblAlgn val="ctr"/>
        <c:lblOffset val="100"/>
        <c:noMultiLvlLbl val="0"/>
      </c:catAx>
      <c:valAx>
        <c:axId val="2107354008"/>
        <c:scaling>
          <c:orientation val="minMax"/>
          <c:max val="1.1"/>
          <c:min val="-1.0"/>
        </c:scaling>
        <c:delete val="0"/>
        <c:axPos val="l"/>
        <c:title>
          <c:tx>
            <c:rich>
              <a:bodyPr rot="-5400000" vert="horz"/>
              <a:lstStyle/>
              <a:p>
                <a:pPr>
                  <a:defRPr sz="1400"/>
                </a:pPr>
                <a:r>
                  <a:rPr lang="fr-FR" sz="1400" b="0"/>
                  <a:t>% gain in after-tax</a:t>
                </a:r>
                <a:r>
                  <a:rPr lang="fr-FR" sz="1400" b="0" baseline="0"/>
                  <a:t> income</a:t>
                </a:r>
                <a:endParaRPr lang="fr-FR" sz="1400" b="0"/>
              </a:p>
            </c:rich>
          </c:tx>
          <c:layout>
            <c:manualLayout>
              <c:xMode val="edge"/>
              <c:yMode val="edge"/>
              <c:x val="0.00999340378730186"/>
              <c:y val="0.142206294929362"/>
            </c:manualLayout>
          </c:layout>
          <c:overlay val="0"/>
        </c:title>
        <c:numFmt formatCode="0%" sourceLinked="0"/>
        <c:majorTickMark val="none"/>
        <c:minorTickMark val="none"/>
        <c:tickLblPos val="nextTo"/>
        <c:txPr>
          <a:bodyPr/>
          <a:lstStyle/>
          <a:p>
            <a:pPr>
              <a:defRPr sz="1200"/>
            </a:pPr>
            <a:endParaRPr lang="en-US"/>
          </a:p>
        </c:txPr>
        <c:crossAx val="2107351400"/>
        <c:crosses val="autoZero"/>
        <c:crossBetween val="between"/>
        <c:majorUnit val="0.2"/>
      </c:valAx>
    </c:plotArea>
    <c:legend>
      <c:legendPos val="r"/>
      <c:layout>
        <c:manualLayout>
          <c:xMode val="edge"/>
          <c:yMode val="edge"/>
          <c:x val="0.389918976992523"/>
          <c:y val="0.0814808575038727"/>
          <c:w val="0.556150614466938"/>
          <c:h val="0.225614608690686"/>
        </c:manualLayout>
      </c:layout>
      <c:overlay val="1"/>
    </c:legend>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200"/>
              <a:t>After-tax income inequality</a:t>
            </a:r>
            <a:endParaRPr lang="en-US" sz="1400"/>
          </a:p>
        </c:rich>
      </c:tx>
      <c:layout>
        <c:manualLayout>
          <c:xMode val="edge"/>
          <c:yMode val="edge"/>
          <c:x val="0.327075896079925"/>
          <c:y val="0.0"/>
        </c:manualLayout>
      </c:layout>
      <c:overlay val="0"/>
    </c:title>
    <c:autoTitleDeleted val="0"/>
    <c:plotArea>
      <c:layout>
        <c:manualLayout>
          <c:layoutTarget val="inner"/>
          <c:xMode val="edge"/>
          <c:yMode val="edge"/>
          <c:x val="0.141406486653285"/>
          <c:y val="0.0939639122192449"/>
          <c:w val="0.740073832286338"/>
          <c:h val="0.707953826714544"/>
        </c:manualLayout>
      </c:layout>
      <c:lineChart>
        <c:grouping val="standard"/>
        <c:varyColors val="0"/>
        <c:ser>
          <c:idx val="1"/>
          <c:order val="0"/>
          <c:tx>
            <c:v>Your proposed tax reform increases after-tax incomes by</c:v>
          </c:tx>
          <c:spPr>
            <a:ln w="38100">
              <a:solidFill>
                <a:srgbClr val="3366FF"/>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calculatorbig!$DN$8:$DN$135</c:f>
              <c:numCache>
                <c:formatCode>0.0%</c:formatCode>
                <c:ptCount val="128"/>
                <c:pt idx="0">
                  <c:v>-0.00296630019433408</c:v>
                </c:pt>
                <c:pt idx="1">
                  <c:v>-0.00298490927694562</c:v>
                </c:pt>
                <c:pt idx="2">
                  <c:v>-0.00238871670649634</c:v>
                </c:pt>
                <c:pt idx="3">
                  <c:v>-0.00211698191551554</c:v>
                </c:pt>
                <c:pt idx="4">
                  <c:v>-0.00231521860464344</c:v>
                </c:pt>
                <c:pt idx="5">
                  <c:v>-0.00181570462030244</c:v>
                </c:pt>
                <c:pt idx="6">
                  <c:v>-0.00215682383931412</c:v>
                </c:pt>
                <c:pt idx="7">
                  <c:v>-0.0020218343571708</c:v>
                </c:pt>
                <c:pt idx="8">
                  <c:v>-0.00187166976799633</c:v>
                </c:pt>
                <c:pt idx="9">
                  <c:v>-0.00296782243340134</c:v>
                </c:pt>
                <c:pt idx="10">
                  <c:v>-0.00233661174669973</c:v>
                </c:pt>
                <c:pt idx="11">
                  <c:v>-0.00232343897976399</c:v>
                </c:pt>
                <c:pt idx="12">
                  <c:v>-0.00258745388032101</c:v>
                </c:pt>
                <c:pt idx="13">
                  <c:v>-0.00250918037381378</c:v>
                </c:pt>
                <c:pt idx="14">
                  <c:v>-0.00260655014259117</c:v>
                </c:pt>
                <c:pt idx="15">
                  <c:v>-0.00281893222218352</c:v>
                </c:pt>
                <c:pt idx="16">
                  <c:v>-0.00289373320985044</c:v>
                </c:pt>
                <c:pt idx="17">
                  <c:v>-0.00317645684055176</c:v>
                </c:pt>
                <c:pt idx="18">
                  <c:v>-0.00311509770612415</c:v>
                </c:pt>
                <c:pt idx="19">
                  <c:v>-0.00314562370340345</c:v>
                </c:pt>
                <c:pt idx="20">
                  <c:v>-0.00347776973009994</c:v>
                </c:pt>
                <c:pt idx="21">
                  <c:v>-0.00408799712045785</c:v>
                </c:pt>
                <c:pt idx="22">
                  <c:v>-0.00391842291214088</c:v>
                </c:pt>
                <c:pt idx="23">
                  <c:v>-0.00387935551040496</c:v>
                </c:pt>
                <c:pt idx="24">
                  <c:v>-0.00463628752237835</c:v>
                </c:pt>
                <c:pt idx="25">
                  <c:v>-0.00419361491441985</c:v>
                </c:pt>
                <c:pt idx="26">
                  <c:v>-0.00443255577718637</c:v>
                </c:pt>
                <c:pt idx="27">
                  <c:v>-0.00456979188216741</c:v>
                </c:pt>
                <c:pt idx="28">
                  <c:v>-0.00499064378016614</c:v>
                </c:pt>
                <c:pt idx="29">
                  <c:v>-0.0055886121545097</c:v>
                </c:pt>
                <c:pt idx="30">
                  <c:v>-0.00561903698040406</c:v>
                </c:pt>
                <c:pt idx="31">
                  <c:v>-0.00591102428924339</c:v>
                </c:pt>
                <c:pt idx="32">
                  <c:v>-0.00618812400845818</c:v>
                </c:pt>
                <c:pt idx="33">
                  <c:v>-0.00661724819187406</c:v>
                </c:pt>
                <c:pt idx="34">
                  <c:v>-0.00669292968701683</c:v>
                </c:pt>
                <c:pt idx="35">
                  <c:v>-0.00686038521521925</c:v>
                </c:pt>
                <c:pt idx="36">
                  <c:v>-0.00724098839444243</c:v>
                </c:pt>
                <c:pt idx="37">
                  <c:v>-0.00716855245627404</c:v>
                </c:pt>
                <c:pt idx="38">
                  <c:v>-0.0078243886554252</c:v>
                </c:pt>
                <c:pt idx="39">
                  <c:v>-0.00805866063130491</c:v>
                </c:pt>
                <c:pt idx="40">
                  <c:v>-0.0083972207489258</c:v>
                </c:pt>
                <c:pt idx="41">
                  <c:v>-0.00857748608277999</c:v>
                </c:pt>
                <c:pt idx="42">
                  <c:v>-0.00924463593503863</c:v>
                </c:pt>
                <c:pt idx="43">
                  <c:v>-0.00919707055927203</c:v>
                </c:pt>
                <c:pt idx="44">
                  <c:v>-0.00918245405616141</c:v>
                </c:pt>
                <c:pt idx="45">
                  <c:v>-0.00951188441667907</c:v>
                </c:pt>
                <c:pt idx="46">
                  <c:v>-0.00975768446105247</c:v>
                </c:pt>
                <c:pt idx="47">
                  <c:v>-0.00989730874081955</c:v>
                </c:pt>
                <c:pt idx="48">
                  <c:v>-0.0102779744765897</c:v>
                </c:pt>
                <c:pt idx="49">
                  <c:v>-0.0102517215871791</c:v>
                </c:pt>
                <c:pt idx="50">
                  <c:v>-0.0106713154234713</c:v>
                </c:pt>
                <c:pt idx="51">
                  <c:v>-0.0107341959799509</c:v>
                </c:pt>
                <c:pt idx="52">
                  <c:v>-0.0107359333577969</c:v>
                </c:pt>
                <c:pt idx="53">
                  <c:v>-0.0111402230235539</c:v>
                </c:pt>
                <c:pt idx="54">
                  <c:v>-0.0111076545568835</c:v>
                </c:pt>
                <c:pt idx="55">
                  <c:v>-0.0115056748383593</c:v>
                </c:pt>
                <c:pt idx="56">
                  <c:v>-0.0116980758331989</c:v>
                </c:pt>
                <c:pt idx="57">
                  <c:v>-0.0117130709616526</c:v>
                </c:pt>
                <c:pt idx="58">
                  <c:v>-0.0119004811621981</c:v>
                </c:pt>
                <c:pt idx="59">
                  <c:v>-0.0121354739700146</c:v>
                </c:pt>
                <c:pt idx="60">
                  <c:v>-0.0125648882519062</c:v>
                </c:pt>
                <c:pt idx="61">
                  <c:v>-0.012642110482223</c:v>
                </c:pt>
                <c:pt idx="62">
                  <c:v>-0.0126474586507084</c:v>
                </c:pt>
                <c:pt idx="63">
                  <c:v>-0.0130952320937721</c:v>
                </c:pt>
                <c:pt idx="64">
                  <c:v>-0.0133995218607573</c:v>
                </c:pt>
                <c:pt idx="65">
                  <c:v>-0.0136081794977473</c:v>
                </c:pt>
                <c:pt idx="66">
                  <c:v>-0.013953124857722</c:v>
                </c:pt>
                <c:pt idx="67">
                  <c:v>-0.0142021335551102</c:v>
                </c:pt>
                <c:pt idx="68">
                  <c:v>-0.0145968618969024</c:v>
                </c:pt>
                <c:pt idx="69">
                  <c:v>-0.0152383993646923</c:v>
                </c:pt>
                <c:pt idx="70">
                  <c:v>-0.0154965431865698</c:v>
                </c:pt>
                <c:pt idx="71">
                  <c:v>-0.0158597197103338</c:v>
                </c:pt>
                <c:pt idx="72">
                  <c:v>-0.0161682371626987</c:v>
                </c:pt>
                <c:pt idx="73">
                  <c:v>-0.0164812462360038</c:v>
                </c:pt>
                <c:pt idx="74">
                  <c:v>-0.0169368527241001</c:v>
                </c:pt>
                <c:pt idx="75">
                  <c:v>-0.0174144061905766</c:v>
                </c:pt>
                <c:pt idx="76">
                  <c:v>-0.0180175079271248</c:v>
                </c:pt>
                <c:pt idx="77">
                  <c:v>-0.0183248032872233</c:v>
                </c:pt>
                <c:pt idx="78">
                  <c:v>-0.0186342216340947</c:v>
                </c:pt>
                <c:pt idx="79">
                  <c:v>-0.0191712685881685</c:v>
                </c:pt>
                <c:pt idx="80">
                  <c:v>-0.0195626417137115</c:v>
                </c:pt>
                <c:pt idx="81">
                  <c:v>-0.0204469612383595</c:v>
                </c:pt>
                <c:pt idx="82">
                  <c:v>-0.0205476077834842</c:v>
                </c:pt>
                <c:pt idx="83">
                  <c:v>-0.0208886646450851</c:v>
                </c:pt>
                <c:pt idx="84">
                  <c:v>-0.021716012255961</c:v>
                </c:pt>
                <c:pt idx="85">
                  <c:v>-0.021939626956689</c:v>
                </c:pt>
                <c:pt idx="86">
                  <c:v>-0.0222746547925321</c:v>
                </c:pt>
                <c:pt idx="87">
                  <c:v>-0.0228176484142733</c:v>
                </c:pt>
                <c:pt idx="88">
                  <c:v>-0.0236371085393785</c:v>
                </c:pt>
                <c:pt idx="89">
                  <c:v>-0.0242641417661364</c:v>
                </c:pt>
                <c:pt idx="90">
                  <c:v>-0.0249627034559401</c:v>
                </c:pt>
                <c:pt idx="91">
                  <c:v>-0.0252750463371184</c:v>
                </c:pt>
                <c:pt idx="92">
                  <c:v>-0.0264668021198993</c:v>
                </c:pt>
                <c:pt idx="93">
                  <c:v>-0.0272908809051672</c:v>
                </c:pt>
                <c:pt idx="94">
                  <c:v>-0.0276177834302552</c:v>
                </c:pt>
                <c:pt idx="95">
                  <c:v>-0.0283131177016238</c:v>
                </c:pt>
                <c:pt idx="96">
                  <c:v>-0.0279170913589592</c:v>
                </c:pt>
                <c:pt idx="97">
                  <c:v>-0.0267337497049501</c:v>
                </c:pt>
                <c:pt idx="98">
                  <c:v>-0.0251954021014216</c:v>
                </c:pt>
                <c:pt idx="99">
                  <c:v>-0.025067367852214</c:v>
                </c:pt>
                <c:pt idx="100">
                  <c:v>-0.0256253185521603</c:v>
                </c:pt>
                <c:pt idx="101">
                  <c:v>-0.0257109762819706</c:v>
                </c:pt>
                <c:pt idx="102">
                  <c:v>-0.026305138734046</c:v>
                </c:pt>
                <c:pt idx="103">
                  <c:v>-0.0266316974519385</c:v>
                </c:pt>
                <c:pt idx="104">
                  <c:v>-0.0279920010776992</c:v>
                </c:pt>
                <c:pt idx="105">
                  <c:v>-0.0291178433643701</c:v>
                </c:pt>
                <c:pt idx="106">
                  <c:v>-0.0314653553774684</c:v>
                </c:pt>
                <c:pt idx="107">
                  <c:v>-0.0343572574661029</c:v>
                </c:pt>
                <c:pt idx="108">
                  <c:v>-0.0368818591005477</c:v>
                </c:pt>
                <c:pt idx="109">
                  <c:v>-0.0373845646535086</c:v>
                </c:pt>
                <c:pt idx="110">
                  <c:v>-0.0386647958757552</c:v>
                </c:pt>
                <c:pt idx="111">
                  <c:v>-0.039327304900318</c:v>
                </c:pt>
                <c:pt idx="112">
                  <c:v>-0.040020189353875</c:v>
                </c:pt>
                <c:pt idx="113">
                  <c:v>-0.0418872806864778</c:v>
                </c:pt>
                <c:pt idx="114">
                  <c:v>-0.042831040186425</c:v>
                </c:pt>
                <c:pt idx="115">
                  <c:v>-0.0436180614356621</c:v>
                </c:pt>
                <c:pt idx="116">
                  <c:v>-0.0430724864657302</c:v>
                </c:pt>
                <c:pt idx="117">
                  <c:v>-0.0413431055731996</c:v>
                </c:pt>
                <c:pt idx="118">
                  <c:v>-0.0435443258977072</c:v>
                </c:pt>
                <c:pt idx="119">
                  <c:v>-0.0448039197731036</c:v>
                </c:pt>
                <c:pt idx="120">
                  <c:v>-0.0429687003008471</c:v>
                </c:pt>
                <c:pt idx="121">
                  <c:v>-0.0437591929415588</c:v>
                </c:pt>
                <c:pt idx="122">
                  <c:v>-0.0436172191237422</c:v>
                </c:pt>
                <c:pt idx="123">
                  <c:v>-0.0431237498278461</c:v>
                </c:pt>
                <c:pt idx="124">
                  <c:v>-0.0453169891749937</c:v>
                </c:pt>
                <c:pt idx="125">
                  <c:v>-0.0428708748616581</c:v>
                </c:pt>
                <c:pt idx="126">
                  <c:v>-0.0425349914075933</c:v>
                </c:pt>
                <c:pt idx="127">
                  <c:v>-0.0440777869387785</c:v>
                </c:pt>
              </c:numCache>
            </c:numRef>
          </c:val>
          <c:smooth val="0"/>
        </c:ser>
        <c:ser>
          <c:idx val="0"/>
          <c:order val="1"/>
          <c:tx>
            <c:v>Memo: with equitable growth since 1980, after-tax incomes today would be higher by</c:v>
          </c:tx>
          <c:spPr>
            <a:ln w="38100">
              <a:solidFill>
                <a:srgbClr val="FF0000"/>
              </a:solidFill>
            </a:ln>
          </c:spPr>
          <c:marker>
            <c:symbol val="none"/>
          </c:marker>
          <c:dPt>
            <c:idx val="26"/>
            <c:bubble3D val="0"/>
          </c:dPt>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growth!$M$2:$M$129</c:f>
              <c:numCache>
                <c:formatCode>0.00%</c:formatCode>
                <c:ptCount val="128"/>
                <c:pt idx="0">
                  <c:v>1.330780162364251</c:v>
                </c:pt>
                <c:pt idx="1">
                  <c:v>1.220512663279329</c:v>
                </c:pt>
                <c:pt idx="2">
                  <c:v>1.116136493213219</c:v>
                </c:pt>
                <c:pt idx="3">
                  <c:v>1.05976349229429</c:v>
                </c:pt>
                <c:pt idx="4">
                  <c:v>1.013920541141732</c:v>
                </c:pt>
                <c:pt idx="5">
                  <c:v>0.995887676089669</c:v>
                </c:pt>
                <c:pt idx="6">
                  <c:v>0.926405298374399</c:v>
                </c:pt>
                <c:pt idx="7">
                  <c:v>0.908407419408392</c:v>
                </c:pt>
                <c:pt idx="8">
                  <c:v>0.846763927294648</c:v>
                </c:pt>
                <c:pt idx="9">
                  <c:v>0.870422209724976</c:v>
                </c:pt>
                <c:pt idx="10">
                  <c:v>0.815832838704682</c:v>
                </c:pt>
                <c:pt idx="11">
                  <c:v>0.796291783537707</c:v>
                </c:pt>
                <c:pt idx="12">
                  <c:v>0.776525826977855</c:v>
                </c:pt>
                <c:pt idx="13">
                  <c:v>0.789220939339155</c:v>
                </c:pt>
                <c:pt idx="14">
                  <c:v>0.752460759227569</c:v>
                </c:pt>
                <c:pt idx="15">
                  <c:v>0.757818847427477</c:v>
                </c:pt>
                <c:pt idx="16">
                  <c:v>0.731635219631095</c:v>
                </c:pt>
                <c:pt idx="17">
                  <c:v>0.719517398385213</c:v>
                </c:pt>
                <c:pt idx="18">
                  <c:v>0.725393984707856</c:v>
                </c:pt>
                <c:pt idx="19">
                  <c:v>0.671597964145384</c:v>
                </c:pt>
                <c:pt idx="20">
                  <c:v>0.686548424882201</c:v>
                </c:pt>
                <c:pt idx="21">
                  <c:v>0.682032117189461</c:v>
                </c:pt>
                <c:pt idx="22">
                  <c:v>0.675376128151848</c:v>
                </c:pt>
                <c:pt idx="23">
                  <c:v>0.631546480305687</c:v>
                </c:pt>
                <c:pt idx="24">
                  <c:v>0.643242839877288</c:v>
                </c:pt>
                <c:pt idx="25">
                  <c:v>0.60119519558676</c:v>
                </c:pt>
                <c:pt idx="26">
                  <c:v>0.584748710390934</c:v>
                </c:pt>
                <c:pt idx="27">
                  <c:v>0.584893100671441</c:v>
                </c:pt>
                <c:pt idx="28">
                  <c:v>0.558701039333802</c:v>
                </c:pt>
                <c:pt idx="29">
                  <c:v>0.558168383018827</c:v>
                </c:pt>
                <c:pt idx="30">
                  <c:v>0.510458547475326</c:v>
                </c:pt>
                <c:pt idx="31">
                  <c:v>0.50782749208282</c:v>
                </c:pt>
                <c:pt idx="32">
                  <c:v>0.49946605771973</c:v>
                </c:pt>
                <c:pt idx="33">
                  <c:v>0.490457603679881</c:v>
                </c:pt>
                <c:pt idx="34">
                  <c:v>0.484383362189175</c:v>
                </c:pt>
                <c:pt idx="35">
                  <c:v>0.469091543944344</c:v>
                </c:pt>
                <c:pt idx="36">
                  <c:v>0.45541730905411</c:v>
                </c:pt>
                <c:pt idx="37">
                  <c:v>0.431887147953164</c:v>
                </c:pt>
                <c:pt idx="38">
                  <c:v>0.425745491493928</c:v>
                </c:pt>
                <c:pt idx="39">
                  <c:v>0.398355248155144</c:v>
                </c:pt>
                <c:pt idx="40">
                  <c:v>0.396279760574804</c:v>
                </c:pt>
                <c:pt idx="41">
                  <c:v>0.381361599831632</c:v>
                </c:pt>
                <c:pt idx="42">
                  <c:v>0.390344834127876</c:v>
                </c:pt>
                <c:pt idx="43">
                  <c:v>0.363170988252744</c:v>
                </c:pt>
                <c:pt idx="44">
                  <c:v>0.336353797494433</c:v>
                </c:pt>
                <c:pt idx="45">
                  <c:v>0.329144083477239</c:v>
                </c:pt>
                <c:pt idx="46">
                  <c:v>0.331776392619631</c:v>
                </c:pt>
                <c:pt idx="47">
                  <c:v>0.307293269921359</c:v>
                </c:pt>
                <c:pt idx="48">
                  <c:v>0.299456121272741</c:v>
                </c:pt>
                <c:pt idx="49">
                  <c:v>0.278313193458504</c:v>
                </c:pt>
                <c:pt idx="50">
                  <c:v>0.293472618778063</c:v>
                </c:pt>
                <c:pt idx="51">
                  <c:v>0.264595075633169</c:v>
                </c:pt>
                <c:pt idx="52">
                  <c:v>0.25990177679587</c:v>
                </c:pt>
                <c:pt idx="53">
                  <c:v>0.252474681824461</c:v>
                </c:pt>
                <c:pt idx="54">
                  <c:v>0.243552498780994</c:v>
                </c:pt>
                <c:pt idx="55">
                  <c:v>0.251564277332736</c:v>
                </c:pt>
                <c:pt idx="56">
                  <c:v>0.246937500895364</c:v>
                </c:pt>
                <c:pt idx="57">
                  <c:v>0.228886071023667</c:v>
                </c:pt>
                <c:pt idx="58">
                  <c:v>0.220092839297107</c:v>
                </c:pt>
                <c:pt idx="59">
                  <c:v>0.215291017937788</c:v>
                </c:pt>
                <c:pt idx="60">
                  <c:v>0.209625966018466</c:v>
                </c:pt>
                <c:pt idx="61">
                  <c:v>0.198453706530775</c:v>
                </c:pt>
                <c:pt idx="62">
                  <c:v>0.179943048681289</c:v>
                </c:pt>
                <c:pt idx="63">
                  <c:v>0.183606556085651</c:v>
                </c:pt>
                <c:pt idx="64">
                  <c:v>0.189525592706382</c:v>
                </c:pt>
                <c:pt idx="65">
                  <c:v>0.176284688871231</c:v>
                </c:pt>
                <c:pt idx="66">
                  <c:v>0.170350513572894</c:v>
                </c:pt>
                <c:pt idx="67">
                  <c:v>0.155624081957906</c:v>
                </c:pt>
                <c:pt idx="68">
                  <c:v>0.151282086053102</c:v>
                </c:pt>
                <c:pt idx="69">
                  <c:v>0.159256846098074</c:v>
                </c:pt>
                <c:pt idx="70">
                  <c:v>0.144384514047859</c:v>
                </c:pt>
                <c:pt idx="71">
                  <c:v>0.144573758249684</c:v>
                </c:pt>
                <c:pt idx="72">
                  <c:v>0.132371853608148</c:v>
                </c:pt>
                <c:pt idx="73">
                  <c:v>0.123514983820566</c:v>
                </c:pt>
                <c:pt idx="74">
                  <c:v>0.130256765676965</c:v>
                </c:pt>
                <c:pt idx="75">
                  <c:v>0.118474084773994</c:v>
                </c:pt>
                <c:pt idx="76">
                  <c:v>0.113799905638245</c:v>
                </c:pt>
                <c:pt idx="77">
                  <c:v>0.108916188462191</c:v>
                </c:pt>
                <c:pt idx="78">
                  <c:v>0.101315242261341</c:v>
                </c:pt>
                <c:pt idx="79">
                  <c:v>0.0847421763754337</c:v>
                </c:pt>
                <c:pt idx="80">
                  <c:v>0.0748157631982682</c:v>
                </c:pt>
                <c:pt idx="81">
                  <c:v>0.100594925175308</c:v>
                </c:pt>
                <c:pt idx="82">
                  <c:v>0.0820828727030163</c:v>
                </c:pt>
                <c:pt idx="83">
                  <c:v>0.0662444921635099</c:v>
                </c:pt>
                <c:pt idx="84">
                  <c:v>0.0699654999843147</c:v>
                </c:pt>
                <c:pt idx="85">
                  <c:v>0.0492604634713873</c:v>
                </c:pt>
                <c:pt idx="86">
                  <c:v>0.0346536910757313</c:v>
                </c:pt>
                <c:pt idx="87">
                  <c:v>0.03140359355708</c:v>
                </c:pt>
                <c:pt idx="88">
                  <c:v>0.0155323192525711</c:v>
                </c:pt>
                <c:pt idx="89">
                  <c:v>0.00845764544616956</c:v>
                </c:pt>
                <c:pt idx="90">
                  <c:v>0.00326507908248419</c:v>
                </c:pt>
                <c:pt idx="91">
                  <c:v>-0.00179896375479149</c:v>
                </c:pt>
                <c:pt idx="92">
                  <c:v>-0.0127848217186715</c:v>
                </c:pt>
                <c:pt idx="93">
                  <c:v>-0.0193332661211066</c:v>
                </c:pt>
                <c:pt idx="94">
                  <c:v>-0.0420307324742305</c:v>
                </c:pt>
                <c:pt idx="95">
                  <c:v>-0.0623424714032847</c:v>
                </c:pt>
                <c:pt idx="96">
                  <c:v>-0.100152440368246</c:v>
                </c:pt>
                <c:pt idx="97">
                  <c:v>-0.143708358466478</c:v>
                </c:pt>
                <c:pt idx="98">
                  <c:v>-0.217805032888103</c:v>
                </c:pt>
                <c:pt idx="99">
                  <c:v>-0.279117235090772</c:v>
                </c:pt>
                <c:pt idx="100">
                  <c:v>-0.28748030537008</c:v>
                </c:pt>
                <c:pt idx="101">
                  <c:v>-0.318673937541057</c:v>
                </c:pt>
                <c:pt idx="102">
                  <c:v>-0.332178092341083</c:v>
                </c:pt>
                <c:pt idx="103">
                  <c:v>-0.354395931596499</c:v>
                </c:pt>
                <c:pt idx="104">
                  <c:v>-0.364952312504903</c:v>
                </c:pt>
                <c:pt idx="105">
                  <c:v>-0.392071304961355</c:v>
                </c:pt>
                <c:pt idx="106">
                  <c:v>-0.424675732870614</c:v>
                </c:pt>
                <c:pt idx="107">
                  <c:v>-0.483599820015684</c:v>
                </c:pt>
                <c:pt idx="108">
                  <c:v>-0.516949113278055</c:v>
                </c:pt>
                <c:pt idx="109">
                  <c:v>-0.532042680843598</c:v>
                </c:pt>
                <c:pt idx="110">
                  <c:v>-0.543803460177655</c:v>
                </c:pt>
                <c:pt idx="111">
                  <c:v>-0.546286219328507</c:v>
                </c:pt>
                <c:pt idx="112">
                  <c:v>-0.563386192912731</c:v>
                </c:pt>
                <c:pt idx="113">
                  <c:v>-0.589338119100156</c:v>
                </c:pt>
                <c:pt idx="114">
                  <c:v>-0.600695948140807</c:v>
                </c:pt>
                <c:pt idx="115">
                  <c:v>-0.628841673340103</c:v>
                </c:pt>
                <c:pt idx="116">
                  <c:v>-0.663766144462243</c:v>
                </c:pt>
                <c:pt idx="117">
                  <c:v>-0.704514424804164</c:v>
                </c:pt>
                <c:pt idx="118">
                  <c:v>-0.683233301165725</c:v>
                </c:pt>
                <c:pt idx="119">
                  <c:v>-0.691791598930388</c:v>
                </c:pt>
                <c:pt idx="120">
                  <c:v>-0.723435989363689</c:v>
                </c:pt>
                <c:pt idx="121">
                  <c:v>-0.711121763993</c:v>
                </c:pt>
                <c:pt idx="122">
                  <c:v>-0.727068424693196</c:v>
                </c:pt>
                <c:pt idx="123">
                  <c:v>-0.768846325835882</c:v>
                </c:pt>
                <c:pt idx="124">
                  <c:v>-0.761715327702112</c:v>
                </c:pt>
                <c:pt idx="125">
                  <c:v>-0.760134066817302</c:v>
                </c:pt>
                <c:pt idx="126">
                  <c:v>-0.868769527690492</c:v>
                </c:pt>
                <c:pt idx="127">
                  <c:v>-0.895981932674384</c:v>
                </c:pt>
              </c:numCache>
            </c:numRef>
          </c:val>
          <c:smooth val="0"/>
        </c:ser>
        <c:dLbls>
          <c:showLegendKey val="0"/>
          <c:showVal val="0"/>
          <c:showCatName val="0"/>
          <c:showSerName val="0"/>
          <c:showPercent val="0"/>
          <c:showBubbleSize val="0"/>
        </c:dLbls>
        <c:marker val="1"/>
        <c:smooth val="0"/>
        <c:axId val="2107388568"/>
        <c:axId val="2107391672"/>
      </c:lineChart>
      <c:catAx>
        <c:axId val="2107388568"/>
        <c:scaling>
          <c:orientation val="minMax"/>
        </c:scaling>
        <c:delete val="0"/>
        <c:axPos val="b"/>
        <c:numFmt formatCode="0%" sourceLinked="1"/>
        <c:majorTickMark val="out"/>
        <c:minorTickMark val="none"/>
        <c:tickLblPos val="nextTo"/>
        <c:txPr>
          <a:bodyPr rot="-2700000" vert="horz"/>
          <a:lstStyle/>
          <a:p>
            <a:pPr>
              <a:defRPr sz="1200"/>
            </a:pPr>
            <a:endParaRPr lang="en-US"/>
          </a:p>
        </c:txPr>
        <c:crossAx val="2107391672"/>
        <c:crossesAt val="0.0"/>
        <c:auto val="1"/>
        <c:lblAlgn val="ctr"/>
        <c:lblOffset val="100"/>
        <c:tickLblSkip val="1"/>
        <c:tickMarkSkip val="10"/>
        <c:noMultiLvlLbl val="0"/>
      </c:catAx>
      <c:valAx>
        <c:axId val="2107391672"/>
        <c:scaling>
          <c:orientation val="minMax"/>
          <c:max val="1.25"/>
          <c:min val="-1.0"/>
        </c:scaling>
        <c:delete val="0"/>
        <c:axPos val="l"/>
        <c:title>
          <c:tx>
            <c:rich>
              <a:bodyPr rot="-5400000" vert="horz"/>
              <a:lstStyle/>
              <a:p>
                <a:pPr>
                  <a:defRPr sz="1400"/>
                </a:pPr>
                <a:r>
                  <a:rPr lang="fr-FR" sz="1400" b="0"/>
                  <a:t>% gain</a:t>
                </a:r>
                <a:r>
                  <a:rPr lang="fr-FR" sz="1400" b="0" baseline="0"/>
                  <a:t> in </a:t>
                </a:r>
                <a:r>
                  <a:rPr lang="fr-FR" sz="1400" b="0"/>
                  <a:t>after-tax</a:t>
                </a:r>
                <a:r>
                  <a:rPr lang="fr-FR" sz="1400" b="0" baseline="0"/>
                  <a:t> income</a:t>
                </a:r>
                <a:endParaRPr lang="fr-FR" sz="1400" b="0"/>
              </a:p>
            </c:rich>
          </c:tx>
          <c:layout>
            <c:manualLayout>
              <c:xMode val="edge"/>
              <c:yMode val="edge"/>
              <c:x val="0.0010050023638788"/>
              <c:y val="0.17847102747696"/>
            </c:manualLayout>
          </c:layout>
          <c:overlay val="0"/>
        </c:title>
        <c:numFmt formatCode="0%" sourceLinked="0"/>
        <c:majorTickMark val="none"/>
        <c:minorTickMark val="none"/>
        <c:tickLblPos val="nextTo"/>
        <c:txPr>
          <a:bodyPr/>
          <a:lstStyle/>
          <a:p>
            <a:pPr>
              <a:defRPr sz="1200"/>
            </a:pPr>
            <a:endParaRPr lang="en-US"/>
          </a:p>
        </c:txPr>
        <c:crossAx val="2107388568"/>
        <c:crosses val="autoZero"/>
        <c:crossBetween val="between"/>
        <c:majorUnit val="0.2"/>
      </c:valAx>
    </c:plotArea>
    <c:legend>
      <c:legendPos val="r"/>
      <c:layout>
        <c:manualLayout>
          <c:xMode val="edge"/>
          <c:yMode val="edge"/>
          <c:x val="0.453192191839381"/>
          <c:y val="0.0629618577822831"/>
          <c:w val="0.544560707804763"/>
          <c:h val="0.251773188369586"/>
        </c:manualLayout>
      </c:layout>
      <c:overlay val="1"/>
    </c:legend>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a:t>Total</a:t>
            </a:r>
            <a:r>
              <a:rPr lang="en-US" sz="1400" baseline="0"/>
              <a:t> </a:t>
            </a:r>
            <a:r>
              <a:rPr lang="en-US" sz="1400"/>
              <a:t>Tax Rates By</a:t>
            </a:r>
            <a:r>
              <a:rPr lang="en-US" sz="1400" baseline="0"/>
              <a:t> Income Percentile</a:t>
            </a:r>
            <a:endParaRPr lang="en-US" sz="1400"/>
          </a:p>
        </c:rich>
      </c:tx>
      <c:layout>
        <c:manualLayout>
          <c:xMode val="edge"/>
          <c:yMode val="edge"/>
          <c:x val="0.200358194127603"/>
          <c:y val="0.00362656873773131"/>
        </c:manualLayout>
      </c:layout>
      <c:overlay val="0"/>
    </c:title>
    <c:autoTitleDeleted val="0"/>
    <c:plotArea>
      <c:layout>
        <c:manualLayout>
          <c:layoutTarget val="inner"/>
          <c:xMode val="edge"/>
          <c:yMode val="edge"/>
          <c:x val="0.134575759805725"/>
          <c:y val="0.0939639122192449"/>
          <c:w val="0.746904481565972"/>
          <c:h val="0.691446657403119"/>
        </c:manualLayout>
      </c:layout>
      <c:scatterChart>
        <c:scatterStyle val="lineMarker"/>
        <c:varyColors val="0"/>
        <c:ser>
          <c:idx val="3"/>
          <c:order val="12"/>
          <c:spPr>
            <a:ln w="9525">
              <a:solidFill>
                <a:schemeClr val="tx1">
                  <a:lumMod val="50000"/>
                  <a:lumOff val="50000"/>
                </a:schemeClr>
              </a:solidFill>
              <a:prstDash val="sysDash"/>
            </a:ln>
          </c:spPr>
          <c:marker>
            <c:symbol val="none"/>
          </c:marker>
          <c:xVal>
            <c:numRef>
              <c:f>calculatorbig!$FS$8:$FS$135</c:f>
              <c:numCache>
                <c:formatCode>0.0%</c:formatCode>
                <c:ptCount val="128"/>
                <c:pt idx="0">
                  <c:v>0.89840562972319</c:v>
                </c:pt>
                <c:pt idx="1">
                  <c:v>0.89840562972319</c:v>
                </c:pt>
                <c:pt idx="2">
                  <c:v>0.89840562972319</c:v>
                </c:pt>
                <c:pt idx="3">
                  <c:v>0.89840562972319</c:v>
                </c:pt>
                <c:pt idx="4">
                  <c:v>0.89840562972319</c:v>
                </c:pt>
                <c:pt idx="5">
                  <c:v>0.89840562972319</c:v>
                </c:pt>
                <c:pt idx="6">
                  <c:v>0.89840562972319</c:v>
                </c:pt>
                <c:pt idx="7">
                  <c:v>0.89840562972319</c:v>
                </c:pt>
                <c:pt idx="8">
                  <c:v>0.89840562972319</c:v>
                </c:pt>
                <c:pt idx="9">
                  <c:v>0.89840562972319</c:v>
                </c:pt>
                <c:pt idx="10">
                  <c:v>0.89840562972319</c:v>
                </c:pt>
                <c:pt idx="11">
                  <c:v>0.89840562972319</c:v>
                </c:pt>
                <c:pt idx="12">
                  <c:v>0.89840562972319</c:v>
                </c:pt>
                <c:pt idx="13">
                  <c:v>0.89840562972319</c:v>
                </c:pt>
                <c:pt idx="14">
                  <c:v>0.89840562972319</c:v>
                </c:pt>
                <c:pt idx="15">
                  <c:v>0.89840562972319</c:v>
                </c:pt>
                <c:pt idx="16">
                  <c:v>0.89840562972319</c:v>
                </c:pt>
                <c:pt idx="17">
                  <c:v>0.89840562972319</c:v>
                </c:pt>
                <c:pt idx="18">
                  <c:v>0.89840562972319</c:v>
                </c:pt>
                <c:pt idx="19">
                  <c:v>0.89840562972319</c:v>
                </c:pt>
                <c:pt idx="20">
                  <c:v>0.89840562972319</c:v>
                </c:pt>
                <c:pt idx="21">
                  <c:v>0.89840562972319</c:v>
                </c:pt>
                <c:pt idx="22">
                  <c:v>0.89840562972319</c:v>
                </c:pt>
                <c:pt idx="23">
                  <c:v>0.89840562972319</c:v>
                </c:pt>
                <c:pt idx="24">
                  <c:v>0.89840562972319</c:v>
                </c:pt>
                <c:pt idx="25">
                  <c:v>0.89840562972319</c:v>
                </c:pt>
                <c:pt idx="26">
                  <c:v>0.89840562972319</c:v>
                </c:pt>
                <c:pt idx="27">
                  <c:v>0.89840562972319</c:v>
                </c:pt>
                <c:pt idx="28">
                  <c:v>0.89840562972319</c:v>
                </c:pt>
                <c:pt idx="29">
                  <c:v>0.89840562972319</c:v>
                </c:pt>
                <c:pt idx="30">
                  <c:v>0.89840562972319</c:v>
                </c:pt>
                <c:pt idx="31">
                  <c:v>0.89840562972319</c:v>
                </c:pt>
                <c:pt idx="32">
                  <c:v>0.89840562972319</c:v>
                </c:pt>
                <c:pt idx="33">
                  <c:v>0.89840562972319</c:v>
                </c:pt>
                <c:pt idx="34">
                  <c:v>0.89840562972319</c:v>
                </c:pt>
                <c:pt idx="35">
                  <c:v>0.89840562972319</c:v>
                </c:pt>
                <c:pt idx="36">
                  <c:v>0.89840562972319</c:v>
                </c:pt>
                <c:pt idx="37">
                  <c:v>0.89840562972319</c:v>
                </c:pt>
                <c:pt idx="38">
                  <c:v>0.89840562972319</c:v>
                </c:pt>
                <c:pt idx="39">
                  <c:v>0.89840562972319</c:v>
                </c:pt>
                <c:pt idx="40">
                  <c:v>0.89840562972319</c:v>
                </c:pt>
                <c:pt idx="41">
                  <c:v>0.89840562972319</c:v>
                </c:pt>
                <c:pt idx="42">
                  <c:v>0.89840562972319</c:v>
                </c:pt>
                <c:pt idx="43">
                  <c:v>0.89840562972319</c:v>
                </c:pt>
                <c:pt idx="44">
                  <c:v>0.89840562972319</c:v>
                </c:pt>
                <c:pt idx="45">
                  <c:v>0.89840562972319</c:v>
                </c:pt>
                <c:pt idx="46">
                  <c:v>0.89840562972319</c:v>
                </c:pt>
                <c:pt idx="47">
                  <c:v>0.89840562972319</c:v>
                </c:pt>
                <c:pt idx="48">
                  <c:v>0.89840562972319</c:v>
                </c:pt>
                <c:pt idx="49">
                  <c:v>0.89840562972319</c:v>
                </c:pt>
                <c:pt idx="50">
                  <c:v>0.89840562972319</c:v>
                </c:pt>
                <c:pt idx="51">
                  <c:v>0.89840562972319</c:v>
                </c:pt>
                <c:pt idx="52">
                  <c:v>0.89840562972319</c:v>
                </c:pt>
                <c:pt idx="53">
                  <c:v>0.89840562972319</c:v>
                </c:pt>
                <c:pt idx="54">
                  <c:v>0.89840562972319</c:v>
                </c:pt>
                <c:pt idx="55">
                  <c:v>0.89840562972319</c:v>
                </c:pt>
                <c:pt idx="56">
                  <c:v>0.89840562972319</c:v>
                </c:pt>
                <c:pt idx="57">
                  <c:v>0.89840562972319</c:v>
                </c:pt>
                <c:pt idx="58">
                  <c:v>0.89840562972319</c:v>
                </c:pt>
                <c:pt idx="59">
                  <c:v>0.89840562972319</c:v>
                </c:pt>
                <c:pt idx="60">
                  <c:v>0.89840562972319</c:v>
                </c:pt>
                <c:pt idx="61">
                  <c:v>0.89840562972319</c:v>
                </c:pt>
                <c:pt idx="62">
                  <c:v>0.89840562972319</c:v>
                </c:pt>
                <c:pt idx="63">
                  <c:v>0.89840562972319</c:v>
                </c:pt>
                <c:pt idx="64">
                  <c:v>0.89840562972319</c:v>
                </c:pt>
                <c:pt idx="65">
                  <c:v>0.89840562972319</c:v>
                </c:pt>
                <c:pt idx="66">
                  <c:v>0.89840562972319</c:v>
                </c:pt>
                <c:pt idx="67">
                  <c:v>0.89840562972319</c:v>
                </c:pt>
                <c:pt idx="68">
                  <c:v>0.89840562972319</c:v>
                </c:pt>
                <c:pt idx="69">
                  <c:v>0.89840562972319</c:v>
                </c:pt>
                <c:pt idx="70">
                  <c:v>0.89840562972319</c:v>
                </c:pt>
                <c:pt idx="71">
                  <c:v>0.89840562972319</c:v>
                </c:pt>
                <c:pt idx="72">
                  <c:v>0.89840562972319</c:v>
                </c:pt>
                <c:pt idx="73">
                  <c:v>0.89840562972319</c:v>
                </c:pt>
                <c:pt idx="74">
                  <c:v>0.89840562972319</c:v>
                </c:pt>
                <c:pt idx="75">
                  <c:v>0.89840562972319</c:v>
                </c:pt>
                <c:pt idx="76">
                  <c:v>0.89840562972319</c:v>
                </c:pt>
                <c:pt idx="77">
                  <c:v>0.89840562972319</c:v>
                </c:pt>
                <c:pt idx="78">
                  <c:v>0.89840562972319</c:v>
                </c:pt>
                <c:pt idx="79">
                  <c:v>0.89840562972319</c:v>
                </c:pt>
                <c:pt idx="80">
                  <c:v>0.89840562972319</c:v>
                </c:pt>
                <c:pt idx="81">
                  <c:v>0.89840562972319</c:v>
                </c:pt>
                <c:pt idx="82">
                  <c:v>0.89840562972319</c:v>
                </c:pt>
                <c:pt idx="83">
                  <c:v>0.89840562972319</c:v>
                </c:pt>
                <c:pt idx="84">
                  <c:v>0.89840562972319</c:v>
                </c:pt>
                <c:pt idx="85">
                  <c:v>0.89840562972319</c:v>
                </c:pt>
                <c:pt idx="86">
                  <c:v>0.89840562972319</c:v>
                </c:pt>
                <c:pt idx="87">
                  <c:v>0.89840562972319</c:v>
                </c:pt>
                <c:pt idx="88">
                  <c:v>0.89840562972319</c:v>
                </c:pt>
                <c:pt idx="89">
                  <c:v>0.89840562972319</c:v>
                </c:pt>
                <c:pt idx="90">
                  <c:v>0.89840562972319</c:v>
                </c:pt>
                <c:pt idx="91">
                  <c:v>0.89840562972319</c:v>
                </c:pt>
                <c:pt idx="92">
                  <c:v>0.89840562972319</c:v>
                </c:pt>
                <c:pt idx="93">
                  <c:v>0.89840562972319</c:v>
                </c:pt>
                <c:pt idx="94">
                  <c:v>0.89840562972319</c:v>
                </c:pt>
                <c:pt idx="95">
                  <c:v>0.89840562972319</c:v>
                </c:pt>
                <c:pt idx="96">
                  <c:v>0.89840562972319</c:v>
                </c:pt>
                <c:pt idx="97">
                  <c:v>0.89840562972319</c:v>
                </c:pt>
                <c:pt idx="98">
                  <c:v>0.89840562972319</c:v>
                </c:pt>
                <c:pt idx="99">
                  <c:v>0.89840562972319</c:v>
                </c:pt>
                <c:pt idx="100">
                  <c:v>0.89840562972319</c:v>
                </c:pt>
                <c:pt idx="101">
                  <c:v>0.89840562972319</c:v>
                </c:pt>
                <c:pt idx="102">
                  <c:v>0.89840562972319</c:v>
                </c:pt>
                <c:pt idx="103">
                  <c:v>0.89840562972319</c:v>
                </c:pt>
                <c:pt idx="104">
                  <c:v>0.89840562972319</c:v>
                </c:pt>
                <c:pt idx="105">
                  <c:v>0.89840562972319</c:v>
                </c:pt>
                <c:pt idx="106">
                  <c:v>0.89840562972319</c:v>
                </c:pt>
                <c:pt idx="107">
                  <c:v>0.89840562972319</c:v>
                </c:pt>
                <c:pt idx="108">
                  <c:v>0.89840562972319</c:v>
                </c:pt>
                <c:pt idx="109">
                  <c:v>0.89840562972319</c:v>
                </c:pt>
                <c:pt idx="110">
                  <c:v>0.89840562972319</c:v>
                </c:pt>
                <c:pt idx="111">
                  <c:v>0.89840562972319</c:v>
                </c:pt>
                <c:pt idx="112">
                  <c:v>0.89840562972319</c:v>
                </c:pt>
                <c:pt idx="113">
                  <c:v>0.89840562972319</c:v>
                </c:pt>
                <c:pt idx="114">
                  <c:v>0.89840562972319</c:v>
                </c:pt>
                <c:pt idx="115">
                  <c:v>0.89840562972319</c:v>
                </c:pt>
                <c:pt idx="116">
                  <c:v>0.89840562972319</c:v>
                </c:pt>
                <c:pt idx="117">
                  <c:v>0.89840562972319</c:v>
                </c:pt>
                <c:pt idx="118">
                  <c:v>0.89840562972319</c:v>
                </c:pt>
                <c:pt idx="119">
                  <c:v>0.89840562972319</c:v>
                </c:pt>
                <c:pt idx="120">
                  <c:v>0.89840562972319</c:v>
                </c:pt>
                <c:pt idx="121">
                  <c:v>0.89840562972319</c:v>
                </c:pt>
                <c:pt idx="122">
                  <c:v>0.89840562972319</c:v>
                </c:pt>
                <c:pt idx="123">
                  <c:v>0.89840562972319</c:v>
                </c:pt>
                <c:pt idx="124">
                  <c:v>0.89840562972319</c:v>
                </c:pt>
                <c:pt idx="125">
                  <c:v>0.89840562972319</c:v>
                </c:pt>
                <c:pt idx="126">
                  <c:v>0.89840562972319</c:v>
                </c:pt>
                <c:pt idx="127">
                  <c:v>0.89840562972319</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4"/>
          <c:order val="13"/>
          <c:spPr>
            <a:ln w="9525">
              <a:solidFill>
                <a:schemeClr val="tx1">
                  <a:lumMod val="50000"/>
                  <a:lumOff val="50000"/>
                </a:schemeClr>
              </a:solidFill>
              <a:prstDash val="sysDash"/>
            </a:ln>
          </c:spPr>
          <c:marker>
            <c:symbol val="none"/>
          </c:marker>
          <c:xVal>
            <c:numRef>
              <c:f>calculatorbig!$FT$8:$FT$135</c:f>
              <c:numCache>
                <c:formatCode>0.0%</c:formatCode>
                <c:ptCount val="128"/>
                <c:pt idx="0">
                  <c:v>0.946670002406072</c:v>
                </c:pt>
                <c:pt idx="1">
                  <c:v>0.946670002406072</c:v>
                </c:pt>
                <c:pt idx="2">
                  <c:v>0.946670002406072</c:v>
                </c:pt>
                <c:pt idx="3">
                  <c:v>0.946670002406072</c:v>
                </c:pt>
                <c:pt idx="4">
                  <c:v>0.946670002406072</c:v>
                </c:pt>
                <c:pt idx="5">
                  <c:v>0.946670002406072</c:v>
                </c:pt>
                <c:pt idx="6">
                  <c:v>0.946670002406072</c:v>
                </c:pt>
                <c:pt idx="7">
                  <c:v>0.946670002406072</c:v>
                </c:pt>
                <c:pt idx="8">
                  <c:v>0.946670002406072</c:v>
                </c:pt>
                <c:pt idx="9">
                  <c:v>0.946670002406072</c:v>
                </c:pt>
                <c:pt idx="10">
                  <c:v>0.946670002406072</c:v>
                </c:pt>
                <c:pt idx="11">
                  <c:v>0.946670002406072</c:v>
                </c:pt>
                <c:pt idx="12">
                  <c:v>0.946670002406072</c:v>
                </c:pt>
                <c:pt idx="13">
                  <c:v>0.946670002406072</c:v>
                </c:pt>
                <c:pt idx="14">
                  <c:v>0.946670002406072</c:v>
                </c:pt>
                <c:pt idx="15">
                  <c:v>0.946670002406072</c:v>
                </c:pt>
                <c:pt idx="16">
                  <c:v>0.946670002406072</c:v>
                </c:pt>
                <c:pt idx="17">
                  <c:v>0.946670002406072</c:v>
                </c:pt>
                <c:pt idx="18">
                  <c:v>0.946670002406072</c:v>
                </c:pt>
                <c:pt idx="19">
                  <c:v>0.946670002406072</c:v>
                </c:pt>
                <c:pt idx="20">
                  <c:v>0.946670002406072</c:v>
                </c:pt>
                <c:pt idx="21">
                  <c:v>0.946670002406072</c:v>
                </c:pt>
                <c:pt idx="22">
                  <c:v>0.946670002406072</c:v>
                </c:pt>
                <c:pt idx="23">
                  <c:v>0.946670002406072</c:v>
                </c:pt>
                <c:pt idx="24">
                  <c:v>0.946670002406072</c:v>
                </c:pt>
                <c:pt idx="25">
                  <c:v>0.946670002406072</c:v>
                </c:pt>
                <c:pt idx="26">
                  <c:v>0.946670002406072</c:v>
                </c:pt>
                <c:pt idx="27">
                  <c:v>0.946670002406072</c:v>
                </c:pt>
                <c:pt idx="28">
                  <c:v>0.946670002406072</c:v>
                </c:pt>
                <c:pt idx="29">
                  <c:v>0.946670002406072</c:v>
                </c:pt>
                <c:pt idx="30">
                  <c:v>0.946670002406072</c:v>
                </c:pt>
                <c:pt idx="31">
                  <c:v>0.946670002406072</c:v>
                </c:pt>
                <c:pt idx="32">
                  <c:v>0.946670002406072</c:v>
                </c:pt>
                <c:pt idx="33">
                  <c:v>0.946670002406072</c:v>
                </c:pt>
                <c:pt idx="34">
                  <c:v>0.946670002406072</c:v>
                </c:pt>
                <c:pt idx="35">
                  <c:v>0.946670002406072</c:v>
                </c:pt>
                <c:pt idx="36">
                  <c:v>0.946670002406072</c:v>
                </c:pt>
                <c:pt idx="37">
                  <c:v>0.946670002406072</c:v>
                </c:pt>
                <c:pt idx="38">
                  <c:v>0.946670002406072</c:v>
                </c:pt>
                <c:pt idx="39">
                  <c:v>0.946670002406072</c:v>
                </c:pt>
                <c:pt idx="40">
                  <c:v>0.946670002406072</c:v>
                </c:pt>
                <c:pt idx="41">
                  <c:v>0.946670002406072</c:v>
                </c:pt>
                <c:pt idx="42">
                  <c:v>0.946670002406072</c:v>
                </c:pt>
                <c:pt idx="43">
                  <c:v>0.946670002406072</c:v>
                </c:pt>
                <c:pt idx="44">
                  <c:v>0.946670002406072</c:v>
                </c:pt>
                <c:pt idx="45">
                  <c:v>0.946670002406072</c:v>
                </c:pt>
                <c:pt idx="46">
                  <c:v>0.946670002406072</c:v>
                </c:pt>
                <c:pt idx="47">
                  <c:v>0.946670002406072</c:v>
                </c:pt>
                <c:pt idx="48">
                  <c:v>0.946670002406072</c:v>
                </c:pt>
                <c:pt idx="49">
                  <c:v>0.946670002406072</c:v>
                </c:pt>
                <c:pt idx="50">
                  <c:v>0.946670002406072</c:v>
                </c:pt>
                <c:pt idx="51">
                  <c:v>0.946670002406072</c:v>
                </c:pt>
                <c:pt idx="52">
                  <c:v>0.946670002406072</c:v>
                </c:pt>
                <c:pt idx="53">
                  <c:v>0.946670002406072</c:v>
                </c:pt>
                <c:pt idx="54">
                  <c:v>0.946670002406072</c:v>
                </c:pt>
                <c:pt idx="55">
                  <c:v>0.946670002406072</c:v>
                </c:pt>
                <c:pt idx="56">
                  <c:v>0.946670002406072</c:v>
                </c:pt>
                <c:pt idx="57">
                  <c:v>0.946670002406072</c:v>
                </c:pt>
                <c:pt idx="58">
                  <c:v>0.946670002406072</c:v>
                </c:pt>
                <c:pt idx="59">
                  <c:v>0.946670002406072</c:v>
                </c:pt>
                <c:pt idx="60">
                  <c:v>0.946670002406072</c:v>
                </c:pt>
                <c:pt idx="61">
                  <c:v>0.946670002406072</c:v>
                </c:pt>
                <c:pt idx="62">
                  <c:v>0.946670002406072</c:v>
                </c:pt>
                <c:pt idx="63">
                  <c:v>0.946670002406072</c:v>
                </c:pt>
                <c:pt idx="64">
                  <c:v>0.946670002406072</c:v>
                </c:pt>
                <c:pt idx="65">
                  <c:v>0.946670002406072</c:v>
                </c:pt>
                <c:pt idx="66">
                  <c:v>0.946670002406072</c:v>
                </c:pt>
                <c:pt idx="67">
                  <c:v>0.946670002406072</c:v>
                </c:pt>
                <c:pt idx="68">
                  <c:v>0.946670002406072</c:v>
                </c:pt>
                <c:pt idx="69">
                  <c:v>0.946670002406072</c:v>
                </c:pt>
                <c:pt idx="70">
                  <c:v>0.946670002406072</c:v>
                </c:pt>
                <c:pt idx="71">
                  <c:v>0.946670002406072</c:v>
                </c:pt>
                <c:pt idx="72">
                  <c:v>0.946670002406072</c:v>
                </c:pt>
                <c:pt idx="73">
                  <c:v>0.946670002406072</c:v>
                </c:pt>
                <c:pt idx="74">
                  <c:v>0.946670002406072</c:v>
                </c:pt>
                <c:pt idx="75">
                  <c:v>0.946670002406072</c:v>
                </c:pt>
                <c:pt idx="76">
                  <c:v>0.946670002406072</c:v>
                </c:pt>
                <c:pt idx="77">
                  <c:v>0.946670002406072</c:v>
                </c:pt>
                <c:pt idx="78">
                  <c:v>0.946670002406072</c:v>
                </c:pt>
                <c:pt idx="79">
                  <c:v>0.946670002406072</c:v>
                </c:pt>
                <c:pt idx="80">
                  <c:v>0.946670002406072</c:v>
                </c:pt>
                <c:pt idx="81">
                  <c:v>0.946670002406072</c:v>
                </c:pt>
                <c:pt idx="82">
                  <c:v>0.946670002406072</c:v>
                </c:pt>
                <c:pt idx="83">
                  <c:v>0.946670002406072</c:v>
                </c:pt>
                <c:pt idx="84">
                  <c:v>0.946670002406072</c:v>
                </c:pt>
                <c:pt idx="85">
                  <c:v>0.946670002406072</c:v>
                </c:pt>
                <c:pt idx="86">
                  <c:v>0.946670002406072</c:v>
                </c:pt>
                <c:pt idx="87">
                  <c:v>0.946670002406072</c:v>
                </c:pt>
                <c:pt idx="88">
                  <c:v>0.946670002406072</c:v>
                </c:pt>
                <c:pt idx="89">
                  <c:v>0.946670002406072</c:v>
                </c:pt>
                <c:pt idx="90">
                  <c:v>0.946670002406072</c:v>
                </c:pt>
                <c:pt idx="91">
                  <c:v>0.946670002406072</c:v>
                </c:pt>
                <c:pt idx="92">
                  <c:v>0.946670002406072</c:v>
                </c:pt>
                <c:pt idx="93">
                  <c:v>0.946670002406072</c:v>
                </c:pt>
                <c:pt idx="94">
                  <c:v>0.946670002406072</c:v>
                </c:pt>
                <c:pt idx="95">
                  <c:v>0.946670002406072</c:v>
                </c:pt>
                <c:pt idx="96">
                  <c:v>0.946670002406072</c:v>
                </c:pt>
                <c:pt idx="97">
                  <c:v>0.946670002406072</c:v>
                </c:pt>
                <c:pt idx="98">
                  <c:v>0.946670002406072</c:v>
                </c:pt>
                <c:pt idx="99">
                  <c:v>0.946670002406072</c:v>
                </c:pt>
                <c:pt idx="100">
                  <c:v>0.946670002406072</c:v>
                </c:pt>
                <c:pt idx="101">
                  <c:v>0.946670002406072</c:v>
                </c:pt>
                <c:pt idx="102">
                  <c:v>0.946670002406072</c:v>
                </c:pt>
                <c:pt idx="103">
                  <c:v>0.946670002406072</c:v>
                </c:pt>
                <c:pt idx="104">
                  <c:v>0.946670002406072</c:v>
                </c:pt>
                <c:pt idx="105">
                  <c:v>0.946670002406072</c:v>
                </c:pt>
                <c:pt idx="106">
                  <c:v>0.946670002406072</c:v>
                </c:pt>
                <c:pt idx="107">
                  <c:v>0.946670002406072</c:v>
                </c:pt>
                <c:pt idx="108">
                  <c:v>0.946670002406072</c:v>
                </c:pt>
                <c:pt idx="109">
                  <c:v>0.946670002406072</c:v>
                </c:pt>
                <c:pt idx="110">
                  <c:v>0.946670002406072</c:v>
                </c:pt>
                <c:pt idx="111">
                  <c:v>0.946670002406072</c:v>
                </c:pt>
                <c:pt idx="112">
                  <c:v>0.946670002406072</c:v>
                </c:pt>
                <c:pt idx="113">
                  <c:v>0.946670002406072</c:v>
                </c:pt>
                <c:pt idx="114">
                  <c:v>0.946670002406072</c:v>
                </c:pt>
                <c:pt idx="115">
                  <c:v>0.946670002406072</c:v>
                </c:pt>
                <c:pt idx="116">
                  <c:v>0.946670002406072</c:v>
                </c:pt>
                <c:pt idx="117">
                  <c:v>0.946670002406072</c:v>
                </c:pt>
                <c:pt idx="118">
                  <c:v>0.946670002406072</c:v>
                </c:pt>
                <c:pt idx="119">
                  <c:v>0.946670002406072</c:v>
                </c:pt>
                <c:pt idx="120">
                  <c:v>0.946670002406072</c:v>
                </c:pt>
                <c:pt idx="121">
                  <c:v>0.946670002406072</c:v>
                </c:pt>
                <c:pt idx="122">
                  <c:v>0.946670002406072</c:v>
                </c:pt>
                <c:pt idx="123">
                  <c:v>0.946670002406072</c:v>
                </c:pt>
                <c:pt idx="124">
                  <c:v>0.946670002406072</c:v>
                </c:pt>
                <c:pt idx="125">
                  <c:v>0.946670002406072</c:v>
                </c:pt>
                <c:pt idx="126">
                  <c:v>0.946670002406072</c:v>
                </c:pt>
                <c:pt idx="127">
                  <c:v>0.946670002406072</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6"/>
          <c:order val="14"/>
          <c:spPr>
            <a:ln w="9525">
              <a:solidFill>
                <a:schemeClr val="tx1">
                  <a:lumMod val="50000"/>
                  <a:lumOff val="50000"/>
                </a:schemeClr>
              </a:solidFill>
              <a:prstDash val="sysDash"/>
            </a:ln>
          </c:spPr>
          <c:marker>
            <c:symbol val="none"/>
          </c:marker>
          <c:xVal>
            <c:numRef>
              <c:f>calculatorbig!$FU$8:$FU$135</c:f>
              <c:numCache>
                <c:formatCode>0.0%</c:formatCode>
                <c:ptCount val="128"/>
                <c:pt idx="0">
                  <c:v>0.986939154844488</c:v>
                </c:pt>
                <c:pt idx="1">
                  <c:v>0.986939154844488</c:v>
                </c:pt>
                <c:pt idx="2">
                  <c:v>0.986939154844488</c:v>
                </c:pt>
                <c:pt idx="3">
                  <c:v>0.986939154844488</c:v>
                </c:pt>
                <c:pt idx="4">
                  <c:v>0.986939154844488</c:v>
                </c:pt>
                <c:pt idx="5">
                  <c:v>0.986939154844488</c:v>
                </c:pt>
                <c:pt idx="6">
                  <c:v>0.986939154844488</c:v>
                </c:pt>
                <c:pt idx="7">
                  <c:v>0.986939154844488</c:v>
                </c:pt>
                <c:pt idx="8">
                  <c:v>0.986939154844488</c:v>
                </c:pt>
                <c:pt idx="9">
                  <c:v>0.986939154844488</c:v>
                </c:pt>
                <c:pt idx="10">
                  <c:v>0.986939154844488</c:v>
                </c:pt>
                <c:pt idx="11">
                  <c:v>0.986939154844488</c:v>
                </c:pt>
                <c:pt idx="12">
                  <c:v>0.986939154844488</c:v>
                </c:pt>
                <c:pt idx="13">
                  <c:v>0.986939154844488</c:v>
                </c:pt>
                <c:pt idx="14">
                  <c:v>0.986939154844488</c:v>
                </c:pt>
                <c:pt idx="15">
                  <c:v>0.986939154844488</c:v>
                </c:pt>
                <c:pt idx="16">
                  <c:v>0.986939154844488</c:v>
                </c:pt>
                <c:pt idx="17">
                  <c:v>0.986939154844488</c:v>
                </c:pt>
                <c:pt idx="18">
                  <c:v>0.986939154844488</c:v>
                </c:pt>
                <c:pt idx="19">
                  <c:v>0.986939154844488</c:v>
                </c:pt>
                <c:pt idx="20">
                  <c:v>0.986939154844488</c:v>
                </c:pt>
                <c:pt idx="21">
                  <c:v>0.986939154844488</c:v>
                </c:pt>
                <c:pt idx="22">
                  <c:v>0.986939154844488</c:v>
                </c:pt>
                <c:pt idx="23">
                  <c:v>0.986939154844488</c:v>
                </c:pt>
                <c:pt idx="24">
                  <c:v>0.986939154844488</c:v>
                </c:pt>
                <c:pt idx="25">
                  <c:v>0.986939154844488</c:v>
                </c:pt>
                <c:pt idx="26">
                  <c:v>0.986939154844488</c:v>
                </c:pt>
                <c:pt idx="27">
                  <c:v>0.986939154844488</c:v>
                </c:pt>
                <c:pt idx="28">
                  <c:v>0.986939154844488</c:v>
                </c:pt>
                <c:pt idx="29">
                  <c:v>0.986939154844488</c:v>
                </c:pt>
                <c:pt idx="30">
                  <c:v>0.986939154844488</c:v>
                </c:pt>
                <c:pt idx="31">
                  <c:v>0.986939154844488</c:v>
                </c:pt>
                <c:pt idx="32">
                  <c:v>0.986939154844488</c:v>
                </c:pt>
                <c:pt idx="33">
                  <c:v>0.986939154844488</c:v>
                </c:pt>
                <c:pt idx="34">
                  <c:v>0.986939154844488</c:v>
                </c:pt>
                <c:pt idx="35">
                  <c:v>0.986939154844488</c:v>
                </c:pt>
                <c:pt idx="36">
                  <c:v>0.986939154844488</c:v>
                </c:pt>
                <c:pt idx="37">
                  <c:v>0.986939154844488</c:v>
                </c:pt>
                <c:pt idx="38">
                  <c:v>0.986939154844488</c:v>
                </c:pt>
                <c:pt idx="39">
                  <c:v>0.986939154844488</c:v>
                </c:pt>
                <c:pt idx="40">
                  <c:v>0.986939154844488</c:v>
                </c:pt>
                <c:pt idx="41">
                  <c:v>0.986939154844488</c:v>
                </c:pt>
                <c:pt idx="42">
                  <c:v>0.986939154844488</c:v>
                </c:pt>
                <c:pt idx="43">
                  <c:v>0.986939154844488</c:v>
                </c:pt>
                <c:pt idx="44">
                  <c:v>0.986939154844488</c:v>
                </c:pt>
                <c:pt idx="45">
                  <c:v>0.986939154844488</c:v>
                </c:pt>
                <c:pt idx="46">
                  <c:v>0.986939154844488</c:v>
                </c:pt>
                <c:pt idx="47">
                  <c:v>0.986939154844488</c:v>
                </c:pt>
                <c:pt idx="48">
                  <c:v>0.986939154844488</c:v>
                </c:pt>
                <c:pt idx="49">
                  <c:v>0.986939154844488</c:v>
                </c:pt>
                <c:pt idx="50">
                  <c:v>0.986939154844488</c:v>
                </c:pt>
                <c:pt idx="51">
                  <c:v>0.986939154844488</c:v>
                </c:pt>
                <c:pt idx="52">
                  <c:v>0.986939154844488</c:v>
                </c:pt>
                <c:pt idx="53">
                  <c:v>0.986939154844488</c:v>
                </c:pt>
                <c:pt idx="54">
                  <c:v>0.986939154844488</c:v>
                </c:pt>
                <c:pt idx="55">
                  <c:v>0.986939154844488</c:v>
                </c:pt>
                <c:pt idx="56">
                  <c:v>0.986939154844488</c:v>
                </c:pt>
                <c:pt idx="57">
                  <c:v>0.986939154844488</c:v>
                </c:pt>
                <c:pt idx="58">
                  <c:v>0.986939154844488</c:v>
                </c:pt>
                <c:pt idx="59">
                  <c:v>0.986939154844488</c:v>
                </c:pt>
                <c:pt idx="60">
                  <c:v>0.986939154844488</c:v>
                </c:pt>
                <c:pt idx="61">
                  <c:v>0.986939154844488</c:v>
                </c:pt>
                <c:pt idx="62">
                  <c:v>0.986939154844488</c:v>
                </c:pt>
                <c:pt idx="63">
                  <c:v>0.986939154844488</c:v>
                </c:pt>
                <c:pt idx="64">
                  <c:v>0.986939154844488</c:v>
                </c:pt>
                <c:pt idx="65">
                  <c:v>0.986939154844488</c:v>
                </c:pt>
                <c:pt idx="66">
                  <c:v>0.986939154844488</c:v>
                </c:pt>
                <c:pt idx="67">
                  <c:v>0.986939154844488</c:v>
                </c:pt>
                <c:pt idx="68">
                  <c:v>0.986939154844488</c:v>
                </c:pt>
                <c:pt idx="69">
                  <c:v>0.986939154844488</c:v>
                </c:pt>
                <c:pt idx="70">
                  <c:v>0.986939154844488</c:v>
                </c:pt>
                <c:pt idx="71">
                  <c:v>0.986939154844488</c:v>
                </c:pt>
                <c:pt idx="72">
                  <c:v>0.986939154844488</c:v>
                </c:pt>
                <c:pt idx="73">
                  <c:v>0.986939154844488</c:v>
                </c:pt>
                <c:pt idx="74">
                  <c:v>0.986939154844488</c:v>
                </c:pt>
                <c:pt idx="75">
                  <c:v>0.986939154844488</c:v>
                </c:pt>
                <c:pt idx="76">
                  <c:v>0.986939154844488</c:v>
                </c:pt>
                <c:pt idx="77">
                  <c:v>0.986939154844488</c:v>
                </c:pt>
                <c:pt idx="78">
                  <c:v>0.986939154844488</c:v>
                </c:pt>
                <c:pt idx="79">
                  <c:v>0.986939154844488</c:v>
                </c:pt>
                <c:pt idx="80">
                  <c:v>0.986939154844488</c:v>
                </c:pt>
                <c:pt idx="81">
                  <c:v>0.986939154844488</c:v>
                </c:pt>
                <c:pt idx="82">
                  <c:v>0.986939154844488</c:v>
                </c:pt>
                <c:pt idx="83">
                  <c:v>0.986939154844488</c:v>
                </c:pt>
                <c:pt idx="84">
                  <c:v>0.986939154844488</c:v>
                </c:pt>
                <c:pt idx="85">
                  <c:v>0.986939154844488</c:v>
                </c:pt>
                <c:pt idx="86">
                  <c:v>0.986939154844488</c:v>
                </c:pt>
                <c:pt idx="87">
                  <c:v>0.986939154844488</c:v>
                </c:pt>
                <c:pt idx="88">
                  <c:v>0.986939154844488</c:v>
                </c:pt>
                <c:pt idx="89">
                  <c:v>0.986939154844488</c:v>
                </c:pt>
                <c:pt idx="90">
                  <c:v>0.986939154844488</c:v>
                </c:pt>
                <c:pt idx="91">
                  <c:v>0.986939154844488</c:v>
                </c:pt>
                <c:pt idx="92">
                  <c:v>0.986939154844488</c:v>
                </c:pt>
                <c:pt idx="93">
                  <c:v>0.986939154844488</c:v>
                </c:pt>
                <c:pt idx="94">
                  <c:v>0.986939154844488</c:v>
                </c:pt>
                <c:pt idx="95">
                  <c:v>0.986939154844488</c:v>
                </c:pt>
                <c:pt idx="96">
                  <c:v>0.986939154844488</c:v>
                </c:pt>
                <c:pt idx="97">
                  <c:v>0.986939154844488</c:v>
                </c:pt>
                <c:pt idx="98">
                  <c:v>0.986939154844488</c:v>
                </c:pt>
                <c:pt idx="99">
                  <c:v>0.986939154844488</c:v>
                </c:pt>
                <c:pt idx="100">
                  <c:v>0.986939154844488</c:v>
                </c:pt>
                <c:pt idx="101">
                  <c:v>0.986939154844488</c:v>
                </c:pt>
                <c:pt idx="102">
                  <c:v>0.986939154844488</c:v>
                </c:pt>
                <c:pt idx="103">
                  <c:v>0.986939154844488</c:v>
                </c:pt>
                <c:pt idx="104">
                  <c:v>0.986939154844488</c:v>
                </c:pt>
                <c:pt idx="105">
                  <c:v>0.986939154844488</c:v>
                </c:pt>
                <c:pt idx="106">
                  <c:v>0.986939154844488</c:v>
                </c:pt>
                <c:pt idx="107">
                  <c:v>0.986939154844488</c:v>
                </c:pt>
                <c:pt idx="108">
                  <c:v>0.986939154844488</c:v>
                </c:pt>
                <c:pt idx="109">
                  <c:v>0.986939154844488</c:v>
                </c:pt>
                <c:pt idx="110">
                  <c:v>0.986939154844488</c:v>
                </c:pt>
                <c:pt idx="111">
                  <c:v>0.986939154844488</c:v>
                </c:pt>
                <c:pt idx="112">
                  <c:v>0.986939154844488</c:v>
                </c:pt>
                <c:pt idx="113">
                  <c:v>0.986939154844488</c:v>
                </c:pt>
                <c:pt idx="114">
                  <c:v>0.986939154844488</c:v>
                </c:pt>
                <c:pt idx="115">
                  <c:v>0.986939154844488</c:v>
                </c:pt>
                <c:pt idx="116">
                  <c:v>0.986939154844488</c:v>
                </c:pt>
                <c:pt idx="117">
                  <c:v>0.986939154844488</c:v>
                </c:pt>
                <c:pt idx="118">
                  <c:v>0.986939154844488</c:v>
                </c:pt>
                <c:pt idx="119">
                  <c:v>0.986939154844488</c:v>
                </c:pt>
                <c:pt idx="120">
                  <c:v>0.986939154844488</c:v>
                </c:pt>
                <c:pt idx="121">
                  <c:v>0.986939154844488</c:v>
                </c:pt>
                <c:pt idx="122">
                  <c:v>0.986939154844488</c:v>
                </c:pt>
                <c:pt idx="123">
                  <c:v>0.986939154844488</c:v>
                </c:pt>
                <c:pt idx="124">
                  <c:v>0.986939154844488</c:v>
                </c:pt>
                <c:pt idx="125">
                  <c:v>0.986939154844488</c:v>
                </c:pt>
                <c:pt idx="126">
                  <c:v>0.986939154844488</c:v>
                </c:pt>
                <c:pt idx="127">
                  <c:v>0.986939154844488</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5"/>
          <c:order val="3"/>
          <c:spPr>
            <a:ln w="9525">
              <a:solidFill>
                <a:schemeClr val="tx1">
                  <a:lumMod val="50000"/>
                  <a:lumOff val="50000"/>
                </a:schemeClr>
              </a:solidFill>
              <a:prstDash val="sysDash"/>
            </a:ln>
          </c:spPr>
          <c:marker>
            <c:symbol val="none"/>
          </c:marker>
          <c:xVal>
            <c:numRef>
              <c:f>calculatorbig!$FJ$8:$FJ$135</c:f>
              <c:numCache>
                <c:formatCode>0.0%</c:formatCode>
                <c:ptCount val="128"/>
                <c:pt idx="0">
                  <c:v>0.0370613069585704</c:v>
                </c:pt>
                <c:pt idx="1">
                  <c:v>0.0370613069585704</c:v>
                </c:pt>
                <c:pt idx="2">
                  <c:v>0.0370613069585704</c:v>
                </c:pt>
                <c:pt idx="3">
                  <c:v>0.0370613069585704</c:v>
                </c:pt>
                <c:pt idx="4">
                  <c:v>0.0370613069585704</c:v>
                </c:pt>
                <c:pt idx="5">
                  <c:v>0.0370613069585704</c:v>
                </c:pt>
                <c:pt idx="6">
                  <c:v>0.0370613069585704</c:v>
                </c:pt>
                <c:pt idx="7">
                  <c:v>0.0370613069585704</c:v>
                </c:pt>
                <c:pt idx="8">
                  <c:v>0.0370613069585704</c:v>
                </c:pt>
                <c:pt idx="9">
                  <c:v>0.0370613069585704</c:v>
                </c:pt>
                <c:pt idx="10">
                  <c:v>0.0370613069585704</c:v>
                </c:pt>
                <c:pt idx="11">
                  <c:v>0.0370613069585704</c:v>
                </c:pt>
                <c:pt idx="12">
                  <c:v>0.0370613069585704</c:v>
                </c:pt>
                <c:pt idx="13">
                  <c:v>0.0370613069585704</c:v>
                </c:pt>
                <c:pt idx="14">
                  <c:v>0.0370613069585704</c:v>
                </c:pt>
                <c:pt idx="15">
                  <c:v>0.0370613069585704</c:v>
                </c:pt>
                <c:pt idx="16">
                  <c:v>0.0370613069585704</c:v>
                </c:pt>
                <c:pt idx="17">
                  <c:v>0.0370613069585704</c:v>
                </c:pt>
                <c:pt idx="18">
                  <c:v>0.0370613069585704</c:v>
                </c:pt>
                <c:pt idx="19">
                  <c:v>0.0370613069585704</c:v>
                </c:pt>
                <c:pt idx="20">
                  <c:v>0.0370613069585704</c:v>
                </c:pt>
                <c:pt idx="21">
                  <c:v>0.0370613069585704</c:v>
                </c:pt>
                <c:pt idx="22">
                  <c:v>0.0370613069585704</c:v>
                </c:pt>
                <c:pt idx="23">
                  <c:v>0.0370613069585704</c:v>
                </c:pt>
                <c:pt idx="24">
                  <c:v>0.0370613069585704</c:v>
                </c:pt>
                <c:pt idx="25">
                  <c:v>0.0370613069585704</c:v>
                </c:pt>
                <c:pt idx="26">
                  <c:v>0.0370613069585704</c:v>
                </c:pt>
                <c:pt idx="27">
                  <c:v>0.0370613069585704</c:v>
                </c:pt>
                <c:pt idx="28">
                  <c:v>0.0370613069585704</c:v>
                </c:pt>
                <c:pt idx="29">
                  <c:v>0.0370613069585704</c:v>
                </c:pt>
                <c:pt idx="30">
                  <c:v>0.0370613069585704</c:v>
                </c:pt>
                <c:pt idx="31">
                  <c:v>0.0370613069585704</c:v>
                </c:pt>
                <c:pt idx="32">
                  <c:v>0.0370613069585704</c:v>
                </c:pt>
                <c:pt idx="33">
                  <c:v>0.0370613069585704</c:v>
                </c:pt>
                <c:pt idx="34">
                  <c:v>0.0370613069585704</c:v>
                </c:pt>
                <c:pt idx="35">
                  <c:v>0.0370613069585704</c:v>
                </c:pt>
                <c:pt idx="36">
                  <c:v>0.0370613069585704</c:v>
                </c:pt>
                <c:pt idx="37">
                  <c:v>0.0370613069585704</c:v>
                </c:pt>
                <c:pt idx="38">
                  <c:v>0.0370613069585704</c:v>
                </c:pt>
                <c:pt idx="39">
                  <c:v>0.0370613069585704</c:v>
                </c:pt>
                <c:pt idx="40">
                  <c:v>0.0370613069585704</c:v>
                </c:pt>
                <c:pt idx="41">
                  <c:v>0.0370613069585704</c:v>
                </c:pt>
                <c:pt idx="42">
                  <c:v>0.0370613069585704</c:v>
                </c:pt>
                <c:pt idx="43">
                  <c:v>0.0370613069585704</c:v>
                </c:pt>
                <c:pt idx="44">
                  <c:v>0.0370613069585704</c:v>
                </c:pt>
                <c:pt idx="45">
                  <c:v>0.0370613069585704</c:v>
                </c:pt>
                <c:pt idx="46">
                  <c:v>0.0370613069585704</c:v>
                </c:pt>
                <c:pt idx="47">
                  <c:v>0.0370613069585704</c:v>
                </c:pt>
                <c:pt idx="48">
                  <c:v>0.0370613069585704</c:v>
                </c:pt>
                <c:pt idx="49">
                  <c:v>0.0370613069585704</c:v>
                </c:pt>
                <c:pt idx="50">
                  <c:v>0.0370613069585704</c:v>
                </c:pt>
                <c:pt idx="51">
                  <c:v>0.0370613069585704</c:v>
                </c:pt>
                <c:pt idx="52">
                  <c:v>0.0370613069585704</c:v>
                </c:pt>
                <c:pt idx="53">
                  <c:v>0.0370613069585704</c:v>
                </c:pt>
                <c:pt idx="54">
                  <c:v>0.0370613069585704</c:v>
                </c:pt>
                <c:pt idx="55">
                  <c:v>0.0370613069585704</c:v>
                </c:pt>
                <c:pt idx="56">
                  <c:v>0.0370613069585704</c:v>
                </c:pt>
                <c:pt idx="57">
                  <c:v>0.0370613069585704</c:v>
                </c:pt>
                <c:pt idx="58">
                  <c:v>0.0370613069585704</c:v>
                </c:pt>
                <c:pt idx="59">
                  <c:v>0.0370613069585704</c:v>
                </c:pt>
                <c:pt idx="60">
                  <c:v>0.0370613069585704</c:v>
                </c:pt>
                <c:pt idx="61">
                  <c:v>0.0370613069585704</c:v>
                </c:pt>
                <c:pt idx="62">
                  <c:v>0.0370613069585704</c:v>
                </c:pt>
                <c:pt idx="63">
                  <c:v>0.0370613069585704</c:v>
                </c:pt>
                <c:pt idx="64">
                  <c:v>0.0370613069585704</c:v>
                </c:pt>
                <c:pt idx="65">
                  <c:v>0.0370613069585704</c:v>
                </c:pt>
                <c:pt idx="66">
                  <c:v>0.0370613069585704</c:v>
                </c:pt>
                <c:pt idx="67">
                  <c:v>0.0370613069585704</c:v>
                </c:pt>
                <c:pt idx="68">
                  <c:v>0.0370613069585704</c:v>
                </c:pt>
                <c:pt idx="69">
                  <c:v>0.0370613069585704</c:v>
                </c:pt>
                <c:pt idx="70">
                  <c:v>0.0370613069585704</c:v>
                </c:pt>
                <c:pt idx="71">
                  <c:v>0.0370613069585704</c:v>
                </c:pt>
                <c:pt idx="72">
                  <c:v>0.0370613069585704</c:v>
                </c:pt>
                <c:pt idx="73">
                  <c:v>0.0370613069585704</c:v>
                </c:pt>
                <c:pt idx="74">
                  <c:v>0.0370613069585704</c:v>
                </c:pt>
                <c:pt idx="75">
                  <c:v>0.0370613069585704</c:v>
                </c:pt>
                <c:pt idx="76">
                  <c:v>0.0370613069585704</c:v>
                </c:pt>
                <c:pt idx="77">
                  <c:v>0.0370613069585704</c:v>
                </c:pt>
                <c:pt idx="78">
                  <c:v>0.0370613069585704</c:v>
                </c:pt>
                <c:pt idx="79">
                  <c:v>0.0370613069585704</c:v>
                </c:pt>
                <c:pt idx="80">
                  <c:v>0.0370613069585704</c:v>
                </c:pt>
                <c:pt idx="81">
                  <c:v>0.0370613069585704</c:v>
                </c:pt>
                <c:pt idx="82">
                  <c:v>0.0370613069585704</c:v>
                </c:pt>
                <c:pt idx="83">
                  <c:v>0.0370613069585704</c:v>
                </c:pt>
                <c:pt idx="84">
                  <c:v>0.0370613069585704</c:v>
                </c:pt>
                <c:pt idx="85">
                  <c:v>0.0370613069585704</c:v>
                </c:pt>
                <c:pt idx="86">
                  <c:v>0.0370613069585704</c:v>
                </c:pt>
                <c:pt idx="87">
                  <c:v>0.0370613069585704</c:v>
                </c:pt>
                <c:pt idx="88">
                  <c:v>0.0370613069585704</c:v>
                </c:pt>
                <c:pt idx="89">
                  <c:v>0.0370613069585704</c:v>
                </c:pt>
                <c:pt idx="90">
                  <c:v>0.0370613069585704</c:v>
                </c:pt>
                <c:pt idx="91">
                  <c:v>0.0370613069585704</c:v>
                </c:pt>
                <c:pt idx="92">
                  <c:v>0.0370613069585704</c:v>
                </c:pt>
                <c:pt idx="93">
                  <c:v>0.0370613069585704</c:v>
                </c:pt>
                <c:pt idx="94">
                  <c:v>0.0370613069585704</c:v>
                </c:pt>
                <c:pt idx="95">
                  <c:v>0.0370613069585704</c:v>
                </c:pt>
                <c:pt idx="96">
                  <c:v>0.0370613069585704</c:v>
                </c:pt>
                <c:pt idx="97">
                  <c:v>0.0370613069585704</c:v>
                </c:pt>
                <c:pt idx="98">
                  <c:v>0.0370613069585704</c:v>
                </c:pt>
                <c:pt idx="99">
                  <c:v>0.0370613069585704</c:v>
                </c:pt>
                <c:pt idx="100">
                  <c:v>0.0370613069585704</c:v>
                </c:pt>
                <c:pt idx="101">
                  <c:v>0.0370613069585704</c:v>
                </c:pt>
                <c:pt idx="102">
                  <c:v>0.0370613069585704</c:v>
                </c:pt>
                <c:pt idx="103">
                  <c:v>0.0370613069585704</c:v>
                </c:pt>
                <c:pt idx="104">
                  <c:v>0.0370613069585704</c:v>
                </c:pt>
                <c:pt idx="105">
                  <c:v>0.0370613069585704</c:v>
                </c:pt>
                <c:pt idx="106">
                  <c:v>0.0370613069585704</c:v>
                </c:pt>
                <c:pt idx="107">
                  <c:v>0.0370613069585704</c:v>
                </c:pt>
                <c:pt idx="108">
                  <c:v>0.0370613069585704</c:v>
                </c:pt>
                <c:pt idx="109">
                  <c:v>0.0370613069585704</c:v>
                </c:pt>
                <c:pt idx="110">
                  <c:v>0.0370613069585704</c:v>
                </c:pt>
                <c:pt idx="111">
                  <c:v>0.0370613069585704</c:v>
                </c:pt>
                <c:pt idx="112">
                  <c:v>0.0370613069585704</c:v>
                </c:pt>
                <c:pt idx="113">
                  <c:v>0.0370613069585704</c:v>
                </c:pt>
                <c:pt idx="114">
                  <c:v>0.0370613069585704</c:v>
                </c:pt>
                <c:pt idx="115">
                  <c:v>0.0370613069585704</c:v>
                </c:pt>
                <c:pt idx="116">
                  <c:v>0.0370613069585704</c:v>
                </c:pt>
                <c:pt idx="117">
                  <c:v>0.0370613069585704</c:v>
                </c:pt>
                <c:pt idx="118">
                  <c:v>0.0370613069585704</c:v>
                </c:pt>
                <c:pt idx="119">
                  <c:v>0.0370613069585704</c:v>
                </c:pt>
                <c:pt idx="120">
                  <c:v>0.0370613069585704</c:v>
                </c:pt>
                <c:pt idx="121">
                  <c:v>0.0370613069585704</c:v>
                </c:pt>
                <c:pt idx="122">
                  <c:v>0.0370613069585704</c:v>
                </c:pt>
                <c:pt idx="123">
                  <c:v>0.0370613069585704</c:v>
                </c:pt>
                <c:pt idx="124">
                  <c:v>0.0370613069585704</c:v>
                </c:pt>
                <c:pt idx="125">
                  <c:v>0.0370613069585704</c:v>
                </c:pt>
                <c:pt idx="126">
                  <c:v>0.0370613069585704</c:v>
                </c:pt>
                <c:pt idx="127">
                  <c:v>0.0370613069585704</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8"/>
          <c:order val="4"/>
          <c:spPr>
            <a:ln w="9525">
              <a:solidFill>
                <a:schemeClr val="tx1">
                  <a:lumMod val="50000"/>
                  <a:lumOff val="50000"/>
                </a:schemeClr>
              </a:solidFill>
              <a:prstDash val="sysDash"/>
            </a:ln>
          </c:spPr>
          <c:marker>
            <c:symbol val="none"/>
          </c:marker>
          <c:xVal>
            <c:numRef>
              <c:f>calculatorbig!$FK$8:$FK$135</c:f>
              <c:numCache>
                <c:formatCode>0.0%</c:formatCode>
                <c:ptCount val="128"/>
                <c:pt idx="0">
                  <c:v>0.0674021285541131</c:v>
                </c:pt>
                <c:pt idx="1">
                  <c:v>0.0674021285541131</c:v>
                </c:pt>
                <c:pt idx="2">
                  <c:v>0.0674021285541131</c:v>
                </c:pt>
                <c:pt idx="3">
                  <c:v>0.0674021285541131</c:v>
                </c:pt>
                <c:pt idx="4">
                  <c:v>0.0674021285541131</c:v>
                </c:pt>
                <c:pt idx="5">
                  <c:v>0.0674021285541131</c:v>
                </c:pt>
                <c:pt idx="6">
                  <c:v>0.0674021285541131</c:v>
                </c:pt>
                <c:pt idx="7">
                  <c:v>0.0674021285541131</c:v>
                </c:pt>
                <c:pt idx="8">
                  <c:v>0.0674021285541131</c:v>
                </c:pt>
                <c:pt idx="9">
                  <c:v>0.0674021285541131</c:v>
                </c:pt>
                <c:pt idx="10">
                  <c:v>0.0674021285541131</c:v>
                </c:pt>
                <c:pt idx="11">
                  <c:v>0.0674021285541131</c:v>
                </c:pt>
                <c:pt idx="12">
                  <c:v>0.0674021285541131</c:v>
                </c:pt>
                <c:pt idx="13">
                  <c:v>0.0674021285541131</c:v>
                </c:pt>
                <c:pt idx="14">
                  <c:v>0.0674021285541131</c:v>
                </c:pt>
                <c:pt idx="15">
                  <c:v>0.0674021285541131</c:v>
                </c:pt>
                <c:pt idx="16">
                  <c:v>0.0674021285541131</c:v>
                </c:pt>
                <c:pt idx="17">
                  <c:v>0.0674021285541131</c:v>
                </c:pt>
                <c:pt idx="18">
                  <c:v>0.0674021285541131</c:v>
                </c:pt>
                <c:pt idx="19">
                  <c:v>0.0674021285541131</c:v>
                </c:pt>
                <c:pt idx="20">
                  <c:v>0.0674021285541131</c:v>
                </c:pt>
                <c:pt idx="21">
                  <c:v>0.0674021285541131</c:v>
                </c:pt>
                <c:pt idx="22">
                  <c:v>0.0674021285541131</c:v>
                </c:pt>
                <c:pt idx="23">
                  <c:v>0.0674021285541131</c:v>
                </c:pt>
                <c:pt idx="24">
                  <c:v>0.0674021285541131</c:v>
                </c:pt>
                <c:pt idx="25">
                  <c:v>0.0674021285541131</c:v>
                </c:pt>
                <c:pt idx="26">
                  <c:v>0.0674021285541131</c:v>
                </c:pt>
                <c:pt idx="27">
                  <c:v>0.0674021285541131</c:v>
                </c:pt>
                <c:pt idx="28">
                  <c:v>0.0674021285541131</c:v>
                </c:pt>
                <c:pt idx="29">
                  <c:v>0.0674021285541131</c:v>
                </c:pt>
                <c:pt idx="30">
                  <c:v>0.0674021285541131</c:v>
                </c:pt>
                <c:pt idx="31">
                  <c:v>0.0674021285541131</c:v>
                </c:pt>
                <c:pt idx="32">
                  <c:v>0.0674021285541131</c:v>
                </c:pt>
                <c:pt idx="33">
                  <c:v>0.0674021285541131</c:v>
                </c:pt>
                <c:pt idx="34">
                  <c:v>0.0674021285541131</c:v>
                </c:pt>
                <c:pt idx="35">
                  <c:v>0.0674021285541131</c:v>
                </c:pt>
                <c:pt idx="36">
                  <c:v>0.0674021285541131</c:v>
                </c:pt>
                <c:pt idx="37">
                  <c:v>0.0674021285541131</c:v>
                </c:pt>
                <c:pt idx="38">
                  <c:v>0.0674021285541131</c:v>
                </c:pt>
                <c:pt idx="39">
                  <c:v>0.0674021285541131</c:v>
                </c:pt>
                <c:pt idx="40">
                  <c:v>0.0674021285541131</c:v>
                </c:pt>
                <c:pt idx="41">
                  <c:v>0.0674021285541131</c:v>
                </c:pt>
                <c:pt idx="42">
                  <c:v>0.0674021285541131</c:v>
                </c:pt>
                <c:pt idx="43">
                  <c:v>0.0674021285541131</c:v>
                </c:pt>
                <c:pt idx="44">
                  <c:v>0.0674021285541131</c:v>
                </c:pt>
                <c:pt idx="45">
                  <c:v>0.0674021285541131</c:v>
                </c:pt>
                <c:pt idx="46">
                  <c:v>0.0674021285541131</c:v>
                </c:pt>
                <c:pt idx="47">
                  <c:v>0.0674021285541131</c:v>
                </c:pt>
                <c:pt idx="48">
                  <c:v>0.0674021285541131</c:v>
                </c:pt>
                <c:pt idx="49">
                  <c:v>0.0674021285541131</c:v>
                </c:pt>
                <c:pt idx="50">
                  <c:v>0.0674021285541131</c:v>
                </c:pt>
                <c:pt idx="51">
                  <c:v>0.0674021285541131</c:v>
                </c:pt>
                <c:pt idx="52">
                  <c:v>0.0674021285541131</c:v>
                </c:pt>
                <c:pt idx="53">
                  <c:v>0.0674021285541131</c:v>
                </c:pt>
                <c:pt idx="54">
                  <c:v>0.0674021285541131</c:v>
                </c:pt>
                <c:pt idx="55">
                  <c:v>0.0674021285541131</c:v>
                </c:pt>
                <c:pt idx="56">
                  <c:v>0.0674021285541131</c:v>
                </c:pt>
                <c:pt idx="57">
                  <c:v>0.0674021285541131</c:v>
                </c:pt>
                <c:pt idx="58">
                  <c:v>0.0674021285541131</c:v>
                </c:pt>
                <c:pt idx="59">
                  <c:v>0.0674021285541131</c:v>
                </c:pt>
                <c:pt idx="60">
                  <c:v>0.0674021285541131</c:v>
                </c:pt>
                <c:pt idx="61">
                  <c:v>0.0674021285541131</c:v>
                </c:pt>
                <c:pt idx="62">
                  <c:v>0.0674021285541131</c:v>
                </c:pt>
                <c:pt idx="63">
                  <c:v>0.0674021285541131</c:v>
                </c:pt>
                <c:pt idx="64">
                  <c:v>0.0674021285541131</c:v>
                </c:pt>
                <c:pt idx="65">
                  <c:v>0.0674021285541131</c:v>
                </c:pt>
                <c:pt idx="66">
                  <c:v>0.0674021285541131</c:v>
                </c:pt>
                <c:pt idx="67">
                  <c:v>0.0674021285541131</c:v>
                </c:pt>
                <c:pt idx="68">
                  <c:v>0.0674021285541131</c:v>
                </c:pt>
                <c:pt idx="69">
                  <c:v>0.0674021285541131</c:v>
                </c:pt>
                <c:pt idx="70">
                  <c:v>0.0674021285541131</c:v>
                </c:pt>
                <c:pt idx="71">
                  <c:v>0.0674021285541131</c:v>
                </c:pt>
                <c:pt idx="72">
                  <c:v>0.0674021285541131</c:v>
                </c:pt>
                <c:pt idx="73">
                  <c:v>0.0674021285541131</c:v>
                </c:pt>
                <c:pt idx="74">
                  <c:v>0.0674021285541131</c:v>
                </c:pt>
                <c:pt idx="75">
                  <c:v>0.0674021285541131</c:v>
                </c:pt>
                <c:pt idx="76">
                  <c:v>0.0674021285541131</c:v>
                </c:pt>
                <c:pt idx="77">
                  <c:v>0.0674021285541131</c:v>
                </c:pt>
                <c:pt idx="78">
                  <c:v>0.0674021285541131</c:v>
                </c:pt>
                <c:pt idx="79">
                  <c:v>0.0674021285541131</c:v>
                </c:pt>
                <c:pt idx="80">
                  <c:v>0.0674021285541131</c:v>
                </c:pt>
                <c:pt idx="81">
                  <c:v>0.0674021285541131</c:v>
                </c:pt>
                <c:pt idx="82">
                  <c:v>0.0674021285541131</c:v>
                </c:pt>
                <c:pt idx="83">
                  <c:v>0.0674021285541131</c:v>
                </c:pt>
                <c:pt idx="84">
                  <c:v>0.0674021285541131</c:v>
                </c:pt>
                <c:pt idx="85">
                  <c:v>0.0674021285541131</c:v>
                </c:pt>
                <c:pt idx="86">
                  <c:v>0.0674021285541131</c:v>
                </c:pt>
                <c:pt idx="87">
                  <c:v>0.0674021285541131</c:v>
                </c:pt>
                <c:pt idx="88">
                  <c:v>0.0674021285541131</c:v>
                </c:pt>
                <c:pt idx="89">
                  <c:v>0.0674021285541131</c:v>
                </c:pt>
                <c:pt idx="90">
                  <c:v>0.0674021285541131</c:v>
                </c:pt>
                <c:pt idx="91">
                  <c:v>0.0674021285541131</c:v>
                </c:pt>
                <c:pt idx="92">
                  <c:v>0.0674021285541131</c:v>
                </c:pt>
                <c:pt idx="93">
                  <c:v>0.0674021285541131</c:v>
                </c:pt>
                <c:pt idx="94">
                  <c:v>0.0674021285541131</c:v>
                </c:pt>
                <c:pt idx="95">
                  <c:v>0.0674021285541131</c:v>
                </c:pt>
                <c:pt idx="96">
                  <c:v>0.0674021285541131</c:v>
                </c:pt>
                <c:pt idx="97">
                  <c:v>0.0674021285541131</c:v>
                </c:pt>
                <c:pt idx="98">
                  <c:v>0.0674021285541131</c:v>
                </c:pt>
                <c:pt idx="99">
                  <c:v>0.0674021285541131</c:v>
                </c:pt>
                <c:pt idx="100">
                  <c:v>0.0674021285541131</c:v>
                </c:pt>
                <c:pt idx="101">
                  <c:v>0.0674021285541131</c:v>
                </c:pt>
                <c:pt idx="102">
                  <c:v>0.0674021285541131</c:v>
                </c:pt>
                <c:pt idx="103">
                  <c:v>0.0674021285541131</c:v>
                </c:pt>
                <c:pt idx="104">
                  <c:v>0.0674021285541131</c:v>
                </c:pt>
                <c:pt idx="105">
                  <c:v>0.0674021285541131</c:v>
                </c:pt>
                <c:pt idx="106">
                  <c:v>0.0674021285541131</c:v>
                </c:pt>
                <c:pt idx="107">
                  <c:v>0.0674021285541131</c:v>
                </c:pt>
                <c:pt idx="108">
                  <c:v>0.0674021285541131</c:v>
                </c:pt>
                <c:pt idx="109">
                  <c:v>0.0674021285541131</c:v>
                </c:pt>
                <c:pt idx="110">
                  <c:v>0.0674021285541131</c:v>
                </c:pt>
                <c:pt idx="111">
                  <c:v>0.0674021285541131</c:v>
                </c:pt>
                <c:pt idx="112">
                  <c:v>0.0674021285541131</c:v>
                </c:pt>
                <c:pt idx="113">
                  <c:v>0.0674021285541131</c:v>
                </c:pt>
                <c:pt idx="114">
                  <c:v>0.0674021285541131</c:v>
                </c:pt>
                <c:pt idx="115">
                  <c:v>0.0674021285541131</c:v>
                </c:pt>
                <c:pt idx="116">
                  <c:v>0.0674021285541131</c:v>
                </c:pt>
                <c:pt idx="117">
                  <c:v>0.0674021285541131</c:v>
                </c:pt>
                <c:pt idx="118">
                  <c:v>0.0674021285541131</c:v>
                </c:pt>
                <c:pt idx="119">
                  <c:v>0.0674021285541131</c:v>
                </c:pt>
                <c:pt idx="120">
                  <c:v>0.0674021285541131</c:v>
                </c:pt>
                <c:pt idx="121">
                  <c:v>0.0674021285541131</c:v>
                </c:pt>
                <c:pt idx="122">
                  <c:v>0.0674021285541131</c:v>
                </c:pt>
                <c:pt idx="123">
                  <c:v>0.0674021285541131</c:v>
                </c:pt>
                <c:pt idx="124">
                  <c:v>0.0674021285541131</c:v>
                </c:pt>
                <c:pt idx="125">
                  <c:v>0.0674021285541131</c:v>
                </c:pt>
                <c:pt idx="126">
                  <c:v>0.0674021285541131</c:v>
                </c:pt>
                <c:pt idx="127">
                  <c:v>0.0674021285541131</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11"/>
          <c:order val="5"/>
          <c:spPr>
            <a:ln w="9525">
              <a:solidFill>
                <a:schemeClr val="tx1">
                  <a:lumMod val="50000"/>
                  <a:lumOff val="50000"/>
                </a:schemeClr>
              </a:solidFill>
              <a:prstDash val="sysDash"/>
            </a:ln>
          </c:spPr>
          <c:marker>
            <c:symbol val="none"/>
          </c:marker>
          <c:xVal>
            <c:numRef>
              <c:f>calculatorbig!$FL$8:$FL$135</c:f>
              <c:numCache>
                <c:formatCode>0.0%</c:formatCode>
                <c:ptCount val="128"/>
                <c:pt idx="0">
                  <c:v>0.107514272259652</c:v>
                </c:pt>
                <c:pt idx="1">
                  <c:v>0.107514272259652</c:v>
                </c:pt>
                <c:pt idx="2">
                  <c:v>0.107514272259652</c:v>
                </c:pt>
                <c:pt idx="3">
                  <c:v>0.107514272259652</c:v>
                </c:pt>
                <c:pt idx="4">
                  <c:v>0.107514272259652</c:v>
                </c:pt>
                <c:pt idx="5">
                  <c:v>0.107514272259652</c:v>
                </c:pt>
                <c:pt idx="6">
                  <c:v>0.107514272259652</c:v>
                </c:pt>
                <c:pt idx="7">
                  <c:v>0.107514272259652</c:v>
                </c:pt>
                <c:pt idx="8">
                  <c:v>0.107514272259652</c:v>
                </c:pt>
                <c:pt idx="9">
                  <c:v>0.107514272259652</c:v>
                </c:pt>
                <c:pt idx="10">
                  <c:v>0.107514272259652</c:v>
                </c:pt>
                <c:pt idx="11">
                  <c:v>0.107514272259652</c:v>
                </c:pt>
                <c:pt idx="12">
                  <c:v>0.107514272259652</c:v>
                </c:pt>
                <c:pt idx="13">
                  <c:v>0.107514272259652</c:v>
                </c:pt>
                <c:pt idx="14">
                  <c:v>0.107514272259652</c:v>
                </c:pt>
                <c:pt idx="15">
                  <c:v>0.107514272259652</c:v>
                </c:pt>
                <c:pt idx="16">
                  <c:v>0.107514272259652</c:v>
                </c:pt>
                <c:pt idx="17">
                  <c:v>0.107514272259652</c:v>
                </c:pt>
                <c:pt idx="18">
                  <c:v>0.107514272259652</c:v>
                </c:pt>
                <c:pt idx="19">
                  <c:v>0.107514272259652</c:v>
                </c:pt>
                <c:pt idx="20">
                  <c:v>0.107514272259652</c:v>
                </c:pt>
                <c:pt idx="21">
                  <c:v>0.107514272259652</c:v>
                </c:pt>
                <c:pt idx="22">
                  <c:v>0.107514272259652</c:v>
                </c:pt>
                <c:pt idx="23">
                  <c:v>0.107514272259652</c:v>
                </c:pt>
                <c:pt idx="24">
                  <c:v>0.107514272259652</c:v>
                </c:pt>
                <c:pt idx="25">
                  <c:v>0.107514272259652</c:v>
                </c:pt>
                <c:pt idx="26">
                  <c:v>0.107514272259652</c:v>
                </c:pt>
                <c:pt idx="27">
                  <c:v>0.107514272259652</c:v>
                </c:pt>
                <c:pt idx="28">
                  <c:v>0.107514272259652</c:v>
                </c:pt>
                <c:pt idx="29">
                  <c:v>0.107514272259652</c:v>
                </c:pt>
                <c:pt idx="30">
                  <c:v>0.107514272259652</c:v>
                </c:pt>
                <c:pt idx="31">
                  <c:v>0.107514272259652</c:v>
                </c:pt>
                <c:pt idx="32">
                  <c:v>0.107514272259652</c:v>
                </c:pt>
                <c:pt idx="33">
                  <c:v>0.107514272259652</c:v>
                </c:pt>
                <c:pt idx="34">
                  <c:v>0.107514272259652</c:v>
                </c:pt>
                <c:pt idx="35">
                  <c:v>0.107514272259652</c:v>
                </c:pt>
                <c:pt idx="36">
                  <c:v>0.107514272259652</c:v>
                </c:pt>
                <c:pt idx="37">
                  <c:v>0.107514272259652</c:v>
                </c:pt>
                <c:pt idx="38">
                  <c:v>0.107514272259652</c:v>
                </c:pt>
                <c:pt idx="39">
                  <c:v>0.107514272259652</c:v>
                </c:pt>
                <c:pt idx="40">
                  <c:v>0.107514272259652</c:v>
                </c:pt>
                <c:pt idx="41">
                  <c:v>0.107514272259652</c:v>
                </c:pt>
                <c:pt idx="42">
                  <c:v>0.107514272259652</c:v>
                </c:pt>
                <c:pt idx="43">
                  <c:v>0.107514272259652</c:v>
                </c:pt>
                <c:pt idx="44">
                  <c:v>0.107514272259652</c:v>
                </c:pt>
                <c:pt idx="45">
                  <c:v>0.107514272259652</c:v>
                </c:pt>
                <c:pt idx="46">
                  <c:v>0.107514272259652</c:v>
                </c:pt>
                <c:pt idx="47">
                  <c:v>0.107514272259652</c:v>
                </c:pt>
                <c:pt idx="48">
                  <c:v>0.107514272259652</c:v>
                </c:pt>
                <c:pt idx="49">
                  <c:v>0.107514272259652</c:v>
                </c:pt>
                <c:pt idx="50">
                  <c:v>0.107514272259652</c:v>
                </c:pt>
                <c:pt idx="51">
                  <c:v>0.107514272259652</c:v>
                </c:pt>
                <c:pt idx="52">
                  <c:v>0.107514272259652</c:v>
                </c:pt>
                <c:pt idx="53">
                  <c:v>0.107514272259652</c:v>
                </c:pt>
                <c:pt idx="54">
                  <c:v>0.107514272259652</c:v>
                </c:pt>
                <c:pt idx="55">
                  <c:v>0.107514272259652</c:v>
                </c:pt>
                <c:pt idx="56">
                  <c:v>0.107514272259652</c:v>
                </c:pt>
                <c:pt idx="57">
                  <c:v>0.107514272259652</c:v>
                </c:pt>
                <c:pt idx="58">
                  <c:v>0.107514272259652</c:v>
                </c:pt>
                <c:pt idx="59">
                  <c:v>0.107514272259652</c:v>
                </c:pt>
                <c:pt idx="60">
                  <c:v>0.107514272259652</c:v>
                </c:pt>
                <c:pt idx="61">
                  <c:v>0.107514272259652</c:v>
                </c:pt>
                <c:pt idx="62">
                  <c:v>0.107514272259652</c:v>
                </c:pt>
                <c:pt idx="63">
                  <c:v>0.107514272259652</c:v>
                </c:pt>
                <c:pt idx="64">
                  <c:v>0.107514272259652</c:v>
                </c:pt>
                <c:pt idx="65">
                  <c:v>0.107514272259652</c:v>
                </c:pt>
                <c:pt idx="66">
                  <c:v>0.107514272259652</c:v>
                </c:pt>
                <c:pt idx="67">
                  <c:v>0.107514272259652</c:v>
                </c:pt>
                <c:pt idx="68">
                  <c:v>0.107514272259652</c:v>
                </c:pt>
                <c:pt idx="69">
                  <c:v>0.107514272259652</c:v>
                </c:pt>
                <c:pt idx="70">
                  <c:v>0.107514272259652</c:v>
                </c:pt>
                <c:pt idx="71">
                  <c:v>0.107514272259652</c:v>
                </c:pt>
                <c:pt idx="72">
                  <c:v>0.107514272259652</c:v>
                </c:pt>
                <c:pt idx="73">
                  <c:v>0.107514272259652</c:v>
                </c:pt>
                <c:pt idx="74">
                  <c:v>0.107514272259652</c:v>
                </c:pt>
                <c:pt idx="75">
                  <c:v>0.107514272259652</c:v>
                </c:pt>
                <c:pt idx="76">
                  <c:v>0.107514272259652</c:v>
                </c:pt>
                <c:pt idx="77">
                  <c:v>0.107514272259652</c:v>
                </c:pt>
                <c:pt idx="78">
                  <c:v>0.107514272259652</c:v>
                </c:pt>
                <c:pt idx="79">
                  <c:v>0.107514272259652</c:v>
                </c:pt>
                <c:pt idx="80">
                  <c:v>0.107514272259652</c:v>
                </c:pt>
                <c:pt idx="81">
                  <c:v>0.107514272259652</c:v>
                </c:pt>
                <c:pt idx="82">
                  <c:v>0.107514272259652</c:v>
                </c:pt>
                <c:pt idx="83">
                  <c:v>0.107514272259652</c:v>
                </c:pt>
                <c:pt idx="84">
                  <c:v>0.107514272259652</c:v>
                </c:pt>
                <c:pt idx="85">
                  <c:v>0.107514272259652</c:v>
                </c:pt>
                <c:pt idx="86">
                  <c:v>0.107514272259652</c:v>
                </c:pt>
                <c:pt idx="87">
                  <c:v>0.107514272259652</c:v>
                </c:pt>
                <c:pt idx="88">
                  <c:v>0.107514272259652</c:v>
                </c:pt>
                <c:pt idx="89">
                  <c:v>0.107514272259652</c:v>
                </c:pt>
                <c:pt idx="90">
                  <c:v>0.107514272259652</c:v>
                </c:pt>
                <c:pt idx="91">
                  <c:v>0.107514272259652</c:v>
                </c:pt>
                <c:pt idx="92">
                  <c:v>0.107514272259652</c:v>
                </c:pt>
                <c:pt idx="93">
                  <c:v>0.107514272259652</c:v>
                </c:pt>
                <c:pt idx="94">
                  <c:v>0.107514272259652</c:v>
                </c:pt>
                <c:pt idx="95">
                  <c:v>0.107514272259652</c:v>
                </c:pt>
                <c:pt idx="96">
                  <c:v>0.107514272259652</c:v>
                </c:pt>
                <c:pt idx="97">
                  <c:v>0.107514272259652</c:v>
                </c:pt>
                <c:pt idx="98">
                  <c:v>0.107514272259652</c:v>
                </c:pt>
                <c:pt idx="99">
                  <c:v>0.107514272259652</c:v>
                </c:pt>
                <c:pt idx="100">
                  <c:v>0.107514272259652</c:v>
                </c:pt>
                <c:pt idx="101">
                  <c:v>0.107514272259652</c:v>
                </c:pt>
                <c:pt idx="102">
                  <c:v>0.107514272259652</c:v>
                </c:pt>
                <c:pt idx="103">
                  <c:v>0.107514272259652</c:v>
                </c:pt>
                <c:pt idx="104">
                  <c:v>0.107514272259652</c:v>
                </c:pt>
                <c:pt idx="105">
                  <c:v>0.107514272259652</c:v>
                </c:pt>
                <c:pt idx="106">
                  <c:v>0.107514272259652</c:v>
                </c:pt>
                <c:pt idx="107">
                  <c:v>0.107514272259652</c:v>
                </c:pt>
                <c:pt idx="108">
                  <c:v>0.107514272259652</c:v>
                </c:pt>
                <c:pt idx="109">
                  <c:v>0.107514272259652</c:v>
                </c:pt>
                <c:pt idx="110">
                  <c:v>0.107514272259652</c:v>
                </c:pt>
                <c:pt idx="111">
                  <c:v>0.107514272259652</c:v>
                </c:pt>
                <c:pt idx="112">
                  <c:v>0.107514272259652</c:v>
                </c:pt>
                <c:pt idx="113">
                  <c:v>0.107514272259652</c:v>
                </c:pt>
                <c:pt idx="114">
                  <c:v>0.107514272259652</c:v>
                </c:pt>
                <c:pt idx="115">
                  <c:v>0.107514272259652</c:v>
                </c:pt>
                <c:pt idx="116">
                  <c:v>0.107514272259652</c:v>
                </c:pt>
                <c:pt idx="117">
                  <c:v>0.107514272259652</c:v>
                </c:pt>
                <c:pt idx="118">
                  <c:v>0.107514272259652</c:v>
                </c:pt>
                <c:pt idx="119">
                  <c:v>0.107514272259652</c:v>
                </c:pt>
                <c:pt idx="120">
                  <c:v>0.107514272259652</c:v>
                </c:pt>
                <c:pt idx="121">
                  <c:v>0.107514272259652</c:v>
                </c:pt>
                <c:pt idx="122">
                  <c:v>0.107514272259652</c:v>
                </c:pt>
                <c:pt idx="123">
                  <c:v>0.107514272259652</c:v>
                </c:pt>
                <c:pt idx="124">
                  <c:v>0.107514272259652</c:v>
                </c:pt>
                <c:pt idx="125">
                  <c:v>0.107514272259652</c:v>
                </c:pt>
                <c:pt idx="126">
                  <c:v>0.107514272259652</c:v>
                </c:pt>
                <c:pt idx="127">
                  <c:v>0.107514272259652</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14"/>
          <c:order val="6"/>
          <c:spPr>
            <a:ln w="9525">
              <a:solidFill>
                <a:schemeClr val="tx1">
                  <a:lumMod val="50000"/>
                  <a:lumOff val="50000"/>
                </a:schemeClr>
              </a:solidFill>
              <a:prstDash val="sysDash"/>
            </a:ln>
          </c:spPr>
          <c:marker>
            <c:symbol val="none"/>
          </c:marker>
          <c:xVal>
            <c:numRef>
              <c:f>calculatorbig!$FM$8:$FM$135</c:f>
              <c:numCache>
                <c:formatCode>0.0%</c:formatCode>
                <c:ptCount val="128"/>
                <c:pt idx="0">
                  <c:v>0.159548903598657</c:v>
                </c:pt>
                <c:pt idx="1">
                  <c:v>0.159548903598657</c:v>
                </c:pt>
                <c:pt idx="2">
                  <c:v>0.159548903598657</c:v>
                </c:pt>
                <c:pt idx="3">
                  <c:v>0.159548903598657</c:v>
                </c:pt>
                <c:pt idx="4">
                  <c:v>0.159548903598657</c:v>
                </c:pt>
                <c:pt idx="5">
                  <c:v>0.159548903598657</c:v>
                </c:pt>
                <c:pt idx="6">
                  <c:v>0.159548903598657</c:v>
                </c:pt>
                <c:pt idx="7">
                  <c:v>0.159548903598657</c:v>
                </c:pt>
                <c:pt idx="8">
                  <c:v>0.159548903598657</c:v>
                </c:pt>
                <c:pt idx="9">
                  <c:v>0.159548903598657</c:v>
                </c:pt>
                <c:pt idx="10">
                  <c:v>0.159548903598657</c:v>
                </c:pt>
                <c:pt idx="11">
                  <c:v>0.159548903598657</c:v>
                </c:pt>
                <c:pt idx="12">
                  <c:v>0.159548903598657</c:v>
                </c:pt>
                <c:pt idx="13">
                  <c:v>0.159548903598657</c:v>
                </c:pt>
                <c:pt idx="14">
                  <c:v>0.159548903598657</c:v>
                </c:pt>
                <c:pt idx="15">
                  <c:v>0.159548903598657</c:v>
                </c:pt>
                <c:pt idx="16">
                  <c:v>0.159548903598657</c:v>
                </c:pt>
                <c:pt idx="17">
                  <c:v>0.159548903598657</c:v>
                </c:pt>
                <c:pt idx="18">
                  <c:v>0.159548903598657</c:v>
                </c:pt>
                <c:pt idx="19">
                  <c:v>0.159548903598657</c:v>
                </c:pt>
                <c:pt idx="20">
                  <c:v>0.159548903598657</c:v>
                </c:pt>
                <c:pt idx="21">
                  <c:v>0.159548903598657</c:v>
                </c:pt>
                <c:pt idx="22">
                  <c:v>0.159548903598657</c:v>
                </c:pt>
                <c:pt idx="23">
                  <c:v>0.159548903598657</c:v>
                </c:pt>
                <c:pt idx="24">
                  <c:v>0.159548903598657</c:v>
                </c:pt>
                <c:pt idx="25">
                  <c:v>0.159548903598657</c:v>
                </c:pt>
                <c:pt idx="26">
                  <c:v>0.159548903598657</c:v>
                </c:pt>
                <c:pt idx="27">
                  <c:v>0.159548903598657</c:v>
                </c:pt>
                <c:pt idx="28">
                  <c:v>0.159548903598657</c:v>
                </c:pt>
                <c:pt idx="29">
                  <c:v>0.159548903598657</c:v>
                </c:pt>
                <c:pt idx="30">
                  <c:v>0.159548903598657</c:v>
                </c:pt>
                <c:pt idx="31">
                  <c:v>0.159548903598657</c:v>
                </c:pt>
                <c:pt idx="32">
                  <c:v>0.159548903598657</c:v>
                </c:pt>
                <c:pt idx="33">
                  <c:v>0.159548903598657</c:v>
                </c:pt>
                <c:pt idx="34">
                  <c:v>0.159548903598657</c:v>
                </c:pt>
                <c:pt idx="35">
                  <c:v>0.159548903598657</c:v>
                </c:pt>
                <c:pt idx="36">
                  <c:v>0.159548903598657</c:v>
                </c:pt>
                <c:pt idx="37">
                  <c:v>0.159548903598657</c:v>
                </c:pt>
                <c:pt idx="38">
                  <c:v>0.159548903598657</c:v>
                </c:pt>
                <c:pt idx="39">
                  <c:v>0.159548903598657</c:v>
                </c:pt>
                <c:pt idx="40">
                  <c:v>0.159548903598657</c:v>
                </c:pt>
                <c:pt idx="41">
                  <c:v>0.159548903598657</c:v>
                </c:pt>
                <c:pt idx="42">
                  <c:v>0.159548903598657</c:v>
                </c:pt>
                <c:pt idx="43">
                  <c:v>0.159548903598657</c:v>
                </c:pt>
                <c:pt idx="44">
                  <c:v>0.159548903598657</c:v>
                </c:pt>
                <c:pt idx="45">
                  <c:v>0.159548903598657</c:v>
                </c:pt>
                <c:pt idx="46">
                  <c:v>0.159548903598657</c:v>
                </c:pt>
                <c:pt idx="47">
                  <c:v>0.159548903598657</c:v>
                </c:pt>
                <c:pt idx="48">
                  <c:v>0.159548903598657</c:v>
                </c:pt>
                <c:pt idx="49">
                  <c:v>0.159548903598657</c:v>
                </c:pt>
                <c:pt idx="50">
                  <c:v>0.159548903598657</c:v>
                </c:pt>
                <c:pt idx="51">
                  <c:v>0.159548903598657</c:v>
                </c:pt>
                <c:pt idx="52">
                  <c:v>0.159548903598657</c:v>
                </c:pt>
                <c:pt idx="53">
                  <c:v>0.159548903598657</c:v>
                </c:pt>
                <c:pt idx="54">
                  <c:v>0.159548903598657</c:v>
                </c:pt>
                <c:pt idx="55">
                  <c:v>0.159548903598657</c:v>
                </c:pt>
                <c:pt idx="56">
                  <c:v>0.159548903598657</c:v>
                </c:pt>
                <c:pt idx="57">
                  <c:v>0.159548903598657</c:v>
                </c:pt>
                <c:pt idx="58">
                  <c:v>0.159548903598657</c:v>
                </c:pt>
                <c:pt idx="59">
                  <c:v>0.159548903598657</c:v>
                </c:pt>
                <c:pt idx="60">
                  <c:v>0.159548903598657</c:v>
                </c:pt>
                <c:pt idx="61">
                  <c:v>0.159548903598657</c:v>
                </c:pt>
                <c:pt idx="62">
                  <c:v>0.159548903598657</c:v>
                </c:pt>
                <c:pt idx="63">
                  <c:v>0.159548903598657</c:v>
                </c:pt>
                <c:pt idx="64">
                  <c:v>0.159548903598657</c:v>
                </c:pt>
                <c:pt idx="65">
                  <c:v>0.159548903598657</c:v>
                </c:pt>
                <c:pt idx="66">
                  <c:v>0.159548903598657</c:v>
                </c:pt>
                <c:pt idx="67">
                  <c:v>0.159548903598657</c:v>
                </c:pt>
                <c:pt idx="68">
                  <c:v>0.159548903598657</c:v>
                </c:pt>
                <c:pt idx="69">
                  <c:v>0.159548903598657</c:v>
                </c:pt>
                <c:pt idx="70">
                  <c:v>0.159548903598657</c:v>
                </c:pt>
                <c:pt idx="71">
                  <c:v>0.159548903598657</c:v>
                </c:pt>
                <c:pt idx="72">
                  <c:v>0.159548903598657</c:v>
                </c:pt>
                <c:pt idx="73">
                  <c:v>0.159548903598657</c:v>
                </c:pt>
                <c:pt idx="74">
                  <c:v>0.159548903598657</c:v>
                </c:pt>
                <c:pt idx="75">
                  <c:v>0.159548903598657</c:v>
                </c:pt>
                <c:pt idx="76">
                  <c:v>0.159548903598657</c:v>
                </c:pt>
                <c:pt idx="77">
                  <c:v>0.159548903598657</c:v>
                </c:pt>
                <c:pt idx="78">
                  <c:v>0.159548903598657</c:v>
                </c:pt>
                <c:pt idx="79">
                  <c:v>0.159548903598657</c:v>
                </c:pt>
                <c:pt idx="80">
                  <c:v>0.159548903598657</c:v>
                </c:pt>
                <c:pt idx="81">
                  <c:v>0.159548903598657</c:v>
                </c:pt>
                <c:pt idx="82">
                  <c:v>0.159548903598657</c:v>
                </c:pt>
                <c:pt idx="83">
                  <c:v>0.159548903598657</c:v>
                </c:pt>
                <c:pt idx="84">
                  <c:v>0.159548903598657</c:v>
                </c:pt>
                <c:pt idx="85">
                  <c:v>0.159548903598657</c:v>
                </c:pt>
                <c:pt idx="86">
                  <c:v>0.159548903598657</c:v>
                </c:pt>
                <c:pt idx="87">
                  <c:v>0.159548903598657</c:v>
                </c:pt>
                <c:pt idx="88">
                  <c:v>0.159548903598657</c:v>
                </c:pt>
                <c:pt idx="89">
                  <c:v>0.159548903598657</c:v>
                </c:pt>
                <c:pt idx="90">
                  <c:v>0.159548903598657</c:v>
                </c:pt>
                <c:pt idx="91">
                  <c:v>0.159548903598657</c:v>
                </c:pt>
                <c:pt idx="92">
                  <c:v>0.159548903598657</c:v>
                </c:pt>
                <c:pt idx="93">
                  <c:v>0.159548903598657</c:v>
                </c:pt>
                <c:pt idx="94">
                  <c:v>0.159548903598657</c:v>
                </c:pt>
                <c:pt idx="95">
                  <c:v>0.159548903598657</c:v>
                </c:pt>
                <c:pt idx="96">
                  <c:v>0.159548903598657</c:v>
                </c:pt>
                <c:pt idx="97">
                  <c:v>0.159548903598657</c:v>
                </c:pt>
                <c:pt idx="98">
                  <c:v>0.159548903598657</c:v>
                </c:pt>
                <c:pt idx="99">
                  <c:v>0.159548903598657</c:v>
                </c:pt>
                <c:pt idx="100">
                  <c:v>0.159548903598657</c:v>
                </c:pt>
                <c:pt idx="101">
                  <c:v>0.159548903598657</c:v>
                </c:pt>
                <c:pt idx="102">
                  <c:v>0.159548903598657</c:v>
                </c:pt>
                <c:pt idx="103">
                  <c:v>0.159548903598657</c:v>
                </c:pt>
                <c:pt idx="104">
                  <c:v>0.159548903598657</c:v>
                </c:pt>
                <c:pt idx="105">
                  <c:v>0.159548903598657</c:v>
                </c:pt>
                <c:pt idx="106">
                  <c:v>0.159548903598657</c:v>
                </c:pt>
                <c:pt idx="107">
                  <c:v>0.159548903598657</c:v>
                </c:pt>
                <c:pt idx="108">
                  <c:v>0.159548903598657</c:v>
                </c:pt>
                <c:pt idx="109">
                  <c:v>0.159548903598657</c:v>
                </c:pt>
                <c:pt idx="110">
                  <c:v>0.159548903598657</c:v>
                </c:pt>
                <c:pt idx="111">
                  <c:v>0.159548903598657</c:v>
                </c:pt>
                <c:pt idx="112">
                  <c:v>0.159548903598657</c:v>
                </c:pt>
                <c:pt idx="113">
                  <c:v>0.159548903598657</c:v>
                </c:pt>
                <c:pt idx="114">
                  <c:v>0.159548903598657</c:v>
                </c:pt>
                <c:pt idx="115">
                  <c:v>0.159548903598657</c:v>
                </c:pt>
                <c:pt idx="116">
                  <c:v>0.159548903598657</c:v>
                </c:pt>
                <c:pt idx="117">
                  <c:v>0.159548903598657</c:v>
                </c:pt>
                <c:pt idx="118">
                  <c:v>0.159548903598657</c:v>
                </c:pt>
                <c:pt idx="119">
                  <c:v>0.159548903598657</c:v>
                </c:pt>
                <c:pt idx="120">
                  <c:v>0.159548903598657</c:v>
                </c:pt>
                <c:pt idx="121">
                  <c:v>0.159548903598657</c:v>
                </c:pt>
                <c:pt idx="122">
                  <c:v>0.159548903598657</c:v>
                </c:pt>
                <c:pt idx="123">
                  <c:v>0.159548903598657</c:v>
                </c:pt>
                <c:pt idx="124">
                  <c:v>0.159548903598657</c:v>
                </c:pt>
                <c:pt idx="125">
                  <c:v>0.159548903598657</c:v>
                </c:pt>
                <c:pt idx="126">
                  <c:v>0.159548903598657</c:v>
                </c:pt>
                <c:pt idx="127">
                  <c:v>0.159548903598657</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17"/>
          <c:order val="7"/>
          <c:spPr>
            <a:ln w="9525">
              <a:solidFill>
                <a:schemeClr val="tx1">
                  <a:lumMod val="50000"/>
                  <a:lumOff val="50000"/>
                </a:schemeClr>
              </a:solidFill>
              <a:prstDash val="sysDash"/>
            </a:ln>
          </c:spPr>
          <c:marker>
            <c:symbol val="none"/>
          </c:marker>
          <c:xVal>
            <c:numRef>
              <c:f>calculatorbig!$FN$8:$FN$135</c:f>
              <c:numCache>
                <c:formatCode>0.0%</c:formatCode>
                <c:ptCount val="128"/>
                <c:pt idx="0">
                  <c:v>0.225235997677703</c:v>
                </c:pt>
                <c:pt idx="1">
                  <c:v>0.225235997677703</c:v>
                </c:pt>
                <c:pt idx="2">
                  <c:v>0.225235997677703</c:v>
                </c:pt>
                <c:pt idx="3">
                  <c:v>0.225235997677703</c:v>
                </c:pt>
                <c:pt idx="4">
                  <c:v>0.225235997677703</c:v>
                </c:pt>
                <c:pt idx="5">
                  <c:v>0.225235997677703</c:v>
                </c:pt>
                <c:pt idx="6">
                  <c:v>0.225235997677703</c:v>
                </c:pt>
                <c:pt idx="7">
                  <c:v>0.225235997677703</c:v>
                </c:pt>
                <c:pt idx="8">
                  <c:v>0.225235997677703</c:v>
                </c:pt>
                <c:pt idx="9">
                  <c:v>0.225235997677703</c:v>
                </c:pt>
                <c:pt idx="10">
                  <c:v>0.225235997677703</c:v>
                </c:pt>
                <c:pt idx="11">
                  <c:v>0.225235997677703</c:v>
                </c:pt>
                <c:pt idx="12">
                  <c:v>0.225235997677703</c:v>
                </c:pt>
                <c:pt idx="13">
                  <c:v>0.225235997677703</c:v>
                </c:pt>
                <c:pt idx="14">
                  <c:v>0.225235997677703</c:v>
                </c:pt>
                <c:pt idx="15">
                  <c:v>0.225235997677703</c:v>
                </c:pt>
                <c:pt idx="16">
                  <c:v>0.225235997677703</c:v>
                </c:pt>
                <c:pt idx="17">
                  <c:v>0.225235997677703</c:v>
                </c:pt>
                <c:pt idx="18">
                  <c:v>0.225235997677703</c:v>
                </c:pt>
                <c:pt idx="19">
                  <c:v>0.225235997677703</c:v>
                </c:pt>
                <c:pt idx="20">
                  <c:v>0.225235997677703</c:v>
                </c:pt>
                <c:pt idx="21">
                  <c:v>0.225235997677703</c:v>
                </c:pt>
                <c:pt idx="22">
                  <c:v>0.225235997677703</c:v>
                </c:pt>
                <c:pt idx="23">
                  <c:v>0.225235997677703</c:v>
                </c:pt>
                <c:pt idx="24">
                  <c:v>0.225235997677703</c:v>
                </c:pt>
                <c:pt idx="25">
                  <c:v>0.225235997677703</c:v>
                </c:pt>
                <c:pt idx="26">
                  <c:v>0.225235997677703</c:v>
                </c:pt>
                <c:pt idx="27">
                  <c:v>0.225235997677703</c:v>
                </c:pt>
                <c:pt idx="28">
                  <c:v>0.225235997677703</c:v>
                </c:pt>
                <c:pt idx="29">
                  <c:v>0.225235997677703</c:v>
                </c:pt>
                <c:pt idx="30">
                  <c:v>0.225235997677703</c:v>
                </c:pt>
                <c:pt idx="31">
                  <c:v>0.225235997677703</c:v>
                </c:pt>
                <c:pt idx="32">
                  <c:v>0.225235997677703</c:v>
                </c:pt>
                <c:pt idx="33">
                  <c:v>0.225235997677703</c:v>
                </c:pt>
                <c:pt idx="34">
                  <c:v>0.225235997677703</c:v>
                </c:pt>
                <c:pt idx="35">
                  <c:v>0.225235997677703</c:v>
                </c:pt>
                <c:pt idx="36">
                  <c:v>0.225235997677703</c:v>
                </c:pt>
                <c:pt idx="37">
                  <c:v>0.225235997677703</c:v>
                </c:pt>
                <c:pt idx="38">
                  <c:v>0.225235997677703</c:v>
                </c:pt>
                <c:pt idx="39">
                  <c:v>0.225235997677703</c:v>
                </c:pt>
                <c:pt idx="40">
                  <c:v>0.225235997677703</c:v>
                </c:pt>
                <c:pt idx="41">
                  <c:v>0.225235997677703</c:v>
                </c:pt>
                <c:pt idx="42">
                  <c:v>0.225235997677703</c:v>
                </c:pt>
                <c:pt idx="43">
                  <c:v>0.225235997677703</c:v>
                </c:pt>
                <c:pt idx="44">
                  <c:v>0.225235997677703</c:v>
                </c:pt>
                <c:pt idx="45">
                  <c:v>0.225235997677703</c:v>
                </c:pt>
                <c:pt idx="46">
                  <c:v>0.225235997677703</c:v>
                </c:pt>
                <c:pt idx="47">
                  <c:v>0.225235997677703</c:v>
                </c:pt>
                <c:pt idx="48">
                  <c:v>0.225235997677703</c:v>
                </c:pt>
                <c:pt idx="49">
                  <c:v>0.225235997677703</c:v>
                </c:pt>
                <c:pt idx="50">
                  <c:v>0.225235997677703</c:v>
                </c:pt>
                <c:pt idx="51">
                  <c:v>0.225235997677703</c:v>
                </c:pt>
                <c:pt idx="52">
                  <c:v>0.225235997677703</c:v>
                </c:pt>
                <c:pt idx="53">
                  <c:v>0.225235997677703</c:v>
                </c:pt>
                <c:pt idx="54">
                  <c:v>0.225235997677703</c:v>
                </c:pt>
                <c:pt idx="55">
                  <c:v>0.225235997677703</c:v>
                </c:pt>
                <c:pt idx="56">
                  <c:v>0.225235997677703</c:v>
                </c:pt>
                <c:pt idx="57">
                  <c:v>0.225235997677703</c:v>
                </c:pt>
                <c:pt idx="58">
                  <c:v>0.225235997677703</c:v>
                </c:pt>
                <c:pt idx="59">
                  <c:v>0.225235997677703</c:v>
                </c:pt>
                <c:pt idx="60">
                  <c:v>0.225235997677703</c:v>
                </c:pt>
                <c:pt idx="61">
                  <c:v>0.225235997677703</c:v>
                </c:pt>
                <c:pt idx="62">
                  <c:v>0.225235997677703</c:v>
                </c:pt>
                <c:pt idx="63">
                  <c:v>0.225235997677703</c:v>
                </c:pt>
                <c:pt idx="64">
                  <c:v>0.225235997677703</c:v>
                </c:pt>
                <c:pt idx="65">
                  <c:v>0.225235997677703</c:v>
                </c:pt>
                <c:pt idx="66">
                  <c:v>0.225235997677703</c:v>
                </c:pt>
                <c:pt idx="67">
                  <c:v>0.225235997677703</c:v>
                </c:pt>
                <c:pt idx="68">
                  <c:v>0.225235997677703</c:v>
                </c:pt>
                <c:pt idx="69">
                  <c:v>0.225235997677703</c:v>
                </c:pt>
                <c:pt idx="70">
                  <c:v>0.225235997677703</c:v>
                </c:pt>
                <c:pt idx="71">
                  <c:v>0.225235997677703</c:v>
                </c:pt>
                <c:pt idx="72">
                  <c:v>0.225235997677703</c:v>
                </c:pt>
                <c:pt idx="73">
                  <c:v>0.225235997677703</c:v>
                </c:pt>
                <c:pt idx="74">
                  <c:v>0.225235997677703</c:v>
                </c:pt>
                <c:pt idx="75">
                  <c:v>0.225235997677703</c:v>
                </c:pt>
                <c:pt idx="76">
                  <c:v>0.225235997677703</c:v>
                </c:pt>
                <c:pt idx="77">
                  <c:v>0.225235997677703</c:v>
                </c:pt>
                <c:pt idx="78">
                  <c:v>0.225235997677703</c:v>
                </c:pt>
                <c:pt idx="79">
                  <c:v>0.225235997677703</c:v>
                </c:pt>
                <c:pt idx="80">
                  <c:v>0.225235997677703</c:v>
                </c:pt>
                <c:pt idx="81">
                  <c:v>0.225235997677703</c:v>
                </c:pt>
                <c:pt idx="82">
                  <c:v>0.225235997677703</c:v>
                </c:pt>
                <c:pt idx="83">
                  <c:v>0.225235997677703</c:v>
                </c:pt>
                <c:pt idx="84">
                  <c:v>0.225235997677703</c:v>
                </c:pt>
                <c:pt idx="85">
                  <c:v>0.225235997677703</c:v>
                </c:pt>
                <c:pt idx="86">
                  <c:v>0.225235997677703</c:v>
                </c:pt>
                <c:pt idx="87">
                  <c:v>0.225235997677703</c:v>
                </c:pt>
                <c:pt idx="88">
                  <c:v>0.225235997677703</c:v>
                </c:pt>
                <c:pt idx="89">
                  <c:v>0.225235997677703</c:v>
                </c:pt>
                <c:pt idx="90">
                  <c:v>0.225235997677703</c:v>
                </c:pt>
                <c:pt idx="91">
                  <c:v>0.225235997677703</c:v>
                </c:pt>
                <c:pt idx="92">
                  <c:v>0.225235997677703</c:v>
                </c:pt>
                <c:pt idx="93">
                  <c:v>0.225235997677703</c:v>
                </c:pt>
                <c:pt idx="94">
                  <c:v>0.225235997677703</c:v>
                </c:pt>
                <c:pt idx="95">
                  <c:v>0.225235997677703</c:v>
                </c:pt>
                <c:pt idx="96">
                  <c:v>0.225235997677703</c:v>
                </c:pt>
                <c:pt idx="97">
                  <c:v>0.225235997677703</c:v>
                </c:pt>
                <c:pt idx="98">
                  <c:v>0.225235997677703</c:v>
                </c:pt>
                <c:pt idx="99">
                  <c:v>0.225235997677703</c:v>
                </c:pt>
                <c:pt idx="100">
                  <c:v>0.225235997677703</c:v>
                </c:pt>
                <c:pt idx="101">
                  <c:v>0.225235997677703</c:v>
                </c:pt>
                <c:pt idx="102">
                  <c:v>0.225235997677703</c:v>
                </c:pt>
                <c:pt idx="103">
                  <c:v>0.225235997677703</c:v>
                </c:pt>
                <c:pt idx="104">
                  <c:v>0.225235997677703</c:v>
                </c:pt>
                <c:pt idx="105">
                  <c:v>0.225235997677703</c:v>
                </c:pt>
                <c:pt idx="106">
                  <c:v>0.225235997677703</c:v>
                </c:pt>
                <c:pt idx="107">
                  <c:v>0.225235997677703</c:v>
                </c:pt>
                <c:pt idx="108">
                  <c:v>0.225235997677703</c:v>
                </c:pt>
                <c:pt idx="109">
                  <c:v>0.225235997677703</c:v>
                </c:pt>
                <c:pt idx="110">
                  <c:v>0.225235997677703</c:v>
                </c:pt>
                <c:pt idx="111">
                  <c:v>0.225235997677703</c:v>
                </c:pt>
                <c:pt idx="112">
                  <c:v>0.225235997677703</c:v>
                </c:pt>
                <c:pt idx="113">
                  <c:v>0.225235997677703</c:v>
                </c:pt>
                <c:pt idx="114">
                  <c:v>0.225235997677703</c:v>
                </c:pt>
                <c:pt idx="115">
                  <c:v>0.225235997677703</c:v>
                </c:pt>
                <c:pt idx="116">
                  <c:v>0.225235997677703</c:v>
                </c:pt>
                <c:pt idx="117">
                  <c:v>0.225235997677703</c:v>
                </c:pt>
                <c:pt idx="118">
                  <c:v>0.225235997677703</c:v>
                </c:pt>
                <c:pt idx="119">
                  <c:v>0.225235997677703</c:v>
                </c:pt>
                <c:pt idx="120">
                  <c:v>0.225235997677703</c:v>
                </c:pt>
                <c:pt idx="121">
                  <c:v>0.225235997677703</c:v>
                </c:pt>
                <c:pt idx="122">
                  <c:v>0.225235997677703</c:v>
                </c:pt>
                <c:pt idx="123">
                  <c:v>0.225235997677703</c:v>
                </c:pt>
                <c:pt idx="124">
                  <c:v>0.225235997677703</c:v>
                </c:pt>
                <c:pt idx="125">
                  <c:v>0.225235997677703</c:v>
                </c:pt>
                <c:pt idx="126">
                  <c:v>0.225235997677703</c:v>
                </c:pt>
                <c:pt idx="127">
                  <c:v>0.225235997677703</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20"/>
          <c:order val="8"/>
          <c:spPr>
            <a:ln w="9525">
              <a:solidFill>
                <a:schemeClr val="tx1">
                  <a:lumMod val="50000"/>
                  <a:lumOff val="50000"/>
                </a:schemeClr>
              </a:solidFill>
              <a:prstDash val="sysDash"/>
            </a:ln>
          </c:spPr>
          <c:marker>
            <c:symbol val="none"/>
          </c:marker>
          <c:xVal>
            <c:numRef>
              <c:f>calculatorbig!$FO$8:$FO$135</c:f>
              <c:numCache>
                <c:formatCode>0.0%</c:formatCode>
                <c:ptCount val="128"/>
                <c:pt idx="0">
                  <c:v>0.307559394980383</c:v>
                </c:pt>
                <c:pt idx="1">
                  <c:v>0.307559394980383</c:v>
                </c:pt>
                <c:pt idx="2">
                  <c:v>0.307559394980383</c:v>
                </c:pt>
                <c:pt idx="3">
                  <c:v>0.307559394980383</c:v>
                </c:pt>
                <c:pt idx="4">
                  <c:v>0.307559394980383</c:v>
                </c:pt>
                <c:pt idx="5">
                  <c:v>0.307559394980383</c:v>
                </c:pt>
                <c:pt idx="6">
                  <c:v>0.307559394980383</c:v>
                </c:pt>
                <c:pt idx="7">
                  <c:v>0.307559394980383</c:v>
                </c:pt>
                <c:pt idx="8">
                  <c:v>0.307559394980383</c:v>
                </c:pt>
                <c:pt idx="9">
                  <c:v>0.307559394980383</c:v>
                </c:pt>
                <c:pt idx="10">
                  <c:v>0.307559394980383</c:v>
                </c:pt>
                <c:pt idx="11">
                  <c:v>0.307559394980383</c:v>
                </c:pt>
                <c:pt idx="12">
                  <c:v>0.307559394980383</c:v>
                </c:pt>
                <c:pt idx="13">
                  <c:v>0.307559394980383</c:v>
                </c:pt>
                <c:pt idx="14">
                  <c:v>0.307559394980383</c:v>
                </c:pt>
                <c:pt idx="15">
                  <c:v>0.307559394980383</c:v>
                </c:pt>
                <c:pt idx="16">
                  <c:v>0.307559394980383</c:v>
                </c:pt>
                <c:pt idx="17">
                  <c:v>0.307559394980383</c:v>
                </c:pt>
                <c:pt idx="18">
                  <c:v>0.307559394980383</c:v>
                </c:pt>
                <c:pt idx="19">
                  <c:v>0.307559394980383</c:v>
                </c:pt>
                <c:pt idx="20">
                  <c:v>0.307559394980383</c:v>
                </c:pt>
                <c:pt idx="21">
                  <c:v>0.307559394980383</c:v>
                </c:pt>
                <c:pt idx="22">
                  <c:v>0.307559394980383</c:v>
                </c:pt>
                <c:pt idx="23">
                  <c:v>0.307559394980383</c:v>
                </c:pt>
                <c:pt idx="24">
                  <c:v>0.307559394980383</c:v>
                </c:pt>
                <c:pt idx="25">
                  <c:v>0.307559394980383</c:v>
                </c:pt>
                <c:pt idx="26">
                  <c:v>0.307559394980383</c:v>
                </c:pt>
                <c:pt idx="27">
                  <c:v>0.307559394980383</c:v>
                </c:pt>
                <c:pt idx="28">
                  <c:v>0.307559394980383</c:v>
                </c:pt>
                <c:pt idx="29">
                  <c:v>0.307559394980383</c:v>
                </c:pt>
                <c:pt idx="30">
                  <c:v>0.307559394980383</c:v>
                </c:pt>
                <c:pt idx="31">
                  <c:v>0.307559394980383</c:v>
                </c:pt>
                <c:pt idx="32">
                  <c:v>0.307559394980383</c:v>
                </c:pt>
                <c:pt idx="33">
                  <c:v>0.307559394980383</c:v>
                </c:pt>
                <c:pt idx="34">
                  <c:v>0.307559394980383</c:v>
                </c:pt>
                <c:pt idx="35">
                  <c:v>0.307559394980383</c:v>
                </c:pt>
                <c:pt idx="36">
                  <c:v>0.307559394980383</c:v>
                </c:pt>
                <c:pt idx="37">
                  <c:v>0.307559394980383</c:v>
                </c:pt>
                <c:pt idx="38">
                  <c:v>0.307559394980383</c:v>
                </c:pt>
                <c:pt idx="39">
                  <c:v>0.307559394980383</c:v>
                </c:pt>
                <c:pt idx="40">
                  <c:v>0.307559394980383</c:v>
                </c:pt>
                <c:pt idx="41">
                  <c:v>0.307559394980383</c:v>
                </c:pt>
                <c:pt idx="42">
                  <c:v>0.307559394980383</c:v>
                </c:pt>
                <c:pt idx="43">
                  <c:v>0.307559394980383</c:v>
                </c:pt>
                <c:pt idx="44">
                  <c:v>0.307559394980383</c:v>
                </c:pt>
                <c:pt idx="45">
                  <c:v>0.307559394980383</c:v>
                </c:pt>
                <c:pt idx="46">
                  <c:v>0.307559394980383</c:v>
                </c:pt>
                <c:pt idx="47">
                  <c:v>0.307559394980383</c:v>
                </c:pt>
                <c:pt idx="48">
                  <c:v>0.307559394980383</c:v>
                </c:pt>
                <c:pt idx="49">
                  <c:v>0.307559394980383</c:v>
                </c:pt>
                <c:pt idx="50">
                  <c:v>0.307559394980383</c:v>
                </c:pt>
                <c:pt idx="51">
                  <c:v>0.307559394980383</c:v>
                </c:pt>
                <c:pt idx="52">
                  <c:v>0.307559394980383</c:v>
                </c:pt>
                <c:pt idx="53">
                  <c:v>0.307559394980383</c:v>
                </c:pt>
                <c:pt idx="54">
                  <c:v>0.307559394980383</c:v>
                </c:pt>
                <c:pt idx="55">
                  <c:v>0.307559394980383</c:v>
                </c:pt>
                <c:pt idx="56">
                  <c:v>0.307559394980383</c:v>
                </c:pt>
                <c:pt idx="57">
                  <c:v>0.307559394980383</c:v>
                </c:pt>
                <c:pt idx="58">
                  <c:v>0.307559394980383</c:v>
                </c:pt>
                <c:pt idx="59">
                  <c:v>0.307559394980383</c:v>
                </c:pt>
                <c:pt idx="60">
                  <c:v>0.307559394980383</c:v>
                </c:pt>
                <c:pt idx="61">
                  <c:v>0.307559394980383</c:v>
                </c:pt>
                <c:pt idx="62">
                  <c:v>0.307559394980383</c:v>
                </c:pt>
                <c:pt idx="63">
                  <c:v>0.307559394980383</c:v>
                </c:pt>
                <c:pt idx="64">
                  <c:v>0.307559394980383</c:v>
                </c:pt>
                <c:pt idx="65">
                  <c:v>0.307559394980383</c:v>
                </c:pt>
                <c:pt idx="66">
                  <c:v>0.307559394980383</c:v>
                </c:pt>
                <c:pt idx="67">
                  <c:v>0.307559394980383</c:v>
                </c:pt>
                <c:pt idx="68">
                  <c:v>0.307559394980383</c:v>
                </c:pt>
                <c:pt idx="69">
                  <c:v>0.307559394980383</c:v>
                </c:pt>
                <c:pt idx="70">
                  <c:v>0.307559394980383</c:v>
                </c:pt>
                <c:pt idx="71">
                  <c:v>0.307559394980383</c:v>
                </c:pt>
                <c:pt idx="72">
                  <c:v>0.307559394980383</c:v>
                </c:pt>
                <c:pt idx="73">
                  <c:v>0.307559394980383</c:v>
                </c:pt>
                <c:pt idx="74">
                  <c:v>0.307559394980383</c:v>
                </c:pt>
                <c:pt idx="75">
                  <c:v>0.307559394980383</c:v>
                </c:pt>
                <c:pt idx="76">
                  <c:v>0.307559394980383</c:v>
                </c:pt>
                <c:pt idx="77">
                  <c:v>0.307559394980383</c:v>
                </c:pt>
                <c:pt idx="78">
                  <c:v>0.307559394980383</c:v>
                </c:pt>
                <c:pt idx="79">
                  <c:v>0.307559394980383</c:v>
                </c:pt>
                <c:pt idx="80">
                  <c:v>0.307559394980383</c:v>
                </c:pt>
                <c:pt idx="81">
                  <c:v>0.307559394980383</c:v>
                </c:pt>
                <c:pt idx="82">
                  <c:v>0.307559394980383</c:v>
                </c:pt>
                <c:pt idx="83">
                  <c:v>0.307559394980383</c:v>
                </c:pt>
                <c:pt idx="84">
                  <c:v>0.307559394980383</c:v>
                </c:pt>
                <c:pt idx="85">
                  <c:v>0.307559394980383</c:v>
                </c:pt>
                <c:pt idx="86">
                  <c:v>0.307559394980383</c:v>
                </c:pt>
                <c:pt idx="87">
                  <c:v>0.307559394980383</c:v>
                </c:pt>
                <c:pt idx="88">
                  <c:v>0.307559394980383</c:v>
                </c:pt>
                <c:pt idx="89">
                  <c:v>0.307559394980383</c:v>
                </c:pt>
                <c:pt idx="90">
                  <c:v>0.307559394980383</c:v>
                </c:pt>
                <c:pt idx="91">
                  <c:v>0.307559394980383</c:v>
                </c:pt>
                <c:pt idx="92">
                  <c:v>0.307559394980383</c:v>
                </c:pt>
                <c:pt idx="93">
                  <c:v>0.307559394980383</c:v>
                </c:pt>
                <c:pt idx="94">
                  <c:v>0.307559394980383</c:v>
                </c:pt>
                <c:pt idx="95">
                  <c:v>0.307559394980383</c:v>
                </c:pt>
                <c:pt idx="96">
                  <c:v>0.307559394980383</c:v>
                </c:pt>
                <c:pt idx="97">
                  <c:v>0.307559394980383</c:v>
                </c:pt>
                <c:pt idx="98">
                  <c:v>0.307559394980383</c:v>
                </c:pt>
                <c:pt idx="99">
                  <c:v>0.307559394980383</c:v>
                </c:pt>
                <c:pt idx="100">
                  <c:v>0.307559394980383</c:v>
                </c:pt>
                <c:pt idx="101">
                  <c:v>0.307559394980383</c:v>
                </c:pt>
                <c:pt idx="102">
                  <c:v>0.307559394980383</c:v>
                </c:pt>
                <c:pt idx="103">
                  <c:v>0.307559394980383</c:v>
                </c:pt>
                <c:pt idx="104">
                  <c:v>0.307559394980383</c:v>
                </c:pt>
                <c:pt idx="105">
                  <c:v>0.307559394980383</c:v>
                </c:pt>
                <c:pt idx="106">
                  <c:v>0.307559394980383</c:v>
                </c:pt>
                <c:pt idx="107">
                  <c:v>0.307559394980383</c:v>
                </c:pt>
                <c:pt idx="108">
                  <c:v>0.307559394980383</c:v>
                </c:pt>
                <c:pt idx="109">
                  <c:v>0.307559394980383</c:v>
                </c:pt>
                <c:pt idx="110">
                  <c:v>0.307559394980383</c:v>
                </c:pt>
                <c:pt idx="111">
                  <c:v>0.307559394980383</c:v>
                </c:pt>
                <c:pt idx="112">
                  <c:v>0.307559394980383</c:v>
                </c:pt>
                <c:pt idx="113">
                  <c:v>0.307559394980383</c:v>
                </c:pt>
                <c:pt idx="114">
                  <c:v>0.307559394980383</c:v>
                </c:pt>
                <c:pt idx="115">
                  <c:v>0.307559394980383</c:v>
                </c:pt>
                <c:pt idx="116">
                  <c:v>0.307559394980383</c:v>
                </c:pt>
                <c:pt idx="117">
                  <c:v>0.307559394980383</c:v>
                </c:pt>
                <c:pt idx="118">
                  <c:v>0.307559394980383</c:v>
                </c:pt>
                <c:pt idx="119">
                  <c:v>0.307559394980383</c:v>
                </c:pt>
                <c:pt idx="120">
                  <c:v>0.307559394980383</c:v>
                </c:pt>
                <c:pt idx="121">
                  <c:v>0.307559394980383</c:v>
                </c:pt>
                <c:pt idx="122">
                  <c:v>0.307559394980383</c:v>
                </c:pt>
                <c:pt idx="123">
                  <c:v>0.307559394980383</c:v>
                </c:pt>
                <c:pt idx="124">
                  <c:v>0.307559394980383</c:v>
                </c:pt>
                <c:pt idx="125">
                  <c:v>0.307559394980383</c:v>
                </c:pt>
                <c:pt idx="126">
                  <c:v>0.307559394980383</c:v>
                </c:pt>
                <c:pt idx="127">
                  <c:v>0.307559394980383</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23"/>
          <c:order val="9"/>
          <c:spPr>
            <a:ln w="9525">
              <a:solidFill>
                <a:schemeClr val="tx1">
                  <a:lumMod val="50000"/>
                  <a:lumOff val="50000"/>
                </a:schemeClr>
              </a:solidFill>
              <a:prstDash val="sysDash"/>
            </a:ln>
          </c:spPr>
          <c:marker>
            <c:symbol val="none"/>
          </c:marker>
          <c:xVal>
            <c:numRef>
              <c:f>calculatorbig!$FP$8:$FP$135</c:f>
              <c:numCache>
                <c:formatCode>0.0%</c:formatCode>
                <c:ptCount val="128"/>
                <c:pt idx="0">
                  <c:v>0.412300052796629</c:v>
                </c:pt>
                <c:pt idx="1">
                  <c:v>0.412300052796629</c:v>
                </c:pt>
                <c:pt idx="2">
                  <c:v>0.412300052796629</c:v>
                </c:pt>
                <c:pt idx="3">
                  <c:v>0.412300052796629</c:v>
                </c:pt>
                <c:pt idx="4">
                  <c:v>0.412300052796629</c:v>
                </c:pt>
                <c:pt idx="5">
                  <c:v>0.412300052796629</c:v>
                </c:pt>
                <c:pt idx="6">
                  <c:v>0.412300052796629</c:v>
                </c:pt>
                <c:pt idx="7">
                  <c:v>0.412300052796629</c:v>
                </c:pt>
                <c:pt idx="8">
                  <c:v>0.412300052796629</c:v>
                </c:pt>
                <c:pt idx="9">
                  <c:v>0.412300052796629</c:v>
                </c:pt>
                <c:pt idx="10">
                  <c:v>0.412300052796629</c:v>
                </c:pt>
                <c:pt idx="11">
                  <c:v>0.412300052796629</c:v>
                </c:pt>
                <c:pt idx="12">
                  <c:v>0.412300052796629</c:v>
                </c:pt>
                <c:pt idx="13">
                  <c:v>0.412300052796629</c:v>
                </c:pt>
                <c:pt idx="14">
                  <c:v>0.412300052796629</c:v>
                </c:pt>
                <c:pt idx="15">
                  <c:v>0.412300052796629</c:v>
                </c:pt>
                <c:pt idx="16">
                  <c:v>0.412300052796629</c:v>
                </c:pt>
                <c:pt idx="17">
                  <c:v>0.412300052796629</c:v>
                </c:pt>
                <c:pt idx="18">
                  <c:v>0.412300052796629</c:v>
                </c:pt>
                <c:pt idx="19">
                  <c:v>0.412300052796629</c:v>
                </c:pt>
                <c:pt idx="20">
                  <c:v>0.412300052796629</c:v>
                </c:pt>
                <c:pt idx="21">
                  <c:v>0.412300052796629</c:v>
                </c:pt>
                <c:pt idx="22">
                  <c:v>0.412300052796629</c:v>
                </c:pt>
                <c:pt idx="23">
                  <c:v>0.412300052796629</c:v>
                </c:pt>
                <c:pt idx="24">
                  <c:v>0.412300052796629</c:v>
                </c:pt>
                <c:pt idx="25">
                  <c:v>0.412300052796629</c:v>
                </c:pt>
                <c:pt idx="26">
                  <c:v>0.412300052796629</c:v>
                </c:pt>
                <c:pt idx="27">
                  <c:v>0.412300052796629</c:v>
                </c:pt>
                <c:pt idx="28">
                  <c:v>0.412300052796629</c:v>
                </c:pt>
                <c:pt idx="29">
                  <c:v>0.412300052796629</c:v>
                </c:pt>
                <c:pt idx="30">
                  <c:v>0.412300052796629</c:v>
                </c:pt>
                <c:pt idx="31">
                  <c:v>0.412300052796629</c:v>
                </c:pt>
                <c:pt idx="32">
                  <c:v>0.412300052796629</c:v>
                </c:pt>
                <c:pt idx="33">
                  <c:v>0.412300052796629</c:v>
                </c:pt>
                <c:pt idx="34">
                  <c:v>0.412300052796629</c:v>
                </c:pt>
                <c:pt idx="35">
                  <c:v>0.412300052796629</c:v>
                </c:pt>
                <c:pt idx="36">
                  <c:v>0.412300052796629</c:v>
                </c:pt>
                <c:pt idx="37">
                  <c:v>0.412300052796629</c:v>
                </c:pt>
                <c:pt idx="38">
                  <c:v>0.412300052796629</c:v>
                </c:pt>
                <c:pt idx="39">
                  <c:v>0.412300052796629</c:v>
                </c:pt>
                <c:pt idx="40">
                  <c:v>0.412300052796629</c:v>
                </c:pt>
                <c:pt idx="41">
                  <c:v>0.412300052796629</c:v>
                </c:pt>
                <c:pt idx="42">
                  <c:v>0.412300052796629</c:v>
                </c:pt>
                <c:pt idx="43">
                  <c:v>0.412300052796629</c:v>
                </c:pt>
                <c:pt idx="44">
                  <c:v>0.412300052796629</c:v>
                </c:pt>
                <c:pt idx="45">
                  <c:v>0.412300052796629</c:v>
                </c:pt>
                <c:pt idx="46">
                  <c:v>0.412300052796629</c:v>
                </c:pt>
                <c:pt idx="47">
                  <c:v>0.412300052796629</c:v>
                </c:pt>
                <c:pt idx="48">
                  <c:v>0.412300052796629</c:v>
                </c:pt>
                <c:pt idx="49">
                  <c:v>0.412300052796629</c:v>
                </c:pt>
                <c:pt idx="50">
                  <c:v>0.412300052796629</c:v>
                </c:pt>
                <c:pt idx="51">
                  <c:v>0.412300052796629</c:v>
                </c:pt>
                <c:pt idx="52">
                  <c:v>0.412300052796629</c:v>
                </c:pt>
                <c:pt idx="53">
                  <c:v>0.412300052796629</c:v>
                </c:pt>
                <c:pt idx="54">
                  <c:v>0.412300052796629</c:v>
                </c:pt>
                <c:pt idx="55">
                  <c:v>0.412300052796629</c:v>
                </c:pt>
                <c:pt idx="56">
                  <c:v>0.412300052796629</c:v>
                </c:pt>
                <c:pt idx="57">
                  <c:v>0.412300052796629</c:v>
                </c:pt>
                <c:pt idx="58">
                  <c:v>0.412300052796629</c:v>
                </c:pt>
                <c:pt idx="59">
                  <c:v>0.412300052796629</c:v>
                </c:pt>
                <c:pt idx="60">
                  <c:v>0.412300052796629</c:v>
                </c:pt>
                <c:pt idx="61">
                  <c:v>0.412300052796629</c:v>
                </c:pt>
                <c:pt idx="62">
                  <c:v>0.412300052796629</c:v>
                </c:pt>
                <c:pt idx="63">
                  <c:v>0.412300052796629</c:v>
                </c:pt>
                <c:pt idx="64">
                  <c:v>0.412300052796629</c:v>
                </c:pt>
                <c:pt idx="65">
                  <c:v>0.412300052796629</c:v>
                </c:pt>
                <c:pt idx="66">
                  <c:v>0.412300052796629</c:v>
                </c:pt>
                <c:pt idx="67">
                  <c:v>0.412300052796629</c:v>
                </c:pt>
                <c:pt idx="68">
                  <c:v>0.412300052796629</c:v>
                </c:pt>
                <c:pt idx="69">
                  <c:v>0.412300052796629</c:v>
                </c:pt>
                <c:pt idx="70">
                  <c:v>0.412300052796629</c:v>
                </c:pt>
                <c:pt idx="71">
                  <c:v>0.412300052796629</c:v>
                </c:pt>
                <c:pt idx="72">
                  <c:v>0.412300052796629</c:v>
                </c:pt>
                <c:pt idx="73">
                  <c:v>0.412300052796629</c:v>
                </c:pt>
                <c:pt idx="74">
                  <c:v>0.412300052796629</c:v>
                </c:pt>
                <c:pt idx="75">
                  <c:v>0.412300052796629</c:v>
                </c:pt>
                <c:pt idx="76">
                  <c:v>0.412300052796629</c:v>
                </c:pt>
                <c:pt idx="77">
                  <c:v>0.412300052796629</c:v>
                </c:pt>
                <c:pt idx="78">
                  <c:v>0.412300052796629</c:v>
                </c:pt>
                <c:pt idx="79">
                  <c:v>0.412300052796629</c:v>
                </c:pt>
                <c:pt idx="80">
                  <c:v>0.412300052796629</c:v>
                </c:pt>
                <c:pt idx="81">
                  <c:v>0.412300052796629</c:v>
                </c:pt>
                <c:pt idx="82">
                  <c:v>0.412300052796629</c:v>
                </c:pt>
                <c:pt idx="83">
                  <c:v>0.412300052796629</c:v>
                </c:pt>
                <c:pt idx="84">
                  <c:v>0.412300052796629</c:v>
                </c:pt>
                <c:pt idx="85">
                  <c:v>0.412300052796629</c:v>
                </c:pt>
                <c:pt idx="86">
                  <c:v>0.412300052796629</c:v>
                </c:pt>
                <c:pt idx="87">
                  <c:v>0.412300052796629</c:v>
                </c:pt>
                <c:pt idx="88">
                  <c:v>0.412300052796629</c:v>
                </c:pt>
                <c:pt idx="89">
                  <c:v>0.412300052796629</c:v>
                </c:pt>
                <c:pt idx="90">
                  <c:v>0.412300052796629</c:v>
                </c:pt>
                <c:pt idx="91">
                  <c:v>0.412300052796629</c:v>
                </c:pt>
                <c:pt idx="92">
                  <c:v>0.412300052796629</c:v>
                </c:pt>
                <c:pt idx="93">
                  <c:v>0.412300052796629</c:v>
                </c:pt>
                <c:pt idx="94">
                  <c:v>0.412300052796629</c:v>
                </c:pt>
                <c:pt idx="95">
                  <c:v>0.412300052796629</c:v>
                </c:pt>
                <c:pt idx="96">
                  <c:v>0.412300052796629</c:v>
                </c:pt>
                <c:pt idx="97">
                  <c:v>0.412300052796629</c:v>
                </c:pt>
                <c:pt idx="98">
                  <c:v>0.412300052796629</c:v>
                </c:pt>
                <c:pt idx="99">
                  <c:v>0.412300052796629</c:v>
                </c:pt>
                <c:pt idx="100">
                  <c:v>0.412300052796629</c:v>
                </c:pt>
                <c:pt idx="101">
                  <c:v>0.412300052796629</c:v>
                </c:pt>
                <c:pt idx="102">
                  <c:v>0.412300052796629</c:v>
                </c:pt>
                <c:pt idx="103">
                  <c:v>0.412300052796629</c:v>
                </c:pt>
                <c:pt idx="104">
                  <c:v>0.412300052796629</c:v>
                </c:pt>
                <c:pt idx="105">
                  <c:v>0.412300052796629</c:v>
                </c:pt>
                <c:pt idx="106">
                  <c:v>0.412300052796629</c:v>
                </c:pt>
                <c:pt idx="107">
                  <c:v>0.412300052796629</c:v>
                </c:pt>
                <c:pt idx="108">
                  <c:v>0.412300052796629</c:v>
                </c:pt>
                <c:pt idx="109">
                  <c:v>0.412300052796629</c:v>
                </c:pt>
                <c:pt idx="110">
                  <c:v>0.412300052796629</c:v>
                </c:pt>
                <c:pt idx="111">
                  <c:v>0.412300052796629</c:v>
                </c:pt>
                <c:pt idx="112">
                  <c:v>0.412300052796629</c:v>
                </c:pt>
                <c:pt idx="113">
                  <c:v>0.412300052796629</c:v>
                </c:pt>
                <c:pt idx="114">
                  <c:v>0.412300052796629</c:v>
                </c:pt>
                <c:pt idx="115">
                  <c:v>0.412300052796629</c:v>
                </c:pt>
                <c:pt idx="116">
                  <c:v>0.412300052796629</c:v>
                </c:pt>
                <c:pt idx="117">
                  <c:v>0.412300052796629</c:v>
                </c:pt>
                <c:pt idx="118">
                  <c:v>0.412300052796629</c:v>
                </c:pt>
                <c:pt idx="119">
                  <c:v>0.412300052796629</c:v>
                </c:pt>
                <c:pt idx="120">
                  <c:v>0.412300052796629</c:v>
                </c:pt>
                <c:pt idx="121">
                  <c:v>0.412300052796629</c:v>
                </c:pt>
                <c:pt idx="122">
                  <c:v>0.412300052796629</c:v>
                </c:pt>
                <c:pt idx="123">
                  <c:v>0.412300052796629</c:v>
                </c:pt>
                <c:pt idx="124">
                  <c:v>0.412300052796629</c:v>
                </c:pt>
                <c:pt idx="125">
                  <c:v>0.412300052796629</c:v>
                </c:pt>
                <c:pt idx="126">
                  <c:v>0.412300052796629</c:v>
                </c:pt>
                <c:pt idx="127">
                  <c:v>0.412300052796629</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26"/>
          <c:order val="10"/>
          <c:spPr>
            <a:ln w="9525">
              <a:solidFill>
                <a:schemeClr val="tx1">
                  <a:lumMod val="50000"/>
                  <a:lumOff val="50000"/>
                </a:schemeClr>
              </a:solidFill>
              <a:prstDash val="sysDash"/>
            </a:ln>
          </c:spPr>
          <c:marker>
            <c:symbol val="none"/>
          </c:marker>
          <c:xVal>
            <c:numRef>
              <c:f>calculatorbig!$FQ$8:$FQ$135</c:f>
              <c:numCache>
                <c:formatCode>0.0%</c:formatCode>
                <c:ptCount val="128"/>
                <c:pt idx="0">
                  <c:v>0.557017206322972</c:v>
                </c:pt>
                <c:pt idx="1">
                  <c:v>0.557017206322972</c:v>
                </c:pt>
                <c:pt idx="2">
                  <c:v>0.557017206322972</c:v>
                </c:pt>
                <c:pt idx="3">
                  <c:v>0.557017206322972</c:v>
                </c:pt>
                <c:pt idx="4">
                  <c:v>0.557017206322972</c:v>
                </c:pt>
                <c:pt idx="5">
                  <c:v>0.557017206322972</c:v>
                </c:pt>
                <c:pt idx="6">
                  <c:v>0.557017206322972</c:v>
                </c:pt>
                <c:pt idx="7">
                  <c:v>0.557017206322972</c:v>
                </c:pt>
                <c:pt idx="8">
                  <c:v>0.557017206322972</c:v>
                </c:pt>
                <c:pt idx="9">
                  <c:v>0.557017206322972</c:v>
                </c:pt>
                <c:pt idx="10">
                  <c:v>0.557017206322972</c:v>
                </c:pt>
                <c:pt idx="11">
                  <c:v>0.557017206322972</c:v>
                </c:pt>
                <c:pt idx="12">
                  <c:v>0.557017206322972</c:v>
                </c:pt>
                <c:pt idx="13">
                  <c:v>0.557017206322972</c:v>
                </c:pt>
                <c:pt idx="14">
                  <c:v>0.557017206322972</c:v>
                </c:pt>
                <c:pt idx="15">
                  <c:v>0.557017206322972</c:v>
                </c:pt>
                <c:pt idx="16">
                  <c:v>0.557017206322972</c:v>
                </c:pt>
                <c:pt idx="17">
                  <c:v>0.557017206322972</c:v>
                </c:pt>
                <c:pt idx="18">
                  <c:v>0.557017206322972</c:v>
                </c:pt>
                <c:pt idx="19">
                  <c:v>0.557017206322972</c:v>
                </c:pt>
                <c:pt idx="20">
                  <c:v>0.557017206322972</c:v>
                </c:pt>
                <c:pt idx="21">
                  <c:v>0.557017206322972</c:v>
                </c:pt>
                <c:pt idx="22">
                  <c:v>0.557017206322972</c:v>
                </c:pt>
                <c:pt idx="23">
                  <c:v>0.557017206322972</c:v>
                </c:pt>
                <c:pt idx="24">
                  <c:v>0.557017206322972</c:v>
                </c:pt>
                <c:pt idx="25">
                  <c:v>0.557017206322972</c:v>
                </c:pt>
                <c:pt idx="26">
                  <c:v>0.557017206322972</c:v>
                </c:pt>
                <c:pt idx="27">
                  <c:v>0.557017206322972</c:v>
                </c:pt>
                <c:pt idx="28">
                  <c:v>0.557017206322972</c:v>
                </c:pt>
                <c:pt idx="29">
                  <c:v>0.557017206322972</c:v>
                </c:pt>
                <c:pt idx="30">
                  <c:v>0.557017206322972</c:v>
                </c:pt>
                <c:pt idx="31">
                  <c:v>0.557017206322972</c:v>
                </c:pt>
                <c:pt idx="32">
                  <c:v>0.557017206322972</c:v>
                </c:pt>
                <c:pt idx="33">
                  <c:v>0.557017206322972</c:v>
                </c:pt>
                <c:pt idx="34">
                  <c:v>0.557017206322972</c:v>
                </c:pt>
                <c:pt idx="35">
                  <c:v>0.557017206322972</c:v>
                </c:pt>
                <c:pt idx="36">
                  <c:v>0.557017206322972</c:v>
                </c:pt>
                <c:pt idx="37">
                  <c:v>0.557017206322972</c:v>
                </c:pt>
                <c:pt idx="38">
                  <c:v>0.557017206322972</c:v>
                </c:pt>
                <c:pt idx="39">
                  <c:v>0.557017206322972</c:v>
                </c:pt>
                <c:pt idx="40">
                  <c:v>0.557017206322972</c:v>
                </c:pt>
                <c:pt idx="41">
                  <c:v>0.557017206322972</c:v>
                </c:pt>
                <c:pt idx="42">
                  <c:v>0.557017206322972</c:v>
                </c:pt>
                <c:pt idx="43">
                  <c:v>0.557017206322972</c:v>
                </c:pt>
                <c:pt idx="44">
                  <c:v>0.557017206322972</c:v>
                </c:pt>
                <c:pt idx="45">
                  <c:v>0.557017206322972</c:v>
                </c:pt>
                <c:pt idx="46">
                  <c:v>0.557017206322972</c:v>
                </c:pt>
                <c:pt idx="47">
                  <c:v>0.557017206322972</c:v>
                </c:pt>
                <c:pt idx="48">
                  <c:v>0.557017206322972</c:v>
                </c:pt>
                <c:pt idx="49">
                  <c:v>0.557017206322972</c:v>
                </c:pt>
                <c:pt idx="50">
                  <c:v>0.557017206322972</c:v>
                </c:pt>
                <c:pt idx="51">
                  <c:v>0.557017206322972</c:v>
                </c:pt>
                <c:pt idx="52">
                  <c:v>0.557017206322972</c:v>
                </c:pt>
                <c:pt idx="53">
                  <c:v>0.557017206322972</c:v>
                </c:pt>
                <c:pt idx="54">
                  <c:v>0.557017206322972</c:v>
                </c:pt>
                <c:pt idx="55">
                  <c:v>0.557017206322972</c:v>
                </c:pt>
                <c:pt idx="56">
                  <c:v>0.557017206322972</c:v>
                </c:pt>
                <c:pt idx="57">
                  <c:v>0.557017206322972</c:v>
                </c:pt>
                <c:pt idx="58">
                  <c:v>0.557017206322972</c:v>
                </c:pt>
                <c:pt idx="59">
                  <c:v>0.557017206322972</c:v>
                </c:pt>
                <c:pt idx="60">
                  <c:v>0.557017206322972</c:v>
                </c:pt>
                <c:pt idx="61">
                  <c:v>0.557017206322972</c:v>
                </c:pt>
                <c:pt idx="62">
                  <c:v>0.557017206322972</c:v>
                </c:pt>
                <c:pt idx="63">
                  <c:v>0.557017206322972</c:v>
                </c:pt>
                <c:pt idx="64">
                  <c:v>0.557017206322972</c:v>
                </c:pt>
                <c:pt idx="65">
                  <c:v>0.557017206322972</c:v>
                </c:pt>
                <c:pt idx="66">
                  <c:v>0.557017206322972</c:v>
                </c:pt>
                <c:pt idx="67">
                  <c:v>0.557017206322972</c:v>
                </c:pt>
                <c:pt idx="68">
                  <c:v>0.557017206322972</c:v>
                </c:pt>
                <c:pt idx="69">
                  <c:v>0.557017206322972</c:v>
                </c:pt>
                <c:pt idx="70">
                  <c:v>0.557017206322972</c:v>
                </c:pt>
                <c:pt idx="71">
                  <c:v>0.557017206322972</c:v>
                </c:pt>
                <c:pt idx="72">
                  <c:v>0.557017206322972</c:v>
                </c:pt>
                <c:pt idx="73">
                  <c:v>0.557017206322972</c:v>
                </c:pt>
                <c:pt idx="74">
                  <c:v>0.557017206322972</c:v>
                </c:pt>
                <c:pt idx="75">
                  <c:v>0.557017206322972</c:v>
                </c:pt>
                <c:pt idx="76">
                  <c:v>0.557017206322972</c:v>
                </c:pt>
                <c:pt idx="77">
                  <c:v>0.557017206322972</c:v>
                </c:pt>
                <c:pt idx="78">
                  <c:v>0.557017206322972</c:v>
                </c:pt>
                <c:pt idx="79">
                  <c:v>0.557017206322972</c:v>
                </c:pt>
                <c:pt idx="80">
                  <c:v>0.557017206322972</c:v>
                </c:pt>
                <c:pt idx="81">
                  <c:v>0.557017206322972</c:v>
                </c:pt>
                <c:pt idx="82">
                  <c:v>0.557017206322972</c:v>
                </c:pt>
                <c:pt idx="83">
                  <c:v>0.557017206322972</c:v>
                </c:pt>
                <c:pt idx="84">
                  <c:v>0.557017206322972</c:v>
                </c:pt>
                <c:pt idx="85">
                  <c:v>0.557017206322972</c:v>
                </c:pt>
                <c:pt idx="86">
                  <c:v>0.557017206322972</c:v>
                </c:pt>
                <c:pt idx="87">
                  <c:v>0.557017206322972</c:v>
                </c:pt>
                <c:pt idx="88">
                  <c:v>0.557017206322972</c:v>
                </c:pt>
                <c:pt idx="89">
                  <c:v>0.557017206322972</c:v>
                </c:pt>
                <c:pt idx="90">
                  <c:v>0.557017206322972</c:v>
                </c:pt>
                <c:pt idx="91">
                  <c:v>0.557017206322972</c:v>
                </c:pt>
                <c:pt idx="92">
                  <c:v>0.557017206322972</c:v>
                </c:pt>
                <c:pt idx="93">
                  <c:v>0.557017206322972</c:v>
                </c:pt>
                <c:pt idx="94">
                  <c:v>0.557017206322972</c:v>
                </c:pt>
                <c:pt idx="95">
                  <c:v>0.557017206322972</c:v>
                </c:pt>
                <c:pt idx="96">
                  <c:v>0.557017206322972</c:v>
                </c:pt>
                <c:pt idx="97">
                  <c:v>0.557017206322972</c:v>
                </c:pt>
                <c:pt idx="98">
                  <c:v>0.557017206322972</c:v>
                </c:pt>
                <c:pt idx="99">
                  <c:v>0.557017206322972</c:v>
                </c:pt>
                <c:pt idx="100">
                  <c:v>0.557017206322972</c:v>
                </c:pt>
                <c:pt idx="101">
                  <c:v>0.557017206322972</c:v>
                </c:pt>
                <c:pt idx="102">
                  <c:v>0.557017206322972</c:v>
                </c:pt>
                <c:pt idx="103">
                  <c:v>0.557017206322972</c:v>
                </c:pt>
                <c:pt idx="104">
                  <c:v>0.557017206322972</c:v>
                </c:pt>
                <c:pt idx="105">
                  <c:v>0.557017206322972</c:v>
                </c:pt>
                <c:pt idx="106">
                  <c:v>0.557017206322972</c:v>
                </c:pt>
                <c:pt idx="107">
                  <c:v>0.557017206322972</c:v>
                </c:pt>
                <c:pt idx="108">
                  <c:v>0.557017206322972</c:v>
                </c:pt>
                <c:pt idx="109">
                  <c:v>0.557017206322972</c:v>
                </c:pt>
                <c:pt idx="110">
                  <c:v>0.557017206322972</c:v>
                </c:pt>
                <c:pt idx="111">
                  <c:v>0.557017206322972</c:v>
                </c:pt>
                <c:pt idx="112">
                  <c:v>0.557017206322972</c:v>
                </c:pt>
                <c:pt idx="113">
                  <c:v>0.557017206322972</c:v>
                </c:pt>
                <c:pt idx="114">
                  <c:v>0.557017206322972</c:v>
                </c:pt>
                <c:pt idx="115">
                  <c:v>0.557017206322972</c:v>
                </c:pt>
                <c:pt idx="116">
                  <c:v>0.557017206322972</c:v>
                </c:pt>
                <c:pt idx="117">
                  <c:v>0.557017206322972</c:v>
                </c:pt>
                <c:pt idx="118">
                  <c:v>0.557017206322972</c:v>
                </c:pt>
                <c:pt idx="119">
                  <c:v>0.557017206322972</c:v>
                </c:pt>
                <c:pt idx="120">
                  <c:v>0.557017206322972</c:v>
                </c:pt>
                <c:pt idx="121">
                  <c:v>0.557017206322972</c:v>
                </c:pt>
                <c:pt idx="122">
                  <c:v>0.557017206322972</c:v>
                </c:pt>
                <c:pt idx="123">
                  <c:v>0.557017206322972</c:v>
                </c:pt>
                <c:pt idx="124">
                  <c:v>0.557017206322972</c:v>
                </c:pt>
                <c:pt idx="125">
                  <c:v>0.557017206322972</c:v>
                </c:pt>
                <c:pt idx="126">
                  <c:v>0.557017206322972</c:v>
                </c:pt>
                <c:pt idx="127">
                  <c:v>0.557017206322972</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29"/>
          <c:order val="11"/>
          <c:spPr>
            <a:ln w="9525">
              <a:solidFill>
                <a:schemeClr val="tx1">
                  <a:lumMod val="50000"/>
                  <a:lumOff val="50000"/>
                </a:schemeClr>
              </a:solidFill>
              <a:prstDash val="sysDash"/>
            </a:ln>
          </c:spPr>
          <c:marker>
            <c:symbol val="none"/>
          </c:marker>
          <c:xVal>
            <c:numRef>
              <c:f>calculatorbig!$FR$8:$FR$135</c:f>
              <c:numCache>
                <c:formatCode>0.0%</c:formatCode>
                <c:ptCount val="128"/>
                <c:pt idx="0">
                  <c:v>0.793468777339819</c:v>
                </c:pt>
                <c:pt idx="1">
                  <c:v>0.793468777339819</c:v>
                </c:pt>
                <c:pt idx="2">
                  <c:v>0.793468777339819</c:v>
                </c:pt>
                <c:pt idx="3">
                  <c:v>0.793468777339819</c:v>
                </c:pt>
                <c:pt idx="4">
                  <c:v>0.793468777339819</c:v>
                </c:pt>
                <c:pt idx="5">
                  <c:v>0.793468777339819</c:v>
                </c:pt>
                <c:pt idx="6">
                  <c:v>0.793468777339819</c:v>
                </c:pt>
                <c:pt idx="7">
                  <c:v>0.793468777339819</c:v>
                </c:pt>
                <c:pt idx="8">
                  <c:v>0.793468777339819</c:v>
                </c:pt>
                <c:pt idx="9">
                  <c:v>0.793468777339819</c:v>
                </c:pt>
                <c:pt idx="10">
                  <c:v>0.793468777339819</c:v>
                </c:pt>
                <c:pt idx="11">
                  <c:v>0.793468777339819</c:v>
                </c:pt>
                <c:pt idx="12">
                  <c:v>0.793468777339819</c:v>
                </c:pt>
                <c:pt idx="13">
                  <c:v>0.793468777339819</c:v>
                </c:pt>
                <c:pt idx="14">
                  <c:v>0.793468777339819</c:v>
                </c:pt>
                <c:pt idx="15">
                  <c:v>0.793468777339819</c:v>
                </c:pt>
                <c:pt idx="16">
                  <c:v>0.793468777339819</c:v>
                </c:pt>
                <c:pt idx="17">
                  <c:v>0.793468777339819</c:v>
                </c:pt>
                <c:pt idx="18">
                  <c:v>0.793468777339819</c:v>
                </c:pt>
                <c:pt idx="19">
                  <c:v>0.793468777339819</c:v>
                </c:pt>
                <c:pt idx="20">
                  <c:v>0.793468777339819</c:v>
                </c:pt>
                <c:pt idx="21">
                  <c:v>0.793468777339819</c:v>
                </c:pt>
                <c:pt idx="22">
                  <c:v>0.793468777339819</c:v>
                </c:pt>
                <c:pt idx="23">
                  <c:v>0.793468777339819</c:v>
                </c:pt>
                <c:pt idx="24">
                  <c:v>0.793468777339819</c:v>
                </c:pt>
                <c:pt idx="25">
                  <c:v>0.793468777339819</c:v>
                </c:pt>
                <c:pt idx="26">
                  <c:v>0.793468777339819</c:v>
                </c:pt>
                <c:pt idx="27">
                  <c:v>0.793468777339819</c:v>
                </c:pt>
                <c:pt idx="28">
                  <c:v>0.793468777339819</c:v>
                </c:pt>
                <c:pt idx="29">
                  <c:v>0.793468777339819</c:v>
                </c:pt>
                <c:pt idx="30">
                  <c:v>0.793468777339819</c:v>
                </c:pt>
                <c:pt idx="31">
                  <c:v>0.793468777339819</c:v>
                </c:pt>
                <c:pt idx="32">
                  <c:v>0.793468777339819</c:v>
                </c:pt>
                <c:pt idx="33">
                  <c:v>0.793468777339819</c:v>
                </c:pt>
                <c:pt idx="34">
                  <c:v>0.793468777339819</c:v>
                </c:pt>
                <c:pt idx="35">
                  <c:v>0.793468777339819</c:v>
                </c:pt>
                <c:pt idx="36">
                  <c:v>0.793468777339819</c:v>
                </c:pt>
                <c:pt idx="37">
                  <c:v>0.793468777339819</c:v>
                </c:pt>
                <c:pt idx="38">
                  <c:v>0.793468777339819</c:v>
                </c:pt>
                <c:pt idx="39">
                  <c:v>0.793468777339819</c:v>
                </c:pt>
                <c:pt idx="40">
                  <c:v>0.793468777339819</c:v>
                </c:pt>
                <c:pt idx="41">
                  <c:v>0.793468777339819</c:v>
                </c:pt>
                <c:pt idx="42">
                  <c:v>0.793468777339819</c:v>
                </c:pt>
                <c:pt idx="43">
                  <c:v>0.793468777339819</c:v>
                </c:pt>
                <c:pt idx="44">
                  <c:v>0.793468777339819</c:v>
                </c:pt>
                <c:pt idx="45">
                  <c:v>0.793468777339819</c:v>
                </c:pt>
                <c:pt idx="46">
                  <c:v>0.793468777339819</c:v>
                </c:pt>
                <c:pt idx="47">
                  <c:v>0.793468777339819</c:v>
                </c:pt>
                <c:pt idx="48">
                  <c:v>0.793468777339819</c:v>
                </c:pt>
                <c:pt idx="49">
                  <c:v>0.793468777339819</c:v>
                </c:pt>
                <c:pt idx="50">
                  <c:v>0.793468777339819</c:v>
                </c:pt>
                <c:pt idx="51">
                  <c:v>0.793468777339819</c:v>
                </c:pt>
                <c:pt idx="52">
                  <c:v>0.793468777339819</c:v>
                </c:pt>
                <c:pt idx="53">
                  <c:v>0.793468777339819</c:v>
                </c:pt>
                <c:pt idx="54">
                  <c:v>0.793468777339819</c:v>
                </c:pt>
                <c:pt idx="55">
                  <c:v>0.793468777339819</c:v>
                </c:pt>
                <c:pt idx="56">
                  <c:v>0.793468777339819</c:v>
                </c:pt>
                <c:pt idx="57">
                  <c:v>0.793468777339819</c:v>
                </c:pt>
                <c:pt idx="58">
                  <c:v>0.793468777339819</c:v>
                </c:pt>
                <c:pt idx="59">
                  <c:v>0.793468777339819</c:v>
                </c:pt>
                <c:pt idx="60">
                  <c:v>0.793468777339819</c:v>
                </c:pt>
                <c:pt idx="61">
                  <c:v>0.793468777339819</c:v>
                </c:pt>
                <c:pt idx="62">
                  <c:v>0.793468777339819</c:v>
                </c:pt>
                <c:pt idx="63">
                  <c:v>0.793468777339819</c:v>
                </c:pt>
                <c:pt idx="64">
                  <c:v>0.793468777339819</c:v>
                </c:pt>
                <c:pt idx="65">
                  <c:v>0.793468777339819</c:v>
                </c:pt>
                <c:pt idx="66">
                  <c:v>0.793468777339819</c:v>
                </c:pt>
                <c:pt idx="67">
                  <c:v>0.793468777339819</c:v>
                </c:pt>
                <c:pt idx="68">
                  <c:v>0.793468777339819</c:v>
                </c:pt>
                <c:pt idx="69">
                  <c:v>0.793468777339819</c:v>
                </c:pt>
                <c:pt idx="70">
                  <c:v>0.793468777339819</c:v>
                </c:pt>
                <c:pt idx="71">
                  <c:v>0.793468777339819</c:v>
                </c:pt>
                <c:pt idx="72">
                  <c:v>0.793468777339819</c:v>
                </c:pt>
                <c:pt idx="73">
                  <c:v>0.793468777339819</c:v>
                </c:pt>
                <c:pt idx="74">
                  <c:v>0.793468777339819</c:v>
                </c:pt>
                <c:pt idx="75">
                  <c:v>0.793468777339819</c:v>
                </c:pt>
                <c:pt idx="76">
                  <c:v>0.793468777339819</c:v>
                </c:pt>
                <c:pt idx="77">
                  <c:v>0.793468777339819</c:v>
                </c:pt>
                <c:pt idx="78">
                  <c:v>0.793468777339819</c:v>
                </c:pt>
                <c:pt idx="79">
                  <c:v>0.793468777339819</c:v>
                </c:pt>
                <c:pt idx="80">
                  <c:v>0.793468777339819</c:v>
                </c:pt>
                <c:pt idx="81">
                  <c:v>0.793468777339819</c:v>
                </c:pt>
                <c:pt idx="82">
                  <c:v>0.793468777339819</c:v>
                </c:pt>
                <c:pt idx="83">
                  <c:v>0.793468777339819</c:v>
                </c:pt>
                <c:pt idx="84">
                  <c:v>0.793468777339819</c:v>
                </c:pt>
                <c:pt idx="85">
                  <c:v>0.793468777339819</c:v>
                </c:pt>
                <c:pt idx="86">
                  <c:v>0.793468777339819</c:v>
                </c:pt>
                <c:pt idx="87">
                  <c:v>0.793468777339819</c:v>
                </c:pt>
                <c:pt idx="88">
                  <c:v>0.793468777339819</c:v>
                </c:pt>
                <c:pt idx="89">
                  <c:v>0.793468777339819</c:v>
                </c:pt>
                <c:pt idx="90">
                  <c:v>0.793468777339819</c:v>
                </c:pt>
                <c:pt idx="91">
                  <c:v>0.793468777339819</c:v>
                </c:pt>
                <c:pt idx="92">
                  <c:v>0.793468777339819</c:v>
                </c:pt>
                <c:pt idx="93">
                  <c:v>0.793468777339819</c:v>
                </c:pt>
                <c:pt idx="94">
                  <c:v>0.793468777339819</c:v>
                </c:pt>
                <c:pt idx="95">
                  <c:v>0.793468777339819</c:v>
                </c:pt>
                <c:pt idx="96">
                  <c:v>0.793468777339819</c:v>
                </c:pt>
                <c:pt idx="97">
                  <c:v>0.793468777339819</c:v>
                </c:pt>
                <c:pt idx="98">
                  <c:v>0.793468777339819</c:v>
                </c:pt>
                <c:pt idx="99">
                  <c:v>0.793468777339819</c:v>
                </c:pt>
                <c:pt idx="100">
                  <c:v>0.793468777339819</c:v>
                </c:pt>
                <c:pt idx="101">
                  <c:v>0.793468777339819</c:v>
                </c:pt>
                <c:pt idx="102">
                  <c:v>0.793468777339819</c:v>
                </c:pt>
                <c:pt idx="103">
                  <c:v>0.793468777339819</c:v>
                </c:pt>
                <c:pt idx="104">
                  <c:v>0.793468777339819</c:v>
                </c:pt>
                <c:pt idx="105">
                  <c:v>0.793468777339819</c:v>
                </c:pt>
                <c:pt idx="106">
                  <c:v>0.793468777339819</c:v>
                </c:pt>
                <c:pt idx="107">
                  <c:v>0.793468777339819</c:v>
                </c:pt>
                <c:pt idx="108">
                  <c:v>0.793468777339819</c:v>
                </c:pt>
                <c:pt idx="109">
                  <c:v>0.793468777339819</c:v>
                </c:pt>
                <c:pt idx="110">
                  <c:v>0.793468777339819</c:v>
                </c:pt>
                <c:pt idx="111">
                  <c:v>0.793468777339819</c:v>
                </c:pt>
                <c:pt idx="112">
                  <c:v>0.793468777339819</c:v>
                </c:pt>
                <c:pt idx="113">
                  <c:v>0.793468777339819</c:v>
                </c:pt>
                <c:pt idx="114">
                  <c:v>0.793468777339819</c:v>
                </c:pt>
                <c:pt idx="115">
                  <c:v>0.793468777339819</c:v>
                </c:pt>
                <c:pt idx="116">
                  <c:v>0.793468777339819</c:v>
                </c:pt>
                <c:pt idx="117">
                  <c:v>0.793468777339819</c:v>
                </c:pt>
                <c:pt idx="118">
                  <c:v>0.793468777339819</c:v>
                </c:pt>
                <c:pt idx="119">
                  <c:v>0.793468777339819</c:v>
                </c:pt>
                <c:pt idx="120">
                  <c:v>0.793468777339819</c:v>
                </c:pt>
                <c:pt idx="121">
                  <c:v>0.793468777339819</c:v>
                </c:pt>
                <c:pt idx="122">
                  <c:v>0.793468777339819</c:v>
                </c:pt>
                <c:pt idx="123">
                  <c:v>0.793468777339819</c:v>
                </c:pt>
                <c:pt idx="124">
                  <c:v>0.793468777339819</c:v>
                </c:pt>
                <c:pt idx="125">
                  <c:v>0.793468777339819</c:v>
                </c:pt>
                <c:pt idx="126">
                  <c:v>0.793468777339819</c:v>
                </c:pt>
                <c:pt idx="127">
                  <c:v>0.793468777339819</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2"/>
          <c:order val="0"/>
          <c:tx>
            <c:v>Current tax system</c:v>
          </c:tx>
          <c:spPr>
            <a:ln w="31750">
              <a:solidFill>
                <a:srgbClr val="FF0000"/>
              </a:solidFill>
            </a:ln>
            <a:effectLst/>
          </c:spPr>
          <c:marker>
            <c:symbol val="none"/>
          </c:marker>
          <c:xVal>
            <c:numRef>
              <c:f>calculatorbig!$P$8:$P$135</c:f>
              <c:numCache>
                <c:formatCode>0.0%</c:formatCode>
                <c:ptCount val="128"/>
                <c:pt idx="0">
                  <c:v>0.000959858950295799</c:v>
                </c:pt>
                <c:pt idx="1">
                  <c:v>0.00201526339654871</c:v>
                </c:pt>
                <c:pt idx="2">
                  <c:v>0.00315960426529145</c:v>
                </c:pt>
                <c:pt idx="3">
                  <c:v>0.00438906976060339</c:v>
                </c:pt>
                <c:pt idx="4">
                  <c:v>0.00569738915146888</c:v>
                </c:pt>
                <c:pt idx="5">
                  <c:v>0.00707980896273581</c:v>
                </c:pt>
                <c:pt idx="6">
                  <c:v>0.00853533560956881</c:v>
                </c:pt>
                <c:pt idx="7">
                  <c:v>0.0100728698611319</c:v>
                </c:pt>
                <c:pt idx="8">
                  <c:v>0.0116865804791817</c:v>
                </c:pt>
                <c:pt idx="9">
                  <c:v>0.0133744776940956</c:v>
                </c:pt>
                <c:pt idx="10">
                  <c:v>0.0151359175516666</c:v>
                </c:pt>
                <c:pt idx="11">
                  <c:v>0.0169734161287137</c:v>
                </c:pt>
                <c:pt idx="12">
                  <c:v>0.018888677682765</c:v>
                </c:pt>
                <c:pt idx="13">
                  <c:v>0.020883015118455</c:v>
                </c:pt>
                <c:pt idx="14">
                  <c:v>0.022957189067088</c:v>
                </c:pt>
                <c:pt idx="15">
                  <c:v>0.0251083687150397</c:v>
                </c:pt>
                <c:pt idx="16">
                  <c:v>0.0273380902523945</c:v>
                </c:pt>
                <c:pt idx="17">
                  <c:v>0.0296456513349597</c:v>
                </c:pt>
                <c:pt idx="18">
                  <c:v>0.0320336029697612</c:v>
                </c:pt>
                <c:pt idx="19">
                  <c:v>0.0345068581096552</c:v>
                </c:pt>
                <c:pt idx="20">
                  <c:v>0.0370613069585704</c:v>
                </c:pt>
                <c:pt idx="21">
                  <c:v>0.0396992689144155</c:v>
                </c:pt>
                <c:pt idx="22">
                  <c:v>0.0424175853110749</c:v>
                </c:pt>
                <c:pt idx="23">
                  <c:v>0.0452253095359789</c:v>
                </c:pt>
                <c:pt idx="24">
                  <c:v>0.0481205204077161</c:v>
                </c:pt>
                <c:pt idx="25">
                  <c:v>0.0511025502646144</c:v>
                </c:pt>
                <c:pt idx="26">
                  <c:v>0.0541763850443733</c:v>
                </c:pt>
                <c:pt idx="27">
                  <c:v>0.0573443211341678</c:v>
                </c:pt>
                <c:pt idx="28">
                  <c:v>0.0606062685087666</c:v>
                </c:pt>
                <c:pt idx="29">
                  <c:v>0.0639528901917514</c:v>
                </c:pt>
                <c:pt idx="30">
                  <c:v>0.0674021285541131</c:v>
                </c:pt>
                <c:pt idx="31">
                  <c:v>0.0709446334384791</c:v>
                </c:pt>
                <c:pt idx="32">
                  <c:v>0.0745839921839918</c:v>
                </c:pt>
                <c:pt idx="33">
                  <c:v>0.0783240862801762</c:v>
                </c:pt>
                <c:pt idx="34">
                  <c:v>0.0821687016778573</c:v>
                </c:pt>
                <c:pt idx="35">
                  <c:v>0.0861130292823243</c:v>
                </c:pt>
                <c:pt idx="36">
                  <c:v>0.0901680170517694</c:v>
                </c:pt>
                <c:pt idx="37">
                  <c:v>0.0943316408709445</c:v>
                </c:pt>
                <c:pt idx="38">
                  <c:v>0.0986076076754942</c:v>
                </c:pt>
                <c:pt idx="39">
                  <c:v>0.10300149646174</c:v>
                </c:pt>
                <c:pt idx="40">
                  <c:v>0.107514272259652</c:v>
                </c:pt>
                <c:pt idx="41">
                  <c:v>0.112154279665304</c:v>
                </c:pt>
                <c:pt idx="42">
                  <c:v>0.116919364641128</c:v>
                </c:pt>
                <c:pt idx="43">
                  <c:v>0.121809914111334</c:v>
                </c:pt>
                <c:pt idx="44">
                  <c:v>0.126822093847294</c:v>
                </c:pt>
                <c:pt idx="45">
                  <c:v>0.131956534470504</c:v>
                </c:pt>
                <c:pt idx="46">
                  <c:v>0.137213342492</c:v>
                </c:pt>
                <c:pt idx="47">
                  <c:v>0.142601040236434</c:v>
                </c:pt>
                <c:pt idx="48">
                  <c:v>0.148121460110527</c:v>
                </c:pt>
                <c:pt idx="49">
                  <c:v>0.153773804207721</c:v>
                </c:pt>
                <c:pt idx="50">
                  <c:v>0.159548903598657</c:v>
                </c:pt>
                <c:pt idx="51">
                  <c:v>0.165467424212191</c:v>
                </c:pt>
                <c:pt idx="52">
                  <c:v>0.171521090163556</c:v>
                </c:pt>
                <c:pt idx="53">
                  <c:v>0.177718196085879</c:v>
                </c:pt>
                <c:pt idx="54">
                  <c:v>0.184058325809576</c:v>
                </c:pt>
                <c:pt idx="55">
                  <c:v>0.190539050320494</c:v>
                </c:pt>
                <c:pt idx="56">
                  <c:v>0.197162273695387</c:v>
                </c:pt>
                <c:pt idx="57">
                  <c:v>0.203946967688108</c:v>
                </c:pt>
                <c:pt idx="58">
                  <c:v>0.210875793607726</c:v>
                </c:pt>
                <c:pt idx="59">
                  <c:v>0.217985437699696</c:v>
                </c:pt>
                <c:pt idx="60">
                  <c:v>0.225235997677703</c:v>
                </c:pt>
                <c:pt idx="61">
                  <c:v>0.232647225404487</c:v>
                </c:pt>
                <c:pt idx="62">
                  <c:v>0.240230830343526</c:v>
                </c:pt>
                <c:pt idx="63">
                  <c:v>0.247989917755554</c:v>
                </c:pt>
                <c:pt idx="64">
                  <c:v>0.255939239632933</c:v>
                </c:pt>
                <c:pt idx="65">
                  <c:v>0.264068420582546</c:v>
                </c:pt>
                <c:pt idx="66">
                  <c:v>0.272377117511192</c:v>
                </c:pt>
                <c:pt idx="67">
                  <c:v>0.280881210569987</c:v>
                </c:pt>
                <c:pt idx="68">
                  <c:v>0.289575519041985</c:v>
                </c:pt>
                <c:pt idx="69">
                  <c:v>0.298459318072019</c:v>
                </c:pt>
                <c:pt idx="70">
                  <c:v>0.307559394980383</c:v>
                </c:pt>
                <c:pt idx="71">
                  <c:v>0.316860684583236</c:v>
                </c:pt>
                <c:pt idx="72">
                  <c:v>0.326379048237617</c:v>
                </c:pt>
                <c:pt idx="73">
                  <c:v>0.336128332824124</c:v>
                </c:pt>
                <c:pt idx="74">
                  <c:v>0.34613189426663</c:v>
                </c:pt>
                <c:pt idx="75">
                  <c:v>0.356405297224942</c:v>
                </c:pt>
                <c:pt idx="76">
                  <c:v>0.36695227524941</c:v>
                </c:pt>
                <c:pt idx="77">
                  <c:v>0.377799299194498</c:v>
                </c:pt>
                <c:pt idx="78">
                  <c:v>0.388963580433819</c:v>
                </c:pt>
                <c:pt idx="79">
                  <c:v>0.400451895602082</c:v>
                </c:pt>
                <c:pt idx="80">
                  <c:v>0.412300052796629</c:v>
                </c:pt>
                <c:pt idx="81">
                  <c:v>0.424495209509503</c:v>
                </c:pt>
                <c:pt idx="82">
                  <c:v>0.437059000796208</c:v>
                </c:pt>
                <c:pt idx="83">
                  <c:v>0.450015144486389</c:v>
                </c:pt>
                <c:pt idx="84">
                  <c:v>0.463410109250038</c:v>
                </c:pt>
                <c:pt idx="85">
                  <c:v>0.477328562702802</c:v>
                </c:pt>
                <c:pt idx="86">
                  <c:v>0.491833023716329</c:v>
                </c:pt>
                <c:pt idx="87">
                  <c:v>0.507007918552187</c:v>
                </c:pt>
                <c:pt idx="88">
                  <c:v>0.52286340770887</c:v>
                </c:pt>
                <c:pt idx="89">
                  <c:v>0.539497207132938</c:v>
                </c:pt>
                <c:pt idx="90">
                  <c:v>0.557017206322972</c:v>
                </c:pt>
                <c:pt idx="91">
                  <c:v>0.575633796017818</c:v>
                </c:pt>
                <c:pt idx="92">
                  <c:v>0.595442223832988</c:v>
                </c:pt>
                <c:pt idx="93">
                  <c:v>0.616790114160704</c:v>
                </c:pt>
                <c:pt idx="94">
                  <c:v>0.640152675789873</c:v>
                </c:pt>
                <c:pt idx="95">
                  <c:v>0.666347600658773</c:v>
                </c:pt>
                <c:pt idx="96">
                  <c:v>0.696759421135606</c:v>
                </c:pt>
                <c:pt idx="97">
                  <c:v>0.734368042724122</c:v>
                </c:pt>
                <c:pt idx="98">
                  <c:v>0.786646109133572</c:v>
                </c:pt>
                <c:pt idx="99">
                  <c:v>0.793468777339819</c:v>
                </c:pt>
                <c:pt idx="100">
                  <c:v>0.800804254718365</c:v>
                </c:pt>
                <c:pt idx="101">
                  <c:v>0.80878192684553</c:v>
                </c:pt>
                <c:pt idx="102">
                  <c:v>0.817527648743543</c:v>
                </c:pt>
                <c:pt idx="103">
                  <c:v>0.827246467464112</c:v>
                </c:pt>
                <c:pt idx="104">
                  <c:v>0.838307602693471</c:v>
                </c:pt>
                <c:pt idx="105">
                  <c:v>0.851352267604693</c:v>
                </c:pt>
                <c:pt idx="106">
                  <c:v>0.86786247230117</c:v>
                </c:pt>
                <c:pt idx="107">
                  <c:v>0.891696771944438</c:v>
                </c:pt>
                <c:pt idx="108">
                  <c:v>0.894909211520161</c:v>
                </c:pt>
                <c:pt idx="109">
                  <c:v>0.89840562972319</c:v>
                </c:pt>
                <c:pt idx="110">
                  <c:v>0.902192172244117</c:v>
                </c:pt>
                <c:pt idx="111">
                  <c:v>0.90638266774137</c:v>
                </c:pt>
                <c:pt idx="112">
                  <c:v>0.911130287643093</c:v>
                </c:pt>
                <c:pt idx="113">
                  <c:v>0.916669398033757</c:v>
                </c:pt>
                <c:pt idx="114">
                  <c:v>0.923348524859541</c:v>
                </c:pt>
                <c:pt idx="115">
                  <c:v>0.931973987400476</c:v>
                </c:pt>
                <c:pt idx="116">
                  <c:v>0.944864351473099</c:v>
                </c:pt>
                <c:pt idx="117">
                  <c:v>0.946670002406072</c:v>
                </c:pt>
                <c:pt idx="118">
                  <c:v>0.948592471173133</c:v>
                </c:pt>
                <c:pt idx="119">
                  <c:v>0.950682327797086</c:v>
                </c:pt>
                <c:pt idx="120">
                  <c:v>0.953075112181237</c:v>
                </c:pt>
                <c:pt idx="121">
                  <c:v>0.955693289252078</c:v>
                </c:pt>
                <c:pt idx="122">
                  <c:v>0.958723280065609</c:v>
                </c:pt>
                <c:pt idx="123">
                  <c:v>0.96255548307637</c:v>
                </c:pt>
                <c:pt idx="124">
                  <c:v>0.966931224253581</c:v>
                </c:pt>
                <c:pt idx="125">
                  <c:v>0.97406839879705</c:v>
                </c:pt>
                <c:pt idx="126">
                  <c:v>0.986939154844488</c:v>
                </c:pt>
                <c:pt idx="127">
                  <c:v>1.0</c:v>
                </c:pt>
              </c:numCache>
            </c:numRef>
          </c:xVal>
          <c:yVal>
            <c:numRef>
              <c:f>calculatorbig!$E$8:$E$135</c:f>
              <c:numCache>
                <c:formatCode>0.0%</c:formatCode>
                <c:ptCount val="128"/>
                <c:pt idx="0">
                  <c:v>0.275884525694892</c:v>
                </c:pt>
                <c:pt idx="1">
                  <c:v>0.269695296974533</c:v>
                </c:pt>
                <c:pt idx="2">
                  <c:v>0.261643040409581</c:v>
                </c:pt>
                <c:pt idx="3">
                  <c:v>0.257961633788227</c:v>
                </c:pt>
                <c:pt idx="4">
                  <c:v>0.255637152424754</c:v>
                </c:pt>
                <c:pt idx="5">
                  <c:v>0.254220245463685</c:v>
                </c:pt>
                <c:pt idx="6">
                  <c:v>0.251779659355439</c:v>
                </c:pt>
                <c:pt idx="7">
                  <c:v>0.24900160150849</c:v>
                </c:pt>
                <c:pt idx="8">
                  <c:v>0.2481675907084</c:v>
                </c:pt>
                <c:pt idx="9">
                  <c:v>0.24909586228062</c:v>
                </c:pt>
                <c:pt idx="10">
                  <c:v>0.24627905095249</c:v>
                </c:pt>
                <c:pt idx="11">
                  <c:v>0.24513802337144</c:v>
                </c:pt>
                <c:pt idx="12">
                  <c:v>0.244297239879386</c:v>
                </c:pt>
                <c:pt idx="13">
                  <c:v>0.242885733807544</c:v>
                </c:pt>
                <c:pt idx="14">
                  <c:v>0.242145103593966</c:v>
                </c:pt>
                <c:pt idx="15">
                  <c:v>0.24192261239241</c:v>
                </c:pt>
                <c:pt idx="16">
                  <c:v>0.242079347085145</c:v>
                </c:pt>
                <c:pt idx="17">
                  <c:v>0.242546991579781</c:v>
                </c:pt>
                <c:pt idx="18">
                  <c:v>0.242162476844664</c:v>
                </c:pt>
                <c:pt idx="19">
                  <c:v>0.242346361284598</c:v>
                </c:pt>
                <c:pt idx="20">
                  <c:v>0.245566285321684</c:v>
                </c:pt>
                <c:pt idx="21">
                  <c:v>0.247786585716425</c:v>
                </c:pt>
                <c:pt idx="22">
                  <c:v>0.247139153439778</c:v>
                </c:pt>
                <c:pt idx="23">
                  <c:v>0.24709333259147</c:v>
                </c:pt>
                <c:pt idx="24">
                  <c:v>0.246418669626803</c:v>
                </c:pt>
                <c:pt idx="25">
                  <c:v>0.243478302142867</c:v>
                </c:pt>
                <c:pt idx="26">
                  <c:v>0.242084476918431</c:v>
                </c:pt>
                <c:pt idx="27">
                  <c:v>0.242345123448208</c:v>
                </c:pt>
                <c:pt idx="28">
                  <c:v>0.242388970701827</c:v>
                </c:pt>
                <c:pt idx="29">
                  <c:v>0.239754223309115</c:v>
                </c:pt>
                <c:pt idx="30">
                  <c:v>0.235495306310604</c:v>
                </c:pt>
                <c:pt idx="31">
                  <c:v>0.234857542695446</c:v>
                </c:pt>
                <c:pt idx="32">
                  <c:v>0.236085643639692</c:v>
                </c:pt>
                <c:pt idx="33">
                  <c:v>0.236437381693465</c:v>
                </c:pt>
                <c:pt idx="34">
                  <c:v>0.236390506163513</c:v>
                </c:pt>
                <c:pt idx="35">
                  <c:v>0.236572306756456</c:v>
                </c:pt>
                <c:pt idx="36">
                  <c:v>0.235965806266306</c:v>
                </c:pt>
                <c:pt idx="37">
                  <c:v>0.235574736732032</c:v>
                </c:pt>
                <c:pt idx="38">
                  <c:v>0.23582502805708</c:v>
                </c:pt>
                <c:pt idx="39">
                  <c:v>0.236747398894508</c:v>
                </c:pt>
                <c:pt idx="40">
                  <c:v>0.239067972903087</c:v>
                </c:pt>
                <c:pt idx="41">
                  <c:v>0.240503459928051</c:v>
                </c:pt>
                <c:pt idx="42">
                  <c:v>0.241323257630383</c:v>
                </c:pt>
                <c:pt idx="43">
                  <c:v>0.24012474470259</c:v>
                </c:pt>
                <c:pt idx="44">
                  <c:v>0.240453556039969</c:v>
                </c:pt>
                <c:pt idx="45">
                  <c:v>0.241607876752541</c:v>
                </c:pt>
                <c:pt idx="46">
                  <c:v>0.242633637586066</c:v>
                </c:pt>
                <c:pt idx="47">
                  <c:v>0.243624540360545</c:v>
                </c:pt>
                <c:pt idx="48">
                  <c:v>0.244092256681629</c:v>
                </c:pt>
                <c:pt idx="49">
                  <c:v>0.244571433575531</c:v>
                </c:pt>
                <c:pt idx="50">
                  <c:v>0.246419906998745</c:v>
                </c:pt>
                <c:pt idx="51">
                  <c:v>0.247450698958725</c:v>
                </c:pt>
                <c:pt idx="52">
                  <c:v>0.248410728055133</c:v>
                </c:pt>
                <c:pt idx="53">
                  <c:v>0.249722204525878</c:v>
                </c:pt>
                <c:pt idx="54">
                  <c:v>0.252160029590843</c:v>
                </c:pt>
                <c:pt idx="55">
                  <c:v>0.255320292665926</c:v>
                </c:pt>
                <c:pt idx="56">
                  <c:v>0.257399970281278</c:v>
                </c:pt>
                <c:pt idx="57">
                  <c:v>0.258517258564685</c:v>
                </c:pt>
                <c:pt idx="58">
                  <c:v>0.258811021886442</c:v>
                </c:pt>
                <c:pt idx="59">
                  <c:v>0.259431548384396</c:v>
                </c:pt>
                <c:pt idx="60">
                  <c:v>0.259460482397792</c:v>
                </c:pt>
                <c:pt idx="61">
                  <c:v>0.258478584934514</c:v>
                </c:pt>
                <c:pt idx="62">
                  <c:v>0.258069878758075</c:v>
                </c:pt>
                <c:pt idx="63">
                  <c:v>0.259597542372341</c:v>
                </c:pt>
                <c:pt idx="64">
                  <c:v>0.260727751993411</c:v>
                </c:pt>
                <c:pt idx="65">
                  <c:v>0.261428755026416</c:v>
                </c:pt>
                <c:pt idx="66">
                  <c:v>0.26271923777834</c:v>
                </c:pt>
                <c:pt idx="67">
                  <c:v>0.264593411720586</c:v>
                </c:pt>
                <c:pt idx="68">
                  <c:v>0.26767639912327</c:v>
                </c:pt>
                <c:pt idx="69">
                  <c:v>0.27043681753402</c:v>
                </c:pt>
                <c:pt idx="70">
                  <c:v>0.271341291072865</c:v>
                </c:pt>
                <c:pt idx="71">
                  <c:v>0.271614844718076</c:v>
                </c:pt>
                <c:pt idx="72">
                  <c:v>0.271875674751437</c:v>
                </c:pt>
                <c:pt idx="73">
                  <c:v>0.273403975907576</c:v>
                </c:pt>
                <c:pt idx="74">
                  <c:v>0.274964060420751</c:v>
                </c:pt>
                <c:pt idx="75">
                  <c:v>0.276719047419327</c:v>
                </c:pt>
                <c:pt idx="76">
                  <c:v>0.279652047839595</c:v>
                </c:pt>
                <c:pt idx="77">
                  <c:v>0.282491542093304</c:v>
                </c:pt>
                <c:pt idx="78">
                  <c:v>0.284794887087894</c:v>
                </c:pt>
                <c:pt idx="79">
                  <c:v>0.286521186327399</c:v>
                </c:pt>
                <c:pt idx="80">
                  <c:v>0.289171549680583</c:v>
                </c:pt>
                <c:pt idx="81">
                  <c:v>0.292048942321077</c:v>
                </c:pt>
                <c:pt idx="82">
                  <c:v>0.293175961938564</c:v>
                </c:pt>
                <c:pt idx="83">
                  <c:v>0.294656631651675</c:v>
                </c:pt>
                <c:pt idx="84">
                  <c:v>0.296371974217592</c:v>
                </c:pt>
                <c:pt idx="85">
                  <c:v>0.295785804355264</c:v>
                </c:pt>
                <c:pt idx="86">
                  <c:v>0.294593726603486</c:v>
                </c:pt>
                <c:pt idx="87">
                  <c:v>0.294435858415425</c:v>
                </c:pt>
                <c:pt idx="88">
                  <c:v>0.293992412042902</c:v>
                </c:pt>
                <c:pt idx="89">
                  <c:v>0.292287541339573</c:v>
                </c:pt>
                <c:pt idx="90">
                  <c:v>0.290088369768015</c:v>
                </c:pt>
                <c:pt idx="91">
                  <c:v>0.288209684393178</c:v>
                </c:pt>
                <c:pt idx="92">
                  <c:v>0.286805073989233</c:v>
                </c:pt>
                <c:pt idx="93">
                  <c:v>0.285443365050389</c:v>
                </c:pt>
                <c:pt idx="94">
                  <c:v>0.282803893335255</c:v>
                </c:pt>
                <c:pt idx="95">
                  <c:v>0.280201962082349</c:v>
                </c:pt>
                <c:pt idx="96">
                  <c:v>0.277908903114343</c:v>
                </c:pt>
                <c:pt idx="97">
                  <c:v>0.276223821823485</c:v>
                </c:pt>
                <c:pt idx="98">
                  <c:v>0.274362377163498</c:v>
                </c:pt>
                <c:pt idx="99">
                  <c:v>0.274141093952528</c:v>
                </c:pt>
                <c:pt idx="100">
                  <c:v>0.275357070654807</c:v>
                </c:pt>
                <c:pt idx="101">
                  <c:v>0.276346309932157</c:v>
                </c:pt>
                <c:pt idx="102">
                  <c:v>0.277679199957895</c:v>
                </c:pt>
                <c:pt idx="103">
                  <c:v>0.280115432757301</c:v>
                </c:pt>
                <c:pt idx="104">
                  <c:v>0.285238253329682</c:v>
                </c:pt>
                <c:pt idx="105">
                  <c:v>0.290510872199312</c:v>
                </c:pt>
                <c:pt idx="106">
                  <c:v>0.298816501631644</c:v>
                </c:pt>
                <c:pt idx="107">
                  <c:v>0.309247663839427</c:v>
                </c:pt>
                <c:pt idx="108">
                  <c:v>0.317524348479126</c:v>
                </c:pt>
                <c:pt idx="109">
                  <c:v>0.320623344751332</c:v>
                </c:pt>
                <c:pt idx="110">
                  <c:v>0.321905306364749</c:v>
                </c:pt>
                <c:pt idx="111">
                  <c:v>0.324021696839518</c:v>
                </c:pt>
                <c:pt idx="112">
                  <c:v>0.32780555975792</c:v>
                </c:pt>
                <c:pt idx="113">
                  <c:v>0.332481488203306</c:v>
                </c:pt>
                <c:pt idx="114">
                  <c:v>0.335512532448944</c:v>
                </c:pt>
                <c:pt idx="115">
                  <c:v>0.335893901934792</c:v>
                </c:pt>
                <c:pt idx="116">
                  <c:v>0.334661202325074</c:v>
                </c:pt>
                <c:pt idx="117">
                  <c:v>0.333335334348872</c:v>
                </c:pt>
                <c:pt idx="118">
                  <c:v>0.332974450019695</c:v>
                </c:pt>
                <c:pt idx="119">
                  <c:v>0.33305645050533</c:v>
                </c:pt>
                <c:pt idx="120">
                  <c:v>0.332651559494839</c:v>
                </c:pt>
                <c:pt idx="121">
                  <c:v>0.329811335764063</c:v>
                </c:pt>
                <c:pt idx="122">
                  <c:v>0.326335453467037</c:v>
                </c:pt>
                <c:pt idx="123">
                  <c:v>0.323775461909438</c:v>
                </c:pt>
                <c:pt idx="124">
                  <c:v>0.314357602794486</c:v>
                </c:pt>
                <c:pt idx="125">
                  <c:v>0.297972300219892</c:v>
                </c:pt>
                <c:pt idx="126">
                  <c:v>0.277171194562953</c:v>
                </c:pt>
                <c:pt idx="127">
                  <c:v>0.230415290221572</c:v>
                </c:pt>
              </c:numCache>
            </c:numRef>
          </c:yVal>
          <c:smooth val="0"/>
        </c:ser>
        <c:ser>
          <c:idx val="1"/>
          <c:order val="1"/>
          <c:tx>
            <c:v>Your reform</c:v>
          </c:tx>
          <c:spPr>
            <a:ln w="31750">
              <a:solidFill>
                <a:srgbClr val="3366FF"/>
              </a:solidFill>
            </a:ln>
            <a:effectLst/>
          </c:spPr>
          <c:marker>
            <c:symbol val="none"/>
          </c:marker>
          <c:xVal>
            <c:numRef>
              <c:f>calculatorbig!$P$8:$P$135</c:f>
              <c:numCache>
                <c:formatCode>0.0%</c:formatCode>
                <c:ptCount val="128"/>
                <c:pt idx="0">
                  <c:v>0.000959858950295799</c:v>
                </c:pt>
                <c:pt idx="1">
                  <c:v>0.00201526339654871</c:v>
                </c:pt>
                <c:pt idx="2">
                  <c:v>0.00315960426529145</c:v>
                </c:pt>
                <c:pt idx="3">
                  <c:v>0.00438906976060339</c:v>
                </c:pt>
                <c:pt idx="4">
                  <c:v>0.00569738915146888</c:v>
                </c:pt>
                <c:pt idx="5">
                  <c:v>0.00707980896273581</c:v>
                </c:pt>
                <c:pt idx="6">
                  <c:v>0.00853533560956881</c:v>
                </c:pt>
                <c:pt idx="7">
                  <c:v>0.0100728698611319</c:v>
                </c:pt>
                <c:pt idx="8">
                  <c:v>0.0116865804791817</c:v>
                </c:pt>
                <c:pt idx="9">
                  <c:v>0.0133744776940956</c:v>
                </c:pt>
                <c:pt idx="10">
                  <c:v>0.0151359175516666</c:v>
                </c:pt>
                <c:pt idx="11">
                  <c:v>0.0169734161287137</c:v>
                </c:pt>
                <c:pt idx="12">
                  <c:v>0.018888677682765</c:v>
                </c:pt>
                <c:pt idx="13">
                  <c:v>0.020883015118455</c:v>
                </c:pt>
                <c:pt idx="14">
                  <c:v>0.022957189067088</c:v>
                </c:pt>
                <c:pt idx="15">
                  <c:v>0.0251083687150397</c:v>
                </c:pt>
                <c:pt idx="16">
                  <c:v>0.0273380902523945</c:v>
                </c:pt>
                <c:pt idx="17">
                  <c:v>0.0296456513349597</c:v>
                </c:pt>
                <c:pt idx="18">
                  <c:v>0.0320336029697612</c:v>
                </c:pt>
                <c:pt idx="19">
                  <c:v>0.0345068581096552</c:v>
                </c:pt>
                <c:pt idx="20">
                  <c:v>0.0370613069585704</c:v>
                </c:pt>
                <c:pt idx="21">
                  <c:v>0.0396992689144155</c:v>
                </c:pt>
                <c:pt idx="22">
                  <c:v>0.0424175853110749</c:v>
                </c:pt>
                <c:pt idx="23">
                  <c:v>0.0452253095359789</c:v>
                </c:pt>
                <c:pt idx="24">
                  <c:v>0.0481205204077161</c:v>
                </c:pt>
                <c:pt idx="25">
                  <c:v>0.0511025502646144</c:v>
                </c:pt>
                <c:pt idx="26">
                  <c:v>0.0541763850443733</c:v>
                </c:pt>
                <c:pt idx="27">
                  <c:v>0.0573443211341678</c:v>
                </c:pt>
                <c:pt idx="28">
                  <c:v>0.0606062685087666</c:v>
                </c:pt>
                <c:pt idx="29">
                  <c:v>0.0639528901917514</c:v>
                </c:pt>
                <c:pt idx="30">
                  <c:v>0.0674021285541131</c:v>
                </c:pt>
                <c:pt idx="31">
                  <c:v>0.0709446334384791</c:v>
                </c:pt>
                <c:pt idx="32">
                  <c:v>0.0745839921839918</c:v>
                </c:pt>
                <c:pt idx="33">
                  <c:v>0.0783240862801762</c:v>
                </c:pt>
                <c:pt idx="34">
                  <c:v>0.0821687016778573</c:v>
                </c:pt>
                <c:pt idx="35">
                  <c:v>0.0861130292823243</c:v>
                </c:pt>
                <c:pt idx="36">
                  <c:v>0.0901680170517694</c:v>
                </c:pt>
                <c:pt idx="37">
                  <c:v>0.0943316408709445</c:v>
                </c:pt>
                <c:pt idx="38">
                  <c:v>0.0986076076754942</c:v>
                </c:pt>
                <c:pt idx="39">
                  <c:v>0.10300149646174</c:v>
                </c:pt>
                <c:pt idx="40">
                  <c:v>0.107514272259652</c:v>
                </c:pt>
                <c:pt idx="41">
                  <c:v>0.112154279665304</c:v>
                </c:pt>
                <c:pt idx="42">
                  <c:v>0.116919364641128</c:v>
                </c:pt>
                <c:pt idx="43">
                  <c:v>0.121809914111334</c:v>
                </c:pt>
                <c:pt idx="44">
                  <c:v>0.126822093847294</c:v>
                </c:pt>
                <c:pt idx="45">
                  <c:v>0.131956534470504</c:v>
                </c:pt>
                <c:pt idx="46">
                  <c:v>0.137213342492</c:v>
                </c:pt>
                <c:pt idx="47">
                  <c:v>0.142601040236434</c:v>
                </c:pt>
                <c:pt idx="48">
                  <c:v>0.148121460110527</c:v>
                </c:pt>
                <c:pt idx="49">
                  <c:v>0.153773804207721</c:v>
                </c:pt>
                <c:pt idx="50">
                  <c:v>0.159548903598657</c:v>
                </c:pt>
                <c:pt idx="51">
                  <c:v>0.165467424212191</c:v>
                </c:pt>
                <c:pt idx="52">
                  <c:v>0.171521090163556</c:v>
                </c:pt>
                <c:pt idx="53">
                  <c:v>0.177718196085879</c:v>
                </c:pt>
                <c:pt idx="54">
                  <c:v>0.184058325809576</c:v>
                </c:pt>
                <c:pt idx="55">
                  <c:v>0.190539050320494</c:v>
                </c:pt>
                <c:pt idx="56">
                  <c:v>0.197162273695387</c:v>
                </c:pt>
                <c:pt idx="57">
                  <c:v>0.203946967688108</c:v>
                </c:pt>
                <c:pt idx="58">
                  <c:v>0.210875793607726</c:v>
                </c:pt>
                <c:pt idx="59">
                  <c:v>0.217985437699696</c:v>
                </c:pt>
                <c:pt idx="60">
                  <c:v>0.225235997677703</c:v>
                </c:pt>
                <c:pt idx="61">
                  <c:v>0.232647225404487</c:v>
                </c:pt>
                <c:pt idx="62">
                  <c:v>0.240230830343526</c:v>
                </c:pt>
                <c:pt idx="63">
                  <c:v>0.247989917755554</c:v>
                </c:pt>
                <c:pt idx="64">
                  <c:v>0.255939239632933</c:v>
                </c:pt>
                <c:pt idx="65">
                  <c:v>0.264068420582546</c:v>
                </c:pt>
                <c:pt idx="66">
                  <c:v>0.272377117511192</c:v>
                </c:pt>
                <c:pt idx="67">
                  <c:v>0.280881210569987</c:v>
                </c:pt>
                <c:pt idx="68">
                  <c:v>0.289575519041985</c:v>
                </c:pt>
                <c:pt idx="69">
                  <c:v>0.298459318072019</c:v>
                </c:pt>
                <c:pt idx="70">
                  <c:v>0.307559394980383</c:v>
                </c:pt>
                <c:pt idx="71">
                  <c:v>0.316860684583236</c:v>
                </c:pt>
                <c:pt idx="72">
                  <c:v>0.326379048237617</c:v>
                </c:pt>
                <c:pt idx="73">
                  <c:v>0.336128332824124</c:v>
                </c:pt>
                <c:pt idx="74">
                  <c:v>0.34613189426663</c:v>
                </c:pt>
                <c:pt idx="75">
                  <c:v>0.356405297224942</c:v>
                </c:pt>
                <c:pt idx="76">
                  <c:v>0.36695227524941</c:v>
                </c:pt>
                <c:pt idx="77">
                  <c:v>0.377799299194498</c:v>
                </c:pt>
                <c:pt idx="78">
                  <c:v>0.388963580433819</c:v>
                </c:pt>
                <c:pt idx="79">
                  <c:v>0.400451895602082</c:v>
                </c:pt>
                <c:pt idx="80">
                  <c:v>0.412300052796629</c:v>
                </c:pt>
                <c:pt idx="81">
                  <c:v>0.424495209509503</c:v>
                </c:pt>
                <c:pt idx="82">
                  <c:v>0.437059000796208</c:v>
                </c:pt>
                <c:pt idx="83">
                  <c:v>0.450015144486389</c:v>
                </c:pt>
                <c:pt idx="84">
                  <c:v>0.463410109250038</c:v>
                </c:pt>
                <c:pt idx="85">
                  <c:v>0.477328562702802</c:v>
                </c:pt>
                <c:pt idx="86">
                  <c:v>0.491833023716329</c:v>
                </c:pt>
                <c:pt idx="87">
                  <c:v>0.507007918552187</c:v>
                </c:pt>
                <c:pt idx="88">
                  <c:v>0.52286340770887</c:v>
                </c:pt>
                <c:pt idx="89">
                  <c:v>0.539497207132938</c:v>
                </c:pt>
                <c:pt idx="90">
                  <c:v>0.557017206322972</c:v>
                </c:pt>
                <c:pt idx="91">
                  <c:v>0.575633796017818</c:v>
                </c:pt>
                <c:pt idx="92">
                  <c:v>0.595442223832988</c:v>
                </c:pt>
                <c:pt idx="93">
                  <c:v>0.616790114160704</c:v>
                </c:pt>
                <c:pt idx="94">
                  <c:v>0.640152675789873</c:v>
                </c:pt>
                <c:pt idx="95">
                  <c:v>0.666347600658773</c:v>
                </c:pt>
                <c:pt idx="96">
                  <c:v>0.696759421135606</c:v>
                </c:pt>
                <c:pt idx="97">
                  <c:v>0.734368042724122</c:v>
                </c:pt>
                <c:pt idx="98">
                  <c:v>0.786646109133572</c:v>
                </c:pt>
                <c:pt idx="99">
                  <c:v>0.793468777339819</c:v>
                </c:pt>
                <c:pt idx="100">
                  <c:v>0.800804254718365</c:v>
                </c:pt>
                <c:pt idx="101">
                  <c:v>0.80878192684553</c:v>
                </c:pt>
                <c:pt idx="102">
                  <c:v>0.817527648743543</c:v>
                </c:pt>
                <c:pt idx="103">
                  <c:v>0.827246467464112</c:v>
                </c:pt>
                <c:pt idx="104">
                  <c:v>0.838307602693471</c:v>
                </c:pt>
                <c:pt idx="105">
                  <c:v>0.851352267604693</c:v>
                </c:pt>
                <c:pt idx="106">
                  <c:v>0.86786247230117</c:v>
                </c:pt>
                <c:pt idx="107">
                  <c:v>0.891696771944438</c:v>
                </c:pt>
                <c:pt idx="108">
                  <c:v>0.894909211520161</c:v>
                </c:pt>
                <c:pt idx="109">
                  <c:v>0.89840562972319</c:v>
                </c:pt>
                <c:pt idx="110">
                  <c:v>0.902192172244117</c:v>
                </c:pt>
                <c:pt idx="111">
                  <c:v>0.90638266774137</c:v>
                </c:pt>
                <c:pt idx="112">
                  <c:v>0.911130287643093</c:v>
                </c:pt>
                <c:pt idx="113">
                  <c:v>0.916669398033757</c:v>
                </c:pt>
                <c:pt idx="114">
                  <c:v>0.923348524859541</c:v>
                </c:pt>
                <c:pt idx="115">
                  <c:v>0.931973987400476</c:v>
                </c:pt>
                <c:pt idx="116">
                  <c:v>0.944864351473099</c:v>
                </c:pt>
                <c:pt idx="117">
                  <c:v>0.946670002406072</c:v>
                </c:pt>
                <c:pt idx="118">
                  <c:v>0.948592471173133</c:v>
                </c:pt>
                <c:pt idx="119">
                  <c:v>0.950682327797086</c:v>
                </c:pt>
                <c:pt idx="120">
                  <c:v>0.953075112181237</c:v>
                </c:pt>
                <c:pt idx="121">
                  <c:v>0.955693289252078</c:v>
                </c:pt>
                <c:pt idx="122">
                  <c:v>0.958723280065609</c:v>
                </c:pt>
                <c:pt idx="123">
                  <c:v>0.96255548307637</c:v>
                </c:pt>
                <c:pt idx="124">
                  <c:v>0.966931224253581</c:v>
                </c:pt>
                <c:pt idx="125">
                  <c:v>0.97406839879705</c:v>
                </c:pt>
                <c:pt idx="126">
                  <c:v>0.986939154844488</c:v>
                </c:pt>
                <c:pt idx="127">
                  <c:v>1.0</c:v>
                </c:pt>
              </c:numCache>
            </c:numRef>
          </c:xVal>
          <c:yVal>
            <c:numRef>
              <c:f>calculatorbig!$Z$8:$Z$135</c:f>
              <c:numCache>
                <c:formatCode>0.0%</c:formatCode>
                <c:ptCount val="128"/>
                <c:pt idx="0">
                  <c:v>0.278032469567043</c:v>
                </c:pt>
                <c:pt idx="1">
                  <c:v>0.27187519025759</c:v>
                </c:pt>
                <c:pt idx="2">
                  <c:v>0.263406766014312</c:v>
                </c:pt>
                <c:pt idx="3">
                  <c:v>0.259532515590116</c:v>
                </c:pt>
                <c:pt idx="4">
                  <c:v>0.257360515138065</c:v>
                </c:pt>
                <c:pt idx="5">
                  <c:v>0.255574361209725</c:v>
                </c:pt>
                <c:pt idx="6">
                  <c:v>0.253393438823201</c:v>
                </c:pt>
                <c:pt idx="7">
                  <c:v>0.25051999587274</c:v>
                </c:pt>
                <c:pt idx="8">
                  <c:v>0.249574772699471</c:v>
                </c:pt>
                <c:pt idx="9">
                  <c:v>0.251324412425878</c:v>
                </c:pt>
                <c:pt idx="10">
                  <c:v>0.248040204175768</c:v>
                </c:pt>
                <c:pt idx="11">
                  <c:v>0.246891899112281</c:v>
                </c:pt>
                <c:pt idx="12">
                  <c:v>0.24625258591843</c:v>
                </c:pt>
                <c:pt idx="13">
                  <c:v>0.244785470065009</c:v>
                </c:pt>
                <c:pt idx="14">
                  <c:v>0.244120490382257</c:v>
                </c:pt>
                <c:pt idx="15">
                  <c:v>0.244059581167246</c:v>
                </c:pt>
                <c:pt idx="16">
                  <c:v>0.244272567248916</c:v>
                </c:pt>
                <c:pt idx="17">
                  <c:v>0.244953008369774</c:v>
                </c:pt>
                <c:pt idx="18">
                  <c:v>0.24452321477466</c:v>
                </c:pt>
                <c:pt idx="19">
                  <c:v>0.244729654529511</c:v>
                </c:pt>
                <c:pt idx="20">
                  <c:v>0.248190032057959</c:v>
                </c:pt>
                <c:pt idx="21">
                  <c:v>0.250861631987986</c:v>
                </c:pt>
                <c:pt idx="22">
                  <c:v>0.250089180630593</c:v>
                </c:pt>
                <c:pt idx="23">
                  <c:v>0.250014125220502</c:v>
                </c:pt>
                <c:pt idx="24">
                  <c:v>0.249912489345909</c:v>
                </c:pt>
                <c:pt idx="25">
                  <c:v>0.246650862818083</c:v>
                </c:pt>
                <c:pt idx="26">
                  <c:v>0.245443979748885</c:v>
                </c:pt>
                <c:pt idx="27">
                  <c:v>0.245807448552559</c:v>
                </c:pt>
                <c:pt idx="28">
                  <c:v>0.246169937472979</c:v>
                </c:pt>
                <c:pt idx="29">
                  <c:v>0.244002942097144</c:v>
                </c:pt>
                <c:pt idx="30">
                  <c:v>0.239791086456138</c:v>
                </c:pt>
                <c:pt idx="31">
                  <c:v>0.239380318345305</c:v>
                </c:pt>
                <c:pt idx="32">
                  <c:v>0.240812840408691</c:v>
                </c:pt>
                <c:pt idx="33">
                  <c:v>0.241490065048837</c:v>
                </c:pt>
                <c:pt idx="34">
                  <c:v>0.2415012908141</c:v>
                </c:pt>
                <c:pt idx="35">
                  <c:v>0.241809714816073</c:v>
                </c:pt>
                <c:pt idx="36">
                  <c:v>0.241498168996089</c:v>
                </c:pt>
                <c:pt idx="37">
                  <c:v>0.241054559330669</c:v>
                </c:pt>
                <c:pt idx="38">
                  <c:v>0.24180423003831</c:v>
                </c:pt>
                <c:pt idx="39">
                  <c:v>0.242898192582778</c:v>
                </c:pt>
                <c:pt idx="40">
                  <c:v>0.245457687109547</c:v>
                </c:pt>
                <c:pt idx="41">
                  <c:v>0.247018030930438</c:v>
                </c:pt>
                <c:pt idx="42">
                  <c:v>0.248336947905971</c:v>
                </c:pt>
                <c:pt idx="43">
                  <c:v>0.247113371041805</c:v>
                </c:pt>
                <c:pt idx="44">
                  <c:v>0.247428056365153</c:v>
                </c:pt>
                <c:pt idx="45">
                  <c:v>0.24882161497139</c:v>
                </c:pt>
                <c:pt idx="46">
                  <c:v>0.250023779571916</c:v>
                </c:pt>
                <c:pt idx="47">
                  <c:v>0.251110621808576</c:v>
                </c:pt>
                <c:pt idx="48">
                  <c:v>0.251861457174111</c:v>
                </c:pt>
                <c:pt idx="49">
                  <c:v>0.252315876917517</c:v>
                </c:pt>
                <c:pt idx="50">
                  <c:v>0.25446159786801</c:v>
                </c:pt>
                <c:pt idx="51">
                  <c:v>0.255528710640677</c:v>
                </c:pt>
                <c:pt idx="52">
                  <c:v>0.256479740391168</c:v>
                </c:pt>
                <c:pt idx="53">
                  <c:v>0.25808046649708</c:v>
                </c:pt>
                <c:pt idx="54">
                  <c:v>0.260466777645978</c:v>
                </c:pt>
                <c:pt idx="55">
                  <c:v>0.263888335237237</c:v>
                </c:pt>
                <c:pt idx="56">
                  <c:v>0.266086961742663</c:v>
                </c:pt>
                <c:pt idx="57">
                  <c:v>0.267202298531958</c:v>
                </c:pt>
                <c:pt idx="58">
                  <c:v>0.267631527358111</c:v>
                </c:pt>
                <c:pt idx="59">
                  <c:v>0.268418697551991</c:v>
                </c:pt>
                <c:pt idx="60">
                  <c:v>0.268765278682584</c:v>
                </c:pt>
                <c:pt idx="61">
                  <c:v>0.267852980588707</c:v>
                </c:pt>
                <c:pt idx="62">
                  <c:v>0.267453409288197</c:v>
                </c:pt>
                <c:pt idx="63">
                  <c:v>0.269293284397774</c:v>
                </c:pt>
                <c:pt idx="64">
                  <c:v>0.270633646641627</c:v>
                </c:pt>
                <c:pt idx="65">
                  <c:v>0.271479365099891</c:v>
                </c:pt>
                <c:pt idx="66">
                  <c:v>0.273006608308816</c:v>
                </c:pt>
                <c:pt idx="67">
                  <c:v>0.275037754304639</c:v>
                </c:pt>
                <c:pt idx="68">
                  <c:v>0.27836602558911</c:v>
                </c:pt>
                <c:pt idx="69">
                  <c:v>0.281554192670212</c:v>
                </c:pt>
                <c:pt idx="70">
                  <c:v>0.282632982224025</c:v>
                </c:pt>
                <c:pt idx="71">
                  <c:v>0.283166829122015</c:v>
                </c:pt>
                <c:pt idx="72">
                  <c:v>0.283648161525985</c:v>
                </c:pt>
                <c:pt idx="73">
                  <c:v>0.285379183894745</c:v>
                </c:pt>
                <c:pt idx="74">
                  <c:v>0.287243887349085</c:v>
                </c:pt>
                <c:pt idx="75">
                  <c:v>0.289314555717474</c:v>
                </c:pt>
                <c:pt idx="76">
                  <c:v>0.292630922777933</c:v>
                </c:pt>
                <c:pt idx="77">
                  <c:v>0.295639743441364</c:v>
                </c:pt>
                <c:pt idx="78">
                  <c:v>0.298122177675736</c:v>
                </c:pt>
                <c:pt idx="79">
                  <c:v>0.300199480296284</c:v>
                </c:pt>
                <c:pt idx="80">
                  <c:v>0.303077231974094</c:v>
                </c:pt>
                <c:pt idx="81">
                  <c:v>0.306524390156093</c:v>
                </c:pt>
                <c:pt idx="82">
                  <c:v>0.307699505044589</c:v>
                </c:pt>
                <c:pt idx="83">
                  <c:v>0.309390312732737</c:v>
                </c:pt>
                <c:pt idx="84">
                  <c:v>0.31165196904912</c:v>
                </c:pt>
                <c:pt idx="85">
                  <c:v>0.311236001105315</c:v>
                </c:pt>
                <c:pt idx="86">
                  <c:v>0.31030640783188</c:v>
                </c:pt>
                <c:pt idx="87">
                  <c:v>0.31053517293182</c:v>
                </c:pt>
                <c:pt idx="88">
                  <c:v>0.310680390029069</c:v>
                </c:pt>
                <c:pt idx="89">
                  <c:v>0.309459576766171</c:v>
                </c:pt>
                <c:pt idx="90">
                  <c:v>0.307809683273419</c:v>
                </c:pt>
                <c:pt idx="91">
                  <c:v>0.306200217602453</c:v>
                </c:pt>
                <c:pt idx="92">
                  <c:v>0.305681062968877</c:v>
                </c:pt>
                <c:pt idx="93">
                  <c:v>0.304944245074796</c:v>
                </c:pt>
                <c:pt idx="94">
                  <c:v>0.302611260086144</c:v>
                </c:pt>
                <c:pt idx="95">
                  <c:v>0.300581688651309</c:v>
                </c:pt>
                <c:pt idx="96">
                  <c:v>0.298067586235591</c:v>
                </c:pt>
                <c:pt idx="97">
                  <c:v>0.295573073013261</c:v>
                </c:pt>
                <c:pt idx="98">
                  <c:v>0.292645108850783</c:v>
                </c:pt>
                <c:pt idx="99">
                  <c:v>0.292336466159225</c:v>
                </c:pt>
                <c:pt idx="100">
                  <c:v>0.293926276555848</c:v>
                </c:pt>
                <c:pt idx="101">
                  <c:v>0.294952152793852</c:v>
                </c:pt>
                <c:pt idx="102">
                  <c:v>0.296679948813489</c:v>
                </c:pt>
                <c:pt idx="103">
                  <c:v>0.299287180752428</c:v>
                </c:pt>
                <c:pt idx="104">
                  <c:v>0.305245864912776</c:v>
                </c:pt>
                <c:pt idx="105">
                  <c:v>0.311169665491336</c:v>
                </c:pt>
                <c:pt idx="106">
                  <c:v>0.320879489592621</c:v>
                </c:pt>
                <c:pt idx="107">
                  <c:v>0.332980019698208</c:v>
                </c:pt>
                <c:pt idx="108">
                  <c:v>0.342695319298074</c:v>
                </c:pt>
                <c:pt idx="109">
                  <c:v>0.346021545243561</c:v>
                </c:pt>
                <c:pt idx="110">
                  <c:v>0.348123699278588</c:v>
                </c:pt>
                <c:pt idx="111">
                  <c:v>0.35060610167391</c:v>
                </c:pt>
                <c:pt idx="112">
                  <c:v>0.35470690853903</c:v>
                </c:pt>
                <c:pt idx="113">
                  <c:v>0.360442023470354</c:v>
                </c:pt>
                <c:pt idx="114">
                  <c:v>0.363973221874999</c:v>
                </c:pt>
                <c:pt idx="115">
                  <c:v>0.364860922519998</c:v>
                </c:pt>
                <c:pt idx="116">
                  <c:v>0.363318998683053</c:v>
                </c:pt>
                <c:pt idx="117">
                  <c:v>0.360897322002809</c:v>
                </c:pt>
                <c:pt idx="118">
                  <c:v>0.362019627950135</c:v>
                </c:pt>
                <c:pt idx="119">
                  <c:v>0.362938135790078</c:v>
                </c:pt>
                <c:pt idx="120">
                  <c:v>0.361326654631143</c:v>
                </c:pt>
                <c:pt idx="121">
                  <c:v>0.359138250829609</c:v>
                </c:pt>
                <c:pt idx="122">
                  <c:v>0.355718827609062</c:v>
                </c:pt>
                <c:pt idx="123">
                  <c:v>0.352936799717507</c:v>
                </c:pt>
                <c:pt idx="124">
                  <c:v>0.345428851886565</c:v>
                </c:pt>
                <c:pt idx="125">
                  <c:v>0.328068841886583</c:v>
                </c:pt>
                <c:pt idx="126">
                  <c:v>0.307916711591379</c:v>
                </c:pt>
                <c:pt idx="127">
                  <c:v>0.264336881090527</c:v>
                </c:pt>
              </c:numCache>
            </c:numRef>
          </c:yVal>
          <c:smooth val="0"/>
        </c:ser>
        <c:ser>
          <c:idx val="0"/>
          <c:order val="2"/>
          <c:spPr>
            <a:ln w="9525">
              <a:solidFill>
                <a:schemeClr val="tx1">
                  <a:lumMod val="50000"/>
                  <a:lumOff val="50000"/>
                </a:schemeClr>
              </a:solidFill>
              <a:prstDash val="sysDash"/>
            </a:ln>
          </c:spPr>
          <c:marker>
            <c:symbol val="none"/>
          </c:marker>
          <c:xVal>
            <c:numRef>
              <c:f>calculatorbig!$FI$8:$FI$135</c:f>
              <c:numCache>
                <c:formatCode>0.0%</c:formatCode>
                <c:ptCount val="128"/>
                <c:pt idx="0">
                  <c:v>0.0151359175516666</c:v>
                </c:pt>
                <c:pt idx="1">
                  <c:v>0.0151359175516666</c:v>
                </c:pt>
                <c:pt idx="2">
                  <c:v>0.0151359175516666</c:v>
                </c:pt>
                <c:pt idx="3">
                  <c:v>0.0151359175516666</c:v>
                </c:pt>
                <c:pt idx="4">
                  <c:v>0.0151359175516666</c:v>
                </c:pt>
                <c:pt idx="5">
                  <c:v>0.0151359175516666</c:v>
                </c:pt>
                <c:pt idx="6">
                  <c:v>0.0151359175516666</c:v>
                </c:pt>
                <c:pt idx="7">
                  <c:v>0.0151359175516666</c:v>
                </c:pt>
                <c:pt idx="8">
                  <c:v>0.0151359175516666</c:v>
                </c:pt>
                <c:pt idx="9">
                  <c:v>0.0151359175516666</c:v>
                </c:pt>
                <c:pt idx="10">
                  <c:v>0.0151359175516666</c:v>
                </c:pt>
                <c:pt idx="11">
                  <c:v>0.0151359175516666</c:v>
                </c:pt>
                <c:pt idx="12">
                  <c:v>0.0151359175516666</c:v>
                </c:pt>
                <c:pt idx="13">
                  <c:v>0.0151359175516666</c:v>
                </c:pt>
                <c:pt idx="14">
                  <c:v>0.0151359175516666</c:v>
                </c:pt>
                <c:pt idx="15">
                  <c:v>0.0151359175516666</c:v>
                </c:pt>
                <c:pt idx="16">
                  <c:v>0.0151359175516666</c:v>
                </c:pt>
                <c:pt idx="17">
                  <c:v>0.0151359175516666</c:v>
                </c:pt>
                <c:pt idx="18">
                  <c:v>0.0151359175516666</c:v>
                </c:pt>
                <c:pt idx="19">
                  <c:v>0.0151359175516666</c:v>
                </c:pt>
                <c:pt idx="20">
                  <c:v>0.0151359175516666</c:v>
                </c:pt>
                <c:pt idx="21">
                  <c:v>0.0151359175516666</c:v>
                </c:pt>
                <c:pt idx="22">
                  <c:v>0.0151359175516666</c:v>
                </c:pt>
                <c:pt idx="23">
                  <c:v>0.0151359175516666</c:v>
                </c:pt>
                <c:pt idx="24">
                  <c:v>0.0151359175516666</c:v>
                </c:pt>
                <c:pt idx="25">
                  <c:v>0.0151359175516666</c:v>
                </c:pt>
                <c:pt idx="26">
                  <c:v>0.0151359175516666</c:v>
                </c:pt>
                <c:pt idx="27">
                  <c:v>0.0151359175516666</c:v>
                </c:pt>
                <c:pt idx="28">
                  <c:v>0.0151359175516666</c:v>
                </c:pt>
                <c:pt idx="29">
                  <c:v>0.0151359175516666</c:v>
                </c:pt>
                <c:pt idx="30">
                  <c:v>0.0151359175516666</c:v>
                </c:pt>
                <c:pt idx="31">
                  <c:v>0.0151359175516666</c:v>
                </c:pt>
                <c:pt idx="32">
                  <c:v>0.0151359175516666</c:v>
                </c:pt>
                <c:pt idx="33">
                  <c:v>0.0151359175516666</c:v>
                </c:pt>
                <c:pt idx="34">
                  <c:v>0.0151359175516666</c:v>
                </c:pt>
                <c:pt idx="35">
                  <c:v>0.0151359175516666</c:v>
                </c:pt>
                <c:pt idx="36">
                  <c:v>0.0151359175516666</c:v>
                </c:pt>
                <c:pt idx="37">
                  <c:v>0.0151359175516666</c:v>
                </c:pt>
                <c:pt idx="38">
                  <c:v>0.0151359175516666</c:v>
                </c:pt>
                <c:pt idx="39">
                  <c:v>0.0151359175516666</c:v>
                </c:pt>
                <c:pt idx="40">
                  <c:v>0.0151359175516666</c:v>
                </c:pt>
                <c:pt idx="41">
                  <c:v>0.0151359175516666</c:v>
                </c:pt>
                <c:pt idx="42">
                  <c:v>0.0151359175516666</c:v>
                </c:pt>
                <c:pt idx="43">
                  <c:v>0.0151359175516666</c:v>
                </c:pt>
                <c:pt idx="44">
                  <c:v>0.0151359175516666</c:v>
                </c:pt>
                <c:pt idx="45">
                  <c:v>0.0151359175516666</c:v>
                </c:pt>
                <c:pt idx="46">
                  <c:v>0.0151359175516666</c:v>
                </c:pt>
                <c:pt idx="47">
                  <c:v>0.0151359175516666</c:v>
                </c:pt>
                <c:pt idx="48">
                  <c:v>0.0151359175516666</c:v>
                </c:pt>
                <c:pt idx="49">
                  <c:v>0.0151359175516666</c:v>
                </c:pt>
                <c:pt idx="50">
                  <c:v>0.0151359175516666</c:v>
                </c:pt>
                <c:pt idx="51">
                  <c:v>0.0151359175516666</c:v>
                </c:pt>
                <c:pt idx="52">
                  <c:v>0.0151359175516666</c:v>
                </c:pt>
                <c:pt idx="53">
                  <c:v>0.0151359175516666</c:v>
                </c:pt>
                <c:pt idx="54">
                  <c:v>0.0151359175516666</c:v>
                </c:pt>
                <c:pt idx="55">
                  <c:v>0.0151359175516666</c:v>
                </c:pt>
                <c:pt idx="56">
                  <c:v>0.0151359175516666</c:v>
                </c:pt>
                <c:pt idx="57">
                  <c:v>0.0151359175516666</c:v>
                </c:pt>
                <c:pt idx="58">
                  <c:v>0.0151359175516666</c:v>
                </c:pt>
                <c:pt idx="59">
                  <c:v>0.0151359175516666</c:v>
                </c:pt>
                <c:pt idx="60">
                  <c:v>0.0151359175516666</c:v>
                </c:pt>
                <c:pt idx="61">
                  <c:v>0.0151359175516666</c:v>
                </c:pt>
                <c:pt idx="62">
                  <c:v>0.0151359175516666</c:v>
                </c:pt>
                <c:pt idx="63">
                  <c:v>0.0151359175516666</c:v>
                </c:pt>
                <c:pt idx="64">
                  <c:v>0.0151359175516666</c:v>
                </c:pt>
                <c:pt idx="65">
                  <c:v>0.0151359175516666</c:v>
                </c:pt>
                <c:pt idx="66">
                  <c:v>0.0151359175516666</c:v>
                </c:pt>
                <c:pt idx="67">
                  <c:v>0.0151359175516666</c:v>
                </c:pt>
                <c:pt idx="68">
                  <c:v>0.0151359175516666</c:v>
                </c:pt>
                <c:pt idx="69">
                  <c:v>0.0151359175516666</c:v>
                </c:pt>
                <c:pt idx="70">
                  <c:v>0.0151359175516666</c:v>
                </c:pt>
                <c:pt idx="71">
                  <c:v>0.0151359175516666</c:v>
                </c:pt>
                <c:pt idx="72">
                  <c:v>0.0151359175516666</c:v>
                </c:pt>
                <c:pt idx="73">
                  <c:v>0.0151359175516666</c:v>
                </c:pt>
                <c:pt idx="74">
                  <c:v>0.0151359175516666</c:v>
                </c:pt>
                <c:pt idx="75">
                  <c:v>0.0151359175516666</c:v>
                </c:pt>
                <c:pt idx="76">
                  <c:v>0.0151359175516666</c:v>
                </c:pt>
                <c:pt idx="77">
                  <c:v>0.0151359175516666</c:v>
                </c:pt>
                <c:pt idx="78">
                  <c:v>0.0151359175516666</c:v>
                </c:pt>
                <c:pt idx="79">
                  <c:v>0.0151359175516666</c:v>
                </c:pt>
                <c:pt idx="80">
                  <c:v>0.0151359175516666</c:v>
                </c:pt>
                <c:pt idx="81">
                  <c:v>0.0151359175516666</c:v>
                </c:pt>
                <c:pt idx="82">
                  <c:v>0.0151359175516666</c:v>
                </c:pt>
                <c:pt idx="83">
                  <c:v>0.0151359175516666</c:v>
                </c:pt>
                <c:pt idx="84">
                  <c:v>0.0151359175516666</c:v>
                </c:pt>
                <c:pt idx="85">
                  <c:v>0.0151359175516666</c:v>
                </c:pt>
                <c:pt idx="86">
                  <c:v>0.0151359175516666</c:v>
                </c:pt>
                <c:pt idx="87">
                  <c:v>0.0151359175516666</c:v>
                </c:pt>
                <c:pt idx="88">
                  <c:v>0.0151359175516666</c:v>
                </c:pt>
                <c:pt idx="89">
                  <c:v>0.0151359175516666</c:v>
                </c:pt>
                <c:pt idx="90">
                  <c:v>0.0151359175516666</c:v>
                </c:pt>
                <c:pt idx="91">
                  <c:v>0.0151359175516666</c:v>
                </c:pt>
                <c:pt idx="92">
                  <c:v>0.0151359175516666</c:v>
                </c:pt>
                <c:pt idx="93">
                  <c:v>0.0151359175516666</c:v>
                </c:pt>
                <c:pt idx="94">
                  <c:v>0.0151359175516666</c:v>
                </c:pt>
                <c:pt idx="95">
                  <c:v>0.0151359175516666</c:v>
                </c:pt>
                <c:pt idx="96">
                  <c:v>0.0151359175516666</c:v>
                </c:pt>
                <c:pt idx="97">
                  <c:v>0.0151359175516666</c:v>
                </c:pt>
                <c:pt idx="98">
                  <c:v>0.0151359175516666</c:v>
                </c:pt>
                <c:pt idx="99">
                  <c:v>0.0151359175516666</c:v>
                </c:pt>
                <c:pt idx="100">
                  <c:v>0.0151359175516666</c:v>
                </c:pt>
                <c:pt idx="101">
                  <c:v>0.0151359175516666</c:v>
                </c:pt>
                <c:pt idx="102">
                  <c:v>0.0151359175516666</c:v>
                </c:pt>
                <c:pt idx="103">
                  <c:v>0.0151359175516666</c:v>
                </c:pt>
                <c:pt idx="104">
                  <c:v>0.0151359175516666</c:v>
                </c:pt>
                <c:pt idx="105">
                  <c:v>0.0151359175516666</c:v>
                </c:pt>
                <c:pt idx="106">
                  <c:v>0.0151359175516666</c:v>
                </c:pt>
                <c:pt idx="107">
                  <c:v>0.0151359175516666</c:v>
                </c:pt>
                <c:pt idx="108">
                  <c:v>0.0151359175516666</c:v>
                </c:pt>
                <c:pt idx="109">
                  <c:v>0.0151359175516666</c:v>
                </c:pt>
                <c:pt idx="110">
                  <c:v>0.0151359175516666</c:v>
                </c:pt>
                <c:pt idx="111">
                  <c:v>0.0151359175516666</c:v>
                </c:pt>
                <c:pt idx="112">
                  <c:v>0.0151359175516666</c:v>
                </c:pt>
                <c:pt idx="113">
                  <c:v>0.0151359175516666</c:v>
                </c:pt>
                <c:pt idx="114">
                  <c:v>0.0151359175516666</c:v>
                </c:pt>
                <c:pt idx="115">
                  <c:v>0.0151359175516666</c:v>
                </c:pt>
                <c:pt idx="116">
                  <c:v>0.0151359175516666</c:v>
                </c:pt>
                <c:pt idx="117">
                  <c:v>0.0151359175516666</c:v>
                </c:pt>
                <c:pt idx="118">
                  <c:v>0.0151359175516666</c:v>
                </c:pt>
                <c:pt idx="119">
                  <c:v>0.0151359175516666</c:v>
                </c:pt>
                <c:pt idx="120">
                  <c:v>0.0151359175516666</c:v>
                </c:pt>
                <c:pt idx="121">
                  <c:v>0.0151359175516666</c:v>
                </c:pt>
                <c:pt idx="122">
                  <c:v>0.0151359175516666</c:v>
                </c:pt>
                <c:pt idx="123">
                  <c:v>0.0151359175516666</c:v>
                </c:pt>
                <c:pt idx="124">
                  <c:v>0.0151359175516666</c:v>
                </c:pt>
                <c:pt idx="125">
                  <c:v>0.0151359175516666</c:v>
                </c:pt>
                <c:pt idx="126">
                  <c:v>0.0151359175516666</c:v>
                </c:pt>
                <c:pt idx="127">
                  <c:v>0.0151359175516666</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dLbls>
          <c:showLegendKey val="0"/>
          <c:showVal val="0"/>
          <c:showCatName val="0"/>
          <c:showSerName val="0"/>
          <c:showPercent val="0"/>
          <c:showBubbleSize val="0"/>
        </c:dLbls>
        <c:axId val="2107486376"/>
        <c:axId val="2107491640"/>
      </c:scatterChart>
      <c:valAx>
        <c:axId val="2107486376"/>
        <c:scaling>
          <c:orientation val="minMax"/>
          <c:max val="1.0"/>
          <c:min val="0.0"/>
        </c:scaling>
        <c:delete val="1"/>
        <c:axPos val="b"/>
        <c:majorGridlines>
          <c:spPr>
            <a:ln>
              <a:prstDash val="sysDash"/>
            </a:ln>
          </c:spPr>
        </c:majorGridlines>
        <c:title>
          <c:tx>
            <c:rich>
              <a:bodyPr/>
              <a:lstStyle/>
              <a:p>
                <a:pPr>
                  <a:defRPr/>
                </a:pPr>
                <a:r>
                  <a:rPr lang="en-US" sz="1400"/>
                  <a:t>Income group</a:t>
                </a:r>
              </a:p>
            </c:rich>
          </c:tx>
          <c:layout>
            <c:manualLayout>
              <c:xMode val="edge"/>
              <c:yMode val="edge"/>
              <c:x val="0.387048347928471"/>
              <c:y val="0.892157138445929"/>
            </c:manualLayout>
          </c:layout>
          <c:overlay val="0"/>
        </c:title>
        <c:numFmt formatCode="0.0%" sourceLinked="1"/>
        <c:majorTickMark val="out"/>
        <c:minorTickMark val="none"/>
        <c:tickLblPos val="nextTo"/>
        <c:crossAx val="2107491640"/>
        <c:crossesAt val="0.0"/>
        <c:crossBetween val="midCat"/>
        <c:majorUnit val="1.0"/>
      </c:valAx>
      <c:valAx>
        <c:axId val="2107491640"/>
        <c:scaling>
          <c:orientation val="minMax"/>
          <c:max val="1.0"/>
          <c:min val="0.0"/>
        </c:scaling>
        <c:delete val="0"/>
        <c:axPos val="l"/>
        <c:majorGridlines>
          <c:spPr>
            <a:ln>
              <a:prstDash val="sysDot"/>
            </a:ln>
          </c:spPr>
        </c:majorGridlines>
        <c:title>
          <c:tx>
            <c:rich>
              <a:bodyPr rot="-5400000" vert="horz"/>
              <a:lstStyle/>
              <a:p>
                <a:pPr>
                  <a:defRPr sz="1400"/>
                </a:pPr>
                <a:r>
                  <a:rPr lang="fr-FR" sz="1400" b="0"/>
                  <a:t>%</a:t>
                </a:r>
                <a:r>
                  <a:rPr lang="fr-FR" sz="1400" b="0" baseline="0"/>
                  <a:t> of pre-tax income</a:t>
                </a:r>
                <a:endParaRPr lang="fr-FR" sz="1400" b="0"/>
              </a:p>
            </c:rich>
          </c:tx>
          <c:layout>
            <c:manualLayout>
              <c:xMode val="edge"/>
              <c:yMode val="edge"/>
              <c:x val="0.00100504084185738"/>
              <c:y val="0.205732371688833"/>
            </c:manualLayout>
          </c:layout>
          <c:overlay val="0"/>
        </c:title>
        <c:numFmt formatCode="0%" sourceLinked="0"/>
        <c:majorTickMark val="none"/>
        <c:minorTickMark val="none"/>
        <c:tickLblPos val="nextTo"/>
        <c:txPr>
          <a:bodyPr/>
          <a:lstStyle/>
          <a:p>
            <a:pPr>
              <a:defRPr sz="1200"/>
            </a:pPr>
            <a:endParaRPr lang="en-US"/>
          </a:p>
        </c:txPr>
        <c:crossAx val="2107486376"/>
        <c:crosses val="autoZero"/>
        <c:crossBetween val="midCat"/>
      </c:valAx>
      <c:spPr>
        <a:ln>
          <a:solidFill>
            <a:schemeClr val="tx1"/>
          </a:solidFill>
        </a:ln>
      </c:spPr>
    </c:plotArea>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a:t>Total</a:t>
            </a:r>
            <a:r>
              <a:rPr lang="en-US" sz="1400" baseline="0"/>
              <a:t> </a:t>
            </a:r>
            <a:r>
              <a:rPr lang="en-US" sz="1400"/>
              <a:t>Tax Rates By</a:t>
            </a:r>
            <a:r>
              <a:rPr lang="en-US" sz="1400" baseline="0"/>
              <a:t> Income Percentile</a:t>
            </a:r>
            <a:endParaRPr lang="en-US" sz="1400"/>
          </a:p>
        </c:rich>
      </c:tx>
      <c:layout>
        <c:manualLayout>
          <c:xMode val="edge"/>
          <c:yMode val="edge"/>
          <c:x val="0.200358194127603"/>
          <c:y val="0.00362656873773131"/>
        </c:manualLayout>
      </c:layout>
      <c:overlay val="0"/>
    </c:title>
    <c:autoTitleDeleted val="0"/>
    <c:plotArea>
      <c:layout>
        <c:manualLayout>
          <c:layoutTarget val="inner"/>
          <c:xMode val="edge"/>
          <c:yMode val="edge"/>
          <c:x val="0.136912285941574"/>
          <c:y val="0.0939639122192449"/>
          <c:w val="0.744568032998049"/>
          <c:h val="0.635424361619349"/>
        </c:manualLayout>
      </c:layout>
      <c:scatterChart>
        <c:scatterStyle val="lineMarker"/>
        <c:varyColors val="0"/>
        <c:ser>
          <c:idx val="2"/>
          <c:order val="0"/>
          <c:tx>
            <c:v>Current tax system</c:v>
          </c:tx>
          <c:spPr>
            <a:ln w="31750">
              <a:solidFill>
                <a:srgbClr val="FF0000"/>
              </a:solidFill>
            </a:ln>
            <a:effectLst/>
          </c:spPr>
          <c:marker>
            <c:symbol val="none"/>
          </c:marker>
          <c:xVal>
            <c:numRef>
              <c:f>calculatorbig!$FH$8:$FH$135</c:f>
              <c:numCache>
                <c:formatCode>0%</c:formatCode>
                <c:ptCount val="128"/>
                <c:pt idx="0">
                  <c:v>0.0</c:v>
                </c:pt>
                <c:pt idx="1">
                  <c:v>0.01</c:v>
                </c:pt>
                <c:pt idx="2">
                  <c:v>0.02</c:v>
                </c:pt>
                <c:pt idx="3">
                  <c:v>0.03</c:v>
                </c:pt>
                <c:pt idx="4">
                  <c:v>0.04</c:v>
                </c:pt>
                <c:pt idx="5">
                  <c:v>0.05</c:v>
                </c:pt>
                <c:pt idx="6">
                  <c:v>0.06</c:v>
                </c:pt>
                <c:pt idx="7">
                  <c:v>0.07</c:v>
                </c:pt>
                <c:pt idx="8">
                  <c:v>0.08</c:v>
                </c:pt>
                <c:pt idx="9">
                  <c:v>0.09</c:v>
                </c:pt>
                <c:pt idx="10">
                  <c:v>0.1</c:v>
                </c:pt>
                <c:pt idx="11">
                  <c:v>0.11</c:v>
                </c:pt>
                <c:pt idx="12">
                  <c:v>0.12</c:v>
                </c:pt>
                <c:pt idx="13">
                  <c:v>0.13</c:v>
                </c:pt>
                <c:pt idx="14">
                  <c:v>0.14</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c:v>
                </c:pt>
                <c:pt idx="29">
                  <c:v>0.29</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c:v>
                </c:pt>
                <c:pt idx="56">
                  <c:v>0.56</c:v>
                </c:pt>
                <c:pt idx="57">
                  <c:v>0.57</c:v>
                </c:pt>
                <c:pt idx="58">
                  <c:v>0.58</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0.991</c:v>
                </c:pt>
                <c:pt idx="101">
                  <c:v>0.992</c:v>
                </c:pt>
                <c:pt idx="102">
                  <c:v>0.993</c:v>
                </c:pt>
                <c:pt idx="103">
                  <c:v>0.994</c:v>
                </c:pt>
                <c:pt idx="104">
                  <c:v>0.995</c:v>
                </c:pt>
                <c:pt idx="105">
                  <c:v>0.996</c:v>
                </c:pt>
                <c:pt idx="106">
                  <c:v>0.997</c:v>
                </c:pt>
                <c:pt idx="107">
                  <c:v>0.998</c:v>
                </c:pt>
                <c:pt idx="108">
                  <c:v>0.999</c:v>
                </c:pt>
                <c:pt idx="109">
                  <c:v>0.9991</c:v>
                </c:pt>
                <c:pt idx="110">
                  <c:v>0.9992</c:v>
                </c:pt>
                <c:pt idx="111">
                  <c:v>0.9993</c:v>
                </c:pt>
                <c:pt idx="112">
                  <c:v>0.9994</c:v>
                </c:pt>
                <c:pt idx="113">
                  <c:v>0.9995</c:v>
                </c:pt>
                <c:pt idx="114">
                  <c:v>0.9996</c:v>
                </c:pt>
                <c:pt idx="115">
                  <c:v>0.9997</c:v>
                </c:pt>
                <c:pt idx="116">
                  <c:v>0.9998</c:v>
                </c:pt>
                <c:pt idx="117">
                  <c:v>0.9999</c:v>
                </c:pt>
                <c:pt idx="118">
                  <c:v>0.99991</c:v>
                </c:pt>
                <c:pt idx="119">
                  <c:v>0.99992</c:v>
                </c:pt>
                <c:pt idx="120">
                  <c:v>0.99993</c:v>
                </c:pt>
                <c:pt idx="121">
                  <c:v>0.99994</c:v>
                </c:pt>
                <c:pt idx="122">
                  <c:v>0.99995</c:v>
                </c:pt>
                <c:pt idx="123">
                  <c:v>0.99996</c:v>
                </c:pt>
                <c:pt idx="124">
                  <c:v>0.99997</c:v>
                </c:pt>
                <c:pt idx="125">
                  <c:v>0.99998</c:v>
                </c:pt>
                <c:pt idx="126">
                  <c:v>0.99999</c:v>
                </c:pt>
                <c:pt idx="127">
                  <c:v>1.0</c:v>
                </c:pt>
              </c:numCache>
            </c:numRef>
          </c:xVal>
          <c:yVal>
            <c:numRef>
              <c:f>calculatorbig!$E$8:$E$135</c:f>
              <c:numCache>
                <c:formatCode>0.0%</c:formatCode>
                <c:ptCount val="128"/>
                <c:pt idx="0">
                  <c:v>0.275884525694892</c:v>
                </c:pt>
                <c:pt idx="1">
                  <c:v>0.269695296974533</c:v>
                </c:pt>
                <c:pt idx="2">
                  <c:v>0.261643040409581</c:v>
                </c:pt>
                <c:pt idx="3">
                  <c:v>0.257961633788227</c:v>
                </c:pt>
                <c:pt idx="4">
                  <c:v>0.255637152424754</c:v>
                </c:pt>
                <c:pt idx="5">
                  <c:v>0.254220245463685</c:v>
                </c:pt>
                <c:pt idx="6">
                  <c:v>0.251779659355439</c:v>
                </c:pt>
                <c:pt idx="7">
                  <c:v>0.24900160150849</c:v>
                </c:pt>
                <c:pt idx="8">
                  <c:v>0.2481675907084</c:v>
                </c:pt>
                <c:pt idx="9">
                  <c:v>0.24909586228062</c:v>
                </c:pt>
                <c:pt idx="10">
                  <c:v>0.24627905095249</c:v>
                </c:pt>
                <c:pt idx="11">
                  <c:v>0.24513802337144</c:v>
                </c:pt>
                <c:pt idx="12">
                  <c:v>0.244297239879386</c:v>
                </c:pt>
                <c:pt idx="13">
                  <c:v>0.242885733807544</c:v>
                </c:pt>
                <c:pt idx="14">
                  <c:v>0.242145103593966</c:v>
                </c:pt>
                <c:pt idx="15">
                  <c:v>0.24192261239241</c:v>
                </c:pt>
                <c:pt idx="16">
                  <c:v>0.242079347085145</c:v>
                </c:pt>
                <c:pt idx="17">
                  <c:v>0.242546991579781</c:v>
                </c:pt>
                <c:pt idx="18">
                  <c:v>0.242162476844664</c:v>
                </c:pt>
                <c:pt idx="19">
                  <c:v>0.242346361284598</c:v>
                </c:pt>
                <c:pt idx="20">
                  <c:v>0.245566285321684</c:v>
                </c:pt>
                <c:pt idx="21">
                  <c:v>0.247786585716425</c:v>
                </c:pt>
                <c:pt idx="22">
                  <c:v>0.247139153439778</c:v>
                </c:pt>
                <c:pt idx="23">
                  <c:v>0.24709333259147</c:v>
                </c:pt>
                <c:pt idx="24">
                  <c:v>0.246418669626803</c:v>
                </c:pt>
                <c:pt idx="25">
                  <c:v>0.243478302142867</c:v>
                </c:pt>
                <c:pt idx="26">
                  <c:v>0.242084476918431</c:v>
                </c:pt>
                <c:pt idx="27">
                  <c:v>0.242345123448208</c:v>
                </c:pt>
                <c:pt idx="28">
                  <c:v>0.242388970701827</c:v>
                </c:pt>
                <c:pt idx="29">
                  <c:v>0.239754223309115</c:v>
                </c:pt>
                <c:pt idx="30">
                  <c:v>0.235495306310604</c:v>
                </c:pt>
                <c:pt idx="31">
                  <c:v>0.234857542695446</c:v>
                </c:pt>
                <c:pt idx="32">
                  <c:v>0.236085643639692</c:v>
                </c:pt>
                <c:pt idx="33">
                  <c:v>0.236437381693465</c:v>
                </c:pt>
                <c:pt idx="34">
                  <c:v>0.236390506163513</c:v>
                </c:pt>
                <c:pt idx="35">
                  <c:v>0.236572306756456</c:v>
                </c:pt>
                <c:pt idx="36">
                  <c:v>0.235965806266306</c:v>
                </c:pt>
                <c:pt idx="37">
                  <c:v>0.235574736732032</c:v>
                </c:pt>
                <c:pt idx="38">
                  <c:v>0.23582502805708</c:v>
                </c:pt>
                <c:pt idx="39">
                  <c:v>0.236747398894508</c:v>
                </c:pt>
                <c:pt idx="40">
                  <c:v>0.239067972903087</c:v>
                </c:pt>
                <c:pt idx="41">
                  <c:v>0.240503459928051</c:v>
                </c:pt>
                <c:pt idx="42">
                  <c:v>0.241323257630383</c:v>
                </c:pt>
                <c:pt idx="43">
                  <c:v>0.24012474470259</c:v>
                </c:pt>
                <c:pt idx="44">
                  <c:v>0.240453556039969</c:v>
                </c:pt>
                <c:pt idx="45">
                  <c:v>0.241607876752541</c:v>
                </c:pt>
                <c:pt idx="46">
                  <c:v>0.242633637586066</c:v>
                </c:pt>
                <c:pt idx="47">
                  <c:v>0.243624540360545</c:v>
                </c:pt>
                <c:pt idx="48">
                  <c:v>0.244092256681629</c:v>
                </c:pt>
                <c:pt idx="49">
                  <c:v>0.244571433575531</c:v>
                </c:pt>
                <c:pt idx="50">
                  <c:v>0.246419906998745</c:v>
                </c:pt>
                <c:pt idx="51">
                  <c:v>0.247450698958725</c:v>
                </c:pt>
                <c:pt idx="52">
                  <c:v>0.248410728055133</c:v>
                </c:pt>
                <c:pt idx="53">
                  <c:v>0.249722204525878</c:v>
                </c:pt>
                <c:pt idx="54">
                  <c:v>0.252160029590843</c:v>
                </c:pt>
                <c:pt idx="55">
                  <c:v>0.255320292665926</c:v>
                </c:pt>
                <c:pt idx="56">
                  <c:v>0.257399970281278</c:v>
                </c:pt>
                <c:pt idx="57">
                  <c:v>0.258517258564685</c:v>
                </c:pt>
                <c:pt idx="58">
                  <c:v>0.258811021886442</c:v>
                </c:pt>
                <c:pt idx="59">
                  <c:v>0.259431548384396</c:v>
                </c:pt>
                <c:pt idx="60">
                  <c:v>0.259460482397792</c:v>
                </c:pt>
                <c:pt idx="61">
                  <c:v>0.258478584934514</c:v>
                </c:pt>
                <c:pt idx="62">
                  <c:v>0.258069878758075</c:v>
                </c:pt>
                <c:pt idx="63">
                  <c:v>0.259597542372341</c:v>
                </c:pt>
                <c:pt idx="64">
                  <c:v>0.260727751993411</c:v>
                </c:pt>
                <c:pt idx="65">
                  <c:v>0.261428755026416</c:v>
                </c:pt>
                <c:pt idx="66">
                  <c:v>0.26271923777834</c:v>
                </c:pt>
                <c:pt idx="67">
                  <c:v>0.264593411720586</c:v>
                </c:pt>
                <c:pt idx="68">
                  <c:v>0.26767639912327</c:v>
                </c:pt>
                <c:pt idx="69">
                  <c:v>0.27043681753402</c:v>
                </c:pt>
                <c:pt idx="70">
                  <c:v>0.271341291072865</c:v>
                </c:pt>
                <c:pt idx="71">
                  <c:v>0.271614844718076</c:v>
                </c:pt>
                <c:pt idx="72">
                  <c:v>0.271875674751437</c:v>
                </c:pt>
                <c:pt idx="73">
                  <c:v>0.273403975907576</c:v>
                </c:pt>
                <c:pt idx="74">
                  <c:v>0.274964060420751</c:v>
                </c:pt>
                <c:pt idx="75">
                  <c:v>0.276719047419327</c:v>
                </c:pt>
                <c:pt idx="76">
                  <c:v>0.279652047839595</c:v>
                </c:pt>
                <c:pt idx="77">
                  <c:v>0.282491542093304</c:v>
                </c:pt>
                <c:pt idx="78">
                  <c:v>0.284794887087894</c:v>
                </c:pt>
                <c:pt idx="79">
                  <c:v>0.286521186327399</c:v>
                </c:pt>
                <c:pt idx="80">
                  <c:v>0.289171549680583</c:v>
                </c:pt>
                <c:pt idx="81">
                  <c:v>0.292048942321077</c:v>
                </c:pt>
                <c:pt idx="82">
                  <c:v>0.293175961938564</c:v>
                </c:pt>
                <c:pt idx="83">
                  <c:v>0.294656631651675</c:v>
                </c:pt>
                <c:pt idx="84">
                  <c:v>0.296371974217592</c:v>
                </c:pt>
                <c:pt idx="85">
                  <c:v>0.295785804355264</c:v>
                </c:pt>
                <c:pt idx="86">
                  <c:v>0.294593726603486</c:v>
                </c:pt>
                <c:pt idx="87">
                  <c:v>0.294435858415425</c:v>
                </c:pt>
                <c:pt idx="88">
                  <c:v>0.293992412042902</c:v>
                </c:pt>
                <c:pt idx="89">
                  <c:v>0.292287541339573</c:v>
                </c:pt>
                <c:pt idx="90">
                  <c:v>0.290088369768015</c:v>
                </c:pt>
                <c:pt idx="91">
                  <c:v>0.288209684393178</c:v>
                </c:pt>
                <c:pt idx="92">
                  <c:v>0.286805073989233</c:v>
                </c:pt>
                <c:pt idx="93">
                  <c:v>0.285443365050389</c:v>
                </c:pt>
                <c:pt idx="94">
                  <c:v>0.282803893335255</c:v>
                </c:pt>
                <c:pt idx="95">
                  <c:v>0.280201962082349</c:v>
                </c:pt>
                <c:pt idx="96">
                  <c:v>0.277908903114343</c:v>
                </c:pt>
                <c:pt idx="97">
                  <c:v>0.276223821823485</c:v>
                </c:pt>
                <c:pt idx="98">
                  <c:v>0.274362377163498</c:v>
                </c:pt>
                <c:pt idx="99">
                  <c:v>0.274141093952528</c:v>
                </c:pt>
                <c:pt idx="100">
                  <c:v>0.275357070654807</c:v>
                </c:pt>
                <c:pt idx="101">
                  <c:v>0.276346309932157</c:v>
                </c:pt>
                <c:pt idx="102">
                  <c:v>0.277679199957895</c:v>
                </c:pt>
                <c:pt idx="103">
                  <c:v>0.280115432757301</c:v>
                </c:pt>
                <c:pt idx="104">
                  <c:v>0.285238253329682</c:v>
                </c:pt>
                <c:pt idx="105">
                  <c:v>0.290510872199312</c:v>
                </c:pt>
                <c:pt idx="106">
                  <c:v>0.298816501631644</c:v>
                </c:pt>
                <c:pt idx="107">
                  <c:v>0.309247663839427</c:v>
                </c:pt>
                <c:pt idx="108">
                  <c:v>0.317524348479126</c:v>
                </c:pt>
                <c:pt idx="109">
                  <c:v>0.320623344751332</c:v>
                </c:pt>
                <c:pt idx="110">
                  <c:v>0.321905306364749</c:v>
                </c:pt>
                <c:pt idx="111">
                  <c:v>0.324021696839518</c:v>
                </c:pt>
                <c:pt idx="112">
                  <c:v>0.32780555975792</c:v>
                </c:pt>
                <c:pt idx="113">
                  <c:v>0.332481488203306</c:v>
                </c:pt>
                <c:pt idx="114">
                  <c:v>0.335512532448944</c:v>
                </c:pt>
                <c:pt idx="115">
                  <c:v>0.335893901934792</c:v>
                </c:pt>
                <c:pt idx="116">
                  <c:v>0.334661202325074</c:v>
                </c:pt>
                <c:pt idx="117">
                  <c:v>0.333335334348872</c:v>
                </c:pt>
                <c:pt idx="118">
                  <c:v>0.332974450019695</c:v>
                </c:pt>
                <c:pt idx="119">
                  <c:v>0.33305645050533</c:v>
                </c:pt>
                <c:pt idx="120">
                  <c:v>0.332651559494839</c:v>
                </c:pt>
                <c:pt idx="121">
                  <c:v>0.329811335764063</c:v>
                </c:pt>
                <c:pt idx="122">
                  <c:v>0.326335453467037</c:v>
                </c:pt>
                <c:pt idx="123">
                  <c:v>0.323775461909438</c:v>
                </c:pt>
                <c:pt idx="124">
                  <c:v>0.314357602794486</c:v>
                </c:pt>
                <c:pt idx="125">
                  <c:v>0.297972300219892</c:v>
                </c:pt>
                <c:pt idx="126">
                  <c:v>0.277171194562953</c:v>
                </c:pt>
                <c:pt idx="127">
                  <c:v>0.230415290221572</c:v>
                </c:pt>
              </c:numCache>
            </c:numRef>
          </c:yVal>
          <c:smooth val="0"/>
        </c:ser>
        <c:ser>
          <c:idx val="1"/>
          <c:order val="1"/>
          <c:tx>
            <c:v>Your reform</c:v>
          </c:tx>
          <c:spPr>
            <a:ln w="31750">
              <a:solidFill>
                <a:srgbClr val="3366FF"/>
              </a:solidFill>
            </a:ln>
            <a:effectLst/>
          </c:spPr>
          <c:marker>
            <c:symbol val="none"/>
          </c:marker>
          <c:xVal>
            <c:numRef>
              <c:f>calculatorbig!$FH$8:$FH$135</c:f>
              <c:numCache>
                <c:formatCode>0%</c:formatCode>
                <c:ptCount val="128"/>
                <c:pt idx="0">
                  <c:v>0.0</c:v>
                </c:pt>
                <c:pt idx="1">
                  <c:v>0.01</c:v>
                </c:pt>
                <c:pt idx="2">
                  <c:v>0.02</c:v>
                </c:pt>
                <c:pt idx="3">
                  <c:v>0.03</c:v>
                </c:pt>
                <c:pt idx="4">
                  <c:v>0.04</c:v>
                </c:pt>
                <c:pt idx="5">
                  <c:v>0.05</c:v>
                </c:pt>
                <c:pt idx="6">
                  <c:v>0.06</c:v>
                </c:pt>
                <c:pt idx="7">
                  <c:v>0.07</c:v>
                </c:pt>
                <c:pt idx="8">
                  <c:v>0.08</c:v>
                </c:pt>
                <c:pt idx="9">
                  <c:v>0.09</c:v>
                </c:pt>
                <c:pt idx="10">
                  <c:v>0.1</c:v>
                </c:pt>
                <c:pt idx="11">
                  <c:v>0.11</c:v>
                </c:pt>
                <c:pt idx="12">
                  <c:v>0.12</c:v>
                </c:pt>
                <c:pt idx="13">
                  <c:v>0.13</c:v>
                </c:pt>
                <c:pt idx="14">
                  <c:v>0.14</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c:v>
                </c:pt>
                <c:pt idx="29">
                  <c:v>0.29</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c:v>
                </c:pt>
                <c:pt idx="56">
                  <c:v>0.56</c:v>
                </c:pt>
                <c:pt idx="57">
                  <c:v>0.57</c:v>
                </c:pt>
                <c:pt idx="58">
                  <c:v>0.58</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0.991</c:v>
                </c:pt>
                <c:pt idx="101">
                  <c:v>0.992</c:v>
                </c:pt>
                <c:pt idx="102">
                  <c:v>0.993</c:v>
                </c:pt>
                <c:pt idx="103">
                  <c:v>0.994</c:v>
                </c:pt>
                <c:pt idx="104">
                  <c:v>0.995</c:v>
                </c:pt>
                <c:pt idx="105">
                  <c:v>0.996</c:v>
                </c:pt>
                <c:pt idx="106">
                  <c:v>0.997</c:v>
                </c:pt>
                <c:pt idx="107">
                  <c:v>0.998</c:v>
                </c:pt>
                <c:pt idx="108">
                  <c:v>0.999</c:v>
                </c:pt>
                <c:pt idx="109">
                  <c:v>0.9991</c:v>
                </c:pt>
                <c:pt idx="110">
                  <c:v>0.9992</c:v>
                </c:pt>
                <c:pt idx="111">
                  <c:v>0.9993</c:v>
                </c:pt>
                <c:pt idx="112">
                  <c:v>0.9994</c:v>
                </c:pt>
                <c:pt idx="113">
                  <c:v>0.9995</c:v>
                </c:pt>
                <c:pt idx="114">
                  <c:v>0.9996</c:v>
                </c:pt>
                <c:pt idx="115">
                  <c:v>0.9997</c:v>
                </c:pt>
                <c:pt idx="116">
                  <c:v>0.9998</c:v>
                </c:pt>
                <c:pt idx="117">
                  <c:v>0.9999</c:v>
                </c:pt>
                <c:pt idx="118">
                  <c:v>0.99991</c:v>
                </c:pt>
                <c:pt idx="119">
                  <c:v>0.99992</c:v>
                </c:pt>
                <c:pt idx="120">
                  <c:v>0.99993</c:v>
                </c:pt>
                <c:pt idx="121">
                  <c:v>0.99994</c:v>
                </c:pt>
                <c:pt idx="122">
                  <c:v>0.99995</c:v>
                </c:pt>
                <c:pt idx="123">
                  <c:v>0.99996</c:v>
                </c:pt>
                <c:pt idx="124">
                  <c:v>0.99997</c:v>
                </c:pt>
                <c:pt idx="125">
                  <c:v>0.99998</c:v>
                </c:pt>
                <c:pt idx="126">
                  <c:v>0.99999</c:v>
                </c:pt>
                <c:pt idx="127">
                  <c:v>1.0</c:v>
                </c:pt>
              </c:numCache>
            </c:numRef>
          </c:xVal>
          <c:yVal>
            <c:numRef>
              <c:f>calculatorbig!$Z$8:$Z$135</c:f>
              <c:numCache>
                <c:formatCode>0.0%</c:formatCode>
                <c:ptCount val="128"/>
                <c:pt idx="0">
                  <c:v>0.278032469567043</c:v>
                </c:pt>
                <c:pt idx="1">
                  <c:v>0.27187519025759</c:v>
                </c:pt>
                <c:pt idx="2">
                  <c:v>0.263406766014312</c:v>
                </c:pt>
                <c:pt idx="3">
                  <c:v>0.259532515590116</c:v>
                </c:pt>
                <c:pt idx="4">
                  <c:v>0.257360515138065</c:v>
                </c:pt>
                <c:pt idx="5">
                  <c:v>0.255574361209725</c:v>
                </c:pt>
                <c:pt idx="6">
                  <c:v>0.253393438823201</c:v>
                </c:pt>
                <c:pt idx="7">
                  <c:v>0.25051999587274</c:v>
                </c:pt>
                <c:pt idx="8">
                  <c:v>0.249574772699471</c:v>
                </c:pt>
                <c:pt idx="9">
                  <c:v>0.251324412425878</c:v>
                </c:pt>
                <c:pt idx="10">
                  <c:v>0.248040204175768</c:v>
                </c:pt>
                <c:pt idx="11">
                  <c:v>0.246891899112281</c:v>
                </c:pt>
                <c:pt idx="12">
                  <c:v>0.24625258591843</c:v>
                </c:pt>
                <c:pt idx="13">
                  <c:v>0.244785470065009</c:v>
                </c:pt>
                <c:pt idx="14">
                  <c:v>0.244120490382257</c:v>
                </c:pt>
                <c:pt idx="15">
                  <c:v>0.244059581167246</c:v>
                </c:pt>
                <c:pt idx="16">
                  <c:v>0.244272567248916</c:v>
                </c:pt>
                <c:pt idx="17">
                  <c:v>0.244953008369774</c:v>
                </c:pt>
                <c:pt idx="18">
                  <c:v>0.24452321477466</c:v>
                </c:pt>
                <c:pt idx="19">
                  <c:v>0.244729654529511</c:v>
                </c:pt>
                <c:pt idx="20">
                  <c:v>0.248190032057959</c:v>
                </c:pt>
                <c:pt idx="21">
                  <c:v>0.250861631987986</c:v>
                </c:pt>
                <c:pt idx="22">
                  <c:v>0.250089180630593</c:v>
                </c:pt>
                <c:pt idx="23">
                  <c:v>0.250014125220502</c:v>
                </c:pt>
                <c:pt idx="24">
                  <c:v>0.249912489345909</c:v>
                </c:pt>
                <c:pt idx="25">
                  <c:v>0.246650862818083</c:v>
                </c:pt>
                <c:pt idx="26">
                  <c:v>0.245443979748885</c:v>
                </c:pt>
                <c:pt idx="27">
                  <c:v>0.245807448552559</c:v>
                </c:pt>
                <c:pt idx="28">
                  <c:v>0.246169937472979</c:v>
                </c:pt>
                <c:pt idx="29">
                  <c:v>0.244002942097144</c:v>
                </c:pt>
                <c:pt idx="30">
                  <c:v>0.239791086456138</c:v>
                </c:pt>
                <c:pt idx="31">
                  <c:v>0.239380318345305</c:v>
                </c:pt>
                <c:pt idx="32">
                  <c:v>0.240812840408691</c:v>
                </c:pt>
                <c:pt idx="33">
                  <c:v>0.241490065048837</c:v>
                </c:pt>
                <c:pt idx="34">
                  <c:v>0.2415012908141</c:v>
                </c:pt>
                <c:pt idx="35">
                  <c:v>0.241809714816073</c:v>
                </c:pt>
                <c:pt idx="36">
                  <c:v>0.241498168996089</c:v>
                </c:pt>
                <c:pt idx="37">
                  <c:v>0.241054559330669</c:v>
                </c:pt>
                <c:pt idx="38">
                  <c:v>0.24180423003831</c:v>
                </c:pt>
                <c:pt idx="39">
                  <c:v>0.242898192582778</c:v>
                </c:pt>
                <c:pt idx="40">
                  <c:v>0.245457687109547</c:v>
                </c:pt>
                <c:pt idx="41">
                  <c:v>0.247018030930438</c:v>
                </c:pt>
                <c:pt idx="42">
                  <c:v>0.248336947905971</c:v>
                </c:pt>
                <c:pt idx="43">
                  <c:v>0.247113371041805</c:v>
                </c:pt>
                <c:pt idx="44">
                  <c:v>0.247428056365153</c:v>
                </c:pt>
                <c:pt idx="45">
                  <c:v>0.24882161497139</c:v>
                </c:pt>
                <c:pt idx="46">
                  <c:v>0.250023779571916</c:v>
                </c:pt>
                <c:pt idx="47">
                  <c:v>0.251110621808576</c:v>
                </c:pt>
                <c:pt idx="48">
                  <c:v>0.251861457174111</c:v>
                </c:pt>
                <c:pt idx="49">
                  <c:v>0.252315876917517</c:v>
                </c:pt>
                <c:pt idx="50">
                  <c:v>0.25446159786801</c:v>
                </c:pt>
                <c:pt idx="51">
                  <c:v>0.255528710640677</c:v>
                </c:pt>
                <c:pt idx="52">
                  <c:v>0.256479740391168</c:v>
                </c:pt>
                <c:pt idx="53">
                  <c:v>0.25808046649708</c:v>
                </c:pt>
                <c:pt idx="54">
                  <c:v>0.260466777645978</c:v>
                </c:pt>
                <c:pt idx="55">
                  <c:v>0.263888335237237</c:v>
                </c:pt>
                <c:pt idx="56">
                  <c:v>0.266086961742663</c:v>
                </c:pt>
                <c:pt idx="57">
                  <c:v>0.267202298531958</c:v>
                </c:pt>
                <c:pt idx="58">
                  <c:v>0.267631527358111</c:v>
                </c:pt>
                <c:pt idx="59">
                  <c:v>0.268418697551991</c:v>
                </c:pt>
                <c:pt idx="60">
                  <c:v>0.268765278682584</c:v>
                </c:pt>
                <c:pt idx="61">
                  <c:v>0.267852980588707</c:v>
                </c:pt>
                <c:pt idx="62">
                  <c:v>0.267453409288197</c:v>
                </c:pt>
                <c:pt idx="63">
                  <c:v>0.269293284397774</c:v>
                </c:pt>
                <c:pt idx="64">
                  <c:v>0.270633646641627</c:v>
                </c:pt>
                <c:pt idx="65">
                  <c:v>0.271479365099891</c:v>
                </c:pt>
                <c:pt idx="66">
                  <c:v>0.273006608308816</c:v>
                </c:pt>
                <c:pt idx="67">
                  <c:v>0.275037754304639</c:v>
                </c:pt>
                <c:pt idx="68">
                  <c:v>0.27836602558911</c:v>
                </c:pt>
                <c:pt idx="69">
                  <c:v>0.281554192670212</c:v>
                </c:pt>
                <c:pt idx="70">
                  <c:v>0.282632982224025</c:v>
                </c:pt>
                <c:pt idx="71">
                  <c:v>0.283166829122015</c:v>
                </c:pt>
                <c:pt idx="72">
                  <c:v>0.283648161525985</c:v>
                </c:pt>
                <c:pt idx="73">
                  <c:v>0.285379183894745</c:v>
                </c:pt>
                <c:pt idx="74">
                  <c:v>0.287243887349085</c:v>
                </c:pt>
                <c:pt idx="75">
                  <c:v>0.289314555717474</c:v>
                </c:pt>
                <c:pt idx="76">
                  <c:v>0.292630922777933</c:v>
                </c:pt>
                <c:pt idx="77">
                  <c:v>0.295639743441364</c:v>
                </c:pt>
                <c:pt idx="78">
                  <c:v>0.298122177675736</c:v>
                </c:pt>
                <c:pt idx="79">
                  <c:v>0.300199480296284</c:v>
                </c:pt>
                <c:pt idx="80">
                  <c:v>0.303077231974094</c:v>
                </c:pt>
                <c:pt idx="81">
                  <c:v>0.306524390156093</c:v>
                </c:pt>
                <c:pt idx="82">
                  <c:v>0.307699505044589</c:v>
                </c:pt>
                <c:pt idx="83">
                  <c:v>0.309390312732737</c:v>
                </c:pt>
                <c:pt idx="84">
                  <c:v>0.31165196904912</c:v>
                </c:pt>
                <c:pt idx="85">
                  <c:v>0.311236001105315</c:v>
                </c:pt>
                <c:pt idx="86">
                  <c:v>0.31030640783188</c:v>
                </c:pt>
                <c:pt idx="87">
                  <c:v>0.31053517293182</c:v>
                </c:pt>
                <c:pt idx="88">
                  <c:v>0.310680390029069</c:v>
                </c:pt>
                <c:pt idx="89">
                  <c:v>0.309459576766171</c:v>
                </c:pt>
                <c:pt idx="90">
                  <c:v>0.307809683273419</c:v>
                </c:pt>
                <c:pt idx="91">
                  <c:v>0.306200217602453</c:v>
                </c:pt>
                <c:pt idx="92">
                  <c:v>0.305681062968877</c:v>
                </c:pt>
                <c:pt idx="93">
                  <c:v>0.304944245074796</c:v>
                </c:pt>
                <c:pt idx="94">
                  <c:v>0.302611260086144</c:v>
                </c:pt>
                <c:pt idx="95">
                  <c:v>0.300581688651309</c:v>
                </c:pt>
                <c:pt idx="96">
                  <c:v>0.298067586235591</c:v>
                </c:pt>
                <c:pt idx="97">
                  <c:v>0.295573073013261</c:v>
                </c:pt>
                <c:pt idx="98">
                  <c:v>0.292645108850783</c:v>
                </c:pt>
                <c:pt idx="99">
                  <c:v>0.292336466159225</c:v>
                </c:pt>
                <c:pt idx="100">
                  <c:v>0.293926276555848</c:v>
                </c:pt>
                <c:pt idx="101">
                  <c:v>0.294952152793852</c:v>
                </c:pt>
                <c:pt idx="102">
                  <c:v>0.296679948813489</c:v>
                </c:pt>
                <c:pt idx="103">
                  <c:v>0.299287180752428</c:v>
                </c:pt>
                <c:pt idx="104">
                  <c:v>0.305245864912776</c:v>
                </c:pt>
                <c:pt idx="105">
                  <c:v>0.311169665491336</c:v>
                </c:pt>
                <c:pt idx="106">
                  <c:v>0.320879489592621</c:v>
                </c:pt>
                <c:pt idx="107">
                  <c:v>0.332980019698208</c:v>
                </c:pt>
                <c:pt idx="108">
                  <c:v>0.342695319298074</c:v>
                </c:pt>
                <c:pt idx="109">
                  <c:v>0.346021545243561</c:v>
                </c:pt>
                <c:pt idx="110">
                  <c:v>0.348123699278588</c:v>
                </c:pt>
                <c:pt idx="111">
                  <c:v>0.35060610167391</c:v>
                </c:pt>
                <c:pt idx="112">
                  <c:v>0.35470690853903</c:v>
                </c:pt>
                <c:pt idx="113">
                  <c:v>0.360442023470354</c:v>
                </c:pt>
                <c:pt idx="114">
                  <c:v>0.363973221874999</c:v>
                </c:pt>
                <c:pt idx="115">
                  <c:v>0.364860922519998</c:v>
                </c:pt>
                <c:pt idx="116">
                  <c:v>0.363318998683053</c:v>
                </c:pt>
                <c:pt idx="117">
                  <c:v>0.360897322002809</c:v>
                </c:pt>
                <c:pt idx="118">
                  <c:v>0.362019627950135</c:v>
                </c:pt>
                <c:pt idx="119">
                  <c:v>0.362938135790078</c:v>
                </c:pt>
                <c:pt idx="120">
                  <c:v>0.361326654631143</c:v>
                </c:pt>
                <c:pt idx="121">
                  <c:v>0.359138250829609</c:v>
                </c:pt>
                <c:pt idx="122">
                  <c:v>0.355718827609062</c:v>
                </c:pt>
                <c:pt idx="123">
                  <c:v>0.352936799717507</c:v>
                </c:pt>
                <c:pt idx="124">
                  <c:v>0.345428851886565</c:v>
                </c:pt>
                <c:pt idx="125">
                  <c:v>0.328068841886583</c:v>
                </c:pt>
                <c:pt idx="126">
                  <c:v>0.307916711591379</c:v>
                </c:pt>
                <c:pt idx="127">
                  <c:v>0.264336881090527</c:v>
                </c:pt>
              </c:numCache>
            </c:numRef>
          </c:yVal>
          <c:smooth val="0"/>
        </c:ser>
        <c:dLbls>
          <c:showLegendKey val="0"/>
          <c:showVal val="0"/>
          <c:showCatName val="0"/>
          <c:showSerName val="0"/>
          <c:showPercent val="0"/>
          <c:showBubbleSize val="0"/>
        </c:dLbls>
        <c:axId val="2107429992"/>
        <c:axId val="2107415960"/>
      </c:scatterChart>
      <c:valAx>
        <c:axId val="2107429992"/>
        <c:scaling>
          <c:orientation val="minMax"/>
          <c:max val="1.0"/>
          <c:min val="0.0"/>
        </c:scaling>
        <c:delete val="0"/>
        <c:axPos val="b"/>
        <c:majorGridlines>
          <c:spPr>
            <a:ln>
              <a:prstDash val="sysDash"/>
            </a:ln>
          </c:spPr>
        </c:majorGridlines>
        <c:title>
          <c:tx>
            <c:rich>
              <a:bodyPr/>
              <a:lstStyle/>
              <a:p>
                <a:pPr>
                  <a:defRPr/>
                </a:pPr>
                <a:r>
                  <a:rPr lang="en-US" sz="1400"/>
                  <a:t>Income group</a:t>
                </a:r>
              </a:p>
            </c:rich>
          </c:tx>
          <c:layout>
            <c:manualLayout>
              <c:xMode val="edge"/>
              <c:yMode val="edge"/>
              <c:x val="0.387048347928471"/>
              <c:y val="0.892157138445929"/>
            </c:manualLayout>
          </c:layout>
          <c:overlay val="0"/>
        </c:title>
        <c:numFmt formatCode="0%" sourceLinked="1"/>
        <c:majorTickMark val="out"/>
        <c:minorTickMark val="none"/>
        <c:tickLblPos val="nextTo"/>
        <c:txPr>
          <a:bodyPr rot="-5400000" vert="horz"/>
          <a:lstStyle/>
          <a:p>
            <a:pPr>
              <a:defRPr sz="1200"/>
            </a:pPr>
            <a:endParaRPr lang="en-US"/>
          </a:p>
        </c:txPr>
        <c:crossAx val="2107415960"/>
        <c:crossesAt val="0.0"/>
        <c:crossBetween val="midCat"/>
        <c:majorUnit val="0.1"/>
      </c:valAx>
      <c:valAx>
        <c:axId val="2107415960"/>
        <c:scaling>
          <c:orientation val="minMax"/>
        </c:scaling>
        <c:delete val="0"/>
        <c:axPos val="l"/>
        <c:majorGridlines>
          <c:spPr>
            <a:ln>
              <a:prstDash val="sysDot"/>
            </a:ln>
          </c:spPr>
        </c:majorGridlines>
        <c:title>
          <c:tx>
            <c:rich>
              <a:bodyPr rot="-5400000" vert="horz"/>
              <a:lstStyle/>
              <a:p>
                <a:pPr>
                  <a:defRPr sz="1400"/>
                </a:pPr>
                <a:r>
                  <a:rPr lang="fr-FR" sz="1400" b="0"/>
                  <a:t>%</a:t>
                </a:r>
                <a:r>
                  <a:rPr lang="fr-FR" sz="1400" b="0" baseline="0"/>
                  <a:t> of pre-tax income</a:t>
                </a:r>
                <a:endParaRPr lang="fr-FR" sz="1400" b="0"/>
              </a:p>
            </c:rich>
          </c:tx>
          <c:layout>
            <c:manualLayout>
              <c:xMode val="edge"/>
              <c:yMode val="edge"/>
              <c:x val="0.00100504084185738"/>
              <c:y val="0.205732371688833"/>
            </c:manualLayout>
          </c:layout>
          <c:overlay val="0"/>
        </c:title>
        <c:numFmt formatCode="0%" sourceLinked="0"/>
        <c:majorTickMark val="none"/>
        <c:minorTickMark val="none"/>
        <c:tickLblPos val="nextTo"/>
        <c:txPr>
          <a:bodyPr/>
          <a:lstStyle/>
          <a:p>
            <a:pPr>
              <a:defRPr sz="1200"/>
            </a:pPr>
            <a:endParaRPr lang="en-US"/>
          </a:p>
        </c:txPr>
        <c:crossAx val="2107429992"/>
        <c:crosses val="autoZero"/>
        <c:crossBetween val="midCat"/>
      </c:valAx>
      <c:spPr>
        <a:ln>
          <a:solidFill>
            <a:schemeClr val="tx1"/>
          </a:solidFill>
        </a:ln>
      </c:spPr>
    </c:plotArea>
    <c:legend>
      <c:legendPos val="t"/>
      <c:layout>
        <c:manualLayout>
          <c:xMode val="edge"/>
          <c:yMode val="edge"/>
          <c:x val="0.24458533627318"/>
          <c:y val="0.595344448340719"/>
          <c:w val="0.592289719626168"/>
          <c:h val="0.0744607291735592"/>
        </c:manualLayout>
      </c:layout>
      <c:overlay val="0"/>
      <c:txPr>
        <a:bodyPr/>
        <a:lstStyle/>
        <a:p>
          <a:pPr>
            <a:defRPr sz="1200"/>
          </a:pPr>
          <a:endParaRPr lang="en-US"/>
        </a:p>
      </c:txPr>
    </c:legend>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a:t>After-tax income inequality</a:t>
            </a:r>
          </a:p>
        </c:rich>
      </c:tx>
      <c:layout>
        <c:manualLayout>
          <c:xMode val="edge"/>
          <c:yMode val="edge"/>
          <c:x val="0.289143240856575"/>
          <c:y val="0.00362656873773131"/>
        </c:manualLayout>
      </c:layout>
      <c:overlay val="0"/>
    </c:title>
    <c:autoTitleDeleted val="0"/>
    <c:plotArea>
      <c:layout>
        <c:manualLayout>
          <c:layoutTarget val="inner"/>
          <c:xMode val="edge"/>
          <c:yMode val="edge"/>
          <c:x val="0.134575759805725"/>
          <c:y val="0.0939639122192449"/>
          <c:w val="0.746904481565972"/>
          <c:h val="0.691446657403119"/>
        </c:manualLayout>
      </c:layout>
      <c:scatterChart>
        <c:scatterStyle val="lineMarker"/>
        <c:varyColors val="0"/>
        <c:ser>
          <c:idx val="3"/>
          <c:order val="12"/>
          <c:spPr>
            <a:ln w="9525">
              <a:solidFill>
                <a:schemeClr val="tx1">
                  <a:lumMod val="50000"/>
                  <a:lumOff val="50000"/>
                </a:schemeClr>
              </a:solidFill>
              <a:prstDash val="sysDash"/>
            </a:ln>
          </c:spPr>
          <c:marker>
            <c:symbol val="none"/>
          </c:marker>
          <c:xVal>
            <c:numRef>
              <c:f>calculatorbig!$FS$8:$FS$135</c:f>
              <c:numCache>
                <c:formatCode>0.0%</c:formatCode>
                <c:ptCount val="128"/>
                <c:pt idx="0">
                  <c:v>0.89840562972319</c:v>
                </c:pt>
                <c:pt idx="1">
                  <c:v>0.89840562972319</c:v>
                </c:pt>
                <c:pt idx="2">
                  <c:v>0.89840562972319</c:v>
                </c:pt>
                <c:pt idx="3">
                  <c:v>0.89840562972319</c:v>
                </c:pt>
                <c:pt idx="4">
                  <c:v>0.89840562972319</c:v>
                </c:pt>
                <c:pt idx="5">
                  <c:v>0.89840562972319</c:v>
                </c:pt>
                <c:pt idx="6">
                  <c:v>0.89840562972319</c:v>
                </c:pt>
                <c:pt idx="7">
                  <c:v>0.89840562972319</c:v>
                </c:pt>
                <c:pt idx="8">
                  <c:v>0.89840562972319</c:v>
                </c:pt>
                <c:pt idx="9">
                  <c:v>0.89840562972319</c:v>
                </c:pt>
                <c:pt idx="10">
                  <c:v>0.89840562972319</c:v>
                </c:pt>
                <c:pt idx="11">
                  <c:v>0.89840562972319</c:v>
                </c:pt>
                <c:pt idx="12">
                  <c:v>0.89840562972319</c:v>
                </c:pt>
                <c:pt idx="13">
                  <c:v>0.89840562972319</c:v>
                </c:pt>
                <c:pt idx="14">
                  <c:v>0.89840562972319</c:v>
                </c:pt>
                <c:pt idx="15">
                  <c:v>0.89840562972319</c:v>
                </c:pt>
                <c:pt idx="16">
                  <c:v>0.89840562972319</c:v>
                </c:pt>
                <c:pt idx="17">
                  <c:v>0.89840562972319</c:v>
                </c:pt>
                <c:pt idx="18">
                  <c:v>0.89840562972319</c:v>
                </c:pt>
                <c:pt idx="19">
                  <c:v>0.89840562972319</c:v>
                </c:pt>
                <c:pt idx="20">
                  <c:v>0.89840562972319</c:v>
                </c:pt>
                <c:pt idx="21">
                  <c:v>0.89840562972319</c:v>
                </c:pt>
                <c:pt idx="22">
                  <c:v>0.89840562972319</c:v>
                </c:pt>
                <c:pt idx="23">
                  <c:v>0.89840562972319</c:v>
                </c:pt>
                <c:pt idx="24">
                  <c:v>0.89840562972319</c:v>
                </c:pt>
                <c:pt idx="25">
                  <c:v>0.89840562972319</c:v>
                </c:pt>
                <c:pt idx="26">
                  <c:v>0.89840562972319</c:v>
                </c:pt>
                <c:pt idx="27">
                  <c:v>0.89840562972319</c:v>
                </c:pt>
                <c:pt idx="28">
                  <c:v>0.89840562972319</c:v>
                </c:pt>
                <c:pt idx="29">
                  <c:v>0.89840562972319</c:v>
                </c:pt>
                <c:pt idx="30">
                  <c:v>0.89840562972319</c:v>
                </c:pt>
                <c:pt idx="31">
                  <c:v>0.89840562972319</c:v>
                </c:pt>
                <c:pt idx="32">
                  <c:v>0.89840562972319</c:v>
                </c:pt>
                <c:pt idx="33">
                  <c:v>0.89840562972319</c:v>
                </c:pt>
                <c:pt idx="34">
                  <c:v>0.89840562972319</c:v>
                </c:pt>
                <c:pt idx="35">
                  <c:v>0.89840562972319</c:v>
                </c:pt>
                <c:pt idx="36">
                  <c:v>0.89840562972319</c:v>
                </c:pt>
                <c:pt idx="37">
                  <c:v>0.89840562972319</c:v>
                </c:pt>
                <c:pt idx="38">
                  <c:v>0.89840562972319</c:v>
                </c:pt>
                <c:pt idx="39">
                  <c:v>0.89840562972319</c:v>
                </c:pt>
                <c:pt idx="40">
                  <c:v>0.89840562972319</c:v>
                </c:pt>
                <c:pt idx="41">
                  <c:v>0.89840562972319</c:v>
                </c:pt>
                <c:pt idx="42">
                  <c:v>0.89840562972319</c:v>
                </c:pt>
                <c:pt idx="43">
                  <c:v>0.89840562972319</c:v>
                </c:pt>
                <c:pt idx="44">
                  <c:v>0.89840562972319</c:v>
                </c:pt>
                <c:pt idx="45">
                  <c:v>0.89840562972319</c:v>
                </c:pt>
                <c:pt idx="46">
                  <c:v>0.89840562972319</c:v>
                </c:pt>
                <c:pt idx="47">
                  <c:v>0.89840562972319</c:v>
                </c:pt>
                <c:pt idx="48">
                  <c:v>0.89840562972319</c:v>
                </c:pt>
                <c:pt idx="49">
                  <c:v>0.89840562972319</c:v>
                </c:pt>
                <c:pt idx="50">
                  <c:v>0.89840562972319</c:v>
                </c:pt>
                <c:pt idx="51">
                  <c:v>0.89840562972319</c:v>
                </c:pt>
                <c:pt idx="52">
                  <c:v>0.89840562972319</c:v>
                </c:pt>
                <c:pt idx="53">
                  <c:v>0.89840562972319</c:v>
                </c:pt>
                <c:pt idx="54">
                  <c:v>0.89840562972319</c:v>
                </c:pt>
                <c:pt idx="55">
                  <c:v>0.89840562972319</c:v>
                </c:pt>
                <c:pt idx="56">
                  <c:v>0.89840562972319</c:v>
                </c:pt>
                <c:pt idx="57">
                  <c:v>0.89840562972319</c:v>
                </c:pt>
                <c:pt idx="58">
                  <c:v>0.89840562972319</c:v>
                </c:pt>
                <c:pt idx="59">
                  <c:v>0.89840562972319</c:v>
                </c:pt>
                <c:pt idx="60">
                  <c:v>0.89840562972319</c:v>
                </c:pt>
                <c:pt idx="61">
                  <c:v>0.89840562972319</c:v>
                </c:pt>
                <c:pt idx="62">
                  <c:v>0.89840562972319</c:v>
                </c:pt>
                <c:pt idx="63">
                  <c:v>0.89840562972319</c:v>
                </c:pt>
                <c:pt idx="64">
                  <c:v>0.89840562972319</c:v>
                </c:pt>
                <c:pt idx="65">
                  <c:v>0.89840562972319</c:v>
                </c:pt>
                <c:pt idx="66">
                  <c:v>0.89840562972319</c:v>
                </c:pt>
                <c:pt idx="67">
                  <c:v>0.89840562972319</c:v>
                </c:pt>
                <c:pt idx="68">
                  <c:v>0.89840562972319</c:v>
                </c:pt>
                <c:pt idx="69">
                  <c:v>0.89840562972319</c:v>
                </c:pt>
                <c:pt idx="70">
                  <c:v>0.89840562972319</c:v>
                </c:pt>
                <c:pt idx="71">
                  <c:v>0.89840562972319</c:v>
                </c:pt>
                <c:pt idx="72">
                  <c:v>0.89840562972319</c:v>
                </c:pt>
                <c:pt idx="73">
                  <c:v>0.89840562972319</c:v>
                </c:pt>
                <c:pt idx="74">
                  <c:v>0.89840562972319</c:v>
                </c:pt>
                <c:pt idx="75">
                  <c:v>0.89840562972319</c:v>
                </c:pt>
                <c:pt idx="76">
                  <c:v>0.89840562972319</c:v>
                </c:pt>
                <c:pt idx="77">
                  <c:v>0.89840562972319</c:v>
                </c:pt>
                <c:pt idx="78">
                  <c:v>0.89840562972319</c:v>
                </c:pt>
                <c:pt idx="79">
                  <c:v>0.89840562972319</c:v>
                </c:pt>
                <c:pt idx="80">
                  <c:v>0.89840562972319</c:v>
                </c:pt>
                <c:pt idx="81">
                  <c:v>0.89840562972319</c:v>
                </c:pt>
                <c:pt idx="82">
                  <c:v>0.89840562972319</c:v>
                </c:pt>
                <c:pt idx="83">
                  <c:v>0.89840562972319</c:v>
                </c:pt>
                <c:pt idx="84">
                  <c:v>0.89840562972319</c:v>
                </c:pt>
                <c:pt idx="85">
                  <c:v>0.89840562972319</c:v>
                </c:pt>
                <c:pt idx="86">
                  <c:v>0.89840562972319</c:v>
                </c:pt>
                <c:pt idx="87">
                  <c:v>0.89840562972319</c:v>
                </c:pt>
                <c:pt idx="88">
                  <c:v>0.89840562972319</c:v>
                </c:pt>
                <c:pt idx="89">
                  <c:v>0.89840562972319</c:v>
                </c:pt>
                <c:pt idx="90">
                  <c:v>0.89840562972319</c:v>
                </c:pt>
                <c:pt idx="91">
                  <c:v>0.89840562972319</c:v>
                </c:pt>
                <c:pt idx="92">
                  <c:v>0.89840562972319</c:v>
                </c:pt>
                <c:pt idx="93">
                  <c:v>0.89840562972319</c:v>
                </c:pt>
                <c:pt idx="94">
                  <c:v>0.89840562972319</c:v>
                </c:pt>
                <c:pt idx="95">
                  <c:v>0.89840562972319</c:v>
                </c:pt>
                <c:pt idx="96">
                  <c:v>0.89840562972319</c:v>
                </c:pt>
                <c:pt idx="97">
                  <c:v>0.89840562972319</c:v>
                </c:pt>
                <c:pt idx="98">
                  <c:v>0.89840562972319</c:v>
                </c:pt>
                <c:pt idx="99">
                  <c:v>0.89840562972319</c:v>
                </c:pt>
                <c:pt idx="100">
                  <c:v>0.89840562972319</c:v>
                </c:pt>
                <c:pt idx="101">
                  <c:v>0.89840562972319</c:v>
                </c:pt>
                <c:pt idx="102">
                  <c:v>0.89840562972319</c:v>
                </c:pt>
                <c:pt idx="103">
                  <c:v>0.89840562972319</c:v>
                </c:pt>
                <c:pt idx="104">
                  <c:v>0.89840562972319</c:v>
                </c:pt>
                <c:pt idx="105">
                  <c:v>0.89840562972319</c:v>
                </c:pt>
                <c:pt idx="106">
                  <c:v>0.89840562972319</c:v>
                </c:pt>
                <c:pt idx="107">
                  <c:v>0.89840562972319</c:v>
                </c:pt>
                <c:pt idx="108">
                  <c:v>0.89840562972319</c:v>
                </c:pt>
                <c:pt idx="109">
                  <c:v>0.89840562972319</c:v>
                </c:pt>
                <c:pt idx="110">
                  <c:v>0.89840562972319</c:v>
                </c:pt>
                <c:pt idx="111">
                  <c:v>0.89840562972319</c:v>
                </c:pt>
                <c:pt idx="112">
                  <c:v>0.89840562972319</c:v>
                </c:pt>
                <c:pt idx="113">
                  <c:v>0.89840562972319</c:v>
                </c:pt>
                <c:pt idx="114">
                  <c:v>0.89840562972319</c:v>
                </c:pt>
                <c:pt idx="115">
                  <c:v>0.89840562972319</c:v>
                </c:pt>
                <c:pt idx="116">
                  <c:v>0.89840562972319</c:v>
                </c:pt>
                <c:pt idx="117">
                  <c:v>0.89840562972319</c:v>
                </c:pt>
                <c:pt idx="118">
                  <c:v>0.89840562972319</c:v>
                </c:pt>
                <c:pt idx="119">
                  <c:v>0.89840562972319</c:v>
                </c:pt>
                <c:pt idx="120">
                  <c:v>0.89840562972319</c:v>
                </c:pt>
                <c:pt idx="121">
                  <c:v>0.89840562972319</c:v>
                </c:pt>
                <c:pt idx="122">
                  <c:v>0.89840562972319</c:v>
                </c:pt>
                <c:pt idx="123">
                  <c:v>0.89840562972319</c:v>
                </c:pt>
                <c:pt idx="124">
                  <c:v>0.89840562972319</c:v>
                </c:pt>
                <c:pt idx="125">
                  <c:v>0.89840562972319</c:v>
                </c:pt>
                <c:pt idx="126">
                  <c:v>0.89840562972319</c:v>
                </c:pt>
                <c:pt idx="127">
                  <c:v>0.89840562972319</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4"/>
          <c:order val="13"/>
          <c:spPr>
            <a:ln w="9525">
              <a:solidFill>
                <a:schemeClr val="tx1">
                  <a:lumMod val="50000"/>
                  <a:lumOff val="50000"/>
                </a:schemeClr>
              </a:solidFill>
              <a:prstDash val="sysDash"/>
            </a:ln>
          </c:spPr>
          <c:marker>
            <c:symbol val="none"/>
          </c:marker>
          <c:xVal>
            <c:numRef>
              <c:f>calculatorbig!$FT$8:$FT$135</c:f>
              <c:numCache>
                <c:formatCode>0.0%</c:formatCode>
                <c:ptCount val="128"/>
                <c:pt idx="0">
                  <c:v>0.946670002406072</c:v>
                </c:pt>
                <c:pt idx="1">
                  <c:v>0.946670002406072</c:v>
                </c:pt>
                <c:pt idx="2">
                  <c:v>0.946670002406072</c:v>
                </c:pt>
                <c:pt idx="3">
                  <c:v>0.946670002406072</c:v>
                </c:pt>
                <c:pt idx="4">
                  <c:v>0.946670002406072</c:v>
                </c:pt>
                <c:pt idx="5">
                  <c:v>0.946670002406072</c:v>
                </c:pt>
                <c:pt idx="6">
                  <c:v>0.946670002406072</c:v>
                </c:pt>
                <c:pt idx="7">
                  <c:v>0.946670002406072</c:v>
                </c:pt>
                <c:pt idx="8">
                  <c:v>0.946670002406072</c:v>
                </c:pt>
                <c:pt idx="9">
                  <c:v>0.946670002406072</c:v>
                </c:pt>
                <c:pt idx="10">
                  <c:v>0.946670002406072</c:v>
                </c:pt>
                <c:pt idx="11">
                  <c:v>0.946670002406072</c:v>
                </c:pt>
                <c:pt idx="12">
                  <c:v>0.946670002406072</c:v>
                </c:pt>
                <c:pt idx="13">
                  <c:v>0.946670002406072</c:v>
                </c:pt>
                <c:pt idx="14">
                  <c:v>0.946670002406072</c:v>
                </c:pt>
                <c:pt idx="15">
                  <c:v>0.946670002406072</c:v>
                </c:pt>
                <c:pt idx="16">
                  <c:v>0.946670002406072</c:v>
                </c:pt>
                <c:pt idx="17">
                  <c:v>0.946670002406072</c:v>
                </c:pt>
                <c:pt idx="18">
                  <c:v>0.946670002406072</c:v>
                </c:pt>
                <c:pt idx="19">
                  <c:v>0.946670002406072</c:v>
                </c:pt>
                <c:pt idx="20">
                  <c:v>0.946670002406072</c:v>
                </c:pt>
                <c:pt idx="21">
                  <c:v>0.946670002406072</c:v>
                </c:pt>
                <c:pt idx="22">
                  <c:v>0.946670002406072</c:v>
                </c:pt>
                <c:pt idx="23">
                  <c:v>0.946670002406072</c:v>
                </c:pt>
                <c:pt idx="24">
                  <c:v>0.946670002406072</c:v>
                </c:pt>
                <c:pt idx="25">
                  <c:v>0.946670002406072</c:v>
                </c:pt>
                <c:pt idx="26">
                  <c:v>0.946670002406072</c:v>
                </c:pt>
                <c:pt idx="27">
                  <c:v>0.946670002406072</c:v>
                </c:pt>
                <c:pt idx="28">
                  <c:v>0.946670002406072</c:v>
                </c:pt>
                <c:pt idx="29">
                  <c:v>0.946670002406072</c:v>
                </c:pt>
                <c:pt idx="30">
                  <c:v>0.946670002406072</c:v>
                </c:pt>
                <c:pt idx="31">
                  <c:v>0.946670002406072</c:v>
                </c:pt>
                <c:pt idx="32">
                  <c:v>0.946670002406072</c:v>
                </c:pt>
                <c:pt idx="33">
                  <c:v>0.946670002406072</c:v>
                </c:pt>
                <c:pt idx="34">
                  <c:v>0.946670002406072</c:v>
                </c:pt>
                <c:pt idx="35">
                  <c:v>0.946670002406072</c:v>
                </c:pt>
                <c:pt idx="36">
                  <c:v>0.946670002406072</c:v>
                </c:pt>
                <c:pt idx="37">
                  <c:v>0.946670002406072</c:v>
                </c:pt>
                <c:pt idx="38">
                  <c:v>0.946670002406072</c:v>
                </c:pt>
                <c:pt idx="39">
                  <c:v>0.946670002406072</c:v>
                </c:pt>
                <c:pt idx="40">
                  <c:v>0.946670002406072</c:v>
                </c:pt>
                <c:pt idx="41">
                  <c:v>0.946670002406072</c:v>
                </c:pt>
                <c:pt idx="42">
                  <c:v>0.946670002406072</c:v>
                </c:pt>
                <c:pt idx="43">
                  <c:v>0.946670002406072</c:v>
                </c:pt>
                <c:pt idx="44">
                  <c:v>0.946670002406072</c:v>
                </c:pt>
                <c:pt idx="45">
                  <c:v>0.946670002406072</c:v>
                </c:pt>
                <c:pt idx="46">
                  <c:v>0.946670002406072</c:v>
                </c:pt>
                <c:pt idx="47">
                  <c:v>0.946670002406072</c:v>
                </c:pt>
                <c:pt idx="48">
                  <c:v>0.946670002406072</c:v>
                </c:pt>
                <c:pt idx="49">
                  <c:v>0.946670002406072</c:v>
                </c:pt>
                <c:pt idx="50">
                  <c:v>0.946670002406072</c:v>
                </c:pt>
                <c:pt idx="51">
                  <c:v>0.946670002406072</c:v>
                </c:pt>
                <c:pt idx="52">
                  <c:v>0.946670002406072</c:v>
                </c:pt>
                <c:pt idx="53">
                  <c:v>0.946670002406072</c:v>
                </c:pt>
                <c:pt idx="54">
                  <c:v>0.946670002406072</c:v>
                </c:pt>
                <c:pt idx="55">
                  <c:v>0.946670002406072</c:v>
                </c:pt>
                <c:pt idx="56">
                  <c:v>0.946670002406072</c:v>
                </c:pt>
                <c:pt idx="57">
                  <c:v>0.946670002406072</c:v>
                </c:pt>
                <c:pt idx="58">
                  <c:v>0.946670002406072</c:v>
                </c:pt>
                <c:pt idx="59">
                  <c:v>0.946670002406072</c:v>
                </c:pt>
                <c:pt idx="60">
                  <c:v>0.946670002406072</c:v>
                </c:pt>
                <c:pt idx="61">
                  <c:v>0.946670002406072</c:v>
                </c:pt>
                <c:pt idx="62">
                  <c:v>0.946670002406072</c:v>
                </c:pt>
                <c:pt idx="63">
                  <c:v>0.946670002406072</c:v>
                </c:pt>
                <c:pt idx="64">
                  <c:v>0.946670002406072</c:v>
                </c:pt>
                <c:pt idx="65">
                  <c:v>0.946670002406072</c:v>
                </c:pt>
                <c:pt idx="66">
                  <c:v>0.946670002406072</c:v>
                </c:pt>
                <c:pt idx="67">
                  <c:v>0.946670002406072</c:v>
                </c:pt>
                <c:pt idx="68">
                  <c:v>0.946670002406072</c:v>
                </c:pt>
                <c:pt idx="69">
                  <c:v>0.946670002406072</c:v>
                </c:pt>
                <c:pt idx="70">
                  <c:v>0.946670002406072</c:v>
                </c:pt>
                <c:pt idx="71">
                  <c:v>0.946670002406072</c:v>
                </c:pt>
                <c:pt idx="72">
                  <c:v>0.946670002406072</c:v>
                </c:pt>
                <c:pt idx="73">
                  <c:v>0.946670002406072</c:v>
                </c:pt>
                <c:pt idx="74">
                  <c:v>0.946670002406072</c:v>
                </c:pt>
                <c:pt idx="75">
                  <c:v>0.946670002406072</c:v>
                </c:pt>
                <c:pt idx="76">
                  <c:v>0.946670002406072</c:v>
                </c:pt>
                <c:pt idx="77">
                  <c:v>0.946670002406072</c:v>
                </c:pt>
                <c:pt idx="78">
                  <c:v>0.946670002406072</c:v>
                </c:pt>
                <c:pt idx="79">
                  <c:v>0.946670002406072</c:v>
                </c:pt>
                <c:pt idx="80">
                  <c:v>0.946670002406072</c:v>
                </c:pt>
                <c:pt idx="81">
                  <c:v>0.946670002406072</c:v>
                </c:pt>
                <c:pt idx="82">
                  <c:v>0.946670002406072</c:v>
                </c:pt>
                <c:pt idx="83">
                  <c:v>0.946670002406072</c:v>
                </c:pt>
                <c:pt idx="84">
                  <c:v>0.946670002406072</c:v>
                </c:pt>
                <c:pt idx="85">
                  <c:v>0.946670002406072</c:v>
                </c:pt>
                <c:pt idx="86">
                  <c:v>0.946670002406072</c:v>
                </c:pt>
                <c:pt idx="87">
                  <c:v>0.946670002406072</c:v>
                </c:pt>
                <c:pt idx="88">
                  <c:v>0.946670002406072</c:v>
                </c:pt>
                <c:pt idx="89">
                  <c:v>0.946670002406072</c:v>
                </c:pt>
                <c:pt idx="90">
                  <c:v>0.946670002406072</c:v>
                </c:pt>
                <c:pt idx="91">
                  <c:v>0.946670002406072</c:v>
                </c:pt>
                <c:pt idx="92">
                  <c:v>0.946670002406072</c:v>
                </c:pt>
                <c:pt idx="93">
                  <c:v>0.946670002406072</c:v>
                </c:pt>
                <c:pt idx="94">
                  <c:v>0.946670002406072</c:v>
                </c:pt>
                <c:pt idx="95">
                  <c:v>0.946670002406072</c:v>
                </c:pt>
                <c:pt idx="96">
                  <c:v>0.946670002406072</c:v>
                </c:pt>
                <c:pt idx="97">
                  <c:v>0.946670002406072</c:v>
                </c:pt>
                <c:pt idx="98">
                  <c:v>0.946670002406072</c:v>
                </c:pt>
                <c:pt idx="99">
                  <c:v>0.946670002406072</c:v>
                </c:pt>
                <c:pt idx="100">
                  <c:v>0.946670002406072</c:v>
                </c:pt>
                <c:pt idx="101">
                  <c:v>0.946670002406072</c:v>
                </c:pt>
                <c:pt idx="102">
                  <c:v>0.946670002406072</c:v>
                </c:pt>
                <c:pt idx="103">
                  <c:v>0.946670002406072</c:v>
                </c:pt>
                <c:pt idx="104">
                  <c:v>0.946670002406072</c:v>
                </c:pt>
                <c:pt idx="105">
                  <c:v>0.946670002406072</c:v>
                </c:pt>
                <c:pt idx="106">
                  <c:v>0.946670002406072</c:v>
                </c:pt>
                <c:pt idx="107">
                  <c:v>0.946670002406072</c:v>
                </c:pt>
                <c:pt idx="108">
                  <c:v>0.946670002406072</c:v>
                </c:pt>
                <c:pt idx="109">
                  <c:v>0.946670002406072</c:v>
                </c:pt>
                <c:pt idx="110">
                  <c:v>0.946670002406072</c:v>
                </c:pt>
                <c:pt idx="111">
                  <c:v>0.946670002406072</c:v>
                </c:pt>
                <c:pt idx="112">
                  <c:v>0.946670002406072</c:v>
                </c:pt>
                <c:pt idx="113">
                  <c:v>0.946670002406072</c:v>
                </c:pt>
                <c:pt idx="114">
                  <c:v>0.946670002406072</c:v>
                </c:pt>
                <c:pt idx="115">
                  <c:v>0.946670002406072</c:v>
                </c:pt>
                <c:pt idx="116">
                  <c:v>0.946670002406072</c:v>
                </c:pt>
                <c:pt idx="117">
                  <c:v>0.946670002406072</c:v>
                </c:pt>
                <c:pt idx="118">
                  <c:v>0.946670002406072</c:v>
                </c:pt>
                <c:pt idx="119">
                  <c:v>0.946670002406072</c:v>
                </c:pt>
                <c:pt idx="120">
                  <c:v>0.946670002406072</c:v>
                </c:pt>
                <c:pt idx="121">
                  <c:v>0.946670002406072</c:v>
                </c:pt>
                <c:pt idx="122">
                  <c:v>0.946670002406072</c:v>
                </c:pt>
                <c:pt idx="123">
                  <c:v>0.946670002406072</c:v>
                </c:pt>
                <c:pt idx="124">
                  <c:v>0.946670002406072</c:v>
                </c:pt>
                <c:pt idx="125">
                  <c:v>0.946670002406072</c:v>
                </c:pt>
                <c:pt idx="126">
                  <c:v>0.946670002406072</c:v>
                </c:pt>
                <c:pt idx="127">
                  <c:v>0.946670002406072</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6"/>
          <c:order val="14"/>
          <c:spPr>
            <a:ln w="9525">
              <a:solidFill>
                <a:schemeClr val="tx1">
                  <a:lumMod val="50000"/>
                  <a:lumOff val="50000"/>
                </a:schemeClr>
              </a:solidFill>
              <a:prstDash val="sysDash"/>
            </a:ln>
          </c:spPr>
          <c:marker>
            <c:symbol val="none"/>
          </c:marker>
          <c:xVal>
            <c:numRef>
              <c:f>calculatorbig!$FU$8:$FU$135</c:f>
              <c:numCache>
                <c:formatCode>0.0%</c:formatCode>
                <c:ptCount val="128"/>
                <c:pt idx="0">
                  <c:v>0.986939154844488</c:v>
                </c:pt>
                <c:pt idx="1">
                  <c:v>0.986939154844488</c:v>
                </c:pt>
                <c:pt idx="2">
                  <c:v>0.986939154844488</c:v>
                </c:pt>
                <c:pt idx="3">
                  <c:v>0.986939154844488</c:v>
                </c:pt>
                <c:pt idx="4">
                  <c:v>0.986939154844488</c:v>
                </c:pt>
                <c:pt idx="5">
                  <c:v>0.986939154844488</c:v>
                </c:pt>
                <c:pt idx="6">
                  <c:v>0.986939154844488</c:v>
                </c:pt>
                <c:pt idx="7">
                  <c:v>0.986939154844488</c:v>
                </c:pt>
                <c:pt idx="8">
                  <c:v>0.986939154844488</c:v>
                </c:pt>
                <c:pt idx="9">
                  <c:v>0.986939154844488</c:v>
                </c:pt>
                <c:pt idx="10">
                  <c:v>0.986939154844488</c:v>
                </c:pt>
                <c:pt idx="11">
                  <c:v>0.986939154844488</c:v>
                </c:pt>
                <c:pt idx="12">
                  <c:v>0.986939154844488</c:v>
                </c:pt>
                <c:pt idx="13">
                  <c:v>0.986939154844488</c:v>
                </c:pt>
                <c:pt idx="14">
                  <c:v>0.986939154844488</c:v>
                </c:pt>
                <c:pt idx="15">
                  <c:v>0.986939154844488</c:v>
                </c:pt>
                <c:pt idx="16">
                  <c:v>0.986939154844488</c:v>
                </c:pt>
                <c:pt idx="17">
                  <c:v>0.986939154844488</c:v>
                </c:pt>
                <c:pt idx="18">
                  <c:v>0.986939154844488</c:v>
                </c:pt>
                <c:pt idx="19">
                  <c:v>0.986939154844488</c:v>
                </c:pt>
                <c:pt idx="20">
                  <c:v>0.986939154844488</c:v>
                </c:pt>
                <c:pt idx="21">
                  <c:v>0.986939154844488</c:v>
                </c:pt>
                <c:pt idx="22">
                  <c:v>0.986939154844488</c:v>
                </c:pt>
                <c:pt idx="23">
                  <c:v>0.986939154844488</c:v>
                </c:pt>
                <c:pt idx="24">
                  <c:v>0.986939154844488</c:v>
                </c:pt>
                <c:pt idx="25">
                  <c:v>0.986939154844488</c:v>
                </c:pt>
                <c:pt idx="26">
                  <c:v>0.986939154844488</c:v>
                </c:pt>
                <c:pt idx="27">
                  <c:v>0.986939154844488</c:v>
                </c:pt>
                <c:pt idx="28">
                  <c:v>0.986939154844488</c:v>
                </c:pt>
                <c:pt idx="29">
                  <c:v>0.986939154844488</c:v>
                </c:pt>
                <c:pt idx="30">
                  <c:v>0.986939154844488</c:v>
                </c:pt>
                <c:pt idx="31">
                  <c:v>0.986939154844488</c:v>
                </c:pt>
                <c:pt idx="32">
                  <c:v>0.986939154844488</c:v>
                </c:pt>
                <c:pt idx="33">
                  <c:v>0.986939154844488</c:v>
                </c:pt>
                <c:pt idx="34">
                  <c:v>0.986939154844488</c:v>
                </c:pt>
                <c:pt idx="35">
                  <c:v>0.986939154844488</c:v>
                </c:pt>
                <c:pt idx="36">
                  <c:v>0.986939154844488</c:v>
                </c:pt>
                <c:pt idx="37">
                  <c:v>0.986939154844488</c:v>
                </c:pt>
                <c:pt idx="38">
                  <c:v>0.986939154844488</c:v>
                </c:pt>
                <c:pt idx="39">
                  <c:v>0.986939154844488</c:v>
                </c:pt>
                <c:pt idx="40">
                  <c:v>0.986939154844488</c:v>
                </c:pt>
                <c:pt idx="41">
                  <c:v>0.986939154844488</c:v>
                </c:pt>
                <c:pt idx="42">
                  <c:v>0.986939154844488</c:v>
                </c:pt>
                <c:pt idx="43">
                  <c:v>0.986939154844488</c:v>
                </c:pt>
                <c:pt idx="44">
                  <c:v>0.986939154844488</c:v>
                </c:pt>
                <c:pt idx="45">
                  <c:v>0.986939154844488</c:v>
                </c:pt>
                <c:pt idx="46">
                  <c:v>0.986939154844488</c:v>
                </c:pt>
                <c:pt idx="47">
                  <c:v>0.986939154844488</c:v>
                </c:pt>
                <c:pt idx="48">
                  <c:v>0.986939154844488</c:v>
                </c:pt>
                <c:pt idx="49">
                  <c:v>0.986939154844488</c:v>
                </c:pt>
                <c:pt idx="50">
                  <c:v>0.986939154844488</c:v>
                </c:pt>
                <c:pt idx="51">
                  <c:v>0.986939154844488</c:v>
                </c:pt>
                <c:pt idx="52">
                  <c:v>0.986939154844488</c:v>
                </c:pt>
                <c:pt idx="53">
                  <c:v>0.986939154844488</c:v>
                </c:pt>
                <c:pt idx="54">
                  <c:v>0.986939154844488</c:v>
                </c:pt>
                <c:pt idx="55">
                  <c:v>0.986939154844488</c:v>
                </c:pt>
                <c:pt idx="56">
                  <c:v>0.986939154844488</c:v>
                </c:pt>
                <c:pt idx="57">
                  <c:v>0.986939154844488</c:v>
                </c:pt>
                <c:pt idx="58">
                  <c:v>0.986939154844488</c:v>
                </c:pt>
                <c:pt idx="59">
                  <c:v>0.986939154844488</c:v>
                </c:pt>
                <c:pt idx="60">
                  <c:v>0.986939154844488</c:v>
                </c:pt>
                <c:pt idx="61">
                  <c:v>0.986939154844488</c:v>
                </c:pt>
                <c:pt idx="62">
                  <c:v>0.986939154844488</c:v>
                </c:pt>
                <c:pt idx="63">
                  <c:v>0.986939154844488</c:v>
                </c:pt>
                <c:pt idx="64">
                  <c:v>0.986939154844488</c:v>
                </c:pt>
                <c:pt idx="65">
                  <c:v>0.986939154844488</c:v>
                </c:pt>
                <c:pt idx="66">
                  <c:v>0.986939154844488</c:v>
                </c:pt>
                <c:pt idx="67">
                  <c:v>0.986939154844488</c:v>
                </c:pt>
                <c:pt idx="68">
                  <c:v>0.986939154844488</c:v>
                </c:pt>
                <c:pt idx="69">
                  <c:v>0.986939154844488</c:v>
                </c:pt>
                <c:pt idx="70">
                  <c:v>0.986939154844488</c:v>
                </c:pt>
                <c:pt idx="71">
                  <c:v>0.986939154844488</c:v>
                </c:pt>
                <c:pt idx="72">
                  <c:v>0.986939154844488</c:v>
                </c:pt>
                <c:pt idx="73">
                  <c:v>0.986939154844488</c:v>
                </c:pt>
                <c:pt idx="74">
                  <c:v>0.986939154844488</c:v>
                </c:pt>
                <c:pt idx="75">
                  <c:v>0.986939154844488</c:v>
                </c:pt>
                <c:pt idx="76">
                  <c:v>0.986939154844488</c:v>
                </c:pt>
                <c:pt idx="77">
                  <c:v>0.986939154844488</c:v>
                </c:pt>
                <c:pt idx="78">
                  <c:v>0.986939154844488</c:v>
                </c:pt>
                <c:pt idx="79">
                  <c:v>0.986939154844488</c:v>
                </c:pt>
                <c:pt idx="80">
                  <c:v>0.986939154844488</c:v>
                </c:pt>
                <c:pt idx="81">
                  <c:v>0.986939154844488</c:v>
                </c:pt>
                <c:pt idx="82">
                  <c:v>0.986939154844488</c:v>
                </c:pt>
                <c:pt idx="83">
                  <c:v>0.986939154844488</c:v>
                </c:pt>
                <c:pt idx="84">
                  <c:v>0.986939154844488</c:v>
                </c:pt>
                <c:pt idx="85">
                  <c:v>0.986939154844488</c:v>
                </c:pt>
                <c:pt idx="86">
                  <c:v>0.986939154844488</c:v>
                </c:pt>
                <c:pt idx="87">
                  <c:v>0.986939154844488</c:v>
                </c:pt>
                <c:pt idx="88">
                  <c:v>0.986939154844488</c:v>
                </c:pt>
                <c:pt idx="89">
                  <c:v>0.986939154844488</c:v>
                </c:pt>
                <c:pt idx="90">
                  <c:v>0.986939154844488</c:v>
                </c:pt>
                <c:pt idx="91">
                  <c:v>0.986939154844488</c:v>
                </c:pt>
                <c:pt idx="92">
                  <c:v>0.986939154844488</c:v>
                </c:pt>
                <c:pt idx="93">
                  <c:v>0.986939154844488</c:v>
                </c:pt>
                <c:pt idx="94">
                  <c:v>0.986939154844488</c:v>
                </c:pt>
                <c:pt idx="95">
                  <c:v>0.986939154844488</c:v>
                </c:pt>
                <c:pt idx="96">
                  <c:v>0.986939154844488</c:v>
                </c:pt>
                <c:pt idx="97">
                  <c:v>0.986939154844488</c:v>
                </c:pt>
                <c:pt idx="98">
                  <c:v>0.986939154844488</c:v>
                </c:pt>
                <c:pt idx="99">
                  <c:v>0.986939154844488</c:v>
                </c:pt>
                <c:pt idx="100">
                  <c:v>0.986939154844488</c:v>
                </c:pt>
                <c:pt idx="101">
                  <c:v>0.986939154844488</c:v>
                </c:pt>
                <c:pt idx="102">
                  <c:v>0.986939154844488</c:v>
                </c:pt>
                <c:pt idx="103">
                  <c:v>0.986939154844488</c:v>
                </c:pt>
                <c:pt idx="104">
                  <c:v>0.986939154844488</c:v>
                </c:pt>
                <c:pt idx="105">
                  <c:v>0.986939154844488</c:v>
                </c:pt>
                <c:pt idx="106">
                  <c:v>0.986939154844488</c:v>
                </c:pt>
                <c:pt idx="107">
                  <c:v>0.986939154844488</c:v>
                </c:pt>
                <c:pt idx="108">
                  <c:v>0.986939154844488</c:v>
                </c:pt>
                <c:pt idx="109">
                  <c:v>0.986939154844488</c:v>
                </c:pt>
                <c:pt idx="110">
                  <c:v>0.986939154844488</c:v>
                </c:pt>
                <c:pt idx="111">
                  <c:v>0.986939154844488</c:v>
                </c:pt>
                <c:pt idx="112">
                  <c:v>0.986939154844488</c:v>
                </c:pt>
                <c:pt idx="113">
                  <c:v>0.986939154844488</c:v>
                </c:pt>
                <c:pt idx="114">
                  <c:v>0.986939154844488</c:v>
                </c:pt>
                <c:pt idx="115">
                  <c:v>0.986939154844488</c:v>
                </c:pt>
                <c:pt idx="116">
                  <c:v>0.986939154844488</c:v>
                </c:pt>
                <c:pt idx="117">
                  <c:v>0.986939154844488</c:v>
                </c:pt>
                <c:pt idx="118">
                  <c:v>0.986939154844488</c:v>
                </c:pt>
                <c:pt idx="119">
                  <c:v>0.986939154844488</c:v>
                </c:pt>
                <c:pt idx="120">
                  <c:v>0.986939154844488</c:v>
                </c:pt>
                <c:pt idx="121">
                  <c:v>0.986939154844488</c:v>
                </c:pt>
                <c:pt idx="122">
                  <c:v>0.986939154844488</c:v>
                </c:pt>
                <c:pt idx="123">
                  <c:v>0.986939154844488</c:v>
                </c:pt>
                <c:pt idx="124">
                  <c:v>0.986939154844488</c:v>
                </c:pt>
                <c:pt idx="125">
                  <c:v>0.986939154844488</c:v>
                </c:pt>
                <c:pt idx="126">
                  <c:v>0.986939154844488</c:v>
                </c:pt>
                <c:pt idx="127">
                  <c:v>0.986939154844488</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5"/>
          <c:order val="3"/>
          <c:spPr>
            <a:ln w="9525">
              <a:solidFill>
                <a:schemeClr val="tx1">
                  <a:lumMod val="50000"/>
                  <a:lumOff val="50000"/>
                </a:schemeClr>
              </a:solidFill>
              <a:prstDash val="sysDash"/>
            </a:ln>
          </c:spPr>
          <c:marker>
            <c:symbol val="none"/>
          </c:marker>
          <c:xVal>
            <c:numRef>
              <c:f>calculatorbig!$FJ$8:$FJ$135</c:f>
              <c:numCache>
                <c:formatCode>0.0%</c:formatCode>
                <c:ptCount val="128"/>
                <c:pt idx="0">
                  <c:v>0.0370613069585704</c:v>
                </c:pt>
                <c:pt idx="1">
                  <c:v>0.0370613069585704</c:v>
                </c:pt>
                <c:pt idx="2">
                  <c:v>0.0370613069585704</c:v>
                </c:pt>
                <c:pt idx="3">
                  <c:v>0.0370613069585704</c:v>
                </c:pt>
                <c:pt idx="4">
                  <c:v>0.0370613069585704</c:v>
                </c:pt>
                <c:pt idx="5">
                  <c:v>0.0370613069585704</c:v>
                </c:pt>
                <c:pt idx="6">
                  <c:v>0.0370613069585704</c:v>
                </c:pt>
                <c:pt idx="7">
                  <c:v>0.0370613069585704</c:v>
                </c:pt>
                <c:pt idx="8">
                  <c:v>0.0370613069585704</c:v>
                </c:pt>
                <c:pt idx="9">
                  <c:v>0.0370613069585704</c:v>
                </c:pt>
                <c:pt idx="10">
                  <c:v>0.0370613069585704</c:v>
                </c:pt>
                <c:pt idx="11">
                  <c:v>0.0370613069585704</c:v>
                </c:pt>
                <c:pt idx="12">
                  <c:v>0.0370613069585704</c:v>
                </c:pt>
                <c:pt idx="13">
                  <c:v>0.0370613069585704</c:v>
                </c:pt>
                <c:pt idx="14">
                  <c:v>0.0370613069585704</c:v>
                </c:pt>
                <c:pt idx="15">
                  <c:v>0.0370613069585704</c:v>
                </c:pt>
                <c:pt idx="16">
                  <c:v>0.0370613069585704</c:v>
                </c:pt>
                <c:pt idx="17">
                  <c:v>0.0370613069585704</c:v>
                </c:pt>
                <c:pt idx="18">
                  <c:v>0.0370613069585704</c:v>
                </c:pt>
                <c:pt idx="19">
                  <c:v>0.0370613069585704</c:v>
                </c:pt>
                <c:pt idx="20">
                  <c:v>0.0370613069585704</c:v>
                </c:pt>
                <c:pt idx="21">
                  <c:v>0.0370613069585704</c:v>
                </c:pt>
                <c:pt idx="22">
                  <c:v>0.0370613069585704</c:v>
                </c:pt>
                <c:pt idx="23">
                  <c:v>0.0370613069585704</c:v>
                </c:pt>
                <c:pt idx="24">
                  <c:v>0.0370613069585704</c:v>
                </c:pt>
                <c:pt idx="25">
                  <c:v>0.0370613069585704</c:v>
                </c:pt>
                <c:pt idx="26">
                  <c:v>0.0370613069585704</c:v>
                </c:pt>
                <c:pt idx="27">
                  <c:v>0.0370613069585704</c:v>
                </c:pt>
                <c:pt idx="28">
                  <c:v>0.0370613069585704</c:v>
                </c:pt>
                <c:pt idx="29">
                  <c:v>0.0370613069585704</c:v>
                </c:pt>
                <c:pt idx="30">
                  <c:v>0.0370613069585704</c:v>
                </c:pt>
                <c:pt idx="31">
                  <c:v>0.0370613069585704</c:v>
                </c:pt>
                <c:pt idx="32">
                  <c:v>0.0370613069585704</c:v>
                </c:pt>
                <c:pt idx="33">
                  <c:v>0.0370613069585704</c:v>
                </c:pt>
                <c:pt idx="34">
                  <c:v>0.0370613069585704</c:v>
                </c:pt>
                <c:pt idx="35">
                  <c:v>0.0370613069585704</c:v>
                </c:pt>
                <c:pt idx="36">
                  <c:v>0.0370613069585704</c:v>
                </c:pt>
                <c:pt idx="37">
                  <c:v>0.0370613069585704</c:v>
                </c:pt>
                <c:pt idx="38">
                  <c:v>0.0370613069585704</c:v>
                </c:pt>
                <c:pt idx="39">
                  <c:v>0.0370613069585704</c:v>
                </c:pt>
                <c:pt idx="40">
                  <c:v>0.0370613069585704</c:v>
                </c:pt>
                <c:pt idx="41">
                  <c:v>0.0370613069585704</c:v>
                </c:pt>
                <c:pt idx="42">
                  <c:v>0.0370613069585704</c:v>
                </c:pt>
                <c:pt idx="43">
                  <c:v>0.0370613069585704</c:v>
                </c:pt>
                <c:pt idx="44">
                  <c:v>0.0370613069585704</c:v>
                </c:pt>
                <c:pt idx="45">
                  <c:v>0.0370613069585704</c:v>
                </c:pt>
                <c:pt idx="46">
                  <c:v>0.0370613069585704</c:v>
                </c:pt>
                <c:pt idx="47">
                  <c:v>0.0370613069585704</c:v>
                </c:pt>
                <c:pt idx="48">
                  <c:v>0.0370613069585704</c:v>
                </c:pt>
                <c:pt idx="49">
                  <c:v>0.0370613069585704</c:v>
                </c:pt>
                <c:pt idx="50">
                  <c:v>0.0370613069585704</c:v>
                </c:pt>
                <c:pt idx="51">
                  <c:v>0.0370613069585704</c:v>
                </c:pt>
                <c:pt idx="52">
                  <c:v>0.0370613069585704</c:v>
                </c:pt>
                <c:pt idx="53">
                  <c:v>0.0370613069585704</c:v>
                </c:pt>
                <c:pt idx="54">
                  <c:v>0.0370613069585704</c:v>
                </c:pt>
                <c:pt idx="55">
                  <c:v>0.0370613069585704</c:v>
                </c:pt>
                <c:pt idx="56">
                  <c:v>0.0370613069585704</c:v>
                </c:pt>
                <c:pt idx="57">
                  <c:v>0.0370613069585704</c:v>
                </c:pt>
                <c:pt idx="58">
                  <c:v>0.0370613069585704</c:v>
                </c:pt>
                <c:pt idx="59">
                  <c:v>0.0370613069585704</c:v>
                </c:pt>
                <c:pt idx="60">
                  <c:v>0.0370613069585704</c:v>
                </c:pt>
                <c:pt idx="61">
                  <c:v>0.0370613069585704</c:v>
                </c:pt>
                <c:pt idx="62">
                  <c:v>0.0370613069585704</c:v>
                </c:pt>
                <c:pt idx="63">
                  <c:v>0.0370613069585704</c:v>
                </c:pt>
                <c:pt idx="64">
                  <c:v>0.0370613069585704</c:v>
                </c:pt>
                <c:pt idx="65">
                  <c:v>0.0370613069585704</c:v>
                </c:pt>
                <c:pt idx="66">
                  <c:v>0.0370613069585704</c:v>
                </c:pt>
                <c:pt idx="67">
                  <c:v>0.0370613069585704</c:v>
                </c:pt>
                <c:pt idx="68">
                  <c:v>0.0370613069585704</c:v>
                </c:pt>
                <c:pt idx="69">
                  <c:v>0.0370613069585704</c:v>
                </c:pt>
                <c:pt idx="70">
                  <c:v>0.0370613069585704</c:v>
                </c:pt>
                <c:pt idx="71">
                  <c:v>0.0370613069585704</c:v>
                </c:pt>
                <c:pt idx="72">
                  <c:v>0.0370613069585704</c:v>
                </c:pt>
                <c:pt idx="73">
                  <c:v>0.0370613069585704</c:v>
                </c:pt>
                <c:pt idx="74">
                  <c:v>0.0370613069585704</c:v>
                </c:pt>
                <c:pt idx="75">
                  <c:v>0.0370613069585704</c:v>
                </c:pt>
                <c:pt idx="76">
                  <c:v>0.0370613069585704</c:v>
                </c:pt>
                <c:pt idx="77">
                  <c:v>0.0370613069585704</c:v>
                </c:pt>
                <c:pt idx="78">
                  <c:v>0.0370613069585704</c:v>
                </c:pt>
                <c:pt idx="79">
                  <c:v>0.0370613069585704</c:v>
                </c:pt>
                <c:pt idx="80">
                  <c:v>0.0370613069585704</c:v>
                </c:pt>
                <c:pt idx="81">
                  <c:v>0.0370613069585704</c:v>
                </c:pt>
                <c:pt idx="82">
                  <c:v>0.0370613069585704</c:v>
                </c:pt>
                <c:pt idx="83">
                  <c:v>0.0370613069585704</c:v>
                </c:pt>
                <c:pt idx="84">
                  <c:v>0.0370613069585704</c:v>
                </c:pt>
                <c:pt idx="85">
                  <c:v>0.0370613069585704</c:v>
                </c:pt>
                <c:pt idx="86">
                  <c:v>0.0370613069585704</c:v>
                </c:pt>
                <c:pt idx="87">
                  <c:v>0.0370613069585704</c:v>
                </c:pt>
                <c:pt idx="88">
                  <c:v>0.0370613069585704</c:v>
                </c:pt>
                <c:pt idx="89">
                  <c:v>0.0370613069585704</c:v>
                </c:pt>
                <c:pt idx="90">
                  <c:v>0.0370613069585704</c:v>
                </c:pt>
                <c:pt idx="91">
                  <c:v>0.0370613069585704</c:v>
                </c:pt>
                <c:pt idx="92">
                  <c:v>0.0370613069585704</c:v>
                </c:pt>
                <c:pt idx="93">
                  <c:v>0.0370613069585704</c:v>
                </c:pt>
                <c:pt idx="94">
                  <c:v>0.0370613069585704</c:v>
                </c:pt>
                <c:pt idx="95">
                  <c:v>0.0370613069585704</c:v>
                </c:pt>
                <c:pt idx="96">
                  <c:v>0.0370613069585704</c:v>
                </c:pt>
                <c:pt idx="97">
                  <c:v>0.0370613069585704</c:v>
                </c:pt>
                <c:pt idx="98">
                  <c:v>0.0370613069585704</c:v>
                </c:pt>
                <c:pt idx="99">
                  <c:v>0.0370613069585704</c:v>
                </c:pt>
                <c:pt idx="100">
                  <c:v>0.0370613069585704</c:v>
                </c:pt>
                <c:pt idx="101">
                  <c:v>0.0370613069585704</c:v>
                </c:pt>
                <c:pt idx="102">
                  <c:v>0.0370613069585704</c:v>
                </c:pt>
                <c:pt idx="103">
                  <c:v>0.0370613069585704</c:v>
                </c:pt>
                <c:pt idx="104">
                  <c:v>0.0370613069585704</c:v>
                </c:pt>
                <c:pt idx="105">
                  <c:v>0.0370613069585704</c:v>
                </c:pt>
                <c:pt idx="106">
                  <c:v>0.0370613069585704</c:v>
                </c:pt>
                <c:pt idx="107">
                  <c:v>0.0370613069585704</c:v>
                </c:pt>
                <c:pt idx="108">
                  <c:v>0.0370613069585704</c:v>
                </c:pt>
                <c:pt idx="109">
                  <c:v>0.0370613069585704</c:v>
                </c:pt>
                <c:pt idx="110">
                  <c:v>0.0370613069585704</c:v>
                </c:pt>
                <c:pt idx="111">
                  <c:v>0.0370613069585704</c:v>
                </c:pt>
                <c:pt idx="112">
                  <c:v>0.0370613069585704</c:v>
                </c:pt>
                <c:pt idx="113">
                  <c:v>0.0370613069585704</c:v>
                </c:pt>
                <c:pt idx="114">
                  <c:v>0.0370613069585704</c:v>
                </c:pt>
                <c:pt idx="115">
                  <c:v>0.0370613069585704</c:v>
                </c:pt>
                <c:pt idx="116">
                  <c:v>0.0370613069585704</c:v>
                </c:pt>
                <c:pt idx="117">
                  <c:v>0.0370613069585704</c:v>
                </c:pt>
                <c:pt idx="118">
                  <c:v>0.0370613069585704</c:v>
                </c:pt>
                <c:pt idx="119">
                  <c:v>0.0370613069585704</c:v>
                </c:pt>
                <c:pt idx="120">
                  <c:v>0.0370613069585704</c:v>
                </c:pt>
                <c:pt idx="121">
                  <c:v>0.0370613069585704</c:v>
                </c:pt>
                <c:pt idx="122">
                  <c:v>0.0370613069585704</c:v>
                </c:pt>
                <c:pt idx="123">
                  <c:v>0.0370613069585704</c:v>
                </c:pt>
                <c:pt idx="124">
                  <c:v>0.0370613069585704</c:v>
                </c:pt>
                <c:pt idx="125">
                  <c:v>0.0370613069585704</c:v>
                </c:pt>
                <c:pt idx="126">
                  <c:v>0.0370613069585704</c:v>
                </c:pt>
                <c:pt idx="127">
                  <c:v>0.0370613069585704</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8"/>
          <c:order val="4"/>
          <c:spPr>
            <a:ln w="9525">
              <a:solidFill>
                <a:schemeClr val="tx1">
                  <a:lumMod val="50000"/>
                  <a:lumOff val="50000"/>
                </a:schemeClr>
              </a:solidFill>
              <a:prstDash val="sysDash"/>
            </a:ln>
          </c:spPr>
          <c:marker>
            <c:symbol val="none"/>
          </c:marker>
          <c:xVal>
            <c:numRef>
              <c:f>calculatorbig!$FK$8:$FK$135</c:f>
              <c:numCache>
                <c:formatCode>0.0%</c:formatCode>
                <c:ptCount val="128"/>
                <c:pt idx="0">
                  <c:v>0.0674021285541131</c:v>
                </c:pt>
                <c:pt idx="1">
                  <c:v>0.0674021285541131</c:v>
                </c:pt>
                <c:pt idx="2">
                  <c:v>0.0674021285541131</c:v>
                </c:pt>
                <c:pt idx="3">
                  <c:v>0.0674021285541131</c:v>
                </c:pt>
                <c:pt idx="4">
                  <c:v>0.0674021285541131</c:v>
                </c:pt>
                <c:pt idx="5">
                  <c:v>0.0674021285541131</c:v>
                </c:pt>
                <c:pt idx="6">
                  <c:v>0.0674021285541131</c:v>
                </c:pt>
                <c:pt idx="7">
                  <c:v>0.0674021285541131</c:v>
                </c:pt>
                <c:pt idx="8">
                  <c:v>0.0674021285541131</c:v>
                </c:pt>
                <c:pt idx="9">
                  <c:v>0.0674021285541131</c:v>
                </c:pt>
                <c:pt idx="10">
                  <c:v>0.0674021285541131</c:v>
                </c:pt>
                <c:pt idx="11">
                  <c:v>0.0674021285541131</c:v>
                </c:pt>
                <c:pt idx="12">
                  <c:v>0.0674021285541131</c:v>
                </c:pt>
                <c:pt idx="13">
                  <c:v>0.0674021285541131</c:v>
                </c:pt>
                <c:pt idx="14">
                  <c:v>0.0674021285541131</c:v>
                </c:pt>
                <c:pt idx="15">
                  <c:v>0.0674021285541131</c:v>
                </c:pt>
                <c:pt idx="16">
                  <c:v>0.0674021285541131</c:v>
                </c:pt>
                <c:pt idx="17">
                  <c:v>0.0674021285541131</c:v>
                </c:pt>
                <c:pt idx="18">
                  <c:v>0.0674021285541131</c:v>
                </c:pt>
                <c:pt idx="19">
                  <c:v>0.0674021285541131</c:v>
                </c:pt>
                <c:pt idx="20">
                  <c:v>0.0674021285541131</c:v>
                </c:pt>
                <c:pt idx="21">
                  <c:v>0.0674021285541131</c:v>
                </c:pt>
                <c:pt idx="22">
                  <c:v>0.0674021285541131</c:v>
                </c:pt>
                <c:pt idx="23">
                  <c:v>0.0674021285541131</c:v>
                </c:pt>
                <c:pt idx="24">
                  <c:v>0.0674021285541131</c:v>
                </c:pt>
                <c:pt idx="25">
                  <c:v>0.0674021285541131</c:v>
                </c:pt>
                <c:pt idx="26">
                  <c:v>0.0674021285541131</c:v>
                </c:pt>
                <c:pt idx="27">
                  <c:v>0.0674021285541131</c:v>
                </c:pt>
                <c:pt idx="28">
                  <c:v>0.0674021285541131</c:v>
                </c:pt>
                <c:pt idx="29">
                  <c:v>0.0674021285541131</c:v>
                </c:pt>
                <c:pt idx="30">
                  <c:v>0.0674021285541131</c:v>
                </c:pt>
                <c:pt idx="31">
                  <c:v>0.0674021285541131</c:v>
                </c:pt>
                <c:pt idx="32">
                  <c:v>0.0674021285541131</c:v>
                </c:pt>
                <c:pt idx="33">
                  <c:v>0.0674021285541131</c:v>
                </c:pt>
                <c:pt idx="34">
                  <c:v>0.0674021285541131</c:v>
                </c:pt>
                <c:pt idx="35">
                  <c:v>0.0674021285541131</c:v>
                </c:pt>
                <c:pt idx="36">
                  <c:v>0.0674021285541131</c:v>
                </c:pt>
                <c:pt idx="37">
                  <c:v>0.0674021285541131</c:v>
                </c:pt>
                <c:pt idx="38">
                  <c:v>0.0674021285541131</c:v>
                </c:pt>
                <c:pt idx="39">
                  <c:v>0.0674021285541131</c:v>
                </c:pt>
                <c:pt idx="40">
                  <c:v>0.0674021285541131</c:v>
                </c:pt>
                <c:pt idx="41">
                  <c:v>0.0674021285541131</c:v>
                </c:pt>
                <c:pt idx="42">
                  <c:v>0.0674021285541131</c:v>
                </c:pt>
                <c:pt idx="43">
                  <c:v>0.0674021285541131</c:v>
                </c:pt>
                <c:pt idx="44">
                  <c:v>0.0674021285541131</c:v>
                </c:pt>
                <c:pt idx="45">
                  <c:v>0.0674021285541131</c:v>
                </c:pt>
                <c:pt idx="46">
                  <c:v>0.0674021285541131</c:v>
                </c:pt>
                <c:pt idx="47">
                  <c:v>0.0674021285541131</c:v>
                </c:pt>
                <c:pt idx="48">
                  <c:v>0.0674021285541131</c:v>
                </c:pt>
                <c:pt idx="49">
                  <c:v>0.0674021285541131</c:v>
                </c:pt>
                <c:pt idx="50">
                  <c:v>0.0674021285541131</c:v>
                </c:pt>
                <c:pt idx="51">
                  <c:v>0.0674021285541131</c:v>
                </c:pt>
                <c:pt idx="52">
                  <c:v>0.0674021285541131</c:v>
                </c:pt>
                <c:pt idx="53">
                  <c:v>0.0674021285541131</c:v>
                </c:pt>
                <c:pt idx="54">
                  <c:v>0.0674021285541131</c:v>
                </c:pt>
                <c:pt idx="55">
                  <c:v>0.0674021285541131</c:v>
                </c:pt>
                <c:pt idx="56">
                  <c:v>0.0674021285541131</c:v>
                </c:pt>
                <c:pt idx="57">
                  <c:v>0.0674021285541131</c:v>
                </c:pt>
                <c:pt idx="58">
                  <c:v>0.0674021285541131</c:v>
                </c:pt>
                <c:pt idx="59">
                  <c:v>0.0674021285541131</c:v>
                </c:pt>
                <c:pt idx="60">
                  <c:v>0.0674021285541131</c:v>
                </c:pt>
                <c:pt idx="61">
                  <c:v>0.0674021285541131</c:v>
                </c:pt>
                <c:pt idx="62">
                  <c:v>0.0674021285541131</c:v>
                </c:pt>
                <c:pt idx="63">
                  <c:v>0.0674021285541131</c:v>
                </c:pt>
                <c:pt idx="64">
                  <c:v>0.0674021285541131</c:v>
                </c:pt>
                <c:pt idx="65">
                  <c:v>0.0674021285541131</c:v>
                </c:pt>
                <c:pt idx="66">
                  <c:v>0.0674021285541131</c:v>
                </c:pt>
                <c:pt idx="67">
                  <c:v>0.0674021285541131</c:v>
                </c:pt>
                <c:pt idx="68">
                  <c:v>0.0674021285541131</c:v>
                </c:pt>
                <c:pt idx="69">
                  <c:v>0.0674021285541131</c:v>
                </c:pt>
                <c:pt idx="70">
                  <c:v>0.0674021285541131</c:v>
                </c:pt>
                <c:pt idx="71">
                  <c:v>0.0674021285541131</c:v>
                </c:pt>
                <c:pt idx="72">
                  <c:v>0.0674021285541131</c:v>
                </c:pt>
                <c:pt idx="73">
                  <c:v>0.0674021285541131</c:v>
                </c:pt>
                <c:pt idx="74">
                  <c:v>0.0674021285541131</c:v>
                </c:pt>
                <c:pt idx="75">
                  <c:v>0.0674021285541131</c:v>
                </c:pt>
                <c:pt idx="76">
                  <c:v>0.0674021285541131</c:v>
                </c:pt>
                <c:pt idx="77">
                  <c:v>0.0674021285541131</c:v>
                </c:pt>
                <c:pt idx="78">
                  <c:v>0.0674021285541131</c:v>
                </c:pt>
                <c:pt idx="79">
                  <c:v>0.0674021285541131</c:v>
                </c:pt>
                <c:pt idx="80">
                  <c:v>0.0674021285541131</c:v>
                </c:pt>
                <c:pt idx="81">
                  <c:v>0.0674021285541131</c:v>
                </c:pt>
                <c:pt idx="82">
                  <c:v>0.0674021285541131</c:v>
                </c:pt>
                <c:pt idx="83">
                  <c:v>0.0674021285541131</c:v>
                </c:pt>
                <c:pt idx="84">
                  <c:v>0.0674021285541131</c:v>
                </c:pt>
                <c:pt idx="85">
                  <c:v>0.0674021285541131</c:v>
                </c:pt>
                <c:pt idx="86">
                  <c:v>0.0674021285541131</c:v>
                </c:pt>
                <c:pt idx="87">
                  <c:v>0.0674021285541131</c:v>
                </c:pt>
                <c:pt idx="88">
                  <c:v>0.0674021285541131</c:v>
                </c:pt>
                <c:pt idx="89">
                  <c:v>0.0674021285541131</c:v>
                </c:pt>
                <c:pt idx="90">
                  <c:v>0.0674021285541131</c:v>
                </c:pt>
                <c:pt idx="91">
                  <c:v>0.0674021285541131</c:v>
                </c:pt>
                <c:pt idx="92">
                  <c:v>0.0674021285541131</c:v>
                </c:pt>
                <c:pt idx="93">
                  <c:v>0.0674021285541131</c:v>
                </c:pt>
                <c:pt idx="94">
                  <c:v>0.0674021285541131</c:v>
                </c:pt>
                <c:pt idx="95">
                  <c:v>0.0674021285541131</c:v>
                </c:pt>
                <c:pt idx="96">
                  <c:v>0.0674021285541131</c:v>
                </c:pt>
                <c:pt idx="97">
                  <c:v>0.0674021285541131</c:v>
                </c:pt>
                <c:pt idx="98">
                  <c:v>0.0674021285541131</c:v>
                </c:pt>
                <c:pt idx="99">
                  <c:v>0.0674021285541131</c:v>
                </c:pt>
                <c:pt idx="100">
                  <c:v>0.0674021285541131</c:v>
                </c:pt>
                <c:pt idx="101">
                  <c:v>0.0674021285541131</c:v>
                </c:pt>
                <c:pt idx="102">
                  <c:v>0.0674021285541131</c:v>
                </c:pt>
                <c:pt idx="103">
                  <c:v>0.0674021285541131</c:v>
                </c:pt>
                <c:pt idx="104">
                  <c:v>0.0674021285541131</c:v>
                </c:pt>
                <c:pt idx="105">
                  <c:v>0.0674021285541131</c:v>
                </c:pt>
                <c:pt idx="106">
                  <c:v>0.0674021285541131</c:v>
                </c:pt>
                <c:pt idx="107">
                  <c:v>0.0674021285541131</c:v>
                </c:pt>
                <c:pt idx="108">
                  <c:v>0.0674021285541131</c:v>
                </c:pt>
                <c:pt idx="109">
                  <c:v>0.0674021285541131</c:v>
                </c:pt>
                <c:pt idx="110">
                  <c:v>0.0674021285541131</c:v>
                </c:pt>
                <c:pt idx="111">
                  <c:v>0.0674021285541131</c:v>
                </c:pt>
                <c:pt idx="112">
                  <c:v>0.0674021285541131</c:v>
                </c:pt>
                <c:pt idx="113">
                  <c:v>0.0674021285541131</c:v>
                </c:pt>
                <c:pt idx="114">
                  <c:v>0.0674021285541131</c:v>
                </c:pt>
                <c:pt idx="115">
                  <c:v>0.0674021285541131</c:v>
                </c:pt>
                <c:pt idx="116">
                  <c:v>0.0674021285541131</c:v>
                </c:pt>
                <c:pt idx="117">
                  <c:v>0.0674021285541131</c:v>
                </c:pt>
                <c:pt idx="118">
                  <c:v>0.0674021285541131</c:v>
                </c:pt>
                <c:pt idx="119">
                  <c:v>0.0674021285541131</c:v>
                </c:pt>
                <c:pt idx="120">
                  <c:v>0.0674021285541131</c:v>
                </c:pt>
                <c:pt idx="121">
                  <c:v>0.0674021285541131</c:v>
                </c:pt>
                <c:pt idx="122">
                  <c:v>0.0674021285541131</c:v>
                </c:pt>
                <c:pt idx="123">
                  <c:v>0.0674021285541131</c:v>
                </c:pt>
                <c:pt idx="124">
                  <c:v>0.0674021285541131</c:v>
                </c:pt>
                <c:pt idx="125">
                  <c:v>0.0674021285541131</c:v>
                </c:pt>
                <c:pt idx="126">
                  <c:v>0.0674021285541131</c:v>
                </c:pt>
                <c:pt idx="127">
                  <c:v>0.0674021285541131</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11"/>
          <c:order val="5"/>
          <c:spPr>
            <a:ln w="9525">
              <a:solidFill>
                <a:schemeClr val="tx1">
                  <a:lumMod val="50000"/>
                  <a:lumOff val="50000"/>
                </a:schemeClr>
              </a:solidFill>
              <a:prstDash val="sysDash"/>
            </a:ln>
          </c:spPr>
          <c:marker>
            <c:symbol val="none"/>
          </c:marker>
          <c:xVal>
            <c:numRef>
              <c:f>calculatorbig!$FL$8:$FL$135</c:f>
              <c:numCache>
                <c:formatCode>0.0%</c:formatCode>
                <c:ptCount val="128"/>
                <c:pt idx="0">
                  <c:v>0.107514272259652</c:v>
                </c:pt>
                <c:pt idx="1">
                  <c:v>0.107514272259652</c:v>
                </c:pt>
                <c:pt idx="2">
                  <c:v>0.107514272259652</c:v>
                </c:pt>
                <c:pt idx="3">
                  <c:v>0.107514272259652</c:v>
                </c:pt>
                <c:pt idx="4">
                  <c:v>0.107514272259652</c:v>
                </c:pt>
                <c:pt idx="5">
                  <c:v>0.107514272259652</c:v>
                </c:pt>
                <c:pt idx="6">
                  <c:v>0.107514272259652</c:v>
                </c:pt>
                <c:pt idx="7">
                  <c:v>0.107514272259652</c:v>
                </c:pt>
                <c:pt idx="8">
                  <c:v>0.107514272259652</c:v>
                </c:pt>
                <c:pt idx="9">
                  <c:v>0.107514272259652</c:v>
                </c:pt>
                <c:pt idx="10">
                  <c:v>0.107514272259652</c:v>
                </c:pt>
                <c:pt idx="11">
                  <c:v>0.107514272259652</c:v>
                </c:pt>
                <c:pt idx="12">
                  <c:v>0.107514272259652</c:v>
                </c:pt>
                <c:pt idx="13">
                  <c:v>0.107514272259652</c:v>
                </c:pt>
                <c:pt idx="14">
                  <c:v>0.107514272259652</c:v>
                </c:pt>
                <c:pt idx="15">
                  <c:v>0.107514272259652</c:v>
                </c:pt>
                <c:pt idx="16">
                  <c:v>0.107514272259652</c:v>
                </c:pt>
                <c:pt idx="17">
                  <c:v>0.107514272259652</c:v>
                </c:pt>
                <c:pt idx="18">
                  <c:v>0.107514272259652</c:v>
                </c:pt>
                <c:pt idx="19">
                  <c:v>0.107514272259652</c:v>
                </c:pt>
                <c:pt idx="20">
                  <c:v>0.107514272259652</c:v>
                </c:pt>
                <c:pt idx="21">
                  <c:v>0.107514272259652</c:v>
                </c:pt>
                <c:pt idx="22">
                  <c:v>0.107514272259652</c:v>
                </c:pt>
                <c:pt idx="23">
                  <c:v>0.107514272259652</c:v>
                </c:pt>
                <c:pt idx="24">
                  <c:v>0.107514272259652</c:v>
                </c:pt>
                <c:pt idx="25">
                  <c:v>0.107514272259652</c:v>
                </c:pt>
                <c:pt idx="26">
                  <c:v>0.107514272259652</c:v>
                </c:pt>
                <c:pt idx="27">
                  <c:v>0.107514272259652</c:v>
                </c:pt>
                <c:pt idx="28">
                  <c:v>0.107514272259652</c:v>
                </c:pt>
                <c:pt idx="29">
                  <c:v>0.107514272259652</c:v>
                </c:pt>
                <c:pt idx="30">
                  <c:v>0.107514272259652</c:v>
                </c:pt>
                <c:pt idx="31">
                  <c:v>0.107514272259652</c:v>
                </c:pt>
                <c:pt idx="32">
                  <c:v>0.107514272259652</c:v>
                </c:pt>
                <c:pt idx="33">
                  <c:v>0.107514272259652</c:v>
                </c:pt>
                <c:pt idx="34">
                  <c:v>0.107514272259652</c:v>
                </c:pt>
                <c:pt idx="35">
                  <c:v>0.107514272259652</c:v>
                </c:pt>
                <c:pt idx="36">
                  <c:v>0.107514272259652</c:v>
                </c:pt>
                <c:pt idx="37">
                  <c:v>0.107514272259652</c:v>
                </c:pt>
                <c:pt idx="38">
                  <c:v>0.107514272259652</c:v>
                </c:pt>
                <c:pt idx="39">
                  <c:v>0.107514272259652</c:v>
                </c:pt>
                <c:pt idx="40">
                  <c:v>0.107514272259652</c:v>
                </c:pt>
                <c:pt idx="41">
                  <c:v>0.107514272259652</c:v>
                </c:pt>
                <c:pt idx="42">
                  <c:v>0.107514272259652</c:v>
                </c:pt>
                <c:pt idx="43">
                  <c:v>0.107514272259652</c:v>
                </c:pt>
                <c:pt idx="44">
                  <c:v>0.107514272259652</c:v>
                </c:pt>
                <c:pt idx="45">
                  <c:v>0.107514272259652</c:v>
                </c:pt>
                <c:pt idx="46">
                  <c:v>0.107514272259652</c:v>
                </c:pt>
                <c:pt idx="47">
                  <c:v>0.107514272259652</c:v>
                </c:pt>
                <c:pt idx="48">
                  <c:v>0.107514272259652</c:v>
                </c:pt>
                <c:pt idx="49">
                  <c:v>0.107514272259652</c:v>
                </c:pt>
                <c:pt idx="50">
                  <c:v>0.107514272259652</c:v>
                </c:pt>
                <c:pt idx="51">
                  <c:v>0.107514272259652</c:v>
                </c:pt>
                <c:pt idx="52">
                  <c:v>0.107514272259652</c:v>
                </c:pt>
                <c:pt idx="53">
                  <c:v>0.107514272259652</c:v>
                </c:pt>
                <c:pt idx="54">
                  <c:v>0.107514272259652</c:v>
                </c:pt>
                <c:pt idx="55">
                  <c:v>0.107514272259652</c:v>
                </c:pt>
                <c:pt idx="56">
                  <c:v>0.107514272259652</c:v>
                </c:pt>
                <c:pt idx="57">
                  <c:v>0.107514272259652</c:v>
                </c:pt>
                <c:pt idx="58">
                  <c:v>0.107514272259652</c:v>
                </c:pt>
                <c:pt idx="59">
                  <c:v>0.107514272259652</c:v>
                </c:pt>
                <c:pt idx="60">
                  <c:v>0.107514272259652</c:v>
                </c:pt>
                <c:pt idx="61">
                  <c:v>0.107514272259652</c:v>
                </c:pt>
                <c:pt idx="62">
                  <c:v>0.107514272259652</c:v>
                </c:pt>
                <c:pt idx="63">
                  <c:v>0.107514272259652</c:v>
                </c:pt>
                <c:pt idx="64">
                  <c:v>0.107514272259652</c:v>
                </c:pt>
                <c:pt idx="65">
                  <c:v>0.107514272259652</c:v>
                </c:pt>
                <c:pt idx="66">
                  <c:v>0.107514272259652</c:v>
                </c:pt>
                <c:pt idx="67">
                  <c:v>0.107514272259652</c:v>
                </c:pt>
                <c:pt idx="68">
                  <c:v>0.107514272259652</c:v>
                </c:pt>
                <c:pt idx="69">
                  <c:v>0.107514272259652</c:v>
                </c:pt>
                <c:pt idx="70">
                  <c:v>0.107514272259652</c:v>
                </c:pt>
                <c:pt idx="71">
                  <c:v>0.107514272259652</c:v>
                </c:pt>
                <c:pt idx="72">
                  <c:v>0.107514272259652</c:v>
                </c:pt>
                <c:pt idx="73">
                  <c:v>0.107514272259652</c:v>
                </c:pt>
                <c:pt idx="74">
                  <c:v>0.107514272259652</c:v>
                </c:pt>
                <c:pt idx="75">
                  <c:v>0.107514272259652</c:v>
                </c:pt>
                <c:pt idx="76">
                  <c:v>0.107514272259652</c:v>
                </c:pt>
                <c:pt idx="77">
                  <c:v>0.107514272259652</c:v>
                </c:pt>
                <c:pt idx="78">
                  <c:v>0.107514272259652</c:v>
                </c:pt>
                <c:pt idx="79">
                  <c:v>0.107514272259652</c:v>
                </c:pt>
                <c:pt idx="80">
                  <c:v>0.107514272259652</c:v>
                </c:pt>
                <c:pt idx="81">
                  <c:v>0.107514272259652</c:v>
                </c:pt>
                <c:pt idx="82">
                  <c:v>0.107514272259652</c:v>
                </c:pt>
                <c:pt idx="83">
                  <c:v>0.107514272259652</c:v>
                </c:pt>
                <c:pt idx="84">
                  <c:v>0.107514272259652</c:v>
                </c:pt>
                <c:pt idx="85">
                  <c:v>0.107514272259652</c:v>
                </c:pt>
                <c:pt idx="86">
                  <c:v>0.107514272259652</c:v>
                </c:pt>
                <c:pt idx="87">
                  <c:v>0.107514272259652</c:v>
                </c:pt>
                <c:pt idx="88">
                  <c:v>0.107514272259652</c:v>
                </c:pt>
                <c:pt idx="89">
                  <c:v>0.107514272259652</c:v>
                </c:pt>
                <c:pt idx="90">
                  <c:v>0.107514272259652</c:v>
                </c:pt>
                <c:pt idx="91">
                  <c:v>0.107514272259652</c:v>
                </c:pt>
                <c:pt idx="92">
                  <c:v>0.107514272259652</c:v>
                </c:pt>
                <c:pt idx="93">
                  <c:v>0.107514272259652</c:v>
                </c:pt>
                <c:pt idx="94">
                  <c:v>0.107514272259652</c:v>
                </c:pt>
                <c:pt idx="95">
                  <c:v>0.107514272259652</c:v>
                </c:pt>
                <c:pt idx="96">
                  <c:v>0.107514272259652</c:v>
                </c:pt>
                <c:pt idx="97">
                  <c:v>0.107514272259652</c:v>
                </c:pt>
                <c:pt idx="98">
                  <c:v>0.107514272259652</c:v>
                </c:pt>
                <c:pt idx="99">
                  <c:v>0.107514272259652</c:v>
                </c:pt>
                <c:pt idx="100">
                  <c:v>0.107514272259652</c:v>
                </c:pt>
                <c:pt idx="101">
                  <c:v>0.107514272259652</c:v>
                </c:pt>
                <c:pt idx="102">
                  <c:v>0.107514272259652</c:v>
                </c:pt>
                <c:pt idx="103">
                  <c:v>0.107514272259652</c:v>
                </c:pt>
                <c:pt idx="104">
                  <c:v>0.107514272259652</c:v>
                </c:pt>
                <c:pt idx="105">
                  <c:v>0.107514272259652</c:v>
                </c:pt>
                <c:pt idx="106">
                  <c:v>0.107514272259652</c:v>
                </c:pt>
                <c:pt idx="107">
                  <c:v>0.107514272259652</c:v>
                </c:pt>
                <c:pt idx="108">
                  <c:v>0.107514272259652</c:v>
                </c:pt>
                <c:pt idx="109">
                  <c:v>0.107514272259652</c:v>
                </c:pt>
                <c:pt idx="110">
                  <c:v>0.107514272259652</c:v>
                </c:pt>
                <c:pt idx="111">
                  <c:v>0.107514272259652</c:v>
                </c:pt>
                <c:pt idx="112">
                  <c:v>0.107514272259652</c:v>
                </c:pt>
                <c:pt idx="113">
                  <c:v>0.107514272259652</c:v>
                </c:pt>
                <c:pt idx="114">
                  <c:v>0.107514272259652</c:v>
                </c:pt>
                <c:pt idx="115">
                  <c:v>0.107514272259652</c:v>
                </c:pt>
                <c:pt idx="116">
                  <c:v>0.107514272259652</c:v>
                </c:pt>
                <c:pt idx="117">
                  <c:v>0.107514272259652</c:v>
                </c:pt>
                <c:pt idx="118">
                  <c:v>0.107514272259652</c:v>
                </c:pt>
                <c:pt idx="119">
                  <c:v>0.107514272259652</c:v>
                </c:pt>
                <c:pt idx="120">
                  <c:v>0.107514272259652</c:v>
                </c:pt>
                <c:pt idx="121">
                  <c:v>0.107514272259652</c:v>
                </c:pt>
                <c:pt idx="122">
                  <c:v>0.107514272259652</c:v>
                </c:pt>
                <c:pt idx="123">
                  <c:v>0.107514272259652</c:v>
                </c:pt>
                <c:pt idx="124">
                  <c:v>0.107514272259652</c:v>
                </c:pt>
                <c:pt idx="125">
                  <c:v>0.107514272259652</c:v>
                </c:pt>
                <c:pt idx="126">
                  <c:v>0.107514272259652</c:v>
                </c:pt>
                <c:pt idx="127">
                  <c:v>0.107514272259652</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14"/>
          <c:order val="6"/>
          <c:spPr>
            <a:ln w="9525">
              <a:solidFill>
                <a:schemeClr val="tx1">
                  <a:lumMod val="50000"/>
                  <a:lumOff val="50000"/>
                </a:schemeClr>
              </a:solidFill>
              <a:prstDash val="sysDash"/>
            </a:ln>
          </c:spPr>
          <c:marker>
            <c:symbol val="none"/>
          </c:marker>
          <c:xVal>
            <c:numRef>
              <c:f>calculatorbig!$FM$8:$FM$135</c:f>
              <c:numCache>
                <c:formatCode>0.0%</c:formatCode>
                <c:ptCount val="128"/>
                <c:pt idx="0">
                  <c:v>0.159548903598657</c:v>
                </c:pt>
                <c:pt idx="1">
                  <c:v>0.159548903598657</c:v>
                </c:pt>
                <c:pt idx="2">
                  <c:v>0.159548903598657</c:v>
                </c:pt>
                <c:pt idx="3">
                  <c:v>0.159548903598657</c:v>
                </c:pt>
                <c:pt idx="4">
                  <c:v>0.159548903598657</c:v>
                </c:pt>
                <c:pt idx="5">
                  <c:v>0.159548903598657</c:v>
                </c:pt>
                <c:pt idx="6">
                  <c:v>0.159548903598657</c:v>
                </c:pt>
                <c:pt idx="7">
                  <c:v>0.159548903598657</c:v>
                </c:pt>
                <c:pt idx="8">
                  <c:v>0.159548903598657</c:v>
                </c:pt>
                <c:pt idx="9">
                  <c:v>0.159548903598657</c:v>
                </c:pt>
                <c:pt idx="10">
                  <c:v>0.159548903598657</c:v>
                </c:pt>
                <c:pt idx="11">
                  <c:v>0.159548903598657</c:v>
                </c:pt>
                <c:pt idx="12">
                  <c:v>0.159548903598657</c:v>
                </c:pt>
                <c:pt idx="13">
                  <c:v>0.159548903598657</c:v>
                </c:pt>
                <c:pt idx="14">
                  <c:v>0.159548903598657</c:v>
                </c:pt>
                <c:pt idx="15">
                  <c:v>0.159548903598657</c:v>
                </c:pt>
                <c:pt idx="16">
                  <c:v>0.159548903598657</c:v>
                </c:pt>
                <c:pt idx="17">
                  <c:v>0.159548903598657</c:v>
                </c:pt>
                <c:pt idx="18">
                  <c:v>0.159548903598657</c:v>
                </c:pt>
                <c:pt idx="19">
                  <c:v>0.159548903598657</c:v>
                </c:pt>
                <c:pt idx="20">
                  <c:v>0.159548903598657</c:v>
                </c:pt>
                <c:pt idx="21">
                  <c:v>0.159548903598657</c:v>
                </c:pt>
                <c:pt idx="22">
                  <c:v>0.159548903598657</c:v>
                </c:pt>
                <c:pt idx="23">
                  <c:v>0.159548903598657</c:v>
                </c:pt>
                <c:pt idx="24">
                  <c:v>0.159548903598657</c:v>
                </c:pt>
                <c:pt idx="25">
                  <c:v>0.159548903598657</c:v>
                </c:pt>
                <c:pt idx="26">
                  <c:v>0.159548903598657</c:v>
                </c:pt>
                <c:pt idx="27">
                  <c:v>0.159548903598657</c:v>
                </c:pt>
                <c:pt idx="28">
                  <c:v>0.159548903598657</c:v>
                </c:pt>
                <c:pt idx="29">
                  <c:v>0.159548903598657</c:v>
                </c:pt>
                <c:pt idx="30">
                  <c:v>0.159548903598657</c:v>
                </c:pt>
                <c:pt idx="31">
                  <c:v>0.159548903598657</c:v>
                </c:pt>
                <c:pt idx="32">
                  <c:v>0.159548903598657</c:v>
                </c:pt>
                <c:pt idx="33">
                  <c:v>0.159548903598657</c:v>
                </c:pt>
                <c:pt idx="34">
                  <c:v>0.159548903598657</c:v>
                </c:pt>
                <c:pt idx="35">
                  <c:v>0.159548903598657</c:v>
                </c:pt>
                <c:pt idx="36">
                  <c:v>0.159548903598657</c:v>
                </c:pt>
                <c:pt idx="37">
                  <c:v>0.159548903598657</c:v>
                </c:pt>
                <c:pt idx="38">
                  <c:v>0.159548903598657</c:v>
                </c:pt>
                <c:pt idx="39">
                  <c:v>0.159548903598657</c:v>
                </c:pt>
                <c:pt idx="40">
                  <c:v>0.159548903598657</c:v>
                </c:pt>
                <c:pt idx="41">
                  <c:v>0.159548903598657</c:v>
                </c:pt>
                <c:pt idx="42">
                  <c:v>0.159548903598657</c:v>
                </c:pt>
                <c:pt idx="43">
                  <c:v>0.159548903598657</c:v>
                </c:pt>
                <c:pt idx="44">
                  <c:v>0.159548903598657</c:v>
                </c:pt>
                <c:pt idx="45">
                  <c:v>0.159548903598657</c:v>
                </c:pt>
                <c:pt idx="46">
                  <c:v>0.159548903598657</c:v>
                </c:pt>
                <c:pt idx="47">
                  <c:v>0.159548903598657</c:v>
                </c:pt>
                <c:pt idx="48">
                  <c:v>0.159548903598657</c:v>
                </c:pt>
                <c:pt idx="49">
                  <c:v>0.159548903598657</c:v>
                </c:pt>
                <c:pt idx="50">
                  <c:v>0.159548903598657</c:v>
                </c:pt>
                <c:pt idx="51">
                  <c:v>0.159548903598657</c:v>
                </c:pt>
                <c:pt idx="52">
                  <c:v>0.159548903598657</c:v>
                </c:pt>
                <c:pt idx="53">
                  <c:v>0.159548903598657</c:v>
                </c:pt>
                <c:pt idx="54">
                  <c:v>0.159548903598657</c:v>
                </c:pt>
                <c:pt idx="55">
                  <c:v>0.159548903598657</c:v>
                </c:pt>
                <c:pt idx="56">
                  <c:v>0.159548903598657</c:v>
                </c:pt>
                <c:pt idx="57">
                  <c:v>0.159548903598657</c:v>
                </c:pt>
                <c:pt idx="58">
                  <c:v>0.159548903598657</c:v>
                </c:pt>
                <c:pt idx="59">
                  <c:v>0.159548903598657</c:v>
                </c:pt>
                <c:pt idx="60">
                  <c:v>0.159548903598657</c:v>
                </c:pt>
                <c:pt idx="61">
                  <c:v>0.159548903598657</c:v>
                </c:pt>
                <c:pt idx="62">
                  <c:v>0.159548903598657</c:v>
                </c:pt>
                <c:pt idx="63">
                  <c:v>0.159548903598657</c:v>
                </c:pt>
                <c:pt idx="64">
                  <c:v>0.159548903598657</c:v>
                </c:pt>
                <c:pt idx="65">
                  <c:v>0.159548903598657</c:v>
                </c:pt>
                <c:pt idx="66">
                  <c:v>0.159548903598657</c:v>
                </c:pt>
                <c:pt idx="67">
                  <c:v>0.159548903598657</c:v>
                </c:pt>
                <c:pt idx="68">
                  <c:v>0.159548903598657</c:v>
                </c:pt>
                <c:pt idx="69">
                  <c:v>0.159548903598657</c:v>
                </c:pt>
                <c:pt idx="70">
                  <c:v>0.159548903598657</c:v>
                </c:pt>
                <c:pt idx="71">
                  <c:v>0.159548903598657</c:v>
                </c:pt>
                <c:pt idx="72">
                  <c:v>0.159548903598657</c:v>
                </c:pt>
                <c:pt idx="73">
                  <c:v>0.159548903598657</c:v>
                </c:pt>
                <c:pt idx="74">
                  <c:v>0.159548903598657</c:v>
                </c:pt>
                <c:pt idx="75">
                  <c:v>0.159548903598657</c:v>
                </c:pt>
                <c:pt idx="76">
                  <c:v>0.159548903598657</c:v>
                </c:pt>
                <c:pt idx="77">
                  <c:v>0.159548903598657</c:v>
                </c:pt>
                <c:pt idx="78">
                  <c:v>0.159548903598657</c:v>
                </c:pt>
                <c:pt idx="79">
                  <c:v>0.159548903598657</c:v>
                </c:pt>
                <c:pt idx="80">
                  <c:v>0.159548903598657</c:v>
                </c:pt>
                <c:pt idx="81">
                  <c:v>0.159548903598657</c:v>
                </c:pt>
                <c:pt idx="82">
                  <c:v>0.159548903598657</c:v>
                </c:pt>
                <c:pt idx="83">
                  <c:v>0.159548903598657</c:v>
                </c:pt>
                <c:pt idx="84">
                  <c:v>0.159548903598657</c:v>
                </c:pt>
                <c:pt idx="85">
                  <c:v>0.159548903598657</c:v>
                </c:pt>
                <c:pt idx="86">
                  <c:v>0.159548903598657</c:v>
                </c:pt>
                <c:pt idx="87">
                  <c:v>0.159548903598657</c:v>
                </c:pt>
                <c:pt idx="88">
                  <c:v>0.159548903598657</c:v>
                </c:pt>
                <c:pt idx="89">
                  <c:v>0.159548903598657</c:v>
                </c:pt>
                <c:pt idx="90">
                  <c:v>0.159548903598657</c:v>
                </c:pt>
                <c:pt idx="91">
                  <c:v>0.159548903598657</c:v>
                </c:pt>
                <c:pt idx="92">
                  <c:v>0.159548903598657</c:v>
                </c:pt>
                <c:pt idx="93">
                  <c:v>0.159548903598657</c:v>
                </c:pt>
                <c:pt idx="94">
                  <c:v>0.159548903598657</c:v>
                </c:pt>
                <c:pt idx="95">
                  <c:v>0.159548903598657</c:v>
                </c:pt>
                <c:pt idx="96">
                  <c:v>0.159548903598657</c:v>
                </c:pt>
                <c:pt idx="97">
                  <c:v>0.159548903598657</c:v>
                </c:pt>
                <c:pt idx="98">
                  <c:v>0.159548903598657</c:v>
                </c:pt>
                <c:pt idx="99">
                  <c:v>0.159548903598657</c:v>
                </c:pt>
                <c:pt idx="100">
                  <c:v>0.159548903598657</c:v>
                </c:pt>
                <c:pt idx="101">
                  <c:v>0.159548903598657</c:v>
                </c:pt>
                <c:pt idx="102">
                  <c:v>0.159548903598657</c:v>
                </c:pt>
                <c:pt idx="103">
                  <c:v>0.159548903598657</c:v>
                </c:pt>
                <c:pt idx="104">
                  <c:v>0.159548903598657</c:v>
                </c:pt>
                <c:pt idx="105">
                  <c:v>0.159548903598657</c:v>
                </c:pt>
                <c:pt idx="106">
                  <c:v>0.159548903598657</c:v>
                </c:pt>
                <c:pt idx="107">
                  <c:v>0.159548903598657</c:v>
                </c:pt>
                <c:pt idx="108">
                  <c:v>0.159548903598657</c:v>
                </c:pt>
                <c:pt idx="109">
                  <c:v>0.159548903598657</c:v>
                </c:pt>
                <c:pt idx="110">
                  <c:v>0.159548903598657</c:v>
                </c:pt>
                <c:pt idx="111">
                  <c:v>0.159548903598657</c:v>
                </c:pt>
                <c:pt idx="112">
                  <c:v>0.159548903598657</c:v>
                </c:pt>
                <c:pt idx="113">
                  <c:v>0.159548903598657</c:v>
                </c:pt>
                <c:pt idx="114">
                  <c:v>0.159548903598657</c:v>
                </c:pt>
                <c:pt idx="115">
                  <c:v>0.159548903598657</c:v>
                </c:pt>
                <c:pt idx="116">
                  <c:v>0.159548903598657</c:v>
                </c:pt>
                <c:pt idx="117">
                  <c:v>0.159548903598657</c:v>
                </c:pt>
                <c:pt idx="118">
                  <c:v>0.159548903598657</c:v>
                </c:pt>
                <c:pt idx="119">
                  <c:v>0.159548903598657</c:v>
                </c:pt>
                <c:pt idx="120">
                  <c:v>0.159548903598657</c:v>
                </c:pt>
                <c:pt idx="121">
                  <c:v>0.159548903598657</c:v>
                </c:pt>
                <c:pt idx="122">
                  <c:v>0.159548903598657</c:v>
                </c:pt>
                <c:pt idx="123">
                  <c:v>0.159548903598657</c:v>
                </c:pt>
                <c:pt idx="124">
                  <c:v>0.159548903598657</c:v>
                </c:pt>
                <c:pt idx="125">
                  <c:v>0.159548903598657</c:v>
                </c:pt>
                <c:pt idx="126">
                  <c:v>0.159548903598657</c:v>
                </c:pt>
                <c:pt idx="127">
                  <c:v>0.159548903598657</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17"/>
          <c:order val="7"/>
          <c:spPr>
            <a:ln w="9525">
              <a:solidFill>
                <a:schemeClr val="tx1">
                  <a:lumMod val="50000"/>
                  <a:lumOff val="50000"/>
                </a:schemeClr>
              </a:solidFill>
              <a:prstDash val="sysDash"/>
            </a:ln>
          </c:spPr>
          <c:marker>
            <c:symbol val="none"/>
          </c:marker>
          <c:xVal>
            <c:numRef>
              <c:f>calculatorbig!$FN$8:$FN$135</c:f>
              <c:numCache>
                <c:formatCode>0.0%</c:formatCode>
                <c:ptCount val="128"/>
                <c:pt idx="0">
                  <c:v>0.225235997677703</c:v>
                </c:pt>
                <c:pt idx="1">
                  <c:v>0.225235997677703</c:v>
                </c:pt>
                <c:pt idx="2">
                  <c:v>0.225235997677703</c:v>
                </c:pt>
                <c:pt idx="3">
                  <c:v>0.225235997677703</c:v>
                </c:pt>
                <c:pt idx="4">
                  <c:v>0.225235997677703</c:v>
                </c:pt>
                <c:pt idx="5">
                  <c:v>0.225235997677703</c:v>
                </c:pt>
                <c:pt idx="6">
                  <c:v>0.225235997677703</c:v>
                </c:pt>
                <c:pt idx="7">
                  <c:v>0.225235997677703</c:v>
                </c:pt>
                <c:pt idx="8">
                  <c:v>0.225235997677703</c:v>
                </c:pt>
                <c:pt idx="9">
                  <c:v>0.225235997677703</c:v>
                </c:pt>
                <c:pt idx="10">
                  <c:v>0.225235997677703</c:v>
                </c:pt>
                <c:pt idx="11">
                  <c:v>0.225235997677703</c:v>
                </c:pt>
                <c:pt idx="12">
                  <c:v>0.225235997677703</c:v>
                </c:pt>
                <c:pt idx="13">
                  <c:v>0.225235997677703</c:v>
                </c:pt>
                <c:pt idx="14">
                  <c:v>0.225235997677703</c:v>
                </c:pt>
                <c:pt idx="15">
                  <c:v>0.225235997677703</c:v>
                </c:pt>
                <c:pt idx="16">
                  <c:v>0.225235997677703</c:v>
                </c:pt>
                <c:pt idx="17">
                  <c:v>0.225235997677703</c:v>
                </c:pt>
                <c:pt idx="18">
                  <c:v>0.225235997677703</c:v>
                </c:pt>
                <c:pt idx="19">
                  <c:v>0.225235997677703</c:v>
                </c:pt>
                <c:pt idx="20">
                  <c:v>0.225235997677703</c:v>
                </c:pt>
                <c:pt idx="21">
                  <c:v>0.225235997677703</c:v>
                </c:pt>
                <c:pt idx="22">
                  <c:v>0.225235997677703</c:v>
                </c:pt>
                <c:pt idx="23">
                  <c:v>0.225235997677703</c:v>
                </c:pt>
                <c:pt idx="24">
                  <c:v>0.225235997677703</c:v>
                </c:pt>
                <c:pt idx="25">
                  <c:v>0.225235997677703</c:v>
                </c:pt>
                <c:pt idx="26">
                  <c:v>0.225235997677703</c:v>
                </c:pt>
                <c:pt idx="27">
                  <c:v>0.225235997677703</c:v>
                </c:pt>
                <c:pt idx="28">
                  <c:v>0.225235997677703</c:v>
                </c:pt>
                <c:pt idx="29">
                  <c:v>0.225235997677703</c:v>
                </c:pt>
                <c:pt idx="30">
                  <c:v>0.225235997677703</c:v>
                </c:pt>
                <c:pt idx="31">
                  <c:v>0.225235997677703</c:v>
                </c:pt>
                <c:pt idx="32">
                  <c:v>0.225235997677703</c:v>
                </c:pt>
                <c:pt idx="33">
                  <c:v>0.225235997677703</c:v>
                </c:pt>
                <c:pt idx="34">
                  <c:v>0.225235997677703</c:v>
                </c:pt>
                <c:pt idx="35">
                  <c:v>0.225235997677703</c:v>
                </c:pt>
                <c:pt idx="36">
                  <c:v>0.225235997677703</c:v>
                </c:pt>
                <c:pt idx="37">
                  <c:v>0.225235997677703</c:v>
                </c:pt>
                <c:pt idx="38">
                  <c:v>0.225235997677703</c:v>
                </c:pt>
                <c:pt idx="39">
                  <c:v>0.225235997677703</c:v>
                </c:pt>
                <c:pt idx="40">
                  <c:v>0.225235997677703</c:v>
                </c:pt>
                <c:pt idx="41">
                  <c:v>0.225235997677703</c:v>
                </c:pt>
                <c:pt idx="42">
                  <c:v>0.225235997677703</c:v>
                </c:pt>
                <c:pt idx="43">
                  <c:v>0.225235997677703</c:v>
                </c:pt>
                <c:pt idx="44">
                  <c:v>0.225235997677703</c:v>
                </c:pt>
                <c:pt idx="45">
                  <c:v>0.225235997677703</c:v>
                </c:pt>
                <c:pt idx="46">
                  <c:v>0.225235997677703</c:v>
                </c:pt>
                <c:pt idx="47">
                  <c:v>0.225235997677703</c:v>
                </c:pt>
                <c:pt idx="48">
                  <c:v>0.225235997677703</c:v>
                </c:pt>
                <c:pt idx="49">
                  <c:v>0.225235997677703</c:v>
                </c:pt>
                <c:pt idx="50">
                  <c:v>0.225235997677703</c:v>
                </c:pt>
                <c:pt idx="51">
                  <c:v>0.225235997677703</c:v>
                </c:pt>
                <c:pt idx="52">
                  <c:v>0.225235997677703</c:v>
                </c:pt>
                <c:pt idx="53">
                  <c:v>0.225235997677703</c:v>
                </c:pt>
                <c:pt idx="54">
                  <c:v>0.225235997677703</c:v>
                </c:pt>
                <c:pt idx="55">
                  <c:v>0.225235997677703</c:v>
                </c:pt>
                <c:pt idx="56">
                  <c:v>0.225235997677703</c:v>
                </c:pt>
                <c:pt idx="57">
                  <c:v>0.225235997677703</c:v>
                </c:pt>
                <c:pt idx="58">
                  <c:v>0.225235997677703</c:v>
                </c:pt>
                <c:pt idx="59">
                  <c:v>0.225235997677703</c:v>
                </c:pt>
                <c:pt idx="60">
                  <c:v>0.225235997677703</c:v>
                </c:pt>
                <c:pt idx="61">
                  <c:v>0.225235997677703</c:v>
                </c:pt>
                <c:pt idx="62">
                  <c:v>0.225235997677703</c:v>
                </c:pt>
                <c:pt idx="63">
                  <c:v>0.225235997677703</c:v>
                </c:pt>
                <c:pt idx="64">
                  <c:v>0.225235997677703</c:v>
                </c:pt>
                <c:pt idx="65">
                  <c:v>0.225235997677703</c:v>
                </c:pt>
                <c:pt idx="66">
                  <c:v>0.225235997677703</c:v>
                </c:pt>
                <c:pt idx="67">
                  <c:v>0.225235997677703</c:v>
                </c:pt>
                <c:pt idx="68">
                  <c:v>0.225235997677703</c:v>
                </c:pt>
                <c:pt idx="69">
                  <c:v>0.225235997677703</c:v>
                </c:pt>
                <c:pt idx="70">
                  <c:v>0.225235997677703</c:v>
                </c:pt>
                <c:pt idx="71">
                  <c:v>0.225235997677703</c:v>
                </c:pt>
                <c:pt idx="72">
                  <c:v>0.225235997677703</c:v>
                </c:pt>
                <c:pt idx="73">
                  <c:v>0.225235997677703</c:v>
                </c:pt>
                <c:pt idx="74">
                  <c:v>0.225235997677703</c:v>
                </c:pt>
                <c:pt idx="75">
                  <c:v>0.225235997677703</c:v>
                </c:pt>
                <c:pt idx="76">
                  <c:v>0.225235997677703</c:v>
                </c:pt>
                <c:pt idx="77">
                  <c:v>0.225235997677703</c:v>
                </c:pt>
                <c:pt idx="78">
                  <c:v>0.225235997677703</c:v>
                </c:pt>
                <c:pt idx="79">
                  <c:v>0.225235997677703</c:v>
                </c:pt>
                <c:pt idx="80">
                  <c:v>0.225235997677703</c:v>
                </c:pt>
                <c:pt idx="81">
                  <c:v>0.225235997677703</c:v>
                </c:pt>
                <c:pt idx="82">
                  <c:v>0.225235997677703</c:v>
                </c:pt>
                <c:pt idx="83">
                  <c:v>0.225235997677703</c:v>
                </c:pt>
                <c:pt idx="84">
                  <c:v>0.225235997677703</c:v>
                </c:pt>
                <c:pt idx="85">
                  <c:v>0.225235997677703</c:v>
                </c:pt>
                <c:pt idx="86">
                  <c:v>0.225235997677703</c:v>
                </c:pt>
                <c:pt idx="87">
                  <c:v>0.225235997677703</c:v>
                </c:pt>
                <c:pt idx="88">
                  <c:v>0.225235997677703</c:v>
                </c:pt>
                <c:pt idx="89">
                  <c:v>0.225235997677703</c:v>
                </c:pt>
                <c:pt idx="90">
                  <c:v>0.225235997677703</c:v>
                </c:pt>
                <c:pt idx="91">
                  <c:v>0.225235997677703</c:v>
                </c:pt>
                <c:pt idx="92">
                  <c:v>0.225235997677703</c:v>
                </c:pt>
                <c:pt idx="93">
                  <c:v>0.225235997677703</c:v>
                </c:pt>
                <c:pt idx="94">
                  <c:v>0.225235997677703</c:v>
                </c:pt>
                <c:pt idx="95">
                  <c:v>0.225235997677703</c:v>
                </c:pt>
                <c:pt idx="96">
                  <c:v>0.225235997677703</c:v>
                </c:pt>
                <c:pt idx="97">
                  <c:v>0.225235997677703</c:v>
                </c:pt>
                <c:pt idx="98">
                  <c:v>0.225235997677703</c:v>
                </c:pt>
                <c:pt idx="99">
                  <c:v>0.225235997677703</c:v>
                </c:pt>
                <c:pt idx="100">
                  <c:v>0.225235997677703</c:v>
                </c:pt>
                <c:pt idx="101">
                  <c:v>0.225235997677703</c:v>
                </c:pt>
                <c:pt idx="102">
                  <c:v>0.225235997677703</c:v>
                </c:pt>
                <c:pt idx="103">
                  <c:v>0.225235997677703</c:v>
                </c:pt>
                <c:pt idx="104">
                  <c:v>0.225235997677703</c:v>
                </c:pt>
                <c:pt idx="105">
                  <c:v>0.225235997677703</c:v>
                </c:pt>
                <c:pt idx="106">
                  <c:v>0.225235997677703</c:v>
                </c:pt>
                <c:pt idx="107">
                  <c:v>0.225235997677703</c:v>
                </c:pt>
                <c:pt idx="108">
                  <c:v>0.225235997677703</c:v>
                </c:pt>
                <c:pt idx="109">
                  <c:v>0.225235997677703</c:v>
                </c:pt>
                <c:pt idx="110">
                  <c:v>0.225235997677703</c:v>
                </c:pt>
                <c:pt idx="111">
                  <c:v>0.225235997677703</c:v>
                </c:pt>
                <c:pt idx="112">
                  <c:v>0.225235997677703</c:v>
                </c:pt>
                <c:pt idx="113">
                  <c:v>0.225235997677703</c:v>
                </c:pt>
                <c:pt idx="114">
                  <c:v>0.225235997677703</c:v>
                </c:pt>
                <c:pt idx="115">
                  <c:v>0.225235997677703</c:v>
                </c:pt>
                <c:pt idx="116">
                  <c:v>0.225235997677703</c:v>
                </c:pt>
                <c:pt idx="117">
                  <c:v>0.225235997677703</c:v>
                </c:pt>
                <c:pt idx="118">
                  <c:v>0.225235997677703</c:v>
                </c:pt>
                <c:pt idx="119">
                  <c:v>0.225235997677703</c:v>
                </c:pt>
                <c:pt idx="120">
                  <c:v>0.225235997677703</c:v>
                </c:pt>
                <c:pt idx="121">
                  <c:v>0.225235997677703</c:v>
                </c:pt>
                <c:pt idx="122">
                  <c:v>0.225235997677703</c:v>
                </c:pt>
                <c:pt idx="123">
                  <c:v>0.225235997677703</c:v>
                </c:pt>
                <c:pt idx="124">
                  <c:v>0.225235997677703</c:v>
                </c:pt>
                <c:pt idx="125">
                  <c:v>0.225235997677703</c:v>
                </c:pt>
                <c:pt idx="126">
                  <c:v>0.225235997677703</c:v>
                </c:pt>
                <c:pt idx="127">
                  <c:v>0.225235997677703</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20"/>
          <c:order val="8"/>
          <c:spPr>
            <a:ln w="9525">
              <a:solidFill>
                <a:schemeClr val="tx1">
                  <a:lumMod val="50000"/>
                  <a:lumOff val="50000"/>
                </a:schemeClr>
              </a:solidFill>
              <a:prstDash val="sysDash"/>
            </a:ln>
          </c:spPr>
          <c:marker>
            <c:symbol val="none"/>
          </c:marker>
          <c:xVal>
            <c:numRef>
              <c:f>calculatorbig!$FO$8:$FO$135</c:f>
              <c:numCache>
                <c:formatCode>0.0%</c:formatCode>
                <c:ptCount val="128"/>
                <c:pt idx="0">
                  <c:v>0.307559394980383</c:v>
                </c:pt>
                <c:pt idx="1">
                  <c:v>0.307559394980383</c:v>
                </c:pt>
                <c:pt idx="2">
                  <c:v>0.307559394980383</c:v>
                </c:pt>
                <c:pt idx="3">
                  <c:v>0.307559394980383</c:v>
                </c:pt>
                <c:pt idx="4">
                  <c:v>0.307559394980383</c:v>
                </c:pt>
                <c:pt idx="5">
                  <c:v>0.307559394980383</c:v>
                </c:pt>
                <c:pt idx="6">
                  <c:v>0.307559394980383</c:v>
                </c:pt>
                <c:pt idx="7">
                  <c:v>0.307559394980383</c:v>
                </c:pt>
                <c:pt idx="8">
                  <c:v>0.307559394980383</c:v>
                </c:pt>
                <c:pt idx="9">
                  <c:v>0.307559394980383</c:v>
                </c:pt>
                <c:pt idx="10">
                  <c:v>0.307559394980383</c:v>
                </c:pt>
                <c:pt idx="11">
                  <c:v>0.307559394980383</c:v>
                </c:pt>
                <c:pt idx="12">
                  <c:v>0.307559394980383</c:v>
                </c:pt>
                <c:pt idx="13">
                  <c:v>0.307559394980383</c:v>
                </c:pt>
                <c:pt idx="14">
                  <c:v>0.307559394980383</c:v>
                </c:pt>
                <c:pt idx="15">
                  <c:v>0.307559394980383</c:v>
                </c:pt>
                <c:pt idx="16">
                  <c:v>0.307559394980383</c:v>
                </c:pt>
                <c:pt idx="17">
                  <c:v>0.307559394980383</c:v>
                </c:pt>
                <c:pt idx="18">
                  <c:v>0.307559394980383</c:v>
                </c:pt>
                <c:pt idx="19">
                  <c:v>0.307559394980383</c:v>
                </c:pt>
                <c:pt idx="20">
                  <c:v>0.307559394980383</c:v>
                </c:pt>
                <c:pt idx="21">
                  <c:v>0.307559394980383</c:v>
                </c:pt>
                <c:pt idx="22">
                  <c:v>0.307559394980383</c:v>
                </c:pt>
                <c:pt idx="23">
                  <c:v>0.307559394980383</c:v>
                </c:pt>
                <c:pt idx="24">
                  <c:v>0.307559394980383</c:v>
                </c:pt>
                <c:pt idx="25">
                  <c:v>0.307559394980383</c:v>
                </c:pt>
                <c:pt idx="26">
                  <c:v>0.307559394980383</c:v>
                </c:pt>
                <c:pt idx="27">
                  <c:v>0.307559394980383</c:v>
                </c:pt>
                <c:pt idx="28">
                  <c:v>0.307559394980383</c:v>
                </c:pt>
                <c:pt idx="29">
                  <c:v>0.307559394980383</c:v>
                </c:pt>
                <c:pt idx="30">
                  <c:v>0.307559394980383</c:v>
                </c:pt>
                <c:pt idx="31">
                  <c:v>0.307559394980383</c:v>
                </c:pt>
                <c:pt idx="32">
                  <c:v>0.307559394980383</c:v>
                </c:pt>
                <c:pt idx="33">
                  <c:v>0.307559394980383</c:v>
                </c:pt>
                <c:pt idx="34">
                  <c:v>0.307559394980383</c:v>
                </c:pt>
                <c:pt idx="35">
                  <c:v>0.307559394980383</c:v>
                </c:pt>
                <c:pt idx="36">
                  <c:v>0.307559394980383</c:v>
                </c:pt>
                <c:pt idx="37">
                  <c:v>0.307559394980383</c:v>
                </c:pt>
                <c:pt idx="38">
                  <c:v>0.307559394980383</c:v>
                </c:pt>
                <c:pt idx="39">
                  <c:v>0.307559394980383</c:v>
                </c:pt>
                <c:pt idx="40">
                  <c:v>0.307559394980383</c:v>
                </c:pt>
                <c:pt idx="41">
                  <c:v>0.307559394980383</c:v>
                </c:pt>
                <c:pt idx="42">
                  <c:v>0.307559394980383</c:v>
                </c:pt>
                <c:pt idx="43">
                  <c:v>0.307559394980383</c:v>
                </c:pt>
                <c:pt idx="44">
                  <c:v>0.307559394980383</c:v>
                </c:pt>
                <c:pt idx="45">
                  <c:v>0.307559394980383</c:v>
                </c:pt>
                <c:pt idx="46">
                  <c:v>0.307559394980383</c:v>
                </c:pt>
                <c:pt idx="47">
                  <c:v>0.307559394980383</c:v>
                </c:pt>
                <c:pt idx="48">
                  <c:v>0.307559394980383</c:v>
                </c:pt>
                <c:pt idx="49">
                  <c:v>0.307559394980383</c:v>
                </c:pt>
                <c:pt idx="50">
                  <c:v>0.307559394980383</c:v>
                </c:pt>
                <c:pt idx="51">
                  <c:v>0.307559394980383</c:v>
                </c:pt>
                <c:pt idx="52">
                  <c:v>0.307559394980383</c:v>
                </c:pt>
                <c:pt idx="53">
                  <c:v>0.307559394980383</c:v>
                </c:pt>
                <c:pt idx="54">
                  <c:v>0.307559394980383</c:v>
                </c:pt>
                <c:pt idx="55">
                  <c:v>0.307559394980383</c:v>
                </c:pt>
                <c:pt idx="56">
                  <c:v>0.307559394980383</c:v>
                </c:pt>
                <c:pt idx="57">
                  <c:v>0.307559394980383</c:v>
                </c:pt>
                <c:pt idx="58">
                  <c:v>0.307559394980383</c:v>
                </c:pt>
                <c:pt idx="59">
                  <c:v>0.307559394980383</c:v>
                </c:pt>
                <c:pt idx="60">
                  <c:v>0.307559394980383</c:v>
                </c:pt>
                <c:pt idx="61">
                  <c:v>0.307559394980383</c:v>
                </c:pt>
                <c:pt idx="62">
                  <c:v>0.307559394980383</c:v>
                </c:pt>
                <c:pt idx="63">
                  <c:v>0.307559394980383</c:v>
                </c:pt>
                <c:pt idx="64">
                  <c:v>0.307559394980383</c:v>
                </c:pt>
                <c:pt idx="65">
                  <c:v>0.307559394980383</c:v>
                </c:pt>
                <c:pt idx="66">
                  <c:v>0.307559394980383</c:v>
                </c:pt>
                <c:pt idx="67">
                  <c:v>0.307559394980383</c:v>
                </c:pt>
                <c:pt idx="68">
                  <c:v>0.307559394980383</c:v>
                </c:pt>
                <c:pt idx="69">
                  <c:v>0.307559394980383</c:v>
                </c:pt>
                <c:pt idx="70">
                  <c:v>0.307559394980383</c:v>
                </c:pt>
                <c:pt idx="71">
                  <c:v>0.307559394980383</c:v>
                </c:pt>
                <c:pt idx="72">
                  <c:v>0.307559394980383</c:v>
                </c:pt>
                <c:pt idx="73">
                  <c:v>0.307559394980383</c:v>
                </c:pt>
                <c:pt idx="74">
                  <c:v>0.307559394980383</c:v>
                </c:pt>
                <c:pt idx="75">
                  <c:v>0.307559394980383</c:v>
                </c:pt>
                <c:pt idx="76">
                  <c:v>0.307559394980383</c:v>
                </c:pt>
                <c:pt idx="77">
                  <c:v>0.307559394980383</c:v>
                </c:pt>
                <c:pt idx="78">
                  <c:v>0.307559394980383</c:v>
                </c:pt>
                <c:pt idx="79">
                  <c:v>0.307559394980383</c:v>
                </c:pt>
                <c:pt idx="80">
                  <c:v>0.307559394980383</c:v>
                </c:pt>
                <c:pt idx="81">
                  <c:v>0.307559394980383</c:v>
                </c:pt>
                <c:pt idx="82">
                  <c:v>0.307559394980383</c:v>
                </c:pt>
                <c:pt idx="83">
                  <c:v>0.307559394980383</c:v>
                </c:pt>
                <c:pt idx="84">
                  <c:v>0.307559394980383</c:v>
                </c:pt>
                <c:pt idx="85">
                  <c:v>0.307559394980383</c:v>
                </c:pt>
                <c:pt idx="86">
                  <c:v>0.307559394980383</c:v>
                </c:pt>
                <c:pt idx="87">
                  <c:v>0.307559394980383</c:v>
                </c:pt>
                <c:pt idx="88">
                  <c:v>0.307559394980383</c:v>
                </c:pt>
                <c:pt idx="89">
                  <c:v>0.307559394980383</c:v>
                </c:pt>
                <c:pt idx="90">
                  <c:v>0.307559394980383</c:v>
                </c:pt>
                <c:pt idx="91">
                  <c:v>0.307559394980383</c:v>
                </c:pt>
                <c:pt idx="92">
                  <c:v>0.307559394980383</c:v>
                </c:pt>
                <c:pt idx="93">
                  <c:v>0.307559394980383</c:v>
                </c:pt>
                <c:pt idx="94">
                  <c:v>0.307559394980383</c:v>
                </c:pt>
                <c:pt idx="95">
                  <c:v>0.307559394980383</c:v>
                </c:pt>
                <c:pt idx="96">
                  <c:v>0.307559394980383</c:v>
                </c:pt>
                <c:pt idx="97">
                  <c:v>0.307559394980383</c:v>
                </c:pt>
                <c:pt idx="98">
                  <c:v>0.307559394980383</c:v>
                </c:pt>
                <c:pt idx="99">
                  <c:v>0.307559394980383</c:v>
                </c:pt>
                <c:pt idx="100">
                  <c:v>0.307559394980383</c:v>
                </c:pt>
                <c:pt idx="101">
                  <c:v>0.307559394980383</c:v>
                </c:pt>
                <c:pt idx="102">
                  <c:v>0.307559394980383</c:v>
                </c:pt>
                <c:pt idx="103">
                  <c:v>0.307559394980383</c:v>
                </c:pt>
                <c:pt idx="104">
                  <c:v>0.307559394980383</c:v>
                </c:pt>
                <c:pt idx="105">
                  <c:v>0.307559394980383</c:v>
                </c:pt>
                <c:pt idx="106">
                  <c:v>0.307559394980383</c:v>
                </c:pt>
                <c:pt idx="107">
                  <c:v>0.307559394980383</c:v>
                </c:pt>
                <c:pt idx="108">
                  <c:v>0.307559394980383</c:v>
                </c:pt>
                <c:pt idx="109">
                  <c:v>0.307559394980383</c:v>
                </c:pt>
                <c:pt idx="110">
                  <c:v>0.307559394980383</c:v>
                </c:pt>
                <c:pt idx="111">
                  <c:v>0.307559394980383</c:v>
                </c:pt>
                <c:pt idx="112">
                  <c:v>0.307559394980383</c:v>
                </c:pt>
                <c:pt idx="113">
                  <c:v>0.307559394980383</c:v>
                </c:pt>
                <c:pt idx="114">
                  <c:v>0.307559394980383</c:v>
                </c:pt>
                <c:pt idx="115">
                  <c:v>0.307559394980383</c:v>
                </c:pt>
                <c:pt idx="116">
                  <c:v>0.307559394980383</c:v>
                </c:pt>
                <c:pt idx="117">
                  <c:v>0.307559394980383</c:v>
                </c:pt>
                <c:pt idx="118">
                  <c:v>0.307559394980383</c:v>
                </c:pt>
                <c:pt idx="119">
                  <c:v>0.307559394980383</c:v>
                </c:pt>
                <c:pt idx="120">
                  <c:v>0.307559394980383</c:v>
                </c:pt>
                <c:pt idx="121">
                  <c:v>0.307559394980383</c:v>
                </c:pt>
                <c:pt idx="122">
                  <c:v>0.307559394980383</c:v>
                </c:pt>
                <c:pt idx="123">
                  <c:v>0.307559394980383</c:v>
                </c:pt>
                <c:pt idx="124">
                  <c:v>0.307559394980383</c:v>
                </c:pt>
                <c:pt idx="125">
                  <c:v>0.307559394980383</c:v>
                </c:pt>
                <c:pt idx="126">
                  <c:v>0.307559394980383</c:v>
                </c:pt>
                <c:pt idx="127">
                  <c:v>0.307559394980383</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23"/>
          <c:order val="9"/>
          <c:spPr>
            <a:ln w="9525">
              <a:solidFill>
                <a:schemeClr val="tx1">
                  <a:lumMod val="50000"/>
                  <a:lumOff val="50000"/>
                </a:schemeClr>
              </a:solidFill>
              <a:prstDash val="sysDash"/>
            </a:ln>
          </c:spPr>
          <c:marker>
            <c:symbol val="none"/>
          </c:marker>
          <c:xVal>
            <c:numRef>
              <c:f>calculatorbig!$FP$8:$FP$135</c:f>
              <c:numCache>
                <c:formatCode>0.0%</c:formatCode>
                <c:ptCount val="128"/>
                <c:pt idx="0">
                  <c:v>0.412300052796629</c:v>
                </c:pt>
                <c:pt idx="1">
                  <c:v>0.412300052796629</c:v>
                </c:pt>
                <c:pt idx="2">
                  <c:v>0.412300052796629</c:v>
                </c:pt>
                <c:pt idx="3">
                  <c:v>0.412300052796629</c:v>
                </c:pt>
                <c:pt idx="4">
                  <c:v>0.412300052796629</c:v>
                </c:pt>
                <c:pt idx="5">
                  <c:v>0.412300052796629</c:v>
                </c:pt>
                <c:pt idx="6">
                  <c:v>0.412300052796629</c:v>
                </c:pt>
                <c:pt idx="7">
                  <c:v>0.412300052796629</c:v>
                </c:pt>
                <c:pt idx="8">
                  <c:v>0.412300052796629</c:v>
                </c:pt>
                <c:pt idx="9">
                  <c:v>0.412300052796629</c:v>
                </c:pt>
                <c:pt idx="10">
                  <c:v>0.412300052796629</c:v>
                </c:pt>
                <c:pt idx="11">
                  <c:v>0.412300052796629</c:v>
                </c:pt>
                <c:pt idx="12">
                  <c:v>0.412300052796629</c:v>
                </c:pt>
                <c:pt idx="13">
                  <c:v>0.412300052796629</c:v>
                </c:pt>
                <c:pt idx="14">
                  <c:v>0.412300052796629</c:v>
                </c:pt>
                <c:pt idx="15">
                  <c:v>0.412300052796629</c:v>
                </c:pt>
                <c:pt idx="16">
                  <c:v>0.412300052796629</c:v>
                </c:pt>
                <c:pt idx="17">
                  <c:v>0.412300052796629</c:v>
                </c:pt>
                <c:pt idx="18">
                  <c:v>0.412300052796629</c:v>
                </c:pt>
                <c:pt idx="19">
                  <c:v>0.412300052796629</c:v>
                </c:pt>
                <c:pt idx="20">
                  <c:v>0.412300052796629</c:v>
                </c:pt>
                <c:pt idx="21">
                  <c:v>0.412300052796629</c:v>
                </c:pt>
                <c:pt idx="22">
                  <c:v>0.412300052796629</c:v>
                </c:pt>
                <c:pt idx="23">
                  <c:v>0.412300052796629</c:v>
                </c:pt>
                <c:pt idx="24">
                  <c:v>0.412300052796629</c:v>
                </c:pt>
                <c:pt idx="25">
                  <c:v>0.412300052796629</c:v>
                </c:pt>
                <c:pt idx="26">
                  <c:v>0.412300052796629</c:v>
                </c:pt>
                <c:pt idx="27">
                  <c:v>0.412300052796629</c:v>
                </c:pt>
                <c:pt idx="28">
                  <c:v>0.412300052796629</c:v>
                </c:pt>
                <c:pt idx="29">
                  <c:v>0.412300052796629</c:v>
                </c:pt>
                <c:pt idx="30">
                  <c:v>0.412300052796629</c:v>
                </c:pt>
                <c:pt idx="31">
                  <c:v>0.412300052796629</c:v>
                </c:pt>
                <c:pt idx="32">
                  <c:v>0.412300052796629</c:v>
                </c:pt>
                <c:pt idx="33">
                  <c:v>0.412300052796629</c:v>
                </c:pt>
                <c:pt idx="34">
                  <c:v>0.412300052796629</c:v>
                </c:pt>
                <c:pt idx="35">
                  <c:v>0.412300052796629</c:v>
                </c:pt>
                <c:pt idx="36">
                  <c:v>0.412300052796629</c:v>
                </c:pt>
                <c:pt idx="37">
                  <c:v>0.412300052796629</c:v>
                </c:pt>
                <c:pt idx="38">
                  <c:v>0.412300052796629</c:v>
                </c:pt>
                <c:pt idx="39">
                  <c:v>0.412300052796629</c:v>
                </c:pt>
                <c:pt idx="40">
                  <c:v>0.412300052796629</c:v>
                </c:pt>
                <c:pt idx="41">
                  <c:v>0.412300052796629</c:v>
                </c:pt>
                <c:pt idx="42">
                  <c:v>0.412300052796629</c:v>
                </c:pt>
                <c:pt idx="43">
                  <c:v>0.412300052796629</c:v>
                </c:pt>
                <c:pt idx="44">
                  <c:v>0.412300052796629</c:v>
                </c:pt>
                <c:pt idx="45">
                  <c:v>0.412300052796629</c:v>
                </c:pt>
                <c:pt idx="46">
                  <c:v>0.412300052796629</c:v>
                </c:pt>
                <c:pt idx="47">
                  <c:v>0.412300052796629</c:v>
                </c:pt>
                <c:pt idx="48">
                  <c:v>0.412300052796629</c:v>
                </c:pt>
                <c:pt idx="49">
                  <c:v>0.412300052796629</c:v>
                </c:pt>
                <c:pt idx="50">
                  <c:v>0.412300052796629</c:v>
                </c:pt>
                <c:pt idx="51">
                  <c:v>0.412300052796629</c:v>
                </c:pt>
                <c:pt idx="52">
                  <c:v>0.412300052796629</c:v>
                </c:pt>
                <c:pt idx="53">
                  <c:v>0.412300052796629</c:v>
                </c:pt>
                <c:pt idx="54">
                  <c:v>0.412300052796629</c:v>
                </c:pt>
                <c:pt idx="55">
                  <c:v>0.412300052796629</c:v>
                </c:pt>
                <c:pt idx="56">
                  <c:v>0.412300052796629</c:v>
                </c:pt>
                <c:pt idx="57">
                  <c:v>0.412300052796629</c:v>
                </c:pt>
                <c:pt idx="58">
                  <c:v>0.412300052796629</c:v>
                </c:pt>
                <c:pt idx="59">
                  <c:v>0.412300052796629</c:v>
                </c:pt>
                <c:pt idx="60">
                  <c:v>0.412300052796629</c:v>
                </c:pt>
                <c:pt idx="61">
                  <c:v>0.412300052796629</c:v>
                </c:pt>
                <c:pt idx="62">
                  <c:v>0.412300052796629</c:v>
                </c:pt>
                <c:pt idx="63">
                  <c:v>0.412300052796629</c:v>
                </c:pt>
                <c:pt idx="64">
                  <c:v>0.412300052796629</c:v>
                </c:pt>
                <c:pt idx="65">
                  <c:v>0.412300052796629</c:v>
                </c:pt>
                <c:pt idx="66">
                  <c:v>0.412300052796629</c:v>
                </c:pt>
                <c:pt idx="67">
                  <c:v>0.412300052796629</c:v>
                </c:pt>
                <c:pt idx="68">
                  <c:v>0.412300052796629</c:v>
                </c:pt>
                <c:pt idx="69">
                  <c:v>0.412300052796629</c:v>
                </c:pt>
                <c:pt idx="70">
                  <c:v>0.412300052796629</c:v>
                </c:pt>
                <c:pt idx="71">
                  <c:v>0.412300052796629</c:v>
                </c:pt>
                <c:pt idx="72">
                  <c:v>0.412300052796629</c:v>
                </c:pt>
                <c:pt idx="73">
                  <c:v>0.412300052796629</c:v>
                </c:pt>
                <c:pt idx="74">
                  <c:v>0.412300052796629</c:v>
                </c:pt>
                <c:pt idx="75">
                  <c:v>0.412300052796629</c:v>
                </c:pt>
                <c:pt idx="76">
                  <c:v>0.412300052796629</c:v>
                </c:pt>
                <c:pt idx="77">
                  <c:v>0.412300052796629</c:v>
                </c:pt>
                <c:pt idx="78">
                  <c:v>0.412300052796629</c:v>
                </c:pt>
                <c:pt idx="79">
                  <c:v>0.412300052796629</c:v>
                </c:pt>
                <c:pt idx="80">
                  <c:v>0.412300052796629</c:v>
                </c:pt>
                <c:pt idx="81">
                  <c:v>0.412300052796629</c:v>
                </c:pt>
                <c:pt idx="82">
                  <c:v>0.412300052796629</c:v>
                </c:pt>
                <c:pt idx="83">
                  <c:v>0.412300052796629</c:v>
                </c:pt>
                <c:pt idx="84">
                  <c:v>0.412300052796629</c:v>
                </c:pt>
                <c:pt idx="85">
                  <c:v>0.412300052796629</c:v>
                </c:pt>
                <c:pt idx="86">
                  <c:v>0.412300052796629</c:v>
                </c:pt>
                <c:pt idx="87">
                  <c:v>0.412300052796629</c:v>
                </c:pt>
                <c:pt idx="88">
                  <c:v>0.412300052796629</c:v>
                </c:pt>
                <c:pt idx="89">
                  <c:v>0.412300052796629</c:v>
                </c:pt>
                <c:pt idx="90">
                  <c:v>0.412300052796629</c:v>
                </c:pt>
                <c:pt idx="91">
                  <c:v>0.412300052796629</c:v>
                </c:pt>
                <c:pt idx="92">
                  <c:v>0.412300052796629</c:v>
                </c:pt>
                <c:pt idx="93">
                  <c:v>0.412300052796629</c:v>
                </c:pt>
                <c:pt idx="94">
                  <c:v>0.412300052796629</c:v>
                </c:pt>
                <c:pt idx="95">
                  <c:v>0.412300052796629</c:v>
                </c:pt>
                <c:pt idx="96">
                  <c:v>0.412300052796629</c:v>
                </c:pt>
                <c:pt idx="97">
                  <c:v>0.412300052796629</c:v>
                </c:pt>
                <c:pt idx="98">
                  <c:v>0.412300052796629</c:v>
                </c:pt>
                <c:pt idx="99">
                  <c:v>0.412300052796629</c:v>
                </c:pt>
                <c:pt idx="100">
                  <c:v>0.412300052796629</c:v>
                </c:pt>
                <c:pt idx="101">
                  <c:v>0.412300052796629</c:v>
                </c:pt>
                <c:pt idx="102">
                  <c:v>0.412300052796629</c:v>
                </c:pt>
                <c:pt idx="103">
                  <c:v>0.412300052796629</c:v>
                </c:pt>
                <c:pt idx="104">
                  <c:v>0.412300052796629</c:v>
                </c:pt>
                <c:pt idx="105">
                  <c:v>0.412300052796629</c:v>
                </c:pt>
                <c:pt idx="106">
                  <c:v>0.412300052796629</c:v>
                </c:pt>
                <c:pt idx="107">
                  <c:v>0.412300052796629</c:v>
                </c:pt>
                <c:pt idx="108">
                  <c:v>0.412300052796629</c:v>
                </c:pt>
                <c:pt idx="109">
                  <c:v>0.412300052796629</c:v>
                </c:pt>
                <c:pt idx="110">
                  <c:v>0.412300052796629</c:v>
                </c:pt>
                <c:pt idx="111">
                  <c:v>0.412300052796629</c:v>
                </c:pt>
                <c:pt idx="112">
                  <c:v>0.412300052796629</c:v>
                </c:pt>
                <c:pt idx="113">
                  <c:v>0.412300052796629</c:v>
                </c:pt>
                <c:pt idx="114">
                  <c:v>0.412300052796629</c:v>
                </c:pt>
                <c:pt idx="115">
                  <c:v>0.412300052796629</c:v>
                </c:pt>
                <c:pt idx="116">
                  <c:v>0.412300052796629</c:v>
                </c:pt>
                <c:pt idx="117">
                  <c:v>0.412300052796629</c:v>
                </c:pt>
                <c:pt idx="118">
                  <c:v>0.412300052796629</c:v>
                </c:pt>
                <c:pt idx="119">
                  <c:v>0.412300052796629</c:v>
                </c:pt>
                <c:pt idx="120">
                  <c:v>0.412300052796629</c:v>
                </c:pt>
                <c:pt idx="121">
                  <c:v>0.412300052796629</c:v>
                </c:pt>
                <c:pt idx="122">
                  <c:v>0.412300052796629</c:v>
                </c:pt>
                <c:pt idx="123">
                  <c:v>0.412300052796629</c:v>
                </c:pt>
                <c:pt idx="124">
                  <c:v>0.412300052796629</c:v>
                </c:pt>
                <c:pt idx="125">
                  <c:v>0.412300052796629</c:v>
                </c:pt>
                <c:pt idx="126">
                  <c:v>0.412300052796629</c:v>
                </c:pt>
                <c:pt idx="127">
                  <c:v>0.412300052796629</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26"/>
          <c:order val="10"/>
          <c:spPr>
            <a:ln w="9525">
              <a:solidFill>
                <a:schemeClr val="tx1">
                  <a:lumMod val="50000"/>
                  <a:lumOff val="50000"/>
                </a:schemeClr>
              </a:solidFill>
              <a:prstDash val="sysDash"/>
            </a:ln>
          </c:spPr>
          <c:marker>
            <c:symbol val="none"/>
          </c:marker>
          <c:xVal>
            <c:numRef>
              <c:f>calculatorbig!$FQ$8:$FQ$135</c:f>
              <c:numCache>
                <c:formatCode>0.0%</c:formatCode>
                <c:ptCount val="128"/>
                <c:pt idx="0">
                  <c:v>0.557017206322972</c:v>
                </c:pt>
                <c:pt idx="1">
                  <c:v>0.557017206322972</c:v>
                </c:pt>
                <c:pt idx="2">
                  <c:v>0.557017206322972</c:v>
                </c:pt>
                <c:pt idx="3">
                  <c:v>0.557017206322972</c:v>
                </c:pt>
                <c:pt idx="4">
                  <c:v>0.557017206322972</c:v>
                </c:pt>
                <c:pt idx="5">
                  <c:v>0.557017206322972</c:v>
                </c:pt>
                <c:pt idx="6">
                  <c:v>0.557017206322972</c:v>
                </c:pt>
                <c:pt idx="7">
                  <c:v>0.557017206322972</c:v>
                </c:pt>
                <c:pt idx="8">
                  <c:v>0.557017206322972</c:v>
                </c:pt>
                <c:pt idx="9">
                  <c:v>0.557017206322972</c:v>
                </c:pt>
                <c:pt idx="10">
                  <c:v>0.557017206322972</c:v>
                </c:pt>
                <c:pt idx="11">
                  <c:v>0.557017206322972</c:v>
                </c:pt>
                <c:pt idx="12">
                  <c:v>0.557017206322972</c:v>
                </c:pt>
                <c:pt idx="13">
                  <c:v>0.557017206322972</c:v>
                </c:pt>
                <c:pt idx="14">
                  <c:v>0.557017206322972</c:v>
                </c:pt>
                <c:pt idx="15">
                  <c:v>0.557017206322972</c:v>
                </c:pt>
                <c:pt idx="16">
                  <c:v>0.557017206322972</c:v>
                </c:pt>
                <c:pt idx="17">
                  <c:v>0.557017206322972</c:v>
                </c:pt>
                <c:pt idx="18">
                  <c:v>0.557017206322972</c:v>
                </c:pt>
                <c:pt idx="19">
                  <c:v>0.557017206322972</c:v>
                </c:pt>
                <c:pt idx="20">
                  <c:v>0.557017206322972</c:v>
                </c:pt>
                <c:pt idx="21">
                  <c:v>0.557017206322972</c:v>
                </c:pt>
                <c:pt idx="22">
                  <c:v>0.557017206322972</c:v>
                </c:pt>
                <c:pt idx="23">
                  <c:v>0.557017206322972</c:v>
                </c:pt>
                <c:pt idx="24">
                  <c:v>0.557017206322972</c:v>
                </c:pt>
                <c:pt idx="25">
                  <c:v>0.557017206322972</c:v>
                </c:pt>
                <c:pt idx="26">
                  <c:v>0.557017206322972</c:v>
                </c:pt>
                <c:pt idx="27">
                  <c:v>0.557017206322972</c:v>
                </c:pt>
                <c:pt idx="28">
                  <c:v>0.557017206322972</c:v>
                </c:pt>
                <c:pt idx="29">
                  <c:v>0.557017206322972</c:v>
                </c:pt>
                <c:pt idx="30">
                  <c:v>0.557017206322972</c:v>
                </c:pt>
                <c:pt idx="31">
                  <c:v>0.557017206322972</c:v>
                </c:pt>
                <c:pt idx="32">
                  <c:v>0.557017206322972</c:v>
                </c:pt>
                <c:pt idx="33">
                  <c:v>0.557017206322972</c:v>
                </c:pt>
                <c:pt idx="34">
                  <c:v>0.557017206322972</c:v>
                </c:pt>
                <c:pt idx="35">
                  <c:v>0.557017206322972</c:v>
                </c:pt>
                <c:pt idx="36">
                  <c:v>0.557017206322972</c:v>
                </c:pt>
                <c:pt idx="37">
                  <c:v>0.557017206322972</c:v>
                </c:pt>
                <c:pt idx="38">
                  <c:v>0.557017206322972</c:v>
                </c:pt>
                <c:pt idx="39">
                  <c:v>0.557017206322972</c:v>
                </c:pt>
                <c:pt idx="40">
                  <c:v>0.557017206322972</c:v>
                </c:pt>
                <c:pt idx="41">
                  <c:v>0.557017206322972</c:v>
                </c:pt>
                <c:pt idx="42">
                  <c:v>0.557017206322972</c:v>
                </c:pt>
                <c:pt idx="43">
                  <c:v>0.557017206322972</c:v>
                </c:pt>
                <c:pt idx="44">
                  <c:v>0.557017206322972</c:v>
                </c:pt>
                <c:pt idx="45">
                  <c:v>0.557017206322972</c:v>
                </c:pt>
                <c:pt idx="46">
                  <c:v>0.557017206322972</c:v>
                </c:pt>
                <c:pt idx="47">
                  <c:v>0.557017206322972</c:v>
                </c:pt>
                <c:pt idx="48">
                  <c:v>0.557017206322972</c:v>
                </c:pt>
                <c:pt idx="49">
                  <c:v>0.557017206322972</c:v>
                </c:pt>
                <c:pt idx="50">
                  <c:v>0.557017206322972</c:v>
                </c:pt>
                <c:pt idx="51">
                  <c:v>0.557017206322972</c:v>
                </c:pt>
                <c:pt idx="52">
                  <c:v>0.557017206322972</c:v>
                </c:pt>
                <c:pt idx="53">
                  <c:v>0.557017206322972</c:v>
                </c:pt>
                <c:pt idx="54">
                  <c:v>0.557017206322972</c:v>
                </c:pt>
                <c:pt idx="55">
                  <c:v>0.557017206322972</c:v>
                </c:pt>
                <c:pt idx="56">
                  <c:v>0.557017206322972</c:v>
                </c:pt>
                <c:pt idx="57">
                  <c:v>0.557017206322972</c:v>
                </c:pt>
                <c:pt idx="58">
                  <c:v>0.557017206322972</c:v>
                </c:pt>
                <c:pt idx="59">
                  <c:v>0.557017206322972</c:v>
                </c:pt>
                <c:pt idx="60">
                  <c:v>0.557017206322972</c:v>
                </c:pt>
                <c:pt idx="61">
                  <c:v>0.557017206322972</c:v>
                </c:pt>
                <c:pt idx="62">
                  <c:v>0.557017206322972</c:v>
                </c:pt>
                <c:pt idx="63">
                  <c:v>0.557017206322972</c:v>
                </c:pt>
                <c:pt idx="64">
                  <c:v>0.557017206322972</c:v>
                </c:pt>
                <c:pt idx="65">
                  <c:v>0.557017206322972</c:v>
                </c:pt>
                <c:pt idx="66">
                  <c:v>0.557017206322972</c:v>
                </c:pt>
                <c:pt idx="67">
                  <c:v>0.557017206322972</c:v>
                </c:pt>
                <c:pt idx="68">
                  <c:v>0.557017206322972</c:v>
                </c:pt>
                <c:pt idx="69">
                  <c:v>0.557017206322972</c:v>
                </c:pt>
                <c:pt idx="70">
                  <c:v>0.557017206322972</c:v>
                </c:pt>
                <c:pt idx="71">
                  <c:v>0.557017206322972</c:v>
                </c:pt>
                <c:pt idx="72">
                  <c:v>0.557017206322972</c:v>
                </c:pt>
                <c:pt idx="73">
                  <c:v>0.557017206322972</c:v>
                </c:pt>
                <c:pt idx="74">
                  <c:v>0.557017206322972</c:v>
                </c:pt>
                <c:pt idx="75">
                  <c:v>0.557017206322972</c:v>
                </c:pt>
                <c:pt idx="76">
                  <c:v>0.557017206322972</c:v>
                </c:pt>
                <c:pt idx="77">
                  <c:v>0.557017206322972</c:v>
                </c:pt>
                <c:pt idx="78">
                  <c:v>0.557017206322972</c:v>
                </c:pt>
                <c:pt idx="79">
                  <c:v>0.557017206322972</c:v>
                </c:pt>
                <c:pt idx="80">
                  <c:v>0.557017206322972</c:v>
                </c:pt>
                <c:pt idx="81">
                  <c:v>0.557017206322972</c:v>
                </c:pt>
                <c:pt idx="82">
                  <c:v>0.557017206322972</c:v>
                </c:pt>
                <c:pt idx="83">
                  <c:v>0.557017206322972</c:v>
                </c:pt>
                <c:pt idx="84">
                  <c:v>0.557017206322972</c:v>
                </c:pt>
                <c:pt idx="85">
                  <c:v>0.557017206322972</c:v>
                </c:pt>
                <c:pt idx="86">
                  <c:v>0.557017206322972</c:v>
                </c:pt>
                <c:pt idx="87">
                  <c:v>0.557017206322972</c:v>
                </c:pt>
                <c:pt idx="88">
                  <c:v>0.557017206322972</c:v>
                </c:pt>
                <c:pt idx="89">
                  <c:v>0.557017206322972</c:v>
                </c:pt>
                <c:pt idx="90">
                  <c:v>0.557017206322972</c:v>
                </c:pt>
                <c:pt idx="91">
                  <c:v>0.557017206322972</c:v>
                </c:pt>
                <c:pt idx="92">
                  <c:v>0.557017206322972</c:v>
                </c:pt>
                <c:pt idx="93">
                  <c:v>0.557017206322972</c:v>
                </c:pt>
                <c:pt idx="94">
                  <c:v>0.557017206322972</c:v>
                </c:pt>
                <c:pt idx="95">
                  <c:v>0.557017206322972</c:v>
                </c:pt>
                <c:pt idx="96">
                  <c:v>0.557017206322972</c:v>
                </c:pt>
                <c:pt idx="97">
                  <c:v>0.557017206322972</c:v>
                </c:pt>
                <c:pt idx="98">
                  <c:v>0.557017206322972</c:v>
                </c:pt>
                <c:pt idx="99">
                  <c:v>0.557017206322972</c:v>
                </c:pt>
                <c:pt idx="100">
                  <c:v>0.557017206322972</c:v>
                </c:pt>
                <c:pt idx="101">
                  <c:v>0.557017206322972</c:v>
                </c:pt>
                <c:pt idx="102">
                  <c:v>0.557017206322972</c:v>
                </c:pt>
                <c:pt idx="103">
                  <c:v>0.557017206322972</c:v>
                </c:pt>
                <c:pt idx="104">
                  <c:v>0.557017206322972</c:v>
                </c:pt>
                <c:pt idx="105">
                  <c:v>0.557017206322972</c:v>
                </c:pt>
                <c:pt idx="106">
                  <c:v>0.557017206322972</c:v>
                </c:pt>
                <c:pt idx="107">
                  <c:v>0.557017206322972</c:v>
                </c:pt>
                <c:pt idx="108">
                  <c:v>0.557017206322972</c:v>
                </c:pt>
                <c:pt idx="109">
                  <c:v>0.557017206322972</c:v>
                </c:pt>
                <c:pt idx="110">
                  <c:v>0.557017206322972</c:v>
                </c:pt>
                <c:pt idx="111">
                  <c:v>0.557017206322972</c:v>
                </c:pt>
                <c:pt idx="112">
                  <c:v>0.557017206322972</c:v>
                </c:pt>
                <c:pt idx="113">
                  <c:v>0.557017206322972</c:v>
                </c:pt>
                <c:pt idx="114">
                  <c:v>0.557017206322972</c:v>
                </c:pt>
                <c:pt idx="115">
                  <c:v>0.557017206322972</c:v>
                </c:pt>
                <c:pt idx="116">
                  <c:v>0.557017206322972</c:v>
                </c:pt>
                <c:pt idx="117">
                  <c:v>0.557017206322972</c:v>
                </c:pt>
                <c:pt idx="118">
                  <c:v>0.557017206322972</c:v>
                </c:pt>
                <c:pt idx="119">
                  <c:v>0.557017206322972</c:v>
                </c:pt>
                <c:pt idx="120">
                  <c:v>0.557017206322972</c:v>
                </c:pt>
                <c:pt idx="121">
                  <c:v>0.557017206322972</c:v>
                </c:pt>
                <c:pt idx="122">
                  <c:v>0.557017206322972</c:v>
                </c:pt>
                <c:pt idx="123">
                  <c:v>0.557017206322972</c:v>
                </c:pt>
                <c:pt idx="124">
                  <c:v>0.557017206322972</c:v>
                </c:pt>
                <c:pt idx="125">
                  <c:v>0.557017206322972</c:v>
                </c:pt>
                <c:pt idx="126">
                  <c:v>0.557017206322972</c:v>
                </c:pt>
                <c:pt idx="127">
                  <c:v>0.557017206322972</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29"/>
          <c:order val="11"/>
          <c:spPr>
            <a:ln w="9525">
              <a:solidFill>
                <a:schemeClr val="tx1">
                  <a:lumMod val="50000"/>
                  <a:lumOff val="50000"/>
                </a:schemeClr>
              </a:solidFill>
              <a:prstDash val="sysDash"/>
            </a:ln>
          </c:spPr>
          <c:marker>
            <c:symbol val="none"/>
          </c:marker>
          <c:xVal>
            <c:numRef>
              <c:f>calculatorbig!$FR$8:$FR$135</c:f>
              <c:numCache>
                <c:formatCode>0.0%</c:formatCode>
                <c:ptCount val="128"/>
                <c:pt idx="0">
                  <c:v>0.793468777339819</c:v>
                </c:pt>
                <c:pt idx="1">
                  <c:v>0.793468777339819</c:v>
                </c:pt>
                <c:pt idx="2">
                  <c:v>0.793468777339819</c:v>
                </c:pt>
                <c:pt idx="3">
                  <c:v>0.793468777339819</c:v>
                </c:pt>
                <c:pt idx="4">
                  <c:v>0.793468777339819</c:v>
                </c:pt>
                <c:pt idx="5">
                  <c:v>0.793468777339819</c:v>
                </c:pt>
                <c:pt idx="6">
                  <c:v>0.793468777339819</c:v>
                </c:pt>
                <c:pt idx="7">
                  <c:v>0.793468777339819</c:v>
                </c:pt>
                <c:pt idx="8">
                  <c:v>0.793468777339819</c:v>
                </c:pt>
                <c:pt idx="9">
                  <c:v>0.793468777339819</c:v>
                </c:pt>
                <c:pt idx="10">
                  <c:v>0.793468777339819</c:v>
                </c:pt>
                <c:pt idx="11">
                  <c:v>0.793468777339819</c:v>
                </c:pt>
                <c:pt idx="12">
                  <c:v>0.793468777339819</c:v>
                </c:pt>
                <c:pt idx="13">
                  <c:v>0.793468777339819</c:v>
                </c:pt>
                <c:pt idx="14">
                  <c:v>0.793468777339819</c:v>
                </c:pt>
                <c:pt idx="15">
                  <c:v>0.793468777339819</c:v>
                </c:pt>
                <c:pt idx="16">
                  <c:v>0.793468777339819</c:v>
                </c:pt>
                <c:pt idx="17">
                  <c:v>0.793468777339819</c:v>
                </c:pt>
                <c:pt idx="18">
                  <c:v>0.793468777339819</c:v>
                </c:pt>
                <c:pt idx="19">
                  <c:v>0.793468777339819</c:v>
                </c:pt>
                <c:pt idx="20">
                  <c:v>0.793468777339819</c:v>
                </c:pt>
                <c:pt idx="21">
                  <c:v>0.793468777339819</c:v>
                </c:pt>
                <c:pt idx="22">
                  <c:v>0.793468777339819</c:v>
                </c:pt>
                <c:pt idx="23">
                  <c:v>0.793468777339819</c:v>
                </c:pt>
                <c:pt idx="24">
                  <c:v>0.793468777339819</c:v>
                </c:pt>
                <c:pt idx="25">
                  <c:v>0.793468777339819</c:v>
                </c:pt>
                <c:pt idx="26">
                  <c:v>0.793468777339819</c:v>
                </c:pt>
                <c:pt idx="27">
                  <c:v>0.793468777339819</c:v>
                </c:pt>
                <c:pt idx="28">
                  <c:v>0.793468777339819</c:v>
                </c:pt>
                <c:pt idx="29">
                  <c:v>0.793468777339819</c:v>
                </c:pt>
                <c:pt idx="30">
                  <c:v>0.793468777339819</c:v>
                </c:pt>
                <c:pt idx="31">
                  <c:v>0.793468777339819</c:v>
                </c:pt>
                <c:pt idx="32">
                  <c:v>0.793468777339819</c:v>
                </c:pt>
                <c:pt idx="33">
                  <c:v>0.793468777339819</c:v>
                </c:pt>
                <c:pt idx="34">
                  <c:v>0.793468777339819</c:v>
                </c:pt>
                <c:pt idx="35">
                  <c:v>0.793468777339819</c:v>
                </c:pt>
                <c:pt idx="36">
                  <c:v>0.793468777339819</c:v>
                </c:pt>
                <c:pt idx="37">
                  <c:v>0.793468777339819</c:v>
                </c:pt>
                <c:pt idx="38">
                  <c:v>0.793468777339819</c:v>
                </c:pt>
                <c:pt idx="39">
                  <c:v>0.793468777339819</c:v>
                </c:pt>
                <c:pt idx="40">
                  <c:v>0.793468777339819</c:v>
                </c:pt>
                <c:pt idx="41">
                  <c:v>0.793468777339819</c:v>
                </c:pt>
                <c:pt idx="42">
                  <c:v>0.793468777339819</c:v>
                </c:pt>
                <c:pt idx="43">
                  <c:v>0.793468777339819</c:v>
                </c:pt>
                <c:pt idx="44">
                  <c:v>0.793468777339819</c:v>
                </c:pt>
                <c:pt idx="45">
                  <c:v>0.793468777339819</c:v>
                </c:pt>
                <c:pt idx="46">
                  <c:v>0.793468777339819</c:v>
                </c:pt>
                <c:pt idx="47">
                  <c:v>0.793468777339819</c:v>
                </c:pt>
                <c:pt idx="48">
                  <c:v>0.793468777339819</c:v>
                </c:pt>
                <c:pt idx="49">
                  <c:v>0.793468777339819</c:v>
                </c:pt>
                <c:pt idx="50">
                  <c:v>0.793468777339819</c:v>
                </c:pt>
                <c:pt idx="51">
                  <c:v>0.793468777339819</c:v>
                </c:pt>
                <c:pt idx="52">
                  <c:v>0.793468777339819</c:v>
                </c:pt>
                <c:pt idx="53">
                  <c:v>0.793468777339819</c:v>
                </c:pt>
                <c:pt idx="54">
                  <c:v>0.793468777339819</c:v>
                </c:pt>
                <c:pt idx="55">
                  <c:v>0.793468777339819</c:v>
                </c:pt>
                <c:pt idx="56">
                  <c:v>0.793468777339819</c:v>
                </c:pt>
                <c:pt idx="57">
                  <c:v>0.793468777339819</c:v>
                </c:pt>
                <c:pt idx="58">
                  <c:v>0.793468777339819</c:v>
                </c:pt>
                <c:pt idx="59">
                  <c:v>0.793468777339819</c:v>
                </c:pt>
                <c:pt idx="60">
                  <c:v>0.793468777339819</c:v>
                </c:pt>
                <c:pt idx="61">
                  <c:v>0.793468777339819</c:v>
                </c:pt>
                <c:pt idx="62">
                  <c:v>0.793468777339819</c:v>
                </c:pt>
                <c:pt idx="63">
                  <c:v>0.793468777339819</c:v>
                </c:pt>
                <c:pt idx="64">
                  <c:v>0.793468777339819</c:v>
                </c:pt>
                <c:pt idx="65">
                  <c:v>0.793468777339819</c:v>
                </c:pt>
                <c:pt idx="66">
                  <c:v>0.793468777339819</c:v>
                </c:pt>
                <c:pt idx="67">
                  <c:v>0.793468777339819</c:v>
                </c:pt>
                <c:pt idx="68">
                  <c:v>0.793468777339819</c:v>
                </c:pt>
                <c:pt idx="69">
                  <c:v>0.793468777339819</c:v>
                </c:pt>
                <c:pt idx="70">
                  <c:v>0.793468777339819</c:v>
                </c:pt>
                <c:pt idx="71">
                  <c:v>0.793468777339819</c:v>
                </c:pt>
                <c:pt idx="72">
                  <c:v>0.793468777339819</c:v>
                </c:pt>
                <c:pt idx="73">
                  <c:v>0.793468777339819</c:v>
                </c:pt>
                <c:pt idx="74">
                  <c:v>0.793468777339819</c:v>
                </c:pt>
                <c:pt idx="75">
                  <c:v>0.793468777339819</c:v>
                </c:pt>
                <c:pt idx="76">
                  <c:v>0.793468777339819</c:v>
                </c:pt>
                <c:pt idx="77">
                  <c:v>0.793468777339819</c:v>
                </c:pt>
                <c:pt idx="78">
                  <c:v>0.793468777339819</c:v>
                </c:pt>
                <c:pt idx="79">
                  <c:v>0.793468777339819</c:v>
                </c:pt>
                <c:pt idx="80">
                  <c:v>0.793468777339819</c:v>
                </c:pt>
                <c:pt idx="81">
                  <c:v>0.793468777339819</c:v>
                </c:pt>
                <c:pt idx="82">
                  <c:v>0.793468777339819</c:v>
                </c:pt>
                <c:pt idx="83">
                  <c:v>0.793468777339819</c:v>
                </c:pt>
                <c:pt idx="84">
                  <c:v>0.793468777339819</c:v>
                </c:pt>
                <c:pt idx="85">
                  <c:v>0.793468777339819</c:v>
                </c:pt>
                <c:pt idx="86">
                  <c:v>0.793468777339819</c:v>
                </c:pt>
                <c:pt idx="87">
                  <c:v>0.793468777339819</c:v>
                </c:pt>
                <c:pt idx="88">
                  <c:v>0.793468777339819</c:v>
                </c:pt>
                <c:pt idx="89">
                  <c:v>0.793468777339819</c:v>
                </c:pt>
                <c:pt idx="90">
                  <c:v>0.793468777339819</c:v>
                </c:pt>
                <c:pt idx="91">
                  <c:v>0.793468777339819</c:v>
                </c:pt>
                <c:pt idx="92">
                  <c:v>0.793468777339819</c:v>
                </c:pt>
                <c:pt idx="93">
                  <c:v>0.793468777339819</c:v>
                </c:pt>
                <c:pt idx="94">
                  <c:v>0.793468777339819</c:v>
                </c:pt>
                <c:pt idx="95">
                  <c:v>0.793468777339819</c:v>
                </c:pt>
                <c:pt idx="96">
                  <c:v>0.793468777339819</c:v>
                </c:pt>
                <c:pt idx="97">
                  <c:v>0.793468777339819</c:v>
                </c:pt>
                <c:pt idx="98">
                  <c:v>0.793468777339819</c:v>
                </c:pt>
                <c:pt idx="99">
                  <c:v>0.793468777339819</c:v>
                </c:pt>
                <c:pt idx="100">
                  <c:v>0.793468777339819</c:v>
                </c:pt>
                <c:pt idx="101">
                  <c:v>0.793468777339819</c:v>
                </c:pt>
                <c:pt idx="102">
                  <c:v>0.793468777339819</c:v>
                </c:pt>
                <c:pt idx="103">
                  <c:v>0.793468777339819</c:v>
                </c:pt>
                <c:pt idx="104">
                  <c:v>0.793468777339819</c:v>
                </c:pt>
                <c:pt idx="105">
                  <c:v>0.793468777339819</c:v>
                </c:pt>
                <c:pt idx="106">
                  <c:v>0.793468777339819</c:v>
                </c:pt>
                <c:pt idx="107">
                  <c:v>0.793468777339819</c:v>
                </c:pt>
                <c:pt idx="108">
                  <c:v>0.793468777339819</c:v>
                </c:pt>
                <c:pt idx="109">
                  <c:v>0.793468777339819</c:v>
                </c:pt>
                <c:pt idx="110">
                  <c:v>0.793468777339819</c:v>
                </c:pt>
                <c:pt idx="111">
                  <c:v>0.793468777339819</c:v>
                </c:pt>
                <c:pt idx="112">
                  <c:v>0.793468777339819</c:v>
                </c:pt>
                <c:pt idx="113">
                  <c:v>0.793468777339819</c:v>
                </c:pt>
                <c:pt idx="114">
                  <c:v>0.793468777339819</c:v>
                </c:pt>
                <c:pt idx="115">
                  <c:v>0.793468777339819</c:v>
                </c:pt>
                <c:pt idx="116">
                  <c:v>0.793468777339819</c:v>
                </c:pt>
                <c:pt idx="117">
                  <c:v>0.793468777339819</c:v>
                </c:pt>
                <c:pt idx="118">
                  <c:v>0.793468777339819</c:v>
                </c:pt>
                <c:pt idx="119">
                  <c:v>0.793468777339819</c:v>
                </c:pt>
                <c:pt idx="120">
                  <c:v>0.793468777339819</c:v>
                </c:pt>
                <c:pt idx="121">
                  <c:v>0.793468777339819</c:v>
                </c:pt>
                <c:pt idx="122">
                  <c:v>0.793468777339819</c:v>
                </c:pt>
                <c:pt idx="123">
                  <c:v>0.793468777339819</c:v>
                </c:pt>
                <c:pt idx="124">
                  <c:v>0.793468777339819</c:v>
                </c:pt>
                <c:pt idx="125">
                  <c:v>0.793468777339819</c:v>
                </c:pt>
                <c:pt idx="126">
                  <c:v>0.793468777339819</c:v>
                </c:pt>
                <c:pt idx="127">
                  <c:v>0.793468777339819</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2"/>
          <c:order val="0"/>
          <c:tx>
            <c:v>Current tax system</c:v>
          </c:tx>
          <c:spPr>
            <a:ln w="31750">
              <a:solidFill>
                <a:srgbClr val="FF0000"/>
              </a:solidFill>
            </a:ln>
            <a:effectLst/>
          </c:spPr>
          <c:marker>
            <c:symbol val="none"/>
          </c:marker>
          <c:xVal>
            <c:numRef>
              <c:f>calculatorbig!$P$8:$P$135</c:f>
              <c:numCache>
                <c:formatCode>0.0%</c:formatCode>
                <c:ptCount val="128"/>
                <c:pt idx="0">
                  <c:v>0.000959858950295799</c:v>
                </c:pt>
                <c:pt idx="1">
                  <c:v>0.00201526339654871</c:v>
                </c:pt>
                <c:pt idx="2">
                  <c:v>0.00315960426529145</c:v>
                </c:pt>
                <c:pt idx="3">
                  <c:v>0.00438906976060339</c:v>
                </c:pt>
                <c:pt idx="4">
                  <c:v>0.00569738915146888</c:v>
                </c:pt>
                <c:pt idx="5">
                  <c:v>0.00707980896273581</c:v>
                </c:pt>
                <c:pt idx="6">
                  <c:v>0.00853533560956881</c:v>
                </c:pt>
                <c:pt idx="7">
                  <c:v>0.0100728698611319</c:v>
                </c:pt>
                <c:pt idx="8">
                  <c:v>0.0116865804791817</c:v>
                </c:pt>
                <c:pt idx="9">
                  <c:v>0.0133744776940956</c:v>
                </c:pt>
                <c:pt idx="10">
                  <c:v>0.0151359175516666</c:v>
                </c:pt>
                <c:pt idx="11">
                  <c:v>0.0169734161287137</c:v>
                </c:pt>
                <c:pt idx="12">
                  <c:v>0.018888677682765</c:v>
                </c:pt>
                <c:pt idx="13">
                  <c:v>0.020883015118455</c:v>
                </c:pt>
                <c:pt idx="14">
                  <c:v>0.022957189067088</c:v>
                </c:pt>
                <c:pt idx="15">
                  <c:v>0.0251083687150397</c:v>
                </c:pt>
                <c:pt idx="16">
                  <c:v>0.0273380902523945</c:v>
                </c:pt>
                <c:pt idx="17">
                  <c:v>0.0296456513349597</c:v>
                </c:pt>
                <c:pt idx="18">
                  <c:v>0.0320336029697612</c:v>
                </c:pt>
                <c:pt idx="19">
                  <c:v>0.0345068581096552</c:v>
                </c:pt>
                <c:pt idx="20">
                  <c:v>0.0370613069585704</c:v>
                </c:pt>
                <c:pt idx="21">
                  <c:v>0.0396992689144155</c:v>
                </c:pt>
                <c:pt idx="22">
                  <c:v>0.0424175853110749</c:v>
                </c:pt>
                <c:pt idx="23">
                  <c:v>0.0452253095359789</c:v>
                </c:pt>
                <c:pt idx="24">
                  <c:v>0.0481205204077161</c:v>
                </c:pt>
                <c:pt idx="25">
                  <c:v>0.0511025502646144</c:v>
                </c:pt>
                <c:pt idx="26">
                  <c:v>0.0541763850443733</c:v>
                </c:pt>
                <c:pt idx="27">
                  <c:v>0.0573443211341678</c:v>
                </c:pt>
                <c:pt idx="28">
                  <c:v>0.0606062685087666</c:v>
                </c:pt>
                <c:pt idx="29">
                  <c:v>0.0639528901917514</c:v>
                </c:pt>
                <c:pt idx="30">
                  <c:v>0.0674021285541131</c:v>
                </c:pt>
                <c:pt idx="31">
                  <c:v>0.0709446334384791</c:v>
                </c:pt>
                <c:pt idx="32">
                  <c:v>0.0745839921839918</c:v>
                </c:pt>
                <c:pt idx="33">
                  <c:v>0.0783240862801762</c:v>
                </c:pt>
                <c:pt idx="34">
                  <c:v>0.0821687016778573</c:v>
                </c:pt>
                <c:pt idx="35">
                  <c:v>0.0861130292823243</c:v>
                </c:pt>
                <c:pt idx="36">
                  <c:v>0.0901680170517694</c:v>
                </c:pt>
                <c:pt idx="37">
                  <c:v>0.0943316408709445</c:v>
                </c:pt>
                <c:pt idx="38">
                  <c:v>0.0986076076754942</c:v>
                </c:pt>
                <c:pt idx="39">
                  <c:v>0.10300149646174</c:v>
                </c:pt>
                <c:pt idx="40">
                  <c:v>0.107514272259652</c:v>
                </c:pt>
                <c:pt idx="41">
                  <c:v>0.112154279665304</c:v>
                </c:pt>
                <c:pt idx="42">
                  <c:v>0.116919364641128</c:v>
                </c:pt>
                <c:pt idx="43">
                  <c:v>0.121809914111334</c:v>
                </c:pt>
                <c:pt idx="44">
                  <c:v>0.126822093847294</c:v>
                </c:pt>
                <c:pt idx="45">
                  <c:v>0.131956534470504</c:v>
                </c:pt>
                <c:pt idx="46">
                  <c:v>0.137213342492</c:v>
                </c:pt>
                <c:pt idx="47">
                  <c:v>0.142601040236434</c:v>
                </c:pt>
                <c:pt idx="48">
                  <c:v>0.148121460110527</c:v>
                </c:pt>
                <c:pt idx="49">
                  <c:v>0.153773804207721</c:v>
                </c:pt>
                <c:pt idx="50">
                  <c:v>0.159548903598657</c:v>
                </c:pt>
                <c:pt idx="51">
                  <c:v>0.165467424212191</c:v>
                </c:pt>
                <c:pt idx="52">
                  <c:v>0.171521090163556</c:v>
                </c:pt>
                <c:pt idx="53">
                  <c:v>0.177718196085879</c:v>
                </c:pt>
                <c:pt idx="54">
                  <c:v>0.184058325809576</c:v>
                </c:pt>
                <c:pt idx="55">
                  <c:v>0.190539050320494</c:v>
                </c:pt>
                <c:pt idx="56">
                  <c:v>0.197162273695387</c:v>
                </c:pt>
                <c:pt idx="57">
                  <c:v>0.203946967688108</c:v>
                </c:pt>
                <c:pt idx="58">
                  <c:v>0.210875793607726</c:v>
                </c:pt>
                <c:pt idx="59">
                  <c:v>0.217985437699696</c:v>
                </c:pt>
                <c:pt idx="60">
                  <c:v>0.225235997677703</c:v>
                </c:pt>
                <c:pt idx="61">
                  <c:v>0.232647225404487</c:v>
                </c:pt>
                <c:pt idx="62">
                  <c:v>0.240230830343526</c:v>
                </c:pt>
                <c:pt idx="63">
                  <c:v>0.247989917755554</c:v>
                </c:pt>
                <c:pt idx="64">
                  <c:v>0.255939239632933</c:v>
                </c:pt>
                <c:pt idx="65">
                  <c:v>0.264068420582546</c:v>
                </c:pt>
                <c:pt idx="66">
                  <c:v>0.272377117511192</c:v>
                </c:pt>
                <c:pt idx="67">
                  <c:v>0.280881210569987</c:v>
                </c:pt>
                <c:pt idx="68">
                  <c:v>0.289575519041985</c:v>
                </c:pt>
                <c:pt idx="69">
                  <c:v>0.298459318072019</c:v>
                </c:pt>
                <c:pt idx="70">
                  <c:v>0.307559394980383</c:v>
                </c:pt>
                <c:pt idx="71">
                  <c:v>0.316860684583236</c:v>
                </c:pt>
                <c:pt idx="72">
                  <c:v>0.326379048237617</c:v>
                </c:pt>
                <c:pt idx="73">
                  <c:v>0.336128332824124</c:v>
                </c:pt>
                <c:pt idx="74">
                  <c:v>0.34613189426663</c:v>
                </c:pt>
                <c:pt idx="75">
                  <c:v>0.356405297224942</c:v>
                </c:pt>
                <c:pt idx="76">
                  <c:v>0.36695227524941</c:v>
                </c:pt>
                <c:pt idx="77">
                  <c:v>0.377799299194498</c:v>
                </c:pt>
                <c:pt idx="78">
                  <c:v>0.388963580433819</c:v>
                </c:pt>
                <c:pt idx="79">
                  <c:v>0.400451895602082</c:v>
                </c:pt>
                <c:pt idx="80">
                  <c:v>0.412300052796629</c:v>
                </c:pt>
                <c:pt idx="81">
                  <c:v>0.424495209509503</c:v>
                </c:pt>
                <c:pt idx="82">
                  <c:v>0.437059000796208</c:v>
                </c:pt>
                <c:pt idx="83">
                  <c:v>0.450015144486389</c:v>
                </c:pt>
                <c:pt idx="84">
                  <c:v>0.463410109250038</c:v>
                </c:pt>
                <c:pt idx="85">
                  <c:v>0.477328562702802</c:v>
                </c:pt>
                <c:pt idx="86">
                  <c:v>0.491833023716329</c:v>
                </c:pt>
                <c:pt idx="87">
                  <c:v>0.507007918552187</c:v>
                </c:pt>
                <c:pt idx="88">
                  <c:v>0.52286340770887</c:v>
                </c:pt>
                <c:pt idx="89">
                  <c:v>0.539497207132938</c:v>
                </c:pt>
                <c:pt idx="90">
                  <c:v>0.557017206322972</c:v>
                </c:pt>
                <c:pt idx="91">
                  <c:v>0.575633796017818</c:v>
                </c:pt>
                <c:pt idx="92">
                  <c:v>0.595442223832988</c:v>
                </c:pt>
                <c:pt idx="93">
                  <c:v>0.616790114160704</c:v>
                </c:pt>
                <c:pt idx="94">
                  <c:v>0.640152675789873</c:v>
                </c:pt>
                <c:pt idx="95">
                  <c:v>0.666347600658773</c:v>
                </c:pt>
                <c:pt idx="96">
                  <c:v>0.696759421135606</c:v>
                </c:pt>
                <c:pt idx="97">
                  <c:v>0.734368042724122</c:v>
                </c:pt>
                <c:pt idx="98">
                  <c:v>0.786646109133572</c:v>
                </c:pt>
                <c:pt idx="99">
                  <c:v>0.793468777339819</c:v>
                </c:pt>
                <c:pt idx="100">
                  <c:v>0.800804254718365</c:v>
                </c:pt>
                <c:pt idx="101">
                  <c:v>0.80878192684553</c:v>
                </c:pt>
                <c:pt idx="102">
                  <c:v>0.817527648743543</c:v>
                </c:pt>
                <c:pt idx="103">
                  <c:v>0.827246467464112</c:v>
                </c:pt>
                <c:pt idx="104">
                  <c:v>0.838307602693471</c:v>
                </c:pt>
                <c:pt idx="105">
                  <c:v>0.851352267604693</c:v>
                </c:pt>
                <c:pt idx="106">
                  <c:v>0.86786247230117</c:v>
                </c:pt>
                <c:pt idx="107">
                  <c:v>0.891696771944438</c:v>
                </c:pt>
                <c:pt idx="108">
                  <c:v>0.894909211520161</c:v>
                </c:pt>
                <c:pt idx="109">
                  <c:v>0.89840562972319</c:v>
                </c:pt>
                <c:pt idx="110">
                  <c:v>0.902192172244117</c:v>
                </c:pt>
                <c:pt idx="111">
                  <c:v>0.90638266774137</c:v>
                </c:pt>
                <c:pt idx="112">
                  <c:v>0.911130287643093</c:v>
                </c:pt>
                <c:pt idx="113">
                  <c:v>0.916669398033757</c:v>
                </c:pt>
                <c:pt idx="114">
                  <c:v>0.923348524859541</c:v>
                </c:pt>
                <c:pt idx="115">
                  <c:v>0.931973987400476</c:v>
                </c:pt>
                <c:pt idx="116">
                  <c:v>0.944864351473099</c:v>
                </c:pt>
                <c:pt idx="117">
                  <c:v>0.946670002406072</c:v>
                </c:pt>
                <c:pt idx="118">
                  <c:v>0.948592471173133</c:v>
                </c:pt>
                <c:pt idx="119">
                  <c:v>0.950682327797086</c:v>
                </c:pt>
                <c:pt idx="120">
                  <c:v>0.953075112181237</c:v>
                </c:pt>
                <c:pt idx="121">
                  <c:v>0.955693289252078</c:v>
                </c:pt>
                <c:pt idx="122">
                  <c:v>0.958723280065609</c:v>
                </c:pt>
                <c:pt idx="123">
                  <c:v>0.96255548307637</c:v>
                </c:pt>
                <c:pt idx="124">
                  <c:v>0.966931224253581</c:v>
                </c:pt>
                <c:pt idx="125">
                  <c:v>0.97406839879705</c:v>
                </c:pt>
                <c:pt idx="126">
                  <c:v>0.986939154844488</c:v>
                </c:pt>
                <c:pt idx="127">
                  <c:v>1.0</c:v>
                </c:pt>
              </c:numCache>
            </c:numRef>
          </c:xVal>
          <c:yVal>
            <c:numRef>
              <c:f>growth!$M$2:$M$129</c:f>
              <c:numCache>
                <c:formatCode>0.00%</c:formatCode>
                <c:ptCount val="128"/>
                <c:pt idx="0">
                  <c:v>1.330780162364251</c:v>
                </c:pt>
                <c:pt idx="1">
                  <c:v>1.220512663279329</c:v>
                </c:pt>
                <c:pt idx="2">
                  <c:v>1.116136493213219</c:v>
                </c:pt>
                <c:pt idx="3">
                  <c:v>1.05976349229429</c:v>
                </c:pt>
                <c:pt idx="4">
                  <c:v>1.013920541141732</c:v>
                </c:pt>
                <c:pt idx="5">
                  <c:v>0.995887676089669</c:v>
                </c:pt>
                <c:pt idx="6">
                  <c:v>0.926405298374399</c:v>
                </c:pt>
                <c:pt idx="7">
                  <c:v>0.908407419408392</c:v>
                </c:pt>
                <c:pt idx="8">
                  <c:v>0.846763927294648</c:v>
                </c:pt>
                <c:pt idx="9">
                  <c:v>0.870422209724976</c:v>
                </c:pt>
                <c:pt idx="10">
                  <c:v>0.815832838704682</c:v>
                </c:pt>
                <c:pt idx="11">
                  <c:v>0.796291783537707</c:v>
                </c:pt>
                <c:pt idx="12">
                  <c:v>0.776525826977855</c:v>
                </c:pt>
                <c:pt idx="13">
                  <c:v>0.789220939339155</c:v>
                </c:pt>
                <c:pt idx="14">
                  <c:v>0.752460759227569</c:v>
                </c:pt>
                <c:pt idx="15">
                  <c:v>0.757818847427477</c:v>
                </c:pt>
                <c:pt idx="16">
                  <c:v>0.731635219631095</c:v>
                </c:pt>
                <c:pt idx="17">
                  <c:v>0.719517398385213</c:v>
                </c:pt>
                <c:pt idx="18">
                  <c:v>0.725393984707856</c:v>
                </c:pt>
                <c:pt idx="19">
                  <c:v>0.671597964145384</c:v>
                </c:pt>
                <c:pt idx="20">
                  <c:v>0.686548424882201</c:v>
                </c:pt>
                <c:pt idx="21">
                  <c:v>0.682032117189461</c:v>
                </c:pt>
                <c:pt idx="22">
                  <c:v>0.675376128151848</c:v>
                </c:pt>
                <c:pt idx="23">
                  <c:v>0.631546480305687</c:v>
                </c:pt>
                <c:pt idx="24">
                  <c:v>0.643242839877288</c:v>
                </c:pt>
                <c:pt idx="25">
                  <c:v>0.60119519558676</c:v>
                </c:pt>
                <c:pt idx="26">
                  <c:v>0.584748710390934</c:v>
                </c:pt>
                <c:pt idx="27">
                  <c:v>0.584893100671441</c:v>
                </c:pt>
                <c:pt idx="28">
                  <c:v>0.558701039333802</c:v>
                </c:pt>
                <c:pt idx="29">
                  <c:v>0.558168383018827</c:v>
                </c:pt>
                <c:pt idx="30">
                  <c:v>0.510458547475326</c:v>
                </c:pt>
                <c:pt idx="31">
                  <c:v>0.50782749208282</c:v>
                </c:pt>
                <c:pt idx="32">
                  <c:v>0.49946605771973</c:v>
                </c:pt>
                <c:pt idx="33">
                  <c:v>0.490457603679881</c:v>
                </c:pt>
                <c:pt idx="34">
                  <c:v>0.484383362189175</c:v>
                </c:pt>
                <c:pt idx="35">
                  <c:v>0.469091543944344</c:v>
                </c:pt>
                <c:pt idx="36">
                  <c:v>0.45541730905411</c:v>
                </c:pt>
                <c:pt idx="37">
                  <c:v>0.431887147953164</c:v>
                </c:pt>
                <c:pt idx="38">
                  <c:v>0.425745491493928</c:v>
                </c:pt>
                <c:pt idx="39">
                  <c:v>0.398355248155144</c:v>
                </c:pt>
                <c:pt idx="40">
                  <c:v>0.396279760574804</c:v>
                </c:pt>
                <c:pt idx="41">
                  <c:v>0.381361599831632</c:v>
                </c:pt>
                <c:pt idx="42">
                  <c:v>0.390344834127876</c:v>
                </c:pt>
                <c:pt idx="43">
                  <c:v>0.363170988252744</c:v>
                </c:pt>
                <c:pt idx="44">
                  <c:v>0.336353797494433</c:v>
                </c:pt>
                <c:pt idx="45">
                  <c:v>0.329144083477239</c:v>
                </c:pt>
                <c:pt idx="46">
                  <c:v>0.331776392619631</c:v>
                </c:pt>
                <c:pt idx="47">
                  <c:v>0.307293269921359</c:v>
                </c:pt>
                <c:pt idx="48">
                  <c:v>0.299456121272741</c:v>
                </c:pt>
                <c:pt idx="49">
                  <c:v>0.278313193458504</c:v>
                </c:pt>
                <c:pt idx="50">
                  <c:v>0.293472618778063</c:v>
                </c:pt>
                <c:pt idx="51">
                  <c:v>0.264595075633169</c:v>
                </c:pt>
                <c:pt idx="52">
                  <c:v>0.25990177679587</c:v>
                </c:pt>
                <c:pt idx="53">
                  <c:v>0.252474681824461</c:v>
                </c:pt>
                <c:pt idx="54">
                  <c:v>0.243552498780994</c:v>
                </c:pt>
                <c:pt idx="55">
                  <c:v>0.251564277332736</c:v>
                </c:pt>
                <c:pt idx="56">
                  <c:v>0.246937500895364</c:v>
                </c:pt>
                <c:pt idx="57">
                  <c:v>0.228886071023667</c:v>
                </c:pt>
                <c:pt idx="58">
                  <c:v>0.220092839297107</c:v>
                </c:pt>
                <c:pt idx="59">
                  <c:v>0.215291017937788</c:v>
                </c:pt>
                <c:pt idx="60">
                  <c:v>0.209625966018466</c:v>
                </c:pt>
                <c:pt idx="61">
                  <c:v>0.198453706530775</c:v>
                </c:pt>
                <c:pt idx="62">
                  <c:v>0.179943048681289</c:v>
                </c:pt>
                <c:pt idx="63">
                  <c:v>0.183606556085651</c:v>
                </c:pt>
                <c:pt idx="64">
                  <c:v>0.189525592706382</c:v>
                </c:pt>
                <c:pt idx="65">
                  <c:v>0.176284688871231</c:v>
                </c:pt>
                <c:pt idx="66">
                  <c:v>0.170350513572894</c:v>
                </c:pt>
                <c:pt idx="67">
                  <c:v>0.155624081957906</c:v>
                </c:pt>
                <c:pt idx="68">
                  <c:v>0.151282086053102</c:v>
                </c:pt>
                <c:pt idx="69">
                  <c:v>0.159256846098074</c:v>
                </c:pt>
                <c:pt idx="70">
                  <c:v>0.144384514047859</c:v>
                </c:pt>
                <c:pt idx="71">
                  <c:v>0.144573758249684</c:v>
                </c:pt>
                <c:pt idx="72">
                  <c:v>0.132371853608148</c:v>
                </c:pt>
                <c:pt idx="73">
                  <c:v>0.123514983820566</c:v>
                </c:pt>
                <c:pt idx="74">
                  <c:v>0.130256765676965</c:v>
                </c:pt>
                <c:pt idx="75">
                  <c:v>0.118474084773994</c:v>
                </c:pt>
                <c:pt idx="76">
                  <c:v>0.113799905638245</c:v>
                </c:pt>
                <c:pt idx="77">
                  <c:v>0.108916188462191</c:v>
                </c:pt>
                <c:pt idx="78">
                  <c:v>0.101315242261341</c:v>
                </c:pt>
                <c:pt idx="79">
                  <c:v>0.0847421763754337</c:v>
                </c:pt>
                <c:pt idx="80">
                  <c:v>0.0748157631982682</c:v>
                </c:pt>
                <c:pt idx="81">
                  <c:v>0.100594925175308</c:v>
                </c:pt>
                <c:pt idx="82">
                  <c:v>0.0820828727030163</c:v>
                </c:pt>
                <c:pt idx="83">
                  <c:v>0.0662444921635099</c:v>
                </c:pt>
                <c:pt idx="84">
                  <c:v>0.0699654999843147</c:v>
                </c:pt>
                <c:pt idx="85">
                  <c:v>0.0492604634713873</c:v>
                </c:pt>
                <c:pt idx="86">
                  <c:v>0.0346536910757313</c:v>
                </c:pt>
                <c:pt idx="87">
                  <c:v>0.03140359355708</c:v>
                </c:pt>
                <c:pt idx="88">
                  <c:v>0.0155323192525711</c:v>
                </c:pt>
                <c:pt idx="89">
                  <c:v>0.00845764544616956</c:v>
                </c:pt>
                <c:pt idx="90">
                  <c:v>0.00326507908248419</c:v>
                </c:pt>
                <c:pt idx="91">
                  <c:v>-0.00179896375479149</c:v>
                </c:pt>
                <c:pt idx="92">
                  <c:v>-0.0127848217186715</c:v>
                </c:pt>
                <c:pt idx="93">
                  <c:v>-0.0193332661211066</c:v>
                </c:pt>
                <c:pt idx="94">
                  <c:v>-0.0420307324742305</c:v>
                </c:pt>
                <c:pt idx="95">
                  <c:v>-0.0623424714032847</c:v>
                </c:pt>
                <c:pt idx="96">
                  <c:v>-0.100152440368246</c:v>
                </c:pt>
                <c:pt idx="97">
                  <c:v>-0.143708358466478</c:v>
                </c:pt>
                <c:pt idx="98">
                  <c:v>-0.217805032888103</c:v>
                </c:pt>
                <c:pt idx="99">
                  <c:v>-0.279117235090772</c:v>
                </c:pt>
                <c:pt idx="100">
                  <c:v>-0.28748030537008</c:v>
                </c:pt>
                <c:pt idx="101">
                  <c:v>-0.318673937541057</c:v>
                </c:pt>
                <c:pt idx="102">
                  <c:v>-0.332178092341083</c:v>
                </c:pt>
                <c:pt idx="103">
                  <c:v>-0.354395931596499</c:v>
                </c:pt>
                <c:pt idx="104">
                  <c:v>-0.364952312504903</c:v>
                </c:pt>
                <c:pt idx="105">
                  <c:v>-0.392071304961355</c:v>
                </c:pt>
                <c:pt idx="106">
                  <c:v>-0.424675732870614</c:v>
                </c:pt>
                <c:pt idx="107">
                  <c:v>-0.483599820015684</c:v>
                </c:pt>
                <c:pt idx="108">
                  <c:v>-0.516949113278055</c:v>
                </c:pt>
                <c:pt idx="109">
                  <c:v>-0.532042680843598</c:v>
                </c:pt>
                <c:pt idx="110">
                  <c:v>-0.543803460177655</c:v>
                </c:pt>
                <c:pt idx="111">
                  <c:v>-0.546286219328507</c:v>
                </c:pt>
                <c:pt idx="112">
                  <c:v>-0.563386192912731</c:v>
                </c:pt>
                <c:pt idx="113">
                  <c:v>-0.589338119100156</c:v>
                </c:pt>
                <c:pt idx="114">
                  <c:v>-0.600695948140807</c:v>
                </c:pt>
                <c:pt idx="115">
                  <c:v>-0.628841673340103</c:v>
                </c:pt>
                <c:pt idx="116">
                  <c:v>-0.663766144462243</c:v>
                </c:pt>
                <c:pt idx="117">
                  <c:v>-0.704514424804164</c:v>
                </c:pt>
                <c:pt idx="118">
                  <c:v>-0.683233301165725</c:v>
                </c:pt>
                <c:pt idx="119">
                  <c:v>-0.691791598930388</c:v>
                </c:pt>
                <c:pt idx="120">
                  <c:v>-0.723435989363689</c:v>
                </c:pt>
                <c:pt idx="121">
                  <c:v>-0.711121763993</c:v>
                </c:pt>
                <c:pt idx="122">
                  <c:v>-0.727068424693196</c:v>
                </c:pt>
                <c:pt idx="123">
                  <c:v>-0.768846325835882</c:v>
                </c:pt>
                <c:pt idx="124">
                  <c:v>-0.761715327702112</c:v>
                </c:pt>
                <c:pt idx="125">
                  <c:v>-0.760134066817302</c:v>
                </c:pt>
                <c:pt idx="126">
                  <c:v>-0.868769527690492</c:v>
                </c:pt>
                <c:pt idx="127">
                  <c:v>-0.895981932674384</c:v>
                </c:pt>
              </c:numCache>
            </c:numRef>
          </c:yVal>
          <c:smooth val="0"/>
        </c:ser>
        <c:ser>
          <c:idx val="1"/>
          <c:order val="1"/>
          <c:tx>
            <c:v>Your reform</c:v>
          </c:tx>
          <c:spPr>
            <a:ln w="31750">
              <a:solidFill>
                <a:srgbClr val="3366FF"/>
              </a:solidFill>
            </a:ln>
            <a:effectLst/>
          </c:spPr>
          <c:marker>
            <c:symbol val="none"/>
          </c:marker>
          <c:xVal>
            <c:numRef>
              <c:f>calculatorbig!$P$8:$P$135</c:f>
              <c:numCache>
                <c:formatCode>0.0%</c:formatCode>
                <c:ptCount val="128"/>
                <c:pt idx="0">
                  <c:v>0.000959858950295799</c:v>
                </c:pt>
                <c:pt idx="1">
                  <c:v>0.00201526339654871</c:v>
                </c:pt>
                <c:pt idx="2">
                  <c:v>0.00315960426529145</c:v>
                </c:pt>
                <c:pt idx="3">
                  <c:v>0.00438906976060339</c:v>
                </c:pt>
                <c:pt idx="4">
                  <c:v>0.00569738915146888</c:v>
                </c:pt>
                <c:pt idx="5">
                  <c:v>0.00707980896273581</c:v>
                </c:pt>
                <c:pt idx="6">
                  <c:v>0.00853533560956881</c:v>
                </c:pt>
                <c:pt idx="7">
                  <c:v>0.0100728698611319</c:v>
                </c:pt>
                <c:pt idx="8">
                  <c:v>0.0116865804791817</c:v>
                </c:pt>
                <c:pt idx="9">
                  <c:v>0.0133744776940956</c:v>
                </c:pt>
                <c:pt idx="10">
                  <c:v>0.0151359175516666</c:v>
                </c:pt>
                <c:pt idx="11">
                  <c:v>0.0169734161287137</c:v>
                </c:pt>
                <c:pt idx="12">
                  <c:v>0.018888677682765</c:v>
                </c:pt>
                <c:pt idx="13">
                  <c:v>0.020883015118455</c:v>
                </c:pt>
                <c:pt idx="14">
                  <c:v>0.022957189067088</c:v>
                </c:pt>
                <c:pt idx="15">
                  <c:v>0.0251083687150397</c:v>
                </c:pt>
                <c:pt idx="16">
                  <c:v>0.0273380902523945</c:v>
                </c:pt>
                <c:pt idx="17">
                  <c:v>0.0296456513349597</c:v>
                </c:pt>
                <c:pt idx="18">
                  <c:v>0.0320336029697612</c:v>
                </c:pt>
                <c:pt idx="19">
                  <c:v>0.0345068581096552</c:v>
                </c:pt>
                <c:pt idx="20">
                  <c:v>0.0370613069585704</c:v>
                </c:pt>
                <c:pt idx="21">
                  <c:v>0.0396992689144155</c:v>
                </c:pt>
                <c:pt idx="22">
                  <c:v>0.0424175853110749</c:v>
                </c:pt>
                <c:pt idx="23">
                  <c:v>0.0452253095359789</c:v>
                </c:pt>
                <c:pt idx="24">
                  <c:v>0.0481205204077161</c:v>
                </c:pt>
                <c:pt idx="25">
                  <c:v>0.0511025502646144</c:v>
                </c:pt>
                <c:pt idx="26">
                  <c:v>0.0541763850443733</c:v>
                </c:pt>
                <c:pt idx="27">
                  <c:v>0.0573443211341678</c:v>
                </c:pt>
                <c:pt idx="28">
                  <c:v>0.0606062685087666</c:v>
                </c:pt>
                <c:pt idx="29">
                  <c:v>0.0639528901917514</c:v>
                </c:pt>
                <c:pt idx="30">
                  <c:v>0.0674021285541131</c:v>
                </c:pt>
                <c:pt idx="31">
                  <c:v>0.0709446334384791</c:v>
                </c:pt>
                <c:pt idx="32">
                  <c:v>0.0745839921839918</c:v>
                </c:pt>
                <c:pt idx="33">
                  <c:v>0.0783240862801762</c:v>
                </c:pt>
                <c:pt idx="34">
                  <c:v>0.0821687016778573</c:v>
                </c:pt>
                <c:pt idx="35">
                  <c:v>0.0861130292823243</c:v>
                </c:pt>
                <c:pt idx="36">
                  <c:v>0.0901680170517694</c:v>
                </c:pt>
                <c:pt idx="37">
                  <c:v>0.0943316408709445</c:v>
                </c:pt>
                <c:pt idx="38">
                  <c:v>0.0986076076754942</c:v>
                </c:pt>
                <c:pt idx="39">
                  <c:v>0.10300149646174</c:v>
                </c:pt>
                <c:pt idx="40">
                  <c:v>0.107514272259652</c:v>
                </c:pt>
                <c:pt idx="41">
                  <c:v>0.112154279665304</c:v>
                </c:pt>
                <c:pt idx="42">
                  <c:v>0.116919364641128</c:v>
                </c:pt>
                <c:pt idx="43">
                  <c:v>0.121809914111334</c:v>
                </c:pt>
                <c:pt idx="44">
                  <c:v>0.126822093847294</c:v>
                </c:pt>
                <c:pt idx="45">
                  <c:v>0.131956534470504</c:v>
                </c:pt>
                <c:pt idx="46">
                  <c:v>0.137213342492</c:v>
                </c:pt>
                <c:pt idx="47">
                  <c:v>0.142601040236434</c:v>
                </c:pt>
                <c:pt idx="48">
                  <c:v>0.148121460110527</c:v>
                </c:pt>
                <c:pt idx="49">
                  <c:v>0.153773804207721</c:v>
                </c:pt>
                <c:pt idx="50">
                  <c:v>0.159548903598657</c:v>
                </c:pt>
                <c:pt idx="51">
                  <c:v>0.165467424212191</c:v>
                </c:pt>
                <c:pt idx="52">
                  <c:v>0.171521090163556</c:v>
                </c:pt>
                <c:pt idx="53">
                  <c:v>0.177718196085879</c:v>
                </c:pt>
                <c:pt idx="54">
                  <c:v>0.184058325809576</c:v>
                </c:pt>
                <c:pt idx="55">
                  <c:v>0.190539050320494</c:v>
                </c:pt>
                <c:pt idx="56">
                  <c:v>0.197162273695387</c:v>
                </c:pt>
                <c:pt idx="57">
                  <c:v>0.203946967688108</c:v>
                </c:pt>
                <c:pt idx="58">
                  <c:v>0.210875793607726</c:v>
                </c:pt>
                <c:pt idx="59">
                  <c:v>0.217985437699696</c:v>
                </c:pt>
                <c:pt idx="60">
                  <c:v>0.225235997677703</c:v>
                </c:pt>
                <c:pt idx="61">
                  <c:v>0.232647225404487</c:v>
                </c:pt>
                <c:pt idx="62">
                  <c:v>0.240230830343526</c:v>
                </c:pt>
                <c:pt idx="63">
                  <c:v>0.247989917755554</c:v>
                </c:pt>
                <c:pt idx="64">
                  <c:v>0.255939239632933</c:v>
                </c:pt>
                <c:pt idx="65">
                  <c:v>0.264068420582546</c:v>
                </c:pt>
                <c:pt idx="66">
                  <c:v>0.272377117511192</c:v>
                </c:pt>
                <c:pt idx="67">
                  <c:v>0.280881210569987</c:v>
                </c:pt>
                <c:pt idx="68">
                  <c:v>0.289575519041985</c:v>
                </c:pt>
                <c:pt idx="69">
                  <c:v>0.298459318072019</c:v>
                </c:pt>
                <c:pt idx="70">
                  <c:v>0.307559394980383</c:v>
                </c:pt>
                <c:pt idx="71">
                  <c:v>0.316860684583236</c:v>
                </c:pt>
                <c:pt idx="72">
                  <c:v>0.326379048237617</c:v>
                </c:pt>
                <c:pt idx="73">
                  <c:v>0.336128332824124</c:v>
                </c:pt>
                <c:pt idx="74">
                  <c:v>0.34613189426663</c:v>
                </c:pt>
                <c:pt idx="75">
                  <c:v>0.356405297224942</c:v>
                </c:pt>
                <c:pt idx="76">
                  <c:v>0.36695227524941</c:v>
                </c:pt>
                <c:pt idx="77">
                  <c:v>0.377799299194498</c:v>
                </c:pt>
                <c:pt idx="78">
                  <c:v>0.388963580433819</c:v>
                </c:pt>
                <c:pt idx="79">
                  <c:v>0.400451895602082</c:v>
                </c:pt>
                <c:pt idx="80">
                  <c:v>0.412300052796629</c:v>
                </c:pt>
                <c:pt idx="81">
                  <c:v>0.424495209509503</c:v>
                </c:pt>
                <c:pt idx="82">
                  <c:v>0.437059000796208</c:v>
                </c:pt>
                <c:pt idx="83">
                  <c:v>0.450015144486389</c:v>
                </c:pt>
                <c:pt idx="84">
                  <c:v>0.463410109250038</c:v>
                </c:pt>
                <c:pt idx="85">
                  <c:v>0.477328562702802</c:v>
                </c:pt>
                <c:pt idx="86">
                  <c:v>0.491833023716329</c:v>
                </c:pt>
                <c:pt idx="87">
                  <c:v>0.507007918552187</c:v>
                </c:pt>
                <c:pt idx="88">
                  <c:v>0.52286340770887</c:v>
                </c:pt>
                <c:pt idx="89">
                  <c:v>0.539497207132938</c:v>
                </c:pt>
                <c:pt idx="90">
                  <c:v>0.557017206322972</c:v>
                </c:pt>
                <c:pt idx="91">
                  <c:v>0.575633796017818</c:v>
                </c:pt>
                <c:pt idx="92">
                  <c:v>0.595442223832988</c:v>
                </c:pt>
                <c:pt idx="93">
                  <c:v>0.616790114160704</c:v>
                </c:pt>
                <c:pt idx="94">
                  <c:v>0.640152675789873</c:v>
                </c:pt>
                <c:pt idx="95">
                  <c:v>0.666347600658773</c:v>
                </c:pt>
                <c:pt idx="96">
                  <c:v>0.696759421135606</c:v>
                </c:pt>
                <c:pt idx="97">
                  <c:v>0.734368042724122</c:v>
                </c:pt>
                <c:pt idx="98">
                  <c:v>0.786646109133572</c:v>
                </c:pt>
                <c:pt idx="99">
                  <c:v>0.793468777339819</c:v>
                </c:pt>
                <c:pt idx="100">
                  <c:v>0.800804254718365</c:v>
                </c:pt>
                <c:pt idx="101">
                  <c:v>0.80878192684553</c:v>
                </c:pt>
                <c:pt idx="102">
                  <c:v>0.817527648743543</c:v>
                </c:pt>
                <c:pt idx="103">
                  <c:v>0.827246467464112</c:v>
                </c:pt>
                <c:pt idx="104">
                  <c:v>0.838307602693471</c:v>
                </c:pt>
                <c:pt idx="105">
                  <c:v>0.851352267604693</c:v>
                </c:pt>
                <c:pt idx="106">
                  <c:v>0.86786247230117</c:v>
                </c:pt>
                <c:pt idx="107">
                  <c:v>0.891696771944438</c:v>
                </c:pt>
                <c:pt idx="108">
                  <c:v>0.894909211520161</c:v>
                </c:pt>
                <c:pt idx="109">
                  <c:v>0.89840562972319</c:v>
                </c:pt>
                <c:pt idx="110">
                  <c:v>0.902192172244117</c:v>
                </c:pt>
                <c:pt idx="111">
                  <c:v>0.90638266774137</c:v>
                </c:pt>
                <c:pt idx="112">
                  <c:v>0.911130287643093</c:v>
                </c:pt>
                <c:pt idx="113">
                  <c:v>0.916669398033757</c:v>
                </c:pt>
                <c:pt idx="114">
                  <c:v>0.923348524859541</c:v>
                </c:pt>
                <c:pt idx="115">
                  <c:v>0.931973987400476</c:v>
                </c:pt>
                <c:pt idx="116">
                  <c:v>0.944864351473099</c:v>
                </c:pt>
                <c:pt idx="117">
                  <c:v>0.946670002406072</c:v>
                </c:pt>
                <c:pt idx="118">
                  <c:v>0.948592471173133</c:v>
                </c:pt>
                <c:pt idx="119">
                  <c:v>0.950682327797086</c:v>
                </c:pt>
                <c:pt idx="120">
                  <c:v>0.953075112181237</c:v>
                </c:pt>
                <c:pt idx="121">
                  <c:v>0.955693289252078</c:v>
                </c:pt>
                <c:pt idx="122">
                  <c:v>0.958723280065609</c:v>
                </c:pt>
                <c:pt idx="123">
                  <c:v>0.96255548307637</c:v>
                </c:pt>
                <c:pt idx="124">
                  <c:v>0.966931224253581</c:v>
                </c:pt>
                <c:pt idx="125">
                  <c:v>0.97406839879705</c:v>
                </c:pt>
                <c:pt idx="126">
                  <c:v>0.986939154844488</c:v>
                </c:pt>
                <c:pt idx="127">
                  <c:v>1.0</c:v>
                </c:pt>
              </c:numCache>
            </c:numRef>
          </c:xVal>
          <c:yVal>
            <c:numRef>
              <c:f>calculatorbig!$DN$8:$DN$135</c:f>
              <c:numCache>
                <c:formatCode>0.0%</c:formatCode>
                <c:ptCount val="128"/>
                <c:pt idx="0">
                  <c:v>-0.00296630019433408</c:v>
                </c:pt>
                <c:pt idx="1">
                  <c:v>-0.00298490927694562</c:v>
                </c:pt>
                <c:pt idx="2">
                  <c:v>-0.00238871670649634</c:v>
                </c:pt>
                <c:pt idx="3">
                  <c:v>-0.00211698191551554</c:v>
                </c:pt>
                <c:pt idx="4">
                  <c:v>-0.00231521860464344</c:v>
                </c:pt>
                <c:pt idx="5">
                  <c:v>-0.00181570462030244</c:v>
                </c:pt>
                <c:pt idx="6">
                  <c:v>-0.00215682383931412</c:v>
                </c:pt>
                <c:pt idx="7">
                  <c:v>-0.0020218343571708</c:v>
                </c:pt>
                <c:pt idx="8">
                  <c:v>-0.00187166976799633</c:v>
                </c:pt>
                <c:pt idx="9">
                  <c:v>-0.00296782243340134</c:v>
                </c:pt>
                <c:pt idx="10">
                  <c:v>-0.00233661174669973</c:v>
                </c:pt>
                <c:pt idx="11">
                  <c:v>-0.00232343897976399</c:v>
                </c:pt>
                <c:pt idx="12">
                  <c:v>-0.00258745388032101</c:v>
                </c:pt>
                <c:pt idx="13">
                  <c:v>-0.00250918037381378</c:v>
                </c:pt>
                <c:pt idx="14">
                  <c:v>-0.00260655014259117</c:v>
                </c:pt>
                <c:pt idx="15">
                  <c:v>-0.00281893222218352</c:v>
                </c:pt>
                <c:pt idx="16">
                  <c:v>-0.00289373320985044</c:v>
                </c:pt>
                <c:pt idx="17">
                  <c:v>-0.00317645684055176</c:v>
                </c:pt>
                <c:pt idx="18">
                  <c:v>-0.00311509770612415</c:v>
                </c:pt>
                <c:pt idx="19">
                  <c:v>-0.00314562370340345</c:v>
                </c:pt>
                <c:pt idx="20">
                  <c:v>-0.00347776973009994</c:v>
                </c:pt>
                <c:pt idx="21">
                  <c:v>-0.00408799712045785</c:v>
                </c:pt>
                <c:pt idx="22">
                  <c:v>-0.00391842291214088</c:v>
                </c:pt>
                <c:pt idx="23">
                  <c:v>-0.00387935551040496</c:v>
                </c:pt>
                <c:pt idx="24">
                  <c:v>-0.00463628752237835</c:v>
                </c:pt>
                <c:pt idx="25">
                  <c:v>-0.00419361491441985</c:v>
                </c:pt>
                <c:pt idx="26">
                  <c:v>-0.00443255577718637</c:v>
                </c:pt>
                <c:pt idx="27">
                  <c:v>-0.00456979188216741</c:v>
                </c:pt>
                <c:pt idx="28">
                  <c:v>-0.00499064378016614</c:v>
                </c:pt>
                <c:pt idx="29">
                  <c:v>-0.0055886121545097</c:v>
                </c:pt>
                <c:pt idx="30">
                  <c:v>-0.00561903698040406</c:v>
                </c:pt>
                <c:pt idx="31">
                  <c:v>-0.00591102428924339</c:v>
                </c:pt>
                <c:pt idx="32">
                  <c:v>-0.00618812400845818</c:v>
                </c:pt>
                <c:pt idx="33">
                  <c:v>-0.00661724819187406</c:v>
                </c:pt>
                <c:pt idx="34">
                  <c:v>-0.00669292968701683</c:v>
                </c:pt>
                <c:pt idx="35">
                  <c:v>-0.00686038521521925</c:v>
                </c:pt>
                <c:pt idx="36">
                  <c:v>-0.00724098839444243</c:v>
                </c:pt>
                <c:pt idx="37">
                  <c:v>-0.00716855245627404</c:v>
                </c:pt>
                <c:pt idx="38">
                  <c:v>-0.0078243886554252</c:v>
                </c:pt>
                <c:pt idx="39">
                  <c:v>-0.00805866063130491</c:v>
                </c:pt>
                <c:pt idx="40">
                  <c:v>-0.0083972207489258</c:v>
                </c:pt>
                <c:pt idx="41">
                  <c:v>-0.00857748608277999</c:v>
                </c:pt>
                <c:pt idx="42">
                  <c:v>-0.00924463593503863</c:v>
                </c:pt>
                <c:pt idx="43">
                  <c:v>-0.00919707055927203</c:v>
                </c:pt>
                <c:pt idx="44">
                  <c:v>-0.00918245405616141</c:v>
                </c:pt>
                <c:pt idx="45">
                  <c:v>-0.00951188441667907</c:v>
                </c:pt>
                <c:pt idx="46">
                  <c:v>-0.00975768446105247</c:v>
                </c:pt>
                <c:pt idx="47">
                  <c:v>-0.00989730874081955</c:v>
                </c:pt>
                <c:pt idx="48">
                  <c:v>-0.0102779744765897</c:v>
                </c:pt>
                <c:pt idx="49">
                  <c:v>-0.0102517215871791</c:v>
                </c:pt>
                <c:pt idx="50">
                  <c:v>-0.0106713154234713</c:v>
                </c:pt>
                <c:pt idx="51">
                  <c:v>-0.0107341959799509</c:v>
                </c:pt>
                <c:pt idx="52">
                  <c:v>-0.0107359333577969</c:v>
                </c:pt>
                <c:pt idx="53">
                  <c:v>-0.0111402230235539</c:v>
                </c:pt>
                <c:pt idx="54">
                  <c:v>-0.0111076545568835</c:v>
                </c:pt>
                <c:pt idx="55">
                  <c:v>-0.0115056748383593</c:v>
                </c:pt>
                <c:pt idx="56">
                  <c:v>-0.0116980758331989</c:v>
                </c:pt>
                <c:pt idx="57">
                  <c:v>-0.0117130709616526</c:v>
                </c:pt>
                <c:pt idx="58">
                  <c:v>-0.0119004811621981</c:v>
                </c:pt>
                <c:pt idx="59">
                  <c:v>-0.0121354739700146</c:v>
                </c:pt>
                <c:pt idx="60">
                  <c:v>-0.0125648882519062</c:v>
                </c:pt>
                <c:pt idx="61">
                  <c:v>-0.012642110482223</c:v>
                </c:pt>
                <c:pt idx="62">
                  <c:v>-0.0126474586507084</c:v>
                </c:pt>
                <c:pt idx="63">
                  <c:v>-0.0130952320937721</c:v>
                </c:pt>
                <c:pt idx="64">
                  <c:v>-0.0133995218607573</c:v>
                </c:pt>
                <c:pt idx="65">
                  <c:v>-0.0136081794977473</c:v>
                </c:pt>
                <c:pt idx="66">
                  <c:v>-0.013953124857722</c:v>
                </c:pt>
                <c:pt idx="67">
                  <c:v>-0.0142021335551102</c:v>
                </c:pt>
                <c:pt idx="68">
                  <c:v>-0.0145968618969024</c:v>
                </c:pt>
                <c:pt idx="69">
                  <c:v>-0.0152383993646923</c:v>
                </c:pt>
                <c:pt idx="70">
                  <c:v>-0.0154965431865698</c:v>
                </c:pt>
                <c:pt idx="71">
                  <c:v>-0.0158597197103338</c:v>
                </c:pt>
                <c:pt idx="72">
                  <c:v>-0.0161682371626987</c:v>
                </c:pt>
                <c:pt idx="73">
                  <c:v>-0.0164812462360038</c:v>
                </c:pt>
                <c:pt idx="74">
                  <c:v>-0.0169368527241001</c:v>
                </c:pt>
                <c:pt idx="75">
                  <c:v>-0.0174144061905766</c:v>
                </c:pt>
                <c:pt idx="76">
                  <c:v>-0.0180175079271248</c:v>
                </c:pt>
                <c:pt idx="77">
                  <c:v>-0.0183248032872233</c:v>
                </c:pt>
                <c:pt idx="78">
                  <c:v>-0.0186342216340947</c:v>
                </c:pt>
                <c:pt idx="79">
                  <c:v>-0.0191712685881685</c:v>
                </c:pt>
                <c:pt idx="80">
                  <c:v>-0.0195626417137115</c:v>
                </c:pt>
                <c:pt idx="81">
                  <c:v>-0.0204469612383595</c:v>
                </c:pt>
                <c:pt idx="82">
                  <c:v>-0.0205476077834842</c:v>
                </c:pt>
                <c:pt idx="83">
                  <c:v>-0.0208886646450851</c:v>
                </c:pt>
                <c:pt idx="84">
                  <c:v>-0.021716012255961</c:v>
                </c:pt>
                <c:pt idx="85">
                  <c:v>-0.021939626956689</c:v>
                </c:pt>
                <c:pt idx="86">
                  <c:v>-0.0222746547925321</c:v>
                </c:pt>
                <c:pt idx="87">
                  <c:v>-0.0228176484142733</c:v>
                </c:pt>
                <c:pt idx="88">
                  <c:v>-0.0236371085393785</c:v>
                </c:pt>
                <c:pt idx="89">
                  <c:v>-0.0242641417661364</c:v>
                </c:pt>
                <c:pt idx="90">
                  <c:v>-0.0249627034559401</c:v>
                </c:pt>
                <c:pt idx="91">
                  <c:v>-0.0252750463371184</c:v>
                </c:pt>
                <c:pt idx="92">
                  <c:v>-0.0264668021198993</c:v>
                </c:pt>
                <c:pt idx="93">
                  <c:v>-0.0272908809051672</c:v>
                </c:pt>
                <c:pt idx="94">
                  <c:v>-0.0276177834302552</c:v>
                </c:pt>
                <c:pt idx="95">
                  <c:v>-0.0283131177016238</c:v>
                </c:pt>
                <c:pt idx="96">
                  <c:v>-0.0279170913589592</c:v>
                </c:pt>
                <c:pt idx="97">
                  <c:v>-0.0267337497049501</c:v>
                </c:pt>
                <c:pt idx="98">
                  <c:v>-0.0251954021014216</c:v>
                </c:pt>
                <c:pt idx="99">
                  <c:v>-0.025067367852214</c:v>
                </c:pt>
                <c:pt idx="100">
                  <c:v>-0.0256253185521603</c:v>
                </c:pt>
                <c:pt idx="101">
                  <c:v>-0.0257109762819706</c:v>
                </c:pt>
                <c:pt idx="102">
                  <c:v>-0.026305138734046</c:v>
                </c:pt>
                <c:pt idx="103">
                  <c:v>-0.0266316974519385</c:v>
                </c:pt>
                <c:pt idx="104">
                  <c:v>-0.0279920010776992</c:v>
                </c:pt>
                <c:pt idx="105">
                  <c:v>-0.0291178433643701</c:v>
                </c:pt>
                <c:pt idx="106">
                  <c:v>-0.0314653553774684</c:v>
                </c:pt>
                <c:pt idx="107">
                  <c:v>-0.0343572574661029</c:v>
                </c:pt>
                <c:pt idx="108">
                  <c:v>-0.0368818591005477</c:v>
                </c:pt>
                <c:pt idx="109">
                  <c:v>-0.0373845646535086</c:v>
                </c:pt>
                <c:pt idx="110">
                  <c:v>-0.0386647958757552</c:v>
                </c:pt>
                <c:pt idx="111">
                  <c:v>-0.039327304900318</c:v>
                </c:pt>
                <c:pt idx="112">
                  <c:v>-0.040020189353875</c:v>
                </c:pt>
                <c:pt idx="113">
                  <c:v>-0.0418872806864778</c:v>
                </c:pt>
                <c:pt idx="114">
                  <c:v>-0.042831040186425</c:v>
                </c:pt>
                <c:pt idx="115">
                  <c:v>-0.0436180614356621</c:v>
                </c:pt>
                <c:pt idx="116">
                  <c:v>-0.0430724864657302</c:v>
                </c:pt>
                <c:pt idx="117">
                  <c:v>-0.0413431055731996</c:v>
                </c:pt>
                <c:pt idx="118">
                  <c:v>-0.0435443258977072</c:v>
                </c:pt>
                <c:pt idx="119">
                  <c:v>-0.0448039197731036</c:v>
                </c:pt>
                <c:pt idx="120">
                  <c:v>-0.0429687003008471</c:v>
                </c:pt>
                <c:pt idx="121">
                  <c:v>-0.0437591929415588</c:v>
                </c:pt>
                <c:pt idx="122">
                  <c:v>-0.0436172191237422</c:v>
                </c:pt>
                <c:pt idx="123">
                  <c:v>-0.0431237498278461</c:v>
                </c:pt>
                <c:pt idx="124">
                  <c:v>-0.0453169891749937</c:v>
                </c:pt>
                <c:pt idx="125">
                  <c:v>-0.0428708748616581</c:v>
                </c:pt>
                <c:pt idx="126">
                  <c:v>-0.0425349914075933</c:v>
                </c:pt>
                <c:pt idx="127">
                  <c:v>-0.0440777869387785</c:v>
                </c:pt>
              </c:numCache>
            </c:numRef>
          </c:yVal>
          <c:smooth val="0"/>
        </c:ser>
        <c:ser>
          <c:idx val="0"/>
          <c:order val="2"/>
          <c:spPr>
            <a:ln w="9525">
              <a:solidFill>
                <a:schemeClr val="tx1">
                  <a:lumMod val="50000"/>
                  <a:lumOff val="50000"/>
                </a:schemeClr>
              </a:solidFill>
              <a:prstDash val="sysDash"/>
            </a:ln>
          </c:spPr>
          <c:marker>
            <c:symbol val="none"/>
          </c:marker>
          <c:xVal>
            <c:numRef>
              <c:f>calculatorbig!$FI$8:$FI$135</c:f>
              <c:numCache>
                <c:formatCode>0.0%</c:formatCode>
                <c:ptCount val="128"/>
                <c:pt idx="0">
                  <c:v>0.0151359175516666</c:v>
                </c:pt>
                <c:pt idx="1">
                  <c:v>0.0151359175516666</c:v>
                </c:pt>
                <c:pt idx="2">
                  <c:v>0.0151359175516666</c:v>
                </c:pt>
                <c:pt idx="3">
                  <c:v>0.0151359175516666</c:v>
                </c:pt>
                <c:pt idx="4">
                  <c:v>0.0151359175516666</c:v>
                </c:pt>
                <c:pt idx="5">
                  <c:v>0.0151359175516666</c:v>
                </c:pt>
                <c:pt idx="6">
                  <c:v>0.0151359175516666</c:v>
                </c:pt>
                <c:pt idx="7">
                  <c:v>0.0151359175516666</c:v>
                </c:pt>
                <c:pt idx="8">
                  <c:v>0.0151359175516666</c:v>
                </c:pt>
                <c:pt idx="9">
                  <c:v>0.0151359175516666</c:v>
                </c:pt>
                <c:pt idx="10">
                  <c:v>0.0151359175516666</c:v>
                </c:pt>
                <c:pt idx="11">
                  <c:v>0.0151359175516666</c:v>
                </c:pt>
                <c:pt idx="12">
                  <c:v>0.0151359175516666</c:v>
                </c:pt>
                <c:pt idx="13">
                  <c:v>0.0151359175516666</c:v>
                </c:pt>
                <c:pt idx="14">
                  <c:v>0.0151359175516666</c:v>
                </c:pt>
                <c:pt idx="15">
                  <c:v>0.0151359175516666</c:v>
                </c:pt>
                <c:pt idx="16">
                  <c:v>0.0151359175516666</c:v>
                </c:pt>
                <c:pt idx="17">
                  <c:v>0.0151359175516666</c:v>
                </c:pt>
                <c:pt idx="18">
                  <c:v>0.0151359175516666</c:v>
                </c:pt>
                <c:pt idx="19">
                  <c:v>0.0151359175516666</c:v>
                </c:pt>
                <c:pt idx="20">
                  <c:v>0.0151359175516666</c:v>
                </c:pt>
                <c:pt idx="21">
                  <c:v>0.0151359175516666</c:v>
                </c:pt>
                <c:pt idx="22">
                  <c:v>0.0151359175516666</c:v>
                </c:pt>
                <c:pt idx="23">
                  <c:v>0.0151359175516666</c:v>
                </c:pt>
                <c:pt idx="24">
                  <c:v>0.0151359175516666</c:v>
                </c:pt>
                <c:pt idx="25">
                  <c:v>0.0151359175516666</c:v>
                </c:pt>
                <c:pt idx="26">
                  <c:v>0.0151359175516666</c:v>
                </c:pt>
                <c:pt idx="27">
                  <c:v>0.0151359175516666</c:v>
                </c:pt>
                <c:pt idx="28">
                  <c:v>0.0151359175516666</c:v>
                </c:pt>
                <c:pt idx="29">
                  <c:v>0.0151359175516666</c:v>
                </c:pt>
                <c:pt idx="30">
                  <c:v>0.0151359175516666</c:v>
                </c:pt>
                <c:pt idx="31">
                  <c:v>0.0151359175516666</c:v>
                </c:pt>
                <c:pt idx="32">
                  <c:v>0.0151359175516666</c:v>
                </c:pt>
                <c:pt idx="33">
                  <c:v>0.0151359175516666</c:v>
                </c:pt>
                <c:pt idx="34">
                  <c:v>0.0151359175516666</c:v>
                </c:pt>
                <c:pt idx="35">
                  <c:v>0.0151359175516666</c:v>
                </c:pt>
                <c:pt idx="36">
                  <c:v>0.0151359175516666</c:v>
                </c:pt>
                <c:pt idx="37">
                  <c:v>0.0151359175516666</c:v>
                </c:pt>
                <c:pt idx="38">
                  <c:v>0.0151359175516666</c:v>
                </c:pt>
                <c:pt idx="39">
                  <c:v>0.0151359175516666</c:v>
                </c:pt>
                <c:pt idx="40">
                  <c:v>0.0151359175516666</c:v>
                </c:pt>
                <c:pt idx="41">
                  <c:v>0.0151359175516666</c:v>
                </c:pt>
                <c:pt idx="42">
                  <c:v>0.0151359175516666</c:v>
                </c:pt>
                <c:pt idx="43">
                  <c:v>0.0151359175516666</c:v>
                </c:pt>
                <c:pt idx="44">
                  <c:v>0.0151359175516666</c:v>
                </c:pt>
                <c:pt idx="45">
                  <c:v>0.0151359175516666</c:v>
                </c:pt>
                <c:pt idx="46">
                  <c:v>0.0151359175516666</c:v>
                </c:pt>
                <c:pt idx="47">
                  <c:v>0.0151359175516666</c:v>
                </c:pt>
                <c:pt idx="48">
                  <c:v>0.0151359175516666</c:v>
                </c:pt>
                <c:pt idx="49">
                  <c:v>0.0151359175516666</c:v>
                </c:pt>
                <c:pt idx="50">
                  <c:v>0.0151359175516666</c:v>
                </c:pt>
                <c:pt idx="51">
                  <c:v>0.0151359175516666</c:v>
                </c:pt>
                <c:pt idx="52">
                  <c:v>0.0151359175516666</c:v>
                </c:pt>
                <c:pt idx="53">
                  <c:v>0.0151359175516666</c:v>
                </c:pt>
                <c:pt idx="54">
                  <c:v>0.0151359175516666</c:v>
                </c:pt>
                <c:pt idx="55">
                  <c:v>0.0151359175516666</c:v>
                </c:pt>
                <c:pt idx="56">
                  <c:v>0.0151359175516666</c:v>
                </c:pt>
                <c:pt idx="57">
                  <c:v>0.0151359175516666</c:v>
                </c:pt>
                <c:pt idx="58">
                  <c:v>0.0151359175516666</c:v>
                </c:pt>
                <c:pt idx="59">
                  <c:v>0.0151359175516666</c:v>
                </c:pt>
                <c:pt idx="60">
                  <c:v>0.0151359175516666</c:v>
                </c:pt>
                <c:pt idx="61">
                  <c:v>0.0151359175516666</c:v>
                </c:pt>
                <c:pt idx="62">
                  <c:v>0.0151359175516666</c:v>
                </c:pt>
                <c:pt idx="63">
                  <c:v>0.0151359175516666</c:v>
                </c:pt>
                <c:pt idx="64">
                  <c:v>0.0151359175516666</c:v>
                </c:pt>
                <c:pt idx="65">
                  <c:v>0.0151359175516666</c:v>
                </c:pt>
                <c:pt idx="66">
                  <c:v>0.0151359175516666</c:v>
                </c:pt>
                <c:pt idx="67">
                  <c:v>0.0151359175516666</c:v>
                </c:pt>
                <c:pt idx="68">
                  <c:v>0.0151359175516666</c:v>
                </c:pt>
                <c:pt idx="69">
                  <c:v>0.0151359175516666</c:v>
                </c:pt>
                <c:pt idx="70">
                  <c:v>0.0151359175516666</c:v>
                </c:pt>
                <c:pt idx="71">
                  <c:v>0.0151359175516666</c:v>
                </c:pt>
                <c:pt idx="72">
                  <c:v>0.0151359175516666</c:v>
                </c:pt>
                <c:pt idx="73">
                  <c:v>0.0151359175516666</c:v>
                </c:pt>
                <c:pt idx="74">
                  <c:v>0.0151359175516666</c:v>
                </c:pt>
                <c:pt idx="75">
                  <c:v>0.0151359175516666</c:v>
                </c:pt>
                <c:pt idx="76">
                  <c:v>0.0151359175516666</c:v>
                </c:pt>
                <c:pt idx="77">
                  <c:v>0.0151359175516666</c:v>
                </c:pt>
                <c:pt idx="78">
                  <c:v>0.0151359175516666</c:v>
                </c:pt>
                <c:pt idx="79">
                  <c:v>0.0151359175516666</c:v>
                </c:pt>
                <c:pt idx="80">
                  <c:v>0.0151359175516666</c:v>
                </c:pt>
                <c:pt idx="81">
                  <c:v>0.0151359175516666</c:v>
                </c:pt>
                <c:pt idx="82">
                  <c:v>0.0151359175516666</c:v>
                </c:pt>
                <c:pt idx="83">
                  <c:v>0.0151359175516666</c:v>
                </c:pt>
                <c:pt idx="84">
                  <c:v>0.0151359175516666</c:v>
                </c:pt>
                <c:pt idx="85">
                  <c:v>0.0151359175516666</c:v>
                </c:pt>
                <c:pt idx="86">
                  <c:v>0.0151359175516666</c:v>
                </c:pt>
                <c:pt idx="87">
                  <c:v>0.0151359175516666</c:v>
                </c:pt>
                <c:pt idx="88">
                  <c:v>0.0151359175516666</c:v>
                </c:pt>
                <c:pt idx="89">
                  <c:v>0.0151359175516666</c:v>
                </c:pt>
                <c:pt idx="90">
                  <c:v>0.0151359175516666</c:v>
                </c:pt>
                <c:pt idx="91">
                  <c:v>0.0151359175516666</c:v>
                </c:pt>
                <c:pt idx="92">
                  <c:v>0.0151359175516666</c:v>
                </c:pt>
                <c:pt idx="93">
                  <c:v>0.0151359175516666</c:v>
                </c:pt>
                <c:pt idx="94">
                  <c:v>0.0151359175516666</c:v>
                </c:pt>
                <c:pt idx="95">
                  <c:v>0.0151359175516666</c:v>
                </c:pt>
                <c:pt idx="96">
                  <c:v>0.0151359175516666</c:v>
                </c:pt>
                <c:pt idx="97">
                  <c:v>0.0151359175516666</c:v>
                </c:pt>
                <c:pt idx="98">
                  <c:v>0.0151359175516666</c:v>
                </c:pt>
                <c:pt idx="99">
                  <c:v>0.0151359175516666</c:v>
                </c:pt>
                <c:pt idx="100">
                  <c:v>0.0151359175516666</c:v>
                </c:pt>
                <c:pt idx="101">
                  <c:v>0.0151359175516666</c:v>
                </c:pt>
                <c:pt idx="102">
                  <c:v>0.0151359175516666</c:v>
                </c:pt>
                <c:pt idx="103">
                  <c:v>0.0151359175516666</c:v>
                </c:pt>
                <c:pt idx="104">
                  <c:v>0.0151359175516666</c:v>
                </c:pt>
                <c:pt idx="105">
                  <c:v>0.0151359175516666</c:v>
                </c:pt>
                <c:pt idx="106">
                  <c:v>0.0151359175516666</c:v>
                </c:pt>
                <c:pt idx="107">
                  <c:v>0.0151359175516666</c:v>
                </c:pt>
                <c:pt idx="108">
                  <c:v>0.0151359175516666</c:v>
                </c:pt>
                <c:pt idx="109">
                  <c:v>0.0151359175516666</c:v>
                </c:pt>
                <c:pt idx="110">
                  <c:v>0.0151359175516666</c:v>
                </c:pt>
                <c:pt idx="111">
                  <c:v>0.0151359175516666</c:v>
                </c:pt>
                <c:pt idx="112">
                  <c:v>0.0151359175516666</c:v>
                </c:pt>
                <c:pt idx="113">
                  <c:v>0.0151359175516666</c:v>
                </c:pt>
                <c:pt idx="114">
                  <c:v>0.0151359175516666</c:v>
                </c:pt>
                <c:pt idx="115">
                  <c:v>0.0151359175516666</c:v>
                </c:pt>
                <c:pt idx="116">
                  <c:v>0.0151359175516666</c:v>
                </c:pt>
                <c:pt idx="117">
                  <c:v>0.0151359175516666</c:v>
                </c:pt>
                <c:pt idx="118">
                  <c:v>0.0151359175516666</c:v>
                </c:pt>
                <c:pt idx="119">
                  <c:v>0.0151359175516666</c:v>
                </c:pt>
                <c:pt idx="120">
                  <c:v>0.0151359175516666</c:v>
                </c:pt>
                <c:pt idx="121">
                  <c:v>0.0151359175516666</c:v>
                </c:pt>
                <c:pt idx="122">
                  <c:v>0.0151359175516666</c:v>
                </c:pt>
                <c:pt idx="123">
                  <c:v>0.0151359175516666</c:v>
                </c:pt>
                <c:pt idx="124">
                  <c:v>0.0151359175516666</c:v>
                </c:pt>
                <c:pt idx="125">
                  <c:v>0.0151359175516666</c:v>
                </c:pt>
                <c:pt idx="126">
                  <c:v>0.0151359175516666</c:v>
                </c:pt>
                <c:pt idx="127">
                  <c:v>0.0151359175516666</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dLbls>
          <c:showLegendKey val="0"/>
          <c:showVal val="0"/>
          <c:showCatName val="0"/>
          <c:showSerName val="0"/>
          <c:showPercent val="0"/>
          <c:showBubbleSize val="0"/>
        </c:dLbls>
        <c:axId val="2106620440"/>
        <c:axId val="2106615192"/>
      </c:scatterChart>
      <c:valAx>
        <c:axId val="2106620440"/>
        <c:scaling>
          <c:orientation val="minMax"/>
          <c:max val="1.0"/>
          <c:min val="0.0"/>
        </c:scaling>
        <c:delete val="1"/>
        <c:axPos val="b"/>
        <c:majorGridlines>
          <c:spPr>
            <a:ln>
              <a:prstDash val="sysDash"/>
            </a:ln>
          </c:spPr>
        </c:majorGridlines>
        <c:title>
          <c:tx>
            <c:rich>
              <a:bodyPr/>
              <a:lstStyle/>
              <a:p>
                <a:pPr>
                  <a:defRPr/>
                </a:pPr>
                <a:r>
                  <a:rPr lang="en-US" sz="1400"/>
                  <a:t>Income group</a:t>
                </a:r>
              </a:p>
            </c:rich>
          </c:tx>
          <c:layout>
            <c:manualLayout>
              <c:xMode val="edge"/>
              <c:yMode val="edge"/>
              <c:x val="0.387048347928471"/>
              <c:y val="0.892157138445929"/>
            </c:manualLayout>
          </c:layout>
          <c:overlay val="0"/>
        </c:title>
        <c:numFmt formatCode="0.0%" sourceLinked="1"/>
        <c:majorTickMark val="out"/>
        <c:minorTickMark val="none"/>
        <c:tickLblPos val="nextTo"/>
        <c:crossAx val="2106615192"/>
        <c:crossesAt val="0.0"/>
        <c:crossBetween val="midCat"/>
        <c:majorUnit val="1.0"/>
      </c:valAx>
      <c:valAx>
        <c:axId val="2106615192"/>
        <c:scaling>
          <c:orientation val="minMax"/>
          <c:max val="1.25"/>
          <c:min val="-1.0"/>
        </c:scaling>
        <c:delete val="0"/>
        <c:axPos val="l"/>
        <c:majorGridlines>
          <c:spPr>
            <a:ln>
              <a:prstDash val="sysDot"/>
            </a:ln>
          </c:spPr>
        </c:majorGridlines>
        <c:title>
          <c:tx>
            <c:rich>
              <a:bodyPr rot="-5400000" vert="horz"/>
              <a:lstStyle/>
              <a:p>
                <a:pPr>
                  <a:defRPr sz="1400"/>
                </a:pPr>
                <a:r>
                  <a:rPr lang="fr-FR" sz="1400" b="0"/>
                  <a:t>%</a:t>
                </a:r>
                <a:r>
                  <a:rPr lang="fr-FR" sz="1400" b="0" baseline="0"/>
                  <a:t> gain in after-tax income</a:t>
                </a:r>
                <a:endParaRPr lang="fr-FR" sz="1400" b="0"/>
              </a:p>
            </c:rich>
          </c:tx>
          <c:layout>
            <c:manualLayout>
              <c:xMode val="edge"/>
              <c:yMode val="edge"/>
              <c:x val="0.00334148943998822"/>
              <c:y val="0.167216965526368"/>
            </c:manualLayout>
          </c:layout>
          <c:overlay val="0"/>
        </c:title>
        <c:numFmt formatCode="0%" sourceLinked="0"/>
        <c:majorTickMark val="none"/>
        <c:minorTickMark val="none"/>
        <c:tickLblPos val="nextTo"/>
        <c:txPr>
          <a:bodyPr/>
          <a:lstStyle/>
          <a:p>
            <a:pPr>
              <a:defRPr sz="1200"/>
            </a:pPr>
            <a:endParaRPr lang="en-US"/>
          </a:p>
        </c:txPr>
        <c:crossAx val="2106620440"/>
        <c:crosses val="autoZero"/>
        <c:crossBetween val="midCat"/>
      </c:valAx>
      <c:spPr>
        <a:ln>
          <a:solidFill>
            <a:schemeClr val="tx1"/>
          </a:solidFill>
        </a:ln>
      </c:spPr>
    </c:plotArea>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a:t>After-tax income</a:t>
            </a:r>
            <a:r>
              <a:rPr lang="en-US" sz="1400" baseline="0"/>
              <a:t> inequality</a:t>
            </a:r>
            <a:endParaRPr lang="en-US" sz="1400"/>
          </a:p>
        </c:rich>
      </c:tx>
      <c:layout>
        <c:manualLayout>
          <c:xMode val="edge"/>
          <c:yMode val="edge"/>
          <c:x val="0.286806792258444"/>
          <c:y val="0.00362656873773131"/>
        </c:manualLayout>
      </c:layout>
      <c:overlay val="0"/>
    </c:title>
    <c:autoTitleDeleted val="0"/>
    <c:plotArea>
      <c:layout>
        <c:manualLayout>
          <c:layoutTarget val="inner"/>
          <c:xMode val="edge"/>
          <c:yMode val="edge"/>
          <c:x val="0.136912208403856"/>
          <c:y val="0.107969408235735"/>
          <c:w val="0.763259621752888"/>
          <c:h val="0.733463464125808"/>
        </c:manualLayout>
      </c:layout>
      <c:scatterChart>
        <c:scatterStyle val="lineMarker"/>
        <c:varyColors val="0"/>
        <c:ser>
          <c:idx val="1"/>
          <c:order val="0"/>
          <c:tx>
            <c:v>Your proposed tax reform increases after-tax incomes by</c:v>
          </c:tx>
          <c:spPr>
            <a:ln w="31750">
              <a:solidFill>
                <a:srgbClr val="3366FF"/>
              </a:solidFill>
            </a:ln>
            <a:effectLst/>
          </c:spPr>
          <c:marker>
            <c:symbol val="none"/>
          </c:marker>
          <c:xVal>
            <c:numRef>
              <c:f>calculatorbig!$FH$8:$FH$135</c:f>
              <c:numCache>
                <c:formatCode>0%</c:formatCode>
                <c:ptCount val="128"/>
                <c:pt idx="0">
                  <c:v>0.0</c:v>
                </c:pt>
                <c:pt idx="1">
                  <c:v>0.01</c:v>
                </c:pt>
                <c:pt idx="2">
                  <c:v>0.02</c:v>
                </c:pt>
                <c:pt idx="3">
                  <c:v>0.03</c:v>
                </c:pt>
                <c:pt idx="4">
                  <c:v>0.04</c:v>
                </c:pt>
                <c:pt idx="5">
                  <c:v>0.05</c:v>
                </c:pt>
                <c:pt idx="6">
                  <c:v>0.06</c:v>
                </c:pt>
                <c:pt idx="7">
                  <c:v>0.07</c:v>
                </c:pt>
                <c:pt idx="8">
                  <c:v>0.08</c:v>
                </c:pt>
                <c:pt idx="9">
                  <c:v>0.09</c:v>
                </c:pt>
                <c:pt idx="10">
                  <c:v>0.1</c:v>
                </c:pt>
                <c:pt idx="11">
                  <c:v>0.11</c:v>
                </c:pt>
                <c:pt idx="12">
                  <c:v>0.12</c:v>
                </c:pt>
                <c:pt idx="13">
                  <c:v>0.13</c:v>
                </c:pt>
                <c:pt idx="14">
                  <c:v>0.14</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c:v>
                </c:pt>
                <c:pt idx="29">
                  <c:v>0.29</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c:v>
                </c:pt>
                <c:pt idx="56">
                  <c:v>0.56</c:v>
                </c:pt>
                <c:pt idx="57">
                  <c:v>0.57</c:v>
                </c:pt>
                <c:pt idx="58">
                  <c:v>0.58</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0.991</c:v>
                </c:pt>
                <c:pt idx="101">
                  <c:v>0.992</c:v>
                </c:pt>
                <c:pt idx="102">
                  <c:v>0.993</c:v>
                </c:pt>
                <c:pt idx="103">
                  <c:v>0.994</c:v>
                </c:pt>
                <c:pt idx="104">
                  <c:v>0.995</c:v>
                </c:pt>
                <c:pt idx="105">
                  <c:v>0.996</c:v>
                </c:pt>
                <c:pt idx="106">
                  <c:v>0.997</c:v>
                </c:pt>
                <c:pt idx="107">
                  <c:v>0.998</c:v>
                </c:pt>
                <c:pt idx="108">
                  <c:v>0.999</c:v>
                </c:pt>
                <c:pt idx="109">
                  <c:v>0.9991</c:v>
                </c:pt>
                <c:pt idx="110">
                  <c:v>0.9992</c:v>
                </c:pt>
                <c:pt idx="111">
                  <c:v>0.9993</c:v>
                </c:pt>
                <c:pt idx="112">
                  <c:v>0.9994</c:v>
                </c:pt>
                <c:pt idx="113">
                  <c:v>0.9995</c:v>
                </c:pt>
                <c:pt idx="114">
                  <c:v>0.9996</c:v>
                </c:pt>
                <c:pt idx="115">
                  <c:v>0.9997</c:v>
                </c:pt>
                <c:pt idx="116">
                  <c:v>0.9998</c:v>
                </c:pt>
                <c:pt idx="117">
                  <c:v>0.9999</c:v>
                </c:pt>
                <c:pt idx="118">
                  <c:v>0.99991</c:v>
                </c:pt>
                <c:pt idx="119">
                  <c:v>0.99992</c:v>
                </c:pt>
                <c:pt idx="120">
                  <c:v>0.99993</c:v>
                </c:pt>
                <c:pt idx="121">
                  <c:v>0.99994</c:v>
                </c:pt>
                <c:pt idx="122">
                  <c:v>0.99995</c:v>
                </c:pt>
                <c:pt idx="123">
                  <c:v>0.99996</c:v>
                </c:pt>
                <c:pt idx="124">
                  <c:v>0.99997</c:v>
                </c:pt>
                <c:pt idx="125">
                  <c:v>0.99998</c:v>
                </c:pt>
                <c:pt idx="126">
                  <c:v>0.99999</c:v>
                </c:pt>
                <c:pt idx="127">
                  <c:v>1.0</c:v>
                </c:pt>
              </c:numCache>
            </c:numRef>
          </c:xVal>
          <c:yVal>
            <c:numRef>
              <c:f>calculatorbig!$DN$8:$DN$135</c:f>
              <c:numCache>
                <c:formatCode>0.0%</c:formatCode>
                <c:ptCount val="128"/>
                <c:pt idx="0">
                  <c:v>-0.00296630019433408</c:v>
                </c:pt>
                <c:pt idx="1">
                  <c:v>-0.00298490927694562</c:v>
                </c:pt>
                <c:pt idx="2">
                  <c:v>-0.00238871670649634</c:v>
                </c:pt>
                <c:pt idx="3">
                  <c:v>-0.00211698191551554</c:v>
                </c:pt>
                <c:pt idx="4">
                  <c:v>-0.00231521860464344</c:v>
                </c:pt>
                <c:pt idx="5">
                  <c:v>-0.00181570462030244</c:v>
                </c:pt>
                <c:pt idx="6">
                  <c:v>-0.00215682383931412</c:v>
                </c:pt>
                <c:pt idx="7">
                  <c:v>-0.0020218343571708</c:v>
                </c:pt>
                <c:pt idx="8">
                  <c:v>-0.00187166976799633</c:v>
                </c:pt>
                <c:pt idx="9">
                  <c:v>-0.00296782243340134</c:v>
                </c:pt>
                <c:pt idx="10">
                  <c:v>-0.00233661174669973</c:v>
                </c:pt>
                <c:pt idx="11">
                  <c:v>-0.00232343897976399</c:v>
                </c:pt>
                <c:pt idx="12">
                  <c:v>-0.00258745388032101</c:v>
                </c:pt>
                <c:pt idx="13">
                  <c:v>-0.00250918037381378</c:v>
                </c:pt>
                <c:pt idx="14">
                  <c:v>-0.00260655014259117</c:v>
                </c:pt>
                <c:pt idx="15">
                  <c:v>-0.00281893222218352</c:v>
                </c:pt>
                <c:pt idx="16">
                  <c:v>-0.00289373320985044</c:v>
                </c:pt>
                <c:pt idx="17">
                  <c:v>-0.00317645684055176</c:v>
                </c:pt>
                <c:pt idx="18">
                  <c:v>-0.00311509770612415</c:v>
                </c:pt>
                <c:pt idx="19">
                  <c:v>-0.00314562370340345</c:v>
                </c:pt>
                <c:pt idx="20">
                  <c:v>-0.00347776973009994</c:v>
                </c:pt>
                <c:pt idx="21">
                  <c:v>-0.00408799712045785</c:v>
                </c:pt>
                <c:pt idx="22">
                  <c:v>-0.00391842291214088</c:v>
                </c:pt>
                <c:pt idx="23">
                  <c:v>-0.00387935551040496</c:v>
                </c:pt>
                <c:pt idx="24">
                  <c:v>-0.00463628752237835</c:v>
                </c:pt>
                <c:pt idx="25">
                  <c:v>-0.00419361491441985</c:v>
                </c:pt>
                <c:pt idx="26">
                  <c:v>-0.00443255577718637</c:v>
                </c:pt>
                <c:pt idx="27">
                  <c:v>-0.00456979188216741</c:v>
                </c:pt>
                <c:pt idx="28">
                  <c:v>-0.00499064378016614</c:v>
                </c:pt>
                <c:pt idx="29">
                  <c:v>-0.0055886121545097</c:v>
                </c:pt>
                <c:pt idx="30">
                  <c:v>-0.00561903698040406</c:v>
                </c:pt>
                <c:pt idx="31">
                  <c:v>-0.00591102428924339</c:v>
                </c:pt>
                <c:pt idx="32">
                  <c:v>-0.00618812400845818</c:v>
                </c:pt>
                <c:pt idx="33">
                  <c:v>-0.00661724819187406</c:v>
                </c:pt>
                <c:pt idx="34">
                  <c:v>-0.00669292968701683</c:v>
                </c:pt>
                <c:pt idx="35">
                  <c:v>-0.00686038521521925</c:v>
                </c:pt>
                <c:pt idx="36">
                  <c:v>-0.00724098839444243</c:v>
                </c:pt>
                <c:pt idx="37">
                  <c:v>-0.00716855245627404</c:v>
                </c:pt>
                <c:pt idx="38">
                  <c:v>-0.0078243886554252</c:v>
                </c:pt>
                <c:pt idx="39">
                  <c:v>-0.00805866063130491</c:v>
                </c:pt>
                <c:pt idx="40">
                  <c:v>-0.0083972207489258</c:v>
                </c:pt>
                <c:pt idx="41">
                  <c:v>-0.00857748608277999</c:v>
                </c:pt>
                <c:pt idx="42">
                  <c:v>-0.00924463593503863</c:v>
                </c:pt>
                <c:pt idx="43">
                  <c:v>-0.00919707055927203</c:v>
                </c:pt>
                <c:pt idx="44">
                  <c:v>-0.00918245405616141</c:v>
                </c:pt>
                <c:pt idx="45">
                  <c:v>-0.00951188441667907</c:v>
                </c:pt>
                <c:pt idx="46">
                  <c:v>-0.00975768446105247</c:v>
                </c:pt>
                <c:pt idx="47">
                  <c:v>-0.00989730874081955</c:v>
                </c:pt>
                <c:pt idx="48">
                  <c:v>-0.0102779744765897</c:v>
                </c:pt>
                <c:pt idx="49">
                  <c:v>-0.0102517215871791</c:v>
                </c:pt>
                <c:pt idx="50">
                  <c:v>-0.0106713154234713</c:v>
                </c:pt>
                <c:pt idx="51">
                  <c:v>-0.0107341959799509</c:v>
                </c:pt>
                <c:pt idx="52">
                  <c:v>-0.0107359333577969</c:v>
                </c:pt>
                <c:pt idx="53">
                  <c:v>-0.0111402230235539</c:v>
                </c:pt>
                <c:pt idx="54">
                  <c:v>-0.0111076545568835</c:v>
                </c:pt>
                <c:pt idx="55">
                  <c:v>-0.0115056748383593</c:v>
                </c:pt>
                <c:pt idx="56">
                  <c:v>-0.0116980758331989</c:v>
                </c:pt>
                <c:pt idx="57">
                  <c:v>-0.0117130709616526</c:v>
                </c:pt>
                <c:pt idx="58">
                  <c:v>-0.0119004811621981</c:v>
                </c:pt>
                <c:pt idx="59">
                  <c:v>-0.0121354739700146</c:v>
                </c:pt>
                <c:pt idx="60">
                  <c:v>-0.0125648882519062</c:v>
                </c:pt>
                <c:pt idx="61">
                  <c:v>-0.012642110482223</c:v>
                </c:pt>
                <c:pt idx="62">
                  <c:v>-0.0126474586507084</c:v>
                </c:pt>
                <c:pt idx="63">
                  <c:v>-0.0130952320937721</c:v>
                </c:pt>
                <c:pt idx="64">
                  <c:v>-0.0133995218607573</c:v>
                </c:pt>
                <c:pt idx="65">
                  <c:v>-0.0136081794977473</c:v>
                </c:pt>
                <c:pt idx="66">
                  <c:v>-0.013953124857722</c:v>
                </c:pt>
                <c:pt idx="67">
                  <c:v>-0.0142021335551102</c:v>
                </c:pt>
                <c:pt idx="68">
                  <c:v>-0.0145968618969024</c:v>
                </c:pt>
                <c:pt idx="69">
                  <c:v>-0.0152383993646923</c:v>
                </c:pt>
                <c:pt idx="70">
                  <c:v>-0.0154965431865698</c:v>
                </c:pt>
                <c:pt idx="71">
                  <c:v>-0.0158597197103338</c:v>
                </c:pt>
                <c:pt idx="72">
                  <c:v>-0.0161682371626987</c:v>
                </c:pt>
                <c:pt idx="73">
                  <c:v>-0.0164812462360038</c:v>
                </c:pt>
                <c:pt idx="74">
                  <c:v>-0.0169368527241001</c:v>
                </c:pt>
                <c:pt idx="75">
                  <c:v>-0.0174144061905766</c:v>
                </c:pt>
                <c:pt idx="76">
                  <c:v>-0.0180175079271248</c:v>
                </c:pt>
                <c:pt idx="77">
                  <c:v>-0.0183248032872233</c:v>
                </c:pt>
                <c:pt idx="78">
                  <c:v>-0.0186342216340947</c:v>
                </c:pt>
                <c:pt idx="79">
                  <c:v>-0.0191712685881685</c:v>
                </c:pt>
                <c:pt idx="80">
                  <c:v>-0.0195626417137115</c:v>
                </c:pt>
                <c:pt idx="81">
                  <c:v>-0.0204469612383595</c:v>
                </c:pt>
                <c:pt idx="82">
                  <c:v>-0.0205476077834842</c:v>
                </c:pt>
                <c:pt idx="83">
                  <c:v>-0.0208886646450851</c:v>
                </c:pt>
                <c:pt idx="84">
                  <c:v>-0.021716012255961</c:v>
                </c:pt>
                <c:pt idx="85">
                  <c:v>-0.021939626956689</c:v>
                </c:pt>
                <c:pt idx="86">
                  <c:v>-0.0222746547925321</c:v>
                </c:pt>
                <c:pt idx="87">
                  <c:v>-0.0228176484142733</c:v>
                </c:pt>
                <c:pt idx="88">
                  <c:v>-0.0236371085393785</c:v>
                </c:pt>
                <c:pt idx="89">
                  <c:v>-0.0242641417661364</c:v>
                </c:pt>
                <c:pt idx="90">
                  <c:v>-0.0249627034559401</c:v>
                </c:pt>
                <c:pt idx="91">
                  <c:v>-0.0252750463371184</c:v>
                </c:pt>
                <c:pt idx="92">
                  <c:v>-0.0264668021198993</c:v>
                </c:pt>
                <c:pt idx="93">
                  <c:v>-0.0272908809051672</c:v>
                </c:pt>
                <c:pt idx="94">
                  <c:v>-0.0276177834302552</c:v>
                </c:pt>
                <c:pt idx="95">
                  <c:v>-0.0283131177016238</c:v>
                </c:pt>
                <c:pt idx="96">
                  <c:v>-0.0279170913589592</c:v>
                </c:pt>
                <c:pt idx="97">
                  <c:v>-0.0267337497049501</c:v>
                </c:pt>
                <c:pt idx="98">
                  <c:v>-0.0251954021014216</c:v>
                </c:pt>
                <c:pt idx="99">
                  <c:v>-0.025067367852214</c:v>
                </c:pt>
                <c:pt idx="100">
                  <c:v>-0.0256253185521603</c:v>
                </c:pt>
                <c:pt idx="101">
                  <c:v>-0.0257109762819706</c:v>
                </c:pt>
                <c:pt idx="102">
                  <c:v>-0.026305138734046</c:v>
                </c:pt>
                <c:pt idx="103">
                  <c:v>-0.0266316974519385</c:v>
                </c:pt>
                <c:pt idx="104">
                  <c:v>-0.0279920010776992</c:v>
                </c:pt>
                <c:pt idx="105">
                  <c:v>-0.0291178433643701</c:v>
                </c:pt>
                <c:pt idx="106">
                  <c:v>-0.0314653553774684</c:v>
                </c:pt>
                <c:pt idx="107">
                  <c:v>-0.0343572574661029</c:v>
                </c:pt>
                <c:pt idx="108">
                  <c:v>-0.0368818591005477</c:v>
                </c:pt>
                <c:pt idx="109">
                  <c:v>-0.0373845646535086</c:v>
                </c:pt>
                <c:pt idx="110">
                  <c:v>-0.0386647958757552</c:v>
                </c:pt>
                <c:pt idx="111">
                  <c:v>-0.039327304900318</c:v>
                </c:pt>
                <c:pt idx="112">
                  <c:v>-0.040020189353875</c:v>
                </c:pt>
                <c:pt idx="113">
                  <c:v>-0.0418872806864778</c:v>
                </c:pt>
                <c:pt idx="114">
                  <c:v>-0.042831040186425</c:v>
                </c:pt>
                <c:pt idx="115">
                  <c:v>-0.0436180614356621</c:v>
                </c:pt>
                <c:pt idx="116">
                  <c:v>-0.0430724864657302</c:v>
                </c:pt>
                <c:pt idx="117">
                  <c:v>-0.0413431055731996</c:v>
                </c:pt>
                <c:pt idx="118">
                  <c:v>-0.0435443258977072</c:v>
                </c:pt>
                <c:pt idx="119">
                  <c:v>-0.0448039197731036</c:v>
                </c:pt>
                <c:pt idx="120">
                  <c:v>-0.0429687003008471</c:v>
                </c:pt>
                <c:pt idx="121">
                  <c:v>-0.0437591929415588</c:v>
                </c:pt>
                <c:pt idx="122">
                  <c:v>-0.0436172191237422</c:v>
                </c:pt>
                <c:pt idx="123">
                  <c:v>-0.0431237498278461</c:v>
                </c:pt>
                <c:pt idx="124">
                  <c:v>-0.0453169891749937</c:v>
                </c:pt>
                <c:pt idx="125">
                  <c:v>-0.0428708748616581</c:v>
                </c:pt>
                <c:pt idx="126">
                  <c:v>-0.0425349914075933</c:v>
                </c:pt>
                <c:pt idx="127">
                  <c:v>-0.0440777869387785</c:v>
                </c:pt>
              </c:numCache>
            </c:numRef>
          </c:yVal>
          <c:smooth val="0"/>
        </c:ser>
        <c:ser>
          <c:idx val="2"/>
          <c:order val="1"/>
          <c:tx>
            <c:v>Memo: with equitable growth since 1980, after-tax incomes today would be higher by</c:v>
          </c:tx>
          <c:spPr>
            <a:ln w="31750">
              <a:solidFill>
                <a:srgbClr val="FF0000"/>
              </a:solidFill>
            </a:ln>
            <a:effectLst/>
          </c:spPr>
          <c:marker>
            <c:symbol val="none"/>
          </c:marker>
          <c:xVal>
            <c:numRef>
              <c:f>calculatorbig!$FH$8:$FH$135</c:f>
              <c:numCache>
                <c:formatCode>0%</c:formatCode>
                <c:ptCount val="128"/>
                <c:pt idx="0">
                  <c:v>0.0</c:v>
                </c:pt>
                <c:pt idx="1">
                  <c:v>0.01</c:v>
                </c:pt>
                <c:pt idx="2">
                  <c:v>0.02</c:v>
                </c:pt>
                <c:pt idx="3">
                  <c:v>0.03</c:v>
                </c:pt>
                <c:pt idx="4">
                  <c:v>0.04</c:v>
                </c:pt>
                <c:pt idx="5">
                  <c:v>0.05</c:v>
                </c:pt>
                <c:pt idx="6">
                  <c:v>0.06</c:v>
                </c:pt>
                <c:pt idx="7">
                  <c:v>0.07</c:v>
                </c:pt>
                <c:pt idx="8">
                  <c:v>0.08</c:v>
                </c:pt>
                <c:pt idx="9">
                  <c:v>0.09</c:v>
                </c:pt>
                <c:pt idx="10">
                  <c:v>0.1</c:v>
                </c:pt>
                <c:pt idx="11">
                  <c:v>0.11</c:v>
                </c:pt>
                <c:pt idx="12">
                  <c:v>0.12</c:v>
                </c:pt>
                <c:pt idx="13">
                  <c:v>0.13</c:v>
                </c:pt>
                <c:pt idx="14">
                  <c:v>0.14</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c:v>
                </c:pt>
                <c:pt idx="29">
                  <c:v>0.29</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c:v>
                </c:pt>
                <c:pt idx="56">
                  <c:v>0.56</c:v>
                </c:pt>
                <c:pt idx="57">
                  <c:v>0.57</c:v>
                </c:pt>
                <c:pt idx="58">
                  <c:v>0.58</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0.991</c:v>
                </c:pt>
                <c:pt idx="101">
                  <c:v>0.992</c:v>
                </c:pt>
                <c:pt idx="102">
                  <c:v>0.993</c:v>
                </c:pt>
                <c:pt idx="103">
                  <c:v>0.994</c:v>
                </c:pt>
                <c:pt idx="104">
                  <c:v>0.995</c:v>
                </c:pt>
                <c:pt idx="105">
                  <c:v>0.996</c:v>
                </c:pt>
                <c:pt idx="106">
                  <c:v>0.997</c:v>
                </c:pt>
                <c:pt idx="107">
                  <c:v>0.998</c:v>
                </c:pt>
                <c:pt idx="108">
                  <c:v>0.999</c:v>
                </c:pt>
                <c:pt idx="109">
                  <c:v>0.9991</c:v>
                </c:pt>
                <c:pt idx="110">
                  <c:v>0.9992</c:v>
                </c:pt>
                <c:pt idx="111">
                  <c:v>0.9993</c:v>
                </c:pt>
                <c:pt idx="112">
                  <c:v>0.9994</c:v>
                </c:pt>
                <c:pt idx="113">
                  <c:v>0.9995</c:v>
                </c:pt>
                <c:pt idx="114">
                  <c:v>0.9996</c:v>
                </c:pt>
                <c:pt idx="115">
                  <c:v>0.9997</c:v>
                </c:pt>
                <c:pt idx="116">
                  <c:v>0.9998</c:v>
                </c:pt>
                <c:pt idx="117">
                  <c:v>0.9999</c:v>
                </c:pt>
                <c:pt idx="118">
                  <c:v>0.99991</c:v>
                </c:pt>
                <c:pt idx="119">
                  <c:v>0.99992</c:v>
                </c:pt>
                <c:pt idx="120">
                  <c:v>0.99993</c:v>
                </c:pt>
                <c:pt idx="121">
                  <c:v>0.99994</c:v>
                </c:pt>
                <c:pt idx="122">
                  <c:v>0.99995</c:v>
                </c:pt>
                <c:pt idx="123">
                  <c:v>0.99996</c:v>
                </c:pt>
                <c:pt idx="124">
                  <c:v>0.99997</c:v>
                </c:pt>
                <c:pt idx="125">
                  <c:v>0.99998</c:v>
                </c:pt>
                <c:pt idx="126">
                  <c:v>0.99999</c:v>
                </c:pt>
                <c:pt idx="127">
                  <c:v>1.0</c:v>
                </c:pt>
              </c:numCache>
            </c:numRef>
          </c:xVal>
          <c:yVal>
            <c:numRef>
              <c:f>growth!$M$2:$M$129</c:f>
              <c:numCache>
                <c:formatCode>0.00%</c:formatCode>
                <c:ptCount val="128"/>
                <c:pt idx="0">
                  <c:v>1.330780162364251</c:v>
                </c:pt>
                <c:pt idx="1">
                  <c:v>1.220512663279329</c:v>
                </c:pt>
                <c:pt idx="2">
                  <c:v>1.116136493213219</c:v>
                </c:pt>
                <c:pt idx="3">
                  <c:v>1.05976349229429</c:v>
                </c:pt>
                <c:pt idx="4">
                  <c:v>1.013920541141732</c:v>
                </c:pt>
                <c:pt idx="5">
                  <c:v>0.995887676089669</c:v>
                </c:pt>
                <c:pt idx="6">
                  <c:v>0.926405298374399</c:v>
                </c:pt>
                <c:pt idx="7">
                  <c:v>0.908407419408392</c:v>
                </c:pt>
                <c:pt idx="8">
                  <c:v>0.846763927294648</c:v>
                </c:pt>
                <c:pt idx="9">
                  <c:v>0.870422209724976</c:v>
                </c:pt>
                <c:pt idx="10">
                  <c:v>0.815832838704682</c:v>
                </c:pt>
                <c:pt idx="11">
                  <c:v>0.796291783537707</c:v>
                </c:pt>
                <c:pt idx="12">
                  <c:v>0.776525826977855</c:v>
                </c:pt>
                <c:pt idx="13">
                  <c:v>0.789220939339155</c:v>
                </c:pt>
                <c:pt idx="14">
                  <c:v>0.752460759227569</c:v>
                </c:pt>
                <c:pt idx="15">
                  <c:v>0.757818847427477</c:v>
                </c:pt>
                <c:pt idx="16">
                  <c:v>0.731635219631095</c:v>
                </c:pt>
                <c:pt idx="17">
                  <c:v>0.719517398385213</c:v>
                </c:pt>
                <c:pt idx="18">
                  <c:v>0.725393984707856</c:v>
                </c:pt>
                <c:pt idx="19">
                  <c:v>0.671597964145384</c:v>
                </c:pt>
                <c:pt idx="20">
                  <c:v>0.686548424882201</c:v>
                </c:pt>
                <c:pt idx="21">
                  <c:v>0.682032117189461</c:v>
                </c:pt>
                <c:pt idx="22">
                  <c:v>0.675376128151848</c:v>
                </c:pt>
                <c:pt idx="23">
                  <c:v>0.631546480305687</c:v>
                </c:pt>
                <c:pt idx="24">
                  <c:v>0.643242839877288</c:v>
                </c:pt>
                <c:pt idx="25">
                  <c:v>0.60119519558676</c:v>
                </c:pt>
                <c:pt idx="26">
                  <c:v>0.584748710390934</c:v>
                </c:pt>
                <c:pt idx="27">
                  <c:v>0.584893100671441</c:v>
                </c:pt>
                <c:pt idx="28">
                  <c:v>0.558701039333802</c:v>
                </c:pt>
                <c:pt idx="29">
                  <c:v>0.558168383018827</c:v>
                </c:pt>
                <c:pt idx="30">
                  <c:v>0.510458547475326</c:v>
                </c:pt>
                <c:pt idx="31">
                  <c:v>0.50782749208282</c:v>
                </c:pt>
                <c:pt idx="32">
                  <c:v>0.49946605771973</c:v>
                </c:pt>
                <c:pt idx="33">
                  <c:v>0.490457603679881</c:v>
                </c:pt>
                <c:pt idx="34">
                  <c:v>0.484383362189175</c:v>
                </c:pt>
                <c:pt idx="35">
                  <c:v>0.469091543944344</c:v>
                </c:pt>
                <c:pt idx="36">
                  <c:v>0.45541730905411</c:v>
                </c:pt>
                <c:pt idx="37">
                  <c:v>0.431887147953164</c:v>
                </c:pt>
                <c:pt idx="38">
                  <c:v>0.425745491493928</c:v>
                </c:pt>
                <c:pt idx="39">
                  <c:v>0.398355248155144</c:v>
                </c:pt>
                <c:pt idx="40">
                  <c:v>0.396279760574804</c:v>
                </c:pt>
                <c:pt idx="41">
                  <c:v>0.381361599831632</c:v>
                </c:pt>
                <c:pt idx="42">
                  <c:v>0.390344834127876</c:v>
                </c:pt>
                <c:pt idx="43">
                  <c:v>0.363170988252744</c:v>
                </c:pt>
                <c:pt idx="44">
                  <c:v>0.336353797494433</c:v>
                </c:pt>
                <c:pt idx="45">
                  <c:v>0.329144083477239</c:v>
                </c:pt>
                <c:pt idx="46">
                  <c:v>0.331776392619631</c:v>
                </c:pt>
                <c:pt idx="47">
                  <c:v>0.307293269921359</c:v>
                </c:pt>
                <c:pt idx="48">
                  <c:v>0.299456121272741</c:v>
                </c:pt>
                <c:pt idx="49">
                  <c:v>0.278313193458504</c:v>
                </c:pt>
                <c:pt idx="50">
                  <c:v>0.293472618778063</c:v>
                </c:pt>
                <c:pt idx="51">
                  <c:v>0.264595075633169</c:v>
                </c:pt>
                <c:pt idx="52">
                  <c:v>0.25990177679587</c:v>
                </c:pt>
                <c:pt idx="53">
                  <c:v>0.252474681824461</c:v>
                </c:pt>
                <c:pt idx="54">
                  <c:v>0.243552498780994</c:v>
                </c:pt>
                <c:pt idx="55">
                  <c:v>0.251564277332736</c:v>
                </c:pt>
                <c:pt idx="56">
                  <c:v>0.246937500895364</c:v>
                </c:pt>
                <c:pt idx="57">
                  <c:v>0.228886071023667</c:v>
                </c:pt>
                <c:pt idx="58">
                  <c:v>0.220092839297107</c:v>
                </c:pt>
                <c:pt idx="59">
                  <c:v>0.215291017937788</c:v>
                </c:pt>
                <c:pt idx="60">
                  <c:v>0.209625966018466</c:v>
                </c:pt>
                <c:pt idx="61">
                  <c:v>0.198453706530775</c:v>
                </c:pt>
                <c:pt idx="62">
                  <c:v>0.179943048681289</c:v>
                </c:pt>
                <c:pt idx="63">
                  <c:v>0.183606556085651</c:v>
                </c:pt>
                <c:pt idx="64">
                  <c:v>0.189525592706382</c:v>
                </c:pt>
                <c:pt idx="65">
                  <c:v>0.176284688871231</c:v>
                </c:pt>
                <c:pt idx="66">
                  <c:v>0.170350513572894</c:v>
                </c:pt>
                <c:pt idx="67">
                  <c:v>0.155624081957906</c:v>
                </c:pt>
                <c:pt idx="68">
                  <c:v>0.151282086053102</c:v>
                </c:pt>
                <c:pt idx="69">
                  <c:v>0.159256846098074</c:v>
                </c:pt>
                <c:pt idx="70">
                  <c:v>0.144384514047859</c:v>
                </c:pt>
                <c:pt idx="71">
                  <c:v>0.144573758249684</c:v>
                </c:pt>
                <c:pt idx="72">
                  <c:v>0.132371853608148</c:v>
                </c:pt>
                <c:pt idx="73">
                  <c:v>0.123514983820566</c:v>
                </c:pt>
                <c:pt idx="74">
                  <c:v>0.130256765676965</c:v>
                </c:pt>
                <c:pt idx="75">
                  <c:v>0.118474084773994</c:v>
                </c:pt>
                <c:pt idx="76">
                  <c:v>0.113799905638245</c:v>
                </c:pt>
                <c:pt idx="77">
                  <c:v>0.108916188462191</c:v>
                </c:pt>
                <c:pt idx="78">
                  <c:v>0.101315242261341</c:v>
                </c:pt>
                <c:pt idx="79">
                  <c:v>0.0847421763754337</c:v>
                </c:pt>
                <c:pt idx="80">
                  <c:v>0.0748157631982682</c:v>
                </c:pt>
                <c:pt idx="81">
                  <c:v>0.100594925175308</c:v>
                </c:pt>
                <c:pt idx="82">
                  <c:v>0.0820828727030163</c:v>
                </c:pt>
                <c:pt idx="83">
                  <c:v>0.0662444921635099</c:v>
                </c:pt>
                <c:pt idx="84">
                  <c:v>0.0699654999843147</c:v>
                </c:pt>
                <c:pt idx="85">
                  <c:v>0.0492604634713873</c:v>
                </c:pt>
                <c:pt idx="86">
                  <c:v>0.0346536910757313</c:v>
                </c:pt>
                <c:pt idx="87">
                  <c:v>0.03140359355708</c:v>
                </c:pt>
                <c:pt idx="88">
                  <c:v>0.0155323192525711</c:v>
                </c:pt>
                <c:pt idx="89">
                  <c:v>0.00845764544616956</c:v>
                </c:pt>
                <c:pt idx="90">
                  <c:v>0.00326507908248419</c:v>
                </c:pt>
                <c:pt idx="91">
                  <c:v>-0.00179896375479149</c:v>
                </c:pt>
                <c:pt idx="92">
                  <c:v>-0.0127848217186715</c:v>
                </c:pt>
                <c:pt idx="93">
                  <c:v>-0.0193332661211066</c:v>
                </c:pt>
                <c:pt idx="94">
                  <c:v>-0.0420307324742305</c:v>
                </c:pt>
                <c:pt idx="95">
                  <c:v>-0.0623424714032847</c:v>
                </c:pt>
                <c:pt idx="96">
                  <c:v>-0.100152440368246</c:v>
                </c:pt>
                <c:pt idx="97">
                  <c:v>-0.143708358466478</c:v>
                </c:pt>
                <c:pt idx="98">
                  <c:v>-0.217805032888103</c:v>
                </c:pt>
                <c:pt idx="99">
                  <c:v>-0.279117235090772</c:v>
                </c:pt>
                <c:pt idx="100">
                  <c:v>-0.28748030537008</c:v>
                </c:pt>
                <c:pt idx="101">
                  <c:v>-0.318673937541057</c:v>
                </c:pt>
                <c:pt idx="102">
                  <c:v>-0.332178092341083</c:v>
                </c:pt>
                <c:pt idx="103">
                  <c:v>-0.354395931596499</c:v>
                </c:pt>
                <c:pt idx="104">
                  <c:v>-0.364952312504903</c:v>
                </c:pt>
                <c:pt idx="105">
                  <c:v>-0.392071304961355</c:v>
                </c:pt>
                <c:pt idx="106">
                  <c:v>-0.424675732870614</c:v>
                </c:pt>
                <c:pt idx="107">
                  <c:v>-0.483599820015684</c:v>
                </c:pt>
                <c:pt idx="108">
                  <c:v>-0.516949113278055</c:v>
                </c:pt>
                <c:pt idx="109">
                  <c:v>-0.532042680843598</c:v>
                </c:pt>
                <c:pt idx="110">
                  <c:v>-0.543803460177655</c:v>
                </c:pt>
                <c:pt idx="111">
                  <c:v>-0.546286219328507</c:v>
                </c:pt>
                <c:pt idx="112">
                  <c:v>-0.563386192912731</c:v>
                </c:pt>
                <c:pt idx="113">
                  <c:v>-0.589338119100156</c:v>
                </c:pt>
                <c:pt idx="114">
                  <c:v>-0.600695948140807</c:v>
                </c:pt>
                <c:pt idx="115">
                  <c:v>-0.628841673340103</c:v>
                </c:pt>
                <c:pt idx="116">
                  <c:v>-0.663766144462243</c:v>
                </c:pt>
                <c:pt idx="117">
                  <c:v>-0.704514424804164</c:v>
                </c:pt>
                <c:pt idx="118">
                  <c:v>-0.683233301165725</c:v>
                </c:pt>
                <c:pt idx="119">
                  <c:v>-0.691791598930388</c:v>
                </c:pt>
                <c:pt idx="120">
                  <c:v>-0.723435989363689</c:v>
                </c:pt>
                <c:pt idx="121">
                  <c:v>-0.711121763993</c:v>
                </c:pt>
                <c:pt idx="122">
                  <c:v>-0.727068424693196</c:v>
                </c:pt>
                <c:pt idx="123">
                  <c:v>-0.768846325835882</c:v>
                </c:pt>
                <c:pt idx="124">
                  <c:v>-0.761715327702112</c:v>
                </c:pt>
                <c:pt idx="125">
                  <c:v>-0.760134066817302</c:v>
                </c:pt>
                <c:pt idx="126">
                  <c:v>-0.868769527690492</c:v>
                </c:pt>
                <c:pt idx="127">
                  <c:v>-0.895981932674384</c:v>
                </c:pt>
              </c:numCache>
            </c:numRef>
          </c:yVal>
          <c:smooth val="0"/>
        </c:ser>
        <c:dLbls>
          <c:showLegendKey val="0"/>
          <c:showVal val="0"/>
          <c:showCatName val="0"/>
          <c:showSerName val="0"/>
          <c:showPercent val="0"/>
          <c:showBubbleSize val="0"/>
        </c:dLbls>
        <c:axId val="2106674392"/>
        <c:axId val="2106687224"/>
      </c:scatterChart>
      <c:valAx>
        <c:axId val="2106674392"/>
        <c:scaling>
          <c:orientation val="minMax"/>
          <c:max val="1.0"/>
          <c:min val="0.0"/>
        </c:scaling>
        <c:delete val="0"/>
        <c:axPos val="b"/>
        <c:majorGridlines>
          <c:spPr>
            <a:ln>
              <a:prstDash val="sysDash"/>
            </a:ln>
          </c:spPr>
        </c:majorGridlines>
        <c:title>
          <c:tx>
            <c:rich>
              <a:bodyPr/>
              <a:lstStyle/>
              <a:p>
                <a:pPr>
                  <a:defRPr/>
                </a:pPr>
                <a:r>
                  <a:rPr lang="en-US" sz="1400"/>
                  <a:t>Income group</a:t>
                </a:r>
              </a:p>
            </c:rich>
          </c:tx>
          <c:layout>
            <c:manualLayout>
              <c:xMode val="edge"/>
              <c:yMode val="edge"/>
              <c:x val="0.387048347928471"/>
              <c:y val="0.892157138445929"/>
            </c:manualLayout>
          </c:layout>
          <c:overlay val="0"/>
        </c:title>
        <c:numFmt formatCode="0%" sourceLinked="1"/>
        <c:majorTickMark val="out"/>
        <c:minorTickMark val="none"/>
        <c:tickLblPos val="nextTo"/>
        <c:txPr>
          <a:bodyPr rot="-5400000" vert="horz"/>
          <a:lstStyle/>
          <a:p>
            <a:pPr>
              <a:defRPr sz="1200"/>
            </a:pPr>
            <a:endParaRPr lang="en-US"/>
          </a:p>
        </c:txPr>
        <c:crossAx val="2106687224"/>
        <c:crossesAt val="0.0"/>
        <c:crossBetween val="midCat"/>
        <c:majorUnit val="0.1"/>
      </c:valAx>
      <c:valAx>
        <c:axId val="2106687224"/>
        <c:scaling>
          <c:orientation val="minMax"/>
          <c:max val="1.25"/>
          <c:min val="-1.0"/>
        </c:scaling>
        <c:delete val="0"/>
        <c:axPos val="l"/>
        <c:majorGridlines>
          <c:spPr>
            <a:ln>
              <a:prstDash val="sysDot"/>
            </a:ln>
          </c:spPr>
        </c:majorGridlines>
        <c:title>
          <c:tx>
            <c:rich>
              <a:bodyPr rot="-5400000" vert="horz"/>
              <a:lstStyle/>
              <a:p>
                <a:pPr>
                  <a:defRPr sz="1400"/>
                </a:pPr>
                <a:r>
                  <a:rPr lang="fr-FR" sz="1400" b="0"/>
                  <a:t>%</a:t>
                </a:r>
                <a:r>
                  <a:rPr lang="fr-FR" sz="1400" b="0" baseline="0"/>
                  <a:t> of pre-tax income</a:t>
                </a:r>
                <a:endParaRPr lang="fr-FR" sz="1400" b="0"/>
              </a:p>
            </c:rich>
          </c:tx>
          <c:layout>
            <c:manualLayout>
              <c:xMode val="edge"/>
              <c:yMode val="edge"/>
              <c:x val="0.00100504084185738"/>
              <c:y val="0.205732371688833"/>
            </c:manualLayout>
          </c:layout>
          <c:overlay val="0"/>
        </c:title>
        <c:numFmt formatCode="0%" sourceLinked="0"/>
        <c:majorTickMark val="none"/>
        <c:minorTickMark val="none"/>
        <c:tickLblPos val="nextTo"/>
        <c:txPr>
          <a:bodyPr/>
          <a:lstStyle/>
          <a:p>
            <a:pPr>
              <a:defRPr sz="1200"/>
            </a:pPr>
            <a:endParaRPr lang="en-US"/>
          </a:p>
        </c:txPr>
        <c:crossAx val="2106674392"/>
        <c:crosses val="autoZero"/>
        <c:crossBetween val="midCat"/>
      </c:valAx>
      <c:spPr>
        <a:ln>
          <a:solidFill>
            <a:schemeClr val="tx1"/>
          </a:solidFill>
        </a:ln>
      </c:spPr>
    </c:plotArea>
    <c:legend>
      <c:legendPos val="t"/>
      <c:layout>
        <c:manualLayout>
          <c:xMode val="edge"/>
          <c:yMode val="edge"/>
          <c:x val="0.347389064684671"/>
          <c:y val="0.105148437327687"/>
          <c:w val="0.522196261682243"/>
          <c:h val="0.253032157744988"/>
        </c:manualLayout>
      </c:layout>
      <c:overlay val="0"/>
      <c:txPr>
        <a:bodyPr/>
        <a:lstStyle/>
        <a:p>
          <a:pPr>
            <a:defRPr sz="1000"/>
          </a:pPr>
          <a:endParaRPr lang="en-US"/>
        </a:p>
      </c:txPr>
    </c:legend>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200"/>
              <a:t>Proposed tax plans (as of January 20, 2020)</a:t>
            </a:r>
          </a:p>
          <a:p>
            <a:pPr>
              <a:defRPr/>
            </a:pPr>
            <a:r>
              <a:rPr lang="en-US" sz="1200" b="0"/>
              <a:t> (not including private health insurance</a:t>
            </a:r>
            <a:r>
              <a:rPr lang="en-US" sz="1200" b="0" baseline="0"/>
              <a:t> as tax)</a:t>
            </a:r>
          </a:p>
          <a:p>
            <a:pPr>
              <a:defRPr/>
            </a:pPr>
            <a:endParaRPr lang="en-US" sz="1400"/>
          </a:p>
        </c:rich>
      </c:tx>
      <c:layout>
        <c:manualLayout>
          <c:xMode val="edge"/>
          <c:yMode val="edge"/>
          <c:x val="0.248624210435234"/>
          <c:y val="0.0147776954168473"/>
        </c:manualLayout>
      </c:layout>
      <c:overlay val="0"/>
    </c:title>
    <c:autoTitleDeleted val="0"/>
    <c:plotArea>
      <c:layout>
        <c:manualLayout>
          <c:layoutTarget val="inner"/>
          <c:xMode val="edge"/>
          <c:yMode val="edge"/>
          <c:x val="0.153206425314154"/>
          <c:y val="0.12435918914391"/>
          <c:w val="0.709651901054268"/>
          <c:h val="0.627825610894383"/>
        </c:manualLayout>
      </c:layout>
      <c:lineChart>
        <c:grouping val="standard"/>
        <c:varyColors val="0"/>
        <c:ser>
          <c:idx val="0"/>
          <c:order val="0"/>
          <c:tx>
            <c:v>Trump (2018)</c:v>
          </c:tx>
          <c:spPr>
            <a:ln w="25400">
              <a:solidFill>
                <a:srgbClr val="FF0000"/>
              </a:solidFill>
            </a:ln>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calculatorbig!$EM$8:$EM$135</c:f>
              <c:numCache>
                <c:formatCode>0.0%</c:formatCode>
                <c:ptCount val="128"/>
                <c:pt idx="0">
                  <c:v>0.27588452771306</c:v>
                </c:pt>
                <c:pt idx="1">
                  <c:v>0.269695286988281</c:v>
                </c:pt>
                <c:pt idx="2">
                  <c:v>0.261643034755252</c:v>
                </c:pt>
                <c:pt idx="3">
                  <c:v>0.257961640018038</c:v>
                </c:pt>
                <c:pt idx="4">
                  <c:v>0.255637154274154</c:v>
                </c:pt>
                <c:pt idx="5">
                  <c:v>0.254220250877552</c:v>
                </c:pt>
                <c:pt idx="6">
                  <c:v>0.251779659476597</c:v>
                </c:pt>
                <c:pt idx="7">
                  <c:v>0.249001603515353</c:v>
                </c:pt>
                <c:pt idx="8">
                  <c:v>0.248167596117128</c:v>
                </c:pt>
                <c:pt idx="9">
                  <c:v>0.249095864943229</c:v>
                </c:pt>
                <c:pt idx="10">
                  <c:v>0.246279053506441</c:v>
                </c:pt>
                <c:pt idx="11">
                  <c:v>0.245138026075438</c:v>
                </c:pt>
                <c:pt idx="12">
                  <c:v>0.244297238998115</c:v>
                </c:pt>
                <c:pt idx="13">
                  <c:v>0.242885728599504</c:v>
                </c:pt>
                <c:pt idx="14">
                  <c:v>0.242145104683004</c:v>
                </c:pt>
                <c:pt idx="15">
                  <c:v>0.241922607994638</c:v>
                </c:pt>
                <c:pt idx="16">
                  <c:v>0.242079348186962</c:v>
                </c:pt>
                <c:pt idx="17">
                  <c:v>0.242546990280971</c:v>
                </c:pt>
                <c:pt idx="18">
                  <c:v>0.242162480368279</c:v>
                </c:pt>
                <c:pt idx="19">
                  <c:v>0.242346364539117</c:v>
                </c:pt>
                <c:pt idx="20">
                  <c:v>0.245566288707778</c:v>
                </c:pt>
                <c:pt idx="21">
                  <c:v>0.247786590480246</c:v>
                </c:pt>
                <c:pt idx="22">
                  <c:v>0.247139152255841</c:v>
                </c:pt>
                <c:pt idx="23">
                  <c:v>0.247093330952339</c:v>
                </c:pt>
                <c:pt idx="24">
                  <c:v>0.246418671682477</c:v>
                </c:pt>
                <c:pt idx="25">
                  <c:v>0.243478299118578</c:v>
                </c:pt>
                <c:pt idx="26">
                  <c:v>0.242084479657933</c:v>
                </c:pt>
                <c:pt idx="27">
                  <c:v>0.242345121689141</c:v>
                </c:pt>
                <c:pt idx="28">
                  <c:v>0.242388968588784</c:v>
                </c:pt>
                <c:pt idx="29">
                  <c:v>0.239754223963246</c:v>
                </c:pt>
                <c:pt idx="30">
                  <c:v>0.235495310975239</c:v>
                </c:pt>
                <c:pt idx="31">
                  <c:v>0.234857542673126</c:v>
                </c:pt>
                <c:pt idx="32">
                  <c:v>0.236085642362013</c:v>
                </c:pt>
                <c:pt idx="33">
                  <c:v>0.23643738264218</c:v>
                </c:pt>
                <c:pt idx="34">
                  <c:v>0.236390504520386</c:v>
                </c:pt>
                <c:pt idx="35">
                  <c:v>0.236572309397161</c:v>
                </c:pt>
                <c:pt idx="36">
                  <c:v>0.235965810716152</c:v>
                </c:pt>
                <c:pt idx="37">
                  <c:v>0.235574736725539</c:v>
                </c:pt>
                <c:pt idx="38">
                  <c:v>0.235825024079531</c:v>
                </c:pt>
                <c:pt idx="39">
                  <c:v>0.236747400835156</c:v>
                </c:pt>
                <c:pt idx="40">
                  <c:v>0.239067979622632</c:v>
                </c:pt>
                <c:pt idx="41">
                  <c:v>0.240503462031484</c:v>
                </c:pt>
                <c:pt idx="42">
                  <c:v>0.24132325174287</c:v>
                </c:pt>
                <c:pt idx="43">
                  <c:v>0.240124747622758</c:v>
                </c:pt>
                <c:pt idx="44">
                  <c:v>0.240453558973968</c:v>
                </c:pt>
                <c:pt idx="45">
                  <c:v>0.241607878822833</c:v>
                </c:pt>
                <c:pt idx="46">
                  <c:v>0.242633633781224</c:v>
                </c:pt>
                <c:pt idx="47">
                  <c:v>0.243624541908503</c:v>
                </c:pt>
                <c:pt idx="48">
                  <c:v>0.244092256296426</c:v>
                </c:pt>
                <c:pt idx="49">
                  <c:v>0.244571431539953</c:v>
                </c:pt>
                <c:pt idx="50">
                  <c:v>0.246419910341501</c:v>
                </c:pt>
                <c:pt idx="51">
                  <c:v>0.247450698632747</c:v>
                </c:pt>
                <c:pt idx="52">
                  <c:v>0.248410724569112</c:v>
                </c:pt>
                <c:pt idx="53">
                  <c:v>0.249722205568105</c:v>
                </c:pt>
                <c:pt idx="54">
                  <c:v>0.252160028554499</c:v>
                </c:pt>
                <c:pt idx="55">
                  <c:v>0.25532029569149</c:v>
                </c:pt>
                <c:pt idx="56">
                  <c:v>0.257399970199913</c:v>
                </c:pt>
                <c:pt idx="57">
                  <c:v>0.258517257869244</c:v>
                </c:pt>
                <c:pt idx="58">
                  <c:v>0.258811015635729</c:v>
                </c:pt>
                <c:pt idx="59">
                  <c:v>0.259431554935873</c:v>
                </c:pt>
                <c:pt idx="60">
                  <c:v>0.259460486005992</c:v>
                </c:pt>
                <c:pt idx="61">
                  <c:v>0.258478589355946</c:v>
                </c:pt>
                <c:pt idx="62">
                  <c:v>0.258069884963334</c:v>
                </c:pt>
                <c:pt idx="63">
                  <c:v>0.259597550146282</c:v>
                </c:pt>
                <c:pt idx="64">
                  <c:v>0.260727751068771</c:v>
                </c:pt>
                <c:pt idx="65">
                  <c:v>0.261428753845394</c:v>
                </c:pt>
                <c:pt idx="66">
                  <c:v>0.262719232589006</c:v>
                </c:pt>
                <c:pt idx="67">
                  <c:v>0.264593406580389</c:v>
                </c:pt>
                <c:pt idx="68">
                  <c:v>0.267676398158073</c:v>
                </c:pt>
                <c:pt idx="69">
                  <c:v>0.27043681871146</c:v>
                </c:pt>
                <c:pt idx="70">
                  <c:v>0.271341296844184</c:v>
                </c:pt>
                <c:pt idx="71">
                  <c:v>0.271614840254188</c:v>
                </c:pt>
                <c:pt idx="72">
                  <c:v>0.271875673905015</c:v>
                </c:pt>
                <c:pt idx="73">
                  <c:v>0.273403978906572</c:v>
                </c:pt>
                <c:pt idx="74">
                  <c:v>0.274964061565697</c:v>
                </c:pt>
                <c:pt idx="75">
                  <c:v>0.276719040237367</c:v>
                </c:pt>
                <c:pt idx="76">
                  <c:v>0.279652054421604</c:v>
                </c:pt>
                <c:pt idx="77">
                  <c:v>0.28249154984951</c:v>
                </c:pt>
                <c:pt idx="78">
                  <c:v>0.284794888459146</c:v>
                </c:pt>
                <c:pt idx="79">
                  <c:v>0.286521191708744</c:v>
                </c:pt>
                <c:pt idx="80">
                  <c:v>0.289171547628939</c:v>
                </c:pt>
                <c:pt idx="81">
                  <c:v>0.292048944160342</c:v>
                </c:pt>
                <c:pt idx="82">
                  <c:v>0.293175961822271</c:v>
                </c:pt>
                <c:pt idx="83">
                  <c:v>0.294656631536782</c:v>
                </c:pt>
                <c:pt idx="84">
                  <c:v>0.296371970325708</c:v>
                </c:pt>
                <c:pt idx="85">
                  <c:v>0.295785802416503</c:v>
                </c:pt>
                <c:pt idx="86">
                  <c:v>0.294593722559512</c:v>
                </c:pt>
                <c:pt idx="87">
                  <c:v>0.294435861520469</c:v>
                </c:pt>
                <c:pt idx="88">
                  <c:v>0.293992413207889</c:v>
                </c:pt>
                <c:pt idx="89">
                  <c:v>0.292287542484701</c:v>
                </c:pt>
                <c:pt idx="90">
                  <c:v>0.290088365785778</c:v>
                </c:pt>
                <c:pt idx="91">
                  <c:v>0.288209685124457</c:v>
                </c:pt>
                <c:pt idx="92">
                  <c:v>0.286805072799325</c:v>
                </c:pt>
                <c:pt idx="93">
                  <c:v>0.285443371161818</c:v>
                </c:pt>
                <c:pt idx="94">
                  <c:v>0.28280389495194</c:v>
                </c:pt>
                <c:pt idx="95">
                  <c:v>0.280201971530914</c:v>
                </c:pt>
                <c:pt idx="96">
                  <c:v>0.277908899821341</c:v>
                </c:pt>
                <c:pt idx="97">
                  <c:v>0.276223830878735</c:v>
                </c:pt>
                <c:pt idx="98">
                  <c:v>0.274362378753722</c:v>
                </c:pt>
                <c:pt idx="99">
                  <c:v>0.274141100235283</c:v>
                </c:pt>
                <c:pt idx="100">
                  <c:v>0.275357063859701</c:v>
                </c:pt>
                <c:pt idx="101">
                  <c:v>0.276346310041845</c:v>
                </c:pt>
                <c:pt idx="102">
                  <c:v>0.277679194267421</c:v>
                </c:pt>
                <c:pt idx="103">
                  <c:v>0.280115423793177</c:v>
                </c:pt>
                <c:pt idx="104">
                  <c:v>0.285238246287918</c:v>
                </c:pt>
                <c:pt idx="105">
                  <c:v>0.290510871564038</c:v>
                </c:pt>
                <c:pt idx="106">
                  <c:v>0.29881650605239</c:v>
                </c:pt>
                <c:pt idx="107">
                  <c:v>0.309247663710266</c:v>
                </c:pt>
                <c:pt idx="108">
                  <c:v>0.317524343263358</c:v>
                </c:pt>
                <c:pt idx="109">
                  <c:v>0.320623338688165</c:v>
                </c:pt>
                <c:pt idx="110">
                  <c:v>0.321905314922333</c:v>
                </c:pt>
                <c:pt idx="111">
                  <c:v>0.32402169983834</c:v>
                </c:pt>
                <c:pt idx="112">
                  <c:v>0.327805555425584</c:v>
                </c:pt>
                <c:pt idx="113">
                  <c:v>0.332481487654149</c:v>
                </c:pt>
                <c:pt idx="114">
                  <c:v>0.335512533783913</c:v>
                </c:pt>
                <c:pt idx="115">
                  <c:v>0.335893900133669</c:v>
                </c:pt>
                <c:pt idx="116">
                  <c:v>0.334661197848618</c:v>
                </c:pt>
                <c:pt idx="117">
                  <c:v>0.333335340023041</c:v>
                </c:pt>
                <c:pt idx="118">
                  <c:v>0.332974450662732</c:v>
                </c:pt>
                <c:pt idx="119">
                  <c:v>0.333056446164846</c:v>
                </c:pt>
                <c:pt idx="120">
                  <c:v>0.332651556935161</c:v>
                </c:pt>
                <c:pt idx="121">
                  <c:v>0.32981133274734</c:v>
                </c:pt>
                <c:pt idx="122">
                  <c:v>0.326335456687957</c:v>
                </c:pt>
                <c:pt idx="123">
                  <c:v>0.323775458615273</c:v>
                </c:pt>
                <c:pt idx="124">
                  <c:v>0.314357609022409</c:v>
                </c:pt>
                <c:pt idx="125">
                  <c:v>0.297972299158573</c:v>
                </c:pt>
                <c:pt idx="126">
                  <c:v>0.277171186637133</c:v>
                </c:pt>
                <c:pt idx="127">
                  <c:v>0.230415290221572</c:v>
                </c:pt>
              </c:numCache>
            </c:numRef>
          </c:val>
          <c:smooth val="0"/>
        </c:ser>
        <c:ser>
          <c:idx val="7"/>
          <c:order val="1"/>
          <c:tx>
            <c:strRef>
              <c:f>calculatorbig!$EA$7</c:f>
              <c:strCache>
                <c:ptCount val="1"/>
                <c:pt idx="0">
                  <c:v>Biden</c:v>
                </c:pt>
              </c:strCache>
            </c:strRef>
          </c:tx>
          <c:spPr>
            <a:ln w="25400">
              <a:solidFill>
                <a:srgbClr val="00C5FB"/>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calculatorbig!$EH$8:$EH$135</c:f>
              <c:numCache>
                <c:formatCode>0.0%</c:formatCode>
                <c:ptCount val="128"/>
                <c:pt idx="0">
                  <c:v>0.276185645313951</c:v>
                </c:pt>
                <c:pt idx="1">
                  <c:v>0.270069147999776</c:v>
                </c:pt>
                <c:pt idx="2">
                  <c:v>0.261919612427451</c:v>
                </c:pt>
                <c:pt idx="3">
                  <c:v>0.258217077469161</c:v>
                </c:pt>
                <c:pt idx="4">
                  <c:v>0.255901538927139</c:v>
                </c:pt>
                <c:pt idx="5">
                  <c:v>0.254425106551263</c:v>
                </c:pt>
                <c:pt idx="6">
                  <c:v>0.252066648127751</c:v>
                </c:pt>
                <c:pt idx="7">
                  <c:v>0.249296637100037</c:v>
                </c:pt>
                <c:pt idx="8">
                  <c:v>0.248436483464731</c:v>
                </c:pt>
                <c:pt idx="9">
                  <c:v>0.24961908682801</c:v>
                </c:pt>
                <c:pt idx="10">
                  <c:v>0.246650190190079</c:v>
                </c:pt>
                <c:pt idx="11">
                  <c:v>0.245501345676368</c:v>
                </c:pt>
                <c:pt idx="12">
                  <c:v>0.244655098443035</c:v>
                </c:pt>
                <c:pt idx="13">
                  <c:v>0.24326625771112</c:v>
                </c:pt>
                <c:pt idx="14">
                  <c:v>0.242567797049911</c:v>
                </c:pt>
                <c:pt idx="15">
                  <c:v>0.242366333798053</c:v>
                </c:pt>
                <c:pt idx="16">
                  <c:v>0.242534592514232</c:v>
                </c:pt>
                <c:pt idx="17">
                  <c:v>0.243020155997984</c:v>
                </c:pt>
                <c:pt idx="18">
                  <c:v>0.242587370781889</c:v>
                </c:pt>
                <c:pt idx="19">
                  <c:v>0.242792026540948</c:v>
                </c:pt>
                <c:pt idx="20">
                  <c:v>0.24606100132078</c:v>
                </c:pt>
                <c:pt idx="21">
                  <c:v>0.248324389215367</c:v>
                </c:pt>
                <c:pt idx="22">
                  <c:v>0.247709411725543</c:v>
                </c:pt>
                <c:pt idx="23">
                  <c:v>0.247694907688764</c:v>
                </c:pt>
                <c:pt idx="24">
                  <c:v>0.24700667636076</c:v>
                </c:pt>
                <c:pt idx="25">
                  <c:v>0.244117280295238</c:v>
                </c:pt>
                <c:pt idx="26">
                  <c:v>0.242774208746551</c:v>
                </c:pt>
                <c:pt idx="27">
                  <c:v>0.243073948035786</c:v>
                </c:pt>
                <c:pt idx="28">
                  <c:v>0.243194648014537</c:v>
                </c:pt>
                <c:pt idx="29">
                  <c:v>0.240695785514267</c:v>
                </c:pt>
                <c:pt idx="30">
                  <c:v>0.236589422185134</c:v>
                </c:pt>
                <c:pt idx="31">
                  <c:v>0.236015729939151</c:v>
                </c:pt>
                <c:pt idx="32">
                  <c:v>0.237243537298369</c:v>
                </c:pt>
                <c:pt idx="33">
                  <c:v>0.237627646976638</c:v>
                </c:pt>
                <c:pt idx="34">
                  <c:v>0.237616567049227</c:v>
                </c:pt>
                <c:pt idx="35">
                  <c:v>0.237838699031244</c:v>
                </c:pt>
                <c:pt idx="36">
                  <c:v>0.237288573137975</c:v>
                </c:pt>
                <c:pt idx="37">
                  <c:v>0.236957191979218</c:v>
                </c:pt>
                <c:pt idx="38">
                  <c:v>0.237261243395778</c:v>
                </c:pt>
                <c:pt idx="39">
                  <c:v>0.23824927497223</c:v>
                </c:pt>
                <c:pt idx="40">
                  <c:v>0.240599719732769</c:v>
                </c:pt>
                <c:pt idx="41">
                  <c:v>0.242106647939857</c:v>
                </c:pt>
                <c:pt idx="42">
                  <c:v>0.243020713701078</c:v>
                </c:pt>
                <c:pt idx="43">
                  <c:v>0.241840753693392</c:v>
                </c:pt>
                <c:pt idx="44">
                  <c:v>0.242201976078742</c:v>
                </c:pt>
                <c:pt idx="45">
                  <c:v>0.243430508521181</c:v>
                </c:pt>
                <c:pt idx="46">
                  <c:v>0.244495504877631</c:v>
                </c:pt>
                <c:pt idx="47">
                  <c:v>0.245535921486021</c:v>
                </c:pt>
                <c:pt idx="48">
                  <c:v>0.246055845682473</c:v>
                </c:pt>
                <c:pt idx="49">
                  <c:v>0.246597963710414</c:v>
                </c:pt>
                <c:pt idx="50">
                  <c:v>0.248476950466883</c:v>
                </c:pt>
                <c:pt idx="51">
                  <c:v>0.249532778496363</c:v>
                </c:pt>
                <c:pt idx="52">
                  <c:v>0.250488866357338</c:v>
                </c:pt>
                <c:pt idx="53">
                  <c:v>0.2518179976288</c:v>
                </c:pt>
                <c:pt idx="54">
                  <c:v>0.254251207298334</c:v>
                </c:pt>
                <c:pt idx="55">
                  <c:v>0.257453626779646</c:v>
                </c:pt>
                <c:pt idx="56">
                  <c:v>0.259510650643685</c:v>
                </c:pt>
                <c:pt idx="57">
                  <c:v>0.260649821723676</c:v>
                </c:pt>
                <c:pt idx="58">
                  <c:v>0.26101720996166</c:v>
                </c:pt>
                <c:pt idx="59">
                  <c:v>0.261716437525582</c:v>
                </c:pt>
                <c:pt idx="60">
                  <c:v>0.261736882660504</c:v>
                </c:pt>
                <c:pt idx="61">
                  <c:v>0.260808823120841</c:v>
                </c:pt>
                <c:pt idx="62">
                  <c:v>0.260468277805147</c:v>
                </c:pt>
                <c:pt idx="63">
                  <c:v>0.261963051035799</c:v>
                </c:pt>
                <c:pt idx="64">
                  <c:v>0.263174258199011</c:v>
                </c:pt>
                <c:pt idx="65">
                  <c:v>0.263853077978621</c:v>
                </c:pt>
                <c:pt idx="66">
                  <c:v>0.265196310892071</c:v>
                </c:pt>
                <c:pt idx="67">
                  <c:v>0.267138512390449</c:v>
                </c:pt>
                <c:pt idx="68">
                  <c:v>0.270219371149239</c:v>
                </c:pt>
                <c:pt idx="69">
                  <c:v>0.273032316177457</c:v>
                </c:pt>
                <c:pt idx="70">
                  <c:v>0.274003216553347</c:v>
                </c:pt>
                <c:pt idx="71">
                  <c:v>0.274224764904408</c:v>
                </c:pt>
                <c:pt idx="72">
                  <c:v>0.274618134337943</c:v>
                </c:pt>
                <c:pt idx="73">
                  <c:v>0.276121157049629</c:v>
                </c:pt>
                <c:pt idx="74">
                  <c:v>0.277718860686008</c:v>
                </c:pt>
                <c:pt idx="75">
                  <c:v>0.279590035287385</c:v>
                </c:pt>
                <c:pt idx="76">
                  <c:v>0.282514713546575</c:v>
                </c:pt>
                <c:pt idx="77">
                  <c:v>0.2853383295202</c:v>
                </c:pt>
                <c:pt idx="78">
                  <c:v>0.28767251364913</c:v>
                </c:pt>
                <c:pt idx="79">
                  <c:v>0.28936595030987</c:v>
                </c:pt>
                <c:pt idx="80">
                  <c:v>0.292175845241993</c:v>
                </c:pt>
                <c:pt idx="81">
                  <c:v>0.294956278103389</c:v>
                </c:pt>
                <c:pt idx="82">
                  <c:v>0.296091417816947</c:v>
                </c:pt>
                <c:pt idx="83">
                  <c:v>0.297614216292124</c:v>
                </c:pt>
                <c:pt idx="84">
                  <c:v>0.299327267285469</c:v>
                </c:pt>
                <c:pt idx="85">
                  <c:v>0.298899088299539</c:v>
                </c:pt>
                <c:pt idx="86">
                  <c:v>0.297818970760795</c:v>
                </c:pt>
                <c:pt idx="87">
                  <c:v>0.297961115322181</c:v>
                </c:pt>
                <c:pt idx="88">
                  <c:v>0.297600433089992</c:v>
                </c:pt>
                <c:pt idx="89">
                  <c:v>0.296006087818991</c:v>
                </c:pt>
                <c:pt idx="90">
                  <c:v>0.294005849860475</c:v>
                </c:pt>
                <c:pt idx="91">
                  <c:v>0.292443743710737</c:v>
                </c:pt>
                <c:pt idx="92">
                  <c:v>0.290977593291969</c:v>
                </c:pt>
                <c:pt idx="93">
                  <c:v>0.28993727659739</c:v>
                </c:pt>
                <c:pt idx="94">
                  <c:v>0.287586308324312</c:v>
                </c:pt>
                <c:pt idx="95">
                  <c:v>0.285412586833041</c:v>
                </c:pt>
                <c:pt idx="96">
                  <c:v>0.285113978021667</c:v>
                </c:pt>
                <c:pt idx="97">
                  <c:v>0.286502948324951</c:v>
                </c:pt>
                <c:pt idx="98">
                  <c:v>0.289425318066391</c:v>
                </c:pt>
                <c:pt idx="99">
                  <c:v>0.292535702969935</c:v>
                </c:pt>
                <c:pt idx="100">
                  <c:v>0.297356064904229</c:v>
                </c:pt>
                <c:pt idx="101">
                  <c:v>0.298075893137475</c:v>
                </c:pt>
                <c:pt idx="102">
                  <c:v>0.302776053690126</c:v>
                </c:pt>
                <c:pt idx="103">
                  <c:v>0.305536890318788</c:v>
                </c:pt>
                <c:pt idx="104">
                  <c:v>0.315706527032262</c:v>
                </c:pt>
                <c:pt idx="105">
                  <c:v>0.32379017166447</c:v>
                </c:pt>
                <c:pt idx="106">
                  <c:v>0.337893985500248</c:v>
                </c:pt>
                <c:pt idx="107">
                  <c:v>0.355953817149048</c:v>
                </c:pt>
                <c:pt idx="108">
                  <c:v>0.37056987512292</c:v>
                </c:pt>
                <c:pt idx="109">
                  <c:v>0.377208157624066</c:v>
                </c:pt>
                <c:pt idx="110">
                  <c:v>0.375386650147818</c:v>
                </c:pt>
                <c:pt idx="111">
                  <c:v>0.380658158151683</c:v>
                </c:pt>
                <c:pt idx="112">
                  <c:v>0.389596569664013</c:v>
                </c:pt>
                <c:pt idx="113">
                  <c:v>0.397117029960744</c:v>
                </c:pt>
                <c:pt idx="114">
                  <c:v>0.40500479152798</c:v>
                </c:pt>
                <c:pt idx="115">
                  <c:v>0.408851192090991</c:v>
                </c:pt>
                <c:pt idx="116">
                  <c:v>0.415016359673546</c:v>
                </c:pt>
                <c:pt idx="117">
                  <c:v>0.417067844415708</c:v>
                </c:pt>
                <c:pt idx="118">
                  <c:v>0.414461630377902</c:v>
                </c:pt>
                <c:pt idx="119">
                  <c:v>0.416727157189903</c:v>
                </c:pt>
                <c:pt idx="120">
                  <c:v>0.424106847204974</c:v>
                </c:pt>
                <c:pt idx="121">
                  <c:v>0.423096885576027</c:v>
                </c:pt>
                <c:pt idx="122">
                  <c:v>0.408701770674979</c:v>
                </c:pt>
                <c:pt idx="123">
                  <c:v>0.416268593530064</c:v>
                </c:pt>
                <c:pt idx="124">
                  <c:v>0.40448969116444</c:v>
                </c:pt>
                <c:pt idx="125">
                  <c:v>0.40143588964036</c:v>
                </c:pt>
                <c:pt idx="126">
                  <c:v>0.369708016855671</c:v>
                </c:pt>
                <c:pt idx="127">
                  <c:v>0.306226745433388</c:v>
                </c:pt>
              </c:numCache>
            </c:numRef>
          </c:val>
          <c:smooth val="0"/>
        </c:ser>
        <c:ser>
          <c:idx val="2"/>
          <c:order val="2"/>
          <c:spPr>
            <a:ln w="19050">
              <a:solidFill>
                <a:schemeClr val="tx1"/>
              </a:solidFill>
              <a:prstDash val="solid"/>
            </a:ln>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calculatorbig!$EN$8:$EN$135</c:f>
              <c:numCache>
                <c:formatCode>0.0%</c:formatCode>
                <c:ptCount val="128"/>
                <c:pt idx="0">
                  <c:v>0.278032469567043</c:v>
                </c:pt>
                <c:pt idx="1">
                  <c:v>0.27187519025759</c:v>
                </c:pt>
                <c:pt idx="2">
                  <c:v>0.263406766014312</c:v>
                </c:pt>
                <c:pt idx="3">
                  <c:v>0.259532515590116</c:v>
                </c:pt>
                <c:pt idx="4">
                  <c:v>0.257360515138065</c:v>
                </c:pt>
                <c:pt idx="5">
                  <c:v>0.255574361209725</c:v>
                </c:pt>
                <c:pt idx="6">
                  <c:v>0.253393438823201</c:v>
                </c:pt>
                <c:pt idx="7">
                  <c:v>0.25051999587274</c:v>
                </c:pt>
                <c:pt idx="8">
                  <c:v>0.249574772699471</c:v>
                </c:pt>
                <c:pt idx="9">
                  <c:v>0.251324412425878</c:v>
                </c:pt>
                <c:pt idx="10">
                  <c:v>0.248040204175768</c:v>
                </c:pt>
                <c:pt idx="11">
                  <c:v>0.246891899112281</c:v>
                </c:pt>
                <c:pt idx="12">
                  <c:v>0.24625258591843</c:v>
                </c:pt>
                <c:pt idx="13">
                  <c:v>0.244785470065009</c:v>
                </c:pt>
                <c:pt idx="14">
                  <c:v>0.244120490382257</c:v>
                </c:pt>
                <c:pt idx="15">
                  <c:v>0.244059581167246</c:v>
                </c:pt>
                <c:pt idx="16">
                  <c:v>0.244272567248916</c:v>
                </c:pt>
                <c:pt idx="17">
                  <c:v>0.244953008369774</c:v>
                </c:pt>
                <c:pt idx="18">
                  <c:v>0.24452321477466</c:v>
                </c:pt>
                <c:pt idx="19">
                  <c:v>0.244729654529511</c:v>
                </c:pt>
                <c:pt idx="20">
                  <c:v>0.248190032057959</c:v>
                </c:pt>
                <c:pt idx="21">
                  <c:v>0.250861631987986</c:v>
                </c:pt>
                <c:pt idx="22">
                  <c:v>0.250089180630593</c:v>
                </c:pt>
                <c:pt idx="23">
                  <c:v>0.250014125220502</c:v>
                </c:pt>
                <c:pt idx="24">
                  <c:v>0.249912489345909</c:v>
                </c:pt>
                <c:pt idx="25">
                  <c:v>0.246650862818083</c:v>
                </c:pt>
                <c:pt idx="26">
                  <c:v>0.245443979748885</c:v>
                </c:pt>
                <c:pt idx="27">
                  <c:v>0.245807448552559</c:v>
                </c:pt>
                <c:pt idx="28">
                  <c:v>0.246169937472979</c:v>
                </c:pt>
                <c:pt idx="29">
                  <c:v>0.244002942097144</c:v>
                </c:pt>
                <c:pt idx="30">
                  <c:v>0.239791086456138</c:v>
                </c:pt>
                <c:pt idx="31">
                  <c:v>0.239380318345305</c:v>
                </c:pt>
                <c:pt idx="32">
                  <c:v>0.240812840408691</c:v>
                </c:pt>
                <c:pt idx="33">
                  <c:v>0.241490065048837</c:v>
                </c:pt>
                <c:pt idx="34">
                  <c:v>0.2415012908141</c:v>
                </c:pt>
                <c:pt idx="35">
                  <c:v>0.241809714816073</c:v>
                </c:pt>
                <c:pt idx="36">
                  <c:v>0.241498168996089</c:v>
                </c:pt>
                <c:pt idx="37">
                  <c:v>0.241054559330669</c:v>
                </c:pt>
                <c:pt idx="38">
                  <c:v>0.24180423003831</c:v>
                </c:pt>
                <c:pt idx="39">
                  <c:v>0.242898192582778</c:v>
                </c:pt>
                <c:pt idx="40">
                  <c:v>0.245457687109547</c:v>
                </c:pt>
                <c:pt idx="41">
                  <c:v>0.247018030930438</c:v>
                </c:pt>
                <c:pt idx="42">
                  <c:v>0.248336947905971</c:v>
                </c:pt>
                <c:pt idx="43">
                  <c:v>0.247113371041805</c:v>
                </c:pt>
                <c:pt idx="44">
                  <c:v>0.247428056365153</c:v>
                </c:pt>
                <c:pt idx="45">
                  <c:v>0.24882161497139</c:v>
                </c:pt>
                <c:pt idx="46">
                  <c:v>0.250023779571916</c:v>
                </c:pt>
                <c:pt idx="47">
                  <c:v>0.251110621808576</c:v>
                </c:pt>
                <c:pt idx="48">
                  <c:v>0.251861457174111</c:v>
                </c:pt>
                <c:pt idx="49">
                  <c:v>0.252315876917517</c:v>
                </c:pt>
                <c:pt idx="50">
                  <c:v>0.25446159786801</c:v>
                </c:pt>
                <c:pt idx="51">
                  <c:v>0.255528710640677</c:v>
                </c:pt>
                <c:pt idx="52">
                  <c:v>0.256479740391168</c:v>
                </c:pt>
                <c:pt idx="53">
                  <c:v>0.25808046649708</c:v>
                </c:pt>
                <c:pt idx="54">
                  <c:v>0.260466777645978</c:v>
                </c:pt>
                <c:pt idx="55">
                  <c:v>0.263888335237237</c:v>
                </c:pt>
                <c:pt idx="56">
                  <c:v>0.266086961742663</c:v>
                </c:pt>
                <c:pt idx="57">
                  <c:v>0.267202298531958</c:v>
                </c:pt>
                <c:pt idx="58">
                  <c:v>0.267631527358111</c:v>
                </c:pt>
                <c:pt idx="59">
                  <c:v>0.268418697551991</c:v>
                </c:pt>
                <c:pt idx="60">
                  <c:v>0.268765278682584</c:v>
                </c:pt>
                <c:pt idx="61">
                  <c:v>0.267852980588707</c:v>
                </c:pt>
                <c:pt idx="62">
                  <c:v>0.267453409288197</c:v>
                </c:pt>
                <c:pt idx="63">
                  <c:v>0.269293284397774</c:v>
                </c:pt>
                <c:pt idx="64">
                  <c:v>0.270633646641627</c:v>
                </c:pt>
                <c:pt idx="65">
                  <c:v>0.271479365099891</c:v>
                </c:pt>
                <c:pt idx="66">
                  <c:v>0.273006608308816</c:v>
                </c:pt>
                <c:pt idx="67">
                  <c:v>0.275037754304639</c:v>
                </c:pt>
                <c:pt idx="68">
                  <c:v>0.27836602558911</c:v>
                </c:pt>
                <c:pt idx="69">
                  <c:v>0.281554192670212</c:v>
                </c:pt>
                <c:pt idx="70">
                  <c:v>0.282632982224025</c:v>
                </c:pt>
                <c:pt idx="71">
                  <c:v>0.283166829122015</c:v>
                </c:pt>
                <c:pt idx="72">
                  <c:v>0.283648161525985</c:v>
                </c:pt>
                <c:pt idx="73">
                  <c:v>0.285379183894745</c:v>
                </c:pt>
                <c:pt idx="74">
                  <c:v>0.287243887349085</c:v>
                </c:pt>
                <c:pt idx="75">
                  <c:v>0.289314555717474</c:v>
                </c:pt>
                <c:pt idx="76">
                  <c:v>0.292630922777933</c:v>
                </c:pt>
                <c:pt idx="77">
                  <c:v>0.295639743441364</c:v>
                </c:pt>
                <c:pt idx="78">
                  <c:v>0.298122177675736</c:v>
                </c:pt>
                <c:pt idx="79">
                  <c:v>0.300199480296284</c:v>
                </c:pt>
                <c:pt idx="80">
                  <c:v>0.303077231974094</c:v>
                </c:pt>
                <c:pt idx="81">
                  <c:v>0.306524390156093</c:v>
                </c:pt>
                <c:pt idx="82">
                  <c:v>0.307699505044589</c:v>
                </c:pt>
                <c:pt idx="83">
                  <c:v>0.309390312732737</c:v>
                </c:pt>
                <c:pt idx="84">
                  <c:v>0.31165196904912</c:v>
                </c:pt>
                <c:pt idx="85">
                  <c:v>0.311236001105315</c:v>
                </c:pt>
                <c:pt idx="86">
                  <c:v>0.31030640783188</c:v>
                </c:pt>
                <c:pt idx="87">
                  <c:v>0.31053517293182</c:v>
                </c:pt>
                <c:pt idx="88">
                  <c:v>0.310680390029069</c:v>
                </c:pt>
                <c:pt idx="89">
                  <c:v>0.309459576766171</c:v>
                </c:pt>
                <c:pt idx="90">
                  <c:v>0.307809683273419</c:v>
                </c:pt>
                <c:pt idx="91">
                  <c:v>0.306200217602453</c:v>
                </c:pt>
                <c:pt idx="92">
                  <c:v>0.305681062968877</c:v>
                </c:pt>
                <c:pt idx="93">
                  <c:v>0.304944245074796</c:v>
                </c:pt>
                <c:pt idx="94">
                  <c:v>0.302611260086144</c:v>
                </c:pt>
                <c:pt idx="95">
                  <c:v>0.300581688651309</c:v>
                </c:pt>
                <c:pt idx="96">
                  <c:v>0.298067586235591</c:v>
                </c:pt>
                <c:pt idx="97">
                  <c:v>0.295573073013261</c:v>
                </c:pt>
                <c:pt idx="98">
                  <c:v>0.292645108850783</c:v>
                </c:pt>
                <c:pt idx="99">
                  <c:v>0.292336466159225</c:v>
                </c:pt>
                <c:pt idx="100">
                  <c:v>0.293926276555848</c:v>
                </c:pt>
                <c:pt idx="101">
                  <c:v>0.294952152793852</c:v>
                </c:pt>
                <c:pt idx="102">
                  <c:v>0.296679948813489</c:v>
                </c:pt>
                <c:pt idx="103">
                  <c:v>0.299287180752428</c:v>
                </c:pt>
                <c:pt idx="104">
                  <c:v>0.305245864912776</c:v>
                </c:pt>
                <c:pt idx="105">
                  <c:v>0.311169665491336</c:v>
                </c:pt>
                <c:pt idx="106">
                  <c:v>0.320879489592621</c:v>
                </c:pt>
                <c:pt idx="107">
                  <c:v>0.332980019698208</c:v>
                </c:pt>
                <c:pt idx="108">
                  <c:v>0.342695319298074</c:v>
                </c:pt>
                <c:pt idx="109">
                  <c:v>0.346021545243561</c:v>
                </c:pt>
                <c:pt idx="110">
                  <c:v>0.348123699278588</c:v>
                </c:pt>
                <c:pt idx="111">
                  <c:v>0.35060610167391</c:v>
                </c:pt>
                <c:pt idx="112">
                  <c:v>0.35470690853903</c:v>
                </c:pt>
                <c:pt idx="113">
                  <c:v>0.360442023470354</c:v>
                </c:pt>
                <c:pt idx="114">
                  <c:v>0.363973221874999</c:v>
                </c:pt>
                <c:pt idx="115">
                  <c:v>0.364860922519998</c:v>
                </c:pt>
                <c:pt idx="116">
                  <c:v>0.363318998683053</c:v>
                </c:pt>
                <c:pt idx="117">
                  <c:v>0.360897322002809</c:v>
                </c:pt>
                <c:pt idx="118">
                  <c:v>0.362019627950135</c:v>
                </c:pt>
                <c:pt idx="119">
                  <c:v>0.362938135790078</c:v>
                </c:pt>
                <c:pt idx="120">
                  <c:v>0.361326654631143</c:v>
                </c:pt>
                <c:pt idx="121">
                  <c:v>0.359138250829609</c:v>
                </c:pt>
                <c:pt idx="122">
                  <c:v>0.355718827609062</c:v>
                </c:pt>
                <c:pt idx="123">
                  <c:v>0.352936799717507</c:v>
                </c:pt>
                <c:pt idx="124">
                  <c:v>0.345428851886565</c:v>
                </c:pt>
                <c:pt idx="125">
                  <c:v>0.328068841886583</c:v>
                </c:pt>
                <c:pt idx="126">
                  <c:v>0.307916711591379</c:v>
                </c:pt>
                <c:pt idx="127">
                  <c:v>0.264336881090527</c:v>
                </c:pt>
              </c:numCache>
            </c:numRef>
          </c:val>
          <c:smooth val="0"/>
        </c:ser>
        <c:ser>
          <c:idx val="1"/>
          <c:order val="3"/>
          <c:spPr>
            <a:ln w="25400">
              <a:solidFill>
                <a:srgbClr val="FFC100"/>
              </a:solidFill>
            </a:ln>
          </c:spPr>
          <c:marker>
            <c:symbol val="none"/>
          </c:marker>
          <c:val>
            <c:numRef>
              <c:f>calculatorbig!$EI$8:$EI$135</c:f>
              <c:numCache>
                <c:formatCode>0.0%</c:formatCode>
                <c:ptCount val="128"/>
                <c:pt idx="0">
                  <c:v>0.277437463308133</c:v>
                </c:pt>
                <c:pt idx="1">
                  <c:v>0.271599991722224</c:v>
                </c:pt>
                <c:pt idx="2">
                  <c:v>0.263124205404106</c:v>
                </c:pt>
                <c:pt idx="3">
                  <c:v>0.259374302611669</c:v>
                </c:pt>
                <c:pt idx="4">
                  <c:v>0.257122803882676</c:v>
                </c:pt>
                <c:pt idx="5">
                  <c:v>0.255407918255104</c:v>
                </c:pt>
                <c:pt idx="6">
                  <c:v>0.253510977409613</c:v>
                </c:pt>
                <c:pt idx="7">
                  <c:v>0.250590864761897</c:v>
                </c:pt>
                <c:pt idx="8">
                  <c:v>0.2496461167844</c:v>
                </c:pt>
                <c:pt idx="9">
                  <c:v>0.252400374414773</c:v>
                </c:pt>
                <c:pt idx="10">
                  <c:v>0.248117550888097</c:v>
                </c:pt>
                <c:pt idx="11">
                  <c:v>0.247050808706253</c:v>
                </c:pt>
                <c:pt idx="12">
                  <c:v>0.246238008464382</c:v>
                </c:pt>
                <c:pt idx="13">
                  <c:v>0.244765790086182</c:v>
                </c:pt>
                <c:pt idx="14">
                  <c:v>0.244257804553638</c:v>
                </c:pt>
                <c:pt idx="15">
                  <c:v>0.244183621899048</c:v>
                </c:pt>
                <c:pt idx="16">
                  <c:v>0.244130317342498</c:v>
                </c:pt>
                <c:pt idx="17">
                  <c:v>0.244780594098973</c:v>
                </c:pt>
                <c:pt idx="18">
                  <c:v>0.244161194184251</c:v>
                </c:pt>
                <c:pt idx="19">
                  <c:v>0.244527402567939</c:v>
                </c:pt>
                <c:pt idx="20">
                  <c:v>0.247871213460295</c:v>
                </c:pt>
                <c:pt idx="21">
                  <c:v>0.250235312486262</c:v>
                </c:pt>
                <c:pt idx="22">
                  <c:v>0.249716330761035</c:v>
                </c:pt>
                <c:pt idx="23">
                  <c:v>0.249881058809943</c:v>
                </c:pt>
                <c:pt idx="24">
                  <c:v>0.249020487275473</c:v>
                </c:pt>
                <c:pt idx="25">
                  <c:v>0.246245337805368</c:v>
                </c:pt>
                <c:pt idx="26">
                  <c:v>0.245086538578941</c:v>
                </c:pt>
                <c:pt idx="27">
                  <c:v>0.245477653086237</c:v>
                </c:pt>
                <c:pt idx="28">
                  <c:v>0.245756265953265</c:v>
                </c:pt>
                <c:pt idx="29">
                  <c:v>0.243608064883571</c:v>
                </c:pt>
                <c:pt idx="30">
                  <c:v>0.24001290666663</c:v>
                </c:pt>
                <c:pt idx="31">
                  <c:v>0.239562389645452</c:v>
                </c:pt>
                <c:pt idx="32">
                  <c:v>0.240758595521428</c:v>
                </c:pt>
                <c:pt idx="33">
                  <c:v>0.241146689739408</c:v>
                </c:pt>
                <c:pt idx="34">
                  <c:v>0.241295385642521</c:v>
                </c:pt>
                <c:pt idx="35">
                  <c:v>0.24169288422553</c:v>
                </c:pt>
                <c:pt idx="36">
                  <c:v>0.241344019866948</c:v>
                </c:pt>
                <c:pt idx="37">
                  <c:v>0.241124007447744</c:v>
                </c:pt>
                <c:pt idx="38">
                  <c:v>0.241506611449044</c:v>
                </c:pt>
                <c:pt idx="39">
                  <c:v>0.242796997619461</c:v>
                </c:pt>
                <c:pt idx="40">
                  <c:v>0.245069160488023</c:v>
                </c:pt>
                <c:pt idx="41">
                  <c:v>0.24674753108614</c:v>
                </c:pt>
                <c:pt idx="42">
                  <c:v>0.247944161439008</c:v>
                </c:pt>
                <c:pt idx="43">
                  <c:v>0.246732286710406</c:v>
                </c:pt>
                <c:pt idx="44">
                  <c:v>0.247162349343075</c:v>
                </c:pt>
                <c:pt idx="45">
                  <c:v>0.248603054773737</c:v>
                </c:pt>
                <c:pt idx="46">
                  <c:v>0.249759864366867</c:v>
                </c:pt>
                <c:pt idx="47">
                  <c:v>0.250944894563816</c:v>
                </c:pt>
                <c:pt idx="48">
                  <c:v>0.251551570766383</c:v>
                </c:pt>
                <c:pt idx="49">
                  <c:v>0.252395537105149</c:v>
                </c:pt>
                <c:pt idx="50">
                  <c:v>0.254266137348237</c:v>
                </c:pt>
                <c:pt idx="51">
                  <c:v>0.255411394793085</c:v>
                </c:pt>
                <c:pt idx="52">
                  <c:v>0.256354575265777</c:v>
                </c:pt>
                <c:pt idx="53">
                  <c:v>0.257787821017257</c:v>
                </c:pt>
                <c:pt idx="54">
                  <c:v>0.260144128693081</c:v>
                </c:pt>
                <c:pt idx="55">
                  <c:v>0.26349118782031</c:v>
                </c:pt>
                <c:pt idx="56">
                  <c:v>0.265449635424061</c:v>
                </c:pt>
                <c:pt idx="57">
                  <c:v>0.266596910875891</c:v>
                </c:pt>
                <c:pt idx="58">
                  <c:v>0.267284633838673</c:v>
                </c:pt>
                <c:pt idx="59">
                  <c:v>0.267979003215375</c:v>
                </c:pt>
                <c:pt idx="60">
                  <c:v>0.268039524244541</c:v>
                </c:pt>
                <c:pt idx="61">
                  <c:v>0.26723594660702</c:v>
                </c:pt>
                <c:pt idx="62">
                  <c:v>0.267106305172233</c:v>
                </c:pt>
                <c:pt idx="63">
                  <c:v>0.268471994487365</c:v>
                </c:pt>
                <c:pt idx="64">
                  <c:v>0.269633382798919</c:v>
                </c:pt>
                <c:pt idx="65">
                  <c:v>0.270346039246911</c:v>
                </c:pt>
                <c:pt idx="66">
                  <c:v>0.271753245059479</c:v>
                </c:pt>
                <c:pt idx="67">
                  <c:v>0.274141380447242</c:v>
                </c:pt>
                <c:pt idx="68">
                  <c:v>0.277089983695003</c:v>
                </c:pt>
                <c:pt idx="69">
                  <c:v>0.279815458908722</c:v>
                </c:pt>
                <c:pt idx="70">
                  <c:v>0.280986505590415</c:v>
                </c:pt>
                <c:pt idx="71">
                  <c:v>0.281241077975736</c:v>
                </c:pt>
                <c:pt idx="72">
                  <c:v>0.281845209480501</c:v>
                </c:pt>
                <c:pt idx="73">
                  <c:v>0.28338506150986</c:v>
                </c:pt>
                <c:pt idx="74">
                  <c:v>0.285000840535808</c:v>
                </c:pt>
                <c:pt idx="75">
                  <c:v>0.287075460839495</c:v>
                </c:pt>
                <c:pt idx="76">
                  <c:v>0.290028148190617</c:v>
                </c:pt>
                <c:pt idx="77">
                  <c:v>0.292792927483345</c:v>
                </c:pt>
                <c:pt idx="78">
                  <c:v>0.295157042191156</c:v>
                </c:pt>
                <c:pt idx="79">
                  <c:v>0.297062000701853</c:v>
                </c:pt>
                <c:pt idx="80">
                  <c:v>0.300120994871063</c:v>
                </c:pt>
                <c:pt idx="81">
                  <c:v>0.302494901478747</c:v>
                </c:pt>
                <c:pt idx="82">
                  <c:v>0.303793067131952</c:v>
                </c:pt>
                <c:pt idx="83">
                  <c:v>0.305502147939491</c:v>
                </c:pt>
                <c:pt idx="84">
                  <c:v>0.307231214164377</c:v>
                </c:pt>
                <c:pt idx="85">
                  <c:v>0.306930722825444</c:v>
                </c:pt>
                <c:pt idx="86">
                  <c:v>0.306405690284841</c:v>
                </c:pt>
                <c:pt idx="87">
                  <c:v>0.306484286353735</c:v>
                </c:pt>
                <c:pt idx="88">
                  <c:v>0.306289595441817</c:v>
                </c:pt>
                <c:pt idx="89">
                  <c:v>0.305030691748824</c:v>
                </c:pt>
                <c:pt idx="90">
                  <c:v>0.303440389574386</c:v>
                </c:pt>
                <c:pt idx="91">
                  <c:v>0.302155841449736</c:v>
                </c:pt>
                <c:pt idx="92">
                  <c:v>0.300923436585583</c:v>
                </c:pt>
                <c:pt idx="93">
                  <c:v>0.300167867938955</c:v>
                </c:pt>
                <c:pt idx="94">
                  <c:v>0.298403253323079</c:v>
                </c:pt>
                <c:pt idx="95">
                  <c:v>0.296544415641897</c:v>
                </c:pt>
                <c:pt idx="96">
                  <c:v>0.298446100763241</c:v>
                </c:pt>
                <c:pt idx="97">
                  <c:v>0.306227962020954</c:v>
                </c:pt>
                <c:pt idx="98">
                  <c:v>0.323380432643819</c:v>
                </c:pt>
                <c:pt idx="99">
                  <c:v>0.334642668696325</c:v>
                </c:pt>
                <c:pt idx="100">
                  <c:v>0.342438318289315</c:v>
                </c:pt>
                <c:pt idx="101">
                  <c:v>0.344644667256626</c:v>
                </c:pt>
                <c:pt idx="102">
                  <c:v>0.352205295094529</c:v>
                </c:pt>
                <c:pt idx="103">
                  <c:v>0.35650097895181</c:v>
                </c:pt>
                <c:pt idx="104">
                  <c:v>0.37148018454393</c:v>
                </c:pt>
                <c:pt idx="105">
                  <c:v>0.383518617136383</c:v>
                </c:pt>
                <c:pt idx="106">
                  <c:v>0.404241500964082</c:v>
                </c:pt>
                <c:pt idx="107">
                  <c:v>0.430741466310851</c:v>
                </c:pt>
                <c:pt idx="108">
                  <c:v>0.450966549709</c:v>
                </c:pt>
                <c:pt idx="109">
                  <c:v>0.460319457604061</c:v>
                </c:pt>
                <c:pt idx="110">
                  <c:v>0.460162769559102</c:v>
                </c:pt>
                <c:pt idx="111">
                  <c:v>0.466578816841573</c:v>
                </c:pt>
                <c:pt idx="112">
                  <c:v>0.477411985964317</c:v>
                </c:pt>
                <c:pt idx="113">
                  <c:v>0.490473926510507</c:v>
                </c:pt>
                <c:pt idx="114">
                  <c:v>0.499438615698731</c:v>
                </c:pt>
                <c:pt idx="115">
                  <c:v>0.505695281495885</c:v>
                </c:pt>
                <c:pt idx="116">
                  <c:v>0.511121050977356</c:v>
                </c:pt>
                <c:pt idx="117">
                  <c:v>0.515890942272106</c:v>
                </c:pt>
                <c:pt idx="118">
                  <c:v>0.513854011535041</c:v>
                </c:pt>
                <c:pt idx="119">
                  <c:v>0.515707298901438</c:v>
                </c:pt>
                <c:pt idx="120">
                  <c:v>0.526700710653981</c:v>
                </c:pt>
                <c:pt idx="121">
                  <c:v>0.518988667365615</c:v>
                </c:pt>
                <c:pt idx="122">
                  <c:v>0.502329649651911</c:v>
                </c:pt>
                <c:pt idx="123">
                  <c:v>0.516311635181576</c:v>
                </c:pt>
                <c:pt idx="124">
                  <c:v>0.505800083374327</c:v>
                </c:pt>
                <c:pt idx="125">
                  <c:v>0.502928295213919</c:v>
                </c:pt>
                <c:pt idx="126">
                  <c:v>0.456377683249192</c:v>
                </c:pt>
                <c:pt idx="127">
                  <c:v>0.387457126526688</c:v>
                </c:pt>
              </c:numCache>
            </c:numRef>
          </c:val>
          <c:smooth val="0"/>
        </c:ser>
        <c:ser>
          <c:idx val="3"/>
          <c:order val="4"/>
          <c:spPr>
            <a:ln w="25400">
              <a:solidFill>
                <a:srgbClr val="3366FF"/>
              </a:solidFill>
            </a:ln>
          </c:spPr>
          <c:marker>
            <c:symbol val="none"/>
          </c:marker>
          <c:val>
            <c:numRef>
              <c:f>calculatorbig!$EJ$8:$EJ$135</c:f>
              <c:numCache>
                <c:formatCode>0.0%</c:formatCode>
                <c:ptCount val="128"/>
                <c:pt idx="0">
                  <c:v>0.281606910515956</c:v>
                </c:pt>
                <c:pt idx="1">
                  <c:v>0.276151184170947</c:v>
                </c:pt>
                <c:pt idx="2">
                  <c:v>0.268367716199689</c:v>
                </c:pt>
                <c:pt idx="3">
                  <c:v>0.265787601262658</c:v>
                </c:pt>
                <c:pt idx="4">
                  <c:v>0.265158053224969</c:v>
                </c:pt>
                <c:pt idx="5">
                  <c:v>0.265295297069268</c:v>
                </c:pt>
                <c:pt idx="6">
                  <c:v>0.265576356134882</c:v>
                </c:pt>
                <c:pt idx="7">
                  <c:v>0.264708861294104</c:v>
                </c:pt>
                <c:pt idx="8">
                  <c:v>0.265690845050242</c:v>
                </c:pt>
                <c:pt idx="9">
                  <c:v>0.270648103600047</c:v>
                </c:pt>
                <c:pt idx="10">
                  <c:v>0.267867532169232</c:v>
                </c:pt>
                <c:pt idx="11">
                  <c:v>0.268609778668602</c:v>
                </c:pt>
                <c:pt idx="12">
                  <c:v>0.269768805813294</c:v>
                </c:pt>
                <c:pt idx="13">
                  <c:v>0.270458548229945</c:v>
                </c:pt>
                <c:pt idx="14">
                  <c:v>0.272351416782427</c:v>
                </c:pt>
                <c:pt idx="15">
                  <c:v>0.274742476148816</c:v>
                </c:pt>
                <c:pt idx="16">
                  <c:v>0.277041239461576</c:v>
                </c:pt>
                <c:pt idx="17">
                  <c:v>0.279834484655631</c:v>
                </c:pt>
                <c:pt idx="18">
                  <c:v>0.280983937069515</c:v>
                </c:pt>
                <c:pt idx="19">
                  <c:v>0.282953435183765</c:v>
                </c:pt>
                <c:pt idx="20">
                  <c:v>0.28783185964725</c:v>
                </c:pt>
                <c:pt idx="21">
                  <c:v>0.291758446717364</c:v>
                </c:pt>
                <c:pt idx="22">
                  <c:v>0.29288626585704</c:v>
                </c:pt>
                <c:pt idx="23">
                  <c:v>0.294773941581244</c:v>
                </c:pt>
                <c:pt idx="24">
                  <c:v>0.295600798745207</c:v>
                </c:pt>
                <c:pt idx="25">
                  <c:v>0.294510903644033</c:v>
                </c:pt>
                <c:pt idx="26">
                  <c:v>0.294890347865037</c:v>
                </c:pt>
                <c:pt idx="27">
                  <c:v>0.296617163788579</c:v>
                </c:pt>
                <c:pt idx="28">
                  <c:v>0.298099196803088</c:v>
                </c:pt>
                <c:pt idx="29">
                  <c:v>0.297138657843876</c:v>
                </c:pt>
                <c:pt idx="30">
                  <c:v>0.294813656126681</c:v>
                </c:pt>
                <c:pt idx="31">
                  <c:v>0.2957359985777</c:v>
                </c:pt>
                <c:pt idx="32">
                  <c:v>0.29849868563363</c:v>
                </c:pt>
                <c:pt idx="33">
                  <c:v>0.300727926420377</c:v>
                </c:pt>
                <c:pt idx="34">
                  <c:v>0.302854107648678</c:v>
                </c:pt>
                <c:pt idx="35">
                  <c:v>0.305183914158176</c:v>
                </c:pt>
                <c:pt idx="36">
                  <c:v>0.306505065104665</c:v>
                </c:pt>
                <c:pt idx="37">
                  <c:v>0.307488516282428</c:v>
                </c:pt>
                <c:pt idx="38">
                  <c:v>0.308531032075194</c:v>
                </c:pt>
                <c:pt idx="39">
                  <c:v>0.31004878155634</c:v>
                </c:pt>
                <c:pt idx="40">
                  <c:v>0.312244018012374</c:v>
                </c:pt>
                <c:pt idx="41">
                  <c:v>0.313914281591707</c:v>
                </c:pt>
                <c:pt idx="42">
                  <c:v>0.315372221941057</c:v>
                </c:pt>
                <c:pt idx="43">
                  <c:v>0.314671921933795</c:v>
                </c:pt>
                <c:pt idx="44">
                  <c:v>0.315944184090717</c:v>
                </c:pt>
                <c:pt idx="45">
                  <c:v>0.31844951255578</c:v>
                </c:pt>
                <c:pt idx="46">
                  <c:v>0.320615982821526</c:v>
                </c:pt>
                <c:pt idx="47">
                  <c:v>0.322659624821997</c:v>
                </c:pt>
                <c:pt idx="48">
                  <c:v>0.32387902863149</c:v>
                </c:pt>
                <c:pt idx="49">
                  <c:v>0.325108205092844</c:v>
                </c:pt>
                <c:pt idx="50">
                  <c:v>0.327139339604207</c:v>
                </c:pt>
                <c:pt idx="51">
                  <c:v>0.328354710250768</c:v>
                </c:pt>
                <c:pt idx="52">
                  <c:v>0.329336634452101</c:v>
                </c:pt>
                <c:pt idx="53">
                  <c:v>0.330912933754039</c:v>
                </c:pt>
                <c:pt idx="54">
                  <c:v>0.333462122404761</c:v>
                </c:pt>
                <c:pt idx="55">
                  <c:v>0.337081754045207</c:v>
                </c:pt>
                <c:pt idx="56">
                  <c:v>0.3391634864856</c:v>
                </c:pt>
                <c:pt idx="57">
                  <c:v>0.34030312080319</c:v>
                </c:pt>
                <c:pt idx="58">
                  <c:v>0.340790502574854</c:v>
                </c:pt>
                <c:pt idx="59">
                  <c:v>0.341041613203852</c:v>
                </c:pt>
                <c:pt idx="60">
                  <c:v>0.340426986342324</c:v>
                </c:pt>
                <c:pt idx="61">
                  <c:v>0.338906951971006</c:v>
                </c:pt>
                <c:pt idx="62">
                  <c:v>0.338072677994487</c:v>
                </c:pt>
                <c:pt idx="63">
                  <c:v>0.338741656330263</c:v>
                </c:pt>
                <c:pt idx="64">
                  <c:v>0.339451263424159</c:v>
                </c:pt>
                <c:pt idx="65">
                  <c:v>0.339804877604759</c:v>
                </c:pt>
                <c:pt idx="66">
                  <c:v>0.341046593897251</c:v>
                </c:pt>
                <c:pt idx="67">
                  <c:v>0.343356066391004</c:v>
                </c:pt>
                <c:pt idx="68">
                  <c:v>0.34610837742227</c:v>
                </c:pt>
                <c:pt idx="69">
                  <c:v>0.348620640446974</c:v>
                </c:pt>
                <c:pt idx="70">
                  <c:v>0.34941600285829</c:v>
                </c:pt>
                <c:pt idx="71">
                  <c:v>0.349095663495007</c:v>
                </c:pt>
                <c:pt idx="72">
                  <c:v>0.349075549261674</c:v>
                </c:pt>
                <c:pt idx="73">
                  <c:v>0.349780200319163</c:v>
                </c:pt>
                <c:pt idx="74">
                  <c:v>0.350543696709502</c:v>
                </c:pt>
                <c:pt idx="75">
                  <c:v>0.351809338836729</c:v>
                </c:pt>
                <c:pt idx="76">
                  <c:v>0.353964082581364</c:v>
                </c:pt>
                <c:pt idx="77">
                  <c:v>0.35590922288278</c:v>
                </c:pt>
                <c:pt idx="78">
                  <c:v>0.357558427176199</c:v>
                </c:pt>
                <c:pt idx="79">
                  <c:v>0.358680863401932</c:v>
                </c:pt>
                <c:pt idx="80">
                  <c:v>0.360977586257971</c:v>
                </c:pt>
                <c:pt idx="81">
                  <c:v>0.36234202932811</c:v>
                </c:pt>
                <c:pt idx="82">
                  <c:v>0.362563305345363</c:v>
                </c:pt>
                <c:pt idx="83">
                  <c:v>0.363024190698126</c:v>
                </c:pt>
                <c:pt idx="84">
                  <c:v>0.363351754105564</c:v>
                </c:pt>
                <c:pt idx="85">
                  <c:v>0.361493834150914</c:v>
                </c:pt>
                <c:pt idx="86">
                  <c:v>0.359237460495296</c:v>
                </c:pt>
                <c:pt idx="87">
                  <c:v>0.357418907713378</c:v>
                </c:pt>
                <c:pt idx="88">
                  <c:v>0.355101262326408</c:v>
                </c:pt>
                <c:pt idx="89">
                  <c:v>0.3516087961941</c:v>
                </c:pt>
                <c:pt idx="90">
                  <c:v>0.347623160829121</c:v>
                </c:pt>
                <c:pt idx="91">
                  <c:v>0.343690084187259</c:v>
                </c:pt>
                <c:pt idx="92">
                  <c:v>0.339451862813263</c:v>
                </c:pt>
                <c:pt idx="93">
                  <c:v>0.335619722067677</c:v>
                </c:pt>
                <c:pt idx="94">
                  <c:v>0.330499803200239</c:v>
                </c:pt>
                <c:pt idx="95">
                  <c:v>0.325534555761402</c:v>
                </c:pt>
                <c:pt idx="96">
                  <c:v>0.325135413733198</c:v>
                </c:pt>
                <c:pt idx="97">
                  <c:v>0.33178563240505</c:v>
                </c:pt>
                <c:pt idx="98">
                  <c:v>0.350914734517566</c:v>
                </c:pt>
                <c:pt idx="99">
                  <c:v>0.362057870706972</c:v>
                </c:pt>
                <c:pt idx="100">
                  <c:v>0.369574444094587</c:v>
                </c:pt>
                <c:pt idx="101">
                  <c:v>0.370655024589297</c:v>
                </c:pt>
                <c:pt idx="102">
                  <c:v>0.378817095568458</c:v>
                </c:pt>
                <c:pt idx="103">
                  <c:v>0.381890466054217</c:v>
                </c:pt>
                <c:pt idx="104">
                  <c:v>0.39888717452587</c:v>
                </c:pt>
                <c:pt idx="105">
                  <c:v>0.410907368035207</c:v>
                </c:pt>
                <c:pt idx="106">
                  <c:v>0.433639852538347</c:v>
                </c:pt>
                <c:pt idx="107">
                  <c:v>0.463403662218222</c:v>
                </c:pt>
                <c:pt idx="108">
                  <c:v>0.490970211647096</c:v>
                </c:pt>
                <c:pt idx="109">
                  <c:v>0.503678132494704</c:v>
                </c:pt>
                <c:pt idx="110">
                  <c:v>0.504004013629255</c:v>
                </c:pt>
                <c:pt idx="111">
                  <c:v>0.517142545143911</c:v>
                </c:pt>
                <c:pt idx="112">
                  <c:v>0.53356261974287</c:v>
                </c:pt>
                <c:pt idx="113">
                  <c:v>0.555643709481041</c:v>
                </c:pt>
                <c:pt idx="114">
                  <c:v>0.578267206688237</c:v>
                </c:pt>
                <c:pt idx="115">
                  <c:v>0.600390025752584</c:v>
                </c:pt>
                <c:pt idx="116">
                  <c:v>0.631431287083029</c:v>
                </c:pt>
                <c:pt idx="117">
                  <c:v>0.643061609825192</c:v>
                </c:pt>
                <c:pt idx="118">
                  <c:v>0.642088543957681</c:v>
                </c:pt>
                <c:pt idx="119">
                  <c:v>0.653162703443995</c:v>
                </c:pt>
                <c:pt idx="120">
                  <c:v>0.669530902609118</c:v>
                </c:pt>
                <c:pt idx="121">
                  <c:v>0.674899718470315</c:v>
                </c:pt>
                <c:pt idx="122">
                  <c:v>0.659636432790731</c:v>
                </c:pt>
                <c:pt idx="123">
                  <c:v>0.677920417487248</c:v>
                </c:pt>
                <c:pt idx="124">
                  <c:v>0.67537193267707</c:v>
                </c:pt>
                <c:pt idx="125">
                  <c:v>0.688720691425701</c:v>
                </c:pt>
                <c:pt idx="126">
                  <c:v>0.810116487808677</c:v>
                </c:pt>
                <c:pt idx="127">
                  <c:v>0.864443412263833</c:v>
                </c:pt>
              </c:numCache>
            </c:numRef>
          </c:val>
          <c:smooth val="0"/>
        </c:ser>
        <c:ser>
          <c:idx val="4"/>
          <c:order val="5"/>
          <c:spPr>
            <a:ln w="25400">
              <a:solidFill>
                <a:srgbClr val="000090"/>
              </a:solidFill>
            </a:ln>
          </c:spPr>
          <c:marker>
            <c:symbol val="none"/>
          </c:marker>
          <c:val>
            <c:numRef>
              <c:f>calculatorbig!$EK$8:$EK$135</c:f>
              <c:numCache>
                <c:formatCode>0.0%</c:formatCode>
                <c:ptCount val="128"/>
                <c:pt idx="0">
                  <c:v>0.298070273897111</c:v>
                </c:pt>
                <c:pt idx="1">
                  <c:v>0.292008668742397</c:v>
                </c:pt>
                <c:pt idx="2">
                  <c:v>0.280484916333523</c:v>
                </c:pt>
                <c:pt idx="3">
                  <c:v>0.277582966366207</c:v>
                </c:pt>
                <c:pt idx="4">
                  <c:v>0.274832169780903</c:v>
                </c:pt>
                <c:pt idx="5">
                  <c:v>0.273573750528545</c:v>
                </c:pt>
                <c:pt idx="6">
                  <c:v>0.271544269420768</c:v>
                </c:pt>
                <c:pt idx="7">
                  <c:v>0.268901462418596</c:v>
                </c:pt>
                <c:pt idx="8">
                  <c:v>0.266240599939265</c:v>
                </c:pt>
                <c:pt idx="9">
                  <c:v>0.271515575486091</c:v>
                </c:pt>
                <c:pt idx="10">
                  <c:v>0.266926591385138</c:v>
                </c:pt>
                <c:pt idx="11">
                  <c:v>0.265537418747112</c:v>
                </c:pt>
                <c:pt idx="12">
                  <c:v>0.265524661833328</c:v>
                </c:pt>
                <c:pt idx="13">
                  <c:v>0.265446179107212</c:v>
                </c:pt>
                <c:pt idx="14">
                  <c:v>0.264652457824225</c:v>
                </c:pt>
                <c:pt idx="15">
                  <c:v>0.264773566723259</c:v>
                </c:pt>
                <c:pt idx="16">
                  <c:v>0.265782541093826</c:v>
                </c:pt>
                <c:pt idx="17">
                  <c:v>0.267145647350031</c:v>
                </c:pt>
                <c:pt idx="18">
                  <c:v>0.26691162128582</c:v>
                </c:pt>
                <c:pt idx="19">
                  <c:v>0.266870386297549</c:v>
                </c:pt>
                <c:pt idx="20">
                  <c:v>0.271332395155867</c:v>
                </c:pt>
                <c:pt idx="21">
                  <c:v>0.275030572655116</c:v>
                </c:pt>
                <c:pt idx="22">
                  <c:v>0.27456431227322</c:v>
                </c:pt>
                <c:pt idx="23">
                  <c:v>0.274368026179198</c:v>
                </c:pt>
                <c:pt idx="24">
                  <c:v>0.275868424417885</c:v>
                </c:pt>
                <c:pt idx="25">
                  <c:v>0.271877083744642</c:v>
                </c:pt>
                <c:pt idx="26">
                  <c:v>0.270628682122706</c:v>
                </c:pt>
                <c:pt idx="27">
                  <c:v>0.271265789337033</c:v>
                </c:pt>
                <c:pt idx="28">
                  <c:v>0.272154393726961</c:v>
                </c:pt>
                <c:pt idx="29">
                  <c:v>0.271240926107908</c:v>
                </c:pt>
                <c:pt idx="30">
                  <c:v>0.265834737735091</c:v>
                </c:pt>
                <c:pt idx="31">
                  <c:v>0.265415231432536</c:v>
                </c:pt>
                <c:pt idx="32">
                  <c:v>0.268183459717392</c:v>
                </c:pt>
                <c:pt idx="33">
                  <c:v>0.269666235886732</c:v>
                </c:pt>
                <c:pt idx="34">
                  <c:v>0.269657078643955</c:v>
                </c:pt>
                <c:pt idx="35">
                  <c:v>0.270438262210063</c:v>
                </c:pt>
                <c:pt idx="36">
                  <c:v>0.270279083460799</c:v>
                </c:pt>
                <c:pt idx="37">
                  <c:v>0.269632774752288</c:v>
                </c:pt>
                <c:pt idx="38">
                  <c:v>0.271996841275666</c:v>
                </c:pt>
                <c:pt idx="39">
                  <c:v>0.272406484861415</c:v>
                </c:pt>
                <c:pt idx="40">
                  <c:v>0.276513078982764</c:v>
                </c:pt>
                <c:pt idx="41">
                  <c:v>0.277869123666062</c:v>
                </c:pt>
                <c:pt idx="42">
                  <c:v>0.280108302806625</c:v>
                </c:pt>
                <c:pt idx="43">
                  <c:v>0.278845673250397</c:v>
                </c:pt>
                <c:pt idx="44">
                  <c:v>0.279423668713513</c:v>
                </c:pt>
                <c:pt idx="45">
                  <c:v>0.281284936808228</c:v>
                </c:pt>
                <c:pt idx="46">
                  <c:v>0.282754030058302</c:v>
                </c:pt>
                <c:pt idx="47">
                  <c:v>0.28392791623151</c:v>
                </c:pt>
                <c:pt idx="48">
                  <c:v>0.285400190700143</c:v>
                </c:pt>
                <c:pt idx="49">
                  <c:v>0.285125460458815</c:v>
                </c:pt>
                <c:pt idx="50">
                  <c:v>0.288493506242793</c:v>
                </c:pt>
                <c:pt idx="51">
                  <c:v>0.289630689642192</c:v>
                </c:pt>
                <c:pt idx="52">
                  <c:v>0.290206003994653</c:v>
                </c:pt>
                <c:pt idx="53">
                  <c:v>0.292677759440909</c:v>
                </c:pt>
                <c:pt idx="54">
                  <c:v>0.2952379006715</c:v>
                </c:pt>
                <c:pt idx="55">
                  <c:v>0.299135147313534</c:v>
                </c:pt>
                <c:pt idx="56">
                  <c:v>0.301667859858653</c:v>
                </c:pt>
                <c:pt idx="57">
                  <c:v>0.303255428978823</c:v>
                </c:pt>
                <c:pt idx="58">
                  <c:v>0.303859951978673</c:v>
                </c:pt>
                <c:pt idx="59">
                  <c:v>0.304740105357205</c:v>
                </c:pt>
                <c:pt idx="60">
                  <c:v>0.30537325721693</c:v>
                </c:pt>
                <c:pt idx="61">
                  <c:v>0.304752080999269</c:v>
                </c:pt>
                <c:pt idx="62">
                  <c:v>0.30392930257167</c:v>
                </c:pt>
                <c:pt idx="63">
                  <c:v>0.306382223310609</c:v>
                </c:pt>
                <c:pt idx="64">
                  <c:v>0.308213599847194</c:v>
                </c:pt>
                <c:pt idx="65">
                  <c:v>0.308699464694709</c:v>
                </c:pt>
                <c:pt idx="66">
                  <c:v>0.310521654992601</c:v>
                </c:pt>
                <c:pt idx="67">
                  <c:v>0.312166214702243</c:v>
                </c:pt>
                <c:pt idx="68">
                  <c:v>0.3152623133329</c:v>
                </c:pt>
                <c:pt idx="69">
                  <c:v>0.319017329096423</c:v>
                </c:pt>
                <c:pt idx="70">
                  <c:v>0.319969497816919</c:v>
                </c:pt>
                <c:pt idx="71">
                  <c:v>0.32045066411082</c:v>
                </c:pt>
                <c:pt idx="72">
                  <c:v>0.320381588311287</c:v>
                </c:pt>
                <c:pt idx="73">
                  <c:v>0.322124678328685</c:v>
                </c:pt>
                <c:pt idx="74">
                  <c:v>0.324075819830121</c:v>
                </c:pt>
                <c:pt idx="75">
                  <c:v>0.325816261577088</c:v>
                </c:pt>
                <c:pt idx="76">
                  <c:v>0.329173802599446</c:v>
                </c:pt>
                <c:pt idx="77">
                  <c:v>0.332030558101197</c:v>
                </c:pt>
                <c:pt idx="78">
                  <c:v>0.334557623178653</c:v>
                </c:pt>
                <c:pt idx="79">
                  <c:v>0.336419523602334</c:v>
                </c:pt>
                <c:pt idx="80">
                  <c:v>0.339045096950726</c:v>
                </c:pt>
                <c:pt idx="81">
                  <c:v>0.34240806081298</c:v>
                </c:pt>
                <c:pt idx="82">
                  <c:v>0.343415344112567</c:v>
                </c:pt>
                <c:pt idx="83">
                  <c:v>0.344762516259031</c:v>
                </c:pt>
                <c:pt idx="84">
                  <c:v>0.347216747330743</c:v>
                </c:pt>
                <c:pt idx="85">
                  <c:v>0.346492390532695</c:v>
                </c:pt>
                <c:pt idx="86">
                  <c:v>0.345295722248419</c:v>
                </c:pt>
                <c:pt idx="87">
                  <c:v>0.345782345222556</c:v>
                </c:pt>
                <c:pt idx="88">
                  <c:v>0.345696673957167</c:v>
                </c:pt>
                <c:pt idx="89">
                  <c:v>0.34419619234053</c:v>
                </c:pt>
                <c:pt idx="90">
                  <c:v>0.342369689404606</c:v>
                </c:pt>
                <c:pt idx="91">
                  <c:v>0.340737227385654</c:v>
                </c:pt>
                <c:pt idx="92">
                  <c:v>0.339425656965564</c:v>
                </c:pt>
                <c:pt idx="93">
                  <c:v>0.338630448177117</c:v>
                </c:pt>
                <c:pt idx="94">
                  <c:v>0.336149451762408</c:v>
                </c:pt>
                <c:pt idx="95">
                  <c:v>0.333999478550314</c:v>
                </c:pt>
                <c:pt idx="96">
                  <c:v>0.334075972429087</c:v>
                </c:pt>
                <c:pt idx="97">
                  <c:v>0.33716564980812</c:v>
                </c:pt>
                <c:pt idx="98">
                  <c:v>0.347966788638736</c:v>
                </c:pt>
                <c:pt idx="99">
                  <c:v>0.358789499748454</c:v>
                </c:pt>
                <c:pt idx="100">
                  <c:v>0.367665340804812</c:v>
                </c:pt>
                <c:pt idx="101">
                  <c:v>0.37015406348699</c:v>
                </c:pt>
                <c:pt idx="102">
                  <c:v>0.381027000503954</c:v>
                </c:pt>
                <c:pt idx="103">
                  <c:v>0.386822875472009</c:v>
                </c:pt>
                <c:pt idx="104">
                  <c:v>0.406859250889888</c:v>
                </c:pt>
                <c:pt idx="105">
                  <c:v>0.423548060135327</c:v>
                </c:pt>
                <c:pt idx="106">
                  <c:v>0.453589068357375</c:v>
                </c:pt>
                <c:pt idx="107">
                  <c:v>0.49651031451295</c:v>
                </c:pt>
                <c:pt idx="108">
                  <c:v>0.533746256990295</c:v>
                </c:pt>
                <c:pt idx="109">
                  <c:v>0.54880971840884</c:v>
                </c:pt>
                <c:pt idx="110">
                  <c:v>0.55014840846776</c:v>
                </c:pt>
                <c:pt idx="111">
                  <c:v>0.566049844642379</c:v>
                </c:pt>
                <c:pt idx="112">
                  <c:v>0.585142725763697</c:v>
                </c:pt>
                <c:pt idx="113">
                  <c:v>0.610846880448429</c:v>
                </c:pt>
                <c:pt idx="114">
                  <c:v>0.636369367620233</c:v>
                </c:pt>
                <c:pt idx="115">
                  <c:v>0.662611814438585</c:v>
                </c:pt>
                <c:pt idx="116">
                  <c:v>0.697952400966109</c:v>
                </c:pt>
                <c:pt idx="117">
                  <c:v>0.715108159482083</c:v>
                </c:pt>
                <c:pt idx="118">
                  <c:v>0.718109214487245</c:v>
                </c:pt>
                <c:pt idx="119">
                  <c:v>0.733857319190424</c:v>
                </c:pt>
                <c:pt idx="120">
                  <c:v>0.753399213438975</c:v>
                </c:pt>
                <c:pt idx="121">
                  <c:v>0.766320465358489</c:v>
                </c:pt>
                <c:pt idx="122">
                  <c:v>0.753096928048148</c:v>
                </c:pt>
                <c:pt idx="123">
                  <c:v>0.788295728454225</c:v>
                </c:pt>
                <c:pt idx="124">
                  <c:v>0.801599407517008</c:v>
                </c:pt>
                <c:pt idx="125">
                  <c:v>0.816359462721341</c:v>
                </c:pt>
                <c:pt idx="126">
                  <c:v>0.863292471973234</c:v>
                </c:pt>
                <c:pt idx="127">
                  <c:v>0.9824641656633</c:v>
                </c:pt>
              </c:numCache>
            </c:numRef>
          </c:val>
          <c:smooth val="0"/>
        </c:ser>
        <c:dLbls>
          <c:showLegendKey val="0"/>
          <c:showVal val="0"/>
          <c:showCatName val="0"/>
          <c:showSerName val="0"/>
          <c:showPercent val="0"/>
          <c:showBubbleSize val="0"/>
        </c:dLbls>
        <c:marker val="1"/>
        <c:smooth val="0"/>
        <c:axId val="2114738616"/>
        <c:axId val="2114769976"/>
      </c:lineChart>
      <c:catAx>
        <c:axId val="2114738616"/>
        <c:scaling>
          <c:orientation val="minMax"/>
        </c:scaling>
        <c:delete val="0"/>
        <c:axPos val="b"/>
        <c:majorGridlines>
          <c:spPr>
            <a:ln>
              <a:solidFill>
                <a:schemeClr val="bg1">
                  <a:lumMod val="85000"/>
                </a:schemeClr>
              </a:solidFill>
              <a:prstDash val="sysDash"/>
            </a:ln>
          </c:spPr>
        </c:majorGridlines>
        <c:title>
          <c:tx>
            <c:rich>
              <a:bodyPr/>
              <a:lstStyle/>
              <a:p>
                <a:pPr>
                  <a:defRPr/>
                </a:pPr>
                <a:r>
                  <a:rPr lang="en-US" sz="1300"/>
                  <a:t>Income group</a:t>
                </a:r>
              </a:p>
            </c:rich>
          </c:tx>
          <c:layout>
            <c:manualLayout>
              <c:xMode val="edge"/>
              <c:yMode val="edge"/>
              <c:x val="0.410780766580155"/>
              <c:y val="0.89378545102075"/>
            </c:manualLayout>
          </c:layout>
          <c:overlay val="0"/>
        </c:title>
        <c:numFmt formatCode="0%" sourceLinked="1"/>
        <c:majorTickMark val="out"/>
        <c:minorTickMark val="none"/>
        <c:tickLblPos val="nextTo"/>
        <c:txPr>
          <a:bodyPr rot="-5400000" vert="horz"/>
          <a:lstStyle/>
          <a:p>
            <a:pPr>
              <a:defRPr sz="1200"/>
            </a:pPr>
            <a:endParaRPr lang="en-US"/>
          </a:p>
        </c:txPr>
        <c:crossAx val="2114769976"/>
        <c:crossesAt val="0.0"/>
        <c:auto val="1"/>
        <c:lblAlgn val="ctr"/>
        <c:lblOffset val="100"/>
        <c:tickLblSkip val="1"/>
        <c:tickMarkSkip val="10"/>
        <c:noMultiLvlLbl val="0"/>
      </c:catAx>
      <c:valAx>
        <c:axId val="2114769976"/>
        <c:scaling>
          <c:orientation val="minMax"/>
          <c:max val="1.0"/>
          <c:min val="0.0"/>
        </c:scaling>
        <c:delete val="0"/>
        <c:axPos val="l"/>
        <c:majorGridlines>
          <c:spPr>
            <a:ln>
              <a:solidFill>
                <a:schemeClr val="bg1">
                  <a:lumMod val="85000"/>
                </a:schemeClr>
              </a:solidFill>
              <a:prstDash val="sysDash"/>
            </a:ln>
          </c:spPr>
        </c:majorGridlines>
        <c:title>
          <c:tx>
            <c:rich>
              <a:bodyPr rot="-5400000" vert="horz"/>
              <a:lstStyle/>
              <a:p>
                <a:pPr>
                  <a:defRPr sz="1400"/>
                </a:pPr>
                <a:r>
                  <a:rPr lang="fr-FR" sz="1400" b="0"/>
                  <a:t>Total tax rate (% of income)</a:t>
                </a:r>
              </a:p>
            </c:rich>
          </c:tx>
          <c:layout>
            <c:manualLayout>
              <c:xMode val="edge"/>
              <c:yMode val="edge"/>
              <c:x val="0.00100496341588586"/>
              <c:y val="0.110077064834981"/>
            </c:manualLayout>
          </c:layout>
          <c:overlay val="0"/>
        </c:title>
        <c:numFmt formatCode="0%" sourceLinked="0"/>
        <c:majorTickMark val="none"/>
        <c:minorTickMark val="none"/>
        <c:tickLblPos val="nextTo"/>
        <c:txPr>
          <a:bodyPr/>
          <a:lstStyle/>
          <a:p>
            <a:pPr>
              <a:defRPr sz="1200"/>
            </a:pPr>
            <a:endParaRPr lang="en-US"/>
          </a:p>
        </c:txPr>
        <c:crossAx val="2114738616"/>
        <c:crosses val="autoZero"/>
        <c:crossBetween val="between"/>
      </c:valAx>
      <c:spPr>
        <a:ln>
          <a:solidFill>
            <a:schemeClr val="bg1"/>
          </a:solidFill>
        </a:ln>
      </c:spPr>
    </c:plotArea>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a:t>Pre-tax income inequality dynamics</a:t>
            </a:r>
          </a:p>
        </c:rich>
      </c:tx>
      <c:layout>
        <c:manualLayout>
          <c:xMode val="edge"/>
          <c:yMode val="edge"/>
          <c:x val="0.200358194127603"/>
          <c:y val="0.00362656873773131"/>
        </c:manualLayout>
      </c:layout>
      <c:overlay val="0"/>
    </c:title>
    <c:autoTitleDeleted val="0"/>
    <c:plotArea>
      <c:layout>
        <c:manualLayout>
          <c:layoutTarget val="inner"/>
          <c:xMode val="edge"/>
          <c:yMode val="edge"/>
          <c:x val="0.134575759805725"/>
          <c:y val="0.0939639122192449"/>
          <c:w val="0.746904481565972"/>
          <c:h val="0.691446657403119"/>
        </c:manualLayout>
      </c:layout>
      <c:scatterChart>
        <c:scatterStyle val="lineMarker"/>
        <c:varyColors val="0"/>
        <c:ser>
          <c:idx val="3"/>
          <c:order val="12"/>
          <c:spPr>
            <a:ln w="9525">
              <a:solidFill>
                <a:schemeClr val="tx1">
                  <a:lumMod val="50000"/>
                  <a:lumOff val="50000"/>
                </a:schemeClr>
              </a:solidFill>
              <a:prstDash val="sysDash"/>
            </a:ln>
          </c:spPr>
          <c:marker>
            <c:symbol val="none"/>
          </c:marker>
          <c:xVal>
            <c:numRef>
              <c:f>calculatorbig!$FS$8:$FS$135</c:f>
              <c:numCache>
                <c:formatCode>0.0%</c:formatCode>
                <c:ptCount val="128"/>
                <c:pt idx="0">
                  <c:v>0.89840562972319</c:v>
                </c:pt>
                <c:pt idx="1">
                  <c:v>0.89840562972319</c:v>
                </c:pt>
                <c:pt idx="2">
                  <c:v>0.89840562972319</c:v>
                </c:pt>
                <c:pt idx="3">
                  <c:v>0.89840562972319</c:v>
                </c:pt>
                <c:pt idx="4">
                  <c:v>0.89840562972319</c:v>
                </c:pt>
                <c:pt idx="5">
                  <c:v>0.89840562972319</c:v>
                </c:pt>
                <c:pt idx="6">
                  <c:v>0.89840562972319</c:v>
                </c:pt>
                <c:pt idx="7">
                  <c:v>0.89840562972319</c:v>
                </c:pt>
                <c:pt idx="8">
                  <c:v>0.89840562972319</c:v>
                </c:pt>
                <c:pt idx="9">
                  <c:v>0.89840562972319</c:v>
                </c:pt>
                <c:pt idx="10">
                  <c:v>0.89840562972319</c:v>
                </c:pt>
                <c:pt idx="11">
                  <c:v>0.89840562972319</c:v>
                </c:pt>
                <c:pt idx="12">
                  <c:v>0.89840562972319</c:v>
                </c:pt>
                <c:pt idx="13">
                  <c:v>0.89840562972319</c:v>
                </c:pt>
                <c:pt idx="14">
                  <c:v>0.89840562972319</c:v>
                </c:pt>
                <c:pt idx="15">
                  <c:v>0.89840562972319</c:v>
                </c:pt>
                <c:pt idx="16">
                  <c:v>0.89840562972319</c:v>
                </c:pt>
                <c:pt idx="17">
                  <c:v>0.89840562972319</c:v>
                </c:pt>
                <c:pt idx="18">
                  <c:v>0.89840562972319</c:v>
                </c:pt>
                <c:pt idx="19">
                  <c:v>0.89840562972319</c:v>
                </c:pt>
                <c:pt idx="20">
                  <c:v>0.89840562972319</c:v>
                </c:pt>
                <c:pt idx="21">
                  <c:v>0.89840562972319</c:v>
                </c:pt>
                <c:pt idx="22">
                  <c:v>0.89840562972319</c:v>
                </c:pt>
                <c:pt idx="23">
                  <c:v>0.89840562972319</c:v>
                </c:pt>
                <c:pt idx="24">
                  <c:v>0.89840562972319</c:v>
                </c:pt>
                <c:pt idx="25">
                  <c:v>0.89840562972319</c:v>
                </c:pt>
                <c:pt idx="26">
                  <c:v>0.89840562972319</c:v>
                </c:pt>
                <c:pt idx="27">
                  <c:v>0.89840562972319</c:v>
                </c:pt>
                <c:pt idx="28">
                  <c:v>0.89840562972319</c:v>
                </c:pt>
                <c:pt idx="29">
                  <c:v>0.89840562972319</c:v>
                </c:pt>
                <c:pt idx="30">
                  <c:v>0.89840562972319</c:v>
                </c:pt>
                <c:pt idx="31">
                  <c:v>0.89840562972319</c:v>
                </c:pt>
                <c:pt idx="32">
                  <c:v>0.89840562972319</c:v>
                </c:pt>
                <c:pt idx="33">
                  <c:v>0.89840562972319</c:v>
                </c:pt>
                <c:pt idx="34">
                  <c:v>0.89840562972319</c:v>
                </c:pt>
                <c:pt idx="35">
                  <c:v>0.89840562972319</c:v>
                </c:pt>
                <c:pt idx="36">
                  <c:v>0.89840562972319</c:v>
                </c:pt>
                <c:pt idx="37">
                  <c:v>0.89840562972319</c:v>
                </c:pt>
                <c:pt idx="38">
                  <c:v>0.89840562972319</c:v>
                </c:pt>
                <c:pt idx="39">
                  <c:v>0.89840562972319</c:v>
                </c:pt>
                <c:pt idx="40">
                  <c:v>0.89840562972319</c:v>
                </c:pt>
                <c:pt idx="41">
                  <c:v>0.89840562972319</c:v>
                </c:pt>
                <c:pt idx="42">
                  <c:v>0.89840562972319</c:v>
                </c:pt>
                <c:pt idx="43">
                  <c:v>0.89840562972319</c:v>
                </c:pt>
                <c:pt idx="44">
                  <c:v>0.89840562972319</c:v>
                </c:pt>
                <c:pt idx="45">
                  <c:v>0.89840562972319</c:v>
                </c:pt>
                <c:pt idx="46">
                  <c:v>0.89840562972319</c:v>
                </c:pt>
                <c:pt idx="47">
                  <c:v>0.89840562972319</c:v>
                </c:pt>
                <c:pt idx="48">
                  <c:v>0.89840562972319</c:v>
                </c:pt>
                <c:pt idx="49">
                  <c:v>0.89840562972319</c:v>
                </c:pt>
                <c:pt idx="50">
                  <c:v>0.89840562972319</c:v>
                </c:pt>
                <c:pt idx="51">
                  <c:v>0.89840562972319</c:v>
                </c:pt>
                <c:pt idx="52">
                  <c:v>0.89840562972319</c:v>
                </c:pt>
                <c:pt idx="53">
                  <c:v>0.89840562972319</c:v>
                </c:pt>
                <c:pt idx="54">
                  <c:v>0.89840562972319</c:v>
                </c:pt>
                <c:pt idx="55">
                  <c:v>0.89840562972319</c:v>
                </c:pt>
                <c:pt idx="56">
                  <c:v>0.89840562972319</c:v>
                </c:pt>
                <c:pt idx="57">
                  <c:v>0.89840562972319</c:v>
                </c:pt>
                <c:pt idx="58">
                  <c:v>0.89840562972319</c:v>
                </c:pt>
                <c:pt idx="59">
                  <c:v>0.89840562972319</c:v>
                </c:pt>
                <c:pt idx="60">
                  <c:v>0.89840562972319</c:v>
                </c:pt>
                <c:pt idx="61">
                  <c:v>0.89840562972319</c:v>
                </c:pt>
                <c:pt idx="62">
                  <c:v>0.89840562972319</c:v>
                </c:pt>
                <c:pt idx="63">
                  <c:v>0.89840562972319</c:v>
                </c:pt>
                <c:pt idx="64">
                  <c:v>0.89840562972319</c:v>
                </c:pt>
                <c:pt idx="65">
                  <c:v>0.89840562972319</c:v>
                </c:pt>
                <c:pt idx="66">
                  <c:v>0.89840562972319</c:v>
                </c:pt>
                <c:pt idx="67">
                  <c:v>0.89840562972319</c:v>
                </c:pt>
                <c:pt idx="68">
                  <c:v>0.89840562972319</c:v>
                </c:pt>
                <c:pt idx="69">
                  <c:v>0.89840562972319</c:v>
                </c:pt>
                <c:pt idx="70">
                  <c:v>0.89840562972319</c:v>
                </c:pt>
                <c:pt idx="71">
                  <c:v>0.89840562972319</c:v>
                </c:pt>
                <c:pt idx="72">
                  <c:v>0.89840562972319</c:v>
                </c:pt>
                <c:pt idx="73">
                  <c:v>0.89840562972319</c:v>
                </c:pt>
                <c:pt idx="74">
                  <c:v>0.89840562972319</c:v>
                </c:pt>
                <c:pt idx="75">
                  <c:v>0.89840562972319</c:v>
                </c:pt>
                <c:pt idx="76">
                  <c:v>0.89840562972319</c:v>
                </c:pt>
                <c:pt idx="77">
                  <c:v>0.89840562972319</c:v>
                </c:pt>
                <c:pt idx="78">
                  <c:v>0.89840562972319</c:v>
                </c:pt>
                <c:pt idx="79">
                  <c:v>0.89840562972319</c:v>
                </c:pt>
                <c:pt idx="80">
                  <c:v>0.89840562972319</c:v>
                </c:pt>
                <c:pt idx="81">
                  <c:v>0.89840562972319</c:v>
                </c:pt>
                <c:pt idx="82">
                  <c:v>0.89840562972319</c:v>
                </c:pt>
                <c:pt idx="83">
                  <c:v>0.89840562972319</c:v>
                </c:pt>
                <c:pt idx="84">
                  <c:v>0.89840562972319</c:v>
                </c:pt>
                <c:pt idx="85">
                  <c:v>0.89840562972319</c:v>
                </c:pt>
                <c:pt idx="86">
                  <c:v>0.89840562972319</c:v>
                </c:pt>
                <c:pt idx="87">
                  <c:v>0.89840562972319</c:v>
                </c:pt>
                <c:pt idx="88">
                  <c:v>0.89840562972319</c:v>
                </c:pt>
                <c:pt idx="89">
                  <c:v>0.89840562972319</c:v>
                </c:pt>
                <c:pt idx="90">
                  <c:v>0.89840562972319</c:v>
                </c:pt>
                <c:pt idx="91">
                  <c:v>0.89840562972319</c:v>
                </c:pt>
                <c:pt idx="92">
                  <c:v>0.89840562972319</c:v>
                </c:pt>
                <c:pt idx="93">
                  <c:v>0.89840562972319</c:v>
                </c:pt>
                <c:pt idx="94">
                  <c:v>0.89840562972319</c:v>
                </c:pt>
                <c:pt idx="95">
                  <c:v>0.89840562972319</c:v>
                </c:pt>
                <c:pt idx="96">
                  <c:v>0.89840562972319</c:v>
                </c:pt>
                <c:pt idx="97">
                  <c:v>0.89840562972319</c:v>
                </c:pt>
                <c:pt idx="98">
                  <c:v>0.89840562972319</c:v>
                </c:pt>
                <c:pt idx="99">
                  <c:v>0.89840562972319</c:v>
                </c:pt>
                <c:pt idx="100">
                  <c:v>0.89840562972319</c:v>
                </c:pt>
                <c:pt idx="101">
                  <c:v>0.89840562972319</c:v>
                </c:pt>
                <c:pt idx="102">
                  <c:v>0.89840562972319</c:v>
                </c:pt>
                <c:pt idx="103">
                  <c:v>0.89840562972319</c:v>
                </c:pt>
                <c:pt idx="104">
                  <c:v>0.89840562972319</c:v>
                </c:pt>
                <c:pt idx="105">
                  <c:v>0.89840562972319</c:v>
                </c:pt>
                <c:pt idx="106">
                  <c:v>0.89840562972319</c:v>
                </c:pt>
                <c:pt idx="107">
                  <c:v>0.89840562972319</c:v>
                </c:pt>
                <c:pt idx="108">
                  <c:v>0.89840562972319</c:v>
                </c:pt>
                <c:pt idx="109">
                  <c:v>0.89840562972319</c:v>
                </c:pt>
                <c:pt idx="110">
                  <c:v>0.89840562972319</c:v>
                </c:pt>
                <c:pt idx="111">
                  <c:v>0.89840562972319</c:v>
                </c:pt>
                <c:pt idx="112">
                  <c:v>0.89840562972319</c:v>
                </c:pt>
                <c:pt idx="113">
                  <c:v>0.89840562972319</c:v>
                </c:pt>
                <c:pt idx="114">
                  <c:v>0.89840562972319</c:v>
                </c:pt>
                <c:pt idx="115">
                  <c:v>0.89840562972319</c:v>
                </c:pt>
                <c:pt idx="116">
                  <c:v>0.89840562972319</c:v>
                </c:pt>
                <c:pt idx="117">
                  <c:v>0.89840562972319</c:v>
                </c:pt>
                <c:pt idx="118">
                  <c:v>0.89840562972319</c:v>
                </c:pt>
                <c:pt idx="119">
                  <c:v>0.89840562972319</c:v>
                </c:pt>
                <c:pt idx="120">
                  <c:v>0.89840562972319</c:v>
                </c:pt>
                <c:pt idx="121">
                  <c:v>0.89840562972319</c:v>
                </c:pt>
                <c:pt idx="122">
                  <c:v>0.89840562972319</c:v>
                </c:pt>
                <c:pt idx="123">
                  <c:v>0.89840562972319</c:v>
                </c:pt>
                <c:pt idx="124">
                  <c:v>0.89840562972319</c:v>
                </c:pt>
                <c:pt idx="125">
                  <c:v>0.89840562972319</c:v>
                </c:pt>
                <c:pt idx="126">
                  <c:v>0.89840562972319</c:v>
                </c:pt>
                <c:pt idx="127">
                  <c:v>0.89840562972319</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4"/>
          <c:order val="13"/>
          <c:spPr>
            <a:ln w="9525">
              <a:solidFill>
                <a:schemeClr val="tx1">
                  <a:lumMod val="50000"/>
                  <a:lumOff val="50000"/>
                </a:schemeClr>
              </a:solidFill>
              <a:prstDash val="sysDash"/>
            </a:ln>
          </c:spPr>
          <c:marker>
            <c:symbol val="none"/>
          </c:marker>
          <c:xVal>
            <c:numRef>
              <c:f>calculatorbig!$FT$8:$FT$135</c:f>
              <c:numCache>
                <c:formatCode>0.0%</c:formatCode>
                <c:ptCount val="128"/>
                <c:pt idx="0">
                  <c:v>0.946670002406072</c:v>
                </c:pt>
                <c:pt idx="1">
                  <c:v>0.946670002406072</c:v>
                </c:pt>
                <c:pt idx="2">
                  <c:v>0.946670002406072</c:v>
                </c:pt>
                <c:pt idx="3">
                  <c:v>0.946670002406072</c:v>
                </c:pt>
                <c:pt idx="4">
                  <c:v>0.946670002406072</c:v>
                </c:pt>
                <c:pt idx="5">
                  <c:v>0.946670002406072</c:v>
                </c:pt>
                <c:pt idx="6">
                  <c:v>0.946670002406072</c:v>
                </c:pt>
                <c:pt idx="7">
                  <c:v>0.946670002406072</c:v>
                </c:pt>
                <c:pt idx="8">
                  <c:v>0.946670002406072</c:v>
                </c:pt>
                <c:pt idx="9">
                  <c:v>0.946670002406072</c:v>
                </c:pt>
                <c:pt idx="10">
                  <c:v>0.946670002406072</c:v>
                </c:pt>
                <c:pt idx="11">
                  <c:v>0.946670002406072</c:v>
                </c:pt>
                <c:pt idx="12">
                  <c:v>0.946670002406072</c:v>
                </c:pt>
                <c:pt idx="13">
                  <c:v>0.946670002406072</c:v>
                </c:pt>
                <c:pt idx="14">
                  <c:v>0.946670002406072</c:v>
                </c:pt>
                <c:pt idx="15">
                  <c:v>0.946670002406072</c:v>
                </c:pt>
                <c:pt idx="16">
                  <c:v>0.946670002406072</c:v>
                </c:pt>
                <c:pt idx="17">
                  <c:v>0.946670002406072</c:v>
                </c:pt>
                <c:pt idx="18">
                  <c:v>0.946670002406072</c:v>
                </c:pt>
                <c:pt idx="19">
                  <c:v>0.946670002406072</c:v>
                </c:pt>
                <c:pt idx="20">
                  <c:v>0.946670002406072</c:v>
                </c:pt>
                <c:pt idx="21">
                  <c:v>0.946670002406072</c:v>
                </c:pt>
                <c:pt idx="22">
                  <c:v>0.946670002406072</c:v>
                </c:pt>
                <c:pt idx="23">
                  <c:v>0.946670002406072</c:v>
                </c:pt>
                <c:pt idx="24">
                  <c:v>0.946670002406072</c:v>
                </c:pt>
                <c:pt idx="25">
                  <c:v>0.946670002406072</c:v>
                </c:pt>
                <c:pt idx="26">
                  <c:v>0.946670002406072</c:v>
                </c:pt>
                <c:pt idx="27">
                  <c:v>0.946670002406072</c:v>
                </c:pt>
                <c:pt idx="28">
                  <c:v>0.946670002406072</c:v>
                </c:pt>
                <c:pt idx="29">
                  <c:v>0.946670002406072</c:v>
                </c:pt>
                <c:pt idx="30">
                  <c:v>0.946670002406072</c:v>
                </c:pt>
                <c:pt idx="31">
                  <c:v>0.946670002406072</c:v>
                </c:pt>
                <c:pt idx="32">
                  <c:v>0.946670002406072</c:v>
                </c:pt>
                <c:pt idx="33">
                  <c:v>0.946670002406072</c:v>
                </c:pt>
                <c:pt idx="34">
                  <c:v>0.946670002406072</c:v>
                </c:pt>
                <c:pt idx="35">
                  <c:v>0.946670002406072</c:v>
                </c:pt>
                <c:pt idx="36">
                  <c:v>0.946670002406072</c:v>
                </c:pt>
                <c:pt idx="37">
                  <c:v>0.946670002406072</c:v>
                </c:pt>
                <c:pt idx="38">
                  <c:v>0.946670002406072</c:v>
                </c:pt>
                <c:pt idx="39">
                  <c:v>0.946670002406072</c:v>
                </c:pt>
                <c:pt idx="40">
                  <c:v>0.946670002406072</c:v>
                </c:pt>
                <c:pt idx="41">
                  <c:v>0.946670002406072</c:v>
                </c:pt>
                <c:pt idx="42">
                  <c:v>0.946670002406072</c:v>
                </c:pt>
                <c:pt idx="43">
                  <c:v>0.946670002406072</c:v>
                </c:pt>
                <c:pt idx="44">
                  <c:v>0.946670002406072</c:v>
                </c:pt>
                <c:pt idx="45">
                  <c:v>0.946670002406072</c:v>
                </c:pt>
                <c:pt idx="46">
                  <c:v>0.946670002406072</c:v>
                </c:pt>
                <c:pt idx="47">
                  <c:v>0.946670002406072</c:v>
                </c:pt>
                <c:pt idx="48">
                  <c:v>0.946670002406072</c:v>
                </c:pt>
                <c:pt idx="49">
                  <c:v>0.946670002406072</c:v>
                </c:pt>
                <c:pt idx="50">
                  <c:v>0.946670002406072</c:v>
                </c:pt>
                <c:pt idx="51">
                  <c:v>0.946670002406072</c:v>
                </c:pt>
                <c:pt idx="52">
                  <c:v>0.946670002406072</c:v>
                </c:pt>
                <c:pt idx="53">
                  <c:v>0.946670002406072</c:v>
                </c:pt>
                <c:pt idx="54">
                  <c:v>0.946670002406072</c:v>
                </c:pt>
                <c:pt idx="55">
                  <c:v>0.946670002406072</c:v>
                </c:pt>
                <c:pt idx="56">
                  <c:v>0.946670002406072</c:v>
                </c:pt>
                <c:pt idx="57">
                  <c:v>0.946670002406072</c:v>
                </c:pt>
                <c:pt idx="58">
                  <c:v>0.946670002406072</c:v>
                </c:pt>
                <c:pt idx="59">
                  <c:v>0.946670002406072</c:v>
                </c:pt>
                <c:pt idx="60">
                  <c:v>0.946670002406072</c:v>
                </c:pt>
                <c:pt idx="61">
                  <c:v>0.946670002406072</c:v>
                </c:pt>
                <c:pt idx="62">
                  <c:v>0.946670002406072</c:v>
                </c:pt>
                <c:pt idx="63">
                  <c:v>0.946670002406072</c:v>
                </c:pt>
                <c:pt idx="64">
                  <c:v>0.946670002406072</c:v>
                </c:pt>
                <c:pt idx="65">
                  <c:v>0.946670002406072</c:v>
                </c:pt>
                <c:pt idx="66">
                  <c:v>0.946670002406072</c:v>
                </c:pt>
                <c:pt idx="67">
                  <c:v>0.946670002406072</c:v>
                </c:pt>
                <c:pt idx="68">
                  <c:v>0.946670002406072</c:v>
                </c:pt>
                <c:pt idx="69">
                  <c:v>0.946670002406072</c:v>
                </c:pt>
                <c:pt idx="70">
                  <c:v>0.946670002406072</c:v>
                </c:pt>
                <c:pt idx="71">
                  <c:v>0.946670002406072</c:v>
                </c:pt>
                <c:pt idx="72">
                  <c:v>0.946670002406072</c:v>
                </c:pt>
                <c:pt idx="73">
                  <c:v>0.946670002406072</c:v>
                </c:pt>
                <c:pt idx="74">
                  <c:v>0.946670002406072</c:v>
                </c:pt>
                <c:pt idx="75">
                  <c:v>0.946670002406072</c:v>
                </c:pt>
                <c:pt idx="76">
                  <c:v>0.946670002406072</c:v>
                </c:pt>
                <c:pt idx="77">
                  <c:v>0.946670002406072</c:v>
                </c:pt>
                <c:pt idx="78">
                  <c:v>0.946670002406072</c:v>
                </c:pt>
                <c:pt idx="79">
                  <c:v>0.946670002406072</c:v>
                </c:pt>
                <c:pt idx="80">
                  <c:v>0.946670002406072</c:v>
                </c:pt>
                <c:pt idx="81">
                  <c:v>0.946670002406072</c:v>
                </c:pt>
                <c:pt idx="82">
                  <c:v>0.946670002406072</c:v>
                </c:pt>
                <c:pt idx="83">
                  <c:v>0.946670002406072</c:v>
                </c:pt>
                <c:pt idx="84">
                  <c:v>0.946670002406072</c:v>
                </c:pt>
                <c:pt idx="85">
                  <c:v>0.946670002406072</c:v>
                </c:pt>
                <c:pt idx="86">
                  <c:v>0.946670002406072</c:v>
                </c:pt>
                <c:pt idx="87">
                  <c:v>0.946670002406072</c:v>
                </c:pt>
                <c:pt idx="88">
                  <c:v>0.946670002406072</c:v>
                </c:pt>
                <c:pt idx="89">
                  <c:v>0.946670002406072</c:v>
                </c:pt>
                <c:pt idx="90">
                  <c:v>0.946670002406072</c:v>
                </c:pt>
                <c:pt idx="91">
                  <c:v>0.946670002406072</c:v>
                </c:pt>
                <c:pt idx="92">
                  <c:v>0.946670002406072</c:v>
                </c:pt>
                <c:pt idx="93">
                  <c:v>0.946670002406072</c:v>
                </c:pt>
                <c:pt idx="94">
                  <c:v>0.946670002406072</c:v>
                </c:pt>
                <c:pt idx="95">
                  <c:v>0.946670002406072</c:v>
                </c:pt>
                <c:pt idx="96">
                  <c:v>0.946670002406072</c:v>
                </c:pt>
                <c:pt idx="97">
                  <c:v>0.946670002406072</c:v>
                </c:pt>
                <c:pt idx="98">
                  <c:v>0.946670002406072</c:v>
                </c:pt>
                <c:pt idx="99">
                  <c:v>0.946670002406072</c:v>
                </c:pt>
                <c:pt idx="100">
                  <c:v>0.946670002406072</c:v>
                </c:pt>
                <c:pt idx="101">
                  <c:v>0.946670002406072</c:v>
                </c:pt>
                <c:pt idx="102">
                  <c:v>0.946670002406072</c:v>
                </c:pt>
                <c:pt idx="103">
                  <c:v>0.946670002406072</c:v>
                </c:pt>
                <c:pt idx="104">
                  <c:v>0.946670002406072</c:v>
                </c:pt>
                <c:pt idx="105">
                  <c:v>0.946670002406072</c:v>
                </c:pt>
                <c:pt idx="106">
                  <c:v>0.946670002406072</c:v>
                </c:pt>
                <c:pt idx="107">
                  <c:v>0.946670002406072</c:v>
                </c:pt>
                <c:pt idx="108">
                  <c:v>0.946670002406072</c:v>
                </c:pt>
                <c:pt idx="109">
                  <c:v>0.946670002406072</c:v>
                </c:pt>
                <c:pt idx="110">
                  <c:v>0.946670002406072</c:v>
                </c:pt>
                <c:pt idx="111">
                  <c:v>0.946670002406072</c:v>
                </c:pt>
                <c:pt idx="112">
                  <c:v>0.946670002406072</c:v>
                </c:pt>
                <c:pt idx="113">
                  <c:v>0.946670002406072</c:v>
                </c:pt>
                <c:pt idx="114">
                  <c:v>0.946670002406072</c:v>
                </c:pt>
                <c:pt idx="115">
                  <c:v>0.946670002406072</c:v>
                </c:pt>
                <c:pt idx="116">
                  <c:v>0.946670002406072</c:v>
                </c:pt>
                <c:pt idx="117">
                  <c:v>0.946670002406072</c:v>
                </c:pt>
                <c:pt idx="118">
                  <c:v>0.946670002406072</c:v>
                </c:pt>
                <c:pt idx="119">
                  <c:v>0.946670002406072</c:v>
                </c:pt>
                <c:pt idx="120">
                  <c:v>0.946670002406072</c:v>
                </c:pt>
                <c:pt idx="121">
                  <c:v>0.946670002406072</c:v>
                </c:pt>
                <c:pt idx="122">
                  <c:v>0.946670002406072</c:v>
                </c:pt>
                <c:pt idx="123">
                  <c:v>0.946670002406072</c:v>
                </c:pt>
                <c:pt idx="124">
                  <c:v>0.946670002406072</c:v>
                </c:pt>
                <c:pt idx="125">
                  <c:v>0.946670002406072</c:v>
                </c:pt>
                <c:pt idx="126">
                  <c:v>0.946670002406072</c:v>
                </c:pt>
                <c:pt idx="127">
                  <c:v>0.946670002406072</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6"/>
          <c:order val="14"/>
          <c:spPr>
            <a:ln w="9525">
              <a:solidFill>
                <a:schemeClr val="tx1">
                  <a:lumMod val="50000"/>
                  <a:lumOff val="50000"/>
                </a:schemeClr>
              </a:solidFill>
              <a:prstDash val="sysDash"/>
            </a:ln>
          </c:spPr>
          <c:marker>
            <c:symbol val="none"/>
          </c:marker>
          <c:xVal>
            <c:numRef>
              <c:f>calculatorbig!$FU$8:$FU$135</c:f>
              <c:numCache>
                <c:formatCode>0.0%</c:formatCode>
                <c:ptCount val="128"/>
                <c:pt idx="0">
                  <c:v>0.986939154844488</c:v>
                </c:pt>
                <c:pt idx="1">
                  <c:v>0.986939154844488</c:v>
                </c:pt>
                <c:pt idx="2">
                  <c:v>0.986939154844488</c:v>
                </c:pt>
                <c:pt idx="3">
                  <c:v>0.986939154844488</c:v>
                </c:pt>
                <c:pt idx="4">
                  <c:v>0.986939154844488</c:v>
                </c:pt>
                <c:pt idx="5">
                  <c:v>0.986939154844488</c:v>
                </c:pt>
                <c:pt idx="6">
                  <c:v>0.986939154844488</c:v>
                </c:pt>
                <c:pt idx="7">
                  <c:v>0.986939154844488</c:v>
                </c:pt>
                <c:pt idx="8">
                  <c:v>0.986939154844488</c:v>
                </c:pt>
                <c:pt idx="9">
                  <c:v>0.986939154844488</c:v>
                </c:pt>
                <c:pt idx="10">
                  <c:v>0.986939154844488</c:v>
                </c:pt>
                <c:pt idx="11">
                  <c:v>0.986939154844488</c:v>
                </c:pt>
                <c:pt idx="12">
                  <c:v>0.986939154844488</c:v>
                </c:pt>
                <c:pt idx="13">
                  <c:v>0.986939154844488</c:v>
                </c:pt>
                <c:pt idx="14">
                  <c:v>0.986939154844488</c:v>
                </c:pt>
                <c:pt idx="15">
                  <c:v>0.986939154844488</c:v>
                </c:pt>
                <c:pt idx="16">
                  <c:v>0.986939154844488</c:v>
                </c:pt>
                <c:pt idx="17">
                  <c:v>0.986939154844488</c:v>
                </c:pt>
                <c:pt idx="18">
                  <c:v>0.986939154844488</c:v>
                </c:pt>
                <c:pt idx="19">
                  <c:v>0.986939154844488</c:v>
                </c:pt>
                <c:pt idx="20">
                  <c:v>0.986939154844488</c:v>
                </c:pt>
                <c:pt idx="21">
                  <c:v>0.986939154844488</c:v>
                </c:pt>
                <c:pt idx="22">
                  <c:v>0.986939154844488</c:v>
                </c:pt>
                <c:pt idx="23">
                  <c:v>0.986939154844488</c:v>
                </c:pt>
                <c:pt idx="24">
                  <c:v>0.986939154844488</c:v>
                </c:pt>
                <c:pt idx="25">
                  <c:v>0.986939154844488</c:v>
                </c:pt>
                <c:pt idx="26">
                  <c:v>0.986939154844488</c:v>
                </c:pt>
                <c:pt idx="27">
                  <c:v>0.986939154844488</c:v>
                </c:pt>
                <c:pt idx="28">
                  <c:v>0.986939154844488</c:v>
                </c:pt>
                <c:pt idx="29">
                  <c:v>0.986939154844488</c:v>
                </c:pt>
                <c:pt idx="30">
                  <c:v>0.986939154844488</c:v>
                </c:pt>
                <c:pt idx="31">
                  <c:v>0.986939154844488</c:v>
                </c:pt>
                <c:pt idx="32">
                  <c:v>0.986939154844488</c:v>
                </c:pt>
                <c:pt idx="33">
                  <c:v>0.986939154844488</c:v>
                </c:pt>
                <c:pt idx="34">
                  <c:v>0.986939154844488</c:v>
                </c:pt>
                <c:pt idx="35">
                  <c:v>0.986939154844488</c:v>
                </c:pt>
                <c:pt idx="36">
                  <c:v>0.986939154844488</c:v>
                </c:pt>
                <c:pt idx="37">
                  <c:v>0.986939154844488</c:v>
                </c:pt>
                <c:pt idx="38">
                  <c:v>0.986939154844488</c:v>
                </c:pt>
                <c:pt idx="39">
                  <c:v>0.986939154844488</c:v>
                </c:pt>
                <c:pt idx="40">
                  <c:v>0.986939154844488</c:v>
                </c:pt>
                <c:pt idx="41">
                  <c:v>0.986939154844488</c:v>
                </c:pt>
                <c:pt idx="42">
                  <c:v>0.986939154844488</c:v>
                </c:pt>
                <c:pt idx="43">
                  <c:v>0.986939154844488</c:v>
                </c:pt>
                <c:pt idx="44">
                  <c:v>0.986939154844488</c:v>
                </c:pt>
                <c:pt idx="45">
                  <c:v>0.986939154844488</c:v>
                </c:pt>
                <c:pt idx="46">
                  <c:v>0.986939154844488</c:v>
                </c:pt>
                <c:pt idx="47">
                  <c:v>0.986939154844488</c:v>
                </c:pt>
                <c:pt idx="48">
                  <c:v>0.986939154844488</c:v>
                </c:pt>
                <c:pt idx="49">
                  <c:v>0.986939154844488</c:v>
                </c:pt>
                <c:pt idx="50">
                  <c:v>0.986939154844488</c:v>
                </c:pt>
                <c:pt idx="51">
                  <c:v>0.986939154844488</c:v>
                </c:pt>
                <c:pt idx="52">
                  <c:v>0.986939154844488</c:v>
                </c:pt>
                <c:pt idx="53">
                  <c:v>0.986939154844488</c:v>
                </c:pt>
                <c:pt idx="54">
                  <c:v>0.986939154844488</c:v>
                </c:pt>
                <c:pt idx="55">
                  <c:v>0.986939154844488</c:v>
                </c:pt>
                <c:pt idx="56">
                  <c:v>0.986939154844488</c:v>
                </c:pt>
                <c:pt idx="57">
                  <c:v>0.986939154844488</c:v>
                </c:pt>
                <c:pt idx="58">
                  <c:v>0.986939154844488</c:v>
                </c:pt>
                <c:pt idx="59">
                  <c:v>0.986939154844488</c:v>
                </c:pt>
                <c:pt idx="60">
                  <c:v>0.986939154844488</c:v>
                </c:pt>
                <c:pt idx="61">
                  <c:v>0.986939154844488</c:v>
                </c:pt>
                <c:pt idx="62">
                  <c:v>0.986939154844488</c:v>
                </c:pt>
                <c:pt idx="63">
                  <c:v>0.986939154844488</c:v>
                </c:pt>
                <c:pt idx="64">
                  <c:v>0.986939154844488</c:v>
                </c:pt>
                <c:pt idx="65">
                  <c:v>0.986939154844488</c:v>
                </c:pt>
                <c:pt idx="66">
                  <c:v>0.986939154844488</c:v>
                </c:pt>
                <c:pt idx="67">
                  <c:v>0.986939154844488</c:v>
                </c:pt>
                <c:pt idx="68">
                  <c:v>0.986939154844488</c:v>
                </c:pt>
                <c:pt idx="69">
                  <c:v>0.986939154844488</c:v>
                </c:pt>
                <c:pt idx="70">
                  <c:v>0.986939154844488</c:v>
                </c:pt>
                <c:pt idx="71">
                  <c:v>0.986939154844488</c:v>
                </c:pt>
                <c:pt idx="72">
                  <c:v>0.986939154844488</c:v>
                </c:pt>
                <c:pt idx="73">
                  <c:v>0.986939154844488</c:v>
                </c:pt>
                <c:pt idx="74">
                  <c:v>0.986939154844488</c:v>
                </c:pt>
                <c:pt idx="75">
                  <c:v>0.986939154844488</c:v>
                </c:pt>
                <c:pt idx="76">
                  <c:v>0.986939154844488</c:v>
                </c:pt>
                <c:pt idx="77">
                  <c:v>0.986939154844488</c:v>
                </c:pt>
                <c:pt idx="78">
                  <c:v>0.986939154844488</c:v>
                </c:pt>
                <c:pt idx="79">
                  <c:v>0.986939154844488</c:v>
                </c:pt>
                <c:pt idx="80">
                  <c:v>0.986939154844488</c:v>
                </c:pt>
                <c:pt idx="81">
                  <c:v>0.986939154844488</c:v>
                </c:pt>
                <c:pt idx="82">
                  <c:v>0.986939154844488</c:v>
                </c:pt>
                <c:pt idx="83">
                  <c:v>0.986939154844488</c:v>
                </c:pt>
                <c:pt idx="84">
                  <c:v>0.986939154844488</c:v>
                </c:pt>
                <c:pt idx="85">
                  <c:v>0.986939154844488</c:v>
                </c:pt>
                <c:pt idx="86">
                  <c:v>0.986939154844488</c:v>
                </c:pt>
                <c:pt idx="87">
                  <c:v>0.986939154844488</c:v>
                </c:pt>
                <c:pt idx="88">
                  <c:v>0.986939154844488</c:v>
                </c:pt>
                <c:pt idx="89">
                  <c:v>0.986939154844488</c:v>
                </c:pt>
                <c:pt idx="90">
                  <c:v>0.986939154844488</c:v>
                </c:pt>
                <c:pt idx="91">
                  <c:v>0.986939154844488</c:v>
                </c:pt>
                <c:pt idx="92">
                  <c:v>0.986939154844488</c:v>
                </c:pt>
                <c:pt idx="93">
                  <c:v>0.986939154844488</c:v>
                </c:pt>
                <c:pt idx="94">
                  <c:v>0.986939154844488</c:v>
                </c:pt>
                <c:pt idx="95">
                  <c:v>0.986939154844488</c:v>
                </c:pt>
                <c:pt idx="96">
                  <c:v>0.986939154844488</c:v>
                </c:pt>
                <c:pt idx="97">
                  <c:v>0.986939154844488</c:v>
                </c:pt>
                <c:pt idx="98">
                  <c:v>0.986939154844488</c:v>
                </c:pt>
                <c:pt idx="99">
                  <c:v>0.986939154844488</c:v>
                </c:pt>
                <c:pt idx="100">
                  <c:v>0.986939154844488</c:v>
                </c:pt>
                <c:pt idx="101">
                  <c:v>0.986939154844488</c:v>
                </c:pt>
                <c:pt idx="102">
                  <c:v>0.986939154844488</c:v>
                </c:pt>
                <c:pt idx="103">
                  <c:v>0.986939154844488</c:v>
                </c:pt>
                <c:pt idx="104">
                  <c:v>0.986939154844488</c:v>
                </c:pt>
                <c:pt idx="105">
                  <c:v>0.986939154844488</c:v>
                </c:pt>
                <c:pt idx="106">
                  <c:v>0.986939154844488</c:v>
                </c:pt>
                <c:pt idx="107">
                  <c:v>0.986939154844488</c:v>
                </c:pt>
                <c:pt idx="108">
                  <c:v>0.986939154844488</c:v>
                </c:pt>
                <c:pt idx="109">
                  <c:v>0.986939154844488</c:v>
                </c:pt>
                <c:pt idx="110">
                  <c:v>0.986939154844488</c:v>
                </c:pt>
                <c:pt idx="111">
                  <c:v>0.986939154844488</c:v>
                </c:pt>
                <c:pt idx="112">
                  <c:v>0.986939154844488</c:v>
                </c:pt>
                <c:pt idx="113">
                  <c:v>0.986939154844488</c:v>
                </c:pt>
                <c:pt idx="114">
                  <c:v>0.986939154844488</c:v>
                </c:pt>
                <c:pt idx="115">
                  <c:v>0.986939154844488</c:v>
                </c:pt>
                <c:pt idx="116">
                  <c:v>0.986939154844488</c:v>
                </c:pt>
                <c:pt idx="117">
                  <c:v>0.986939154844488</c:v>
                </c:pt>
                <c:pt idx="118">
                  <c:v>0.986939154844488</c:v>
                </c:pt>
                <c:pt idx="119">
                  <c:v>0.986939154844488</c:v>
                </c:pt>
                <c:pt idx="120">
                  <c:v>0.986939154844488</c:v>
                </c:pt>
                <c:pt idx="121">
                  <c:v>0.986939154844488</c:v>
                </c:pt>
                <c:pt idx="122">
                  <c:v>0.986939154844488</c:v>
                </c:pt>
                <c:pt idx="123">
                  <c:v>0.986939154844488</c:v>
                </c:pt>
                <c:pt idx="124">
                  <c:v>0.986939154844488</c:v>
                </c:pt>
                <c:pt idx="125">
                  <c:v>0.986939154844488</c:v>
                </c:pt>
                <c:pt idx="126">
                  <c:v>0.986939154844488</c:v>
                </c:pt>
                <c:pt idx="127">
                  <c:v>0.986939154844488</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5"/>
          <c:order val="3"/>
          <c:spPr>
            <a:ln w="9525">
              <a:solidFill>
                <a:schemeClr val="tx1">
                  <a:lumMod val="50000"/>
                  <a:lumOff val="50000"/>
                </a:schemeClr>
              </a:solidFill>
              <a:prstDash val="sysDash"/>
            </a:ln>
          </c:spPr>
          <c:marker>
            <c:symbol val="none"/>
          </c:marker>
          <c:xVal>
            <c:numRef>
              <c:f>calculatorbig!$FJ$8:$FJ$135</c:f>
              <c:numCache>
                <c:formatCode>0.0%</c:formatCode>
                <c:ptCount val="128"/>
                <c:pt idx="0">
                  <c:v>0.0370613069585704</c:v>
                </c:pt>
                <c:pt idx="1">
                  <c:v>0.0370613069585704</c:v>
                </c:pt>
                <c:pt idx="2">
                  <c:v>0.0370613069585704</c:v>
                </c:pt>
                <c:pt idx="3">
                  <c:v>0.0370613069585704</c:v>
                </c:pt>
                <c:pt idx="4">
                  <c:v>0.0370613069585704</c:v>
                </c:pt>
                <c:pt idx="5">
                  <c:v>0.0370613069585704</c:v>
                </c:pt>
                <c:pt idx="6">
                  <c:v>0.0370613069585704</c:v>
                </c:pt>
                <c:pt idx="7">
                  <c:v>0.0370613069585704</c:v>
                </c:pt>
                <c:pt idx="8">
                  <c:v>0.0370613069585704</c:v>
                </c:pt>
                <c:pt idx="9">
                  <c:v>0.0370613069585704</c:v>
                </c:pt>
                <c:pt idx="10">
                  <c:v>0.0370613069585704</c:v>
                </c:pt>
                <c:pt idx="11">
                  <c:v>0.0370613069585704</c:v>
                </c:pt>
                <c:pt idx="12">
                  <c:v>0.0370613069585704</c:v>
                </c:pt>
                <c:pt idx="13">
                  <c:v>0.0370613069585704</c:v>
                </c:pt>
                <c:pt idx="14">
                  <c:v>0.0370613069585704</c:v>
                </c:pt>
                <c:pt idx="15">
                  <c:v>0.0370613069585704</c:v>
                </c:pt>
                <c:pt idx="16">
                  <c:v>0.0370613069585704</c:v>
                </c:pt>
                <c:pt idx="17">
                  <c:v>0.0370613069585704</c:v>
                </c:pt>
                <c:pt idx="18">
                  <c:v>0.0370613069585704</c:v>
                </c:pt>
                <c:pt idx="19">
                  <c:v>0.0370613069585704</c:v>
                </c:pt>
                <c:pt idx="20">
                  <c:v>0.0370613069585704</c:v>
                </c:pt>
                <c:pt idx="21">
                  <c:v>0.0370613069585704</c:v>
                </c:pt>
                <c:pt idx="22">
                  <c:v>0.0370613069585704</c:v>
                </c:pt>
                <c:pt idx="23">
                  <c:v>0.0370613069585704</c:v>
                </c:pt>
                <c:pt idx="24">
                  <c:v>0.0370613069585704</c:v>
                </c:pt>
                <c:pt idx="25">
                  <c:v>0.0370613069585704</c:v>
                </c:pt>
                <c:pt idx="26">
                  <c:v>0.0370613069585704</c:v>
                </c:pt>
                <c:pt idx="27">
                  <c:v>0.0370613069585704</c:v>
                </c:pt>
                <c:pt idx="28">
                  <c:v>0.0370613069585704</c:v>
                </c:pt>
                <c:pt idx="29">
                  <c:v>0.0370613069585704</c:v>
                </c:pt>
                <c:pt idx="30">
                  <c:v>0.0370613069585704</c:v>
                </c:pt>
                <c:pt idx="31">
                  <c:v>0.0370613069585704</c:v>
                </c:pt>
                <c:pt idx="32">
                  <c:v>0.0370613069585704</c:v>
                </c:pt>
                <c:pt idx="33">
                  <c:v>0.0370613069585704</c:v>
                </c:pt>
                <c:pt idx="34">
                  <c:v>0.0370613069585704</c:v>
                </c:pt>
                <c:pt idx="35">
                  <c:v>0.0370613069585704</c:v>
                </c:pt>
                <c:pt idx="36">
                  <c:v>0.0370613069585704</c:v>
                </c:pt>
                <c:pt idx="37">
                  <c:v>0.0370613069585704</c:v>
                </c:pt>
                <c:pt idx="38">
                  <c:v>0.0370613069585704</c:v>
                </c:pt>
                <c:pt idx="39">
                  <c:v>0.0370613069585704</c:v>
                </c:pt>
                <c:pt idx="40">
                  <c:v>0.0370613069585704</c:v>
                </c:pt>
                <c:pt idx="41">
                  <c:v>0.0370613069585704</c:v>
                </c:pt>
                <c:pt idx="42">
                  <c:v>0.0370613069585704</c:v>
                </c:pt>
                <c:pt idx="43">
                  <c:v>0.0370613069585704</c:v>
                </c:pt>
                <c:pt idx="44">
                  <c:v>0.0370613069585704</c:v>
                </c:pt>
                <c:pt idx="45">
                  <c:v>0.0370613069585704</c:v>
                </c:pt>
                <c:pt idx="46">
                  <c:v>0.0370613069585704</c:v>
                </c:pt>
                <c:pt idx="47">
                  <c:v>0.0370613069585704</c:v>
                </c:pt>
                <c:pt idx="48">
                  <c:v>0.0370613069585704</c:v>
                </c:pt>
                <c:pt idx="49">
                  <c:v>0.0370613069585704</c:v>
                </c:pt>
                <c:pt idx="50">
                  <c:v>0.0370613069585704</c:v>
                </c:pt>
                <c:pt idx="51">
                  <c:v>0.0370613069585704</c:v>
                </c:pt>
                <c:pt idx="52">
                  <c:v>0.0370613069585704</c:v>
                </c:pt>
                <c:pt idx="53">
                  <c:v>0.0370613069585704</c:v>
                </c:pt>
                <c:pt idx="54">
                  <c:v>0.0370613069585704</c:v>
                </c:pt>
                <c:pt idx="55">
                  <c:v>0.0370613069585704</c:v>
                </c:pt>
                <c:pt idx="56">
                  <c:v>0.0370613069585704</c:v>
                </c:pt>
                <c:pt idx="57">
                  <c:v>0.0370613069585704</c:v>
                </c:pt>
                <c:pt idx="58">
                  <c:v>0.0370613069585704</c:v>
                </c:pt>
                <c:pt idx="59">
                  <c:v>0.0370613069585704</c:v>
                </c:pt>
                <c:pt idx="60">
                  <c:v>0.0370613069585704</c:v>
                </c:pt>
                <c:pt idx="61">
                  <c:v>0.0370613069585704</c:v>
                </c:pt>
                <c:pt idx="62">
                  <c:v>0.0370613069585704</c:v>
                </c:pt>
                <c:pt idx="63">
                  <c:v>0.0370613069585704</c:v>
                </c:pt>
                <c:pt idx="64">
                  <c:v>0.0370613069585704</c:v>
                </c:pt>
                <c:pt idx="65">
                  <c:v>0.0370613069585704</c:v>
                </c:pt>
                <c:pt idx="66">
                  <c:v>0.0370613069585704</c:v>
                </c:pt>
                <c:pt idx="67">
                  <c:v>0.0370613069585704</c:v>
                </c:pt>
                <c:pt idx="68">
                  <c:v>0.0370613069585704</c:v>
                </c:pt>
                <c:pt idx="69">
                  <c:v>0.0370613069585704</c:v>
                </c:pt>
                <c:pt idx="70">
                  <c:v>0.0370613069585704</c:v>
                </c:pt>
                <c:pt idx="71">
                  <c:v>0.0370613069585704</c:v>
                </c:pt>
                <c:pt idx="72">
                  <c:v>0.0370613069585704</c:v>
                </c:pt>
                <c:pt idx="73">
                  <c:v>0.0370613069585704</c:v>
                </c:pt>
                <c:pt idx="74">
                  <c:v>0.0370613069585704</c:v>
                </c:pt>
                <c:pt idx="75">
                  <c:v>0.0370613069585704</c:v>
                </c:pt>
                <c:pt idx="76">
                  <c:v>0.0370613069585704</c:v>
                </c:pt>
                <c:pt idx="77">
                  <c:v>0.0370613069585704</c:v>
                </c:pt>
                <c:pt idx="78">
                  <c:v>0.0370613069585704</c:v>
                </c:pt>
                <c:pt idx="79">
                  <c:v>0.0370613069585704</c:v>
                </c:pt>
                <c:pt idx="80">
                  <c:v>0.0370613069585704</c:v>
                </c:pt>
                <c:pt idx="81">
                  <c:v>0.0370613069585704</c:v>
                </c:pt>
                <c:pt idx="82">
                  <c:v>0.0370613069585704</c:v>
                </c:pt>
                <c:pt idx="83">
                  <c:v>0.0370613069585704</c:v>
                </c:pt>
                <c:pt idx="84">
                  <c:v>0.0370613069585704</c:v>
                </c:pt>
                <c:pt idx="85">
                  <c:v>0.0370613069585704</c:v>
                </c:pt>
                <c:pt idx="86">
                  <c:v>0.0370613069585704</c:v>
                </c:pt>
                <c:pt idx="87">
                  <c:v>0.0370613069585704</c:v>
                </c:pt>
                <c:pt idx="88">
                  <c:v>0.0370613069585704</c:v>
                </c:pt>
                <c:pt idx="89">
                  <c:v>0.0370613069585704</c:v>
                </c:pt>
                <c:pt idx="90">
                  <c:v>0.0370613069585704</c:v>
                </c:pt>
                <c:pt idx="91">
                  <c:v>0.0370613069585704</c:v>
                </c:pt>
                <c:pt idx="92">
                  <c:v>0.0370613069585704</c:v>
                </c:pt>
                <c:pt idx="93">
                  <c:v>0.0370613069585704</c:v>
                </c:pt>
                <c:pt idx="94">
                  <c:v>0.0370613069585704</c:v>
                </c:pt>
                <c:pt idx="95">
                  <c:v>0.0370613069585704</c:v>
                </c:pt>
                <c:pt idx="96">
                  <c:v>0.0370613069585704</c:v>
                </c:pt>
                <c:pt idx="97">
                  <c:v>0.0370613069585704</c:v>
                </c:pt>
                <c:pt idx="98">
                  <c:v>0.0370613069585704</c:v>
                </c:pt>
                <c:pt idx="99">
                  <c:v>0.0370613069585704</c:v>
                </c:pt>
                <c:pt idx="100">
                  <c:v>0.0370613069585704</c:v>
                </c:pt>
                <c:pt idx="101">
                  <c:v>0.0370613069585704</c:v>
                </c:pt>
                <c:pt idx="102">
                  <c:v>0.0370613069585704</c:v>
                </c:pt>
                <c:pt idx="103">
                  <c:v>0.0370613069585704</c:v>
                </c:pt>
                <c:pt idx="104">
                  <c:v>0.0370613069585704</c:v>
                </c:pt>
                <c:pt idx="105">
                  <c:v>0.0370613069585704</c:v>
                </c:pt>
                <c:pt idx="106">
                  <c:v>0.0370613069585704</c:v>
                </c:pt>
                <c:pt idx="107">
                  <c:v>0.0370613069585704</c:v>
                </c:pt>
                <c:pt idx="108">
                  <c:v>0.0370613069585704</c:v>
                </c:pt>
                <c:pt idx="109">
                  <c:v>0.0370613069585704</c:v>
                </c:pt>
                <c:pt idx="110">
                  <c:v>0.0370613069585704</c:v>
                </c:pt>
                <c:pt idx="111">
                  <c:v>0.0370613069585704</c:v>
                </c:pt>
                <c:pt idx="112">
                  <c:v>0.0370613069585704</c:v>
                </c:pt>
                <c:pt idx="113">
                  <c:v>0.0370613069585704</c:v>
                </c:pt>
                <c:pt idx="114">
                  <c:v>0.0370613069585704</c:v>
                </c:pt>
                <c:pt idx="115">
                  <c:v>0.0370613069585704</c:v>
                </c:pt>
                <c:pt idx="116">
                  <c:v>0.0370613069585704</c:v>
                </c:pt>
                <c:pt idx="117">
                  <c:v>0.0370613069585704</c:v>
                </c:pt>
                <c:pt idx="118">
                  <c:v>0.0370613069585704</c:v>
                </c:pt>
                <c:pt idx="119">
                  <c:v>0.0370613069585704</c:v>
                </c:pt>
                <c:pt idx="120">
                  <c:v>0.0370613069585704</c:v>
                </c:pt>
                <c:pt idx="121">
                  <c:v>0.0370613069585704</c:v>
                </c:pt>
                <c:pt idx="122">
                  <c:v>0.0370613069585704</c:v>
                </c:pt>
                <c:pt idx="123">
                  <c:v>0.0370613069585704</c:v>
                </c:pt>
                <c:pt idx="124">
                  <c:v>0.0370613069585704</c:v>
                </c:pt>
                <c:pt idx="125">
                  <c:v>0.0370613069585704</c:v>
                </c:pt>
                <c:pt idx="126">
                  <c:v>0.0370613069585704</c:v>
                </c:pt>
                <c:pt idx="127">
                  <c:v>0.0370613069585704</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8"/>
          <c:order val="4"/>
          <c:spPr>
            <a:ln w="9525">
              <a:solidFill>
                <a:schemeClr val="tx1">
                  <a:lumMod val="50000"/>
                  <a:lumOff val="50000"/>
                </a:schemeClr>
              </a:solidFill>
              <a:prstDash val="sysDash"/>
            </a:ln>
          </c:spPr>
          <c:marker>
            <c:symbol val="none"/>
          </c:marker>
          <c:xVal>
            <c:numRef>
              <c:f>calculatorbig!$FK$8:$FK$135</c:f>
              <c:numCache>
                <c:formatCode>0.0%</c:formatCode>
                <c:ptCount val="128"/>
                <c:pt idx="0">
                  <c:v>0.0674021285541131</c:v>
                </c:pt>
                <c:pt idx="1">
                  <c:v>0.0674021285541131</c:v>
                </c:pt>
                <c:pt idx="2">
                  <c:v>0.0674021285541131</c:v>
                </c:pt>
                <c:pt idx="3">
                  <c:v>0.0674021285541131</c:v>
                </c:pt>
                <c:pt idx="4">
                  <c:v>0.0674021285541131</c:v>
                </c:pt>
                <c:pt idx="5">
                  <c:v>0.0674021285541131</c:v>
                </c:pt>
                <c:pt idx="6">
                  <c:v>0.0674021285541131</c:v>
                </c:pt>
                <c:pt idx="7">
                  <c:v>0.0674021285541131</c:v>
                </c:pt>
                <c:pt idx="8">
                  <c:v>0.0674021285541131</c:v>
                </c:pt>
                <c:pt idx="9">
                  <c:v>0.0674021285541131</c:v>
                </c:pt>
                <c:pt idx="10">
                  <c:v>0.0674021285541131</c:v>
                </c:pt>
                <c:pt idx="11">
                  <c:v>0.0674021285541131</c:v>
                </c:pt>
                <c:pt idx="12">
                  <c:v>0.0674021285541131</c:v>
                </c:pt>
                <c:pt idx="13">
                  <c:v>0.0674021285541131</c:v>
                </c:pt>
                <c:pt idx="14">
                  <c:v>0.0674021285541131</c:v>
                </c:pt>
                <c:pt idx="15">
                  <c:v>0.0674021285541131</c:v>
                </c:pt>
                <c:pt idx="16">
                  <c:v>0.0674021285541131</c:v>
                </c:pt>
                <c:pt idx="17">
                  <c:v>0.0674021285541131</c:v>
                </c:pt>
                <c:pt idx="18">
                  <c:v>0.0674021285541131</c:v>
                </c:pt>
                <c:pt idx="19">
                  <c:v>0.0674021285541131</c:v>
                </c:pt>
                <c:pt idx="20">
                  <c:v>0.0674021285541131</c:v>
                </c:pt>
                <c:pt idx="21">
                  <c:v>0.0674021285541131</c:v>
                </c:pt>
                <c:pt idx="22">
                  <c:v>0.0674021285541131</c:v>
                </c:pt>
                <c:pt idx="23">
                  <c:v>0.0674021285541131</c:v>
                </c:pt>
                <c:pt idx="24">
                  <c:v>0.0674021285541131</c:v>
                </c:pt>
                <c:pt idx="25">
                  <c:v>0.0674021285541131</c:v>
                </c:pt>
                <c:pt idx="26">
                  <c:v>0.0674021285541131</c:v>
                </c:pt>
                <c:pt idx="27">
                  <c:v>0.0674021285541131</c:v>
                </c:pt>
                <c:pt idx="28">
                  <c:v>0.0674021285541131</c:v>
                </c:pt>
                <c:pt idx="29">
                  <c:v>0.0674021285541131</c:v>
                </c:pt>
                <c:pt idx="30">
                  <c:v>0.0674021285541131</c:v>
                </c:pt>
                <c:pt idx="31">
                  <c:v>0.0674021285541131</c:v>
                </c:pt>
                <c:pt idx="32">
                  <c:v>0.0674021285541131</c:v>
                </c:pt>
                <c:pt idx="33">
                  <c:v>0.0674021285541131</c:v>
                </c:pt>
                <c:pt idx="34">
                  <c:v>0.0674021285541131</c:v>
                </c:pt>
                <c:pt idx="35">
                  <c:v>0.0674021285541131</c:v>
                </c:pt>
                <c:pt idx="36">
                  <c:v>0.0674021285541131</c:v>
                </c:pt>
                <c:pt idx="37">
                  <c:v>0.0674021285541131</c:v>
                </c:pt>
                <c:pt idx="38">
                  <c:v>0.0674021285541131</c:v>
                </c:pt>
                <c:pt idx="39">
                  <c:v>0.0674021285541131</c:v>
                </c:pt>
                <c:pt idx="40">
                  <c:v>0.0674021285541131</c:v>
                </c:pt>
                <c:pt idx="41">
                  <c:v>0.0674021285541131</c:v>
                </c:pt>
                <c:pt idx="42">
                  <c:v>0.0674021285541131</c:v>
                </c:pt>
                <c:pt idx="43">
                  <c:v>0.0674021285541131</c:v>
                </c:pt>
                <c:pt idx="44">
                  <c:v>0.0674021285541131</c:v>
                </c:pt>
                <c:pt idx="45">
                  <c:v>0.0674021285541131</c:v>
                </c:pt>
                <c:pt idx="46">
                  <c:v>0.0674021285541131</c:v>
                </c:pt>
                <c:pt idx="47">
                  <c:v>0.0674021285541131</c:v>
                </c:pt>
                <c:pt idx="48">
                  <c:v>0.0674021285541131</c:v>
                </c:pt>
                <c:pt idx="49">
                  <c:v>0.0674021285541131</c:v>
                </c:pt>
                <c:pt idx="50">
                  <c:v>0.0674021285541131</c:v>
                </c:pt>
                <c:pt idx="51">
                  <c:v>0.0674021285541131</c:v>
                </c:pt>
                <c:pt idx="52">
                  <c:v>0.0674021285541131</c:v>
                </c:pt>
                <c:pt idx="53">
                  <c:v>0.0674021285541131</c:v>
                </c:pt>
                <c:pt idx="54">
                  <c:v>0.0674021285541131</c:v>
                </c:pt>
                <c:pt idx="55">
                  <c:v>0.0674021285541131</c:v>
                </c:pt>
                <c:pt idx="56">
                  <c:v>0.0674021285541131</c:v>
                </c:pt>
                <c:pt idx="57">
                  <c:v>0.0674021285541131</c:v>
                </c:pt>
                <c:pt idx="58">
                  <c:v>0.0674021285541131</c:v>
                </c:pt>
                <c:pt idx="59">
                  <c:v>0.0674021285541131</c:v>
                </c:pt>
                <c:pt idx="60">
                  <c:v>0.0674021285541131</c:v>
                </c:pt>
                <c:pt idx="61">
                  <c:v>0.0674021285541131</c:v>
                </c:pt>
                <c:pt idx="62">
                  <c:v>0.0674021285541131</c:v>
                </c:pt>
                <c:pt idx="63">
                  <c:v>0.0674021285541131</c:v>
                </c:pt>
                <c:pt idx="64">
                  <c:v>0.0674021285541131</c:v>
                </c:pt>
                <c:pt idx="65">
                  <c:v>0.0674021285541131</c:v>
                </c:pt>
                <c:pt idx="66">
                  <c:v>0.0674021285541131</c:v>
                </c:pt>
                <c:pt idx="67">
                  <c:v>0.0674021285541131</c:v>
                </c:pt>
                <c:pt idx="68">
                  <c:v>0.0674021285541131</c:v>
                </c:pt>
                <c:pt idx="69">
                  <c:v>0.0674021285541131</c:v>
                </c:pt>
                <c:pt idx="70">
                  <c:v>0.0674021285541131</c:v>
                </c:pt>
                <c:pt idx="71">
                  <c:v>0.0674021285541131</c:v>
                </c:pt>
                <c:pt idx="72">
                  <c:v>0.0674021285541131</c:v>
                </c:pt>
                <c:pt idx="73">
                  <c:v>0.0674021285541131</c:v>
                </c:pt>
                <c:pt idx="74">
                  <c:v>0.0674021285541131</c:v>
                </c:pt>
                <c:pt idx="75">
                  <c:v>0.0674021285541131</c:v>
                </c:pt>
                <c:pt idx="76">
                  <c:v>0.0674021285541131</c:v>
                </c:pt>
                <c:pt idx="77">
                  <c:v>0.0674021285541131</c:v>
                </c:pt>
                <c:pt idx="78">
                  <c:v>0.0674021285541131</c:v>
                </c:pt>
                <c:pt idx="79">
                  <c:v>0.0674021285541131</c:v>
                </c:pt>
                <c:pt idx="80">
                  <c:v>0.0674021285541131</c:v>
                </c:pt>
                <c:pt idx="81">
                  <c:v>0.0674021285541131</c:v>
                </c:pt>
                <c:pt idx="82">
                  <c:v>0.0674021285541131</c:v>
                </c:pt>
                <c:pt idx="83">
                  <c:v>0.0674021285541131</c:v>
                </c:pt>
                <c:pt idx="84">
                  <c:v>0.0674021285541131</c:v>
                </c:pt>
                <c:pt idx="85">
                  <c:v>0.0674021285541131</c:v>
                </c:pt>
                <c:pt idx="86">
                  <c:v>0.0674021285541131</c:v>
                </c:pt>
                <c:pt idx="87">
                  <c:v>0.0674021285541131</c:v>
                </c:pt>
                <c:pt idx="88">
                  <c:v>0.0674021285541131</c:v>
                </c:pt>
                <c:pt idx="89">
                  <c:v>0.0674021285541131</c:v>
                </c:pt>
                <c:pt idx="90">
                  <c:v>0.0674021285541131</c:v>
                </c:pt>
                <c:pt idx="91">
                  <c:v>0.0674021285541131</c:v>
                </c:pt>
                <c:pt idx="92">
                  <c:v>0.0674021285541131</c:v>
                </c:pt>
                <c:pt idx="93">
                  <c:v>0.0674021285541131</c:v>
                </c:pt>
                <c:pt idx="94">
                  <c:v>0.0674021285541131</c:v>
                </c:pt>
                <c:pt idx="95">
                  <c:v>0.0674021285541131</c:v>
                </c:pt>
                <c:pt idx="96">
                  <c:v>0.0674021285541131</c:v>
                </c:pt>
                <c:pt idx="97">
                  <c:v>0.0674021285541131</c:v>
                </c:pt>
                <c:pt idx="98">
                  <c:v>0.0674021285541131</c:v>
                </c:pt>
                <c:pt idx="99">
                  <c:v>0.0674021285541131</c:v>
                </c:pt>
                <c:pt idx="100">
                  <c:v>0.0674021285541131</c:v>
                </c:pt>
                <c:pt idx="101">
                  <c:v>0.0674021285541131</c:v>
                </c:pt>
                <c:pt idx="102">
                  <c:v>0.0674021285541131</c:v>
                </c:pt>
                <c:pt idx="103">
                  <c:v>0.0674021285541131</c:v>
                </c:pt>
                <c:pt idx="104">
                  <c:v>0.0674021285541131</c:v>
                </c:pt>
                <c:pt idx="105">
                  <c:v>0.0674021285541131</c:v>
                </c:pt>
                <c:pt idx="106">
                  <c:v>0.0674021285541131</c:v>
                </c:pt>
                <c:pt idx="107">
                  <c:v>0.0674021285541131</c:v>
                </c:pt>
                <c:pt idx="108">
                  <c:v>0.0674021285541131</c:v>
                </c:pt>
                <c:pt idx="109">
                  <c:v>0.0674021285541131</c:v>
                </c:pt>
                <c:pt idx="110">
                  <c:v>0.0674021285541131</c:v>
                </c:pt>
                <c:pt idx="111">
                  <c:v>0.0674021285541131</c:v>
                </c:pt>
                <c:pt idx="112">
                  <c:v>0.0674021285541131</c:v>
                </c:pt>
                <c:pt idx="113">
                  <c:v>0.0674021285541131</c:v>
                </c:pt>
                <c:pt idx="114">
                  <c:v>0.0674021285541131</c:v>
                </c:pt>
                <c:pt idx="115">
                  <c:v>0.0674021285541131</c:v>
                </c:pt>
                <c:pt idx="116">
                  <c:v>0.0674021285541131</c:v>
                </c:pt>
                <c:pt idx="117">
                  <c:v>0.0674021285541131</c:v>
                </c:pt>
                <c:pt idx="118">
                  <c:v>0.0674021285541131</c:v>
                </c:pt>
                <c:pt idx="119">
                  <c:v>0.0674021285541131</c:v>
                </c:pt>
                <c:pt idx="120">
                  <c:v>0.0674021285541131</c:v>
                </c:pt>
                <c:pt idx="121">
                  <c:v>0.0674021285541131</c:v>
                </c:pt>
                <c:pt idx="122">
                  <c:v>0.0674021285541131</c:v>
                </c:pt>
                <c:pt idx="123">
                  <c:v>0.0674021285541131</c:v>
                </c:pt>
                <c:pt idx="124">
                  <c:v>0.0674021285541131</c:v>
                </c:pt>
                <c:pt idx="125">
                  <c:v>0.0674021285541131</c:v>
                </c:pt>
                <c:pt idx="126">
                  <c:v>0.0674021285541131</c:v>
                </c:pt>
                <c:pt idx="127">
                  <c:v>0.0674021285541131</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11"/>
          <c:order val="5"/>
          <c:spPr>
            <a:ln w="9525">
              <a:solidFill>
                <a:schemeClr val="tx1">
                  <a:lumMod val="50000"/>
                  <a:lumOff val="50000"/>
                </a:schemeClr>
              </a:solidFill>
              <a:prstDash val="sysDash"/>
            </a:ln>
          </c:spPr>
          <c:marker>
            <c:symbol val="none"/>
          </c:marker>
          <c:xVal>
            <c:numRef>
              <c:f>calculatorbig!$FL$8:$FL$135</c:f>
              <c:numCache>
                <c:formatCode>0.0%</c:formatCode>
                <c:ptCount val="128"/>
                <c:pt idx="0">
                  <c:v>0.107514272259652</c:v>
                </c:pt>
                <c:pt idx="1">
                  <c:v>0.107514272259652</c:v>
                </c:pt>
                <c:pt idx="2">
                  <c:v>0.107514272259652</c:v>
                </c:pt>
                <c:pt idx="3">
                  <c:v>0.107514272259652</c:v>
                </c:pt>
                <c:pt idx="4">
                  <c:v>0.107514272259652</c:v>
                </c:pt>
                <c:pt idx="5">
                  <c:v>0.107514272259652</c:v>
                </c:pt>
                <c:pt idx="6">
                  <c:v>0.107514272259652</c:v>
                </c:pt>
                <c:pt idx="7">
                  <c:v>0.107514272259652</c:v>
                </c:pt>
                <c:pt idx="8">
                  <c:v>0.107514272259652</c:v>
                </c:pt>
                <c:pt idx="9">
                  <c:v>0.107514272259652</c:v>
                </c:pt>
                <c:pt idx="10">
                  <c:v>0.107514272259652</c:v>
                </c:pt>
                <c:pt idx="11">
                  <c:v>0.107514272259652</c:v>
                </c:pt>
                <c:pt idx="12">
                  <c:v>0.107514272259652</c:v>
                </c:pt>
                <c:pt idx="13">
                  <c:v>0.107514272259652</c:v>
                </c:pt>
                <c:pt idx="14">
                  <c:v>0.107514272259652</c:v>
                </c:pt>
                <c:pt idx="15">
                  <c:v>0.107514272259652</c:v>
                </c:pt>
                <c:pt idx="16">
                  <c:v>0.107514272259652</c:v>
                </c:pt>
                <c:pt idx="17">
                  <c:v>0.107514272259652</c:v>
                </c:pt>
                <c:pt idx="18">
                  <c:v>0.107514272259652</c:v>
                </c:pt>
                <c:pt idx="19">
                  <c:v>0.107514272259652</c:v>
                </c:pt>
                <c:pt idx="20">
                  <c:v>0.107514272259652</c:v>
                </c:pt>
                <c:pt idx="21">
                  <c:v>0.107514272259652</c:v>
                </c:pt>
                <c:pt idx="22">
                  <c:v>0.107514272259652</c:v>
                </c:pt>
                <c:pt idx="23">
                  <c:v>0.107514272259652</c:v>
                </c:pt>
                <c:pt idx="24">
                  <c:v>0.107514272259652</c:v>
                </c:pt>
                <c:pt idx="25">
                  <c:v>0.107514272259652</c:v>
                </c:pt>
                <c:pt idx="26">
                  <c:v>0.107514272259652</c:v>
                </c:pt>
                <c:pt idx="27">
                  <c:v>0.107514272259652</c:v>
                </c:pt>
                <c:pt idx="28">
                  <c:v>0.107514272259652</c:v>
                </c:pt>
                <c:pt idx="29">
                  <c:v>0.107514272259652</c:v>
                </c:pt>
                <c:pt idx="30">
                  <c:v>0.107514272259652</c:v>
                </c:pt>
                <c:pt idx="31">
                  <c:v>0.107514272259652</c:v>
                </c:pt>
                <c:pt idx="32">
                  <c:v>0.107514272259652</c:v>
                </c:pt>
                <c:pt idx="33">
                  <c:v>0.107514272259652</c:v>
                </c:pt>
                <c:pt idx="34">
                  <c:v>0.107514272259652</c:v>
                </c:pt>
                <c:pt idx="35">
                  <c:v>0.107514272259652</c:v>
                </c:pt>
                <c:pt idx="36">
                  <c:v>0.107514272259652</c:v>
                </c:pt>
                <c:pt idx="37">
                  <c:v>0.107514272259652</c:v>
                </c:pt>
                <c:pt idx="38">
                  <c:v>0.107514272259652</c:v>
                </c:pt>
                <c:pt idx="39">
                  <c:v>0.107514272259652</c:v>
                </c:pt>
                <c:pt idx="40">
                  <c:v>0.107514272259652</c:v>
                </c:pt>
                <c:pt idx="41">
                  <c:v>0.107514272259652</c:v>
                </c:pt>
                <c:pt idx="42">
                  <c:v>0.107514272259652</c:v>
                </c:pt>
                <c:pt idx="43">
                  <c:v>0.107514272259652</c:v>
                </c:pt>
                <c:pt idx="44">
                  <c:v>0.107514272259652</c:v>
                </c:pt>
                <c:pt idx="45">
                  <c:v>0.107514272259652</c:v>
                </c:pt>
                <c:pt idx="46">
                  <c:v>0.107514272259652</c:v>
                </c:pt>
                <c:pt idx="47">
                  <c:v>0.107514272259652</c:v>
                </c:pt>
                <c:pt idx="48">
                  <c:v>0.107514272259652</c:v>
                </c:pt>
                <c:pt idx="49">
                  <c:v>0.107514272259652</c:v>
                </c:pt>
                <c:pt idx="50">
                  <c:v>0.107514272259652</c:v>
                </c:pt>
                <c:pt idx="51">
                  <c:v>0.107514272259652</c:v>
                </c:pt>
                <c:pt idx="52">
                  <c:v>0.107514272259652</c:v>
                </c:pt>
                <c:pt idx="53">
                  <c:v>0.107514272259652</c:v>
                </c:pt>
                <c:pt idx="54">
                  <c:v>0.107514272259652</c:v>
                </c:pt>
                <c:pt idx="55">
                  <c:v>0.107514272259652</c:v>
                </c:pt>
                <c:pt idx="56">
                  <c:v>0.107514272259652</c:v>
                </c:pt>
                <c:pt idx="57">
                  <c:v>0.107514272259652</c:v>
                </c:pt>
                <c:pt idx="58">
                  <c:v>0.107514272259652</c:v>
                </c:pt>
                <c:pt idx="59">
                  <c:v>0.107514272259652</c:v>
                </c:pt>
                <c:pt idx="60">
                  <c:v>0.107514272259652</c:v>
                </c:pt>
                <c:pt idx="61">
                  <c:v>0.107514272259652</c:v>
                </c:pt>
                <c:pt idx="62">
                  <c:v>0.107514272259652</c:v>
                </c:pt>
                <c:pt idx="63">
                  <c:v>0.107514272259652</c:v>
                </c:pt>
                <c:pt idx="64">
                  <c:v>0.107514272259652</c:v>
                </c:pt>
                <c:pt idx="65">
                  <c:v>0.107514272259652</c:v>
                </c:pt>
                <c:pt idx="66">
                  <c:v>0.107514272259652</c:v>
                </c:pt>
                <c:pt idx="67">
                  <c:v>0.107514272259652</c:v>
                </c:pt>
                <c:pt idx="68">
                  <c:v>0.107514272259652</c:v>
                </c:pt>
                <c:pt idx="69">
                  <c:v>0.107514272259652</c:v>
                </c:pt>
                <c:pt idx="70">
                  <c:v>0.107514272259652</c:v>
                </c:pt>
                <c:pt idx="71">
                  <c:v>0.107514272259652</c:v>
                </c:pt>
                <c:pt idx="72">
                  <c:v>0.107514272259652</c:v>
                </c:pt>
                <c:pt idx="73">
                  <c:v>0.107514272259652</c:v>
                </c:pt>
                <c:pt idx="74">
                  <c:v>0.107514272259652</c:v>
                </c:pt>
                <c:pt idx="75">
                  <c:v>0.107514272259652</c:v>
                </c:pt>
                <c:pt idx="76">
                  <c:v>0.107514272259652</c:v>
                </c:pt>
                <c:pt idx="77">
                  <c:v>0.107514272259652</c:v>
                </c:pt>
                <c:pt idx="78">
                  <c:v>0.107514272259652</c:v>
                </c:pt>
                <c:pt idx="79">
                  <c:v>0.107514272259652</c:v>
                </c:pt>
                <c:pt idx="80">
                  <c:v>0.107514272259652</c:v>
                </c:pt>
                <c:pt idx="81">
                  <c:v>0.107514272259652</c:v>
                </c:pt>
                <c:pt idx="82">
                  <c:v>0.107514272259652</c:v>
                </c:pt>
                <c:pt idx="83">
                  <c:v>0.107514272259652</c:v>
                </c:pt>
                <c:pt idx="84">
                  <c:v>0.107514272259652</c:v>
                </c:pt>
                <c:pt idx="85">
                  <c:v>0.107514272259652</c:v>
                </c:pt>
                <c:pt idx="86">
                  <c:v>0.107514272259652</c:v>
                </c:pt>
                <c:pt idx="87">
                  <c:v>0.107514272259652</c:v>
                </c:pt>
                <c:pt idx="88">
                  <c:v>0.107514272259652</c:v>
                </c:pt>
                <c:pt idx="89">
                  <c:v>0.107514272259652</c:v>
                </c:pt>
                <c:pt idx="90">
                  <c:v>0.107514272259652</c:v>
                </c:pt>
                <c:pt idx="91">
                  <c:v>0.107514272259652</c:v>
                </c:pt>
                <c:pt idx="92">
                  <c:v>0.107514272259652</c:v>
                </c:pt>
                <c:pt idx="93">
                  <c:v>0.107514272259652</c:v>
                </c:pt>
                <c:pt idx="94">
                  <c:v>0.107514272259652</c:v>
                </c:pt>
                <c:pt idx="95">
                  <c:v>0.107514272259652</c:v>
                </c:pt>
                <c:pt idx="96">
                  <c:v>0.107514272259652</c:v>
                </c:pt>
                <c:pt idx="97">
                  <c:v>0.107514272259652</c:v>
                </c:pt>
                <c:pt idx="98">
                  <c:v>0.107514272259652</c:v>
                </c:pt>
                <c:pt idx="99">
                  <c:v>0.107514272259652</c:v>
                </c:pt>
                <c:pt idx="100">
                  <c:v>0.107514272259652</c:v>
                </c:pt>
                <c:pt idx="101">
                  <c:v>0.107514272259652</c:v>
                </c:pt>
                <c:pt idx="102">
                  <c:v>0.107514272259652</c:v>
                </c:pt>
                <c:pt idx="103">
                  <c:v>0.107514272259652</c:v>
                </c:pt>
                <c:pt idx="104">
                  <c:v>0.107514272259652</c:v>
                </c:pt>
                <c:pt idx="105">
                  <c:v>0.107514272259652</c:v>
                </c:pt>
                <c:pt idx="106">
                  <c:v>0.107514272259652</c:v>
                </c:pt>
                <c:pt idx="107">
                  <c:v>0.107514272259652</c:v>
                </c:pt>
                <c:pt idx="108">
                  <c:v>0.107514272259652</c:v>
                </c:pt>
                <c:pt idx="109">
                  <c:v>0.107514272259652</c:v>
                </c:pt>
                <c:pt idx="110">
                  <c:v>0.107514272259652</c:v>
                </c:pt>
                <c:pt idx="111">
                  <c:v>0.107514272259652</c:v>
                </c:pt>
                <c:pt idx="112">
                  <c:v>0.107514272259652</c:v>
                </c:pt>
                <c:pt idx="113">
                  <c:v>0.107514272259652</c:v>
                </c:pt>
                <c:pt idx="114">
                  <c:v>0.107514272259652</c:v>
                </c:pt>
                <c:pt idx="115">
                  <c:v>0.107514272259652</c:v>
                </c:pt>
                <c:pt idx="116">
                  <c:v>0.107514272259652</c:v>
                </c:pt>
                <c:pt idx="117">
                  <c:v>0.107514272259652</c:v>
                </c:pt>
                <c:pt idx="118">
                  <c:v>0.107514272259652</c:v>
                </c:pt>
                <c:pt idx="119">
                  <c:v>0.107514272259652</c:v>
                </c:pt>
                <c:pt idx="120">
                  <c:v>0.107514272259652</c:v>
                </c:pt>
                <c:pt idx="121">
                  <c:v>0.107514272259652</c:v>
                </c:pt>
                <c:pt idx="122">
                  <c:v>0.107514272259652</c:v>
                </c:pt>
                <c:pt idx="123">
                  <c:v>0.107514272259652</c:v>
                </c:pt>
                <c:pt idx="124">
                  <c:v>0.107514272259652</c:v>
                </c:pt>
                <c:pt idx="125">
                  <c:v>0.107514272259652</c:v>
                </c:pt>
                <c:pt idx="126">
                  <c:v>0.107514272259652</c:v>
                </c:pt>
                <c:pt idx="127">
                  <c:v>0.107514272259652</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14"/>
          <c:order val="6"/>
          <c:spPr>
            <a:ln w="9525">
              <a:solidFill>
                <a:schemeClr val="tx1">
                  <a:lumMod val="50000"/>
                  <a:lumOff val="50000"/>
                </a:schemeClr>
              </a:solidFill>
              <a:prstDash val="sysDash"/>
            </a:ln>
          </c:spPr>
          <c:marker>
            <c:symbol val="none"/>
          </c:marker>
          <c:xVal>
            <c:numRef>
              <c:f>calculatorbig!$FM$8:$FM$135</c:f>
              <c:numCache>
                <c:formatCode>0.0%</c:formatCode>
                <c:ptCount val="128"/>
                <c:pt idx="0">
                  <c:v>0.159548903598657</c:v>
                </c:pt>
                <c:pt idx="1">
                  <c:v>0.159548903598657</c:v>
                </c:pt>
                <c:pt idx="2">
                  <c:v>0.159548903598657</c:v>
                </c:pt>
                <c:pt idx="3">
                  <c:v>0.159548903598657</c:v>
                </c:pt>
                <c:pt idx="4">
                  <c:v>0.159548903598657</c:v>
                </c:pt>
                <c:pt idx="5">
                  <c:v>0.159548903598657</c:v>
                </c:pt>
                <c:pt idx="6">
                  <c:v>0.159548903598657</c:v>
                </c:pt>
                <c:pt idx="7">
                  <c:v>0.159548903598657</c:v>
                </c:pt>
                <c:pt idx="8">
                  <c:v>0.159548903598657</c:v>
                </c:pt>
                <c:pt idx="9">
                  <c:v>0.159548903598657</c:v>
                </c:pt>
                <c:pt idx="10">
                  <c:v>0.159548903598657</c:v>
                </c:pt>
                <c:pt idx="11">
                  <c:v>0.159548903598657</c:v>
                </c:pt>
                <c:pt idx="12">
                  <c:v>0.159548903598657</c:v>
                </c:pt>
                <c:pt idx="13">
                  <c:v>0.159548903598657</c:v>
                </c:pt>
                <c:pt idx="14">
                  <c:v>0.159548903598657</c:v>
                </c:pt>
                <c:pt idx="15">
                  <c:v>0.159548903598657</c:v>
                </c:pt>
                <c:pt idx="16">
                  <c:v>0.159548903598657</c:v>
                </c:pt>
                <c:pt idx="17">
                  <c:v>0.159548903598657</c:v>
                </c:pt>
                <c:pt idx="18">
                  <c:v>0.159548903598657</c:v>
                </c:pt>
                <c:pt idx="19">
                  <c:v>0.159548903598657</c:v>
                </c:pt>
                <c:pt idx="20">
                  <c:v>0.159548903598657</c:v>
                </c:pt>
                <c:pt idx="21">
                  <c:v>0.159548903598657</c:v>
                </c:pt>
                <c:pt idx="22">
                  <c:v>0.159548903598657</c:v>
                </c:pt>
                <c:pt idx="23">
                  <c:v>0.159548903598657</c:v>
                </c:pt>
                <c:pt idx="24">
                  <c:v>0.159548903598657</c:v>
                </c:pt>
                <c:pt idx="25">
                  <c:v>0.159548903598657</c:v>
                </c:pt>
                <c:pt idx="26">
                  <c:v>0.159548903598657</c:v>
                </c:pt>
                <c:pt idx="27">
                  <c:v>0.159548903598657</c:v>
                </c:pt>
                <c:pt idx="28">
                  <c:v>0.159548903598657</c:v>
                </c:pt>
                <c:pt idx="29">
                  <c:v>0.159548903598657</c:v>
                </c:pt>
                <c:pt idx="30">
                  <c:v>0.159548903598657</c:v>
                </c:pt>
                <c:pt idx="31">
                  <c:v>0.159548903598657</c:v>
                </c:pt>
                <c:pt idx="32">
                  <c:v>0.159548903598657</c:v>
                </c:pt>
                <c:pt idx="33">
                  <c:v>0.159548903598657</c:v>
                </c:pt>
                <c:pt idx="34">
                  <c:v>0.159548903598657</c:v>
                </c:pt>
                <c:pt idx="35">
                  <c:v>0.159548903598657</c:v>
                </c:pt>
                <c:pt idx="36">
                  <c:v>0.159548903598657</c:v>
                </c:pt>
                <c:pt idx="37">
                  <c:v>0.159548903598657</c:v>
                </c:pt>
                <c:pt idx="38">
                  <c:v>0.159548903598657</c:v>
                </c:pt>
                <c:pt idx="39">
                  <c:v>0.159548903598657</c:v>
                </c:pt>
                <c:pt idx="40">
                  <c:v>0.159548903598657</c:v>
                </c:pt>
                <c:pt idx="41">
                  <c:v>0.159548903598657</c:v>
                </c:pt>
                <c:pt idx="42">
                  <c:v>0.159548903598657</c:v>
                </c:pt>
                <c:pt idx="43">
                  <c:v>0.159548903598657</c:v>
                </c:pt>
                <c:pt idx="44">
                  <c:v>0.159548903598657</c:v>
                </c:pt>
                <c:pt idx="45">
                  <c:v>0.159548903598657</c:v>
                </c:pt>
                <c:pt idx="46">
                  <c:v>0.159548903598657</c:v>
                </c:pt>
                <c:pt idx="47">
                  <c:v>0.159548903598657</c:v>
                </c:pt>
                <c:pt idx="48">
                  <c:v>0.159548903598657</c:v>
                </c:pt>
                <c:pt idx="49">
                  <c:v>0.159548903598657</c:v>
                </c:pt>
                <c:pt idx="50">
                  <c:v>0.159548903598657</c:v>
                </c:pt>
                <c:pt idx="51">
                  <c:v>0.159548903598657</c:v>
                </c:pt>
                <c:pt idx="52">
                  <c:v>0.159548903598657</c:v>
                </c:pt>
                <c:pt idx="53">
                  <c:v>0.159548903598657</c:v>
                </c:pt>
                <c:pt idx="54">
                  <c:v>0.159548903598657</c:v>
                </c:pt>
                <c:pt idx="55">
                  <c:v>0.159548903598657</c:v>
                </c:pt>
                <c:pt idx="56">
                  <c:v>0.159548903598657</c:v>
                </c:pt>
                <c:pt idx="57">
                  <c:v>0.159548903598657</c:v>
                </c:pt>
                <c:pt idx="58">
                  <c:v>0.159548903598657</c:v>
                </c:pt>
                <c:pt idx="59">
                  <c:v>0.159548903598657</c:v>
                </c:pt>
                <c:pt idx="60">
                  <c:v>0.159548903598657</c:v>
                </c:pt>
                <c:pt idx="61">
                  <c:v>0.159548903598657</c:v>
                </c:pt>
                <c:pt idx="62">
                  <c:v>0.159548903598657</c:v>
                </c:pt>
                <c:pt idx="63">
                  <c:v>0.159548903598657</c:v>
                </c:pt>
                <c:pt idx="64">
                  <c:v>0.159548903598657</c:v>
                </c:pt>
                <c:pt idx="65">
                  <c:v>0.159548903598657</c:v>
                </c:pt>
                <c:pt idx="66">
                  <c:v>0.159548903598657</c:v>
                </c:pt>
                <c:pt idx="67">
                  <c:v>0.159548903598657</c:v>
                </c:pt>
                <c:pt idx="68">
                  <c:v>0.159548903598657</c:v>
                </c:pt>
                <c:pt idx="69">
                  <c:v>0.159548903598657</c:v>
                </c:pt>
                <c:pt idx="70">
                  <c:v>0.159548903598657</c:v>
                </c:pt>
                <c:pt idx="71">
                  <c:v>0.159548903598657</c:v>
                </c:pt>
                <c:pt idx="72">
                  <c:v>0.159548903598657</c:v>
                </c:pt>
                <c:pt idx="73">
                  <c:v>0.159548903598657</c:v>
                </c:pt>
                <c:pt idx="74">
                  <c:v>0.159548903598657</c:v>
                </c:pt>
                <c:pt idx="75">
                  <c:v>0.159548903598657</c:v>
                </c:pt>
                <c:pt idx="76">
                  <c:v>0.159548903598657</c:v>
                </c:pt>
                <c:pt idx="77">
                  <c:v>0.159548903598657</c:v>
                </c:pt>
                <c:pt idx="78">
                  <c:v>0.159548903598657</c:v>
                </c:pt>
                <c:pt idx="79">
                  <c:v>0.159548903598657</c:v>
                </c:pt>
                <c:pt idx="80">
                  <c:v>0.159548903598657</c:v>
                </c:pt>
                <c:pt idx="81">
                  <c:v>0.159548903598657</c:v>
                </c:pt>
                <c:pt idx="82">
                  <c:v>0.159548903598657</c:v>
                </c:pt>
                <c:pt idx="83">
                  <c:v>0.159548903598657</c:v>
                </c:pt>
                <c:pt idx="84">
                  <c:v>0.159548903598657</c:v>
                </c:pt>
                <c:pt idx="85">
                  <c:v>0.159548903598657</c:v>
                </c:pt>
                <c:pt idx="86">
                  <c:v>0.159548903598657</c:v>
                </c:pt>
                <c:pt idx="87">
                  <c:v>0.159548903598657</c:v>
                </c:pt>
                <c:pt idx="88">
                  <c:v>0.159548903598657</c:v>
                </c:pt>
                <c:pt idx="89">
                  <c:v>0.159548903598657</c:v>
                </c:pt>
                <c:pt idx="90">
                  <c:v>0.159548903598657</c:v>
                </c:pt>
                <c:pt idx="91">
                  <c:v>0.159548903598657</c:v>
                </c:pt>
                <c:pt idx="92">
                  <c:v>0.159548903598657</c:v>
                </c:pt>
                <c:pt idx="93">
                  <c:v>0.159548903598657</c:v>
                </c:pt>
                <c:pt idx="94">
                  <c:v>0.159548903598657</c:v>
                </c:pt>
                <c:pt idx="95">
                  <c:v>0.159548903598657</c:v>
                </c:pt>
                <c:pt idx="96">
                  <c:v>0.159548903598657</c:v>
                </c:pt>
                <c:pt idx="97">
                  <c:v>0.159548903598657</c:v>
                </c:pt>
                <c:pt idx="98">
                  <c:v>0.159548903598657</c:v>
                </c:pt>
                <c:pt idx="99">
                  <c:v>0.159548903598657</c:v>
                </c:pt>
                <c:pt idx="100">
                  <c:v>0.159548903598657</c:v>
                </c:pt>
                <c:pt idx="101">
                  <c:v>0.159548903598657</c:v>
                </c:pt>
                <c:pt idx="102">
                  <c:v>0.159548903598657</c:v>
                </c:pt>
                <c:pt idx="103">
                  <c:v>0.159548903598657</c:v>
                </c:pt>
                <c:pt idx="104">
                  <c:v>0.159548903598657</c:v>
                </c:pt>
                <c:pt idx="105">
                  <c:v>0.159548903598657</c:v>
                </c:pt>
                <c:pt idx="106">
                  <c:v>0.159548903598657</c:v>
                </c:pt>
                <c:pt idx="107">
                  <c:v>0.159548903598657</c:v>
                </c:pt>
                <c:pt idx="108">
                  <c:v>0.159548903598657</c:v>
                </c:pt>
                <c:pt idx="109">
                  <c:v>0.159548903598657</c:v>
                </c:pt>
                <c:pt idx="110">
                  <c:v>0.159548903598657</c:v>
                </c:pt>
                <c:pt idx="111">
                  <c:v>0.159548903598657</c:v>
                </c:pt>
                <c:pt idx="112">
                  <c:v>0.159548903598657</c:v>
                </c:pt>
                <c:pt idx="113">
                  <c:v>0.159548903598657</c:v>
                </c:pt>
                <c:pt idx="114">
                  <c:v>0.159548903598657</c:v>
                </c:pt>
                <c:pt idx="115">
                  <c:v>0.159548903598657</c:v>
                </c:pt>
                <c:pt idx="116">
                  <c:v>0.159548903598657</c:v>
                </c:pt>
                <c:pt idx="117">
                  <c:v>0.159548903598657</c:v>
                </c:pt>
                <c:pt idx="118">
                  <c:v>0.159548903598657</c:v>
                </c:pt>
                <c:pt idx="119">
                  <c:v>0.159548903598657</c:v>
                </c:pt>
                <c:pt idx="120">
                  <c:v>0.159548903598657</c:v>
                </c:pt>
                <c:pt idx="121">
                  <c:v>0.159548903598657</c:v>
                </c:pt>
                <c:pt idx="122">
                  <c:v>0.159548903598657</c:v>
                </c:pt>
                <c:pt idx="123">
                  <c:v>0.159548903598657</c:v>
                </c:pt>
                <c:pt idx="124">
                  <c:v>0.159548903598657</c:v>
                </c:pt>
                <c:pt idx="125">
                  <c:v>0.159548903598657</c:v>
                </c:pt>
                <c:pt idx="126">
                  <c:v>0.159548903598657</c:v>
                </c:pt>
                <c:pt idx="127">
                  <c:v>0.159548903598657</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17"/>
          <c:order val="7"/>
          <c:spPr>
            <a:ln w="9525">
              <a:solidFill>
                <a:schemeClr val="tx1">
                  <a:lumMod val="50000"/>
                  <a:lumOff val="50000"/>
                </a:schemeClr>
              </a:solidFill>
              <a:prstDash val="sysDash"/>
            </a:ln>
          </c:spPr>
          <c:marker>
            <c:symbol val="none"/>
          </c:marker>
          <c:xVal>
            <c:numRef>
              <c:f>calculatorbig!$FN$8:$FN$135</c:f>
              <c:numCache>
                <c:formatCode>0.0%</c:formatCode>
                <c:ptCount val="128"/>
                <c:pt idx="0">
                  <c:v>0.225235997677703</c:v>
                </c:pt>
                <c:pt idx="1">
                  <c:v>0.225235997677703</c:v>
                </c:pt>
                <c:pt idx="2">
                  <c:v>0.225235997677703</c:v>
                </c:pt>
                <c:pt idx="3">
                  <c:v>0.225235997677703</c:v>
                </c:pt>
                <c:pt idx="4">
                  <c:v>0.225235997677703</c:v>
                </c:pt>
                <c:pt idx="5">
                  <c:v>0.225235997677703</c:v>
                </c:pt>
                <c:pt idx="6">
                  <c:v>0.225235997677703</c:v>
                </c:pt>
                <c:pt idx="7">
                  <c:v>0.225235997677703</c:v>
                </c:pt>
                <c:pt idx="8">
                  <c:v>0.225235997677703</c:v>
                </c:pt>
                <c:pt idx="9">
                  <c:v>0.225235997677703</c:v>
                </c:pt>
                <c:pt idx="10">
                  <c:v>0.225235997677703</c:v>
                </c:pt>
                <c:pt idx="11">
                  <c:v>0.225235997677703</c:v>
                </c:pt>
                <c:pt idx="12">
                  <c:v>0.225235997677703</c:v>
                </c:pt>
                <c:pt idx="13">
                  <c:v>0.225235997677703</c:v>
                </c:pt>
                <c:pt idx="14">
                  <c:v>0.225235997677703</c:v>
                </c:pt>
                <c:pt idx="15">
                  <c:v>0.225235997677703</c:v>
                </c:pt>
                <c:pt idx="16">
                  <c:v>0.225235997677703</c:v>
                </c:pt>
                <c:pt idx="17">
                  <c:v>0.225235997677703</c:v>
                </c:pt>
                <c:pt idx="18">
                  <c:v>0.225235997677703</c:v>
                </c:pt>
                <c:pt idx="19">
                  <c:v>0.225235997677703</c:v>
                </c:pt>
                <c:pt idx="20">
                  <c:v>0.225235997677703</c:v>
                </c:pt>
                <c:pt idx="21">
                  <c:v>0.225235997677703</c:v>
                </c:pt>
                <c:pt idx="22">
                  <c:v>0.225235997677703</c:v>
                </c:pt>
                <c:pt idx="23">
                  <c:v>0.225235997677703</c:v>
                </c:pt>
                <c:pt idx="24">
                  <c:v>0.225235997677703</c:v>
                </c:pt>
                <c:pt idx="25">
                  <c:v>0.225235997677703</c:v>
                </c:pt>
                <c:pt idx="26">
                  <c:v>0.225235997677703</c:v>
                </c:pt>
                <c:pt idx="27">
                  <c:v>0.225235997677703</c:v>
                </c:pt>
                <c:pt idx="28">
                  <c:v>0.225235997677703</c:v>
                </c:pt>
                <c:pt idx="29">
                  <c:v>0.225235997677703</c:v>
                </c:pt>
                <c:pt idx="30">
                  <c:v>0.225235997677703</c:v>
                </c:pt>
                <c:pt idx="31">
                  <c:v>0.225235997677703</c:v>
                </c:pt>
                <c:pt idx="32">
                  <c:v>0.225235997677703</c:v>
                </c:pt>
                <c:pt idx="33">
                  <c:v>0.225235997677703</c:v>
                </c:pt>
                <c:pt idx="34">
                  <c:v>0.225235997677703</c:v>
                </c:pt>
                <c:pt idx="35">
                  <c:v>0.225235997677703</c:v>
                </c:pt>
                <c:pt idx="36">
                  <c:v>0.225235997677703</c:v>
                </c:pt>
                <c:pt idx="37">
                  <c:v>0.225235997677703</c:v>
                </c:pt>
                <c:pt idx="38">
                  <c:v>0.225235997677703</c:v>
                </c:pt>
                <c:pt idx="39">
                  <c:v>0.225235997677703</c:v>
                </c:pt>
                <c:pt idx="40">
                  <c:v>0.225235997677703</c:v>
                </c:pt>
                <c:pt idx="41">
                  <c:v>0.225235997677703</c:v>
                </c:pt>
                <c:pt idx="42">
                  <c:v>0.225235997677703</c:v>
                </c:pt>
                <c:pt idx="43">
                  <c:v>0.225235997677703</c:v>
                </c:pt>
                <c:pt idx="44">
                  <c:v>0.225235997677703</c:v>
                </c:pt>
                <c:pt idx="45">
                  <c:v>0.225235997677703</c:v>
                </c:pt>
                <c:pt idx="46">
                  <c:v>0.225235997677703</c:v>
                </c:pt>
                <c:pt idx="47">
                  <c:v>0.225235997677703</c:v>
                </c:pt>
                <c:pt idx="48">
                  <c:v>0.225235997677703</c:v>
                </c:pt>
                <c:pt idx="49">
                  <c:v>0.225235997677703</c:v>
                </c:pt>
                <c:pt idx="50">
                  <c:v>0.225235997677703</c:v>
                </c:pt>
                <c:pt idx="51">
                  <c:v>0.225235997677703</c:v>
                </c:pt>
                <c:pt idx="52">
                  <c:v>0.225235997677703</c:v>
                </c:pt>
                <c:pt idx="53">
                  <c:v>0.225235997677703</c:v>
                </c:pt>
                <c:pt idx="54">
                  <c:v>0.225235997677703</c:v>
                </c:pt>
                <c:pt idx="55">
                  <c:v>0.225235997677703</c:v>
                </c:pt>
                <c:pt idx="56">
                  <c:v>0.225235997677703</c:v>
                </c:pt>
                <c:pt idx="57">
                  <c:v>0.225235997677703</c:v>
                </c:pt>
                <c:pt idx="58">
                  <c:v>0.225235997677703</c:v>
                </c:pt>
                <c:pt idx="59">
                  <c:v>0.225235997677703</c:v>
                </c:pt>
                <c:pt idx="60">
                  <c:v>0.225235997677703</c:v>
                </c:pt>
                <c:pt idx="61">
                  <c:v>0.225235997677703</c:v>
                </c:pt>
                <c:pt idx="62">
                  <c:v>0.225235997677703</c:v>
                </c:pt>
                <c:pt idx="63">
                  <c:v>0.225235997677703</c:v>
                </c:pt>
                <c:pt idx="64">
                  <c:v>0.225235997677703</c:v>
                </c:pt>
                <c:pt idx="65">
                  <c:v>0.225235997677703</c:v>
                </c:pt>
                <c:pt idx="66">
                  <c:v>0.225235997677703</c:v>
                </c:pt>
                <c:pt idx="67">
                  <c:v>0.225235997677703</c:v>
                </c:pt>
                <c:pt idx="68">
                  <c:v>0.225235997677703</c:v>
                </c:pt>
                <c:pt idx="69">
                  <c:v>0.225235997677703</c:v>
                </c:pt>
                <c:pt idx="70">
                  <c:v>0.225235997677703</c:v>
                </c:pt>
                <c:pt idx="71">
                  <c:v>0.225235997677703</c:v>
                </c:pt>
                <c:pt idx="72">
                  <c:v>0.225235997677703</c:v>
                </c:pt>
                <c:pt idx="73">
                  <c:v>0.225235997677703</c:v>
                </c:pt>
                <c:pt idx="74">
                  <c:v>0.225235997677703</c:v>
                </c:pt>
                <c:pt idx="75">
                  <c:v>0.225235997677703</c:v>
                </c:pt>
                <c:pt idx="76">
                  <c:v>0.225235997677703</c:v>
                </c:pt>
                <c:pt idx="77">
                  <c:v>0.225235997677703</c:v>
                </c:pt>
                <c:pt idx="78">
                  <c:v>0.225235997677703</c:v>
                </c:pt>
                <c:pt idx="79">
                  <c:v>0.225235997677703</c:v>
                </c:pt>
                <c:pt idx="80">
                  <c:v>0.225235997677703</c:v>
                </c:pt>
                <c:pt idx="81">
                  <c:v>0.225235997677703</c:v>
                </c:pt>
                <c:pt idx="82">
                  <c:v>0.225235997677703</c:v>
                </c:pt>
                <c:pt idx="83">
                  <c:v>0.225235997677703</c:v>
                </c:pt>
                <c:pt idx="84">
                  <c:v>0.225235997677703</c:v>
                </c:pt>
                <c:pt idx="85">
                  <c:v>0.225235997677703</c:v>
                </c:pt>
                <c:pt idx="86">
                  <c:v>0.225235997677703</c:v>
                </c:pt>
                <c:pt idx="87">
                  <c:v>0.225235997677703</c:v>
                </c:pt>
                <c:pt idx="88">
                  <c:v>0.225235997677703</c:v>
                </c:pt>
                <c:pt idx="89">
                  <c:v>0.225235997677703</c:v>
                </c:pt>
                <c:pt idx="90">
                  <c:v>0.225235997677703</c:v>
                </c:pt>
                <c:pt idx="91">
                  <c:v>0.225235997677703</c:v>
                </c:pt>
                <c:pt idx="92">
                  <c:v>0.225235997677703</c:v>
                </c:pt>
                <c:pt idx="93">
                  <c:v>0.225235997677703</c:v>
                </c:pt>
                <c:pt idx="94">
                  <c:v>0.225235997677703</c:v>
                </c:pt>
                <c:pt idx="95">
                  <c:v>0.225235997677703</c:v>
                </c:pt>
                <c:pt idx="96">
                  <c:v>0.225235997677703</c:v>
                </c:pt>
                <c:pt idx="97">
                  <c:v>0.225235997677703</c:v>
                </c:pt>
                <c:pt idx="98">
                  <c:v>0.225235997677703</c:v>
                </c:pt>
                <c:pt idx="99">
                  <c:v>0.225235997677703</c:v>
                </c:pt>
                <c:pt idx="100">
                  <c:v>0.225235997677703</c:v>
                </c:pt>
                <c:pt idx="101">
                  <c:v>0.225235997677703</c:v>
                </c:pt>
                <c:pt idx="102">
                  <c:v>0.225235997677703</c:v>
                </c:pt>
                <c:pt idx="103">
                  <c:v>0.225235997677703</c:v>
                </c:pt>
                <c:pt idx="104">
                  <c:v>0.225235997677703</c:v>
                </c:pt>
                <c:pt idx="105">
                  <c:v>0.225235997677703</c:v>
                </c:pt>
                <c:pt idx="106">
                  <c:v>0.225235997677703</c:v>
                </c:pt>
                <c:pt idx="107">
                  <c:v>0.225235997677703</c:v>
                </c:pt>
                <c:pt idx="108">
                  <c:v>0.225235997677703</c:v>
                </c:pt>
                <c:pt idx="109">
                  <c:v>0.225235997677703</c:v>
                </c:pt>
                <c:pt idx="110">
                  <c:v>0.225235997677703</c:v>
                </c:pt>
                <c:pt idx="111">
                  <c:v>0.225235997677703</c:v>
                </c:pt>
                <c:pt idx="112">
                  <c:v>0.225235997677703</c:v>
                </c:pt>
                <c:pt idx="113">
                  <c:v>0.225235997677703</c:v>
                </c:pt>
                <c:pt idx="114">
                  <c:v>0.225235997677703</c:v>
                </c:pt>
                <c:pt idx="115">
                  <c:v>0.225235997677703</c:v>
                </c:pt>
                <c:pt idx="116">
                  <c:v>0.225235997677703</c:v>
                </c:pt>
                <c:pt idx="117">
                  <c:v>0.225235997677703</c:v>
                </c:pt>
                <c:pt idx="118">
                  <c:v>0.225235997677703</c:v>
                </c:pt>
                <c:pt idx="119">
                  <c:v>0.225235997677703</c:v>
                </c:pt>
                <c:pt idx="120">
                  <c:v>0.225235997677703</c:v>
                </c:pt>
                <c:pt idx="121">
                  <c:v>0.225235997677703</c:v>
                </c:pt>
                <c:pt idx="122">
                  <c:v>0.225235997677703</c:v>
                </c:pt>
                <c:pt idx="123">
                  <c:v>0.225235997677703</c:v>
                </c:pt>
                <c:pt idx="124">
                  <c:v>0.225235997677703</c:v>
                </c:pt>
                <c:pt idx="125">
                  <c:v>0.225235997677703</c:v>
                </c:pt>
                <c:pt idx="126">
                  <c:v>0.225235997677703</c:v>
                </c:pt>
                <c:pt idx="127">
                  <c:v>0.225235997677703</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20"/>
          <c:order val="8"/>
          <c:spPr>
            <a:ln w="9525">
              <a:solidFill>
                <a:schemeClr val="tx1">
                  <a:lumMod val="50000"/>
                  <a:lumOff val="50000"/>
                </a:schemeClr>
              </a:solidFill>
              <a:prstDash val="sysDash"/>
            </a:ln>
          </c:spPr>
          <c:marker>
            <c:symbol val="none"/>
          </c:marker>
          <c:xVal>
            <c:numRef>
              <c:f>calculatorbig!$FO$8:$FO$135</c:f>
              <c:numCache>
                <c:formatCode>0.0%</c:formatCode>
                <c:ptCount val="128"/>
                <c:pt idx="0">
                  <c:v>0.307559394980383</c:v>
                </c:pt>
                <c:pt idx="1">
                  <c:v>0.307559394980383</c:v>
                </c:pt>
                <c:pt idx="2">
                  <c:v>0.307559394980383</c:v>
                </c:pt>
                <c:pt idx="3">
                  <c:v>0.307559394980383</c:v>
                </c:pt>
                <c:pt idx="4">
                  <c:v>0.307559394980383</c:v>
                </c:pt>
                <c:pt idx="5">
                  <c:v>0.307559394980383</c:v>
                </c:pt>
                <c:pt idx="6">
                  <c:v>0.307559394980383</c:v>
                </c:pt>
                <c:pt idx="7">
                  <c:v>0.307559394980383</c:v>
                </c:pt>
                <c:pt idx="8">
                  <c:v>0.307559394980383</c:v>
                </c:pt>
                <c:pt idx="9">
                  <c:v>0.307559394980383</c:v>
                </c:pt>
                <c:pt idx="10">
                  <c:v>0.307559394980383</c:v>
                </c:pt>
                <c:pt idx="11">
                  <c:v>0.307559394980383</c:v>
                </c:pt>
                <c:pt idx="12">
                  <c:v>0.307559394980383</c:v>
                </c:pt>
                <c:pt idx="13">
                  <c:v>0.307559394980383</c:v>
                </c:pt>
                <c:pt idx="14">
                  <c:v>0.307559394980383</c:v>
                </c:pt>
                <c:pt idx="15">
                  <c:v>0.307559394980383</c:v>
                </c:pt>
                <c:pt idx="16">
                  <c:v>0.307559394980383</c:v>
                </c:pt>
                <c:pt idx="17">
                  <c:v>0.307559394980383</c:v>
                </c:pt>
                <c:pt idx="18">
                  <c:v>0.307559394980383</c:v>
                </c:pt>
                <c:pt idx="19">
                  <c:v>0.307559394980383</c:v>
                </c:pt>
                <c:pt idx="20">
                  <c:v>0.307559394980383</c:v>
                </c:pt>
                <c:pt idx="21">
                  <c:v>0.307559394980383</c:v>
                </c:pt>
                <c:pt idx="22">
                  <c:v>0.307559394980383</c:v>
                </c:pt>
                <c:pt idx="23">
                  <c:v>0.307559394980383</c:v>
                </c:pt>
                <c:pt idx="24">
                  <c:v>0.307559394980383</c:v>
                </c:pt>
                <c:pt idx="25">
                  <c:v>0.307559394980383</c:v>
                </c:pt>
                <c:pt idx="26">
                  <c:v>0.307559394980383</c:v>
                </c:pt>
                <c:pt idx="27">
                  <c:v>0.307559394980383</c:v>
                </c:pt>
                <c:pt idx="28">
                  <c:v>0.307559394980383</c:v>
                </c:pt>
                <c:pt idx="29">
                  <c:v>0.307559394980383</c:v>
                </c:pt>
                <c:pt idx="30">
                  <c:v>0.307559394980383</c:v>
                </c:pt>
                <c:pt idx="31">
                  <c:v>0.307559394980383</c:v>
                </c:pt>
                <c:pt idx="32">
                  <c:v>0.307559394980383</c:v>
                </c:pt>
                <c:pt idx="33">
                  <c:v>0.307559394980383</c:v>
                </c:pt>
                <c:pt idx="34">
                  <c:v>0.307559394980383</c:v>
                </c:pt>
                <c:pt idx="35">
                  <c:v>0.307559394980383</c:v>
                </c:pt>
                <c:pt idx="36">
                  <c:v>0.307559394980383</c:v>
                </c:pt>
                <c:pt idx="37">
                  <c:v>0.307559394980383</c:v>
                </c:pt>
                <c:pt idx="38">
                  <c:v>0.307559394980383</c:v>
                </c:pt>
                <c:pt idx="39">
                  <c:v>0.307559394980383</c:v>
                </c:pt>
                <c:pt idx="40">
                  <c:v>0.307559394980383</c:v>
                </c:pt>
                <c:pt idx="41">
                  <c:v>0.307559394980383</c:v>
                </c:pt>
                <c:pt idx="42">
                  <c:v>0.307559394980383</c:v>
                </c:pt>
                <c:pt idx="43">
                  <c:v>0.307559394980383</c:v>
                </c:pt>
                <c:pt idx="44">
                  <c:v>0.307559394980383</c:v>
                </c:pt>
                <c:pt idx="45">
                  <c:v>0.307559394980383</c:v>
                </c:pt>
                <c:pt idx="46">
                  <c:v>0.307559394980383</c:v>
                </c:pt>
                <c:pt idx="47">
                  <c:v>0.307559394980383</c:v>
                </c:pt>
                <c:pt idx="48">
                  <c:v>0.307559394980383</c:v>
                </c:pt>
                <c:pt idx="49">
                  <c:v>0.307559394980383</c:v>
                </c:pt>
                <c:pt idx="50">
                  <c:v>0.307559394980383</c:v>
                </c:pt>
                <c:pt idx="51">
                  <c:v>0.307559394980383</c:v>
                </c:pt>
                <c:pt idx="52">
                  <c:v>0.307559394980383</c:v>
                </c:pt>
                <c:pt idx="53">
                  <c:v>0.307559394980383</c:v>
                </c:pt>
                <c:pt idx="54">
                  <c:v>0.307559394980383</c:v>
                </c:pt>
                <c:pt idx="55">
                  <c:v>0.307559394980383</c:v>
                </c:pt>
                <c:pt idx="56">
                  <c:v>0.307559394980383</c:v>
                </c:pt>
                <c:pt idx="57">
                  <c:v>0.307559394980383</c:v>
                </c:pt>
                <c:pt idx="58">
                  <c:v>0.307559394980383</c:v>
                </c:pt>
                <c:pt idx="59">
                  <c:v>0.307559394980383</c:v>
                </c:pt>
                <c:pt idx="60">
                  <c:v>0.307559394980383</c:v>
                </c:pt>
                <c:pt idx="61">
                  <c:v>0.307559394980383</c:v>
                </c:pt>
                <c:pt idx="62">
                  <c:v>0.307559394980383</c:v>
                </c:pt>
                <c:pt idx="63">
                  <c:v>0.307559394980383</c:v>
                </c:pt>
                <c:pt idx="64">
                  <c:v>0.307559394980383</c:v>
                </c:pt>
                <c:pt idx="65">
                  <c:v>0.307559394980383</c:v>
                </c:pt>
                <c:pt idx="66">
                  <c:v>0.307559394980383</c:v>
                </c:pt>
                <c:pt idx="67">
                  <c:v>0.307559394980383</c:v>
                </c:pt>
                <c:pt idx="68">
                  <c:v>0.307559394980383</c:v>
                </c:pt>
                <c:pt idx="69">
                  <c:v>0.307559394980383</c:v>
                </c:pt>
                <c:pt idx="70">
                  <c:v>0.307559394980383</c:v>
                </c:pt>
                <c:pt idx="71">
                  <c:v>0.307559394980383</c:v>
                </c:pt>
                <c:pt idx="72">
                  <c:v>0.307559394980383</c:v>
                </c:pt>
                <c:pt idx="73">
                  <c:v>0.307559394980383</c:v>
                </c:pt>
                <c:pt idx="74">
                  <c:v>0.307559394980383</c:v>
                </c:pt>
                <c:pt idx="75">
                  <c:v>0.307559394980383</c:v>
                </c:pt>
                <c:pt idx="76">
                  <c:v>0.307559394980383</c:v>
                </c:pt>
                <c:pt idx="77">
                  <c:v>0.307559394980383</c:v>
                </c:pt>
                <c:pt idx="78">
                  <c:v>0.307559394980383</c:v>
                </c:pt>
                <c:pt idx="79">
                  <c:v>0.307559394980383</c:v>
                </c:pt>
                <c:pt idx="80">
                  <c:v>0.307559394980383</c:v>
                </c:pt>
                <c:pt idx="81">
                  <c:v>0.307559394980383</c:v>
                </c:pt>
                <c:pt idx="82">
                  <c:v>0.307559394980383</c:v>
                </c:pt>
                <c:pt idx="83">
                  <c:v>0.307559394980383</c:v>
                </c:pt>
                <c:pt idx="84">
                  <c:v>0.307559394980383</c:v>
                </c:pt>
                <c:pt idx="85">
                  <c:v>0.307559394980383</c:v>
                </c:pt>
                <c:pt idx="86">
                  <c:v>0.307559394980383</c:v>
                </c:pt>
                <c:pt idx="87">
                  <c:v>0.307559394980383</c:v>
                </c:pt>
                <c:pt idx="88">
                  <c:v>0.307559394980383</c:v>
                </c:pt>
                <c:pt idx="89">
                  <c:v>0.307559394980383</c:v>
                </c:pt>
                <c:pt idx="90">
                  <c:v>0.307559394980383</c:v>
                </c:pt>
                <c:pt idx="91">
                  <c:v>0.307559394980383</c:v>
                </c:pt>
                <c:pt idx="92">
                  <c:v>0.307559394980383</c:v>
                </c:pt>
                <c:pt idx="93">
                  <c:v>0.307559394980383</c:v>
                </c:pt>
                <c:pt idx="94">
                  <c:v>0.307559394980383</c:v>
                </c:pt>
                <c:pt idx="95">
                  <c:v>0.307559394980383</c:v>
                </c:pt>
                <c:pt idx="96">
                  <c:v>0.307559394980383</c:v>
                </c:pt>
                <c:pt idx="97">
                  <c:v>0.307559394980383</c:v>
                </c:pt>
                <c:pt idx="98">
                  <c:v>0.307559394980383</c:v>
                </c:pt>
                <c:pt idx="99">
                  <c:v>0.307559394980383</c:v>
                </c:pt>
                <c:pt idx="100">
                  <c:v>0.307559394980383</c:v>
                </c:pt>
                <c:pt idx="101">
                  <c:v>0.307559394980383</c:v>
                </c:pt>
                <c:pt idx="102">
                  <c:v>0.307559394980383</c:v>
                </c:pt>
                <c:pt idx="103">
                  <c:v>0.307559394980383</c:v>
                </c:pt>
                <c:pt idx="104">
                  <c:v>0.307559394980383</c:v>
                </c:pt>
                <c:pt idx="105">
                  <c:v>0.307559394980383</c:v>
                </c:pt>
                <c:pt idx="106">
                  <c:v>0.307559394980383</c:v>
                </c:pt>
                <c:pt idx="107">
                  <c:v>0.307559394980383</c:v>
                </c:pt>
                <c:pt idx="108">
                  <c:v>0.307559394980383</c:v>
                </c:pt>
                <c:pt idx="109">
                  <c:v>0.307559394980383</c:v>
                </c:pt>
                <c:pt idx="110">
                  <c:v>0.307559394980383</c:v>
                </c:pt>
                <c:pt idx="111">
                  <c:v>0.307559394980383</c:v>
                </c:pt>
                <c:pt idx="112">
                  <c:v>0.307559394980383</c:v>
                </c:pt>
                <c:pt idx="113">
                  <c:v>0.307559394980383</c:v>
                </c:pt>
                <c:pt idx="114">
                  <c:v>0.307559394980383</c:v>
                </c:pt>
                <c:pt idx="115">
                  <c:v>0.307559394980383</c:v>
                </c:pt>
                <c:pt idx="116">
                  <c:v>0.307559394980383</c:v>
                </c:pt>
                <c:pt idx="117">
                  <c:v>0.307559394980383</c:v>
                </c:pt>
                <c:pt idx="118">
                  <c:v>0.307559394980383</c:v>
                </c:pt>
                <c:pt idx="119">
                  <c:v>0.307559394980383</c:v>
                </c:pt>
                <c:pt idx="120">
                  <c:v>0.307559394980383</c:v>
                </c:pt>
                <c:pt idx="121">
                  <c:v>0.307559394980383</c:v>
                </c:pt>
                <c:pt idx="122">
                  <c:v>0.307559394980383</c:v>
                </c:pt>
                <c:pt idx="123">
                  <c:v>0.307559394980383</c:v>
                </c:pt>
                <c:pt idx="124">
                  <c:v>0.307559394980383</c:v>
                </c:pt>
                <c:pt idx="125">
                  <c:v>0.307559394980383</c:v>
                </c:pt>
                <c:pt idx="126">
                  <c:v>0.307559394980383</c:v>
                </c:pt>
                <c:pt idx="127">
                  <c:v>0.307559394980383</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23"/>
          <c:order val="9"/>
          <c:spPr>
            <a:ln w="9525">
              <a:solidFill>
                <a:schemeClr val="tx1">
                  <a:lumMod val="50000"/>
                  <a:lumOff val="50000"/>
                </a:schemeClr>
              </a:solidFill>
              <a:prstDash val="sysDash"/>
            </a:ln>
          </c:spPr>
          <c:marker>
            <c:symbol val="none"/>
          </c:marker>
          <c:xVal>
            <c:numRef>
              <c:f>calculatorbig!$FP$8:$FP$135</c:f>
              <c:numCache>
                <c:formatCode>0.0%</c:formatCode>
                <c:ptCount val="128"/>
                <c:pt idx="0">
                  <c:v>0.412300052796629</c:v>
                </c:pt>
                <c:pt idx="1">
                  <c:v>0.412300052796629</c:v>
                </c:pt>
                <c:pt idx="2">
                  <c:v>0.412300052796629</c:v>
                </c:pt>
                <c:pt idx="3">
                  <c:v>0.412300052796629</c:v>
                </c:pt>
                <c:pt idx="4">
                  <c:v>0.412300052796629</c:v>
                </c:pt>
                <c:pt idx="5">
                  <c:v>0.412300052796629</c:v>
                </c:pt>
                <c:pt idx="6">
                  <c:v>0.412300052796629</c:v>
                </c:pt>
                <c:pt idx="7">
                  <c:v>0.412300052796629</c:v>
                </c:pt>
                <c:pt idx="8">
                  <c:v>0.412300052796629</c:v>
                </c:pt>
                <c:pt idx="9">
                  <c:v>0.412300052796629</c:v>
                </c:pt>
                <c:pt idx="10">
                  <c:v>0.412300052796629</c:v>
                </c:pt>
                <c:pt idx="11">
                  <c:v>0.412300052796629</c:v>
                </c:pt>
                <c:pt idx="12">
                  <c:v>0.412300052796629</c:v>
                </c:pt>
                <c:pt idx="13">
                  <c:v>0.412300052796629</c:v>
                </c:pt>
                <c:pt idx="14">
                  <c:v>0.412300052796629</c:v>
                </c:pt>
                <c:pt idx="15">
                  <c:v>0.412300052796629</c:v>
                </c:pt>
                <c:pt idx="16">
                  <c:v>0.412300052796629</c:v>
                </c:pt>
                <c:pt idx="17">
                  <c:v>0.412300052796629</c:v>
                </c:pt>
                <c:pt idx="18">
                  <c:v>0.412300052796629</c:v>
                </c:pt>
                <c:pt idx="19">
                  <c:v>0.412300052796629</c:v>
                </c:pt>
                <c:pt idx="20">
                  <c:v>0.412300052796629</c:v>
                </c:pt>
                <c:pt idx="21">
                  <c:v>0.412300052796629</c:v>
                </c:pt>
                <c:pt idx="22">
                  <c:v>0.412300052796629</c:v>
                </c:pt>
                <c:pt idx="23">
                  <c:v>0.412300052796629</c:v>
                </c:pt>
                <c:pt idx="24">
                  <c:v>0.412300052796629</c:v>
                </c:pt>
                <c:pt idx="25">
                  <c:v>0.412300052796629</c:v>
                </c:pt>
                <c:pt idx="26">
                  <c:v>0.412300052796629</c:v>
                </c:pt>
                <c:pt idx="27">
                  <c:v>0.412300052796629</c:v>
                </c:pt>
                <c:pt idx="28">
                  <c:v>0.412300052796629</c:v>
                </c:pt>
                <c:pt idx="29">
                  <c:v>0.412300052796629</c:v>
                </c:pt>
                <c:pt idx="30">
                  <c:v>0.412300052796629</c:v>
                </c:pt>
                <c:pt idx="31">
                  <c:v>0.412300052796629</c:v>
                </c:pt>
                <c:pt idx="32">
                  <c:v>0.412300052796629</c:v>
                </c:pt>
                <c:pt idx="33">
                  <c:v>0.412300052796629</c:v>
                </c:pt>
                <c:pt idx="34">
                  <c:v>0.412300052796629</c:v>
                </c:pt>
                <c:pt idx="35">
                  <c:v>0.412300052796629</c:v>
                </c:pt>
                <c:pt idx="36">
                  <c:v>0.412300052796629</c:v>
                </c:pt>
                <c:pt idx="37">
                  <c:v>0.412300052796629</c:v>
                </c:pt>
                <c:pt idx="38">
                  <c:v>0.412300052796629</c:v>
                </c:pt>
                <c:pt idx="39">
                  <c:v>0.412300052796629</c:v>
                </c:pt>
                <c:pt idx="40">
                  <c:v>0.412300052796629</c:v>
                </c:pt>
                <c:pt idx="41">
                  <c:v>0.412300052796629</c:v>
                </c:pt>
                <c:pt idx="42">
                  <c:v>0.412300052796629</c:v>
                </c:pt>
                <c:pt idx="43">
                  <c:v>0.412300052796629</c:v>
                </c:pt>
                <c:pt idx="44">
                  <c:v>0.412300052796629</c:v>
                </c:pt>
                <c:pt idx="45">
                  <c:v>0.412300052796629</c:v>
                </c:pt>
                <c:pt idx="46">
                  <c:v>0.412300052796629</c:v>
                </c:pt>
                <c:pt idx="47">
                  <c:v>0.412300052796629</c:v>
                </c:pt>
                <c:pt idx="48">
                  <c:v>0.412300052796629</c:v>
                </c:pt>
                <c:pt idx="49">
                  <c:v>0.412300052796629</c:v>
                </c:pt>
                <c:pt idx="50">
                  <c:v>0.412300052796629</c:v>
                </c:pt>
                <c:pt idx="51">
                  <c:v>0.412300052796629</c:v>
                </c:pt>
                <c:pt idx="52">
                  <c:v>0.412300052796629</c:v>
                </c:pt>
                <c:pt idx="53">
                  <c:v>0.412300052796629</c:v>
                </c:pt>
                <c:pt idx="54">
                  <c:v>0.412300052796629</c:v>
                </c:pt>
                <c:pt idx="55">
                  <c:v>0.412300052796629</c:v>
                </c:pt>
                <c:pt idx="56">
                  <c:v>0.412300052796629</c:v>
                </c:pt>
                <c:pt idx="57">
                  <c:v>0.412300052796629</c:v>
                </c:pt>
                <c:pt idx="58">
                  <c:v>0.412300052796629</c:v>
                </c:pt>
                <c:pt idx="59">
                  <c:v>0.412300052796629</c:v>
                </c:pt>
                <c:pt idx="60">
                  <c:v>0.412300052796629</c:v>
                </c:pt>
                <c:pt idx="61">
                  <c:v>0.412300052796629</c:v>
                </c:pt>
                <c:pt idx="62">
                  <c:v>0.412300052796629</c:v>
                </c:pt>
                <c:pt idx="63">
                  <c:v>0.412300052796629</c:v>
                </c:pt>
                <c:pt idx="64">
                  <c:v>0.412300052796629</c:v>
                </c:pt>
                <c:pt idx="65">
                  <c:v>0.412300052796629</c:v>
                </c:pt>
                <c:pt idx="66">
                  <c:v>0.412300052796629</c:v>
                </c:pt>
                <c:pt idx="67">
                  <c:v>0.412300052796629</c:v>
                </c:pt>
                <c:pt idx="68">
                  <c:v>0.412300052796629</c:v>
                </c:pt>
                <c:pt idx="69">
                  <c:v>0.412300052796629</c:v>
                </c:pt>
                <c:pt idx="70">
                  <c:v>0.412300052796629</c:v>
                </c:pt>
                <c:pt idx="71">
                  <c:v>0.412300052796629</c:v>
                </c:pt>
                <c:pt idx="72">
                  <c:v>0.412300052796629</c:v>
                </c:pt>
                <c:pt idx="73">
                  <c:v>0.412300052796629</c:v>
                </c:pt>
                <c:pt idx="74">
                  <c:v>0.412300052796629</c:v>
                </c:pt>
                <c:pt idx="75">
                  <c:v>0.412300052796629</c:v>
                </c:pt>
                <c:pt idx="76">
                  <c:v>0.412300052796629</c:v>
                </c:pt>
                <c:pt idx="77">
                  <c:v>0.412300052796629</c:v>
                </c:pt>
                <c:pt idx="78">
                  <c:v>0.412300052796629</c:v>
                </c:pt>
                <c:pt idx="79">
                  <c:v>0.412300052796629</c:v>
                </c:pt>
                <c:pt idx="80">
                  <c:v>0.412300052796629</c:v>
                </c:pt>
                <c:pt idx="81">
                  <c:v>0.412300052796629</c:v>
                </c:pt>
                <c:pt idx="82">
                  <c:v>0.412300052796629</c:v>
                </c:pt>
                <c:pt idx="83">
                  <c:v>0.412300052796629</c:v>
                </c:pt>
                <c:pt idx="84">
                  <c:v>0.412300052796629</c:v>
                </c:pt>
                <c:pt idx="85">
                  <c:v>0.412300052796629</c:v>
                </c:pt>
                <c:pt idx="86">
                  <c:v>0.412300052796629</c:v>
                </c:pt>
                <c:pt idx="87">
                  <c:v>0.412300052796629</c:v>
                </c:pt>
                <c:pt idx="88">
                  <c:v>0.412300052796629</c:v>
                </c:pt>
                <c:pt idx="89">
                  <c:v>0.412300052796629</c:v>
                </c:pt>
                <c:pt idx="90">
                  <c:v>0.412300052796629</c:v>
                </c:pt>
                <c:pt idx="91">
                  <c:v>0.412300052796629</c:v>
                </c:pt>
                <c:pt idx="92">
                  <c:v>0.412300052796629</c:v>
                </c:pt>
                <c:pt idx="93">
                  <c:v>0.412300052796629</c:v>
                </c:pt>
                <c:pt idx="94">
                  <c:v>0.412300052796629</c:v>
                </c:pt>
                <c:pt idx="95">
                  <c:v>0.412300052796629</c:v>
                </c:pt>
                <c:pt idx="96">
                  <c:v>0.412300052796629</c:v>
                </c:pt>
                <c:pt idx="97">
                  <c:v>0.412300052796629</c:v>
                </c:pt>
                <c:pt idx="98">
                  <c:v>0.412300052796629</c:v>
                </c:pt>
                <c:pt idx="99">
                  <c:v>0.412300052796629</c:v>
                </c:pt>
                <c:pt idx="100">
                  <c:v>0.412300052796629</c:v>
                </c:pt>
                <c:pt idx="101">
                  <c:v>0.412300052796629</c:v>
                </c:pt>
                <c:pt idx="102">
                  <c:v>0.412300052796629</c:v>
                </c:pt>
                <c:pt idx="103">
                  <c:v>0.412300052796629</c:v>
                </c:pt>
                <c:pt idx="104">
                  <c:v>0.412300052796629</c:v>
                </c:pt>
                <c:pt idx="105">
                  <c:v>0.412300052796629</c:v>
                </c:pt>
                <c:pt idx="106">
                  <c:v>0.412300052796629</c:v>
                </c:pt>
                <c:pt idx="107">
                  <c:v>0.412300052796629</c:v>
                </c:pt>
                <c:pt idx="108">
                  <c:v>0.412300052796629</c:v>
                </c:pt>
                <c:pt idx="109">
                  <c:v>0.412300052796629</c:v>
                </c:pt>
                <c:pt idx="110">
                  <c:v>0.412300052796629</c:v>
                </c:pt>
                <c:pt idx="111">
                  <c:v>0.412300052796629</c:v>
                </c:pt>
                <c:pt idx="112">
                  <c:v>0.412300052796629</c:v>
                </c:pt>
                <c:pt idx="113">
                  <c:v>0.412300052796629</c:v>
                </c:pt>
                <c:pt idx="114">
                  <c:v>0.412300052796629</c:v>
                </c:pt>
                <c:pt idx="115">
                  <c:v>0.412300052796629</c:v>
                </c:pt>
                <c:pt idx="116">
                  <c:v>0.412300052796629</c:v>
                </c:pt>
                <c:pt idx="117">
                  <c:v>0.412300052796629</c:v>
                </c:pt>
                <c:pt idx="118">
                  <c:v>0.412300052796629</c:v>
                </c:pt>
                <c:pt idx="119">
                  <c:v>0.412300052796629</c:v>
                </c:pt>
                <c:pt idx="120">
                  <c:v>0.412300052796629</c:v>
                </c:pt>
                <c:pt idx="121">
                  <c:v>0.412300052796629</c:v>
                </c:pt>
                <c:pt idx="122">
                  <c:v>0.412300052796629</c:v>
                </c:pt>
                <c:pt idx="123">
                  <c:v>0.412300052796629</c:v>
                </c:pt>
                <c:pt idx="124">
                  <c:v>0.412300052796629</c:v>
                </c:pt>
                <c:pt idx="125">
                  <c:v>0.412300052796629</c:v>
                </c:pt>
                <c:pt idx="126">
                  <c:v>0.412300052796629</c:v>
                </c:pt>
                <c:pt idx="127">
                  <c:v>0.412300052796629</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26"/>
          <c:order val="10"/>
          <c:spPr>
            <a:ln w="9525">
              <a:solidFill>
                <a:schemeClr val="tx1">
                  <a:lumMod val="50000"/>
                  <a:lumOff val="50000"/>
                </a:schemeClr>
              </a:solidFill>
              <a:prstDash val="sysDash"/>
            </a:ln>
          </c:spPr>
          <c:marker>
            <c:symbol val="none"/>
          </c:marker>
          <c:xVal>
            <c:numRef>
              <c:f>calculatorbig!$FQ$8:$FQ$135</c:f>
              <c:numCache>
                <c:formatCode>0.0%</c:formatCode>
                <c:ptCount val="128"/>
                <c:pt idx="0">
                  <c:v>0.557017206322972</c:v>
                </c:pt>
                <c:pt idx="1">
                  <c:v>0.557017206322972</c:v>
                </c:pt>
                <c:pt idx="2">
                  <c:v>0.557017206322972</c:v>
                </c:pt>
                <c:pt idx="3">
                  <c:v>0.557017206322972</c:v>
                </c:pt>
                <c:pt idx="4">
                  <c:v>0.557017206322972</c:v>
                </c:pt>
                <c:pt idx="5">
                  <c:v>0.557017206322972</c:v>
                </c:pt>
                <c:pt idx="6">
                  <c:v>0.557017206322972</c:v>
                </c:pt>
                <c:pt idx="7">
                  <c:v>0.557017206322972</c:v>
                </c:pt>
                <c:pt idx="8">
                  <c:v>0.557017206322972</c:v>
                </c:pt>
                <c:pt idx="9">
                  <c:v>0.557017206322972</c:v>
                </c:pt>
                <c:pt idx="10">
                  <c:v>0.557017206322972</c:v>
                </c:pt>
                <c:pt idx="11">
                  <c:v>0.557017206322972</c:v>
                </c:pt>
                <c:pt idx="12">
                  <c:v>0.557017206322972</c:v>
                </c:pt>
                <c:pt idx="13">
                  <c:v>0.557017206322972</c:v>
                </c:pt>
                <c:pt idx="14">
                  <c:v>0.557017206322972</c:v>
                </c:pt>
                <c:pt idx="15">
                  <c:v>0.557017206322972</c:v>
                </c:pt>
                <c:pt idx="16">
                  <c:v>0.557017206322972</c:v>
                </c:pt>
                <c:pt idx="17">
                  <c:v>0.557017206322972</c:v>
                </c:pt>
                <c:pt idx="18">
                  <c:v>0.557017206322972</c:v>
                </c:pt>
                <c:pt idx="19">
                  <c:v>0.557017206322972</c:v>
                </c:pt>
                <c:pt idx="20">
                  <c:v>0.557017206322972</c:v>
                </c:pt>
                <c:pt idx="21">
                  <c:v>0.557017206322972</c:v>
                </c:pt>
                <c:pt idx="22">
                  <c:v>0.557017206322972</c:v>
                </c:pt>
                <c:pt idx="23">
                  <c:v>0.557017206322972</c:v>
                </c:pt>
                <c:pt idx="24">
                  <c:v>0.557017206322972</c:v>
                </c:pt>
                <c:pt idx="25">
                  <c:v>0.557017206322972</c:v>
                </c:pt>
                <c:pt idx="26">
                  <c:v>0.557017206322972</c:v>
                </c:pt>
                <c:pt idx="27">
                  <c:v>0.557017206322972</c:v>
                </c:pt>
                <c:pt idx="28">
                  <c:v>0.557017206322972</c:v>
                </c:pt>
                <c:pt idx="29">
                  <c:v>0.557017206322972</c:v>
                </c:pt>
                <c:pt idx="30">
                  <c:v>0.557017206322972</c:v>
                </c:pt>
                <c:pt idx="31">
                  <c:v>0.557017206322972</c:v>
                </c:pt>
                <c:pt idx="32">
                  <c:v>0.557017206322972</c:v>
                </c:pt>
                <c:pt idx="33">
                  <c:v>0.557017206322972</c:v>
                </c:pt>
                <c:pt idx="34">
                  <c:v>0.557017206322972</c:v>
                </c:pt>
                <c:pt idx="35">
                  <c:v>0.557017206322972</c:v>
                </c:pt>
                <c:pt idx="36">
                  <c:v>0.557017206322972</c:v>
                </c:pt>
                <c:pt idx="37">
                  <c:v>0.557017206322972</c:v>
                </c:pt>
                <c:pt idx="38">
                  <c:v>0.557017206322972</c:v>
                </c:pt>
                <c:pt idx="39">
                  <c:v>0.557017206322972</c:v>
                </c:pt>
                <c:pt idx="40">
                  <c:v>0.557017206322972</c:v>
                </c:pt>
                <c:pt idx="41">
                  <c:v>0.557017206322972</c:v>
                </c:pt>
                <c:pt idx="42">
                  <c:v>0.557017206322972</c:v>
                </c:pt>
                <c:pt idx="43">
                  <c:v>0.557017206322972</c:v>
                </c:pt>
                <c:pt idx="44">
                  <c:v>0.557017206322972</c:v>
                </c:pt>
                <c:pt idx="45">
                  <c:v>0.557017206322972</c:v>
                </c:pt>
                <c:pt idx="46">
                  <c:v>0.557017206322972</c:v>
                </c:pt>
                <c:pt idx="47">
                  <c:v>0.557017206322972</c:v>
                </c:pt>
                <c:pt idx="48">
                  <c:v>0.557017206322972</c:v>
                </c:pt>
                <c:pt idx="49">
                  <c:v>0.557017206322972</c:v>
                </c:pt>
                <c:pt idx="50">
                  <c:v>0.557017206322972</c:v>
                </c:pt>
                <c:pt idx="51">
                  <c:v>0.557017206322972</c:v>
                </c:pt>
                <c:pt idx="52">
                  <c:v>0.557017206322972</c:v>
                </c:pt>
                <c:pt idx="53">
                  <c:v>0.557017206322972</c:v>
                </c:pt>
                <c:pt idx="54">
                  <c:v>0.557017206322972</c:v>
                </c:pt>
                <c:pt idx="55">
                  <c:v>0.557017206322972</c:v>
                </c:pt>
                <c:pt idx="56">
                  <c:v>0.557017206322972</c:v>
                </c:pt>
                <c:pt idx="57">
                  <c:v>0.557017206322972</c:v>
                </c:pt>
                <c:pt idx="58">
                  <c:v>0.557017206322972</c:v>
                </c:pt>
                <c:pt idx="59">
                  <c:v>0.557017206322972</c:v>
                </c:pt>
                <c:pt idx="60">
                  <c:v>0.557017206322972</c:v>
                </c:pt>
                <c:pt idx="61">
                  <c:v>0.557017206322972</c:v>
                </c:pt>
                <c:pt idx="62">
                  <c:v>0.557017206322972</c:v>
                </c:pt>
                <c:pt idx="63">
                  <c:v>0.557017206322972</c:v>
                </c:pt>
                <c:pt idx="64">
                  <c:v>0.557017206322972</c:v>
                </c:pt>
                <c:pt idx="65">
                  <c:v>0.557017206322972</c:v>
                </c:pt>
                <c:pt idx="66">
                  <c:v>0.557017206322972</c:v>
                </c:pt>
                <c:pt idx="67">
                  <c:v>0.557017206322972</c:v>
                </c:pt>
                <c:pt idx="68">
                  <c:v>0.557017206322972</c:v>
                </c:pt>
                <c:pt idx="69">
                  <c:v>0.557017206322972</c:v>
                </c:pt>
                <c:pt idx="70">
                  <c:v>0.557017206322972</c:v>
                </c:pt>
                <c:pt idx="71">
                  <c:v>0.557017206322972</c:v>
                </c:pt>
                <c:pt idx="72">
                  <c:v>0.557017206322972</c:v>
                </c:pt>
                <c:pt idx="73">
                  <c:v>0.557017206322972</c:v>
                </c:pt>
                <c:pt idx="74">
                  <c:v>0.557017206322972</c:v>
                </c:pt>
                <c:pt idx="75">
                  <c:v>0.557017206322972</c:v>
                </c:pt>
                <c:pt idx="76">
                  <c:v>0.557017206322972</c:v>
                </c:pt>
                <c:pt idx="77">
                  <c:v>0.557017206322972</c:v>
                </c:pt>
                <c:pt idx="78">
                  <c:v>0.557017206322972</c:v>
                </c:pt>
                <c:pt idx="79">
                  <c:v>0.557017206322972</c:v>
                </c:pt>
                <c:pt idx="80">
                  <c:v>0.557017206322972</c:v>
                </c:pt>
                <c:pt idx="81">
                  <c:v>0.557017206322972</c:v>
                </c:pt>
                <c:pt idx="82">
                  <c:v>0.557017206322972</c:v>
                </c:pt>
                <c:pt idx="83">
                  <c:v>0.557017206322972</c:v>
                </c:pt>
                <c:pt idx="84">
                  <c:v>0.557017206322972</c:v>
                </c:pt>
                <c:pt idx="85">
                  <c:v>0.557017206322972</c:v>
                </c:pt>
                <c:pt idx="86">
                  <c:v>0.557017206322972</c:v>
                </c:pt>
                <c:pt idx="87">
                  <c:v>0.557017206322972</c:v>
                </c:pt>
                <c:pt idx="88">
                  <c:v>0.557017206322972</c:v>
                </c:pt>
                <c:pt idx="89">
                  <c:v>0.557017206322972</c:v>
                </c:pt>
                <c:pt idx="90">
                  <c:v>0.557017206322972</c:v>
                </c:pt>
                <c:pt idx="91">
                  <c:v>0.557017206322972</c:v>
                </c:pt>
                <c:pt idx="92">
                  <c:v>0.557017206322972</c:v>
                </c:pt>
                <c:pt idx="93">
                  <c:v>0.557017206322972</c:v>
                </c:pt>
                <c:pt idx="94">
                  <c:v>0.557017206322972</c:v>
                </c:pt>
                <c:pt idx="95">
                  <c:v>0.557017206322972</c:v>
                </c:pt>
                <c:pt idx="96">
                  <c:v>0.557017206322972</c:v>
                </c:pt>
                <c:pt idx="97">
                  <c:v>0.557017206322972</c:v>
                </c:pt>
                <c:pt idx="98">
                  <c:v>0.557017206322972</c:v>
                </c:pt>
                <c:pt idx="99">
                  <c:v>0.557017206322972</c:v>
                </c:pt>
                <c:pt idx="100">
                  <c:v>0.557017206322972</c:v>
                </c:pt>
                <c:pt idx="101">
                  <c:v>0.557017206322972</c:v>
                </c:pt>
                <c:pt idx="102">
                  <c:v>0.557017206322972</c:v>
                </c:pt>
                <c:pt idx="103">
                  <c:v>0.557017206322972</c:v>
                </c:pt>
                <c:pt idx="104">
                  <c:v>0.557017206322972</c:v>
                </c:pt>
                <c:pt idx="105">
                  <c:v>0.557017206322972</c:v>
                </c:pt>
                <c:pt idx="106">
                  <c:v>0.557017206322972</c:v>
                </c:pt>
                <c:pt idx="107">
                  <c:v>0.557017206322972</c:v>
                </c:pt>
                <c:pt idx="108">
                  <c:v>0.557017206322972</c:v>
                </c:pt>
                <c:pt idx="109">
                  <c:v>0.557017206322972</c:v>
                </c:pt>
                <c:pt idx="110">
                  <c:v>0.557017206322972</c:v>
                </c:pt>
                <c:pt idx="111">
                  <c:v>0.557017206322972</c:v>
                </c:pt>
                <c:pt idx="112">
                  <c:v>0.557017206322972</c:v>
                </c:pt>
                <c:pt idx="113">
                  <c:v>0.557017206322972</c:v>
                </c:pt>
                <c:pt idx="114">
                  <c:v>0.557017206322972</c:v>
                </c:pt>
                <c:pt idx="115">
                  <c:v>0.557017206322972</c:v>
                </c:pt>
                <c:pt idx="116">
                  <c:v>0.557017206322972</c:v>
                </c:pt>
                <c:pt idx="117">
                  <c:v>0.557017206322972</c:v>
                </c:pt>
                <c:pt idx="118">
                  <c:v>0.557017206322972</c:v>
                </c:pt>
                <c:pt idx="119">
                  <c:v>0.557017206322972</c:v>
                </c:pt>
                <c:pt idx="120">
                  <c:v>0.557017206322972</c:v>
                </c:pt>
                <c:pt idx="121">
                  <c:v>0.557017206322972</c:v>
                </c:pt>
                <c:pt idx="122">
                  <c:v>0.557017206322972</c:v>
                </c:pt>
                <c:pt idx="123">
                  <c:v>0.557017206322972</c:v>
                </c:pt>
                <c:pt idx="124">
                  <c:v>0.557017206322972</c:v>
                </c:pt>
                <c:pt idx="125">
                  <c:v>0.557017206322972</c:v>
                </c:pt>
                <c:pt idx="126">
                  <c:v>0.557017206322972</c:v>
                </c:pt>
                <c:pt idx="127">
                  <c:v>0.557017206322972</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29"/>
          <c:order val="11"/>
          <c:spPr>
            <a:ln w="9525">
              <a:solidFill>
                <a:schemeClr val="tx1">
                  <a:lumMod val="50000"/>
                  <a:lumOff val="50000"/>
                </a:schemeClr>
              </a:solidFill>
              <a:prstDash val="sysDash"/>
            </a:ln>
          </c:spPr>
          <c:marker>
            <c:symbol val="none"/>
          </c:marker>
          <c:xVal>
            <c:numRef>
              <c:f>calculatorbig!$FR$8:$FR$135</c:f>
              <c:numCache>
                <c:formatCode>0.0%</c:formatCode>
                <c:ptCount val="128"/>
                <c:pt idx="0">
                  <c:v>0.793468777339819</c:v>
                </c:pt>
                <c:pt idx="1">
                  <c:v>0.793468777339819</c:v>
                </c:pt>
                <c:pt idx="2">
                  <c:v>0.793468777339819</c:v>
                </c:pt>
                <c:pt idx="3">
                  <c:v>0.793468777339819</c:v>
                </c:pt>
                <c:pt idx="4">
                  <c:v>0.793468777339819</c:v>
                </c:pt>
                <c:pt idx="5">
                  <c:v>0.793468777339819</c:v>
                </c:pt>
                <c:pt idx="6">
                  <c:v>0.793468777339819</c:v>
                </c:pt>
                <c:pt idx="7">
                  <c:v>0.793468777339819</c:v>
                </c:pt>
                <c:pt idx="8">
                  <c:v>0.793468777339819</c:v>
                </c:pt>
                <c:pt idx="9">
                  <c:v>0.793468777339819</c:v>
                </c:pt>
                <c:pt idx="10">
                  <c:v>0.793468777339819</c:v>
                </c:pt>
                <c:pt idx="11">
                  <c:v>0.793468777339819</c:v>
                </c:pt>
                <c:pt idx="12">
                  <c:v>0.793468777339819</c:v>
                </c:pt>
                <c:pt idx="13">
                  <c:v>0.793468777339819</c:v>
                </c:pt>
                <c:pt idx="14">
                  <c:v>0.793468777339819</c:v>
                </c:pt>
                <c:pt idx="15">
                  <c:v>0.793468777339819</c:v>
                </c:pt>
                <c:pt idx="16">
                  <c:v>0.793468777339819</c:v>
                </c:pt>
                <c:pt idx="17">
                  <c:v>0.793468777339819</c:v>
                </c:pt>
                <c:pt idx="18">
                  <c:v>0.793468777339819</c:v>
                </c:pt>
                <c:pt idx="19">
                  <c:v>0.793468777339819</c:v>
                </c:pt>
                <c:pt idx="20">
                  <c:v>0.793468777339819</c:v>
                </c:pt>
                <c:pt idx="21">
                  <c:v>0.793468777339819</c:v>
                </c:pt>
                <c:pt idx="22">
                  <c:v>0.793468777339819</c:v>
                </c:pt>
                <c:pt idx="23">
                  <c:v>0.793468777339819</c:v>
                </c:pt>
                <c:pt idx="24">
                  <c:v>0.793468777339819</c:v>
                </c:pt>
                <c:pt idx="25">
                  <c:v>0.793468777339819</c:v>
                </c:pt>
                <c:pt idx="26">
                  <c:v>0.793468777339819</c:v>
                </c:pt>
                <c:pt idx="27">
                  <c:v>0.793468777339819</c:v>
                </c:pt>
                <c:pt idx="28">
                  <c:v>0.793468777339819</c:v>
                </c:pt>
                <c:pt idx="29">
                  <c:v>0.793468777339819</c:v>
                </c:pt>
                <c:pt idx="30">
                  <c:v>0.793468777339819</c:v>
                </c:pt>
                <c:pt idx="31">
                  <c:v>0.793468777339819</c:v>
                </c:pt>
                <c:pt idx="32">
                  <c:v>0.793468777339819</c:v>
                </c:pt>
                <c:pt idx="33">
                  <c:v>0.793468777339819</c:v>
                </c:pt>
                <c:pt idx="34">
                  <c:v>0.793468777339819</c:v>
                </c:pt>
                <c:pt idx="35">
                  <c:v>0.793468777339819</c:v>
                </c:pt>
                <c:pt idx="36">
                  <c:v>0.793468777339819</c:v>
                </c:pt>
                <c:pt idx="37">
                  <c:v>0.793468777339819</c:v>
                </c:pt>
                <c:pt idx="38">
                  <c:v>0.793468777339819</c:v>
                </c:pt>
                <c:pt idx="39">
                  <c:v>0.793468777339819</c:v>
                </c:pt>
                <c:pt idx="40">
                  <c:v>0.793468777339819</c:v>
                </c:pt>
                <c:pt idx="41">
                  <c:v>0.793468777339819</c:v>
                </c:pt>
                <c:pt idx="42">
                  <c:v>0.793468777339819</c:v>
                </c:pt>
                <c:pt idx="43">
                  <c:v>0.793468777339819</c:v>
                </c:pt>
                <c:pt idx="44">
                  <c:v>0.793468777339819</c:v>
                </c:pt>
                <c:pt idx="45">
                  <c:v>0.793468777339819</c:v>
                </c:pt>
                <c:pt idx="46">
                  <c:v>0.793468777339819</c:v>
                </c:pt>
                <c:pt idx="47">
                  <c:v>0.793468777339819</c:v>
                </c:pt>
                <c:pt idx="48">
                  <c:v>0.793468777339819</c:v>
                </c:pt>
                <c:pt idx="49">
                  <c:v>0.793468777339819</c:v>
                </c:pt>
                <c:pt idx="50">
                  <c:v>0.793468777339819</c:v>
                </c:pt>
                <c:pt idx="51">
                  <c:v>0.793468777339819</c:v>
                </c:pt>
                <c:pt idx="52">
                  <c:v>0.793468777339819</c:v>
                </c:pt>
                <c:pt idx="53">
                  <c:v>0.793468777339819</c:v>
                </c:pt>
                <c:pt idx="54">
                  <c:v>0.793468777339819</c:v>
                </c:pt>
                <c:pt idx="55">
                  <c:v>0.793468777339819</c:v>
                </c:pt>
                <c:pt idx="56">
                  <c:v>0.793468777339819</c:v>
                </c:pt>
                <c:pt idx="57">
                  <c:v>0.793468777339819</c:v>
                </c:pt>
                <c:pt idx="58">
                  <c:v>0.793468777339819</c:v>
                </c:pt>
                <c:pt idx="59">
                  <c:v>0.793468777339819</c:v>
                </c:pt>
                <c:pt idx="60">
                  <c:v>0.793468777339819</c:v>
                </c:pt>
                <c:pt idx="61">
                  <c:v>0.793468777339819</c:v>
                </c:pt>
                <c:pt idx="62">
                  <c:v>0.793468777339819</c:v>
                </c:pt>
                <c:pt idx="63">
                  <c:v>0.793468777339819</c:v>
                </c:pt>
                <c:pt idx="64">
                  <c:v>0.793468777339819</c:v>
                </c:pt>
                <c:pt idx="65">
                  <c:v>0.793468777339819</c:v>
                </c:pt>
                <c:pt idx="66">
                  <c:v>0.793468777339819</c:v>
                </c:pt>
                <c:pt idx="67">
                  <c:v>0.793468777339819</c:v>
                </c:pt>
                <c:pt idx="68">
                  <c:v>0.793468777339819</c:v>
                </c:pt>
                <c:pt idx="69">
                  <c:v>0.793468777339819</c:v>
                </c:pt>
                <c:pt idx="70">
                  <c:v>0.793468777339819</c:v>
                </c:pt>
                <c:pt idx="71">
                  <c:v>0.793468777339819</c:v>
                </c:pt>
                <c:pt idx="72">
                  <c:v>0.793468777339819</c:v>
                </c:pt>
                <c:pt idx="73">
                  <c:v>0.793468777339819</c:v>
                </c:pt>
                <c:pt idx="74">
                  <c:v>0.793468777339819</c:v>
                </c:pt>
                <c:pt idx="75">
                  <c:v>0.793468777339819</c:v>
                </c:pt>
                <c:pt idx="76">
                  <c:v>0.793468777339819</c:v>
                </c:pt>
                <c:pt idx="77">
                  <c:v>0.793468777339819</c:v>
                </c:pt>
                <c:pt idx="78">
                  <c:v>0.793468777339819</c:v>
                </c:pt>
                <c:pt idx="79">
                  <c:v>0.793468777339819</c:v>
                </c:pt>
                <c:pt idx="80">
                  <c:v>0.793468777339819</c:v>
                </c:pt>
                <c:pt idx="81">
                  <c:v>0.793468777339819</c:v>
                </c:pt>
                <c:pt idx="82">
                  <c:v>0.793468777339819</c:v>
                </c:pt>
                <c:pt idx="83">
                  <c:v>0.793468777339819</c:v>
                </c:pt>
                <c:pt idx="84">
                  <c:v>0.793468777339819</c:v>
                </c:pt>
                <c:pt idx="85">
                  <c:v>0.793468777339819</c:v>
                </c:pt>
                <c:pt idx="86">
                  <c:v>0.793468777339819</c:v>
                </c:pt>
                <c:pt idx="87">
                  <c:v>0.793468777339819</c:v>
                </c:pt>
                <c:pt idx="88">
                  <c:v>0.793468777339819</c:v>
                </c:pt>
                <c:pt idx="89">
                  <c:v>0.793468777339819</c:v>
                </c:pt>
                <c:pt idx="90">
                  <c:v>0.793468777339819</c:v>
                </c:pt>
                <c:pt idx="91">
                  <c:v>0.793468777339819</c:v>
                </c:pt>
                <c:pt idx="92">
                  <c:v>0.793468777339819</c:v>
                </c:pt>
                <c:pt idx="93">
                  <c:v>0.793468777339819</c:v>
                </c:pt>
                <c:pt idx="94">
                  <c:v>0.793468777339819</c:v>
                </c:pt>
                <c:pt idx="95">
                  <c:v>0.793468777339819</c:v>
                </c:pt>
                <c:pt idx="96">
                  <c:v>0.793468777339819</c:v>
                </c:pt>
                <c:pt idx="97">
                  <c:v>0.793468777339819</c:v>
                </c:pt>
                <c:pt idx="98">
                  <c:v>0.793468777339819</c:v>
                </c:pt>
                <c:pt idx="99">
                  <c:v>0.793468777339819</c:v>
                </c:pt>
                <c:pt idx="100">
                  <c:v>0.793468777339819</c:v>
                </c:pt>
                <c:pt idx="101">
                  <c:v>0.793468777339819</c:v>
                </c:pt>
                <c:pt idx="102">
                  <c:v>0.793468777339819</c:v>
                </c:pt>
                <c:pt idx="103">
                  <c:v>0.793468777339819</c:v>
                </c:pt>
                <c:pt idx="104">
                  <c:v>0.793468777339819</c:v>
                </c:pt>
                <c:pt idx="105">
                  <c:v>0.793468777339819</c:v>
                </c:pt>
                <c:pt idx="106">
                  <c:v>0.793468777339819</c:v>
                </c:pt>
                <c:pt idx="107">
                  <c:v>0.793468777339819</c:v>
                </c:pt>
                <c:pt idx="108">
                  <c:v>0.793468777339819</c:v>
                </c:pt>
                <c:pt idx="109">
                  <c:v>0.793468777339819</c:v>
                </c:pt>
                <c:pt idx="110">
                  <c:v>0.793468777339819</c:v>
                </c:pt>
                <c:pt idx="111">
                  <c:v>0.793468777339819</c:v>
                </c:pt>
                <c:pt idx="112">
                  <c:v>0.793468777339819</c:v>
                </c:pt>
                <c:pt idx="113">
                  <c:v>0.793468777339819</c:v>
                </c:pt>
                <c:pt idx="114">
                  <c:v>0.793468777339819</c:v>
                </c:pt>
                <c:pt idx="115">
                  <c:v>0.793468777339819</c:v>
                </c:pt>
                <c:pt idx="116">
                  <c:v>0.793468777339819</c:v>
                </c:pt>
                <c:pt idx="117">
                  <c:v>0.793468777339819</c:v>
                </c:pt>
                <c:pt idx="118">
                  <c:v>0.793468777339819</c:v>
                </c:pt>
                <c:pt idx="119">
                  <c:v>0.793468777339819</c:v>
                </c:pt>
                <c:pt idx="120">
                  <c:v>0.793468777339819</c:v>
                </c:pt>
                <c:pt idx="121">
                  <c:v>0.793468777339819</c:v>
                </c:pt>
                <c:pt idx="122">
                  <c:v>0.793468777339819</c:v>
                </c:pt>
                <c:pt idx="123">
                  <c:v>0.793468777339819</c:v>
                </c:pt>
                <c:pt idx="124">
                  <c:v>0.793468777339819</c:v>
                </c:pt>
                <c:pt idx="125">
                  <c:v>0.793468777339819</c:v>
                </c:pt>
                <c:pt idx="126">
                  <c:v>0.793468777339819</c:v>
                </c:pt>
                <c:pt idx="127">
                  <c:v>0.793468777339819</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ser>
          <c:idx val="2"/>
          <c:order val="0"/>
          <c:tx>
            <c:v>Current tax system</c:v>
          </c:tx>
          <c:spPr>
            <a:ln w="31750">
              <a:solidFill>
                <a:srgbClr val="FF0000"/>
              </a:solidFill>
            </a:ln>
            <a:effectLst/>
          </c:spPr>
          <c:marker>
            <c:symbol val="none"/>
          </c:marker>
          <c:xVal>
            <c:numRef>
              <c:f>calculatorbig!$P$8:$P$135</c:f>
              <c:numCache>
                <c:formatCode>0.0%</c:formatCode>
                <c:ptCount val="128"/>
                <c:pt idx="0">
                  <c:v>0.000959858950295799</c:v>
                </c:pt>
                <c:pt idx="1">
                  <c:v>0.00201526339654871</c:v>
                </c:pt>
                <c:pt idx="2">
                  <c:v>0.00315960426529145</c:v>
                </c:pt>
                <c:pt idx="3">
                  <c:v>0.00438906976060339</c:v>
                </c:pt>
                <c:pt idx="4">
                  <c:v>0.00569738915146888</c:v>
                </c:pt>
                <c:pt idx="5">
                  <c:v>0.00707980896273581</c:v>
                </c:pt>
                <c:pt idx="6">
                  <c:v>0.00853533560956881</c:v>
                </c:pt>
                <c:pt idx="7">
                  <c:v>0.0100728698611319</c:v>
                </c:pt>
                <c:pt idx="8">
                  <c:v>0.0116865804791817</c:v>
                </c:pt>
                <c:pt idx="9">
                  <c:v>0.0133744776940956</c:v>
                </c:pt>
                <c:pt idx="10">
                  <c:v>0.0151359175516666</c:v>
                </c:pt>
                <c:pt idx="11">
                  <c:v>0.0169734161287137</c:v>
                </c:pt>
                <c:pt idx="12">
                  <c:v>0.018888677682765</c:v>
                </c:pt>
                <c:pt idx="13">
                  <c:v>0.020883015118455</c:v>
                </c:pt>
                <c:pt idx="14">
                  <c:v>0.022957189067088</c:v>
                </c:pt>
                <c:pt idx="15">
                  <c:v>0.0251083687150397</c:v>
                </c:pt>
                <c:pt idx="16">
                  <c:v>0.0273380902523945</c:v>
                </c:pt>
                <c:pt idx="17">
                  <c:v>0.0296456513349597</c:v>
                </c:pt>
                <c:pt idx="18">
                  <c:v>0.0320336029697612</c:v>
                </c:pt>
                <c:pt idx="19">
                  <c:v>0.0345068581096552</c:v>
                </c:pt>
                <c:pt idx="20">
                  <c:v>0.0370613069585704</c:v>
                </c:pt>
                <c:pt idx="21">
                  <c:v>0.0396992689144155</c:v>
                </c:pt>
                <c:pt idx="22">
                  <c:v>0.0424175853110749</c:v>
                </c:pt>
                <c:pt idx="23">
                  <c:v>0.0452253095359789</c:v>
                </c:pt>
                <c:pt idx="24">
                  <c:v>0.0481205204077161</c:v>
                </c:pt>
                <c:pt idx="25">
                  <c:v>0.0511025502646144</c:v>
                </c:pt>
                <c:pt idx="26">
                  <c:v>0.0541763850443733</c:v>
                </c:pt>
                <c:pt idx="27">
                  <c:v>0.0573443211341678</c:v>
                </c:pt>
                <c:pt idx="28">
                  <c:v>0.0606062685087666</c:v>
                </c:pt>
                <c:pt idx="29">
                  <c:v>0.0639528901917514</c:v>
                </c:pt>
                <c:pt idx="30">
                  <c:v>0.0674021285541131</c:v>
                </c:pt>
                <c:pt idx="31">
                  <c:v>0.0709446334384791</c:v>
                </c:pt>
                <c:pt idx="32">
                  <c:v>0.0745839921839918</c:v>
                </c:pt>
                <c:pt idx="33">
                  <c:v>0.0783240862801762</c:v>
                </c:pt>
                <c:pt idx="34">
                  <c:v>0.0821687016778573</c:v>
                </c:pt>
                <c:pt idx="35">
                  <c:v>0.0861130292823243</c:v>
                </c:pt>
                <c:pt idx="36">
                  <c:v>0.0901680170517694</c:v>
                </c:pt>
                <c:pt idx="37">
                  <c:v>0.0943316408709445</c:v>
                </c:pt>
                <c:pt idx="38">
                  <c:v>0.0986076076754942</c:v>
                </c:pt>
                <c:pt idx="39">
                  <c:v>0.10300149646174</c:v>
                </c:pt>
                <c:pt idx="40">
                  <c:v>0.107514272259652</c:v>
                </c:pt>
                <c:pt idx="41">
                  <c:v>0.112154279665304</c:v>
                </c:pt>
                <c:pt idx="42">
                  <c:v>0.116919364641128</c:v>
                </c:pt>
                <c:pt idx="43">
                  <c:v>0.121809914111334</c:v>
                </c:pt>
                <c:pt idx="44">
                  <c:v>0.126822093847294</c:v>
                </c:pt>
                <c:pt idx="45">
                  <c:v>0.131956534470504</c:v>
                </c:pt>
                <c:pt idx="46">
                  <c:v>0.137213342492</c:v>
                </c:pt>
                <c:pt idx="47">
                  <c:v>0.142601040236434</c:v>
                </c:pt>
                <c:pt idx="48">
                  <c:v>0.148121460110527</c:v>
                </c:pt>
                <c:pt idx="49">
                  <c:v>0.153773804207721</c:v>
                </c:pt>
                <c:pt idx="50">
                  <c:v>0.159548903598657</c:v>
                </c:pt>
                <c:pt idx="51">
                  <c:v>0.165467424212191</c:v>
                </c:pt>
                <c:pt idx="52">
                  <c:v>0.171521090163556</c:v>
                </c:pt>
                <c:pt idx="53">
                  <c:v>0.177718196085879</c:v>
                </c:pt>
                <c:pt idx="54">
                  <c:v>0.184058325809576</c:v>
                </c:pt>
                <c:pt idx="55">
                  <c:v>0.190539050320494</c:v>
                </c:pt>
                <c:pt idx="56">
                  <c:v>0.197162273695387</c:v>
                </c:pt>
                <c:pt idx="57">
                  <c:v>0.203946967688108</c:v>
                </c:pt>
                <c:pt idx="58">
                  <c:v>0.210875793607726</c:v>
                </c:pt>
                <c:pt idx="59">
                  <c:v>0.217985437699696</c:v>
                </c:pt>
                <c:pt idx="60">
                  <c:v>0.225235997677703</c:v>
                </c:pt>
                <c:pt idx="61">
                  <c:v>0.232647225404487</c:v>
                </c:pt>
                <c:pt idx="62">
                  <c:v>0.240230830343526</c:v>
                </c:pt>
                <c:pt idx="63">
                  <c:v>0.247989917755554</c:v>
                </c:pt>
                <c:pt idx="64">
                  <c:v>0.255939239632933</c:v>
                </c:pt>
                <c:pt idx="65">
                  <c:v>0.264068420582546</c:v>
                </c:pt>
                <c:pt idx="66">
                  <c:v>0.272377117511192</c:v>
                </c:pt>
                <c:pt idx="67">
                  <c:v>0.280881210569987</c:v>
                </c:pt>
                <c:pt idx="68">
                  <c:v>0.289575519041985</c:v>
                </c:pt>
                <c:pt idx="69">
                  <c:v>0.298459318072019</c:v>
                </c:pt>
                <c:pt idx="70">
                  <c:v>0.307559394980383</c:v>
                </c:pt>
                <c:pt idx="71">
                  <c:v>0.316860684583236</c:v>
                </c:pt>
                <c:pt idx="72">
                  <c:v>0.326379048237617</c:v>
                </c:pt>
                <c:pt idx="73">
                  <c:v>0.336128332824124</c:v>
                </c:pt>
                <c:pt idx="74">
                  <c:v>0.34613189426663</c:v>
                </c:pt>
                <c:pt idx="75">
                  <c:v>0.356405297224942</c:v>
                </c:pt>
                <c:pt idx="76">
                  <c:v>0.36695227524941</c:v>
                </c:pt>
                <c:pt idx="77">
                  <c:v>0.377799299194498</c:v>
                </c:pt>
                <c:pt idx="78">
                  <c:v>0.388963580433819</c:v>
                </c:pt>
                <c:pt idx="79">
                  <c:v>0.400451895602082</c:v>
                </c:pt>
                <c:pt idx="80">
                  <c:v>0.412300052796629</c:v>
                </c:pt>
                <c:pt idx="81">
                  <c:v>0.424495209509503</c:v>
                </c:pt>
                <c:pt idx="82">
                  <c:v>0.437059000796208</c:v>
                </c:pt>
                <c:pt idx="83">
                  <c:v>0.450015144486389</c:v>
                </c:pt>
                <c:pt idx="84">
                  <c:v>0.463410109250038</c:v>
                </c:pt>
                <c:pt idx="85">
                  <c:v>0.477328562702802</c:v>
                </c:pt>
                <c:pt idx="86">
                  <c:v>0.491833023716329</c:v>
                </c:pt>
                <c:pt idx="87">
                  <c:v>0.507007918552187</c:v>
                </c:pt>
                <c:pt idx="88">
                  <c:v>0.52286340770887</c:v>
                </c:pt>
                <c:pt idx="89">
                  <c:v>0.539497207132938</c:v>
                </c:pt>
                <c:pt idx="90">
                  <c:v>0.557017206322972</c:v>
                </c:pt>
                <c:pt idx="91">
                  <c:v>0.575633796017818</c:v>
                </c:pt>
                <c:pt idx="92">
                  <c:v>0.595442223832988</c:v>
                </c:pt>
                <c:pt idx="93">
                  <c:v>0.616790114160704</c:v>
                </c:pt>
                <c:pt idx="94">
                  <c:v>0.640152675789873</c:v>
                </c:pt>
                <c:pt idx="95">
                  <c:v>0.666347600658773</c:v>
                </c:pt>
                <c:pt idx="96">
                  <c:v>0.696759421135606</c:v>
                </c:pt>
                <c:pt idx="97">
                  <c:v>0.734368042724122</c:v>
                </c:pt>
                <c:pt idx="98">
                  <c:v>0.786646109133572</c:v>
                </c:pt>
                <c:pt idx="99">
                  <c:v>0.793468777339819</c:v>
                </c:pt>
                <c:pt idx="100">
                  <c:v>0.800804254718365</c:v>
                </c:pt>
                <c:pt idx="101">
                  <c:v>0.80878192684553</c:v>
                </c:pt>
                <c:pt idx="102">
                  <c:v>0.817527648743543</c:v>
                </c:pt>
                <c:pt idx="103">
                  <c:v>0.827246467464112</c:v>
                </c:pt>
                <c:pt idx="104">
                  <c:v>0.838307602693471</c:v>
                </c:pt>
                <c:pt idx="105">
                  <c:v>0.851352267604693</c:v>
                </c:pt>
                <c:pt idx="106">
                  <c:v>0.86786247230117</c:v>
                </c:pt>
                <c:pt idx="107">
                  <c:v>0.891696771944438</c:v>
                </c:pt>
                <c:pt idx="108">
                  <c:v>0.894909211520161</c:v>
                </c:pt>
                <c:pt idx="109">
                  <c:v>0.89840562972319</c:v>
                </c:pt>
                <c:pt idx="110">
                  <c:v>0.902192172244117</c:v>
                </c:pt>
                <c:pt idx="111">
                  <c:v>0.90638266774137</c:v>
                </c:pt>
                <c:pt idx="112">
                  <c:v>0.911130287643093</c:v>
                </c:pt>
                <c:pt idx="113">
                  <c:v>0.916669398033757</c:v>
                </c:pt>
                <c:pt idx="114">
                  <c:v>0.923348524859541</c:v>
                </c:pt>
                <c:pt idx="115">
                  <c:v>0.931973987400476</c:v>
                </c:pt>
                <c:pt idx="116">
                  <c:v>0.944864351473099</c:v>
                </c:pt>
                <c:pt idx="117">
                  <c:v>0.946670002406072</c:v>
                </c:pt>
                <c:pt idx="118">
                  <c:v>0.948592471173133</c:v>
                </c:pt>
                <c:pt idx="119">
                  <c:v>0.950682327797086</c:v>
                </c:pt>
                <c:pt idx="120">
                  <c:v>0.953075112181237</c:v>
                </c:pt>
                <c:pt idx="121">
                  <c:v>0.955693289252078</c:v>
                </c:pt>
                <c:pt idx="122">
                  <c:v>0.958723280065609</c:v>
                </c:pt>
                <c:pt idx="123">
                  <c:v>0.96255548307637</c:v>
                </c:pt>
                <c:pt idx="124">
                  <c:v>0.966931224253581</c:v>
                </c:pt>
                <c:pt idx="125">
                  <c:v>0.97406839879705</c:v>
                </c:pt>
                <c:pt idx="126">
                  <c:v>0.986939154844488</c:v>
                </c:pt>
                <c:pt idx="127">
                  <c:v>1.0</c:v>
                </c:pt>
              </c:numCache>
            </c:numRef>
          </c:xVal>
          <c:yVal>
            <c:numRef>
              <c:f>growth!$L$2:$L$129</c:f>
              <c:numCache>
                <c:formatCode>0.00%</c:formatCode>
                <c:ptCount val="128"/>
                <c:pt idx="0">
                  <c:v>1.004030381803368</c:v>
                </c:pt>
                <c:pt idx="1">
                  <c:v>0.92752469762313</c:v>
                </c:pt>
                <c:pt idx="2">
                  <c:v>0.871053997389766</c:v>
                </c:pt>
                <c:pt idx="3">
                  <c:v>0.82539769176181</c:v>
                </c:pt>
                <c:pt idx="4">
                  <c:v>0.791527283515279</c:v>
                </c:pt>
                <c:pt idx="5">
                  <c:v>0.767084152740343</c:v>
                </c:pt>
                <c:pt idx="6">
                  <c:v>0.746128491118931</c:v>
                </c:pt>
                <c:pt idx="7">
                  <c:v>0.716874131836374</c:v>
                </c:pt>
                <c:pt idx="8">
                  <c:v>0.699969960728607</c:v>
                </c:pt>
                <c:pt idx="9">
                  <c:v>0.686037277907346</c:v>
                </c:pt>
                <c:pt idx="10">
                  <c:v>0.673307487011447</c:v>
                </c:pt>
                <c:pt idx="11">
                  <c:v>0.6602122229204</c:v>
                </c:pt>
                <c:pt idx="12">
                  <c:v>0.652177759809926</c:v>
                </c:pt>
                <c:pt idx="13">
                  <c:v>0.643835463678268</c:v>
                </c:pt>
                <c:pt idx="14">
                  <c:v>0.636189579480694</c:v>
                </c:pt>
                <c:pt idx="15">
                  <c:v>0.63605519679643</c:v>
                </c:pt>
                <c:pt idx="16">
                  <c:v>0.6340032946864</c:v>
                </c:pt>
                <c:pt idx="17">
                  <c:v>0.627080706513658</c:v>
                </c:pt>
                <c:pt idx="18">
                  <c:v>0.619536201823036</c:v>
                </c:pt>
                <c:pt idx="19">
                  <c:v>0.611848640022719</c:v>
                </c:pt>
                <c:pt idx="20">
                  <c:v>0.607405305515999</c:v>
                </c:pt>
                <c:pt idx="21">
                  <c:v>0.598538721197312</c:v>
                </c:pt>
                <c:pt idx="22">
                  <c:v>0.591420534325447</c:v>
                </c:pt>
                <c:pt idx="23">
                  <c:v>0.587150245157379</c:v>
                </c:pt>
                <c:pt idx="24">
                  <c:v>0.576970028780925</c:v>
                </c:pt>
                <c:pt idx="25">
                  <c:v>0.570906926569001</c:v>
                </c:pt>
                <c:pt idx="26">
                  <c:v>0.561510631628666</c:v>
                </c:pt>
                <c:pt idx="27">
                  <c:v>0.552396871837302</c:v>
                </c:pt>
                <c:pt idx="28">
                  <c:v>0.543796257293163</c:v>
                </c:pt>
                <c:pt idx="29">
                  <c:v>0.538544067310059</c:v>
                </c:pt>
                <c:pt idx="30">
                  <c:v>0.527477409370888</c:v>
                </c:pt>
                <c:pt idx="31">
                  <c:v>0.51976143603145</c:v>
                </c:pt>
                <c:pt idx="32">
                  <c:v>0.508721045561925</c:v>
                </c:pt>
                <c:pt idx="33">
                  <c:v>0.500202847223527</c:v>
                </c:pt>
                <c:pt idx="34">
                  <c:v>0.488615409452381</c:v>
                </c:pt>
                <c:pt idx="35">
                  <c:v>0.476997385457748</c:v>
                </c:pt>
                <c:pt idx="36">
                  <c:v>0.466507872244111</c:v>
                </c:pt>
                <c:pt idx="37">
                  <c:v>0.455085710209879</c:v>
                </c:pt>
                <c:pt idx="38">
                  <c:v>0.443445306372095</c:v>
                </c:pt>
                <c:pt idx="39">
                  <c:v>0.4327672628624</c:v>
                </c:pt>
                <c:pt idx="40">
                  <c:v>0.420670191588787</c:v>
                </c:pt>
                <c:pt idx="41">
                  <c:v>0.405497751615856</c:v>
                </c:pt>
                <c:pt idx="42">
                  <c:v>0.393158377618809</c:v>
                </c:pt>
                <c:pt idx="43">
                  <c:v>0.382799732435541</c:v>
                </c:pt>
                <c:pt idx="44">
                  <c:v>0.372560977517163</c:v>
                </c:pt>
                <c:pt idx="45">
                  <c:v>0.362053355940279</c:v>
                </c:pt>
                <c:pt idx="46">
                  <c:v>0.352927782438206</c:v>
                </c:pt>
                <c:pt idx="47">
                  <c:v>0.34176421933222</c:v>
                </c:pt>
                <c:pt idx="48">
                  <c:v>0.330428880755739</c:v>
                </c:pt>
                <c:pt idx="49">
                  <c:v>0.320405628845124</c:v>
                </c:pt>
                <c:pt idx="50">
                  <c:v>0.313865848457864</c:v>
                </c:pt>
                <c:pt idx="51">
                  <c:v>0.303244400604444</c:v>
                </c:pt>
                <c:pt idx="52">
                  <c:v>0.293955631770364</c:v>
                </c:pt>
                <c:pt idx="53">
                  <c:v>0.285408807635181</c:v>
                </c:pt>
                <c:pt idx="54">
                  <c:v>0.278007742282261</c:v>
                </c:pt>
                <c:pt idx="55">
                  <c:v>0.270480111760265</c:v>
                </c:pt>
                <c:pt idx="56">
                  <c:v>0.263851961161579</c:v>
                </c:pt>
                <c:pt idx="57">
                  <c:v>0.254331974955247</c:v>
                </c:pt>
                <c:pt idx="58">
                  <c:v>0.248147771306197</c:v>
                </c:pt>
                <c:pt idx="59">
                  <c:v>0.237459208722089</c:v>
                </c:pt>
                <c:pt idx="60">
                  <c:v>0.230941015697874</c:v>
                </c:pt>
                <c:pt idx="61">
                  <c:v>0.222280259479286</c:v>
                </c:pt>
                <c:pt idx="62">
                  <c:v>0.214445673049318</c:v>
                </c:pt>
                <c:pt idx="63">
                  <c:v>0.207218728445776</c:v>
                </c:pt>
                <c:pt idx="64">
                  <c:v>0.198481894018836</c:v>
                </c:pt>
                <c:pt idx="65">
                  <c:v>0.194242021323432</c:v>
                </c:pt>
                <c:pt idx="66">
                  <c:v>0.187835762449588</c:v>
                </c:pt>
                <c:pt idx="67">
                  <c:v>0.18071140869687</c:v>
                </c:pt>
                <c:pt idx="68">
                  <c:v>0.175045326639605</c:v>
                </c:pt>
                <c:pt idx="69">
                  <c:v>0.169171752404969</c:v>
                </c:pt>
                <c:pt idx="70">
                  <c:v>0.161444719291229</c:v>
                </c:pt>
                <c:pt idx="71">
                  <c:v>0.155853654782289</c:v>
                </c:pt>
                <c:pt idx="72">
                  <c:v>0.148913328308266</c:v>
                </c:pt>
                <c:pt idx="73">
                  <c:v>0.14310500505096</c:v>
                </c:pt>
                <c:pt idx="74">
                  <c:v>0.135635887275233</c:v>
                </c:pt>
                <c:pt idx="75">
                  <c:v>0.126354544973097</c:v>
                </c:pt>
                <c:pt idx="76">
                  <c:v>0.119648607889002</c:v>
                </c:pt>
                <c:pt idx="77">
                  <c:v>0.109772251118469</c:v>
                </c:pt>
                <c:pt idx="78">
                  <c:v>0.101726832354256</c:v>
                </c:pt>
                <c:pt idx="79">
                  <c:v>0.0933294091903822</c:v>
                </c:pt>
                <c:pt idx="80">
                  <c:v>0.081814214244621</c:v>
                </c:pt>
                <c:pt idx="81">
                  <c:v>0.0745581911347828</c:v>
                </c:pt>
                <c:pt idx="82">
                  <c:v>0.0674899054473275</c:v>
                </c:pt>
                <c:pt idx="83">
                  <c:v>0.059801052198406</c:v>
                </c:pt>
                <c:pt idx="84">
                  <c:v>0.0528897524253879</c:v>
                </c:pt>
                <c:pt idx="85">
                  <c:v>0.0414784254257645</c:v>
                </c:pt>
                <c:pt idx="86">
                  <c:v>0.0288881181320633</c:v>
                </c:pt>
                <c:pt idx="87">
                  <c:v>0.0168208406110004</c:v>
                </c:pt>
                <c:pt idx="88">
                  <c:v>0.00755619738224133</c:v>
                </c:pt>
                <c:pt idx="89">
                  <c:v>0.000291430182053798</c:v>
                </c:pt>
                <c:pt idx="90">
                  <c:v>-0.00812988636774625</c:v>
                </c:pt>
                <c:pt idx="91">
                  <c:v>-0.0196009204401899</c:v>
                </c:pt>
                <c:pt idx="92">
                  <c:v>-0.0297039180720751</c:v>
                </c:pt>
                <c:pt idx="93">
                  <c:v>-0.0403638619352763</c:v>
                </c:pt>
                <c:pt idx="94">
                  <c:v>-0.0534137607342352</c:v>
                </c:pt>
                <c:pt idx="95">
                  <c:v>-0.0700395740136012</c:v>
                </c:pt>
                <c:pt idx="96">
                  <c:v>-0.096860847304512</c:v>
                </c:pt>
                <c:pt idx="97">
                  <c:v>-0.138037901369691</c:v>
                </c:pt>
                <c:pt idx="98">
                  <c:v>-0.1940632288582</c:v>
                </c:pt>
                <c:pt idx="99">
                  <c:v>-0.238887655517951</c:v>
                </c:pt>
                <c:pt idx="100">
                  <c:v>-0.255336786626232</c:v>
                </c:pt>
                <c:pt idx="101">
                  <c:v>-0.267541896146999</c:v>
                </c:pt>
                <c:pt idx="102">
                  <c:v>-0.284793064099206</c:v>
                </c:pt>
                <c:pt idx="103">
                  <c:v>-0.301651340313514</c:v>
                </c:pt>
                <c:pt idx="104">
                  <c:v>-0.32009788026306</c:v>
                </c:pt>
                <c:pt idx="105">
                  <c:v>-0.342783755956433</c:v>
                </c:pt>
                <c:pt idx="106">
                  <c:v>-0.385276210179781</c:v>
                </c:pt>
                <c:pt idx="107">
                  <c:v>-0.436122075687112</c:v>
                </c:pt>
                <c:pt idx="108">
                  <c:v>-0.47418875146823</c:v>
                </c:pt>
                <c:pt idx="109">
                  <c:v>-0.488318360206722</c:v>
                </c:pt>
                <c:pt idx="110">
                  <c:v>-0.494512972296687</c:v>
                </c:pt>
                <c:pt idx="111">
                  <c:v>-0.50353974293545</c:v>
                </c:pt>
                <c:pt idx="112">
                  <c:v>-0.518614072000164</c:v>
                </c:pt>
                <c:pt idx="113">
                  <c:v>-0.536585159213703</c:v>
                </c:pt>
                <c:pt idx="114">
                  <c:v>-0.558654407302564</c:v>
                </c:pt>
                <c:pt idx="115">
                  <c:v>-0.58342259220505</c:v>
                </c:pt>
                <c:pt idx="116">
                  <c:v>-0.618154422491616</c:v>
                </c:pt>
                <c:pt idx="117">
                  <c:v>-0.64597581951974</c:v>
                </c:pt>
                <c:pt idx="118">
                  <c:v>-0.646191332656698</c:v>
                </c:pt>
                <c:pt idx="119">
                  <c:v>-0.646890638374991</c:v>
                </c:pt>
                <c:pt idx="120">
                  <c:v>-0.667385389032382</c:v>
                </c:pt>
                <c:pt idx="121">
                  <c:v>-0.666656460729038</c:v>
                </c:pt>
                <c:pt idx="122">
                  <c:v>-0.67700621768444</c:v>
                </c:pt>
                <c:pt idx="123">
                  <c:v>-0.703235962581213</c:v>
                </c:pt>
                <c:pt idx="124">
                  <c:v>-0.709559955713451</c:v>
                </c:pt>
                <c:pt idx="125">
                  <c:v>-0.698010211629166</c:v>
                </c:pt>
                <c:pt idx="126">
                  <c:v>-0.821819606011907</c:v>
                </c:pt>
                <c:pt idx="127">
                  <c:v>-0.854267365101922</c:v>
                </c:pt>
              </c:numCache>
            </c:numRef>
          </c:yVal>
          <c:smooth val="0"/>
        </c:ser>
        <c:ser>
          <c:idx val="1"/>
          <c:order val="1"/>
          <c:tx>
            <c:v>Your reform</c:v>
          </c:tx>
          <c:spPr>
            <a:ln w="31750">
              <a:solidFill>
                <a:srgbClr val="3366FF"/>
              </a:solidFill>
            </a:ln>
            <a:effectLst/>
          </c:spPr>
          <c:marker>
            <c:symbol val="none"/>
          </c:marker>
          <c:xVal>
            <c:numRef>
              <c:f>calculatorbig!$P$8:$P$135</c:f>
              <c:numCache>
                <c:formatCode>0.0%</c:formatCode>
                <c:ptCount val="128"/>
                <c:pt idx="0">
                  <c:v>0.000959858950295799</c:v>
                </c:pt>
                <c:pt idx="1">
                  <c:v>0.00201526339654871</c:v>
                </c:pt>
                <c:pt idx="2">
                  <c:v>0.00315960426529145</c:v>
                </c:pt>
                <c:pt idx="3">
                  <c:v>0.00438906976060339</c:v>
                </c:pt>
                <c:pt idx="4">
                  <c:v>0.00569738915146888</c:v>
                </c:pt>
                <c:pt idx="5">
                  <c:v>0.00707980896273581</c:v>
                </c:pt>
                <c:pt idx="6">
                  <c:v>0.00853533560956881</c:v>
                </c:pt>
                <c:pt idx="7">
                  <c:v>0.0100728698611319</c:v>
                </c:pt>
                <c:pt idx="8">
                  <c:v>0.0116865804791817</c:v>
                </c:pt>
                <c:pt idx="9">
                  <c:v>0.0133744776940956</c:v>
                </c:pt>
                <c:pt idx="10">
                  <c:v>0.0151359175516666</c:v>
                </c:pt>
                <c:pt idx="11">
                  <c:v>0.0169734161287137</c:v>
                </c:pt>
                <c:pt idx="12">
                  <c:v>0.018888677682765</c:v>
                </c:pt>
                <c:pt idx="13">
                  <c:v>0.020883015118455</c:v>
                </c:pt>
                <c:pt idx="14">
                  <c:v>0.022957189067088</c:v>
                </c:pt>
                <c:pt idx="15">
                  <c:v>0.0251083687150397</c:v>
                </c:pt>
                <c:pt idx="16">
                  <c:v>0.0273380902523945</c:v>
                </c:pt>
                <c:pt idx="17">
                  <c:v>0.0296456513349597</c:v>
                </c:pt>
                <c:pt idx="18">
                  <c:v>0.0320336029697612</c:v>
                </c:pt>
                <c:pt idx="19">
                  <c:v>0.0345068581096552</c:v>
                </c:pt>
                <c:pt idx="20">
                  <c:v>0.0370613069585704</c:v>
                </c:pt>
                <c:pt idx="21">
                  <c:v>0.0396992689144155</c:v>
                </c:pt>
                <c:pt idx="22">
                  <c:v>0.0424175853110749</c:v>
                </c:pt>
                <c:pt idx="23">
                  <c:v>0.0452253095359789</c:v>
                </c:pt>
                <c:pt idx="24">
                  <c:v>0.0481205204077161</c:v>
                </c:pt>
                <c:pt idx="25">
                  <c:v>0.0511025502646144</c:v>
                </c:pt>
                <c:pt idx="26">
                  <c:v>0.0541763850443733</c:v>
                </c:pt>
                <c:pt idx="27">
                  <c:v>0.0573443211341678</c:v>
                </c:pt>
                <c:pt idx="28">
                  <c:v>0.0606062685087666</c:v>
                </c:pt>
                <c:pt idx="29">
                  <c:v>0.0639528901917514</c:v>
                </c:pt>
                <c:pt idx="30">
                  <c:v>0.0674021285541131</c:v>
                </c:pt>
                <c:pt idx="31">
                  <c:v>0.0709446334384791</c:v>
                </c:pt>
                <c:pt idx="32">
                  <c:v>0.0745839921839918</c:v>
                </c:pt>
                <c:pt idx="33">
                  <c:v>0.0783240862801762</c:v>
                </c:pt>
                <c:pt idx="34">
                  <c:v>0.0821687016778573</c:v>
                </c:pt>
                <c:pt idx="35">
                  <c:v>0.0861130292823243</c:v>
                </c:pt>
                <c:pt idx="36">
                  <c:v>0.0901680170517694</c:v>
                </c:pt>
                <c:pt idx="37">
                  <c:v>0.0943316408709445</c:v>
                </c:pt>
                <c:pt idx="38">
                  <c:v>0.0986076076754942</c:v>
                </c:pt>
                <c:pt idx="39">
                  <c:v>0.10300149646174</c:v>
                </c:pt>
                <c:pt idx="40">
                  <c:v>0.107514272259652</c:v>
                </c:pt>
                <c:pt idx="41">
                  <c:v>0.112154279665304</c:v>
                </c:pt>
                <c:pt idx="42">
                  <c:v>0.116919364641128</c:v>
                </c:pt>
                <c:pt idx="43">
                  <c:v>0.121809914111334</c:v>
                </c:pt>
                <c:pt idx="44">
                  <c:v>0.126822093847294</c:v>
                </c:pt>
                <c:pt idx="45">
                  <c:v>0.131956534470504</c:v>
                </c:pt>
                <c:pt idx="46">
                  <c:v>0.137213342492</c:v>
                </c:pt>
                <c:pt idx="47">
                  <c:v>0.142601040236434</c:v>
                </c:pt>
                <c:pt idx="48">
                  <c:v>0.148121460110527</c:v>
                </c:pt>
                <c:pt idx="49">
                  <c:v>0.153773804207721</c:v>
                </c:pt>
                <c:pt idx="50">
                  <c:v>0.159548903598657</c:v>
                </c:pt>
                <c:pt idx="51">
                  <c:v>0.165467424212191</c:v>
                </c:pt>
                <c:pt idx="52">
                  <c:v>0.171521090163556</c:v>
                </c:pt>
                <c:pt idx="53">
                  <c:v>0.177718196085879</c:v>
                </c:pt>
                <c:pt idx="54">
                  <c:v>0.184058325809576</c:v>
                </c:pt>
                <c:pt idx="55">
                  <c:v>0.190539050320494</c:v>
                </c:pt>
                <c:pt idx="56">
                  <c:v>0.197162273695387</c:v>
                </c:pt>
                <c:pt idx="57">
                  <c:v>0.203946967688108</c:v>
                </c:pt>
                <c:pt idx="58">
                  <c:v>0.210875793607726</c:v>
                </c:pt>
                <c:pt idx="59">
                  <c:v>0.217985437699696</c:v>
                </c:pt>
                <c:pt idx="60">
                  <c:v>0.225235997677703</c:v>
                </c:pt>
                <c:pt idx="61">
                  <c:v>0.232647225404487</c:v>
                </c:pt>
                <c:pt idx="62">
                  <c:v>0.240230830343526</c:v>
                </c:pt>
                <c:pt idx="63">
                  <c:v>0.247989917755554</c:v>
                </c:pt>
                <c:pt idx="64">
                  <c:v>0.255939239632933</c:v>
                </c:pt>
                <c:pt idx="65">
                  <c:v>0.264068420582546</c:v>
                </c:pt>
                <c:pt idx="66">
                  <c:v>0.272377117511192</c:v>
                </c:pt>
                <c:pt idx="67">
                  <c:v>0.280881210569987</c:v>
                </c:pt>
                <c:pt idx="68">
                  <c:v>0.289575519041985</c:v>
                </c:pt>
                <c:pt idx="69">
                  <c:v>0.298459318072019</c:v>
                </c:pt>
                <c:pt idx="70">
                  <c:v>0.307559394980383</c:v>
                </c:pt>
                <c:pt idx="71">
                  <c:v>0.316860684583236</c:v>
                </c:pt>
                <c:pt idx="72">
                  <c:v>0.326379048237617</c:v>
                </c:pt>
                <c:pt idx="73">
                  <c:v>0.336128332824124</c:v>
                </c:pt>
                <c:pt idx="74">
                  <c:v>0.34613189426663</c:v>
                </c:pt>
                <c:pt idx="75">
                  <c:v>0.356405297224942</c:v>
                </c:pt>
                <c:pt idx="76">
                  <c:v>0.36695227524941</c:v>
                </c:pt>
                <c:pt idx="77">
                  <c:v>0.377799299194498</c:v>
                </c:pt>
                <c:pt idx="78">
                  <c:v>0.388963580433819</c:v>
                </c:pt>
                <c:pt idx="79">
                  <c:v>0.400451895602082</c:v>
                </c:pt>
                <c:pt idx="80">
                  <c:v>0.412300052796629</c:v>
                </c:pt>
                <c:pt idx="81">
                  <c:v>0.424495209509503</c:v>
                </c:pt>
                <c:pt idx="82">
                  <c:v>0.437059000796208</c:v>
                </c:pt>
                <c:pt idx="83">
                  <c:v>0.450015144486389</c:v>
                </c:pt>
                <c:pt idx="84">
                  <c:v>0.463410109250038</c:v>
                </c:pt>
                <c:pt idx="85">
                  <c:v>0.477328562702802</c:v>
                </c:pt>
                <c:pt idx="86">
                  <c:v>0.491833023716329</c:v>
                </c:pt>
                <c:pt idx="87">
                  <c:v>0.507007918552187</c:v>
                </c:pt>
                <c:pt idx="88">
                  <c:v>0.52286340770887</c:v>
                </c:pt>
                <c:pt idx="89">
                  <c:v>0.539497207132938</c:v>
                </c:pt>
                <c:pt idx="90">
                  <c:v>0.557017206322972</c:v>
                </c:pt>
                <c:pt idx="91">
                  <c:v>0.575633796017818</c:v>
                </c:pt>
                <c:pt idx="92">
                  <c:v>0.595442223832988</c:v>
                </c:pt>
                <c:pt idx="93">
                  <c:v>0.616790114160704</c:v>
                </c:pt>
                <c:pt idx="94">
                  <c:v>0.640152675789873</c:v>
                </c:pt>
                <c:pt idx="95">
                  <c:v>0.666347600658773</c:v>
                </c:pt>
                <c:pt idx="96">
                  <c:v>0.696759421135606</c:v>
                </c:pt>
                <c:pt idx="97">
                  <c:v>0.734368042724122</c:v>
                </c:pt>
                <c:pt idx="98">
                  <c:v>0.786646109133572</c:v>
                </c:pt>
                <c:pt idx="99">
                  <c:v>0.793468777339819</c:v>
                </c:pt>
                <c:pt idx="100">
                  <c:v>0.800804254718365</c:v>
                </c:pt>
                <c:pt idx="101">
                  <c:v>0.80878192684553</c:v>
                </c:pt>
                <c:pt idx="102">
                  <c:v>0.817527648743543</c:v>
                </c:pt>
                <c:pt idx="103">
                  <c:v>0.827246467464112</c:v>
                </c:pt>
                <c:pt idx="104">
                  <c:v>0.838307602693471</c:v>
                </c:pt>
                <c:pt idx="105">
                  <c:v>0.851352267604693</c:v>
                </c:pt>
                <c:pt idx="106">
                  <c:v>0.86786247230117</c:v>
                </c:pt>
                <c:pt idx="107">
                  <c:v>0.891696771944438</c:v>
                </c:pt>
                <c:pt idx="108">
                  <c:v>0.894909211520161</c:v>
                </c:pt>
                <c:pt idx="109">
                  <c:v>0.89840562972319</c:v>
                </c:pt>
                <c:pt idx="110">
                  <c:v>0.902192172244117</c:v>
                </c:pt>
                <c:pt idx="111">
                  <c:v>0.90638266774137</c:v>
                </c:pt>
                <c:pt idx="112">
                  <c:v>0.911130287643093</c:v>
                </c:pt>
                <c:pt idx="113">
                  <c:v>0.916669398033757</c:v>
                </c:pt>
                <c:pt idx="114">
                  <c:v>0.923348524859541</c:v>
                </c:pt>
                <c:pt idx="115">
                  <c:v>0.931973987400476</c:v>
                </c:pt>
                <c:pt idx="116">
                  <c:v>0.944864351473099</c:v>
                </c:pt>
                <c:pt idx="117">
                  <c:v>0.946670002406072</c:v>
                </c:pt>
                <c:pt idx="118">
                  <c:v>0.948592471173133</c:v>
                </c:pt>
                <c:pt idx="119">
                  <c:v>0.950682327797086</c:v>
                </c:pt>
                <c:pt idx="120">
                  <c:v>0.953075112181237</c:v>
                </c:pt>
                <c:pt idx="121">
                  <c:v>0.955693289252078</c:v>
                </c:pt>
                <c:pt idx="122">
                  <c:v>0.958723280065609</c:v>
                </c:pt>
                <c:pt idx="123">
                  <c:v>0.96255548307637</c:v>
                </c:pt>
                <c:pt idx="124">
                  <c:v>0.966931224253581</c:v>
                </c:pt>
                <c:pt idx="125">
                  <c:v>0.97406839879705</c:v>
                </c:pt>
                <c:pt idx="126">
                  <c:v>0.986939154844488</c:v>
                </c:pt>
                <c:pt idx="127">
                  <c:v>1.0</c:v>
                </c:pt>
              </c:numCache>
            </c:numRef>
          </c:xVal>
          <c:yVal>
            <c:numRef>
              <c:f>calculatorbig!$DK$8:$DK$135</c:f>
              <c:numCache>
                <c:formatCode>0.0%</c:formatCode>
                <c:ptCount val="128"/>
                <c:pt idx="0">
                  <c:v>0.052</c:v>
                </c:pt>
                <c:pt idx="1">
                  <c:v>0.048</c:v>
                </c:pt>
                <c:pt idx="2">
                  <c:v>0.045</c:v>
                </c:pt>
                <c:pt idx="3">
                  <c:v>0.042</c:v>
                </c:pt>
                <c:pt idx="4">
                  <c:v>0.04</c:v>
                </c:pt>
                <c:pt idx="5">
                  <c:v>0.039</c:v>
                </c:pt>
                <c:pt idx="6">
                  <c:v>0.038</c:v>
                </c:pt>
                <c:pt idx="7">
                  <c:v>0.036</c:v>
                </c:pt>
                <c:pt idx="8">
                  <c:v>0.035</c:v>
                </c:pt>
                <c:pt idx="9">
                  <c:v>0.035</c:v>
                </c:pt>
                <c:pt idx="10">
                  <c:v>0.034</c:v>
                </c:pt>
                <c:pt idx="11">
                  <c:v>0.033</c:v>
                </c:pt>
                <c:pt idx="12">
                  <c:v>0.033</c:v>
                </c:pt>
                <c:pt idx="13">
                  <c:v>0.032</c:v>
                </c:pt>
                <c:pt idx="14">
                  <c:v>0.031</c:v>
                </c:pt>
                <c:pt idx="15">
                  <c:v>0.031</c:v>
                </c:pt>
                <c:pt idx="16">
                  <c:v>0.031</c:v>
                </c:pt>
                <c:pt idx="17">
                  <c:v>0.031</c:v>
                </c:pt>
                <c:pt idx="18">
                  <c:v>0.03</c:v>
                </c:pt>
                <c:pt idx="19">
                  <c:v>0.03</c:v>
                </c:pt>
                <c:pt idx="20">
                  <c:v>0.029</c:v>
                </c:pt>
                <c:pt idx="21">
                  <c:v>0.029</c:v>
                </c:pt>
                <c:pt idx="22">
                  <c:v>0.028</c:v>
                </c:pt>
                <c:pt idx="23">
                  <c:v>0.028</c:v>
                </c:pt>
                <c:pt idx="24">
                  <c:v>0.027</c:v>
                </c:pt>
                <c:pt idx="25">
                  <c:v>0.027</c:v>
                </c:pt>
                <c:pt idx="26">
                  <c:v>0.026</c:v>
                </c:pt>
                <c:pt idx="27">
                  <c:v>0.025</c:v>
                </c:pt>
                <c:pt idx="28">
                  <c:v>0.025</c:v>
                </c:pt>
                <c:pt idx="29">
                  <c:v>0.024</c:v>
                </c:pt>
                <c:pt idx="30">
                  <c:v>0.024</c:v>
                </c:pt>
                <c:pt idx="31">
                  <c:v>0.023</c:v>
                </c:pt>
                <c:pt idx="32">
                  <c:v>0.022</c:v>
                </c:pt>
                <c:pt idx="33">
                  <c:v>0.022</c:v>
                </c:pt>
                <c:pt idx="34">
                  <c:v>0.021</c:v>
                </c:pt>
                <c:pt idx="35">
                  <c:v>0.02</c:v>
                </c:pt>
                <c:pt idx="36">
                  <c:v>0.02</c:v>
                </c:pt>
                <c:pt idx="37">
                  <c:v>0.019</c:v>
                </c:pt>
                <c:pt idx="38">
                  <c:v>0.018</c:v>
                </c:pt>
                <c:pt idx="39">
                  <c:v>0.018</c:v>
                </c:pt>
                <c:pt idx="40">
                  <c:v>0.017</c:v>
                </c:pt>
                <c:pt idx="41">
                  <c:v>0.016</c:v>
                </c:pt>
                <c:pt idx="42">
                  <c:v>0.016</c:v>
                </c:pt>
                <c:pt idx="43">
                  <c:v>0.015</c:v>
                </c:pt>
                <c:pt idx="44">
                  <c:v>0.015</c:v>
                </c:pt>
                <c:pt idx="45">
                  <c:v>0.014</c:v>
                </c:pt>
                <c:pt idx="46">
                  <c:v>0.013</c:v>
                </c:pt>
                <c:pt idx="47">
                  <c:v>0.013</c:v>
                </c:pt>
                <c:pt idx="48">
                  <c:v>0.012</c:v>
                </c:pt>
                <c:pt idx="49">
                  <c:v>0.012</c:v>
                </c:pt>
                <c:pt idx="50">
                  <c:v>0.011</c:v>
                </c:pt>
                <c:pt idx="51">
                  <c:v>0.011</c:v>
                </c:pt>
                <c:pt idx="52">
                  <c:v>0.01</c:v>
                </c:pt>
                <c:pt idx="53">
                  <c:v>0.01</c:v>
                </c:pt>
                <c:pt idx="54">
                  <c:v>0.009</c:v>
                </c:pt>
                <c:pt idx="55">
                  <c:v>0.009</c:v>
                </c:pt>
                <c:pt idx="56">
                  <c:v>0.008</c:v>
                </c:pt>
                <c:pt idx="57">
                  <c:v>0.008</c:v>
                </c:pt>
                <c:pt idx="58">
                  <c:v>0.007</c:v>
                </c:pt>
                <c:pt idx="59">
                  <c:v>0.006</c:v>
                </c:pt>
                <c:pt idx="60">
                  <c:v>0.006</c:v>
                </c:pt>
                <c:pt idx="61">
                  <c:v>0.005</c:v>
                </c:pt>
                <c:pt idx="62">
                  <c:v>0.005</c:v>
                </c:pt>
                <c:pt idx="63">
                  <c:v>0.004</c:v>
                </c:pt>
                <c:pt idx="64">
                  <c:v>0.003</c:v>
                </c:pt>
                <c:pt idx="65">
                  <c:v>0.003</c:v>
                </c:pt>
                <c:pt idx="66">
                  <c:v>0.002</c:v>
                </c:pt>
                <c:pt idx="67">
                  <c:v>0.002</c:v>
                </c:pt>
                <c:pt idx="68">
                  <c:v>0.001</c:v>
                </c:pt>
                <c:pt idx="69">
                  <c:v>0.001</c:v>
                </c:pt>
                <c:pt idx="70">
                  <c:v>0.0</c:v>
                </c:pt>
                <c:pt idx="71">
                  <c:v>0.0</c:v>
                </c:pt>
                <c:pt idx="72">
                  <c:v>-0.001</c:v>
                </c:pt>
                <c:pt idx="73">
                  <c:v>-0.001</c:v>
                </c:pt>
                <c:pt idx="74">
                  <c:v>-0.002</c:v>
                </c:pt>
                <c:pt idx="75">
                  <c:v>-0.002</c:v>
                </c:pt>
                <c:pt idx="76">
                  <c:v>-0.003</c:v>
                </c:pt>
                <c:pt idx="77">
                  <c:v>-0.003</c:v>
                </c:pt>
                <c:pt idx="78">
                  <c:v>-0.004</c:v>
                </c:pt>
                <c:pt idx="79">
                  <c:v>-0.004</c:v>
                </c:pt>
                <c:pt idx="80">
                  <c:v>-0.005</c:v>
                </c:pt>
                <c:pt idx="81">
                  <c:v>-0.005</c:v>
                </c:pt>
                <c:pt idx="82">
                  <c:v>-0.006</c:v>
                </c:pt>
                <c:pt idx="83">
                  <c:v>-0.006</c:v>
                </c:pt>
                <c:pt idx="84">
                  <c:v>-0.006</c:v>
                </c:pt>
                <c:pt idx="85">
                  <c:v>-0.007</c:v>
                </c:pt>
                <c:pt idx="86">
                  <c:v>-0.007</c:v>
                </c:pt>
                <c:pt idx="87">
                  <c:v>-0.008</c:v>
                </c:pt>
                <c:pt idx="88">
                  <c:v>-0.008</c:v>
                </c:pt>
                <c:pt idx="89">
                  <c:v>-0.009</c:v>
                </c:pt>
                <c:pt idx="90">
                  <c:v>-0.01</c:v>
                </c:pt>
                <c:pt idx="91">
                  <c:v>-0.012</c:v>
                </c:pt>
                <c:pt idx="92">
                  <c:v>-0.013</c:v>
                </c:pt>
                <c:pt idx="93">
                  <c:v>-0.015</c:v>
                </c:pt>
                <c:pt idx="94">
                  <c:v>-0.016</c:v>
                </c:pt>
                <c:pt idx="95">
                  <c:v>-0.018</c:v>
                </c:pt>
                <c:pt idx="96">
                  <c:v>-0.019</c:v>
                </c:pt>
                <c:pt idx="97">
                  <c:v>-0.021</c:v>
                </c:pt>
                <c:pt idx="98">
                  <c:v>-0.022</c:v>
                </c:pt>
                <c:pt idx="99">
                  <c:v>-0.024</c:v>
                </c:pt>
                <c:pt idx="100">
                  <c:v>-0.024</c:v>
                </c:pt>
                <c:pt idx="101">
                  <c:v>-0.025</c:v>
                </c:pt>
                <c:pt idx="102">
                  <c:v>-0.026</c:v>
                </c:pt>
                <c:pt idx="103">
                  <c:v>-0.027</c:v>
                </c:pt>
                <c:pt idx="104">
                  <c:v>-0.028</c:v>
                </c:pt>
                <c:pt idx="105">
                  <c:v>-0.029</c:v>
                </c:pt>
                <c:pt idx="106">
                  <c:v>-0.03</c:v>
                </c:pt>
                <c:pt idx="107">
                  <c:v>-0.031</c:v>
                </c:pt>
                <c:pt idx="108">
                  <c:v>-0.032</c:v>
                </c:pt>
                <c:pt idx="109">
                  <c:v>-0.033</c:v>
                </c:pt>
                <c:pt idx="110">
                  <c:v>-0.033</c:v>
                </c:pt>
                <c:pt idx="111">
                  <c:v>-0.034</c:v>
                </c:pt>
                <c:pt idx="112">
                  <c:v>-0.035</c:v>
                </c:pt>
                <c:pt idx="113">
                  <c:v>-0.035</c:v>
                </c:pt>
                <c:pt idx="114">
                  <c:v>-0.035</c:v>
                </c:pt>
                <c:pt idx="115">
                  <c:v>-0.035</c:v>
                </c:pt>
                <c:pt idx="116">
                  <c:v>-0.036</c:v>
                </c:pt>
                <c:pt idx="117">
                  <c:v>-0.036</c:v>
                </c:pt>
                <c:pt idx="118">
                  <c:v>-0.035</c:v>
                </c:pt>
                <c:pt idx="119">
                  <c:v>-0.035</c:v>
                </c:pt>
                <c:pt idx="120">
                  <c:v>-0.035</c:v>
                </c:pt>
                <c:pt idx="121">
                  <c:v>-0.035</c:v>
                </c:pt>
                <c:pt idx="122">
                  <c:v>-0.034</c:v>
                </c:pt>
                <c:pt idx="123">
                  <c:v>-0.034</c:v>
                </c:pt>
                <c:pt idx="124">
                  <c:v>-0.034</c:v>
                </c:pt>
                <c:pt idx="125">
                  <c:v>-0.034</c:v>
                </c:pt>
                <c:pt idx="126">
                  <c:v>-0.034</c:v>
                </c:pt>
                <c:pt idx="127">
                  <c:v>-0.033</c:v>
                </c:pt>
              </c:numCache>
            </c:numRef>
          </c:yVal>
          <c:smooth val="0"/>
        </c:ser>
        <c:ser>
          <c:idx val="0"/>
          <c:order val="2"/>
          <c:spPr>
            <a:ln w="9525">
              <a:solidFill>
                <a:schemeClr val="tx1">
                  <a:lumMod val="50000"/>
                  <a:lumOff val="50000"/>
                </a:schemeClr>
              </a:solidFill>
              <a:prstDash val="sysDash"/>
            </a:ln>
          </c:spPr>
          <c:marker>
            <c:symbol val="none"/>
          </c:marker>
          <c:xVal>
            <c:numRef>
              <c:f>calculatorbig!$FI$8:$FI$135</c:f>
              <c:numCache>
                <c:formatCode>0.0%</c:formatCode>
                <c:ptCount val="128"/>
                <c:pt idx="0">
                  <c:v>0.0151359175516666</c:v>
                </c:pt>
                <c:pt idx="1">
                  <c:v>0.0151359175516666</c:v>
                </c:pt>
                <c:pt idx="2">
                  <c:v>0.0151359175516666</c:v>
                </c:pt>
                <c:pt idx="3">
                  <c:v>0.0151359175516666</c:v>
                </c:pt>
                <c:pt idx="4">
                  <c:v>0.0151359175516666</c:v>
                </c:pt>
                <c:pt idx="5">
                  <c:v>0.0151359175516666</c:v>
                </c:pt>
                <c:pt idx="6">
                  <c:v>0.0151359175516666</c:v>
                </c:pt>
                <c:pt idx="7">
                  <c:v>0.0151359175516666</c:v>
                </c:pt>
                <c:pt idx="8">
                  <c:v>0.0151359175516666</c:v>
                </c:pt>
                <c:pt idx="9">
                  <c:v>0.0151359175516666</c:v>
                </c:pt>
                <c:pt idx="10">
                  <c:v>0.0151359175516666</c:v>
                </c:pt>
                <c:pt idx="11">
                  <c:v>0.0151359175516666</c:v>
                </c:pt>
                <c:pt idx="12">
                  <c:v>0.0151359175516666</c:v>
                </c:pt>
                <c:pt idx="13">
                  <c:v>0.0151359175516666</c:v>
                </c:pt>
                <c:pt idx="14">
                  <c:v>0.0151359175516666</c:v>
                </c:pt>
                <c:pt idx="15">
                  <c:v>0.0151359175516666</c:v>
                </c:pt>
                <c:pt idx="16">
                  <c:v>0.0151359175516666</c:v>
                </c:pt>
                <c:pt idx="17">
                  <c:v>0.0151359175516666</c:v>
                </c:pt>
                <c:pt idx="18">
                  <c:v>0.0151359175516666</c:v>
                </c:pt>
                <c:pt idx="19">
                  <c:v>0.0151359175516666</c:v>
                </c:pt>
                <c:pt idx="20">
                  <c:v>0.0151359175516666</c:v>
                </c:pt>
                <c:pt idx="21">
                  <c:v>0.0151359175516666</c:v>
                </c:pt>
                <c:pt idx="22">
                  <c:v>0.0151359175516666</c:v>
                </c:pt>
                <c:pt idx="23">
                  <c:v>0.0151359175516666</c:v>
                </c:pt>
                <c:pt idx="24">
                  <c:v>0.0151359175516666</c:v>
                </c:pt>
                <c:pt idx="25">
                  <c:v>0.0151359175516666</c:v>
                </c:pt>
                <c:pt idx="26">
                  <c:v>0.0151359175516666</c:v>
                </c:pt>
                <c:pt idx="27">
                  <c:v>0.0151359175516666</c:v>
                </c:pt>
                <c:pt idx="28">
                  <c:v>0.0151359175516666</c:v>
                </c:pt>
                <c:pt idx="29">
                  <c:v>0.0151359175516666</c:v>
                </c:pt>
                <c:pt idx="30">
                  <c:v>0.0151359175516666</c:v>
                </c:pt>
                <c:pt idx="31">
                  <c:v>0.0151359175516666</c:v>
                </c:pt>
                <c:pt idx="32">
                  <c:v>0.0151359175516666</c:v>
                </c:pt>
                <c:pt idx="33">
                  <c:v>0.0151359175516666</c:v>
                </c:pt>
                <c:pt idx="34">
                  <c:v>0.0151359175516666</c:v>
                </c:pt>
                <c:pt idx="35">
                  <c:v>0.0151359175516666</c:v>
                </c:pt>
                <c:pt idx="36">
                  <c:v>0.0151359175516666</c:v>
                </c:pt>
                <c:pt idx="37">
                  <c:v>0.0151359175516666</c:v>
                </c:pt>
                <c:pt idx="38">
                  <c:v>0.0151359175516666</c:v>
                </c:pt>
                <c:pt idx="39">
                  <c:v>0.0151359175516666</c:v>
                </c:pt>
                <c:pt idx="40">
                  <c:v>0.0151359175516666</c:v>
                </c:pt>
                <c:pt idx="41">
                  <c:v>0.0151359175516666</c:v>
                </c:pt>
                <c:pt idx="42">
                  <c:v>0.0151359175516666</c:v>
                </c:pt>
                <c:pt idx="43">
                  <c:v>0.0151359175516666</c:v>
                </c:pt>
                <c:pt idx="44">
                  <c:v>0.0151359175516666</c:v>
                </c:pt>
                <c:pt idx="45">
                  <c:v>0.0151359175516666</c:v>
                </c:pt>
                <c:pt idx="46">
                  <c:v>0.0151359175516666</c:v>
                </c:pt>
                <c:pt idx="47">
                  <c:v>0.0151359175516666</c:v>
                </c:pt>
                <c:pt idx="48">
                  <c:v>0.0151359175516666</c:v>
                </c:pt>
                <c:pt idx="49">
                  <c:v>0.0151359175516666</c:v>
                </c:pt>
                <c:pt idx="50">
                  <c:v>0.0151359175516666</c:v>
                </c:pt>
                <c:pt idx="51">
                  <c:v>0.0151359175516666</c:v>
                </c:pt>
                <c:pt idx="52">
                  <c:v>0.0151359175516666</c:v>
                </c:pt>
                <c:pt idx="53">
                  <c:v>0.0151359175516666</c:v>
                </c:pt>
                <c:pt idx="54">
                  <c:v>0.0151359175516666</c:v>
                </c:pt>
                <c:pt idx="55">
                  <c:v>0.0151359175516666</c:v>
                </c:pt>
                <c:pt idx="56">
                  <c:v>0.0151359175516666</c:v>
                </c:pt>
                <c:pt idx="57">
                  <c:v>0.0151359175516666</c:v>
                </c:pt>
                <c:pt idx="58">
                  <c:v>0.0151359175516666</c:v>
                </c:pt>
                <c:pt idx="59">
                  <c:v>0.0151359175516666</c:v>
                </c:pt>
                <c:pt idx="60">
                  <c:v>0.0151359175516666</c:v>
                </c:pt>
                <c:pt idx="61">
                  <c:v>0.0151359175516666</c:v>
                </c:pt>
                <c:pt idx="62">
                  <c:v>0.0151359175516666</c:v>
                </c:pt>
                <c:pt idx="63">
                  <c:v>0.0151359175516666</c:v>
                </c:pt>
                <c:pt idx="64">
                  <c:v>0.0151359175516666</c:v>
                </c:pt>
                <c:pt idx="65">
                  <c:v>0.0151359175516666</c:v>
                </c:pt>
                <c:pt idx="66">
                  <c:v>0.0151359175516666</c:v>
                </c:pt>
                <c:pt idx="67">
                  <c:v>0.0151359175516666</c:v>
                </c:pt>
                <c:pt idx="68">
                  <c:v>0.0151359175516666</c:v>
                </c:pt>
                <c:pt idx="69">
                  <c:v>0.0151359175516666</c:v>
                </c:pt>
                <c:pt idx="70">
                  <c:v>0.0151359175516666</c:v>
                </c:pt>
                <c:pt idx="71">
                  <c:v>0.0151359175516666</c:v>
                </c:pt>
                <c:pt idx="72">
                  <c:v>0.0151359175516666</c:v>
                </c:pt>
                <c:pt idx="73">
                  <c:v>0.0151359175516666</c:v>
                </c:pt>
                <c:pt idx="74">
                  <c:v>0.0151359175516666</c:v>
                </c:pt>
                <c:pt idx="75">
                  <c:v>0.0151359175516666</c:v>
                </c:pt>
                <c:pt idx="76">
                  <c:v>0.0151359175516666</c:v>
                </c:pt>
                <c:pt idx="77">
                  <c:v>0.0151359175516666</c:v>
                </c:pt>
                <c:pt idx="78">
                  <c:v>0.0151359175516666</c:v>
                </c:pt>
                <c:pt idx="79">
                  <c:v>0.0151359175516666</c:v>
                </c:pt>
                <c:pt idx="80">
                  <c:v>0.0151359175516666</c:v>
                </c:pt>
                <c:pt idx="81">
                  <c:v>0.0151359175516666</c:v>
                </c:pt>
                <c:pt idx="82">
                  <c:v>0.0151359175516666</c:v>
                </c:pt>
                <c:pt idx="83">
                  <c:v>0.0151359175516666</c:v>
                </c:pt>
                <c:pt idx="84">
                  <c:v>0.0151359175516666</c:v>
                </c:pt>
                <c:pt idx="85">
                  <c:v>0.0151359175516666</c:v>
                </c:pt>
                <c:pt idx="86">
                  <c:v>0.0151359175516666</c:v>
                </c:pt>
                <c:pt idx="87">
                  <c:v>0.0151359175516666</c:v>
                </c:pt>
                <c:pt idx="88">
                  <c:v>0.0151359175516666</c:v>
                </c:pt>
                <c:pt idx="89">
                  <c:v>0.0151359175516666</c:v>
                </c:pt>
                <c:pt idx="90">
                  <c:v>0.0151359175516666</c:v>
                </c:pt>
                <c:pt idx="91">
                  <c:v>0.0151359175516666</c:v>
                </c:pt>
                <c:pt idx="92">
                  <c:v>0.0151359175516666</c:v>
                </c:pt>
                <c:pt idx="93">
                  <c:v>0.0151359175516666</c:v>
                </c:pt>
                <c:pt idx="94">
                  <c:v>0.0151359175516666</c:v>
                </c:pt>
                <c:pt idx="95">
                  <c:v>0.0151359175516666</c:v>
                </c:pt>
                <c:pt idx="96">
                  <c:v>0.0151359175516666</c:v>
                </c:pt>
                <c:pt idx="97">
                  <c:v>0.0151359175516666</c:v>
                </c:pt>
                <c:pt idx="98">
                  <c:v>0.0151359175516666</c:v>
                </c:pt>
                <c:pt idx="99">
                  <c:v>0.0151359175516666</c:v>
                </c:pt>
                <c:pt idx="100">
                  <c:v>0.0151359175516666</c:v>
                </c:pt>
                <c:pt idx="101">
                  <c:v>0.0151359175516666</c:v>
                </c:pt>
                <c:pt idx="102">
                  <c:v>0.0151359175516666</c:v>
                </c:pt>
                <c:pt idx="103">
                  <c:v>0.0151359175516666</c:v>
                </c:pt>
                <c:pt idx="104">
                  <c:v>0.0151359175516666</c:v>
                </c:pt>
                <c:pt idx="105">
                  <c:v>0.0151359175516666</c:v>
                </c:pt>
                <c:pt idx="106">
                  <c:v>0.0151359175516666</c:v>
                </c:pt>
                <c:pt idx="107">
                  <c:v>0.0151359175516666</c:v>
                </c:pt>
                <c:pt idx="108">
                  <c:v>0.0151359175516666</c:v>
                </c:pt>
                <c:pt idx="109">
                  <c:v>0.0151359175516666</c:v>
                </c:pt>
                <c:pt idx="110">
                  <c:v>0.0151359175516666</c:v>
                </c:pt>
                <c:pt idx="111">
                  <c:v>0.0151359175516666</c:v>
                </c:pt>
                <c:pt idx="112">
                  <c:v>0.0151359175516666</c:v>
                </c:pt>
                <c:pt idx="113">
                  <c:v>0.0151359175516666</c:v>
                </c:pt>
                <c:pt idx="114">
                  <c:v>0.0151359175516666</c:v>
                </c:pt>
                <c:pt idx="115">
                  <c:v>0.0151359175516666</c:v>
                </c:pt>
                <c:pt idx="116">
                  <c:v>0.0151359175516666</c:v>
                </c:pt>
                <c:pt idx="117">
                  <c:v>0.0151359175516666</c:v>
                </c:pt>
                <c:pt idx="118">
                  <c:v>0.0151359175516666</c:v>
                </c:pt>
                <c:pt idx="119">
                  <c:v>0.0151359175516666</c:v>
                </c:pt>
                <c:pt idx="120">
                  <c:v>0.0151359175516666</c:v>
                </c:pt>
                <c:pt idx="121">
                  <c:v>0.0151359175516666</c:v>
                </c:pt>
                <c:pt idx="122">
                  <c:v>0.0151359175516666</c:v>
                </c:pt>
                <c:pt idx="123">
                  <c:v>0.0151359175516666</c:v>
                </c:pt>
                <c:pt idx="124">
                  <c:v>0.0151359175516666</c:v>
                </c:pt>
                <c:pt idx="125">
                  <c:v>0.0151359175516666</c:v>
                </c:pt>
                <c:pt idx="126">
                  <c:v>0.0151359175516666</c:v>
                </c:pt>
                <c:pt idx="127">
                  <c:v>0.0151359175516666</c:v>
                </c:pt>
              </c:numCache>
            </c:numRef>
          </c:xVal>
          <c:yVal>
            <c:numRef>
              <c:f>calculatorbig!$FG$8:$FG$135</c:f>
              <c:numCache>
                <c:formatCode>0.00%</c:formatCode>
                <c:ptCount val="128"/>
                <c:pt idx="0" formatCode="0%">
                  <c:v>-2.0</c:v>
                </c:pt>
                <c:pt idx="1">
                  <c:v>-1.97</c:v>
                </c:pt>
                <c:pt idx="2">
                  <c:v>-1.94</c:v>
                </c:pt>
                <c:pt idx="3">
                  <c:v>-1.91</c:v>
                </c:pt>
                <c:pt idx="4">
                  <c:v>-1.88</c:v>
                </c:pt>
                <c:pt idx="5">
                  <c:v>-1.85</c:v>
                </c:pt>
                <c:pt idx="6">
                  <c:v>-1.82</c:v>
                </c:pt>
                <c:pt idx="7">
                  <c:v>-1.79</c:v>
                </c:pt>
                <c:pt idx="8">
                  <c:v>-1.76</c:v>
                </c:pt>
                <c:pt idx="9">
                  <c:v>-1.73</c:v>
                </c:pt>
                <c:pt idx="10">
                  <c:v>-1.7</c:v>
                </c:pt>
                <c:pt idx="11">
                  <c:v>-1.67</c:v>
                </c:pt>
                <c:pt idx="12">
                  <c:v>-1.64</c:v>
                </c:pt>
                <c:pt idx="13">
                  <c:v>-1.61</c:v>
                </c:pt>
                <c:pt idx="14">
                  <c:v>-1.58</c:v>
                </c:pt>
                <c:pt idx="15">
                  <c:v>-1.55</c:v>
                </c:pt>
                <c:pt idx="16">
                  <c:v>-1.52</c:v>
                </c:pt>
                <c:pt idx="17">
                  <c:v>-1.49</c:v>
                </c:pt>
                <c:pt idx="18">
                  <c:v>-1.459999999999999</c:v>
                </c:pt>
                <c:pt idx="19">
                  <c:v>-1.429999999999999</c:v>
                </c:pt>
                <c:pt idx="20">
                  <c:v>-1.399999999999999</c:v>
                </c:pt>
                <c:pt idx="21">
                  <c:v>-1.369999999999999</c:v>
                </c:pt>
                <c:pt idx="22">
                  <c:v>-1.339999999999999</c:v>
                </c:pt>
                <c:pt idx="23">
                  <c:v>-1.309999999999999</c:v>
                </c:pt>
                <c:pt idx="24">
                  <c:v>-1.279999999999999</c:v>
                </c:pt>
                <c:pt idx="25">
                  <c:v>-1.249999999999999</c:v>
                </c:pt>
                <c:pt idx="26">
                  <c:v>-1.219999999999999</c:v>
                </c:pt>
                <c:pt idx="27">
                  <c:v>-1.189999999999999</c:v>
                </c:pt>
                <c:pt idx="28">
                  <c:v>-1.159999999999999</c:v>
                </c:pt>
                <c:pt idx="29">
                  <c:v>-1.129999999999999</c:v>
                </c:pt>
                <c:pt idx="30">
                  <c:v>-1.099999999999999</c:v>
                </c:pt>
                <c:pt idx="31">
                  <c:v>-1.069999999999999</c:v>
                </c:pt>
                <c:pt idx="32">
                  <c:v>-1.039999999999999</c:v>
                </c:pt>
                <c:pt idx="33">
                  <c:v>-1.009999999999999</c:v>
                </c:pt>
                <c:pt idx="34">
                  <c:v>-0.979999999999999</c:v>
                </c:pt>
                <c:pt idx="35">
                  <c:v>-0.949999999999999</c:v>
                </c:pt>
                <c:pt idx="36">
                  <c:v>-0.919999999999999</c:v>
                </c:pt>
                <c:pt idx="37">
                  <c:v>-0.889999999999999</c:v>
                </c:pt>
                <c:pt idx="38">
                  <c:v>-0.859999999999999</c:v>
                </c:pt>
                <c:pt idx="39">
                  <c:v>-0.829999999999999</c:v>
                </c:pt>
                <c:pt idx="40">
                  <c:v>-0.799999999999999</c:v>
                </c:pt>
                <c:pt idx="41">
                  <c:v>-0.769999999999999</c:v>
                </c:pt>
                <c:pt idx="42">
                  <c:v>-0.739999999999999</c:v>
                </c:pt>
                <c:pt idx="43">
                  <c:v>-0.709999999999999</c:v>
                </c:pt>
                <c:pt idx="44">
                  <c:v>-0.679999999999999</c:v>
                </c:pt>
                <c:pt idx="45">
                  <c:v>-0.649999999999999</c:v>
                </c:pt>
                <c:pt idx="46">
                  <c:v>-0.619999999999999</c:v>
                </c:pt>
                <c:pt idx="47">
                  <c:v>-0.589999999999999</c:v>
                </c:pt>
                <c:pt idx="48">
                  <c:v>-0.559999999999999</c:v>
                </c:pt>
                <c:pt idx="49">
                  <c:v>-0.529999999999999</c:v>
                </c:pt>
                <c:pt idx="50">
                  <c:v>-0.499999999999999</c:v>
                </c:pt>
                <c:pt idx="51">
                  <c:v>-0.469999999999999</c:v>
                </c:pt>
                <c:pt idx="52">
                  <c:v>-0.439999999999999</c:v>
                </c:pt>
                <c:pt idx="53">
                  <c:v>-0.409999999999999</c:v>
                </c:pt>
                <c:pt idx="54">
                  <c:v>-0.379999999999999</c:v>
                </c:pt>
                <c:pt idx="55">
                  <c:v>-0.349999999999998</c:v>
                </c:pt>
                <c:pt idx="56">
                  <c:v>-0.319999999999998</c:v>
                </c:pt>
                <c:pt idx="57">
                  <c:v>-0.289999999999998</c:v>
                </c:pt>
                <c:pt idx="58">
                  <c:v>-0.259999999999998</c:v>
                </c:pt>
                <c:pt idx="59">
                  <c:v>-0.229999999999998</c:v>
                </c:pt>
                <c:pt idx="60">
                  <c:v>-0.199999999999998</c:v>
                </c:pt>
                <c:pt idx="61">
                  <c:v>-0.169999999999998</c:v>
                </c:pt>
                <c:pt idx="62">
                  <c:v>-0.139999999999998</c:v>
                </c:pt>
                <c:pt idx="63">
                  <c:v>-0.109999999999998</c:v>
                </c:pt>
                <c:pt idx="64">
                  <c:v>-0.0799999999999985</c:v>
                </c:pt>
                <c:pt idx="65">
                  <c:v>-0.0499999999999985</c:v>
                </c:pt>
                <c:pt idx="66">
                  <c:v>-0.0199999999999985</c:v>
                </c:pt>
                <c:pt idx="67">
                  <c:v>0.0100000000000015</c:v>
                </c:pt>
                <c:pt idx="68">
                  <c:v>0.0400000000000015</c:v>
                </c:pt>
                <c:pt idx="69">
                  <c:v>0.0700000000000015</c:v>
                </c:pt>
                <c:pt idx="70">
                  <c:v>0.100000000000002</c:v>
                </c:pt>
                <c:pt idx="71">
                  <c:v>0.130000000000002</c:v>
                </c:pt>
                <c:pt idx="72">
                  <c:v>0.160000000000002</c:v>
                </c:pt>
                <c:pt idx="73">
                  <c:v>0.190000000000001</c:v>
                </c:pt>
                <c:pt idx="74">
                  <c:v>0.220000000000002</c:v>
                </c:pt>
                <c:pt idx="75">
                  <c:v>0.250000000000002</c:v>
                </c:pt>
                <c:pt idx="76">
                  <c:v>0.280000000000002</c:v>
                </c:pt>
                <c:pt idx="77">
                  <c:v>0.310000000000002</c:v>
                </c:pt>
                <c:pt idx="78">
                  <c:v>0.340000000000002</c:v>
                </c:pt>
                <c:pt idx="79">
                  <c:v>0.370000000000002</c:v>
                </c:pt>
                <c:pt idx="80">
                  <c:v>0.400000000000002</c:v>
                </c:pt>
                <c:pt idx="81">
                  <c:v>0.430000000000002</c:v>
                </c:pt>
                <c:pt idx="82">
                  <c:v>0.460000000000002</c:v>
                </c:pt>
                <c:pt idx="83">
                  <c:v>0.490000000000002</c:v>
                </c:pt>
                <c:pt idx="84">
                  <c:v>0.520000000000002</c:v>
                </c:pt>
                <c:pt idx="85">
                  <c:v>0.550000000000002</c:v>
                </c:pt>
                <c:pt idx="86">
                  <c:v>0.580000000000002</c:v>
                </c:pt>
                <c:pt idx="87">
                  <c:v>0.610000000000002</c:v>
                </c:pt>
                <c:pt idx="88">
                  <c:v>0.640000000000002</c:v>
                </c:pt>
                <c:pt idx="89">
                  <c:v>0.670000000000002</c:v>
                </c:pt>
                <c:pt idx="90">
                  <c:v>0.700000000000002</c:v>
                </c:pt>
                <c:pt idx="91">
                  <c:v>0.730000000000002</c:v>
                </c:pt>
                <c:pt idx="92">
                  <c:v>0.760000000000002</c:v>
                </c:pt>
                <c:pt idx="93">
                  <c:v>0.790000000000002</c:v>
                </c:pt>
                <c:pt idx="94">
                  <c:v>0.820000000000002</c:v>
                </c:pt>
                <c:pt idx="95">
                  <c:v>0.850000000000002</c:v>
                </c:pt>
                <c:pt idx="96">
                  <c:v>0.880000000000002</c:v>
                </c:pt>
                <c:pt idx="97">
                  <c:v>0.910000000000002</c:v>
                </c:pt>
                <c:pt idx="98">
                  <c:v>0.940000000000002</c:v>
                </c:pt>
                <c:pt idx="99">
                  <c:v>0.970000000000002</c:v>
                </c:pt>
                <c:pt idx="100">
                  <c:v>1.000000000000002</c:v>
                </c:pt>
                <c:pt idx="101">
                  <c:v>1.030000000000002</c:v>
                </c:pt>
                <c:pt idx="102">
                  <c:v>1.060000000000002</c:v>
                </c:pt>
                <c:pt idx="103">
                  <c:v>1.090000000000002</c:v>
                </c:pt>
                <c:pt idx="104">
                  <c:v>1.120000000000002</c:v>
                </c:pt>
                <c:pt idx="105">
                  <c:v>1.150000000000002</c:v>
                </c:pt>
                <c:pt idx="106">
                  <c:v>1.180000000000002</c:v>
                </c:pt>
                <c:pt idx="107">
                  <c:v>1.210000000000002</c:v>
                </c:pt>
                <c:pt idx="108">
                  <c:v>1.240000000000002</c:v>
                </c:pt>
                <c:pt idx="109">
                  <c:v>1.270000000000002</c:v>
                </c:pt>
                <c:pt idx="110">
                  <c:v>1.300000000000002</c:v>
                </c:pt>
                <c:pt idx="111">
                  <c:v>1.330000000000002</c:v>
                </c:pt>
                <c:pt idx="112">
                  <c:v>1.360000000000002</c:v>
                </c:pt>
                <c:pt idx="113">
                  <c:v>1.390000000000002</c:v>
                </c:pt>
                <c:pt idx="114">
                  <c:v>1.420000000000003</c:v>
                </c:pt>
                <c:pt idx="115">
                  <c:v>1.450000000000003</c:v>
                </c:pt>
                <c:pt idx="116">
                  <c:v>1.480000000000003</c:v>
                </c:pt>
                <c:pt idx="117">
                  <c:v>1.510000000000003</c:v>
                </c:pt>
                <c:pt idx="118">
                  <c:v>1.540000000000003</c:v>
                </c:pt>
                <c:pt idx="119">
                  <c:v>1.570000000000003</c:v>
                </c:pt>
                <c:pt idx="120">
                  <c:v>1.600000000000003</c:v>
                </c:pt>
                <c:pt idx="121">
                  <c:v>1.630000000000003</c:v>
                </c:pt>
                <c:pt idx="122">
                  <c:v>1.660000000000003</c:v>
                </c:pt>
                <c:pt idx="123">
                  <c:v>1.690000000000003</c:v>
                </c:pt>
                <c:pt idx="124">
                  <c:v>1.720000000000003</c:v>
                </c:pt>
                <c:pt idx="125">
                  <c:v>1.750000000000003</c:v>
                </c:pt>
                <c:pt idx="126">
                  <c:v>1.780000000000003</c:v>
                </c:pt>
                <c:pt idx="127">
                  <c:v>1.810000000000003</c:v>
                </c:pt>
              </c:numCache>
            </c:numRef>
          </c:yVal>
          <c:smooth val="0"/>
        </c:ser>
        <c:dLbls>
          <c:showLegendKey val="0"/>
          <c:showVal val="0"/>
          <c:showCatName val="0"/>
          <c:showSerName val="0"/>
          <c:showPercent val="0"/>
          <c:showBubbleSize val="0"/>
        </c:dLbls>
        <c:axId val="2108981912"/>
        <c:axId val="2108987144"/>
      </c:scatterChart>
      <c:valAx>
        <c:axId val="2108981912"/>
        <c:scaling>
          <c:orientation val="minMax"/>
          <c:max val="1.0"/>
          <c:min val="0.0"/>
        </c:scaling>
        <c:delete val="1"/>
        <c:axPos val="b"/>
        <c:majorGridlines>
          <c:spPr>
            <a:ln>
              <a:prstDash val="sysDash"/>
            </a:ln>
          </c:spPr>
        </c:majorGridlines>
        <c:title>
          <c:tx>
            <c:rich>
              <a:bodyPr/>
              <a:lstStyle/>
              <a:p>
                <a:pPr>
                  <a:defRPr/>
                </a:pPr>
                <a:r>
                  <a:rPr lang="en-US" sz="1400"/>
                  <a:t>Income group</a:t>
                </a:r>
              </a:p>
            </c:rich>
          </c:tx>
          <c:layout>
            <c:manualLayout>
              <c:xMode val="edge"/>
              <c:yMode val="edge"/>
              <c:x val="0.387048347928471"/>
              <c:y val="0.892157138445929"/>
            </c:manualLayout>
          </c:layout>
          <c:overlay val="0"/>
        </c:title>
        <c:numFmt formatCode="0.0%" sourceLinked="1"/>
        <c:majorTickMark val="out"/>
        <c:minorTickMark val="none"/>
        <c:tickLblPos val="nextTo"/>
        <c:crossAx val="2108987144"/>
        <c:crossesAt val="0.0"/>
        <c:crossBetween val="midCat"/>
        <c:majorUnit val="1.0"/>
      </c:valAx>
      <c:valAx>
        <c:axId val="2108987144"/>
        <c:scaling>
          <c:orientation val="minMax"/>
          <c:max val="1.0"/>
          <c:min val="-1.0"/>
        </c:scaling>
        <c:delete val="0"/>
        <c:axPos val="l"/>
        <c:majorGridlines>
          <c:spPr>
            <a:ln>
              <a:prstDash val="sysDot"/>
            </a:ln>
          </c:spPr>
        </c:majorGridlines>
        <c:title>
          <c:tx>
            <c:rich>
              <a:bodyPr rot="-5400000" vert="horz"/>
              <a:lstStyle/>
              <a:p>
                <a:pPr>
                  <a:defRPr sz="1400"/>
                </a:pPr>
                <a:r>
                  <a:rPr lang="fr-FR" sz="1400" b="0"/>
                  <a:t>%</a:t>
                </a:r>
                <a:r>
                  <a:rPr lang="fr-FR" sz="1400" b="0" baseline="0"/>
                  <a:t> gain in pre-tax income</a:t>
                </a:r>
                <a:endParaRPr lang="fr-FR" sz="1400" b="0"/>
              </a:p>
            </c:rich>
          </c:tx>
          <c:layout>
            <c:manualLayout>
              <c:xMode val="edge"/>
              <c:yMode val="edge"/>
              <c:x val="0.00567793803811907"/>
              <c:y val="0.198729570568385"/>
            </c:manualLayout>
          </c:layout>
          <c:overlay val="0"/>
        </c:title>
        <c:numFmt formatCode="0%" sourceLinked="0"/>
        <c:majorTickMark val="none"/>
        <c:minorTickMark val="none"/>
        <c:tickLblPos val="nextTo"/>
        <c:txPr>
          <a:bodyPr/>
          <a:lstStyle/>
          <a:p>
            <a:pPr>
              <a:defRPr sz="1200"/>
            </a:pPr>
            <a:endParaRPr lang="en-US"/>
          </a:p>
        </c:txPr>
        <c:crossAx val="2108981912"/>
        <c:crosses val="autoZero"/>
        <c:crossBetween val="midCat"/>
      </c:valAx>
      <c:spPr>
        <a:ln>
          <a:solidFill>
            <a:schemeClr val="tx1"/>
          </a:solidFill>
        </a:ln>
      </c:spPr>
    </c:plotArea>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a:t>Pre-tax income</a:t>
            </a:r>
            <a:r>
              <a:rPr lang="en-US" sz="1400" baseline="0"/>
              <a:t> inequality dynamics</a:t>
            </a:r>
            <a:endParaRPr lang="en-US" sz="1400"/>
          </a:p>
        </c:rich>
      </c:tx>
      <c:layout>
        <c:manualLayout>
          <c:xMode val="edge"/>
          <c:yMode val="edge"/>
          <c:x val="0.286806792258444"/>
          <c:y val="0.00362656873773131"/>
        </c:manualLayout>
      </c:layout>
      <c:overlay val="0"/>
    </c:title>
    <c:autoTitleDeleted val="0"/>
    <c:plotArea>
      <c:layout>
        <c:manualLayout>
          <c:layoutTarget val="inner"/>
          <c:xMode val="edge"/>
          <c:yMode val="edge"/>
          <c:x val="0.136912208403856"/>
          <c:y val="0.107969408235735"/>
          <c:w val="0.781951210537935"/>
          <c:h val="0.736964864686032"/>
        </c:manualLayout>
      </c:layout>
      <c:scatterChart>
        <c:scatterStyle val="lineMarker"/>
        <c:varyColors val="0"/>
        <c:ser>
          <c:idx val="1"/>
          <c:order val="0"/>
          <c:tx>
            <c:v>Your proposed tax reform could increase pre-tax incomes in the long run by</c:v>
          </c:tx>
          <c:spPr>
            <a:ln w="31750">
              <a:solidFill>
                <a:srgbClr val="3366FF"/>
              </a:solidFill>
            </a:ln>
            <a:effectLst/>
          </c:spPr>
          <c:marker>
            <c:symbol val="none"/>
          </c:marker>
          <c:xVal>
            <c:numRef>
              <c:f>calculatorbig!$FH$8:$FH$135</c:f>
              <c:numCache>
                <c:formatCode>0%</c:formatCode>
                <c:ptCount val="128"/>
                <c:pt idx="0">
                  <c:v>0.0</c:v>
                </c:pt>
                <c:pt idx="1">
                  <c:v>0.01</c:v>
                </c:pt>
                <c:pt idx="2">
                  <c:v>0.02</c:v>
                </c:pt>
                <c:pt idx="3">
                  <c:v>0.03</c:v>
                </c:pt>
                <c:pt idx="4">
                  <c:v>0.04</c:v>
                </c:pt>
                <c:pt idx="5">
                  <c:v>0.05</c:v>
                </c:pt>
                <c:pt idx="6">
                  <c:v>0.06</c:v>
                </c:pt>
                <c:pt idx="7">
                  <c:v>0.07</c:v>
                </c:pt>
                <c:pt idx="8">
                  <c:v>0.08</c:v>
                </c:pt>
                <c:pt idx="9">
                  <c:v>0.09</c:v>
                </c:pt>
                <c:pt idx="10">
                  <c:v>0.1</c:v>
                </c:pt>
                <c:pt idx="11">
                  <c:v>0.11</c:v>
                </c:pt>
                <c:pt idx="12">
                  <c:v>0.12</c:v>
                </c:pt>
                <c:pt idx="13">
                  <c:v>0.13</c:v>
                </c:pt>
                <c:pt idx="14">
                  <c:v>0.14</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c:v>
                </c:pt>
                <c:pt idx="29">
                  <c:v>0.29</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c:v>
                </c:pt>
                <c:pt idx="56">
                  <c:v>0.56</c:v>
                </c:pt>
                <c:pt idx="57">
                  <c:v>0.57</c:v>
                </c:pt>
                <c:pt idx="58">
                  <c:v>0.58</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0.991</c:v>
                </c:pt>
                <c:pt idx="101">
                  <c:v>0.992</c:v>
                </c:pt>
                <c:pt idx="102">
                  <c:v>0.993</c:v>
                </c:pt>
                <c:pt idx="103">
                  <c:v>0.994</c:v>
                </c:pt>
                <c:pt idx="104">
                  <c:v>0.995</c:v>
                </c:pt>
                <c:pt idx="105">
                  <c:v>0.996</c:v>
                </c:pt>
                <c:pt idx="106">
                  <c:v>0.997</c:v>
                </c:pt>
                <c:pt idx="107">
                  <c:v>0.998</c:v>
                </c:pt>
                <c:pt idx="108">
                  <c:v>0.999</c:v>
                </c:pt>
                <c:pt idx="109">
                  <c:v>0.9991</c:v>
                </c:pt>
                <c:pt idx="110">
                  <c:v>0.9992</c:v>
                </c:pt>
                <c:pt idx="111">
                  <c:v>0.9993</c:v>
                </c:pt>
                <c:pt idx="112">
                  <c:v>0.9994</c:v>
                </c:pt>
                <c:pt idx="113">
                  <c:v>0.9995</c:v>
                </c:pt>
                <c:pt idx="114">
                  <c:v>0.9996</c:v>
                </c:pt>
                <c:pt idx="115">
                  <c:v>0.9997</c:v>
                </c:pt>
                <c:pt idx="116">
                  <c:v>0.9998</c:v>
                </c:pt>
                <c:pt idx="117">
                  <c:v>0.9999</c:v>
                </c:pt>
                <c:pt idx="118">
                  <c:v>0.99991</c:v>
                </c:pt>
                <c:pt idx="119">
                  <c:v>0.99992</c:v>
                </c:pt>
                <c:pt idx="120">
                  <c:v>0.99993</c:v>
                </c:pt>
                <c:pt idx="121">
                  <c:v>0.99994</c:v>
                </c:pt>
                <c:pt idx="122">
                  <c:v>0.99995</c:v>
                </c:pt>
                <c:pt idx="123">
                  <c:v>0.99996</c:v>
                </c:pt>
                <c:pt idx="124">
                  <c:v>0.99997</c:v>
                </c:pt>
                <c:pt idx="125">
                  <c:v>0.99998</c:v>
                </c:pt>
                <c:pt idx="126">
                  <c:v>0.99999</c:v>
                </c:pt>
                <c:pt idx="127">
                  <c:v>1.0</c:v>
                </c:pt>
              </c:numCache>
            </c:numRef>
          </c:xVal>
          <c:yVal>
            <c:numRef>
              <c:f>calculatorbig!$DK$8:$DK$135</c:f>
              <c:numCache>
                <c:formatCode>0.0%</c:formatCode>
                <c:ptCount val="128"/>
                <c:pt idx="0">
                  <c:v>0.052</c:v>
                </c:pt>
                <c:pt idx="1">
                  <c:v>0.048</c:v>
                </c:pt>
                <c:pt idx="2">
                  <c:v>0.045</c:v>
                </c:pt>
                <c:pt idx="3">
                  <c:v>0.042</c:v>
                </c:pt>
                <c:pt idx="4">
                  <c:v>0.04</c:v>
                </c:pt>
                <c:pt idx="5">
                  <c:v>0.039</c:v>
                </c:pt>
                <c:pt idx="6">
                  <c:v>0.038</c:v>
                </c:pt>
                <c:pt idx="7">
                  <c:v>0.036</c:v>
                </c:pt>
                <c:pt idx="8">
                  <c:v>0.035</c:v>
                </c:pt>
                <c:pt idx="9">
                  <c:v>0.035</c:v>
                </c:pt>
                <c:pt idx="10">
                  <c:v>0.034</c:v>
                </c:pt>
                <c:pt idx="11">
                  <c:v>0.033</c:v>
                </c:pt>
                <c:pt idx="12">
                  <c:v>0.033</c:v>
                </c:pt>
                <c:pt idx="13">
                  <c:v>0.032</c:v>
                </c:pt>
                <c:pt idx="14">
                  <c:v>0.031</c:v>
                </c:pt>
                <c:pt idx="15">
                  <c:v>0.031</c:v>
                </c:pt>
                <c:pt idx="16">
                  <c:v>0.031</c:v>
                </c:pt>
                <c:pt idx="17">
                  <c:v>0.031</c:v>
                </c:pt>
                <c:pt idx="18">
                  <c:v>0.03</c:v>
                </c:pt>
                <c:pt idx="19">
                  <c:v>0.03</c:v>
                </c:pt>
                <c:pt idx="20">
                  <c:v>0.029</c:v>
                </c:pt>
                <c:pt idx="21">
                  <c:v>0.029</c:v>
                </c:pt>
                <c:pt idx="22">
                  <c:v>0.028</c:v>
                </c:pt>
                <c:pt idx="23">
                  <c:v>0.028</c:v>
                </c:pt>
                <c:pt idx="24">
                  <c:v>0.027</c:v>
                </c:pt>
                <c:pt idx="25">
                  <c:v>0.027</c:v>
                </c:pt>
                <c:pt idx="26">
                  <c:v>0.026</c:v>
                </c:pt>
                <c:pt idx="27">
                  <c:v>0.025</c:v>
                </c:pt>
                <c:pt idx="28">
                  <c:v>0.025</c:v>
                </c:pt>
                <c:pt idx="29">
                  <c:v>0.024</c:v>
                </c:pt>
                <c:pt idx="30">
                  <c:v>0.024</c:v>
                </c:pt>
                <c:pt idx="31">
                  <c:v>0.023</c:v>
                </c:pt>
                <c:pt idx="32">
                  <c:v>0.022</c:v>
                </c:pt>
                <c:pt idx="33">
                  <c:v>0.022</c:v>
                </c:pt>
                <c:pt idx="34">
                  <c:v>0.021</c:v>
                </c:pt>
                <c:pt idx="35">
                  <c:v>0.02</c:v>
                </c:pt>
                <c:pt idx="36">
                  <c:v>0.02</c:v>
                </c:pt>
                <c:pt idx="37">
                  <c:v>0.019</c:v>
                </c:pt>
                <c:pt idx="38">
                  <c:v>0.018</c:v>
                </c:pt>
                <c:pt idx="39">
                  <c:v>0.018</c:v>
                </c:pt>
                <c:pt idx="40">
                  <c:v>0.017</c:v>
                </c:pt>
                <c:pt idx="41">
                  <c:v>0.016</c:v>
                </c:pt>
                <c:pt idx="42">
                  <c:v>0.016</c:v>
                </c:pt>
                <c:pt idx="43">
                  <c:v>0.015</c:v>
                </c:pt>
                <c:pt idx="44">
                  <c:v>0.015</c:v>
                </c:pt>
                <c:pt idx="45">
                  <c:v>0.014</c:v>
                </c:pt>
                <c:pt idx="46">
                  <c:v>0.013</c:v>
                </c:pt>
                <c:pt idx="47">
                  <c:v>0.013</c:v>
                </c:pt>
                <c:pt idx="48">
                  <c:v>0.012</c:v>
                </c:pt>
                <c:pt idx="49">
                  <c:v>0.012</c:v>
                </c:pt>
                <c:pt idx="50">
                  <c:v>0.011</c:v>
                </c:pt>
                <c:pt idx="51">
                  <c:v>0.011</c:v>
                </c:pt>
                <c:pt idx="52">
                  <c:v>0.01</c:v>
                </c:pt>
                <c:pt idx="53">
                  <c:v>0.01</c:v>
                </c:pt>
                <c:pt idx="54">
                  <c:v>0.009</c:v>
                </c:pt>
                <c:pt idx="55">
                  <c:v>0.009</c:v>
                </c:pt>
                <c:pt idx="56">
                  <c:v>0.008</c:v>
                </c:pt>
                <c:pt idx="57">
                  <c:v>0.008</c:v>
                </c:pt>
                <c:pt idx="58">
                  <c:v>0.007</c:v>
                </c:pt>
                <c:pt idx="59">
                  <c:v>0.006</c:v>
                </c:pt>
                <c:pt idx="60">
                  <c:v>0.006</c:v>
                </c:pt>
                <c:pt idx="61">
                  <c:v>0.005</c:v>
                </c:pt>
                <c:pt idx="62">
                  <c:v>0.005</c:v>
                </c:pt>
                <c:pt idx="63">
                  <c:v>0.004</c:v>
                </c:pt>
                <c:pt idx="64">
                  <c:v>0.003</c:v>
                </c:pt>
                <c:pt idx="65">
                  <c:v>0.003</c:v>
                </c:pt>
                <c:pt idx="66">
                  <c:v>0.002</c:v>
                </c:pt>
                <c:pt idx="67">
                  <c:v>0.002</c:v>
                </c:pt>
                <c:pt idx="68">
                  <c:v>0.001</c:v>
                </c:pt>
                <c:pt idx="69">
                  <c:v>0.001</c:v>
                </c:pt>
                <c:pt idx="70">
                  <c:v>0.0</c:v>
                </c:pt>
                <c:pt idx="71">
                  <c:v>0.0</c:v>
                </c:pt>
                <c:pt idx="72">
                  <c:v>-0.001</c:v>
                </c:pt>
                <c:pt idx="73">
                  <c:v>-0.001</c:v>
                </c:pt>
                <c:pt idx="74">
                  <c:v>-0.002</c:v>
                </c:pt>
                <c:pt idx="75">
                  <c:v>-0.002</c:v>
                </c:pt>
                <c:pt idx="76">
                  <c:v>-0.003</c:v>
                </c:pt>
                <c:pt idx="77">
                  <c:v>-0.003</c:v>
                </c:pt>
                <c:pt idx="78">
                  <c:v>-0.004</c:v>
                </c:pt>
                <c:pt idx="79">
                  <c:v>-0.004</c:v>
                </c:pt>
                <c:pt idx="80">
                  <c:v>-0.005</c:v>
                </c:pt>
                <c:pt idx="81">
                  <c:v>-0.005</c:v>
                </c:pt>
                <c:pt idx="82">
                  <c:v>-0.006</c:v>
                </c:pt>
                <c:pt idx="83">
                  <c:v>-0.006</c:v>
                </c:pt>
                <c:pt idx="84">
                  <c:v>-0.006</c:v>
                </c:pt>
                <c:pt idx="85">
                  <c:v>-0.007</c:v>
                </c:pt>
                <c:pt idx="86">
                  <c:v>-0.007</c:v>
                </c:pt>
                <c:pt idx="87">
                  <c:v>-0.008</c:v>
                </c:pt>
                <c:pt idx="88">
                  <c:v>-0.008</c:v>
                </c:pt>
                <c:pt idx="89">
                  <c:v>-0.009</c:v>
                </c:pt>
                <c:pt idx="90">
                  <c:v>-0.01</c:v>
                </c:pt>
                <c:pt idx="91">
                  <c:v>-0.012</c:v>
                </c:pt>
                <c:pt idx="92">
                  <c:v>-0.013</c:v>
                </c:pt>
                <c:pt idx="93">
                  <c:v>-0.015</c:v>
                </c:pt>
                <c:pt idx="94">
                  <c:v>-0.016</c:v>
                </c:pt>
                <c:pt idx="95">
                  <c:v>-0.018</c:v>
                </c:pt>
                <c:pt idx="96">
                  <c:v>-0.019</c:v>
                </c:pt>
                <c:pt idx="97">
                  <c:v>-0.021</c:v>
                </c:pt>
                <c:pt idx="98">
                  <c:v>-0.022</c:v>
                </c:pt>
                <c:pt idx="99">
                  <c:v>-0.024</c:v>
                </c:pt>
                <c:pt idx="100">
                  <c:v>-0.024</c:v>
                </c:pt>
                <c:pt idx="101">
                  <c:v>-0.025</c:v>
                </c:pt>
                <c:pt idx="102">
                  <c:v>-0.026</c:v>
                </c:pt>
                <c:pt idx="103">
                  <c:v>-0.027</c:v>
                </c:pt>
                <c:pt idx="104">
                  <c:v>-0.028</c:v>
                </c:pt>
                <c:pt idx="105">
                  <c:v>-0.029</c:v>
                </c:pt>
                <c:pt idx="106">
                  <c:v>-0.03</c:v>
                </c:pt>
                <c:pt idx="107">
                  <c:v>-0.031</c:v>
                </c:pt>
                <c:pt idx="108">
                  <c:v>-0.032</c:v>
                </c:pt>
                <c:pt idx="109">
                  <c:v>-0.033</c:v>
                </c:pt>
                <c:pt idx="110">
                  <c:v>-0.033</c:v>
                </c:pt>
                <c:pt idx="111">
                  <c:v>-0.034</c:v>
                </c:pt>
                <c:pt idx="112">
                  <c:v>-0.035</c:v>
                </c:pt>
                <c:pt idx="113">
                  <c:v>-0.035</c:v>
                </c:pt>
                <c:pt idx="114">
                  <c:v>-0.035</c:v>
                </c:pt>
                <c:pt idx="115">
                  <c:v>-0.035</c:v>
                </c:pt>
                <c:pt idx="116">
                  <c:v>-0.036</c:v>
                </c:pt>
                <c:pt idx="117">
                  <c:v>-0.036</c:v>
                </c:pt>
                <c:pt idx="118">
                  <c:v>-0.035</c:v>
                </c:pt>
                <c:pt idx="119">
                  <c:v>-0.035</c:v>
                </c:pt>
                <c:pt idx="120">
                  <c:v>-0.035</c:v>
                </c:pt>
                <c:pt idx="121">
                  <c:v>-0.035</c:v>
                </c:pt>
                <c:pt idx="122">
                  <c:v>-0.034</c:v>
                </c:pt>
                <c:pt idx="123">
                  <c:v>-0.034</c:v>
                </c:pt>
                <c:pt idx="124">
                  <c:v>-0.034</c:v>
                </c:pt>
                <c:pt idx="125">
                  <c:v>-0.034</c:v>
                </c:pt>
                <c:pt idx="126">
                  <c:v>-0.034</c:v>
                </c:pt>
                <c:pt idx="127">
                  <c:v>-0.033</c:v>
                </c:pt>
              </c:numCache>
            </c:numRef>
          </c:yVal>
          <c:smooth val="0"/>
        </c:ser>
        <c:ser>
          <c:idx val="2"/>
          <c:order val="1"/>
          <c:tx>
            <c:v>Memo: with equitable growth since 1980, pre-tax incomes today would be higher by</c:v>
          </c:tx>
          <c:spPr>
            <a:ln w="31750">
              <a:solidFill>
                <a:srgbClr val="FF0000"/>
              </a:solidFill>
            </a:ln>
            <a:effectLst/>
          </c:spPr>
          <c:marker>
            <c:symbol val="none"/>
          </c:marker>
          <c:xVal>
            <c:numRef>
              <c:f>calculatorbig!$FH$8:$FH$135</c:f>
              <c:numCache>
                <c:formatCode>0%</c:formatCode>
                <c:ptCount val="128"/>
                <c:pt idx="0">
                  <c:v>0.0</c:v>
                </c:pt>
                <c:pt idx="1">
                  <c:v>0.01</c:v>
                </c:pt>
                <c:pt idx="2">
                  <c:v>0.02</c:v>
                </c:pt>
                <c:pt idx="3">
                  <c:v>0.03</c:v>
                </c:pt>
                <c:pt idx="4">
                  <c:v>0.04</c:v>
                </c:pt>
                <c:pt idx="5">
                  <c:v>0.05</c:v>
                </c:pt>
                <c:pt idx="6">
                  <c:v>0.06</c:v>
                </c:pt>
                <c:pt idx="7">
                  <c:v>0.07</c:v>
                </c:pt>
                <c:pt idx="8">
                  <c:v>0.08</c:v>
                </c:pt>
                <c:pt idx="9">
                  <c:v>0.09</c:v>
                </c:pt>
                <c:pt idx="10">
                  <c:v>0.1</c:v>
                </c:pt>
                <c:pt idx="11">
                  <c:v>0.11</c:v>
                </c:pt>
                <c:pt idx="12">
                  <c:v>0.12</c:v>
                </c:pt>
                <c:pt idx="13">
                  <c:v>0.13</c:v>
                </c:pt>
                <c:pt idx="14">
                  <c:v>0.14</c:v>
                </c:pt>
                <c:pt idx="15">
                  <c:v>0.15</c:v>
                </c:pt>
                <c:pt idx="16">
                  <c:v>0.16</c:v>
                </c:pt>
                <c:pt idx="17">
                  <c:v>0.17</c:v>
                </c:pt>
                <c:pt idx="18">
                  <c:v>0.18</c:v>
                </c:pt>
                <c:pt idx="19">
                  <c:v>0.19</c:v>
                </c:pt>
                <c:pt idx="20">
                  <c:v>0.2</c:v>
                </c:pt>
                <c:pt idx="21">
                  <c:v>0.21</c:v>
                </c:pt>
                <c:pt idx="22">
                  <c:v>0.22</c:v>
                </c:pt>
                <c:pt idx="23">
                  <c:v>0.23</c:v>
                </c:pt>
                <c:pt idx="24">
                  <c:v>0.24</c:v>
                </c:pt>
                <c:pt idx="25">
                  <c:v>0.25</c:v>
                </c:pt>
                <c:pt idx="26">
                  <c:v>0.26</c:v>
                </c:pt>
                <c:pt idx="27">
                  <c:v>0.27</c:v>
                </c:pt>
                <c:pt idx="28">
                  <c:v>0.28</c:v>
                </c:pt>
                <c:pt idx="29">
                  <c:v>0.29</c:v>
                </c:pt>
                <c:pt idx="30">
                  <c:v>0.3</c:v>
                </c:pt>
                <c:pt idx="31">
                  <c:v>0.31</c:v>
                </c:pt>
                <c:pt idx="32">
                  <c:v>0.32</c:v>
                </c:pt>
                <c:pt idx="33">
                  <c:v>0.33</c:v>
                </c:pt>
                <c:pt idx="34">
                  <c:v>0.34</c:v>
                </c:pt>
                <c:pt idx="35">
                  <c:v>0.35</c:v>
                </c:pt>
                <c:pt idx="36">
                  <c:v>0.36</c:v>
                </c:pt>
                <c:pt idx="37">
                  <c:v>0.37</c:v>
                </c:pt>
                <c:pt idx="38">
                  <c:v>0.38</c:v>
                </c:pt>
                <c:pt idx="39">
                  <c:v>0.39</c:v>
                </c:pt>
                <c:pt idx="40">
                  <c:v>0.4</c:v>
                </c:pt>
                <c:pt idx="41">
                  <c:v>0.41</c:v>
                </c:pt>
                <c:pt idx="42">
                  <c:v>0.42</c:v>
                </c:pt>
                <c:pt idx="43">
                  <c:v>0.43</c:v>
                </c:pt>
                <c:pt idx="44">
                  <c:v>0.44</c:v>
                </c:pt>
                <c:pt idx="45">
                  <c:v>0.45</c:v>
                </c:pt>
                <c:pt idx="46">
                  <c:v>0.46</c:v>
                </c:pt>
                <c:pt idx="47">
                  <c:v>0.47</c:v>
                </c:pt>
                <c:pt idx="48">
                  <c:v>0.48</c:v>
                </c:pt>
                <c:pt idx="49">
                  <c:v>0.49</c:v>
                </c:pt>
                <c:pt idx="50">
                  <c:v>0.5</c:v>
                </c:pt>
                <c:pt idx="51">
                  <c:v>0.51</c:v>
                </c:pt>
                <c:pt idx="52">
                  <c:v>0.52</c:v>
                </c:pt>
                <c:pt idx="53">
                  <c:v>0.53</c:v>
                </c:pt>
                <c:pt idx="54">
                  <c:v>0.54</c:v>
                </c:pt>
                <c:pt idx="55">
                  <c:v>0.55</c:v>
                </c:pt>
                <c:pt idx="56">
                  <c:v>0.56</c:v>
                </c:pt>
                <c:pt idx="57">
                  <c:v>0.57</c:v>
                </c:pt>
                <c:pt idx="58">
                  <c:v>0.58</c:v>
                </c:pt>
                <c:pt idx="59">
                  <c:v>0.59</c:v>
                </c:pt>
                <c:pt idx="60">
                  <c:v>0.6</c:v>
                </c:pt>
                <c:pt idx="61">
                  <c:v>0.61</c:v>
                </c:pt>
                <c:pt idx="62">
                  <c:v>0.62</c:v>
                </c:pt>
                <c:pt idx="63">
                  <c:v>0.63</c:v>
                </c:pt>
                <c:pt idx="64">
                  <c:v>0.64</c:v>
                </c:pt>
                <c:pt idx="65">
                  <c:v>0.65</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c:v>
                </c:pt>
                <c:pt idx="79">
                  <c:v>0.79</c:v>
                </c:pt>
                <c:pt idx="80">
                  <c:v>0.8</c:v>
                </c:pt>
                <c:pt idx="81">
                  <c:v>0.81</c:v>
                </c:pt>
                <c:pt idx="82">
                  <c:v>0.82</c:v>
                </c:pt>
                <c:pt idx="83">
                  <c:v>0.83</c:v>
                </c:pt>
                <c:pt idx="84">
                  <c:v>0.84</c:v>
                </c:pt>
                <c:pt idx="85">
                  <c:v>0.85</c:v>
                </c:pt>
                <c:pt idx="86">
                  <c:v>0.86</c:v>
                </c:pt>
                <c:pt idx="87">
                  <c:v>0.87</c:v>
                </c:pt>
                <c:pt idx="88">
                  <c:v>0.88</c:v>
                </c:pt>
                <c:pt idx="89">
                  <c:v>0.89</c:v>
                </c:pt>
                <c:pt idx="90">
                  <c:v>0.9</c:v>
                </c:pt>
                <c:pt idx="91">
                  <c:v>0.91</c:v>
                </c:pt>
                <c:pt idx="92">
                  <c:v>0.92</c:v>
                </c:pt>
                <c:pt idx="93">
                  <c:v>0.93</c:v>
                </c:pt>
                <c:pt idx="94">
                  <c:v>0.94</c:v>
                </c:pt>
                <c:pt idx="95">
                  <c:v>0.95</c:v>
                </c:pt>
                <c:pt idx="96">
                  <c:v>0.96</c:v>
                </c:pt>
                <c:pt idx="97">
                  <c:v>0.97</c:v>
                </c:pt>
                <c:pt idx="98">
                  <c:v>0.98</c:v>
                </c:pt>
                <c:pt idx="99">
                  <c:v>0.99</c:v>
                </c:pt>
                <c:pt idx="100">
                  <c:v>0.991</c:v>
                </c:pt>
                <c:pt idx="101">
                  <c:v>0.992</c:v>
                </c:pt>
                <c:pt idx="102">
                  <c:v>0.993</c:v>
                </c:pt>
                <c:pt idx="103">
                  <c:v>0.994</c:v>
                </c:pt>
                <c:pt idx="104">
                  <c:v>0.995</c:v>
                </c:pt>
                <c:pt idx="105">
                  <c:v>0.996</c:v>
                </c:pt>
                <c:pt idx="106">
                  <c:v>0.997</c:v>
                </c:pt>
                <c:pt idx="107">
                  <c:v>0.998</c:v>
                </c:pt>
                <c:pt idx="108">
                  <c:v>0.999</c:v>
                </c:pt>
                <c:pt idx="109">
                  <c:v>0.9991</c:v>
                </c:pt>
                <c:pt idx="110">
                  <c:v>0.9992</c:v>
                </c:pt>
                <c:pt idx="111">
                  <c:v>0.9993</c:v>
                </c:pt>
                <c:pt idx="112">
                  <c:v>0.9994</c:v>
                </c:pt>
                <c:pt idx="113">
                  <c:v>0.9995</c:v>
                </c:pt>
                <c:pt idx="114">
                  <c:v>0.9996</c:v>
                </c:pt>
                <c:pt idx="115">
                  <c:v>0.9997</c:v>
                </c:pt>
                <c:pt idx="116">
                  <c:v>0.9998</c:v>
                </c:pt>
                <c:pt idx="117">
                  <c:v>0.9999</c:v>
                </c:pt>
                <c:pt idx="118">
                  <c:v>0.99991</c:v>
                </c:pt>
                <c:pt idx="119">
                  <c:v>0.99992</c:v>
                </c:pt>
                <c:pt idx="120">
                  <c:v>0.99993</c:v>
                </c:pt>
                <c:pt idx="121">
                  <c:v>0.99994</c:v>
                </c:pt>
                <c:pt idx="122">
                  <c:v>0.99995</c:v>
                </c:pt>
                <c:pt idx="123">
                  <c:v>0.99996</c:v>
                </c:pt>
                <c:pt idx="124">
                  <c:v>0.99997</c:v>
                </c:pt>
                <c:pt idx="125">
                  <c:v>0.99998</c:v>
                </c:pt>
                <c:pt idx="126">
                  <c:v>0.99999</c:v>
                </c:pt>
                <c:pt idx="127">
                  <c:v>1.0</c:v>
                </c:pt>
              </c:numCache>
            </c:numRef>
          </c:xVal>
          <c:yVal>
            <c:numRef>
              <c:f>growth!$L$2:$L$129</c:f>
              <c:numCache>
                <c:formatCode>0.00%</c:formatCode>
                <c:ptCount val="128"/>
                <c:pt idx="0">
                  <c:v>1.004030381803368</c:v>
                </c:pt>
                <c:pt idx="1">
                  <c:v>0.92752469762313</c:v>
                </c:pt>
                <c:pt idx="2">
                  <c:v>0.871053997389766</c:v>
                </c:pt>
                <c:pt idx="3">
                  <c:v>0.82539769176181</c:v>
                </c:pt>
                <c:pt idx="4">
                  <c:v>0.791527283515279</c:v>
                </c:pt>
                <c:pt idx="5">
                  <c:v>0.767084152740343</c:v>
                </c:pt>
                <c:pt idx="6">
                  <c:v>0.746128491118931</c:v>
                </c:pt>
                <c:pt idx="7">
                  <c:v>0.716874131836374</c:v>
                </c:pt>
                <c:pt idx="8">
                  <c:v>0.699969960728607</c:v>
                </c:pt>
                <c:pt idx="9">
                  <c:v>0.686037277907346</c:v>
                </c:pt>
                <c:pt idx="10">
                  <c:v>0.673307487011447</c:v>
                </c:pt>
                <c:pt idx="11">
                  <c:v>0.6602122229204</c:v>
                </c:pt>
                <c:pt idx="12">
                  <c:v>0.652177759809926</c:v>
                </c:pt>
                <c:pt idx="13">
                  <c:v>0.643835463678268</c:v>
                </c:pt>
                <c:pt idx="14">
                  <c:v>0.636189579480694</c:v>
                </c:pt>
                <c:pt idx="15">
                  <c:v>0.63605519679643</c:v>
                </c:pt>
                <c:pt idx="16">
                  <c:v>0.6340032946864</c:v>
                </c:pt>
                <c:pt idx="17">
                  <c:v>0.627080706513658</c:v>
                </c:pt>
                <c:pt idx="18">
                  <c:v>0.619536201823036</c:v>
                </c:pt>
                <c:pt idx="19">
                  <c:v>0.611848640022719</c:v>
                </c:pt>
                <c:pt idx="20">
                  <c:v>0.607405305515999</c:v>
                </c:pt>
                <c:pt idx="21">
                  <c:v>0.598538721197312</c:v>
                </c:pt>
                <c:pt idx="22">
                  <c:v>0.591420534325447</c:v>
                </c:pt>
                <c:pt idx="23">
                  <c:v>0.587150245157379</c:v>
                </c:pt>
                <c:pt idx="24">
                  <c:v>0.576970028780925</c:v>
                </c:pt>
                <c:pt idx="25">
                  <c:v>0.570906926569001</c:v>
                </c:pt>
                <c:pt idx="26">
                  <c:v>0.561510631628666</c:v>
                </c:pt>
                <c:pt idx="27">
                  <c:v>0.552396871837302</c:v>
                </c:pt>
                <c:pt idx="28">
                  <c:v>0.543796257293163</c:v>
                </c:pt>
                <c:pt idx="29">
                  <c:v>0.538544067310059</c:v>
                </c:pt>
                <c:pt idx="30">
                  <c:v>0.527477409370888</c:v>
                </c:pt>
                <c:pt idx="31">
                  <c:v>0.51976143603145</c:v>
                </c:pt>
                <c:pt idx="32">
                  <c:v>0.508721045561925</c:v>
                </c:pt>
                <c:pt idx="33">
                  <c:v>0.500202847223527</c:v>
                </c:pt>
                <c:pt idx="34">
                  <c:v>0.488615409452381</c:v>
                </c:pt>
                <c:pt idx="35">
                  <c:v>0.476997385457748</c:v>
                </c:pt>
                <c:pt idx="36">
                  <c:v>0.466507872244111</c:v>
                </c:pt>
                <c:pt idx="37">
                  <c:v>0.455085710209879</c:v>
                </c:pt>
                <c:pt idx="38">
                  <c:v>0.443445306372095</c:v>
                </c:pt>
                <c:pt idx="39">
                  <c:v>0.4327672628624</c:v>
                </c:pt>
                <c:pt idx="40">
                  <c:v>0.420670191588787</c:v>
                </c:pt>
                <c:pt idx="41">
                  <c:v>0.405497751615856</c:v>
                </c:pt>
                <c:pt idx="42">
                  <c:v>0.393158377618809</c:v>
                </c:pt>
                <c:pt idx="43">
                  <c:v>0.382799732435541</c:v>
                </c:pt>
                <c:pt idx="44">
                  <c:v>0.372560977517163</c:v>
                </c:pt>
                <c:pt idx="45">
                  <c:v>0.362053355940279</c:v>
                </c:pt>
                <c:pt idx="46">
                  <c:v>0.352927782438206</c:v>
                </c:pt>
                <c:pt idx="47">
                  <c:v>0.34176421933222</c:v>
                </c:pt>
                <c:pt idx="48">
                  <c:v>0.330428880755739</c:v>
                </c:pt>
                <c:pt idx="49">
                  <c:v>0.320405628845124</c:v>
                </c:pt>
                <c:pt idx="50">
                  <c:v>0.313865848457864</c:v>
                </c:pt>
                <c:pt idx="51">
                  <c:v>0.303244400604444</c:v>
                </c:pt>
                <c:pt idx="52">
                  <c:v>0.293955631770364</c:v>
                </c:pt>
                <c:pt idx="53">
                  <c:v>0.285408807635181</c:v>
                </c:pt>
                <c:pt idx="54">
                  <c:v>0.278007742282261</c:v>
                </c:pt>
                <c:pt idx="55">
                  <c:v>0.270480111760265</c:v>
                </c:pt>
                <c:pt idx="56">
                  <c:v>0.263851961161579</c:v>
                </c:pt>
                <c:pt idx="57">
                  <c:v>0.254331974955247</c:v>
                </c:pt>
                <c:pt idx="58">
                  <c:v>0.248147771306197</c:v>
                </c:pt>
                <c:pt idx="59">
                  <c:v>0.237459208722089</c:v>
                </c:pt>
                <c:pt idx="60">
                  <c:v>0.230941015697874</c:v>
                </c:pt>
                <c:pt idx="61">
                  <c:v>0.222280259479286</c:v>
                </c:pt>
                <c:pt idx="62">
                  <c:v>0.214445673049318</c:v>
                </c:pt>
                <c:pt idx="63">
                  <c:v>0.207218728445776</c:v>
                </c:pt>
                <c:pt idx="64">
                  <c:v>0.198481894018836</c:v>
                </c:pt>
                <c:pt idx="65">
                  <c:v>0.194242021323432</c:v>
                </c:pt>
                <c:pt idx="66">
                  <c:v>0.187835762449588</c:v>
                </c:pt>
                <c:pt idx="67">
                  <c:v>0.18071140869687</c:v>
                </c:pt>
                <c:pt idx="68">
                  <c:v>0.175045326639605</c:v>
                </c:pt>
                <c:pt idx="69">
                  <c:v>0.169171752404969</c:v>
                </c:pt>
                <c:pt idx="70">
                  <c:v>0.161444719291229</c:v>
                </c:pt>
                <c:pt idx="71">
                  <c:v>0.155853654782289</c:v>
                </c:pt>
                <c:pt idx="72">
                  <c:v>0.148913328308266</c:v>
                </c:pt>
                <c:pt idx="73">
                  <c:v>0.14310500505096</c:v>
                </c:pt>
                <c:pt idx="74">
                  <c:v>0.135635887275233</c:v>
                </c:pt>
                <c:pt idx="75">
                  <c:v>0.126354544973097</c:v>
                </c:pt>
                <c:pt idx="76">
                  <c:v>0.119648607889002</c:v>
                </c:pt>
                <c:pt idx="77">
                  <c:v>0.109772251118469</c:v>
                </c:pt>
                <c:pt idx="78">
                  <c:v>0.101726832354256</c:v>
                </c:pt>
                <c:pt idx="79">
                  <c:v>0.0933294091903822</c:v>
                </c:pt>
                <c:pt idx="80">
                  <c:v>0.081814214244621</c:v>
                </c:pt>
                <c:pt idx="81">
                  <c:v>0.0745581911347828</c:v>
                </c:pt>
                <c:pt idx="82">
                  <c:v>0.0674899054473275</c:v>
                </c:pt>
                <c:pt idx="83">
                  <c:v>0.059801052198406</c:v>
                </c:pt>
                <c:pt idx="84">
                  <c:v>0.0528897524253879</c:v>
                </c:pt>
                <c:pt idx="85">
                  <c:v>0.0414784254257645</c:v>
                </c:pt>
                <c:pt idx="86">
                  <c:v>0.0288881181320633</c:v>
                </c:pt>
                <c:pt idx="87">
                  <c:v>0.0168208406110004</c:v>
                </c:pt>
                <c:pt idx="88">
                  <c:v>0.00755619738224133</c:v>
                </c:pt>
                <c:pt idx="89">
                  <c:v>0.000291430182053798</c:v>
                </c:pt>
                <c:pt idx="90">
                  <c:v>-0.00812988636774625</c:v>
                </c:pt>
                <c:pt idx="91">
                  <c:v>-0.0196009204401899</c:v>
                </c:pt>
                <c:pt idx="92">
                  <c:v>-0.0297039180720751</c:v>
                </c:pt>
                <c:pt idx="93">
                  <c:v>-0.0403638619352763</c:v>
                </c:pt>
                <c:pt idx="94">
                  <c:v>-0.0534137607342352</c:v>
                </c:pt>
                <c:pt idx="95">
                  <c:v>-0.0700395740136012</c:v>
                </c:pt>
                <c:pt idx="96">
                  <c:v>-0.096860847304512</c:v>
                </c:pt>
                <c:pt idx="97">
                  <c:v>-0.138037901369691</c:v>
                </c:pt>
                <c:pt idx="98">
                  <c:v>-0.1940632288582</c:v>
                </c:pt>
                <c:pt idx="99">
                  <c:v>-0.238887655517951</c:v>
                </c:pt>
                <c:pt idx="100">
                  <c:v>-0.255336786626232</c:v>
                </c:pt>
                <c:pt idx="101">
                  <c:v>-0.267541896146999</c:v>
                </c:pt>
                <c:pt idx="102">
                  <c:v>-0.284793064099206</c:v>
                </c:pt>
                <c:pt idx="103">
                  <c:v>-0.301651340313514</c:v>
                </c:pt>
                <c:pt idx="104">
                  <c:v>-0.32009788026306</c:v>
                </c:pt>
                <c:pt idx="105">
                  <c:v>-0.342783755956433</c:v>
                </c:pt>
                <c:pt idx="106">
                  <c:v>-0.385276210179781</c:v>
                </c:pt>
                <c:pt idx="107">
                  <c:v>-0.436122075687112</c:v>
                </c:pt>
                <c:pt idx="108">
                  <c:v>-0.47418875146823</c:v>
                </c:pt>
                <c:pt idx="109">
                  <c:v>-0.488318360206722</c:v>
                </c:pt>
                <c:pt idx="110">
                  <c:v>-0.494512972296687</c:v>
                </c:pt>
                <c:pt idx="111">
                  <c:v>-0.50353974293545</c:v>
                </c:pt>
                <c:pt idx="112">
                  <c:v>-0.518614072000164</c:v>
                </c:pt>
                <c:pt idx="113">
                  <c:v>-0.536585159213703</c:v>
                </c:pt>
                <c:pt idx="114">
                  <c:v>-0.558654407302564</c:v>
                </c:pt>
                <c:pt idx="115">
                  <c:v>-0.58342259220505</c:v>
                </c:pt>
                <c:pt idx="116">
                  <c:v>-0.618154422491616</c:v>
                </c:pt>
                <c:pt idx="117">
                  <c:v>-0.64597581951974</c:v>
                </c:pt>
                <c:pt idx="118">
                  <c:v>-0.646191332656698</c:v>
                </c:pt>
                <c:pt idx="119">
                  <c:v>-0.646890638374991</c:v>
                </c:pt>
                <c:pt idx="120">
                  <c:v>-0.667385389032382</c:v>
                </c:pt>
                <c:pt idx="121">
                  <c:v>-0.666656460729038</c:v>
                </c:pt>
                <c:pt idx="122">
                  <c:v>-0.67700621768444</c:v>
                </c:pt>
                <c:pt idx="123">
                  <c:v>-0.703235962581213</c:v>
                </c:pt>
                <c:pt idx="124">
                  <c:v>-0.709559955713451</c:v>
                </c:pt>
                <c:pt idx="125">
                  <c:v>-0.698010211629166</c:v>
                </c:pt>
                <c:pt idx="126">
                  <c:v>-0.821819606011907</c:v>
                </c:pt>
                <c:pt idx="127">
                  <c:v>-0.854267365101922</c:v>
                </c:pt>
              </c:numCache>
            </c:numRef>
          </c:yVal>
          <c:smooth val="0"/>
        </c:ser>
        <c:dLbls>
          <c:showLegendKey val="0"/>
          <c:showVal val="0"/>
          <c:showCatName val="0"/>
          <c:showSerName val="0"/>
          <c:showPercent val="0"/>
          <c:showBubbleSize val="0"/>
        </c:dLbls>
        <c:axId val="2108921000"/>
        <c:axId val="2108914312"/>
      </c:scatterChart>
      <c:valAx>
        <c:axId val="2108921000"/>
        <c:scaling>
          <c:orientation val="minMax"/>
          <c:max val="1.0"/>
          <c:min val="0.0"/>
        </c:scaling>
        <c:delete val="0"/>
        <c:axPos val="b"/>
        <c:majorGridlines>
          <c:spPr>
            <a:ln>
              <a:prstDash val="sysDash"/>
            </a:ln>
          </c:spPr>
        </c:majorGridlines>
        <c:title>
          <c:tx>
            <c:rich>
              <a:bodyPr/>
              <a:lstStyle/>
              <a:p>
                <a:pPr>
                  <a:defRPr/>
                </a:pPr>
                <a:r>
                  <a:rPr lang="en-US" sz="1400"/>
                  <a:t>Income group</a:t>
                </a:r>
              </a:p>
            </c:rich>
          </c:tx>
          <c:layout>
            <c:manualLayout>
              <c:xMode val="edge"/>
              <c:yMode val="edge"/>
              <c:x val="0.387048347928471"/>
              <c:y val="0.892157138445929"/>
            </c:manualLayout>
          </c:layout>
          <c:overlay val="0"/>
        </c:title>
        <c:numFmt formatCode="0%" sourceLinked="1"/>
        <c:majorTickMark val="out"/>
        <c:minorTickMark val="none"/>
        <c:tickLblPos val="nextTo"/>
        <c:txPr>
          <a:bodyPr rot="-5400000" vert="horz"/>
          <a:lstStyle/>
          <a:p>
            <a:pPr>
              <a:defRPr sz="1200"/>
            </a:pPr>
            <a:endParaRPr lang="en-US"/>
          </a:p>
        </c:txPr>
        <c:crossAx val="2108914312"/>
        <c:crossesAt val="0.0"/>
        <c:crossBetween val="midCat"/>
        <c:majorUnit val="0.1"/>
      </c:valAx>
      <c:valAx>
        <c:axId val="2108914312"/>
        <c:scaling>
          <c:orientation val="minMax"/>
          <c:max val="1.0"/>
          <c:min val="-1.0"/>
        </c:scaling>
        <c:delete val="0"/>
        <c:axPos val="l"/>
        <c:majorGridlines>
          <c:spPr>
            <a:ln>
              <a:prstDash val="sysDot"/>
            </a:ln>
          </c:spPr>
        </c:majorGridlines>
        <c:title>
          <c:tx>
            <c:rich>
              <a:bodyPr rot="-5400000" vert="horz"/>
              <a:lstStyle/>
              <a:p>
                <a:pPr>
                  <a:defRPr sz="1400"/>
                </a:pPr>
                <a:r>
                  <a:rPr lang="fr-FR" sz="1400" b="0"/>
                  <a:t>%</a:t>
                </a:r>
                <a:r>
                  <a:rPr lang="fr-FR" sz="1400" b="0" baseline="0"/>
                  <a:t> of pre-tax income</a:t>
                </a:r>
                <a:endParaRPr lang="fr-FR" sz="1400" b="0"/>
              </a:p>
            </c:rich>
          </c:tx>
          <c:layout>
            <c:manualLayout>
              <c:xMode val="edge"/>
              <c:yMode val="edge"/>
              <c:x val="0.00100504084185738"/>
              <c:y val="0.205732371688833"/>
            </c:manualLayout>
          </c:layout>
          <c:overlay val="0"/>
        </c:title>
        <c:numFmt formatCode="0%" sourceLinked="0"/>
        <c:majorTickMark val="none"/>
        <c:minorTickMark val="none"/>
        <c:tickLblPos val="nextTo"/>
        <c:txPr>
          <a:bodyPr/>
          <a:lstStyle/>
          <a:p>
            <a:pPr>
              <a:defRPr sz="1200"/>
            </a:pPr>
            <a:endParaRPr lang="en-US"/>
          </a:p>
        </c:txPr>
        <c:crossAx val="2108921000"/>
        <c:crosses val="autoZero"/>
        <c:crossBetween val="midCat"/>
      </c:valAx>
      <c:spPr>
        <a:ln>
          <a:solidFill>
            <a:schemeClr val="tx1"/>
          </a:solidFill>
        </a:ln>
      </c:spPr>
    </c:plotArea>
    <c:legend>
      <c:legendPos val="t"/>
      <c:layout>
        <c:manualLayout>
          <c:xMode val="edge"/>
          <c:yMode val="edge"/>
          <c:x val="0.380099345058503"/>
          <c:y val="0.105148437327687"/>
          <c:w val="0.522196261682243"/>
          <c:h val="0.232023754383643"/>
        </c:manualLayout>
      </c:layout>
      <c:overlay val="0"/>
      <c:txPr>
        <a:bodyPr/>
        <a:lstStyle/>
        <a:p>
          <a:pPr>
            <a:defRPr sz="1000"/>
          </a:pPr>
          <a:endParaRPr lang="en-US"/>
        </a:p>
      </c:txPr>
    </c:legend>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200"/>
              <a:t>Proposed tax plans (including health insurance</a:t>
            </a:r>
            <a:r>
              <a:rPr lang="en-US" sz="1200" baseline="0"/>
              <a:t> as tax)</a:t>
            </a:r>
          </a:p>
          <a:p>
            <a:pPr>
              <a:defRPr/>
            </a:pPr>
            <a:endParaRPr lang="en-US" sz="1400"/>
          </a:p>
        </c:rich>
      </c:tx>
      <c:layout>
        <c:manualLayout>
          <c:xMode val="edge"/>
          <c:yMode val="edge"/>
          <c:x val="0.137531158814645"/>
          <c:y val="0.00362647488212909"/>
        </c:manualLayout>
      </c:layout>
      <c:overlay val="0"/>
    </c:title>
    <c:autoTitleDeleted val="0"/>
    <c:plotArea>
      <c:layout>
        <c:manualLayout>
          <c:layoutTarget val="inner"/>
          <c:xMode val="edge"/>
          <c:yMode val="edge"/>
          <c:x val="0.136912285941574"/>
          <c:y val="0.0939639122192449"/>
          <c:w val="0.744568032998049"/>
          <c:h val="0.635424361619349"/>
        </c:manualLayout>
      </c:layout>
      <c:lineChart>
        <c:grouping val="standard"/>
        <c:varyColors val="0"/>
        <c:ser>
          <c:idx val="2"/>
          <c:order val="0"/>
          <c:tx>
            <c:strRef>
              <c:f>calculatorbig!$EE$7</c:f>
              <c:strCache>
                <c:ptCount val="1"/>
                <c:pt idx="0">
                  <c:v>book</c:v>
                </c:pt>
              </c:strCache>
            </c:strRef>
          </c:tx>
          <c:spPr>
            <a:ln w="31750">
              <a:solidFill>
                <a:schemeClr val="tx1"/>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calculatorbig!$EE$8:$EE$135</c:f>
              <c:numCache>
                <c:formatCode>0.0%</c:formatCode>
                <c:ptCount val="128"/>
                <c:pt idx="0">
                  <c:v>0.257109245963858</c:v>
                </c:pt>
                <c:pt idx="1">
                  <c:v>0.25246633139675</c:v>
                </c:pt>
                <c:pt idx="2">
                  <c:v>0.239576285438848</c:v>
                </c:pt>
                <c:pt idx="3">
                  <c:v>0.242642644755591</c:v>
                </c:pt>
                <c:pt idx="4">
                  <c:v>0.240527797607026</c:v>
                </c:pt>
                <c:pt idx="5">
                  <c:v>0.243764104052807</c:v>
                </c:pt>
                <c:pt idx="6">
                  <c:v>0.239808654615824</c:v>
                </c:pt>
                <c:pt idx="7">
                  <c:v>0.23844591387362</c:v>
                </c:pt>
                <c:pt idx="8">
                  <c:v>0.234468460535192</c:v>
                </c:pt>
                <c:pt idx="9">
                  <c:v>0.242753707296776</c:v>
                </c:pt>
                <c:pt idx="10">
                  <c:v>0.240455623201429</c:v>
                </c:pt>
                <c:pt idx="11">
                  <c:v>0.238761061048508</c:v>
                </c:pt>
                <c:pt idx="12">
                  <c:v>0.241563228630939</c:v>
                </c:pt>
                <c:pt idx="13">
                  <c:v>0.245069299568081</c:v>
                </c:pt>
                <c:pt idx="14">
                  <c:v>0.244717820230729</c:v>
                </c:pt>
                <c:pt idx="15">
                  <c:v>0.24419009446331</c:v>
                </c:pt>
                <c:pt idx="16">
                  <c:v>0.248442530051434</c:v>
                </c:pt>
                <c:pt idx="17">
                  <c:v>0.248708291888556</c:v>
                </c:pt>
                <c:pt idx="18">
                  <c:v>0.25151970454081</c:v>
                </c:pt>
                <c:pt idx="19">
                  <c:v>0.250707140376115</c:v>
                </c:pt>
                <c:pt idx="20">
                  <c:v>0.256338252982355</c:v>
                </c:pt>
                <c:pt idx="21">
                  <c:v>0.261296419854005</c:v>
                </c:pt>
                <c:pt idx="22">
                  <c:v>0.261410834171101</c:v>
                </c:pt>
                <c:pt idx="23">
                  <c:v>0.262169901352207</c:v>
                </c:pt>
                <c:pt idx="24">
                  <c:v>0.263919050836751</c:v>
                </c:pt>
                <c:pt idx="25">
                  <c:v>0.260645416110834</c:v>
                </c:pt>
                <c:pt idx="26">
                  <c:v>0.258220991367965</c:v>
                </c:pt>
                <c:pt idx="27">
                  <c:v>0.25995957883573</c:v>
                </c:pt>
                <c:pt idx="28">
                  <c:v>0.261306895758174</c:v>
                </c:pt>
                <c:pt idx="29">
                  <c:v>0.259353659377739</c:v>
                </c:pt>
                <c:pt idx="30">
                  <c:v>0.254573340941316</c:v>
                </c:pt>
                <c:pt idx="31">
                  <c:v>0.25036501916391</c:v>
                </c:pt>
                <c:pt idx="32">
                  <c:v>0.2573483166358</c:v>
                </c:pt>
                <c:pt idx="33">
                  <c:v>0.259014406196366</c:v>
                </c:pt>
                <c:pt idx="34">
                  <c:v>0.259689704363334</c:v>
                </c:pt>
                <c:pt idx="35">
                  <c:v>0.261190444510948</c:v>
                </c:pt>
                <c:pt idx="36">
                  <c:v>0.260329785822153</c:v>
                </c:pt>
                <c:pt idx="37">
                  <c:v>0.261908695360021</c:v>
                </c:pt>
                <c:pt idx="38">
                  <c:v>0.263841526176083</c:v>
                </c:pt>
                <c:pt idx="39">
                  <c:v>0.264291894002919</c:v>
                </c:pt>
                <c:pt idx="40">
                  <c:v>0.268834226757131</c:v>
                </c:pt>
                <c:pt idx="41">
                  <c:v>0.2696307878467</c:v>
                </c:pt>
                <c:pt idx="42">
                  <c:v>0.271755555264404</c:v>
                </c:pt>
                <c:pt idx="43">
                  <c:v>0.270557090561101</c:v>
                </c:pt>
                <c:pt idx="44">
                  <c:v>0.272870273315778</c:v>
                </c:pt>
                <c:pt idx="45">
                  <c:v>0.273815462218364</c:v>
                </c:pt>
                <c:pt idx="46">
                  <c:v>0.274692530634988</c:v>
                </c:pt>
                <c:pt idx="47">
                  <c:v>0.275618705822283</c:v>
                </c:pt>
                <c:pt idx="48">
                  <c:v>0.277385960106761</c:v>
                </c:pt>
                <c:pt idx="49">
                  <c:v>0.276376843504446</c:v>
                </c:pt>
                <c:pt idx="50">
                  <c:v>0.280376128267052</c:v>
                </c:pt>
                <c:pt idx="51">
                  <c:v>0.281118511973473</c:v>
                </c:pt>
                <c:pt idx="52">
                  <c:v>0.280914445263053</c:v>
                </c:pt>
                <c:pt idx="53">
                  <c:v>0.284527353224206</c:v>
                </c:pt>
                <c:pt idx="54">
                  <c:v>0.286247123602442</c:v>
                </c:pt>
                <c:pt idx="55">
                  <c:v>0.289197431280405</c:v>
                </c:pt>
                <c:pt idx="56">
                  <c:v>0.29276184283579</c:v>
                </c:pt>
                <c:pt idx="57">
                  <c:v>0.295556991232789</c:v>
                </c:pt>
                <c:pt idx="58">
                  <c:v>0.296050949295294</c:v>
                </c:pt>
                <c:pt idx="59">
                  <c:v>0.295417672305373</c:v>
                </c:pt>
                <c:pt idx="60">
                  <c:v>0.298572552550554</c:v>
                </c:pt>
                <c:pt idx="61">
                  <c:v>0.298471483076912</c:v>
                </c:pt>
                <c:pt idx="62">
                  <c:v>0.297914604592328</c:v>
                </c:pt>
                <c:pt idx="63">
                  <c:v>0.302188179786098</c:v>
                </c:pt>
                <c:pt idx="64">
                  <c:v>0.303724838202365</c:v>
                </c:pt>
                <c:pt idx="65">
                  <c:v>0.304862908864005</c:v>
                </c:pt>
                <c:pt idx="66">
                  <c:v>0.30658087789854</c:v>
                </c:pt>
                <c:pt idx="67">
                  <c:v>0.307463418804796</c:v>
                </c:pt>
                <c:pt idx="68">
                  <c:v>0.310118071327907</c:v>
                </c:pt>
                <c:pt idx="69">
                  <c:v>0.31458568989789</c:v>
                </c:pt>
                <c:pt idx="70">
                  <c:v>0.314227118150242</c:v>
                </c:pt>
                <c:pt idx="71">
                  <c:v>0.316861425080852</c:v>
                </c:pt>
                <c:pt idx="72">
                  <c:v>0.314769234959489</c:v>
                </c:pt>
                <c:pt idx="73">
                  <c:v>0.317009110876303</c:v>
                </c:pt>
                <c:pt idx="74">
                  <c:v>0.319118256931986</c:v>
                </c:pt>
                <c:pt idx="75">
                  <c:v>0.319313639530871</c:v>
                </c:pt>
                <c:pt idx="76">
                  <c:v>0.321884183724562</c:v>
                </c:pt>
                <c:pt idx="77">
                  <c:v>0.32558177639382</c:v>
                </c:pt>
                <c:pt idx="78">
                  <c:v>0.327925049524963</c:v>
                </c:pt>
                <c:pt idx="79">
                  <c:v>0.330554167335768</c:v>
                </c:pt>
                <c:pt idx="80">
                  <c:v>0.332281091398363</c:v>
                </c:pt>
                <c:pt idx="81">
                  <c:v>0.33621697443582</c:v>
                </c:pt>
                <c:pt idx="82">
                  <c:v>0.336992040830596</c:v>
                </c:pt>
                <c:pt idx="83">
                  <c:v>0.337549143879825</c:v>
                </c:pt>
                <c:pt idx="84">
                  <c:v>0.33941703493787</c:v>
                </c:pt>
                <c:pt idx="85">
                  <c:v>0.338674849848628</c:v>
                </c:pt>
                <c:pt idx="86">
                  <c:v>0.337317143410908</c:v>
                </c:pt>
                <c:pt idx="87">
                  <c:v>0.338124559677306</c:v>
                </c:pt>
                <c:pt idx="88">
                  <c:v>0.339329608154665</c:v>
                </c:pt>
                <c:pt idx="89">
                  <c:v>0.338309739708719</c:v>
                </c:pt>
                <c:pt idx="90">
                  <c:v>0.335942304718064</c:v>
                </c:pt>
                <c:pt idx="91">
                  <c:v>0.334519842303895</c:v>
                </c:pt>
                <c:pt idx="92">
                  <c:v>0.333462495113174</c:v>
                </c:pt>
                <c:pt idx="93">
                  <c:v>0.33235537315067</c:v>
                </c:pt>
                <c:pt idx="94">
                  <c:v>0.329367140106593</c:v>
                </c:pt>
                <c:pt idx="95">
                  <c:v>0.327703765592808</c:v>
                </c:pt>
                <c:pt idx="96">
                  <c:v>0.326589345989727</c:v>
                </c:pt>
                <c:pt idx="97">
                  <c:v>0.33025327219912</c:v>
                </c:pt>
                <c:pt idx="98">
                  <c:v>0.340258335777912</c:v>
                </c:pt>
                <c:pt idx="99">
                  <c:v>0.353256878169344</c:v>
                </c:pt>
                <c:pt idx="100">
                  <c:v>0.361714232109693</c:v>
                </c:pt>
                <c:pt idx="101">
                  <c:v>0.364111215375416</c:v>
                </c:pt>
                <c:pt idx="102">
                  <c:v>0.373604208202177</c:v>
                </c:pt>
                <c:pt idx="103">
                  <c:v>0.379325590512074</c:v>
                </c:pt>
                <c:pt idx="104">
                  <c:v>0.396036961878337</c:v>
                </c:pt>
                <c:pt idx="105">
                  <c:v>0.410560977111251</c:v>
                </c:pt>
                <c:pt idx="106">
                  <c:v>0.434122445105685</c:v>
                </c:pt>
                <c:pt idx="107">
                  <c:v>0.466139736329424</c:v>
                </c:pt>
                <c:pt idx="108">
                  <c:v>0.49372420387064</c:v>
                </c:pt>
                <c:pt idx="109">
                  <c:v>0.507301923266789</c:v>
                </c:pt>
                <c:pt idx="110">
                  <c:v>0.509475012739998</c:v>
                </c:pt>
                <c:pt idx="111">
                  <c:v>0.522047636029362</c:v>
                </c:pt>
                <c:pt idx="112">
                  <c:v>0.538220266701773</c:v>
                </c:pt>
                <c:pt idx="113">
                  <c:v>0.56294795536218</c:v>
                </c:pt>
                <c:pt idx="114">
                  <c:v>0.585037031649254</c:v>
                </c:pt>
                <c:pt idx="115">
                  <c:v>0.610919925244918</c:v>
                </c:pt>
                <c:pt idx="116">
                  <c:v>0.648050804554171</c:v>
                </c:pt>
                <c:pt idx="117">
                  <c:v>0.670938252548416</c:v>
                </c:pt>
                <c:pt idx="118">
                  <c:v>0.667125947255604</c:v>
                </c:pt>
                <c:pt idx="119">
                  <c:v>0.677617389166974</c:v>
                </c:pt>
                <c:pt idx="120">
                  <c:v>0.699794050820795</c:v>
                </c:pt>
                <c:pt idx="121">
                  <c:v>0.700142205694706</c:v>
                </c:pt>
                <c:pt idx="122">
                  <c:v>0.686339408590124</c:v>
                </c:pt>
                <c:pt idx="123">
                  <c:v>0.710114430375638</c:v>
                </c:pt>
                <c:pt idx="124">
                  <c:v>0.707326236374217</c:v>
                </c:pt>
                <c:pt idx="125">
                  <c:v>0.71615494520184</c:v>
                </c:pt>
                <c:pt idx="126">
                  <c:v>0.737570766639578</c:v>
                </c:pt>
                <c:pt idx="127">
                  <c:v>0.718856861897715</c:v>
                </c:pt>
              </c:numCache>
            </c:numRef>
          </c:val>
          <c:smooth val="0"/>
        </c:ser>
        <c:ser>
          <c:idx val="5"/>
          <c:order val="1"/>
          <c:tx>
            <c:strRef>
              <c:f>calculatorbig!$ED$7</c:f>
              <c:strCache>
                <c:ptCount val="1"/>
                <c:pt idx="0">
                  <c:v>Sanders</c:v>
                </c:pt>
              </c:strCache>
            </c:strRef>
          </c:tx>
          <c:spPr>
            <a:ln w="31750">
              <a:solidFill>
                <a:srgbClr val="000090"/>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calculatorbig!$ED$8:$ED$135</c:f>
              <c:numCache>
                <c:formatCode>0.0%</c:formatCode>
                <c:ptCount val="128"/>
                <c:pt idx="0">
                  <c:v>0.298070273897111</c:v>
                </c:pt>
                <c:pt idx="1">
                  <c:v>0.292008668742397</c:v>
                </c:pt>
                <c:pt idx="2">
                  <c:v>0.280484916333523</c:v>
                </c:pt>
                <c:pt idx="3">
                  <c:v>0.277582966366207</c:v>
                </c:pt>
                <c:pt idx="4">
                  <c:v>0.274832169780903</c:v>
                </c:pt>
                <c:pt idx="5">
                  <c:v>0.273573750528545</c:v>
                </c:pt>
                <c:pt idx="6">
                  <c:v>0.271544269420768</c:v>
                </c:pt>
                <c:pt idx="7">
                  <c:v>0.268901462418596</c:v>
                </c:pt>
                <c:pt idx="8">
                  <c:v>0.266240599939265</c:v>
                </c:pt>
                <c:pt idx="9">
                  <c:v>0.271515575486091</c:v>
                </c:pt>
                <c:pt idx="10">
                  <c:v>0.266926591385138</c:v>
                </c:pt>
                <c:pt idx="11">
                  <c:v>0.265537418747112</c:v>
                </c:pt>
                <c:pt idx="12">
                  <c:v>0.265524661833328</c:v>
                </c:pt>
                <c:pt idx="13">
                  <c:v>0.265446179107212</c:v>
                </c:pt>
                <c:pt idx="14">
                  <c:v>0.264652457824225</c:v>
                </c:pt>
                <c:pt idx="15">
                  <c:v>0.264773566723259</c:v>
                </c:pt>
                <c:pt idx="16">
                  <c:v>0.265782541093826</c:v>
                </c:pt>
                <c:pt idx="17">
                  <c:v>0.267145647350031</c:v>
                </c:pt>
                <c:pt idx="18">
                  <c:v>0.26691162128582</c:v>
                </c:pt>
                <c:pt idx="19">
                  <c:v>0.266870386297549</c:v>
                </c:pt>
                <c:pt idx="20">
                  <c:v>0.271332395155867</c:v>
                </c:pt>
                <c:pt idx="21">
                  <c:v>0.275030572655116</c:v>
                </c:pt>
                <c:pt idx="22">
                  <c:v>0.27456431227322</c:v>
                </c:pt>
                <c:pt idx="23">
                  <c:v>0.274368026179198</c:v>
                </c:pt>
                <c:pt idx="24">
                  <c:v>0.275868424417885</c:v>
                </c:pt>
                <c:pt idx="25">
                  <c:v>0.271877083744642</c:v>
                </c:pt>
                <c:pt idx="26">
                  <c:v>0.270628682122706</c:v>
                </c:pt>
                <c:pt idx="27">
                  <c:v>0.271265789337033</c:v>
                </c:pt>
                <c:pt idx="28">
                  <c:v>0.272154393726961</c:v>
                </c:pt>
                <c:pt idx="29">
                  <c:v>0.271240926107908</c:v>
                </c:pt>
                <c:pt idx="30">
                  <c:v>0.265834737735091</c:v>
                </c:pt>
                <c:pt idx="31">
                  <c:v>0.265415231432536</c:v>
                </c:pt>
                <c:pt idx="32">
                  <c:v>0.268183459717392</c:v>
                </c:pt>
                <c:pt idx="33">
                  <c:v>0.269666235886732</c:v>
                </c:pt>
                <c:pt idx="34">
                  <c:v>0.269657078643955</c:v>
                </c:pt>
                <c:pt idx="35">
                  <c:v>0.270438262210063</c:v>
                </c:pt>
                <c:pt idx="36">
                  <c:v>0.270279083460799</c:v>
                </c:pt>
                <c:pt idx="37">
                  <c:v>0.269632774752288</c:v>
                </c:pt>
                <c:pt idx="38">
                  <c:v>0.271996841275666</c:v>
                </c:pt>
                <c:pt idx="39">
                  <c:v>0.272406484861415</c:v>
                </c:pt>
                <c:pt idx="40">
                  <c:v>0.276513078982764</c:v>
                </c:pt>
                <c:pt idx="41">
                  <c:v>0.277869123666062</c:v>
                </c:pt>
                <c:pt idx="42">
                  <c:v>0.280108302806625</c:v>
                </c:pt>
                <c:pt idx="43">
                  <c:v>0.278845673250397</c:v>
                </c:pt>
                <c:pt idx="44">
                  <c:v>0.279423668713513</c:v>
                </c:pt>
                <c:pt idx="45">
                  <c:v>0.281284936808228</c:v>
                </c:pt>
                <c:pt idx="46">
                  <c:v>0.282754030058302</c:v>
                </c:pt>
                <c:pt idx="47">
                  <c:v>0.28392791623151</c:v>
                </c:pt>
                <c:pt idx="48">
                  <c:v>0.285400190700143</c:v>
                </c:pt>
                <c:pt idx="49">
                  <c:v>0.285125460458815</c:v>
                </c:pt>
                <c:pt idx="50">
                  <c:v>0.288493506242793</c:v>
                </c:pt>
                <c:pt idx="51">
                  <c:v>0.289630689642192</c:v>
                </c:pt>
                <c:pt idx="52">
                  <c:v>0.290206003994653</c:v>
                </c:pt>
                <c:pt idx="53">
                  <c:v>0.292677759440909</c:v>
                </c:pt>
                <c:pt idx="54">
                  <c:v>0.2952379006715</c:v>
                </c:pt>
                <c:pt idx="55">
                  <c:v>0.299135147313534</c:v>
                </c:pt>
                <c:pt idx="56">
                  <c:v>0.301667859858653</c:v>
                </c:pt>
                <c:pt idx="57">
                  <c:v>0.303255428978823</c:v>
                </c:pt>
                <c:pt idx="58">
                  <c:v>0.303859951978673</c:v>
                </c:pt>
                <c:pt idx="59">
                  <c:v>0.304740105357205</c:v>
                </c:pt>
                <c:pt idx="60">
                  <c:v>0.30537325721693</c:v>
                </c:pt>
                <c:pt idx="61">
                  <c:v>0.304752080999269</c:v>
                </c:pt>
                <c:pt idx="62">
                  <c:v>0.30392930257167</c:v>
                </c:pt>
                <c:pt idx="63">
                  <c:v>0.306382223310609</c:v>
                </c:pt>
                <c:pt idx="64">
                  <c:v>0.308213599847194</c:v>
                </c:pt>
                <c:pt idx="65">
                  <c:v>0.308699464694709</c:v>
                </c:pt>
                <c:pt idx="66">
                  <c:v>0.310521654992601</c:v>
                </c:pt>
                <c:pt idx="67">
                  <c:v>0.312166214702243</c:v>
                </c:pt>
                <c:pt idx="68">
                  <c:v>0.3152623133329</c:v>
                </c:pt>
                <c:pt idx="69">
                  <c:v>0.319017329096423</c:v>
                </c:pt>
                <c:pt idx="70">
                  <c:v>0.319969497816919</c:v>
                </c:pt>
                <c:pt idx="71">
                  <c:v>0.32045066411082</c:v>
                </c:pt>
                <c:pt idx="72">
                  <c:v>0.320381588311287</c:v>
                </c:pt>
                <c:pt idx="73">
                  <c:v>0.322124678328685</c:v>
                </c:pt>
                <c:pt idx="74">
                  <c:v>0.324075819830121</c:v>
                </c:pt>
                <c:pt idx="75">
                  <c:v>0.325816261577088</c:v>
                </c:pt>
                <c:pt idx="76">
                  <c:v>0.329173802599446</c:v>
                </c:pt>
                <c:pt idx="77">
                  <c:v>0.332030558101197</c:v>
                </c:pt>
                <c:pt idx="78">
                  <c:v>0.334557623178653</c:v>
                </c:pt>
                <c:pt idx="79">
                  <c:v>0.336419523602334</c:v>
                </c:pt>
                <c:pt idx="80">
                  <c:v>0.339045096950726</c:v>
                </c:pt>
                <c:pt idx="81">
                  <c:v>0.34240806081298</c:v>
                </c:pt>
                <c:pt idx="82">
                  <c:v>0.343415344112567</c:v>
                </c:pt>
                <c:pt idx="83">
                  <c:v>0.344762516259031</c:v>
                </c:pt>
                <c:pt idx="84">
                  <c:v>0.347216747330743</c:v>
                </c:pt>
                <c:pt idx="85">
                  <c:v>0.346492390532695</c:v>
                </c:pt>
                <c:pt idx="86">
                  <c:v>0.345295722248419</c:v>
                </c:pt>
                <c:pt idx="87">
                  <c:v>0.345782345222556</c:v>
                </c:pt>
                <c:pt idx="88">
                  <c:v>0.345696673957167</c:v>
                </c:pt>
                <c:pt idx="89">
                  <c:v>0.34419619234053</c:v>
                </c:pt>
                <c:pt idx="90">
                  <c:v>0.342369689404606</c:v>
                </c:pt>
                <c:pt idx="91">
                  <c:v>0.340737227385654</c:v>
                </c:pt>
                <c:pt idx="92">
                  <c:v>0.339425656965564</c:v>
                </c:pt>
                <c:pt idx="93">
                  <c:v>0.338630448177117</c:v>
                </c:pt>
                <c:pt idx="94">
                  <c:v>0.336149451762408</c:v>
                </c:pt>
                <c:pt idx="95">
                  <c:v>0.333999478550314</c:v>
                </c:pt>
                <c:pt idx="96">
                  <c:v>0.334075972429087</c:v>
                </c:pt>
                <c:pt idx="97">
                  <c:v>0.33716564980812</c:v>
                </c:pt>
                <c:pt idx="98">
                  <c:v>0.347966788638736</c:v>
                </c:pt>
                <c:pt idx="99">
                  <c:v>0.358789499748454</c:v>
                </c:pt>
                <c:pt idx="100">
                  <c:v>0.367665340804812</c:v>
                </c:pt>
                <c:pt idx="101">
                  <c:v>0.37015406348699</c:v>
                </c:pt>
                <c:pt idx="102">
                  <c:v>0.381027000503954</c:v>
                </c:pt>
                <c:pt idx="103">
                  <c:v>0.386822875472009</c:v>
                </c:pt>
                <c:pt idx="104">
                  <c:v>0.406859250889888</c:v>
                </c:pt>
                <c:pt idx="105">
                  <c:v>0.423548060135327</c:v>
                </c:pt>
                <c:pt idx="106">
                  <c:v>0.453589068357375</c:v>
                </c:pt>
                <c:pt idx="107">
                  <c:v>0.49651031451295</c:v>
                </c:pt>
                <c:pt idx="108">
                  <c:v>0.533746256990295</c:v>
                </c:pt>
                <c:pt idx="109">
                  <c:v>0.54880971840884</c:v>
                </c:pt>
                <c:pt idx="110">
                  <c:v>0.55014840846776</c:v>
                </c:pt>
                <c:pt idx="111">
                  <c:v>0.566049844642379</c:v>
                </c:pt>
                <c:pt idx="112">
                  <c:v>0.585142725763697</c:v>
                </c:pt>
                <c:pt idx="113">
                  <c:v>0.610846880448429</c:v>
                </c:pt>
                <c:pt idx="114">
                  <c:v>0.636369367620233</c:v>
                </c:pt>
                <c:pt idx="115">
                  <c:v>0.662611814438585</c:v>
                </c:pt>
                <c:pt idx="116">
                  <c:v>0.697952400966109</c:v>
                </c:pt>
                <c:pt idx="117">
                  <c:v>0.715108159482083</c:v>
                </c:pt>
                <c:pt idx="118">
                  <c:v>0.718109214487245</c:v>
                </c:pt>
                <c:pt idx="119">
                  <c:v>0.733857319190424</c:v>
                </c:pt>
                <c:pt idx="120">
                  <c:v>0.753399213438975</c:v>
                </c:pt>
                <c:pt idx="121">
                  <c:v>0.766320465358489</c:v>
                </c:pt>
                <c:pt idx="122">
                  <c:v>0.753096928048148</c:v>
                </c:pt>
                <c:pt idx="123">
                  <c:v>0.788295728454225</c:v>
                </c:pt>
                <c:pt idx="124">
                  <c:v>0.801599407517008</c:v>
                </c:pt>
                <c:pt idx="125">
                  <c:v>0.816359462721341</c:v>
                </c:pt>
                <c:pt idx="126">
                  <c:v>0.863292471973234</c:v>
                </c:pt>
                <c:pt idx="127">
                  <c:v>0.9824641656633</c:v>
                </c:pt>
              </c:numCache>
            </c:numRef>
          </c:val>
          <c:smooth val="0"/>
        </c:ser>
        <c:ser>
          <c:idx val="4"/>
          <c:order val="2"/>
          <c:tx>
            <c:strRef>
              <c:f>calculatorbig!$EC$7</c:f>
              <c:strCache>
                <c:ptCount val="1"/>
                <c:pt idx="0">
                  <c:v>Warren</c:v>
                </c:pt>
              </c:strCache>
            </c:strRef>
          </c:tx>
          <c:spPr>
            <a:ln w="31750">
              <a:solidFill>
                <a:srgbClr val="3366FF"/>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calculatorbig!$EC$8:$EC$135</c:f>
              <c:numCache>
                <c:formatCode>0.0%</c:formatCode>
                <c:ptCount val="128"/>
                <c:pt idx="0">
                  <c:v>0.281606910515956</c:v>
                </c:pt>
                <c:pt idx="1">
                  <c:v>0.276151184170947</c:v>
                </c:pt>
                <c:pt idx="2">
                  <c:v>0.268367716199689</c:v>
                </c:pt>
                <c:pt idx="3">
                  <c:v>0.265787601262658</c:v>
                </c:pt>
                <c:pt idx="4">
                  <c:v>0.265158053224969</c:v>
                </c:pt>
                <c:pt idx="5">
                  <c:v>0.265295297069268</c:v>
                </c:pt>
                <c:pt idx="6">
                  <c:v>0.265576356134882</c:v>
                </c:pt>
                <c:pt idx="7">
                  <c:v>0.264708861294104</c:v>
                </c:pt>
                <c:pt idx="8">
                  <c:v>0.265690845050242</c:v>
                </c:pt>
                <c:pt idx="9">
                  <c:v>0.270648103600047</c:v>
                </c:pt>
                <c:pt idx="10">
                  <c:v>0.267867532169232</c:v>
                </c:pt>
                <c:pt idx="11">
                  <c:v>0.268609778668602</c:v>
                </c:pt>
                <c:pt idx="12">
                  <c:v>0.269768805813294</c:v>
                </c:pt>
                <c:pt idx="13">
                  <c:v>0.270458548229945</c:v>
                </c:pt>
                <c:pt idx="14">
                  <c:v>0.272351416782427</c:v>
                </c:pt>
                <c:pt idx="15">
                  <c:v>0.274742476148816</c:v>
                </c:pt>
                <c:pt idx="16">
                  <c:v>0.277041239461576</c:v>
                </c:pt>
                <c:pt idx="17">
                  <c:v>0.279834484655631</c:v>
                </c:pt>
                <c:pt idx="18">
                  <c:v>0.280983937069515</c:v>
                </c:pt>
                <c:pt idx="19">
                  <c:v>0.282953435183765</c:v>
                </c:pt>
                <c:pt idx="20">
                  <c:v>0.28783185964725</c:v>
                </c:pt>
                <c:pt idx="21">
                  <c:v>0.291758446717364</c:v>
                </c:pt>
                <c:pt idx="22">
                  <c:v>0.29288626585704</c:v>
                </c:pt>
                <c:pt idx="23">
                  <c:v>0.294773941581244</c:v>
                </c:pt>
                <c:pt idx="24">
                  <c:v>0.295600798745207</c:v>
                </c:pt>
                <c:pt idx="25">
                  <c:v>0.294510903644033</c:v>
                </c:pt>
                <c:pt idx="26">
                  <c:v>0.294890347865037</c:v>
                </c:pt>
                <c:pt idx="27">
                  <c:v>0.296617163788579</c:v>
                </c:pt>
                <c:pt idx="28">
                  <c:v>0.298099196803088</c:v>
                </c:pt>
                <c:pt idx="29">
                  <c:v>0.297138657843876</c:v>
                </c:pt>
                <c:pt idx="30">
                  <c:v>0.294813656126681</c:v>
                </c:pt>
                <c:pt idx="31">
                  <c:v>0.2957359985777</c:v>
                </c:pt>
                <c:pt idx="32">
                  <c:v>0.29849868563363</c:v>
                </c:pt>
                <c:pt idx="33">
                  <c:v>0.300727926420377</c:v>
                </c:pt>
                <c:pt idx="34">
                  <c:v>0.302854107648678</c:v>
                </c:pt>
                <c:pt idx="35">
                  <c:v>0.305183914158176</c:v>
                </c:pt>
                <c:pt idx="36">
                  <c:v>0.306505065104665</c:v>
                </c:pt>
                <c:pt idx="37">
                  <c:v>0.307488516282428</c:v>
                </c:pt>
                <c:pt idx="38">
                  <c:v>0.308531032075194</c:v>
                </c:pt>
                <c:pt idx="39">
                  <c:v>0.31004878155634</c:v>
                </c:pt>
                <c:pt idx="40">
                  <c:v>0.312244018012374</c:v>
                </c:pt>
                <c:pt idx="41">
                  <c:v>0.313914281591707</c:v>
                </c:pt>
                <c:pt idx="42">
                  <c:v>0.315372221941057</c:v>
                </c:pt>
                <c:pt idx="43">
                  <c:v>0.314671921933795</c:v>
                </c:pt>
                <c:pt idx="44">
                  <c:v>0.315944184090717</c:v>
                </c:pt>
                <c:pt idx="45">
                  <c:v>0.31844951255578</c:v>
                </c:pt>
                <c:pt idx="46">
                  <c:v>0.320615982821526</c:v>
                </c:pt>
                <c:pt idx="47">
                  <c:v>0.322659624821997</c:v>
                </c:pt>
                <c:pt idx="48">
                  <c:v>0.32387902863149</c:v>
                </c:pt>
                <c:pt idx="49">
                  <c:v>0.325108205092844</c:v>
                </c:pt>
                <c:pt idx="50">
                  <c:v>0.327139339604207</c:v>
                </c:pt>
                <c:pt idx="51">
                  <c:v>0.328354710250768</c:v>
                </c:pt>
                <c:pt idx="52">
                  <c:v>0.329336634452101</c:v>
                </c:pt>
                <c:pt idx="53">
                  <c:v>0.330912933754039</c:v>
                </c:pt>
                <c:pt idx="54">
                  <c:v>0.333462122404761</c:v>
                </c:pt>
                <c:pt idx="55">
                  <c:v>0.337081754045207</c:v>
                </c:pt>
                <c:pt idx="56">
                  <c:v>0.3391634864856</c:v>
                </c:pt>
                <c:pt idx="57">
                  <c:v>0.34030312080319</c:v>
                </c:pt>
                <c:pt idx="58">
                  <c:v>0.340790502574854</c:v>
                </c:pt>
                <c:pt idx="59">
                  <c:v>0.341041613203852</c:v>
                </c:pt>
                <c:pt idx="60">
                  <c:v>0.340426986342324</c:v>
                </c:pt>
                <c:pt idx="61">
                  <c:v>0.338906951971006</c:v>
                </c:pt>
                <c:pt idx="62">
                  <c:v>0.338072677994487</c:v>
                </c:pt>
                <c:pt idx="63">
                  <c:v>0.338741656330263</c:v>
                </c:pt>
                <c:pt idx="64">
                  <c:v>0.339451263424159</c:v>
                </c:pt>
                <c:pt idx="65">
                  <c:v>0.339804877604759</c:v>
                </c:pt>
                <c:pt idx="66">
                  <c:v>0.341046593897251</c:v>
                </c:pt>
                <c:pt idx="67">
                  <c:v>0.343356066391004</c:v>
                </c:pt>
                <c:pt idx="68">
                  <c:v>0.34610837742227</c:v>
                </c:pt>
                <c:pt idx="69">
                  <c:v>0.348620640446974</c:v>
                </c:pt>
                <c:pt idx="70">
                  <c:v>0.34941600285829</c:v>
                </c:pt>
                <c:pt idx="71">
                  <c:v>0.349095663495007</c:v>
                </c:pt>
                <c:pt idx="72">
                  <c:v>0.349075549261674</c:v>
                </c:pt>
                <c:pt idx="73">
                  <c:v>0.349780200319163</c:v>
                </c:pt>
                <c:pt idx="74">
                  <c:v>0.350543696709502</c:v>
                </c:pt>
                <c:pt idx="75">
                  <c:v>0.351809338836729</c:v>
                </c:pt>
                <c:pt idx="76">
                  <c:v>0.353964082581364</c:v>
                </c:pt>
                <c:pt idx="77">
                  <c:v>0.35590922288278</c:v>
                </c:pt>
                <c:pt idx="78">
                  <c:v>0.357558427176199</c:v>
                </c:pt>
                <c:pt idx="79">
                  <c:v>0.358680863401932</c:v>
                </c:pt>
                <c:pt idx="80">
                  <c:v>0.360977586257971</c:v>
                </c:pt>
                <c:pt idx="81">
                  <c:v>0.36234202932811</c:v>
                </c:pt>
                <c:pt idx="82">
                  <c:v>0.362563305345363</c:v>
                </c:pt>
                <c:pt idx="83">
                  <c:v>0.363024190698126</c:v>
                </c:pt>
                <c:pt idx="84">
                  <c:v>0.363351754105564</c:v>
                </c:pt>
                <c:pt idx="85">
                  <c:v>0.361493834150914</c:v>
                </c:pt>
                <c:pt idx="86">
                  <c:v>0.359237460495296</c:v>
                </c:pt>
                <c:pt idx="87">
                  <c:v>0.357418907713378</c:v>
                </c:pt>
                <c:pt idx="88">
                  <c:v>0.355101262326408</c:v>
                </c:pt>
                <c:pt idx="89">
                  <c:v>0.3516087961941</c:v>
                </c:pt>
                <c:pt idx="90">
                  <c:v>0.347623160829121</c:v>
                </c:pt>
                <c:pt idx="91">
                  <c:v>0.343690084187259</c:v>
                </c:pt>
                <c:pt idx="92">
                  <c:v>0.339451862813263</c:v>
                </c:pt>
                <c:pt idx="93">
                  <c:v>0.335619722067677</c:v>
                </c:pt>
                <c:pt idx="94">
                  <c:v>0.330499803200239</c:v>
                </c:pt>
                <c:pt idx="95">
                  <c:v>0.325534555761402</c:v>
                </c:pt>
                <c:pt idx="96">
                  <c:v>0.325135413733198</c:v>
                </c:pt>
                <c:pt idx="97">
                  <c:v>0.33178563240505</c:v>
                </c:pt>
                <c:pt idx="98">
                  <c:v>0.350914734517566</c:v>
                </c:pt>
                <c:pt idx="99">
                  <c:v>0.362057870706972</c:v>
                </c:pt>
                <c:pt idx="100">
                  <c:v>0.369574444094587</c:v>
                </c:pt>
                <c:pt idx="101">
                  <c:v>0.370655024589297</c:v>
                </c:pt>
                <c:pt idx="102">
                  <c:v>0.378817095568458</c:v>
                </c:pt>
                <c:pt idx="103">
                  <c:v>0.381890466054217</c:v>
                </c:pt>
                <c:pt idx="104">
                  <c:v>0.39888717452587</c:v>
                </c:pt>
                <c:pt idx="105">
                  <c:v>0.410907368035207</c:v>
                </c:pt>
                <c:pt idx="106">
                  <c:v>0.433639852538347</c:v>
                </c:pt>
                <c:pt idx="107">
                  <c:v>0.463403662218222</c:v>
                </c:pt>
                <c:pt idx="108">
                  <c:v>0.490970211647096</c:v>
                </c:pt>
                <c:pt idx="109">
                  <c:v>0.503678132494704</c:v>
                </c:pt>
                <c:pt idx="110">
                  <c:v>0.504004013629255</c:v>
                </c:pt>
                <c:pt idx="111">
                  <c:v>0.517142545143911</c:v>
                </c:pt>
                <c:pt idx="112">
                  <c:v>0.53356261974287</c:v>
                </c:pt>
                <c:pt idx="113">
                  <c:v>0.555643709481041</c:v>
                </c:pt>
                <c:pt idx="114">
                  <c:v>0.578267206688237</c:v>
                </c:pt>
                <c:pt idx="115">
                  <c:v>0.600390025752584</c:v>
                </c:pt>
                <c:pt idx="116">
                  <c:v>0.631431287083029</c:v>
                </c:pt>
                <c:pt idx="117">
                  <c:v>0.643061609825192</c:v>
                </c:pt>
                <c:pt idx="118">
                  <c:v>0.642088543957681</c:v>
                </c:pt>
                <c:pt idx="119">
                  <c:v>0.653162703443995</c:v>
                </c:pt>
                <c:pt idx="120">
                  <c:v>0.669530902609118</c:v>
                </c:pt>
                <c:pt idx="121">
                  <c:v>0.674899718470315</c:v>
                </c:pt>
                <c:pt idx="122">
                  <c:v>0.659636432790731</c:v>
                </c:pt>
                <c:pt idx="123">
                  <c:v>0.677920417487248</c:v>
                </c:pt>
                <c:pt idx="124">
                  <c:v>0.67537193267707</c:v>
                </c:pt>
                <c:pt idx="125">
                  <c:v>0.688720691425701</c:v>
                </c:pt>
                <c:pt idx="126">
                  <c:v>0.810116487808677</c:v>
                </c:pt>
                <c:pt idx="127">
                  <c:v>0.864443412263833</c:v>
                </c:pt>
              </c:numCache>
            </c:numRef>
          </c:val>
          <c:smooth val="0"/>
        </c:ser>
        <c:ser>
          <c:idx val="7"/>
          <c:order val="3"/>
          <c:tx>
            <c:strRef>
              <c:f>calculatorbig!$EA$7</c:f>
              <c:strCache>
                <c:ptCount val="1"/>
                <c:pt idx="0">
                  <c:v>Biden</c:v>
                </c:pt>
              </c:strCache>
            </c:strRef>
          </c:tx>
          <c:spPr>
            <a:ln w="31750">
              <a:solidFill>
                <a:srgbClr val="00C5FB"/>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calculatorbig!$EA$8:$EA$135</c:f>
              <c:numCache>
                <c:formatCode>0.0%</c:formatCode>
                <c:ptCount val="128"/>
                <c:pt idx="0">
                  <c:v>0.283212877402099</c:v>
                </c:pt>
                <c:pt idx="1">
                  <c:v>0.277648036907804</c:v>
                </c:pt>
                <c:pt idx="2">
                  <c:v>0.270919420187571</c:v>
                </c:pt>
                <c:pt idx="3">
                  <c:v>0.269407576648226</c:v>
                </c:pt>
                <c:pt idx="4">
                  <c:v>0.270018343042613</c:v>
                </c:pt>
                <c:pt idx="5">
                  <c:v>0.272025547902796</c:v>
                </c:pt>
                <c:pt idx="6">
                  <c:v>0.273429224761443</c:v>
                </c:pt>
                <c:pt idx="7">
                  <c:v>0.274414870736059</c:v>
                </c:pt>
                <c:pt idx="8">
                  <c:v>0.277114388443126</c:v>
                </c:pt>
                <c:pt idx="9">
                  <c:v>0.281627269085424</c:v>
                </c:pt>
                <c:pt idx="10">
                  <c:v>0.281873551294806</c:v>
                </c:pt>
                <c:pt idx="11">
                  <c:v>0.284018958640282</c:v>
                </c:pt>
                <c:pt idx="12">
                  <c:v>0.286732535486225</c:v>
                </c:pt>
                <c:pt idx="13">
                  <c:v>0.289274587549635</c:v>
                </c:pt>
                <c:pt idx="14">
                  <c:v>0.292849984809787</c:v>
                </c:pt>
                <c:pt idx="15">
                  <c:v>0.297079776719691</c:v>
                </c:pt>
                <c:pt idx="16">
                  <c:v>0.301535669480756</c:v>
                </c:pt>
                <c:pt idx="17">
                  <c:v>0.305878759892694</c:v>
                </c:pt>
                <c:pt idx="18">
                  <c:v>0.308756528406134</c:v>
                </c:pt>
                <c:pt idx="19">
                  <c:v>0.311838225862695</c:v>
                </c:pt>
                <c:pt idx="20">
                  <c:v>0.317807231446207</c:v>
                </c:pt>
                <c:pt idx="21">
                  <c:v>0.322832296248333</c:v>
                </c:pt>
                <c:pt idx="22">
                  <c:v>0.325149792775653</c:v>
                </c:pt>
                <c:pt idx="23">
                  <c:v>0.328208534025816</c:v>
                </c:pt>
                <c:pt idx="24">
                  <c:v>0.330617151424084</c:v>
                </c:pt>
                <c:pt idx="25">
                  <c:v>0.330698137929783</c:v>
                </c:pt>
                <c:pt idx="26">
                  <c:v>0.332058576605915</c:v>
                </c:pt>
                <c:pt idx="27">
                  <c:v>0.33471498669202</c:v>
                </c:pt>
                <c:pt idx="28">
                  <c:v>0.336882428215972</c:v>
                </c:pt>
                <c:pt idx="29">
                  <c:v>0.336293149522694</c:v>
                </c:pt>
                <c:pt idx="30">
                  <c:v>0.334214022118759</c:v>
                </c:pt>
                <c:pt idx="31">
                  <c:v>0.3360186371557</c:v>
                </c:pt>
                <c:pt idx="32">
                  <c:v>0.340096820584464</c:v>
                </c:pt>
                <c:pt idx="33">
                  <c:v>0.343768960887122</c:v>
                </c:pt>
                <c:pt idx="34">
                  <c:v>0.347287496659956</c:v>
                </c:pt>
                <c:pt idx="35">
                  <c:v>0.350943750250707</c:v>
                </c:pt>
                <c:pt idx="36">
                  <c:v>0.353324518851495</c:v>
                </c:pt>
                <c:pt idx="37">
                  <c:v>0.355075940048027</c:v>
                </c:pt>
                <c:pt idx="38">
                  <c:v>0.356480717890236</c:v>
                </c:pt>
                <c:pt idx="39">
                  <c:v>0.357738706353455</c:v>
                </c:pt>
                <c:pt idx="40">
                  <c:v>0.359915276914604</c:v>
                </c:pt>
                <c:pt idx="41">
                  <c:v>0.361280681343254</c:v>
                </c:pt>
                <c:pt idx="42">
                  <c:v>0.36248177327139</c:v>
                </c:pt>
                <c:pt idx="43">
                  <c:v>0.362209599454214</c:v>
                </c:pt>
                <c:pt idx="44">
                  <c:v>0.364045530158274</c:v>
                </c:pt>
                <c:pt idx="45">
                  <c:v>0.367063639906031</c:v>
                </c:pt>
                <c:pt idx="46">
                  <c:v>0.369899326345984</c:v>
                </c:pt>
                <c:pt idx="47">
                  <c:v>0.372408535512091</c:v>
                </c:pt>
                <c:pt idx="48">
                  <c:v>0.373949248854966</c:v>
                </c:pt>
                <c:pt idx="49">
                  <c:v>0.375066656013118</c:v>
                </c:pt>
                <c:pt idx="50">
                  <c:v>0.377187235296023</c:v>
                </c:pt>
                <c:pt idx="51">
                  <c:v>0.378320072526553</c:v>
                </c:pt>
                <c:pt idx="52">
                  <c:v>0.379363019256126</c:v>
                </c:pt>
                <c:pt idx="53">
                  <c:v>0.380911063486687</c:v>
                </c:pt>
                <c:pt idx="54">
                  <c:v>0.383712182826098</c:v>
                </c:pt>
                <c:pt idx="55">
                  <c:v>0.387326068071455</c:v>
                </c:pt>
                <c:pt idx="56">
                  <c:v>0.389651327738145</c:v>
                </c:pt>
                <c:pt idx="57">
                  <c:v>0.390730402435041</c:v>
                </c:pt>
                <c:pt idx="58">
                  <c:v>0.390604502632864</c:v>
                </c:pt>
                <c:pt idx="59">
                  <c:v>0.390385356731248</c:v>
                </c:pt>
                <c:pt idx="60">
                  <c:v>0.389166144464131</c:v>
                </c:pt>
                <c:pt idx="61">
                  <c:v>0.386836526406058</c:v>
                </c:pt>
                <c:pt idx="62">
                  <c:v>0.385109428041277</c:v>
                </c:pt>
                <c:pt idx="63">
                  <c:v>0.385393340363898</c:v>
                </c:pt>
                <c:pt idx="64">
                  <c:v>0.38567716630963</c:v>
                </c:pt>
                <c:pt idx="65">
                  <c:v>0.385734987647067</c:v>
                </c:pt>
                <c:pt idx="66">
                  <c:v>0.386694396450486</c:v>
                </c:pt>
                <c:pt idx="67">
                  <c:v>0.388356299656226</c:v>
                </c:pt>
                <c:pt idx="68">
                  <c:v>0.391110644170937</c:v>
                </c:pt>
                <c:pt idx="69">
                  <c:v>0.393426717429727</c:v>
                </c:pt>
                <c:pt idx="70">
                  <c:v>0.393650905717032</c:v>
                </c:pt>
                <c:pt idx="71">
                  <c:v>0.392843074402241</c:v>
                </c:pt>
                <c:pt idx="72">
                  <c:v>0.391938232320826</c:v>
                </c:pt>
                <c:pt idx="73">
                  <c:v>0.391936103641483</c:v>
                </c:pt>
                <c:pt idx="74">
                  <c:v>0.391922812938873</c:v>
                </c:pt>
                <c:pt idx="75">
                  <c:v>0.392188320366387</c:v>
                </c:pt>
                <c:pt idx="76">
                  <c:v>0.393592931172192</c:v>
                </c:pt>
                <c:pt idx="77">
                  <c:v>0.395000698413823</c:v>
                </c:pt>
                <c:pt idx="78">
                  <c:v>0.395976865217352</c:v>
                </c:pt>
                <c:pt idx="79">
                  <c:v>0.396281655215857</c:v>
                </c:pt>
                <c:pt idx="80">
                  <c:v>0.397574261761158</c:v>
                </c:pt>
                <c:pt idx="81">
                  <c:v>0.398625124293365</c:v>
                </c:pt>
                <c:pt idx="82">
                  <c:v>0.397757942823241</c:v>
                </c:pt>
                <c:pt idx="83">
                  <c:v>0.396966948592882</c:v>
                </c:pt>
                <c:pt idx="84">
                  <c:v>0.396033732172134</c:v>
                </c:pt>
                <c:pt idx="85">
                  <c:v>0.392619256174829</c:v>
                </c:pt>
                <c:pt idx="86">
                  <c:v>0.388213624140712</c:v>
                </c:pt>
                <c:pt idx="87">
                  <c:v>0.384694471440383</c:v>
                </c:pt>
                <c:pt idx="88">
                  <c:v>0.380337349930068</c:v>
                </c:pt>
                <c:pt idx="89">
                  <c:v>0.374404010036837</c:v>
                </c:pt>
                <c:pt idx="90">
                  <c:v>0.367702627085016</c:v>
                </c:pt>
                <c:pt idx="91">
                  <c:v>0.361047773425798</c:v>
                </c:pt>
                <c:pt idx="92">
                  <c:v>0.354073498178692</c:v>
                </c:pt>
                <c:pt idx="93">
                  <c:v>0.34712135439671</c:v>
                </c:pt>
                <c:pt idx="94">
                  <c:v>0.338536228293156</c:v>
                </c:pt>
                <c:pt idx="95">
                  <c:v>0.329976752008002</c:v>
                </c:pt>
                <c:pt idx="96">
                  <c:v>0.323387785636709</c:v>
                </c:pt>
                <c:pt idx="97">
                  <c:v>0.31885532132891</c:v>
                </c:pt>
                <c:pt idx="98">
                  <c:v>0.316457304109248</c:v>
                </c:pt>
                <c:pt idx="99">
                  <c:v>0.314984205450919</c:v>
                </c:pt>
                <c:pt idx="100">
                  <c:v>0.315979538026945</c:v>
                </c:pt>
                <c:pt idx="101">
                  <c:v>0.313560858543833</c:v>
                </c:pt>
                <c:pt idx="102">
                  <c:v>0.3156866600297</c:v>
                </c:pt>
                <c:pt idx="103">
                  <c:v>0.316308654761113</c:v>
                </c:pt>
                <c:pt idx="104">
                  <c:v>0.324670834638482</c:v>
                </c:pt>
                <c:pt idx="105">
                  <c:v>0.331210933640861</c:v>
                </c:pt>
                <c:pt idx="106">
                  <c:v>0.344000024078103</c:v>
                </c:pt>
                <c:pt idx="107">
                  <c:v>0.36095737655217</c:v>
                </c:pt>
                <c:pt idx="108">
                  <c:v>0.374670080034003</c:v>
                </c:pt>
                <c:pt idx="109">
                  <c:v>0.380584808713704</c:v>
                </c:pt>
                <c:pt idx="110">
                  <c:v>0.378191942754172</c:v>
                </c:pt>
                <c:pt idx="111">
                  <c:v>0.383011980265629</c:v>
                </c:pt>
                <c:pt idx="112">
                  <c:v>0.391587394136172</c:v>
                </c:pt>
                <c:pt idx="113">
                  <c:v>0.398807452960416</c:v>
                </c:pt>
                <c:pt idx="114">
                  <c:v>0.406439359378063</c:v>
                </c:pt>
                <c:pt idx="115">
                  <c:v>0.410064018322486</c:v>
                </c:pt>
                <c:pt idx="116">
                  <c:v>0.416036703065702</c:v>
                </c:pt>
                <c:pt idx="117">
                  <c:v>0.417922923161807</c:v>
                </c:pt>
                <c:pt idx="118">
                  <c:v>0.415177058759129</c:v>
                </c:pt>
                <c:pt idx="119">
                  <c:v>0.417326063030792</c:v>
                </c:pt>
                <c:pt idx="120">
                  <c:v>0.424608786999023</c:v>
                </c:pt>
                <c:pt idx="121">
                  <c:v>0.423517291309193</c:v>
                </c:pt>
                <c:pt idx="122">
                  <c:v>0.409052141270676</c:v>
                </c:pt>
                <c:pt idx="123">
                  <c:v>0.416557222910584</c:v>
                </c:pt>
                <c:pt idx="124">
                  <c:v>0.404722537713337</c:v>
                </c:pt>
                <c:pt idx="125">
                  <c:v>0.401617265148324</c:v>
                </c:pt>
                <c:pt idx="126">
                  <c:v>0.369840998237865</c:v>
                </c:pt>
                <c:pt idx="127">
                  <c:v>0.306248385408263</c:v>
                </c:pt>
              </c:numCache>
            </c:numRef>
          </c:val>
          <c:smooth val="0"/>
        </c:ser>
        <c:ser>
          <c:idx val="0"/>
          <c:order val="4"/>
          <c:tx>
            <c:strRef>
              <c:f>calculatorbig!$DY$7</c:f>
              <c:strCache>
                <c:ptCount val="1"/>
                <c:pt idx="0">
                  <c:v>2018</c:v>
                </c:pt>
              </c:strCache>
            </c:strRef>
          </c:tx>
          <c:spPr>
            <a:ln>
              <a:solidFill>
                <a:srgbClr val="FF0000"/>
              </a:solidFill>
            </a:ln>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calculatorbig!$EF$8:$EF$135</c:f>
              <c:numCache>
                <c:formatCode>0.0%</c:formatCode>
                <c:ptCount val="128"/>
                <c:pt idx="0">
                  <c:v>0.282911745365709</c:v>
                </c:pt>
                <c:pt idx="1">
                  <c:v>0.277274176361971</c:v>
                </c:pt>
                <c:pt idx="2">
                  <c:v>0.270642843446694</c:v>
                </c:pt>
                <c:pt idx="3">
                  <c:v>0.269152133841999</c:v>
                </c:pt>
                <c:pt idx="4">
                  <c:v>0.269753958389629</c:v>
                </c:pt>
                <c:pt idx="5">
                  <c:v>0.271820692229085</c:v>
                </c:pt>
                <c:pt idx="6">
                  <c:v>0.273142234247643</c:v>
                </c:pt>
                <c:pt idx="7">
                  <c:v>0.274119835288729</c:v>
                </c:pt>
                <c:pt idx="8">
                  <c:v>0.276845491782296</c:v>
                </c:pt>
                <c:pt idx="9">
                  <c:v>0.281104047200642</c:v>
                </c:pt>
                <c:pt idx="10">
                  <c:v>0.281502414727584</c:v>
                </c:pt>
                <c:pt idx="11">
                  <c:v>0.28365563438274</c:v>
                </c:pt>
                <c:pt idx="12">
                  <c:v>0.286374683491886</c:v>
                </c:pt>
                <c:pt idx="13">
                  <c:v>0.288894058438018</c:v>
                </c:pt>
                <c:pt idx="14">
                  <c:v>0.292427288834006</c:v>
                </c:pt>
                <c:pt idx="15">
                  <c:v>0.29663605382666</c:v>
                </c:pt>
                <c:pt idx="16">
                  <c:v>0.301080417702906</c:v>
                </c:pt>
                <c:pt idx="17">
                  <c:v>0.305405594175681</c:v>
                </c:pt>
                <c:pt idx="18">
                  <c:v>0.308331639040261</c:v>
                </c:pt>
                <c:pt idx="19">
                  <c:v>0.311392564792186</c:v>
                </c:pt>
                <c:pt idx="20">
                  <c:v>0.31731251871679</c:v>
                </c:pt>
                <c:pt idx="21">
                  <c:v>0.322294490062632</c:v>
                </c:pt>
                <c:pt idx="22">
                  <c:v>0.324579523992725</c:v>
                </c:pt>
                <c:pt idx="23">
                  <c:v>0.327606949722394</c:v>
                </c:pt>
                <c:pt idx="24">
                  <c:v>0.33002913929522</c:v>
                </c:pt>
                <c:pt idx="25">
                  <c:v>0.330059164203703</c:v>
                </c:pt>
                <c:pt idx="26">
                  <c:v>0.331368847284466</c:v>
                </c:pt>
                <c:pt idx="27">
                  <c:v>0.333986160112545</c:v>
                </c:pt>
                <c:pt idx="28">
                  <c:v>0.336076748557389</c:v>
                </c:pt>
                <c:pt idx="29">
                  <c:v>0.335351578425616</c:v>
                </c:pt>
                <c:pt idx="30">
                  <c:v>0.333119903225452</c:v>
                </c:pt>
                <c:pt idx="31">
                  <c:v>0.334860433125868</c:v>
                </c:pt>
                <c:pt idx="32">
                  <c:v>0.338938925648108</c:v>
                </c:pt>
                <c:pt idx="33">
                  <c:v>0.342578687239438</c:v>
                </c:pt>
                <c:pt idx="34">
                  <c:v>0.346061441116035</c:v>
                </c:pt>
                <c:pt idx="35">
                  <c:v>0.349677368067205</c:v>
                </c:pt>
                <c:pt idx="36">
                  <c:v>0.352001763880253</c:v>
                </c:pt>
                <c:pt idx="37">
                  <c:v>0.35369348526001</c:v>
                </c:pt>
                <c:pt idx="38">
                  <c:v>0.355044491123408</c:v>
                </c:pt>
                <c:pt idx="39">
                  <c:v>0.356236824765801</c:v>
                </c:pt>
                <c:pt idx="40">
                  <c:v>0.358383520040661</c:v>
                </c:pt>
                <c:pt idx="41">
                  <c:v>0.3596774879843</c:v>
                </c:pt>
                <c:pt idx="42">
                  <c:v>0.360784311313182</c:v>
                </c:pt>
                <c:pt idx="43">
                  <c:v>0.360493585933</c:v>
                </c:pt>
                <c:pt idx="44">
                  <c:v>0.362297094427049</c:v>
                </c:pt>
                <c:pt idx="45">
                  <c:v>0.365240991581231</c:v>
                </c:pt>
                <c:pt idx="46">
                  <c:v>0.368037440348417</c:v>
                </c:pt>
                <c:pt idx="47">
                  <c:v>0.370497141033411</c:v>
                </c:pt>
                <c:pt idx="48">
                  <c:v>0.371985648293048</c:v>
                </c:pt>
                <c:pt idx="49">
                  <c:v>0.373040108941495</c:v>
                </c:pt>
                <c:pt idx="50">
                  <c:v>0.375130195170641</c:v>
                </c:pt>
                <c:pt idx="51">
                  <c:v>0.376238000113517</c:v>
                </c:pt>
                <c:pt idx="52">
                  <c:v>0.3772848774679</c:v>
                </c:pt>
                <c:pt idx="53">
                  <c:v>0.378815267700702</c:v>
                </c:pt>
                <c:pt idx="54">
                  <c:v>0.381620991043746</c:v>
                </c:pt>
                <c:pt idx="55">
                  <c:v>0.385192712768912</c:v>
                </c:pt>
                <c:pt idx="56">
                  <c:v>0.387540632393211</c:v>
                </c:pt>
                <c:pt idx="57">
                  <c:v>0.388597836717963</c:v>
                </c:pt>
                <c:pt idx="58">
                  <c:v>0.388398308306932</c:v>
                </c:pt>
                <c:pt idx="59">
                  <c:v>0.388100469950586</c:v>
                </c:pt>
                <c:pt idx="60">
                  <c:v>0.38688976271078</c:v>
                </c:pt>
                <c:pt idx="61">
                  <c:v>0.384506288450211</c:v>
                </c:pt>
                <c:pt idx="62">
                  <c:v>0.382711037993431</c:v>
                </c:pt>
                <c:pt idx="63">
                  <c:v>0.383027841337025</c:v>
                </c:pt>
                <c:pt idx="64">
                  <c:v>0.383230657316744</c:v>
                </c:pt>
                <c:pt idx="65">
                  <c:v>0.38331067096442</c:v>
                </c:pt>
                <c:pt idx="66">
                  <c:v>0.384217333048582</c:v>
                </c:pt>
                <c:pt idx="67">
                  <c:v>0.385811208747327</c:v>
                </c:pt>
                <c:pt idx="68">
                  <c:v>0.388567671179771</c:v>
                </c:pt>
                <c:pt idx="69">
                  <c:v>0.390831219963729</c:v>
                </c:pt>
                <c:pt idx="70">
                  <c:v>0.390988972969353</c:v>
                </c:pt>
                <c:pt idx="71">
                  <c:v>0.390233162790537</c:v>
                </c:pt>
                <c:pt idx="72">
                  <c:v>0.389195764437318</c:v>
                </c:pt>
                <c:pt idx="73">
                  <c:v>0.389218918047845</c:v>
                </c:pt>
                <c:pt idx="74">
                  <c:v>0.389168007299304</c:v>
                </c:pt>
                <c:pt idx="75">
                  <c:v>0.389317326247692</c:v>
                </c:pt>
                <c:pt idx="76">
                  <c:v>0.390730272047222</c:v>
                </c:pt>
                <c:pt idx="77">
                  <c:v>0.392153909429908</c:v>
                </c:pt>
                <c:pt idx="78">
                  <c:v>0.393099223263562</c:v>
                </c:pt>
                <c:pt idx="79">
                  <c:v>0.393436874262988</c:v>
                </c:pt>
                <c:pt idx="80">
                  <c:v>0.394569943659007</c:v>
                </c:pt>
                <c:pt idx="81">
                  <c:v>0.395717782899737</c:v>
                </c:pt>
                <c:pt idx="82">
                  <c:v>0.394842473790049</c:v>
                </c:pt>
                <c:pt idx="83">
                  <c:v>0.394009348005056</c:v>
                </c:pt>
                <c:pt idx="84">
                  <c:v>0.393078435212374</c:v>
                </c:pt>
                <c:pt idx="85">
                  <c:v>0.389505977742374</c:v>
                </c:pt>
                <c:pt idx="86">
                  <c:v>0.384988383390009</c:v>
                </c:pt>
                <c:pt idx="87">
                  <c:v>0.381169217638671</c:v>
                </c:pt>
                <c:pt idx="88">
                  <c:v>0.376729341223836</c:v>
                </c:pt>
                <c:pt idx="89">
                  <c:v>0.370685468427837</c:v>
                </c:pt>
                <c:pt idx="90">
                  <c:v>0.363785143010318</c:v>
                </c:pt>
                <c:pt idx="91">
                  <c:v>0.356813714839518</c:v>
                </c:pt>
                <c:pt idx="92">
                  <c:v>0.349900970235467</c:v>
                </c:pt>
                <c:pt idx="93">
                  <c:v>0.342627445235848</c:v>
                </c:pt>
                <c:pt idx="94">
                  <c:v>0.333753809332848</c:v>
                </c:pt>
                <c:pt idx="95">
                  <c:v>0.324766118079424</c:v>
                </c:pt>
                <c:pt idx="96">
                  <c:v>0.316182705573738</c:v>
                </c:pt>
                <c:pt idx="97">
                  <c:v>0.308576188981533</c:v>
                </c:pt>
                <c:pt idx="98">
                  <c:v>0.301394362002611</c:v>
                </c:pt>
                <c:pt idx="99">
                  <c:v>0.296589600853622</c:v>
                </c:pt>
                <c:pt idx="100">
                  <c:v>0.293980536982417</c:v>
                </c:pt>
                <c:pt idx="101">
                  <c:v>0.29183126334101</c:v>
                </c:pt>
                <c:pt idx="102">
                  <c:v>0.290589801538317</c:v>
                </c:pt>
                <c:pt idx="103">
                  <c:v>0.290887195686082</c:v>
                </c:pt>
                <c:pt idx="104">
                  <c:v>0.294202559482073</c:v>
                </c:pt>
                <c:pt idx="105">
                  <c:v>0.29793163400609</c:v>
                </c:pt>
                <c:pt idx="106">
                  <c:v>0.304922542301938</c:v>
                </c:pt>
                <c:pt idx="107">
                  <c:v>0.314251226838678</c:v>
                </c:pt>
                <c:pt idx="108">
                  <c:v>0.321624556556344</c:v>
                </c:pt>
                <c:pt idx="109">
                  <c:v>0.324000006075948</c:v>
                </c:pt>
                <c:pt idx="110">
                  <c:v>0.324710614513606</c:v>
                </c:pt>
                <c:pt idx="111">
                  <c:v>0.326373465592042</c:v>
                </c:pt>
                <c:pt idx="112">
                  <c:v>0.329788483912125</c:v>
                </c:pt>
                <c:pt idx="113">
                  <c:v>0.334165579290129</c:v>
                </c:pt>
                <c:pt idx="114">
                  <c:v>0.3369502882706</c:v>
                </c:pt>
                <c:pt idx="115">
                  <c:v>0.337163424002938</c:v>
                </c:pt>
                <c:pt idx="116">
                  <c:v>0.33584404643625</c:v>
                </c:pt>
                <c:pt idx="117">
                  <c:v>0.334179024503101</c:v>
                </c:pt>
                <c:pt idx="118">
                  <c:v>0.333454595587682</c:v>
                </c:pt>
                <c:pt idx="119">
                  <c:v>0.333656139438972</c:v>
                </c:pt>
                <c:pt idx="120">
                  <c:v>0.333168640325312</c:v>
                </c:pt>
                <c:pt idx="121">
                  <c:v>0.330239282571711</c:v>
                </c:pt>
                <c:pt idx="122">
                  <c:v>0.326688671018928</c:v>
                </c:pt>
                <c:pt idx="123">
                  <c:v>0.32406505648396</c:v>
                </c:pt>
                <c:pt idx="124">
                  <c:v>0.314590760026476</c:v>
                </c:pt>
                <c:pt idx="125">
                  <c:v>0.29815378227795</c:v>
                </c:pt>
                <c:pt idx="126">
                  <c:v>0.277304228526191</c:v>
                </c:pt>
                <c:pt idx="127">
                  <c:v>0.230436930198266</c:v>
                </c:pt>
              </c:numCache>
            </c:numRef>
          </c:val>
          <c:smooth val="0"/>
        </c:ser>
        <c:ser>
          <c:idx val="1"/>
          <c:order val="5"/>
          <c:tx>
            <c:strRef>
              <c:f>calculatorbig!$EB$7</c:f>
              <c:strCache>
                <c:ptCount val="1"/>
                <c:pt idx="0">
                  <c:v>Buttigieg</c:v>
                </c:pt>
              </c:strCache>
            </c:strRef>
          </c:tx>
          <c:spPr>
            <a:ln w="31750">
              <a:solidFill>
                <a:srgbClr val="FFC100"/>
              </a:solidFill>
            </a:ln>
          </c:spPr>
          <c:marker>
            <c:symbol val="none"/>
          </c:marker>
          <c:val>
            <c:numRef>
              <c:f>calculatorbig!$EB$8:$EB$135</c:f>
              <c:numCache>
                <c:formatCode>0.0%</c:formatCode>
                <c:ptCount val="128"/>
                <c:pt idx="0">
                  <c:v>0.284464695396281</c:v>
                </c:pt>
                <c:pt idx="1">
                  <c:v>0.279178880630252</c:v>
                </c:pt>
                <c:pt idx="2">
                  <c:v>0.272124013164225</c:v>
                </c:pt>
                <c:pt idx="3">
                  <c:v>0.270564801790734</c:v>
                </c:pt>
                <c:pt idx="4">
                  <c:v>0.27123960799815</c:v>
                </c:pt>
                <c:pt idx="5">
                  <c:v>0.273008359606637</c:v>
                </c:pt>
                <c:pt idx="6">
                  <c:v>0.274873554043305</c:v>
                </c:pt>
                <c:pt idx="7">
                  <c:v>0.275709098397919</c:v>
                </c:pt>
                <c:pt idx="8">
                  <c:v>0.278324021762794</c:v>
                </c:pt>
                <c:pt idx="9">
                  <c:v>0.284408556672186</c:v>
                </c:pt>
                <c:pt idx="10">
                  <c:v>0.283340911992824</c:v>
                </c:pt>
                <c:pt idx="11">
                  <c:v>0.285568421670168</c:v>
                </c:pt>
                <c:pt idx="12">
                  <c:v>0.288315445507572</c:v>
                </c:pt>
                <c:pt idx="13">
                  <c:v>0.290774119924696</c:v>
                </c:pt>
                <c:pt idx="14">
                  <c:v>0.294539992313514</c:v>
                </c:pt>
                <c:pt idx="15">
                  <c:v>0.298897064820686</c:v>
                </c:pt>
                <c:pt idx="16">
                  <c:v>0.303131394309022</c:v>
                </c:pt>
                <c:pt idx="17">
                  <c:v>0.307639197993683</c:v>
                </c:pt>
                <c:pt idx="18">
                  <c:v>0.310330351808495</c:v>
                </c:pt>
                <c:pt idx="19">
                  <c:v>0.313573601889686</c:v>
                </c:pt>
                <c:pt idx="20">
                  <c:v>0.319617443585722</c:v>
                </c:pt>
                <c:pt idx="21">
                  <c:v>0.324743219519229</c:v>
                </c:pt>
                <c:pt idx="22">
                  <c:v>0.327156711811145</c:v>
                </c:pt>
                <c:pt idx="23">
                  <c:v>0.330394685146994</c:v>
                </c:pt>
                <c:pt idx="24">
                  <c:v>0.332630962338797</c:v>
                </c:pt>
                <c:pt idx="25">
                  <c:v>0.332826195439912</c:v>
                </c:pt>
                <c:pt idx="26">
                  <c:v>0.334370906438305</c:v>
                </c:pt>
                <c:pt idx="27">
                  <c:v>0.337118691742472</c:v>
                </c:pt>
                <c:pt idx="28">
                  <c:v>0.3394440461547</c:v>
                </c:pt>
                <c:pt idx="29">
                  <c:v>0.339205428891997</c:v>
                </c:pt>
                <c:pt idx="30">
                  <c:v>0.337637506600254</c:v>
                </c:pt>
                <c:pt idx="31">
                  <c:v>0.339565296862001</c:v>
                </c:pt>
                <c:pt idx="32">
                  <c:v>0.343611878807523</c:v>
                </c:pt>
                <c:pt idx="33">
                  <c:v>0.347288003649892</c:v>
                </c:pt>
                <c:pt idx="34">
                  <c:v>0.350966315253251</c:v>
                </c:pt>
                <c:pt idx="35">
                  <c:v>0.354797935444993</c:v>
                </c:pt>
                <c:pt idx="36">
                  <c:v>0.357379965580468</c:v>
                </c:pt>
                <c:pt idx="37">
                  <c:v>0.359242755516553</c:v>
                </c:pt>
                <c:pt idx="38">
                  <c:v>0.360726085943501</c:v>
                </c:pt>
                <c:pt idx="39">
                  <c:v>0.362286429000687</c:v>
                </c:pt>
                <c:pt idx="40">
                  <c:v>0.364384717669858</c:v>
                </c:pt>
                <c:pt idx="41">
                  <c:v>0.365921564489537</c:v>
                </c:pt>
                <c:pt idx="42">
                  <c:v>0.367405221009321</c:v>
                </c:pt>
                <c:pt idx="43">
                  <c:v>0.367101132471228</c:v>
                </c:pt>
                <c:pt idx="44">
                  <c:v>0.369005903422608</c:v>
                </c:pt>
                <c:pt idx="45">
                  <c:v>0.372236186158587</c:v>
                </c:pt>
                <c:pt idx="46">
                  <c:v>0.37516368583522</c:v>
                </c:pt>
                <c:pt idx="47">
                  <c:v>0.377817508589885</c:v>
                </c:pt>
                <c:pt idx="48">
                  <c:v>0.379444973938876</c:v>
                </c:pt>
                <c:pt idx="49">
                  <c:v>0.380864229407853</c:v>
                </c:pt>
                <c:pt idx="50">
                  <c:v>0.382976422177377</c:v>
                </c:pt>
                <c:pt idx="51">
                  <c:v>0.384198688823274</c:v>
                </c:pt>
                <c:pt idx="52">
                  <c:v>0.385228728164565</c:v>
                </c:pt>
                <c:pt idx="53">
                  <c:v>0.386880886875144</c:v>
                </c:pt>
                <c:pt idx="54">
                  <c:v>0.389605104220844</c:v>
                </c:pt>
                <c:pt idx="55">
                  <c:v>0.393363629112119</c:v>
                </c:pt>
                <c:pt idx="56">
                  <c:v>0.395590312518521</c:v>
                </c:pt>
                <c:pt idx="57">
                  <c:v>0.396677491587255</c:v>
                </c:pt>
                <c:pt idx="58">
                  <c:v>0.396871926509877</c:v>
                </c:pt>
                <c:pt idx="59">
                  <c:v>0.39664792242104</c:v>
                </c:pt>
                <c:pt idx="60">
                  <c:v>0.395468786048168</c:v>
                </c:pt>
                <c:pt idx="61">
                  <c:v>0.393263649892237</c:v>
                </c:pt>
                <c:pt idx="62">
                  <c:v>0.391747455408363</c:v>
                </c:pt>
                <c:pt idx="63">
                  <c:v>0.391902283815463</c:v>
                </c:pt>
                <c:pt idx="64">
                  <c:v>0.392136290909537</c:v>
                </c:pt>
                <c:pt idx="65">
                  <c:v>0.392227948915356</c:v>
                </c:pt>
                <c:pt idx="66">
                  <c:v>0.393251330617894</c:v>
                </c:pt>
                <c:pt idx="67">
                  <c:v>0.39535916771302</c:v>
                </c:pt>
                <c:pt idx="68">
                  <c:v>0.397981256716701</c:v>
                </c:pt>
                <c:pt idx="69">
                  <c:v>0.400209860160991</c:v>
                </c:pt>
                <c:pt idx="70">
                  <c:v>0.400634194754099</c:v>
                </c:pt>
                <c:pt idx="71">
                  <c:v>0.399859387473569</c:v>
                </c:pt>
                <c:pt idx="72">
                  <c:v>0.399165307463384</c:v>
                </c:pt>
                <c:pt idx="73">
                  <c:v>0.399200008101714</c:v>
                </c:pt>
                <c:pt idx="74">
                  <c:v>0.399204792788673</c:v>
                </c:pt>
                <c:pt idx="75">
                  <c:v>0.399673745918497</c:v>
                </c:pt>
                <c:pt idx="76">
                  <c:v>0.401106365816235</c:v>
                </c:pt>
                <c:pt idx="77">
                  <c:v>0.402455296376969</c:v>
                </c:pt>
                <c:pt idx="78">
                  <c:v>0.403461393759378</c:v>
                </c:pt>
                <c:pt idx="79">
                  <c:v>0.40397770560784</c:v>
                </c:pt>
                <c:pt idx="80">
                  <c:v>0.405519411390228</c:v>
                </c:pt>
                <c:pt idx="81">
                  <c:v>0.406163747668723</c:v>
                </c:pt>
                <c:pt idx="82">
                  <c:v>0.405459592138246</c:v>
                </c:pt>
                <c:pt idx="83">
                  <c:v>0.404854880240249</c:v>
                </c:pt>
                <c:pt idx="84">
                  <c:v>0.403937679051043</c:v>
                </c:pt>
                <c:pt idx="85">
                  <c:v>0.400650890700734</c:v>
                </c:pt>
                <c:pt idx="86">
                  <c:v>0.396800343664758</c:v>
                </c:pt>
                <c:pt idx="87">
                  <c:v>0.393217642471938</c:v>
                </c:pt>
                <c:pt idx="88">
                  <c:v>0.389026512281893</c:v>
                </c:pt>
                <c:pt idx="89">
                  <c:v>0.38342861396667</c:v>
                </c:pt>
                <c:pt idx="90">
                  <c:v>0.377137166798927</c:v>
                </c:pt>
                <c:pt idx="91">
                  <c:v>0.370759871164797</c:v>
                </c:pt>
                <c:pt idx="92">
                  <c:v>0.364019341472306</c:v>
                </c:pt>
                <c:pt idx="93">
                  <c:v>0.357351945738275</c:v>
                </c:pt>
                <c:pt idx="94">
                  <c:v>0.349353173291923</c:v>
                </c:pt>
                <c:pt idx="95">
                  <c:v>0.341108580816858</c:v>
                </c:pt>
                <c:pt idx="96">
                  <c:v>0.336719908378283</c:v>
                </c:pt>
                <c:pt idx="97">
                  <c:v>0.338580335024914</c:v>
                </c:pt>
                <c:pt idx="98">
                  <c:v>0.350412418686676</c:v>
                </c:pt>
                <c:pt idx="99">
                  <c:v>0.357091171177308</c:v>
                </c:pt>
                <c:pt idx="100">
                  <c:v>0.361061791412031</c:v>
                </c:pt>
                <c:pt idx="101">
                  <c:v>0.360129632662984</c:v>
                </c:pt>
                <c:pt idx="102">
                  <c:v>0.365115901434103</c:v>
                </c:pt>
                <c:pt idx="103">
                  <c:v>0.367272743394135</c:v>
                </c:pt>
                <c:pt idx="104">
                  <c:v>0.38044449215015</c:v>
                </c:pt>
                <c:pt idx="105">
                  <c:v>0.390939379112774</c:v>
                </c:pt>
                <c:pt idx="106">
                  <c:v>0.410347539541937</c:v>
                </c:pt>
                <c:pt idx="107">
                  <c:v>0.435745025713972</c:v>
                </c:pt>
                <c:pt idx="108">
                  <c:v>0.455066754620083</c:v>
                </c:pt>
                <c:pt idx="109">
                  <c:v>0.4636961086937</c:v>
                </c:pt>
                <c:pt idx="110">
                  <c:v>0.462968062165456</c:v>
                </c:pt>
                <c:pt idx="111">
                  <c:v>0.468932638955519</c:v>
                </c:pt>
                <c:pt idx="112">
                  <c:v>0.479402810436476</c:v>
                </c:pt>
                <c:pt idx="113">
                  <c:v>0.49216434951018</c:v>
                </c:pt>
                <c:pt idx="114">
                  <c:v>0.500873183548814</c:v>
                </c:pt>
                <c:pt idx="115">
                  <c:v>0.50690810772738</c:v>
                </c:pt>
                <c:pt idx="116">
                  <c:v>0.512141394369512</c:v>
                </c:pt>
                <c:pt idx="117">
                  <c:v>0.516746021018205</c:v>
                </c:pt>
                <c:pt idx="118">
                  <c:v>0.514569439916268</c:v>
                </c:pt>
                <c:pt idx="119">
                  <c:v>0.516306204742326</c:v>
                </c:pt>
                <c:pt idx="120">
                  <c:v>0.52720265044803</c:v>
                </c:pt>
                <c:pt idx="121">
                  <c:v>0.519409073098781</c:v>
                </c:pt>
                <c:pt idx="122">
                  <c:v>0.502680020247608</c:v>
                </c:pt>
                <c:pt idx="123">
                  <c:v>0.516600264562097</c:v>
                </c:pt>
                <c:pt idx="124">
                  <c:v>0.506032929923225</c:v>
                </c:pt>
                <c:pt idx="125">
                  <c:v>0.503109670721883</c:v>
                </c:pt>
                <c:pt idx="126">
                  <c:v>0.456510664631386</c:v>
                </c:pt>
                <c:pt idx="127">
                  <c:v>0.387478766501563</c:v>
                </c:pt>
              </c:numCache>
            </c:numRef>
          </c:val>
          <c:smooth val="0"/>
        </c:ser>
        <c:dLbls>
          <c:showLegendKey val="0"/>
          <c:showVal val="0"/>
          <c:showCatName val="0"/>
          <c:showSerName val="0"/>
          <c:showPercent val="0"/>
          <c:showBubbleSize val="0"/>
        </c:dLbls>
        <c:marker val="1"/>
        <c:smooth val="0"/>
        <c:axId val="2109160200"/>
        <c:axId val="2109165880"/>
      </c:lineChart>
      <c:catAx>
        <c:axId val="2109160200"/>
        <c:scaling>
          <c:orientation val="minMax"/>
        </c:scaling>
        <c:delete val="0"/>
        <c:axPos val="b"/>
        <c:majorGridlines>
          <c:spPr>
            <a:ln>
              <a:prstDash val="sysDash"/>
            </a:ln>
          </c:spPr>
        </c:majorGridlines>
        <c:title>
          <c:tx>
            <c:rich>
              <a:bodyPr/>
              <a:lstStyle/>
              <a:p>
                <a:pPr>
                  <a:defRPr/>
                </a:pPr>
                <a:r>
                  <a:rPr lang="en-US" sz="1400"/>
                  <a:t>Income percentile group</a:t>
                </a:r>
              </a:p>
            </c:rich>
          </c:tx>
          <c:layout>
            <c:manualLayout>
              <c:xMode val="edge"/>
              <c:yMode val="edge"/>
              <c:x val="0.319998643675127"/>
              <c:y val="0.870989098437163"/>
            </c:manualLayout>
          </c:layout>
          <c:overlay val="0"/>
        </c:title>
        <c:numFmt formatCode="0%" sourceLinked="1"/>
        <c:majorTickMark val="out"/>
        <c:minorTickMark val="none"/>
        <c:tickLblPos val="nextTo"/>
        <c:txPr>
          <a:bodyPr rot="-5400000" vert="horz"/>
          <a:lstStyle/>
          <a:p>
            <a:pPr>
              <a:defRPr sz="1200"/>
            </a:pPr>
            <a:endParaRPr lang="en-US"/>
          </a:p>
        </c:txPr>
        <c:crossAx val="2109165880"/>
        <c:crossesAt val="0.0"/>
        <c:auto val="1"/>
        <c:lblAlgn val="ctr"/>
        <c:lblOffset val="100"/>
        <c:tickLblSkip val="1"/>
        <c:tickMarkSkip val="10"/>
        <c:noMultiLvlLbl val="0"/>
      </c:catAx>
      <c:valAx>
        <c:axId val="2109165880"/>
        <c:scaling>
          <c:orientation val="minMax"/>
          <c:max val="1.0"/>
        </c:scaling>
        <c:delete val="0"/>
        <c:axPos val="l"/>
        <c:majorGridlines>
          <c:spPr>
            <a:ln>
              <a:prstDash val="sysDash"/>
            </a:ln>
          </c:spPr>
        </c:majorGridlines>
        <c:title>
          <c:tx>
            <c:rich>
              <a:bodyPr rot="-5400000" vert="horz"/>
              <a:lstStyle/>
              <a:p>
                <a:pPr>
                  <a:defRPr sz="1400"/>
                </a:pPr>
                <a:r>
                  <a:rPr lang="fr-FR" sz="1400" b="0"/>
                  <a:t>total tax rate (% of income)</a:t>
                </a:r>
              </a:p>
            </c:rich>
          </c:tx>
          <c:layout>
            <c:manualLayout>
              <c:xMode val="edge"/>
              <c:yMode val="edge"/>
              <c:x val="0.00333271015704042"/>
              <c:y val="0.0986788885431874"/>
            </c:manualLayout>
          </c:layout>
          <c:overlay val="0"/>
        </c:title>
        <c:numFmt formatCode="0%" sourceLinked="0"/>
        <c:majorTickMark val="none"/>
        <c:minorTickMark val="none"/>
        <c:tickLblPos val="nextTo"/>
        <c:txPr>
          <a:bodyPr/>
          <a:lstStyle/>
          <a:p>
            <a:pPr>
              <a:defRPr sz="1200"/>
            </a:pPr>
            <a:endParaRPr lang="en-US"/>
          </a:p>
        </c:txPr>
        <c:crossAx val="2109160200"/>
        <c:crosses val="autoZero"/>
        <c:crossBetween val="between"/>
      </c:valAx>
      <c:spPr>
        <a:ln>
          <a:solidFill>
            <a:schemeClr val="tx1"/>
          </a:solidFill>
        </a:ln>
      </c:spPr>
    </c:plotArea>
    <c:legend>
      <c:legendPos val="t"/>
      <c:layout>
        <c:manualLayout>
          <c:xMode val="edge"/>
          <c:yMode val="edge"/>
          <c:x val="0.179467074297277"/>
          <c:y val="0.127053466720915"/>
          <c:w val="0.346379345738207"/>
          <c:h val="0.287986142689611"/>
        </c:manualLayout>
      </c:layout>
      <c:overlay val="0"/>
      <c:txPr>
        <a:bodyPr/>
        <a:lstStyle/>
        <a:p>
          <a:pPr>
            <a:defRPr sz="1200"/>
          </a:pPr>
          <a:endParaRPr lang="en-US"/>
        </a:p>
      </c:txPr>
    </c:legend>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200"/>
              <a:t>Proposed tax plans (not</a:t>
            </a:r>
            <a:r>
              <a:rPr lang="en-US" sz="1200" baseline="0"/>
              <a:t> in</a:t>
            </a:r>
            <a:r>
              <a:rPr lang="en-US" sz="1200"/>
              <a:t>cluding health insurance</a:t>
            </a:r>
            <a:r>
              <a:rPr lang="en-US" sz="1200" baseline="0"/>
              <a:t> as tax)</a:t>
            </a:r>
          </a:p>
          <a:p>
            <a:pPr>
              <a:defRPr/>
            </a:pPr>
            <a:endParaRPr lang="en-US" sz="1400"/>
          </a:p>
        </c:rich>
      </c:tx>
      <c:layout>
        <c:manualLayout>
          <c:xMode val="edge"/>
          <c:yMode val="edge"/>
          <c:x val="0.137531158814645"/>
          <c:y val="0.00362647488212909"/>
        </c:manualLayout>
      </c:layout>
      <c:overlay val="0"/>
    </c:title>
    <c:autoTitleDeleted val="0"/>
    <c:plotArea>
      <c:layout>
        <c:manualLayout>
          <c:layoutTarget val="inner"/>
          <c:xMode val="edge"/>
          <c:yMode val="edge"/>
          <c:x val="0.136912285941574"/>
          <c:y val="0.0939639122192449"/>
          <c:w val="0.744568032998049"/>
          <c:h val="0.635424361619349"/>
        </c:manualLayout>
      </c:layout>
      <c:lineChart>
        <c:grouping val="standard"/>
        <c:varyColors val="0"/>
        <c:ser>
          <c:idx val="2"/>
          <c:order val="0"/>
          <c:tx>
            <c:strRef>
              <c:f>calculatorbig!$EL$7</c:f>
              <c:strCache>
                <c:ptCount val="1"/>
                <c:pt idx="0">
                  <c:v>book</c:v>
                </c:pt>
              </c:strCache>
            </c:strRef>
          </c:tx>
          <c:spPr>
            <a:ln w="31750">
              <a:solidFill>
                <a:schemeClr val="tx1"/>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calculatorbig!$EL$8:$EL$135</c:f>
              <c:numCache>
                <c:formatCode>0.0%</c:formatCode>
                <c:ptCount val="128"/>
                <c:pt idx="0">
                  <c:v>0.257109253379847</c:v>
                </c:pt>
                <c:pt idx="1">
                  <c:v>0.252466331365225</c:v>
                </c:pt>
                <c:pt idx="2">
                  <c:v>0.239576285408838</c:v>
                </c:pt>
                <c:pt idx="3">
                  <c:v>0.242642651038673</c:v>
                </c:pt>
                <c:pt idx="4">
                  <c:v>0.240527797592961</c:v>
                </c:pt>
                <c:pt idx="5">
                  <c:v>0.243764104043124</c:v>
                </c:pt>
                <c:pt idx="6">
                  <c:v>0.239808654603912</c:v>
                </c:pt>
                <c:pt idx="7">
                  <c:v>0.238445913845528</c:v>
                </c:pt>
                <c:pt idx="8">
                  <c:v>0.234468467962699</c:v>
                </c:pt>
                <c:pt idx="9">
                  <c:v>0.242753707266686</c:v>
                </c:pt>
                <c:pt idx="10">
                  <c:v>0.240455619188555</c:v>
                </c:pt>
                <c:pt idx="11">
                  <c:v>0.238761061948558</c:v>
                </c:pt>
                <c:pt idx="12">
                  <c:v>0.241563221161689</c:v>
                </c:pt>
                <c:pt idx="13">
                  <c:v>0.245069299549944</c:v>
                </c:pt>
                <c:pt idx="14">
                  <c:v>0.24471782741923</c:v>
                </c:pt>
                <c:pt idx="15">
                  <c:v>0.244190095064343</c:v>
                </c:pt>
                <c:pt idx="16">
                  <c:v>0.248442533746362</c:v>
                </c:pt>
                <c:pt idx="17">
                  <c:v>0.248708291842675</c:v>
                </c:pt>
                <c:pt idx="18">
                  <c:v>0.251519703401888</c:v>
                </c:pt>
                <c:pt idx="19">
                  <c:v>0.250707139470183</c:v>
                </c:pt>
                <c:pt idx="20">
                  <c:v>0.256338253200402</c:v>
                </c:pt>
                <c:pt idx="21">
                  <c:v>0.261296419818306</c:v>
                </c:pt>
                <c:pt idx="22">
                  <c:v>0.261410836008854</c:v>
                </c:pt>
                <c:pt idx="23">
                  <c:v>0.2621699017009</c:v>
                </c:pt>
                <c:pt idx="24">
                  <c:v>0.26391905082341</c:v>
                </c:pt>
                <c:pt idx="25">
                  <c:v>0.260645408639831</c:v>
                </c:pt>
                <c:pt idx="26">
                  <c:v>0.25822099182614</c:v>
                </c:pt>
                <c:pt idx="27">
                  <c:v>0.259959579301469</c:v>
                </c:pt>
                <c:pt idx="28">
                  <c:v>0.261306896229455</c:v>
                </c:pt>
                <c:pt idx="29">
                  <c:v>0.259353665415236</c:v>
                </c:pt>
                <c:pt idx="30">
                  <c:v>0.254573345126111</c:v>
                </c:pt>
                <c:pt idx="31">
                  <c:v>0.250365024690825</c:v>
                </c:pt>
                <c:pt idx="32">
                  <c:v>0.257348316601353</c:v>
                </c:pt>
                <c:pt idx="33">
                  <c:v>0.259014415364333</c:v>
                </c:pt>
                <c:pt idx="34">
                  <c:v>0.25968970531708</c:v>
                </c:pt>
                <c:pt idx="35">
                  <c:v>0.26119044447744</c:v>
                </c:pt>
                <c:pt idx="36">
                  <c:v>0.26032978579338</c:v>
                </c:pt>
                <c:pt idx="37">
                  <c:v>0.261908694363194</c:v>
                </c:pt>
                <c:pt idx="38">
                  <c:v>0.263841526141174</c:v>
                </c:pt>
                <c:pt idx="39">
                  <c:v>0.264291890262391</c:v>
                </c:pt>
                <c:pt idx="40">
                  <c:v>0.268834232324568</c:v>
                </c:pt>
                <c:pt idx="41">
                  <c:v>0.269630787822818</c:v>
                </c:pt>
                <c:pt idx="42">
                  <c:v>0.271755551512677</c:v>
                </c:pt>
                <c:pt idx="43">
                  <c:v>0.270557090531811</c:v>
                </c:pt>
                <c:pt idx="44">
                  <c:v>0.272870276782243</c:v>
                </c:pt>
                <c:pt idx="45">
                  <c:v>0.273815465676123</c:v>
                </c:pt>
                <c:pt idx="46">
                  <c:v>0.27469253060731</c:v>
                </c:pt>
                <c:pt idx="47">
                  <c:v>0.275618705790469</c:v>
                </c:pt>
                <c:pt idx="48">
                  <c:v>0.277385960318071</c:v>
                </c:pt>
                <c:pt idx="49">
                  <c:v>0.276376843480353</c:v>
                </c:pt>
                <c:pt idx="50">
                  <c:v>0.2803761282433</c:v>
                </c:pt>
                <c:pt idx="51">
                  <c:v>0.281118508212097</c:v>
                </c:pt>
                <c:pt idx="52">
                  <c:v>0.280914445223509</c:v>
                </c:pt>
                <c:pt idx="53">
                  <c:v>0.28452735295551</c:v>
                </c:pt>
                <c:pt idx="54">
                  <c:v>0.286247121710527</c:v>
                </c:pt>
                <c:pt idx="55">
                  <c:v>0.289197436588212</c:v>
                </c:pt>
                <c:pt idx="56">
                  <c:v>0.292761842813784</c:v>
                </c:pt>
                <c:pt idx="57">
                  <c:v>0.295556992821355</c:v>
                </c:pt>
                <c:pt idx="58">
                  <c:v>0.296050949270944</c:v>
                </c:pt>
                <c:pt idx="59">
                  <c:v>0.295417675078725</c:v>
                </c:pt>
                <c:pt idx="60">
                  <c:v>0.298572552527281</c:v>
                </c:pt>
                <c:pt idx="61">
                  <c:v>0.298471485882085</c:v>
                </c:pt>
                <c:pt idx="62">
                  <c:v>0.297914608366486</c:v>
                </c:pt>
                <c:pt idx="63">
                  <c:v>0.302188177900136</c:v>
                </c:pt>
                <c:pt idx="64">
                  <c:v>0.30372484002503</c:v>
                </c:pt>
                <c:pt idx="65">
                  <c:v>0.304862908839394</c:v>
                </c:pt>
                <c:pt idx="66">
                  <c:v>0.306580870418611</c:v>
                </c:pt>
                <c:pt idx="67">
                  <c:v>0.307463411326012</c:v>
                </c:pt>
                <c:pt idx="68">
                  <c:v>0.310118071299394</c:v>
                </c:pt>
                <c:pt idx="69">
                  <c:v>0.314585689869956</c:v>
                </c:pt>
                <c:pt idx="70">
                  <c:v>0.314227125052015</c:v>
                </c:pt>
                <c:pt idx="71">
                  <c:v>0.316861412541375</c:v>
                </c:pt>
                <c:pt idx="72">
                  <c:v>0.314769234925866</c:v>
                </c:pt>
                <c:pt idx="73">
                  <c:v>0.317009110849612</c:v>
                </c:pt>
                <c:pt idx="74">
                  <c:v>0.319118254961776</c:v>
                </c:pt>
                <c:pt idx="75">
                  <c:v>0.319313637549736</c:v>
                </c:pt>
                <c:pt idx="76">
                  <c:v>0.32188418369132</c:v>
                </c:pt>
                <c:pt idx="77">
                  <c:v>0.325581785168251</c:v>
                </c:pt>
                <c:pt idx="78">
                  <c:v>0.327925058291024</c:v>
                </c:pt>
                <c:pt idx="79">
                  <c:v>0.330554181699661</c:v>
                </c:pt>
                <c:pt idx="80">
                  <c:v>0.332281096947863</c:v>
                </c:pt>
                <c:pt idx="81">
                  <c:v>0.336216974406468</c:v>
                </c:pt>
                <c:pt idx="82">
                  <c:v>0.336992046388799</c:v>
                </c:pt>
                <c:pt idx="83">
                  <c:v>0.337549153244951</c:v>
                </c:pt>
                <c:pt idx="84">
                  <c:v>0.339417034909797</c:v>
                </c:pt>
                <c:pt idx="85">
                  <c:v>0.338674849811932</c:v>
                </c:pt>
                <c:pt idx="86">
                  <c:v>0.337317143374814</c:v>
                </c:pt>
                <c:pt idx="87">
                  <c:v>0.338124567074651</c:v>
                </c:pt>
                <c:pt idx="88">
                  <c:v>0.339329606244038</c:v>
                </c:pt>
                <c:pt idx="89">
                  <c:v>0.338309745252634</c:v>
                </c:pt>
                <c:pt idx="90">
                  <c:v>0.335942304671191</c:v>
                </c:pt>
                <c:pt idx="91">
                  <c:v>0.334519842245672</c:v>
                </c:pt>
                <c:pt idx="92">
                  <c:v>0.333462495066344</c:v>
                </c:pt>
                <c:pt idx="93">
                  <c:v>0.332355373095457</c:v>
                </c:pt>
                <c:pt idx="94">
                  <c:v>0.329367141905146</c:v>
                </c:pt>
                <c:pt idx="95">
                  <c:v>0.327703781327808</c:v>
                </c:pt>
                <c:pt idx="96">
                  <c:v>0.326589347799656</c:v>
                </c:pt>
                <c:pt idx="97">
                  <c:v>0.33025328612244</c:v>
                </c:pt>
                <c:pt idx="98">
                  <c:v>0.340258337545257</c:v>
                </c:pt>
                <c:pt idx="99">
                  <c:v>0.35325687914745</c:v>
                </c:pt>
                <c:pt idx="100">
                  <c:v>0.361714232188828</c:v>
                </c:pt>
                <c:pt idx="101">
                  <c:v>0.36411122854807</c:v>
                </c:pt>
                <c:pt idx="102">
                  <c:v>0.373604208326936</c:v>
                </c:pt>
                <c:pt idx="103">
                  <c:v>0.379325584128599</c:v>
                </c:pt>
                <c:pt idx="104">
                  <c:v>0.396036956496071</c:v>
                </c:pt>
                <c:pt idx="105">
                  <c:v>0.410560977364059</c:v>
                </c:pt>
                <c:pt idx="106">
                  <c:v>0.434122450322907</c:v>
                </c:pt>
                <c:pt idx="107">
                  <c:v>0.46613973682852</c:v>
                </c:pt>
                <c:pt idx="108">
                  <c:v>0.493724203564975</c:v>
                </c:pt>
                <c:pt idx="109">
                  <c:v>0.507301922106126</c:v>
                </c:pt>
                <c:pt idx="110">
                  <c:v>0.509475030425259</c:v>
                </c:pt>
                <c:pt idx="111">
                  <c:v>0.52204766478701</c:v>
                </c:pt>
                <c:pt idx="112">
                  <c:v>0.538220756378844</c:v>
                </c:pt>
                <c:pt idx="113">
                  <c:v>0.562888085774539</c:v>
                </c:pt>
                <c:pt idx="114">
                  <c:v>0.585104981457696</c:v>
                </c:pt>
                <c:pt idx="115">
                  <c:v>0.610858778082873</c:v>
                </c:pt>
                <c:pt idx="116">
                  <c:v>0.647862547558625</c:v>
                </c:pt>
                <c:pt idx="117">
                  <c:v>0.669141142642687</c:v>
                </c:pt>
                <c:pt idx="118">
                  <c:v>0.66880546809554</c:v>
                </c:pt>
                <c:pt idx="119">
                  <c:v>0.677826972968367</c:v>
                </c:pt>
                <c:pt idx="120">
                  <c:v>0.699782010856591</c:v>
                </c:pt>
                <c:pt idx="121">
                  <c:v>0.700135703928426</c:v>
                </c:pt>
                <c:pt idx="122">
                  <c:v>0.686336912496065</c:v>
                </c:pt>
                <c:pt idx="123">
                  <c:v>0.710113581230866</c:v>
                </c:pt>
                <c:pt idx="124">
                  <c:v>0.707325977817539</c:v>
                </c:pt>
                <c:pt idx="125">
                  <c:v>0.716154860318601</c:v>
                </c:pt>
                <c:pt idx="126">
                  <c:v>0.737570715768238</c:v>
                </c:pt>
                <c:pt idx="127">
                  <c:v>0.718856866489371</c:v>
                </c:pt>
              </c:numCache>
            </c:numRef>
          </c:val>
          <c:smooth val="0"/>
        </c:ser>
        <c:ser>
          <c:idx val="5"/>
          <c:order val="1"/>
          <c:tx>
            <c:strRef>
              <c:f>calculatorbig!$EK$7</c:f>
              <c:strCache>
                <c:ptCount val="1"/>
                <c:pt idx="0">
                  <c:v>Sanders</c:v>
                </c:pt>
              </c:strCache>
            </c:strRef>
          </c:tx>
          <c:spPr>
            <a:ln w="31750">
              <a:solidFill>
                <a:srgbClr val="000090"/>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calculatorbig!$EK$8:$EK$135</c:f>
              <c:numCache>
                <c:formatCode>0.0%</c:formatCode>
                <c:ptCount val="128"/>
                <c:pt idx="0">
                  <c:v>0.298070273897111</c:v>
                </c:pt>
                <c:pt idx="1">
                  <c:v>0.292008668742397</c:v>
                </c:pt>
                <c:pt idx="2">
                  <c:v>0.280484916333523</c:v>
                </c:pt>
                <c:pt idx="3">
                  <c:v>0.277582966366207</c:v>
                </c:pt>
                <c:pt idx="4">
                  <c:v>0.274832169780903</c:v>
                </c:pt>
                <c:pt idx="5">
                  <c:v>0.273573750528545</c:v>
                </c:pt>
                <c:pt idx="6">
                  <c:v>0.271544269420768</c:v>
                </c:pt>
                <c:pt idx="7">
                  <c:v>0.268901462418596</c:v>
                </c:pt>
                <c:pt idx="8">
                  <c:v>0.266240599939265</c:v>
                </c:pt>
                <c:pt idx="9">
                  <c:v>0.271515575486091</c:v>
                </c:pt>
                <c:pt idx="10">
                  <c:v>0.266926591385138</c:v>
                </c:pt>
                <c:pt idx="11">
                  <c:v>0.265537418747112</c:v>
                </c:pt>
                <c:pt idx="12">
                  <c:v>0.265524661833328</c:v>
                </c:pt>
                <c:pt idx="13">
                  <c:v>0.265446179107212</c:v>
                </c:pt>
                <c:pt idx="14">
                  <c:v>0.264652457824225</c:v>
                </c:pt>
                <c:pt idx="15">
                  <c:v>0.264773566723259</c:v>
                </c:pt>
                <c:pt idx="16">
                  <c:v>0.265782541093826</c:v>
                </c:pt>
                <c:pt idx="17">
                  <c:v>0.267145647350031</c:v>
                </c:pt>
                <c:pt idx="18">
                  <c:v>0.26691162128582</c:v>
                </c:pt>
                <c:pt idx="19">
                  <c:v>0.266870386297549</c:v>
                </c:pt>
                <c:pt idx="20">
                  <c:v>0.271332395155867</c:v>
                </c:pt>
                <c:pt idx="21">
                  <c:v>0.275030572655116</c:v>
                </c:pt>
                <c:pt idx="22">
                  <c:v>0.27456431227322</c:v>
                </c:pt>
                <c:pt idx="23">
                  <c:v>0.274368026179198</c:v>
                </c:pt>
                <c:pt idx="24">
                  <c:v>0.275868424417885</c:v>
                </c:pt>
                <c:pt idx="25">
                  <c:v>0.271877083744642</c:v>
                </c:pt>
                <c:pt idx="26">
                  <c:v>0.270628682122706</c:v>
                </c:pt>
                <c:pt idx="27">
                  <c:v>0.271265789337033</c:v>
                </c:pt>
                <c:pt idx="28">
                  <c:v>0.272154393726961</c:v>
                </c:pt>
                <c:pt idx="29">
                  <c:v>0.271240926107908</c:v>
                </c:pt>
                <c:pt idx="30">
                  <c:v>0.265834737735091</c:v>
                </c:pt>
                <c:pt idx="31">
                  <c:v>0.265415231432536</c:v>
                </c:pt>
                <c:pt idx="32">
                  <c:v>0.268183459717392</c:v>
                </c:pt>
                <c:pt idx="33">
                  <c:v>0.269666235886732</c:v>
                </c:pt>
                <c:pt idx="34">
                  <c:v>0.269657078643955</c:v>
                </c:pt>
                <c:pt idx="35">
                  <c:v>0.270438262210063</c:v>
                </c:pt>
                <c:pt idx="36">
                  <c:v>0.270279083460799</c:v>
                </c:pt>
                <c:pt idx="37">
                  <c:v>0.269632774752288</c:v>
                </c:pt>
                <c:pt idx="38">
                  <c:v>0.271996841275666</c:v>
                </c:pt>
                <c:pt idx="39">
                  <c:v>0.272406484861415</c:v>
                </c:pt>
                <c:pt idx="40">
                  <c:v>0.276513078982764</c:v>
                </c:pt>
                <c:pt idx="41">
                  <c:v>0.277869123666062</c:v>
                </c:pt>
                <c:pt idx="42">
                  <c:v>0.280108302806625</c:v>
                </c:pt>
                <c:pt idx="43">
                  <c:v>0.278845673250397</c:v>
                </c:pt>
                <c:pt idx="44">
                  <c:v>0.279423668713513</c:v>
                </c:pt>
                <c:pt idx="45">
                  <c:v>0.281284936808228</c:v>
                </c:pt>
                <c:pt idx="46">
                  <c:v>0.282754030058302</c:v>
                </c:pt>
                <c:pt idx="47">
                  <c:v>0.28392791623151</c:v>
                </c:pt>
                <c:pt idx="48">
                  <c:v>0.285400190700143</c:v>
                </c:pt>
                <c:pt idx="49">
                  <c:v>0.285125460458815</c:v>
                </c:pt>
                <c:pt idx="50">
                  <c:v>0.288493506242793</c:v>
                </c:pt>
                <c:pt idx="51">
                  <c:v>0.289630689642192</c:v>
                </c:pt>
                <c:pt idx="52">
                  <c:v>0.290206003994653</c:v>
                </c:pt>
                <c:pt idx="53">
                  <c:v>0.292677759440909</c:v>
                </c:pt>
                <c:pt idx="54">
                  <c:v>0.2952379006715</c:v>
                </c:pt>
                <c:pt idx="55">
                  <c:v>0.299135147313534</c:v>
                </c:pt>
                <c:pt idx="56">
                  <c:v>0.301667859858653</c:v>
                </c:pt>
                <c:pt idx="57">
                  <c:v>0.303255428978823</c:v>
                </c:pt>
                <c:pt idx="58">
                  <c:v>0.303859951978673</c:v>
                </c:pt>
                <c:pt idx="59">
                  <c:v>0.304740105357205</c:v>
                </c:pt>
                <c:pt idx="60">
                  <c:v>0.30537325721693</c:v>
                </c:pt>
                <c:pt idx="61">
                  <c:v>0.304752080999269</c:v>
                </c:pt>
                <c:pt idx="62">
                  <c:v>0.30392930257167</c:v>
                </c:pt>
                <c:pt idx="63">
                  <c:v>0.306382223310609</c:v>
                </c:pt>
                <c:pt idx="64">
                  <c:v>0.308213599847194</c:v>
                </c:pt>
                <c:pt idx="65">
                  <c:v>0.308699464694709</c:v>
                </c:pt>
                <c:pt idx="66">
                  <c:v>0.310521654992601</c:v>
                </c:pt>
                <c:pt idx="67">
                  <c:v>0.312166214702243</c:v>
                </c:pt>
                <c:pt idx="68">
                  <c:v>0.3152623133329</c:v>
                </c:pt>
                <c:pt idx="69">
                  <c:v>0.319017329096423</c:v>
                </c:pt>
                <c:pt idx="70">
                  <c:v>0.319969497816919</c:v>
                </c:pt>
                <c:pt idx="71">
                  <c:v>0.32045066411082</c:v>
                </c:pt>
                <c:pt idx="72">
                  <c:v>0.320381588311287</c:v>
                </c:pt>
                <c:pt idx="73">
                  <c:v>0.322124678328685</c:v>
                </c:pt>
                <c:pt idx="74">
                  <c:v>0.324075819830121</c:v>
                </c:pt>
                <c:pt idx="75">
                  <c:v>0.325816261577088</c:v>
                </c:pt>
                <c:pt idx="76">
                  <c:v>0.329173802599446</c:v>
                </c:pt>
                <c:pt idx="77">
                  <c:v>0.332030558101197</c:v>
                </c:pt>
                <c:pt idx="78">
                  <c:v>0.334557623178653</c:v>
                </c:pt>
                <c:pt idx="79">
                  <c:v>0.336419523602334</c:v>
                </c:pt>
                <c:pt idx="80">
                  <c:v>0.339045096950726</c:v>
                </c:pt>
                <c:pt idx="81">
                  <c:v>0.34240806081298</c:v>
                </c:pt>
                <c:pt idx="82">
                  <c:v>0.343415344112567</c:v>
                </c:pt>
                <c:pt idx="83">
                  <c:v>0.344762516259031</c:v>
                </c:pt>
                <c:pt idx="84">
                  <c:v>0.347216747330743</c:v>
                </c:pt>
                <c:pt idx="85">
                  <c:v>0.346492390532695</c:v>
                </c:pt>
                <c:pt idx="86">
                  <c:v>0.345295722248419</c:v>
                </c:pt>
                <c:pt idx="87">
                  <c:v>0.345782345222556</c:v>
                </c:pt>
                <c:pt idx="88">
                  <c:v>0.345696673957167</c:v>
                </c:pt>
                <c:pt idx="89">
                  <c:v>0.34419619234053</c:v>
                </c:pt>
                <c:pt idx="90">
                  <c:v>0.342369689404606</c:v>
                </c:pt>
                <c:pt idx="91">
                  <c:v>0.340737227385654</c:v>
                </c:pt>
                <c:pt idx="92">
                  <c:v>0.339425656965564</c:v>
                </c:pt>
                <c:pt idx="93">
                  <c:v>0.338630448177117</c:v>
                </c:pt>
                <c:pt idx="94">
                  <c:v>0.336149451762408</c:v>
                </c:pt>
                <c:pt idx="95">
                  <c:v>0.333999478550314</c:v>
                </c:pt>
                <c:pt idx="96">
                  <c:v>0.334075972429087</c:v>
                </c:pt>
                <c:pt idx="97">
                  <c:v>0.33716564980812</c:v>
                </c:pt>
                <c:pt idx="98">
                  <c:v>0.347966788638736</c:v>
                </c:pt>
                <c:pt idx="99">
                  <c:v>0.358789499748454</c:v>
                </c:pt>
                <c:pt idx="100">
                  <c:v>0.367665340804812</c:v>
                </c:pt>
                <c:pt idx="101">
                  <c:v>0.37015406348699</c:v>
                </c:pt>
                <c:pt idx="102">
                  <c:v>0.381027000503954</c:v>
                </c:pt>
                <c:pt idx="103">
                  <c:v>0.386822875472009</c:v>
                </c:pt>
                <c:pt idx="104">
                  <c:v>0.406859250889888</c:v>
                </c:pt>
                <c:pt idx="105">
                  <c:v>0.423548060135327</c:v>
                </c:pt>
                <c:pt idx="106">
                  <c:v>0.453589068357375</c:v>
                </c:pt>
                <c:pt idx="107">
                  <c:v>0.49651031451295</c:v>
                </c:pt>
                <c:pt idx="108">
                  <c:v>0.533746256990295</c:v>
                </c:pt>
                <c:pt idx="109">
                  <c:v>0.54880971840884</c:v>
                </c:pt>
                <c:pt idx="110">
                  <c:v>0.55014840846776</c:v>
                </c:pt>
                <c:pt idx="111">
                  <c:v>0.566049844642379</c:v>
                </c:pt>
                <c:pt idx="112">
                  <c:v>0.585142725763697</c:v>
                </c:pt>
                <c:pt idx="113">
                  <c:v>0.610846880448429</c:v>
                </c:pt>
                <c:pt idx="114">
                  <c:v>0.636369367620233</c:v>
                </c:pt>
                <c:pt idx="115">
                  <c:v>0.662611814438585</c:v>
                </c:pt>
                <c:pt idx="116">
                  <c:v>0.697952400966109</c:v>
                </c:pt>
                <c:pt idx="117">
                  <c:v>0.715108159482083</c:v>
                </c:pt>
                <c:pt idx="118">
                  <c:v>0.718109214487245</c:v>
                </c:pt>
                <c:pt idx="119">
                  <c:v>0.733857319190424</c:v>
                </c:pt>
                <c:pt idx="120">
                  <c:v>0.753399213438975</c:v>
                </c:pt>
                <c:pt idx="121">
                  <c:v>0.766320465358489</c:v>
                </c:pt>
                <c:pt idx="122">
                  <c:v>0.753096928048148</c:v>
                </c:pt>
                <c:pt idx="123">
                  <c:v>0.788295728454225</c:v>
                </c:pt>
                <c:pt idx="124">
                  <c:v>0.801599407517008</c:v>
                </c:pt>
                <c:pt idx="125">
                  <c:v>0.816359462721341</c:v>
                </c:pt>
                <c:pt idx="126">
                  <c:v>0.863292471973234</c:v>
                </c:pt>
                <c:pt idx="127">
                  <c:v>0.9824641656633</c:v>
                </c:pt>
              </c:numCache>
            </c:numRef>
          </c:val>
          <c:smooth val="0"/>
        </c:ser>
        <c:ser>
          <c:idx val="4"/>
          <c:order val="2"/>
          <c:tx>
            <c:strRef>
              <c:f>calculatorbig!$EJ$7</c:f>
              <c:strCache>
                <c:ptCount val="1"/>
                <c:pt idx="0">
                  <c:v>Warren</c:v>
                </c:pt>
              </c:strCache>
            </c:strRef>
          </c:tx>
          <c:spPr>
            <a:ln w="31750">
              <a:solidFill>
                <a:srgbClr val="3366FF"/>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calculatorbig!$EJ$8:$EJ$135</c:f>
              <c:numCache>
                <c:formatCode>0.0%</c:formatCode>
                <c:ptCount val="128"/>
                <c:pt idx="0">
                  <c:v>0.281606910515956</c:v>
                </c:pt>
                <c:pt idx="1">
                  <c:v>0.276151184170947</c:v>
                </c:pt>
                <c:pt idx="2">
                  <c:v>0.268367716199689</c:v>
                </c:pt>
                <c:pt idx="3">
                  <c:v>0.265787601262658</c:v>
                </c:pt>
                <c:pt idx="4">
                  <c:v>0.265158053224969</c:v>
                </c:pt>
                <c:pt idx="5">
                  <c:v>0.265295297069268</c:v>
                </c:pt>
                <c:pt idx="6">
                  <c:v>0.265576356134882</c:v>
                </c:pt>
                <c:pt idx="7">
                  <c:v>0.264708861294104</c:v>
                </c:pt>
                <c:pt idx="8">
                  <c:v>0.265690845050242</c:v>
                </c:pt>
                <c:pt idx="9">
                  <c:v>0.270648103600047</c:v>
                </c:pt>
                <c:pt idx="10">
                  <c:v>0.267867532169232</c:v>
                </c:pt>
                <c:pt idx="11">
                  <c:v>0.268609778668602</c:v>
                </c:pt>
                <c:pt idx="12">
                  <c:v>0.269768805813294</c:v>
                </c:pt>
                <c:pt idx="13">
                  <c:v>0.270458548229945</c:v>
                </c:pt>
                <c:pt idx="14">
                  <c:v>0.272351416782427</c:v>
                </c:pt>
                <c:pt idx="15">
                  <c:v>0.274742476148816</c:v>
                </c:pt>
                <c:pt idx="16">
                  <c:v>0.277041239461576</c:v>
                </c:pt>
                <c:pt idx="17">
                  <c:v>0.279834484655631</c:v>
                </c:pt>
                <c:pt idx="18">
                  <c:v>0.280983937069515</c:v>
                </c:pt>
                <c:pt idx="19">
                  <c:v>0.282953435183765</c:v>
                </c:pt>
                <c:pt idx="20">
                  <c:v>0.28783185964725</c:v>
                </c:pt>
                <c:pt idx="21">
                  <c:v>0.291758446717364</c:v>
                </c:pt>
                <c:pt idx="22">
                  <c:v>0.29288626585704</c:v>
                </c:pt>
                <c:pt idx="23">
                  <c:v>0.294773941581244</c:v>
                </c:pt>
                <c:pt idx="24">
                  <c:v>0.295600798745207</c:v>
                </c:pt>
                <c:pt idx="25">
                  <c:v>0.294510903644033</c:v>
                </c:pt>
                <c:pt idx="26">
                  <c:v>0.294890347865037</c:v>
                </c:pt>
                <c:pt idx="27">
                  <c:v>0.296617163788579</c:v>
                </c:pt>
                <c:pt idx="28">
                  <c:v>0.298099196803088</c:v>
                </c:pt>
                <c:pt idx="29">
                  <c:v>0.297138657843876</c:v>
                </c:pt>
                <c:pt idx="30">
                  <c:v>0.294813656126681</c:v>
                </c:pt>
                <c:pt idx="31">
                  <c:v>0.2957359985777</c:v>
                </c:pt>
                <c:pt idx="32">
                  <c:v>0.29849868563363</c:v>
                </c:pt>
                <c:pt idx="33">
                  <c:v>0.300727926420377</c:v>
                </c:pt>
                <c:pt idx="34">
                  <c:v>0.302854107648678</c:v>
                </c:pt>
                <c:pt idx="35">
                  <c:v>0.305183914158176</c:v>
                </c:pt>
                <c:pt idx="36">
                  <c:v>0.306505065104665</c:v>
                </c:pt>
                <c:pt idx="37">
                  <c:v>0.307488516282428</c:v>
                </c:pt>
                <c:pt idx="38">
                  <c:v>0.308531032075194</c:v>
                </c:pt>
                <c:pt idx="39">
                  <c:v>0.31004878155634</c:v>
                </c:pt>
                <c:pt idx="40">
                  <c:v>0.312244018012374</c:v>
                </c:pt>
                <c:pt idx="41">
                  <c:v>0.313914281591707</c:v>
                </c:pt>
                <c:pt idx="42">
                  <c:v>0.315372221941057</c:v>
                </c:pt>
                <c:pt idx="43">
                  <c:v>0.314671921933795</c:v>
                </c:pt>
                <c:pt idx="44">
                  <c:v>0.315944184090717</c:v>
                </c:pt>
                <c:pt idx="45">
                  <c:v>0.31844951255578</c:v>
                </c:pt>
                <c:pt idx="46">
                  <c:v>0.320615982821526</c:v>
                </c:pt>
                <c:pt idx="47">
                  <c:v>0.322659624821997</c:v>
                </c:pt>
                <c:pt idx="48">
                  <c:v>0.32387902863149</c:v>
                </c:pt>
                <c:pt idx="49">
                  <c:v>0.325108205092844</c:v>
                </c:pt>
                <c:pt idx="50">
                  <c:v>0.327139339604207</c:v>
                </c:pt>
                <c:pt idx="51">
                  <c:v>0.328354710250768</c:v>
                </c:pt>
                <c:pt idx="52">
                  <c:v>0.329336634452101</c:v>
                </c:pt>
                <c:pt idx="53">
                  <c:v>0.330912933754039</c:v>
                </c:pt>
                <c:pt idx="54">
                  <c:v>0.333462122404761</c:v>
                </c:pt>
                <c:pt idx="55">
                  <c:v>0.337081754045207</c:v>
                </c:pt>
                <c:pt idx="56">
                  <c:v>0.3391634864856</c:v>
                </c:pt>
                <c:pt idx="57">
                  <c:v>0.34030312080319</c:v>
                </c:pt>
                <c:pt idx="58">
                  <c:v>0.340790502574854</c:v>
                </c:pt>
                <c:pt idx="59">
                  <c:v>0.341041613203852</c:v>
                </c:pt>
                <c:pt idx="60">
                  <c:v>0.340426986342324</c:v>
                </c:pt>
                <c:pt idx="61">
                  <c:v>0.338906951971006</c:v>
                </c:pt>
                <c:pt idx="62">
                  <c:v>0.338072677994487</c:v>
                </c:pt>
                <c:pt idx="63">
                  <c:v>0.338741656330263</c:v>
                </c:pt>
                <c:pt idx="64">
                  <c:v>0.339451263424159</c:v>
                </c:pt>
                <c:pt idx="65">
                  <c:v>0.339804877604759</c:v>
                </c:pt>
                <c:pt idx="66">
                  <c:v>0.341046593897251</c:v>
                </c:pt>
                <c:pt idx="67">
                  <c:v>0.343356066391004</c:v>
                </c:pt>
                <c:pt idx="68">
                  <c:v>0.34610837742227</c:v>
                </c:pt>
                <c:pt idx="69">
                  <c:v>0.348620640446974</c:v>
                </c:pt>
                <c:pt idx="70">
                  <c:v>0.34941600285829</c:v>
                </c:pt>
                <c:pt idx="71">
                  <c:v>0.349095663495007</c:v>
                </c:pt>
                <c:pt idx="72">
                  <c:v>0.349075549261674</c:v>
                </c:pt>
                <c:pt idx="73">
                  <c:v>0.349780200319163</c:v>
                </c:pt>
                <c:pt idx="74">
                  <c:v>0.350543696709502</c:v>
                </c:pt>
                <c:pt idx="75">
                  <c:v>0.351809338836729</c:v>
                </c:pt>
                <c:pt idx="76">
                  <c:v>0.353964082581364</c:v>
                </c:pt>
                <c:pt idx="77">
                  <c:v>0.35590922288278</c:v>
                </c:pt>
                <c:pt idx="78">
                  <c:v>0.357558427176199</c:v>
                </c:pt>
                <c:pt idx="79">
                  <c:v>0.358680863401932</c:v>
                </c:pt>
                <c:pt idx="80">
                  <c:v>0.360977586257971</c:v>
                </c:pt>
                <c:pt idx="81">
                  <c:v>0.36234202932811</c:v>
                </c:pt>
                <c:pt idx="82">
                  <c:v>0.362563305345363</c:v>
                </c:pt>
                <c:pt idx="83">
                  <c:v>0.363024190698126</c:v>
                </c:pt>
                <c:pt idx="84">
                  <c:v>0.363351754105564</c:v>
                </c:pt>
                <c:pt idx="85">
                  <c:v>0.361493834150914</c:v>
                </c:pt>
                <c:pt idx="86">
                  <c:v>0.359237460495296</c:v>
                </c:pt>
                <c:pt idx="87">
                  <c:v>0.357418907713378</c:v>
                </c:pt>
                <c:pt idx="88">
                  <c:v>0.355101262326408</c:v>
                </c:pt>
                <c:pt idx="89">
                  <c:v>0.3516087961941</c:v>
                </c:pt>
                <c:pt idx="90">
                  <c:v>0.347623160829121</c:v>
                </c:pt>
                <c:pt idx="91">
                  <c:v>0.343690084187259</c:v>
                </c:pt>
                <c:pt idx="92">
                  <c:v>0.339451862813263</c:v>
                </c:pt>
                <c:pt idx="93">
                  <c:v>0.335619722067677</c:v>
                </c:pt>
                <c:pt idx="94">
                  <c:v>0.330499803200239</c:v>
                </c:pt>
                <c:pt idx="95">
                  <c:v>0.325534555761402</c:v>
                </c:pt>
                <c:pt idx="96">
                  <c:v>0.325135413733198</c:v>
                </c:pt>
                <c:pt idx="97">
                  <c:v>0.33178563240505</c:v>
                </c:pt>
                <c:pt idx="98">
                  <c:v>0.350914734517566</c:v>
                </c:pt>
                <c:pt idx="99">
                  <c:v>0.362057870706972</c:v>
                </c:pt>
                <c:pt idx="100">
                  <c:v>0.369574444094587</c:v>
                </c:pt>
                <c:pt idx="101">
                  <c:v>0.370655024589297</c:v>
                </c:pt>
                <c:pt idx="102">
                  <c:v>0.378817095568458</c:v>
                </c:pt>
                <c:pt idx="103">
                  <c:v>0.381890466054217</c:v>
                </c:pt>
                <c:pt idx="104">
                  <c:v>0.39888717452587</c:v>
                </c:pt>
                <c:pt idx="105">
                  <c:v>0.410907368035207</c:v>
                </c:pt>
                <c:pt idx="106">
                  <c:v>0.433639852538347</c:v>
                </c:pt>
                <c:pt idx="107">
                  <c:v>0.463403662218222</c:v>
                </c:pt>
                <c:pt idx="108">
                  <c:v>0.490970211647096</c:v>
                </c:pt>
                <c:pt idx="109">
                  <c:v>0.503678132494704</c:v>
                </c:pt>
                <c:pt idx="110">
                  <c:v>0.504004013629255</c:v>
                </c:pt>
                <c:pt idx="111">
                  <c:v>0.517142545143911</c:v>
                </c:pt>
                <c:pt idx="112">
                  <c:v>0.53356261974287</c:v>
                </c:pt>
                <c:pt idx="113">
                  <c:v>0.555643709481041</c:v>
                </c:pt>
                <c:pt idx="114">
                  <c:v>0.578267206688237</c:v>
                </c:pt>
                <c:pt idx="115">
                  <c:v>0.600390025752584</c:v>
                </c:pt>
                <c:pt idx="116">
                  <c:v>0.631431287083029</c:v>
                </c:pt>
                <c:pt idx="117">
                  <c:v>0.643061609825192</c:v>
                </c:pt>
                <c:pt idx="118">
                  <c:v>0.642088543957681</c:v>
                </c:pt>
                <c:pt idx="119">
                  <c:v>0.653162703443995</c:v>
                </c:pt>
                <c:pt idx="120">
                  <c:v>0.669530902609118</c:v>
                </c:pt>
                <c:pt idx="121">
                  <c:v>0.674899718470315</c:v>
                </c:pt>
                <c:pt idx="122">
                  <c:v>0.659636432790731</c:v>
                </c:pt>
                <c:pt idx="123">
                  <c:v>0.677920417487248</c:v>
                </c:pt>
                <c:pt idx="124">
                  <c:v>0.67537193267707</c:v>
                </c:pt>
                <c:pt idx="125">
                  <c:v>0.688720691425701</c:v>
                </c:pt>
                <c:pt idx="126">
                  <c:v>0.810116487808677</c:v>
                </c:pt>
                <c:pt idx="127">
                  <c:v>0.864443412263833</c:v>
                </c:pt>
              </c:numCache>
            </c:numRef>
          </c:val>
          <c:smooth val="0"/>
        </c:ser>
        <c:ser>
          <c:idx val="7"/>
          <c:order val="3"/>
          <c:tx>
            <c:strRef>
              <c:f>calculatorbig!$EH$7</c:f>
              <c:strCache>
                <c:ptCount val="1"/>
                <c:pt idx="0">
                  <c:v>Biden</c:v>
                </c:pt>
              </c:strCache>
            </c:strRef>
          </c:tx>
          <c:spPr>
            <a:ln w="31750">
              <a:solidFill>
                <a:srgbClr val="00C5FB"/>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calculatorbig!$EH$8:$EH$135</c:f>
              <c:numCache>
                <c:formatCode>0.0%</c:formatCode>
                <c:ptCount val="128"/>
                <c:pt idx="0">
                  <c:v>0.276185645313951</c:v>
                </c:pt>
                <c:pt idx="1">
                  <c:v>0.270069147999776</c:v>
                </c:pt>
                <c:pt idx="2">
                  <c:v>0.261919612427451</c:v>
                </c:pt>
                <c:pt idx="3">
                  <c:v>0.258217077469161</c:v>
                </c:pt>
                <c:pt idx="4">
                  <c:v>0.255901538927139</c:v>
                </c:pt>
                <c:pt idx="5">
                  <c:v>0.254425106551263</c:v>
                </c:pt>
                <c:pt idx="6">
                  <c:v>0.252066648127751</c:v>
                </c:pt>
                <c:pt idx="7">
                  <c:v>0.249296637100037</c:v>
                </c:pt>
                <c:pt idx="8">
                  <c:v>0.248436483464731</c:v>
                </c:pt>
                <c:pt idx="9">
                  <c:v>0.24961908682801</c:v>
                </c:pt>
                <c:pt idx="10">
                  <c:v>0.246650190190079</c:v>
                </c:pt>
                <c:pt idx="11">
                  <c:v>0.245501345676368</c:v>
                </c:pt>
                <c:pt idx="12">
                  <c:v>0.244655098443035</c:v>
                </c:pt>
                <c:pt idx="13">
                  <c:v>0.24326625771112</c:v>
                </c:pt>
                <c:pt idx="14">
                  <c:v>0.242567797049911</c:v>
                </c:pt>
                <c:pt idx="15">
                  <c:v>0.242366333798053</c:v>
                </c:pt>
                <c:pt idx="16">
                  <c:v>0.242534592514232</c:v>
                </c:pt>
                <c:pt idx="17">
                  <c:v>0.243020155997984</c:v>
                </c:pt>
                <c:pt idx="18">
                  <c:v>0.242587370781889</c:v>
                </c:pt>
                <c:pt idx="19">
                  <c:v>0.242792026540948</c:v>
                </c:pt>
                <c:pt idx="20">
                  <c:v>0.24606100132078</c:v>
                </c:pt>
                <c:pt idx="21">
                  <c:v>0.248324389215367</c:v>
                </c:pt>
                <c:pt idx="22">
                  <c:v>0.247709411725543</c:v>
                </c:pt>
                <c:pt idx="23">
                  <c:v>0.247694907688764</c:v>
                </c:pt>
                <c:pt idx="24">
                  <c:v>0.24700667636076</c:v>
                </c:pt>
                <c:pt idx="25">
                  <c:v>0.244117280295238</c:v>
                </c:pt>
                <c:pt idx="26">
                  <c:v>0.242774208746551</c:v>
                </c:pt>
                <c:pt idx="27">
                  <c:v>0.243073948035786</c:v>
                </c:pt>
                <c:pt idx="28">
                  <c:v>0.243194648014537</c:v>
                </c:pt>
                <c:pt idx="29">
                  <c:v>0.240695785514267</c:v>
                </c:pt>
                <c:pt idx="30">
                  <c:v>0.236589422185134</c:v>
                </c:pt>
                <c:pt idx="31">
                  <c:v>0.236015729939151</c:v>
                </c:pt>
                <c:pt idx="32">
                  <c:v>0.237243537298369</c:v>
                </c:pt>
                <c:pt idx="33">
                  <c:v>0.237627646976638</c:v>
                </c:pt>
                <c:pt idx="34">
                  <c:v>0.237616567049227</c:v>
                </c:pt>
                <c:pt idx="35">
                  <c:v>0.237838699031244</c:v>
                </c:pt>
                <c:pt idx="36">
                  <c:v>0.237288573137975</c:v>
                </c:pt>
                <c:pt idx="37">
                  <c:v>0.236957191979218</c:v>
                </c:pt>
                <c:pt idx="38">
                  <c:v>0.237261243395778</c:v>
                </c:pt>
                <c:pt idx="39">
                  <c:v>0.23824927497223</c:v>
                </c:pt>
                <c:pt idx="40">
                  <c:v>0.240599719732769</c:v>
                </c:pt>
                <c:pt idx="41">
                  <c:v>0.242106647939857</c:v>
                </c:pt>
                <c:pt idx="42">
                  <c:v>0.243020713701078</c:v>
                </c:pt>
                <c:pt idx="43">
                  <c:v>0.241840753693392</c:v>
                </c:pt>
                <c:pt idx="44">
                  <c:v>0.242201976078742</c:v>
                </c:pt>
                <c:pt idx="45">
                  <c:v>0.243430508521181</c:v>
                </c:pt>
                <c:pt idx="46">
                  <c:v>0.244495504877631</c:v>
                </c:pt>
                <c:pt idx="47">
                  <c:v>0.245535921486021</c:v>
                </c:pt>
                <c:pt idx="48">
                  <c:v>0.246055845682473</c:v>
                </c:pt>
                <c:pt idx="49">
                  <c:v>0.246597963710414</c:v>
                </c:pt>
                <c:pt idx="50">
                  <c:v>0.248476950466883</c:v>
                </c:pt>
                <c:pt idx="51">
                  <c:v>0.249532778496363</c:v>
                </c:pt>
                <c:pt idx="52">
                  <c:v>0.250488866357338</c:v>
                </c:pt>
                <c:pt idx="53">
                  <c:v>0.2518179976288</c:v>
                </c:pt>
                <c:pt idx="54">
                  <c:v>0.254251207298334</c:v>
                </c:pt>
                <c:pt idx="55">
                  <c:v>0.257453626779646</c:v>
                </c:pt>
                <c:pt idx="56">
                  <c:v>0.259510650643685</c:v>
                </c:pt>
                <c:pt idx="57">
                  <c:v>0.260649821723676</c:v>
                </c:pt>
                <c:pt idx="58">
                  <c:v>0.26101720996166</c:v>
                </c:pt>
                <c:pt idx="59">
                  <c:v>0.261716437525582</c:v>
                </c:pt>
                <c:pt idx="60">
                  <c:v>0.261736882660504</c:v>
                </c:pt>
                <c:pt idx="61">
                  <c:v>0.260808823120841</c:v>
                </c:pt>
                <c:pt idx="62">
                  <c:v>0.260468277805147</c:v>
                </c:pt>
                <c:pt idx="63">
                  <c:v>0.261963051035799</c:v>
                </c:pt>
                <c:pt idx="64">
                  <c:v>0.263174258199011</c:v>
                </c:pt>
                <c:pt idx="65">
                  <c:v>0.263853077978621</c:v>
                </c:pt>
                <c:pt idx="66">
                  <c:v>0.265196310892071</c:v>
                </c:pt>
                <c:pt idx="67">
                  <c:v>0.267138512390449</c:v>
                </c:pt>
                <c:pt idx="68">
                  <c:v>0.270219371149239</c:v>
                </c:pt>
                <c:pt idx="69">
                  <c:v>0.273032316177457</c:v>
                </c:pt>
                <c:pt idx="70">
                  <c:v>0.274003216553347</c:v>
                </c:pt>
                <c:pt idx="71">
                  <c:v>0.274224764904408</c:v>
                </c:pt>
                <c:pt idx="72">
                  <c:v>0.274618134337943</c:v>
                </c:pt>
                <c:pt idx="73">
                  <c:v>0.276121157049629</c:v>
                </c:pt>
                <c:pt idx="74">
                  <c:v>0.277718860686008</c:v>
                </c:pt>
                <c:pt idx="75">
                  <c:v>0.279590035287385</c:v>
                </c:pt>
                <c:pt idx="76">
                  <c:v>0.282514713546575</c:v>
                </c:pt>
                <c:pt idx="77">
                  <c:v>0.2853383295202</c:v>
                </c:pt>
                <c:pt idx="78">
                  <c:v>0.28767251364913</c:v>
                </c:pt>
                <c:pt idx="79">
                  <c:v>0.28936595030987</c:v>
                </c:pt>
                <c:pt idx="80">
                  <c:v>0.292175845241993</c:v>
                </c:pt>
                <c:pt idx="81">
                  <c:v>0.294956278103389</c:v>
                </c:pt>
                <c:pt idx="82">
                  <c:v>0.296091417816947</c:v>
                </c:pt>
                <c:pt idx="83">
                  <c:v>0.297614216292124</c:v>
                </c:pt>
                <c:pt idx="84">
                  <c:v>0.299327267285469</c:v>
                </c:pt>
                <c:pt idx="85">
                  <c:v>0.298899088299539</c:v>
                </c:pt>
                <c:pt idx="86">
                  <c:v>0.297818970760795</c:v>
                </c:pt>
                <c:pt idx="87">
                  <c:v>0.297961115322181</c:v>
                </c:pt>
                <c:pt idx="88">
                  <c:v>0.297600433089992</c:v>
                </c:pt>
                <c:pt idx="89">
                  <c:v>0.296006087818991</c:v>
                </c:pt>
                <c:pt idx="90">
                  <c:v>0.294005849860475</c:v>
                </c:pt>
                <c:pt idx="91">
                  <c:v>0.292443743710737</c:v>
                </c:pt>
                <c:pt idx="92">
                  <c:v>0.290977593291969</c:v>
                </c:pt>
                <c:pt idx="93">
                  <c:v>0.28993727659739</c:v>
                </c:pt>
                <c:pt idx="94">
                  <c:v>0.287586308324312</c:v>
                </c:pt>
                <c:pt idx="95">
                  <c:v>0.285412586833041</c:v>
                </c:pt>
                <c:pt idx="96">
                  <c:v>0.285113978021667</c:v>
                </c:pt>
                <c:pt idx="97">
                  <c:v>0.286502948324951</c:v>
                </c:pt>
                <c:pt idx="98">
                  <c:v>0.289425318066391</c:v>
                </c:pt>
                <c:pt idx="99">
                  <c:v>0.292535702969935</c:v>
                </c:pt>
                <c:pt idx="100">
                  <c:v>0.297356064904229</c:v>
                </c:pt>
                <c:pt idx="101">
                  <c:v>0.298075893137475</c:v>
                </c:pt>
                <c:pt idx="102">
                  <c:v>0.302776053690126</c:v>
                </c:pt>
                <c:pt idx="103">
                  <c:v>0.305536890318788</c:v>
                </c:pt>
                <c:pt idx="104">
                  <c:v>0.315706527032262</c:v>
                </c:pt>
                <c:pt idx="105">
                  <c:v>0.32379017166447</c:v>
                </c:pt>
                <c:pt idx="106">
                  <c:v>0.337893985500248</c:v>
                </c:pt>
                <c:pt idx="107">
                  <c:v>0.355953817149048</c:v>
                </c:pt>
                <c:pt idx="108">
                  <c:v>0.37056987512292</c:v>
                </c:pt>
                <c:pt idx="109">
                  <c:v>0.377208157624066</c:v>
                </c:pt>
                <c:pt idx="110">
                  <c:v>0.375386650147818</c:v>
                </c:pt>
                <c:pt idx="111">
                  <c:v>0.380658158151683</c:v>
                </c:pt>
                <c:pt idx="112">
                  <c:v>0.389596569664013</c:v>
                </c:pt>
                <c:pt idx="113">
                  <c:v>0.397117029960744</c:v>
                </c:pt>
                <c:pt idx="114">
                  <c:v>0.40500479152798</c:v>
                </c:pt>
                <c:pt idx="115">
                  <c:v>0.408851192090991</c:v>
                </c:pt>
                <c:pt idx="116">
                  <c:v>0.415016359673546</c:v>
                </c:pt>
                <c:pt idx="117">
                  <c:v>0.417067844415708</c:v>
                </c:pt>
                <c:pt idx="118">
                  <c:v>0.414461630377902</c:v>
                </c:pt>
                <c:pt idx="119">
                  <c:v>0.416727157189903</c:v>
                </c:pt>
                <c:pt idx="120">
                  <c:v>0.424106847204974</c:v>
                </c:pt>
                <c:pt idx="121">
                  <c:v>0.423096885576027</c:v>
                </c:pt>
                <c:pt idx="122">
                  <c:v>0.408701770674979</c:v>
                </c:pt>
                <c:pt idx="123">
                  <c:v>0.416268593530064</c:v>
                </c:pt>
                <c:pt idx="124">
                  <c:v>0.40448969116444</c:v>
                </c:pt>
                <c:pt idx="125">
                  <c:v>0.40143588964036</c:v>
                </c:pt>
                <c:pt idx="126">
                  <c:v>0.369708016855671</c:v>
                </c:pt>
                <c:pt idx="127">
                  <c:v>0.306226745433388</c:v>
                </c:pt>
              </c:numCache>
            </c:numRef>
          </c:val>
          <c:smooth val="0"/>
        </c:ser>
        <c:ser>
          <c:idx val="0"/>
          <c:order val="4"/>
          <c:tx>
            <c:strRef>
              <c:f>calculatorbig!$DY$7</c:f>
              <c:strCache>
                <c:ptCount val="1"/>
                <c:pt idx="0">
                  <c:v>2018</c:v>
                </c:pt>
              </c:strCache>
            </c:strRef>
          </c:tx>
          <c:spPr>
            <a:ln>
              <a:solidFill>
                <a:srgbClr val="FF0000"/>
              </a:solidFill>
            </a:ln>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calculatorbig!$EM$8:$EM$135</c:f>
              <c:numCache>
                <c:formatCode>0.0%</c:formatCode>
                <c:ptCount val="128"/>
                <c:pt idx="0">
                  <c:v>0.27588452771306</c:v>
                </c:pt>
                <c:pt idx="1">
                  <c:v>0.269695286988281</c:v>
                </c:pt>
                <c:pt idx="2">
                  <c:v>0.261643034755252</c:v>
                </c:pt>
                <c:pt idx="3">
                  <c:v>0.257961640018038</c:v>
                </c:pt>
                <c:pt idx="4">
                  <c:v>0.255637154274154</c:v>
                </c:pt>
                <c:pt idx="5">
                  <c:v>0.254220250877552</c:v>
                </c:pt>
                <c:pt idx="6">
                  <c:v>0.251779659476597</c:v>
                </c:pt>
                <c:pt idx="7">
                  <c:v>0.249001603515353</c:v>
                </c:pt>
                <c:pt idx="8">
                  <c:v>0.248167596117128</c:v>
                </c:pt>
                <c:pt idx="9">
                  <c:v>0.249095864943229</c:v>
                </c:pt>
                <c:pt idx="10">
                  <c:v>0.246279053506441</c:v>
                </c:pt>
                <c:pt idx="11">
                  <c:v>0.245138026075438</c:v>
                </c:pt>
                <c:pt idx="12">
                  <c:v>0.244297238998115</c:v>
                </c:pt>
                <c:pt idx="13">
                  <c:v>0.242885728599504</c:v>
                </c:pt>
                <c:pt idx="14">
                  <c:v>0.242145104683004</c:v>
                </c:pt>
                <c:pt idx="15">
                  <c:v>0.241922607994638</c:v>
                </c:pt>
                <c:pt idx="16">
                  <c:v>0.242079348186962</c:v>
                </c:pt>
                <c:pt idx="17">
                  <c:v>0.242546990280971</c:v>
                </c:pt>
                <c:pt idx="18">
                  <c:v>0.242162480368279</c:v>
                </c:pt>
                <c:pt idx="19">
                  <c:v>0.242346364539117</c:v>
                </c:pt>
                <c:pt idx="20">
                  <c:v>0.245566288707778</c:v>
                </c:pt>
                <c:pt idx="21">
                  <c:v>0.247786590480246</c:v>
                </c:pt>
                <c:pt idx="22">
                  <c:v>0.247139152255841</c:v>
                </c:pt>
                <c:pt idx="23">
                  <c:v>0.247093330952339</c:v>
                </c:pt>
                <c:pt idx="24">
                  <c:v>0.246418671682477</c:v>
                </c:pt>
                <c:pt idx="25">
                  <c:v>0.243478299118578</c:v>
                </c:pt>
                <c:pt idx="26">
                  <c:v>0.242084479657933</c:v>
                </c:pt>
                <c:pt idx="27">
                  <c:v>0.242345121689141</c:v>
                </c:pt>
                <c:pt idx="28">
                  <c:v>0.242388968588784</c:v>
                </c:pt>
                <c:pt idx="29">
                  <c:v>0.239754223963246</c:v>
                </c:pt>
                <c:pt idx="30">
                  <c:v>0.235495310975239</c:v>
                </c:pt>
                <c:pt idx="31">
                  <c:v>0.234857542673126</c:v>
                </c:pt>
                <c:pt idx="32">
                  <c:v>0.236085642362013</c:v>
                </c:pt>
                <c:pt idx="33">
                  <c:v>0.23643738264218</c:v>
                </c:pt>
                <c:pt idx="34">
                  <c:v>0.236390504520386</c:v>
                </c:pt>
                <c:pt idx="35">
                  <c:v>0.236572309397161</c:v>
                </c:pt>
                <c:pt idx="36">
                  <c:v>0.235965810716152</c:v>
                </c:pt>
                <c:pt idx="37">
                  <c:v>0.235574736725539</c:v>
                </c:pt>
                <c:pt idx="38">
                  <c:v>0.235825024079531</c:v>
                </c:pt>
                <c:pt idx="39">
                  <c:v>0.236747400835156</c:v>
                </c:pt>
                <c:pt idx="40">
                  <c:v>0.239067979622632</c:v>
                </c:pt>
                <c:pt idx="41">
                  <c:v>0.240503462031484</c:v>
                </c:pt>
                <c:pt idx="42">
                  <c:v>0.24132325174287</c:v>
                </c:pt>
                <c:pt idx="43">
                  <c:v>0.240124747622758</c:v>
                </c:pt>
                <c:pt idx="44">
                  <c:v>0.240453558973968</c:v>
                </c:pt>
                <c:pt idx="45">
                  <c:v>0.241607878822833</c:v>
                </c:pt>
                <c:pt idx="46">
                  <c:v>0.242633633781224</c:v>
                </c:pt>
                <c:pt idx="47">
                  <c:v>0.243624541908503</c:v>
                </c:pt>
                <c:pt idx="48">
                  <c:v>0.244092256296426</c:v>
                </c:pt>
                <c:pt idx="49">
                  <c:v>0.244571431539953</c:v>
                </c:pt>
                <c:pt idx="50">
                  <c:v>0.246419910341501</c:v>
                </c:pt>
                <c:pt idx="51">
                  <c:v>0.247450698632747</c:v>
                </c:pt>
                <c:pt idx="52">
                  <c:v>0.248410724569112</c:v>
                </c:pt>
                <c:pt idx="53">
                  <c:v>0.249722205568105</c:v>
                </c:pt>
                <c:pt idx="54">
                  <c:v>0.252160028554499</c:v>
                </c:pt>
                <c:pt idx="55">
                  <c:v>0.25532029569149</c:v>
                </c:pt>
                <c:pt idx="56">
                  <c:v>0.257399970199913</c:v>
                </c:pt>
                <c:pt idx="57">
                  <c:v>0.258517257869244</c:v>
                </c:pt>
                <c:pt idx="58">
                  <c:v>0.258811015635729</c:v>
                </c:pt>
                <c:pt idx="59">
                  <c:v>0.259431554935873</c:v>
                </c:pt>
                <c:pt idx="60">
                  <c:v>0.259460486005992</c:v>
                </c:pt>
                <c:pt idx="61">
                  <c:v>0.258478589355946</c:v>
                </c:pt>
                <c:pt idx="62">
                  <c:v>0.258069884963334</c:v>
                </c:pt>
                <c:pt idx="63">
                  <c:v>0.259597550146282</c:v>
                </c:pt>
                <c:pt idx="64">
                  <c:v>0.260727751068771</c:v>
                </c:pt>
                <c:pt idx="65">
                  <c:v>0.261428753845394</c:v>
                </c:pt>
                <c:pt idx="66">
                  <c:v>0.262719232589006</c:v>
                </c:pt>
                <c:pt idx="67">
                  <c:v>0.264593406580389</c:v>
                </c:pt>
                <c:pt idx="68">
                  <c:v>0.267676398158073</c:v>
                </c:pt>
                <c:pt idx="69">
                  <c:v>0.27043681871146</c:v>
                </c:pt>
                <c:pt idx="70">
                  <c:v>0.271341296844184</c:v>
                </c:pt>
                <c:pt idx="71">
                  <c:v>0.271614840254188</c:v>
                </c:pt>
                <c:pt idx="72">
                  <c:v>0.271875673905015</c:v>
                </c:pt>
                <c:pt idx="73">
                  <c:v>0.273403978906572</c:v>
                </c:pt>
                <c:pt idx="74">
                  <c:v>0.274964061565697</c:v>
                </c:pt>
                <c:pt idx="75">
                  <c:v>0.276719040237367</c:v>
                </c:pt>
                <c:pt idx="76">
                  <c:v>0.279652054421604</c:v>
                </c:pt>
                <c:pt idx="77">
                  <c:v>0.28249154984951</c:v>
                </c:pt>
                <c:pt idx="78">
                  <c:v>0.284794888459146</c:v>
                </c:pt>
                <c:pt idx="79">
                  <c:v>0.286521191708744</c:v>
                </c:pt>
                <c:pt idx="80">
                  <c:v>0.289171547628939</c:v>
                </c:pt>
                <c:pt idx="81">
                  <c:v>0.292048944160342</c:v>
                </c:pt>
                <c:pt idx="82">
                  <c:v>0.293175961822271</c:v>
                </c:pt>
                <c:pt idx="83">
                  <c:v>0.294656631536782</c:v>
                </c:pt>
                <c:pt idx="84">
                  <c:v>0.296371970325708</c:v>
                </c:pt>
                <c:pt idx="85">
                  <c:v>0.295785802416503</c:v>
                </c:pt>
                <c:pt idx="86">
                  <c:v>0.294593722559512</c:v>
                </c:pt>
                <c:pt idx="87">
                  <c:v>0.294435861520469</c:v>
                </c:pt>
                <c:pt idx="88">
                  <c:v>0.293992413207889</c:v>
                </c:pt>
                <c:pt idx="89">
                  <c:v>0.292287542484701</c:v>
                </c:pt>
                <c:pt idx="90">
                  <c:v>0.290088365785778</c:v>
                </c:pt>
                <c:pt idx="91">
                  <c:v>0.288209685124457</c:v>
                </c:pt>
                <c:pt idx="92">
                  <c:v>0.286805072799325</c:v>
                </c:pt>
                <c:pt idx="93">
                  <c:v>0.285443371161818</c:v>
                </c:pt>
                <c:pt idx="94">
                  <c:v>0.28280389495194</c:v>
                </c:pt>
                <c:pt idx="95">
                  <c:v>0.280201971530914</c:v>
                </c:pt>
                <c:pt idx="96">
                  <c:v>0.277908899821341</c:v>
                </c:pt>
                <c:pt idx="97">
                  <c:v>0.276223830878735</c:v>
                </c:pt>
                <c:pt idx="98">
                  <c:v>0.274362378753722</c:v>
                </c:pt>
                <c:pt idx="99">
                  <c:v>0.274141100235283</c:v>
                </c:pt>
                <c:pt idx="100">
                  <c:v>0.275357063859701</c:v>
                </c:pt>
                <c:pt idx="101">
                  <c:v>0.276346310041845</c:v>
                </c:pt>
                <c:pt idx="102">
                  <c:v>0.277679194267421</c:v>
                </c:pt>
                <c:pt idx="103">
                  <c:v>0.280115423793177</c:v>
                </c:pt>
                <c:pt idx="104">
                  <c:v>0.285238246287918</c:v>
                </c:pt>
                <c:pt idx="105">
                  <c:v>0.290510871564038</c:v>
                </c:pt>
                <c:pt idx="106">
                  <c:v>0.29881650605239</c:v>
                </c:pt>
                <c:pt idx="107">
                  <c:v>0.309247663710266</c:v>
                </c:pt>
                <c:pt idx="108">
                  <c:v>0.317524343263358</c:v>
                </c:pt>
                <c:pt idx="109">
                  <c:v>0.320623338688165</c:v>
                </c:pt>
                <c:pt idx="110">
                  <c:v>0.321905314922333</c:v>
                </c:pt>
                <c:pt idx="111">
                  <c:v>0.32402169983834</c:v>
                </c:pt>
                <c:pt idx="112">
                  <c:v>0.327805555425584</c:v>
                </c:pt>
                <c:pt idx="113">
                  <c:v>0.332481487654149</c:v>
                </c:pt>
                <c:pt idx="114">
                  <c:v>0.335512533783913</c:v>
                </c:pt>
                <c:pt idx="115">
                  <c:v>0.335893900133669</c:v>
                </c:pt>
                <c:pt idx="116">
                  <c:v>0.334661197848618</c:v>
                </c:pt>
                <c:pt idx="117">
                  <c:v>0.333335340023041</c:v>
                </c:pt>
                <c:pt idx="118">
                  <c:v>0.332974450662732</c:v>
                </c:pt>
                <c:pt idx="119">
                  <c:v>0.333056446164846</c:v>
                </c:pt>
                <c:pt idx="120">
                  <c:v>0.332651556935161</c:v>
                </c:pt>
                <c:pt idx="121">
                  <c:v>0.32981133274734</c:v>
                </c:pt>
                <c:pt idx="122">
                  <c:v>0.326335456687957</c:v>
                </c:pt>
                <c:pt idx="123">
                  <c:v>0.323775458615273</c:v>
                </c:pt>
                <c:pt idx="124">
                  <c:v>0.314357609022409</c:v>
                </c:pt>
                <c:pt idx="125">
                  <c:v>0.297972299158573</c:v>
                </c:pt>
                <c:pt idx="126">
                  <c:v>0.277171186637133</c:v>
                </c:pt>
                <c:pt idx="127">
                  <c:v>0.230415290221572</c:v>
                </c:pt>
              </c:numCache>
            </c:numRef>
          </c:val>
          <c:smooth val="0"/>
        </c:ser>
        <c:ser>
          <c:idx val="1"/>
          <c:order val="5"/>
          <c:tx>
            <c:strRef>
              <c:f>calculatorbig!$EI$7</c:f>
              <c:strCache>
                <c:ptCount val="1"/>
                <c:pt idx="0">
                  <c:v>Buttigieg</c:v>
                </c:pt>
              </c:strCache>
            </c:strRef>
          </c:tx>
          <c:spPr>
            <a:ln w="31750">
              <a:solidFill>
                <a:srgbClr val="FFC100"/>
              </a:solidFill>
            </a:ln>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calculatorbig!$EI$8:$EI$135</c:f>
              <c:numCache>
                <c:formatCode>0.0%</c:formatCode>
                <c:ptCount val="128"/>
                <c:pt idx="0">
                  <c:v>0.277437463308133</c:v>
                </c:pt>
                <c:pt idx="1">
                  <c:v>0.271599991722224</c:v>
                </c:pt>
                <c:pt idx="2">
                  <c:v>0.263124205404106</c:v>
                </c:pt>
                <c:pt idx="3">
                  <c:v>0.259374302611669</c:v>
                </c:pt>
                <c:pt idx="4">
                  <c:v>0.257122803882676</c:v>
                </c:pt>
                <c:pt idx="5">
                  <c:v>0.255407918255104</c:v>
                </c:pt>
                <c:pt idx="6">
                  <c:v>0.253510977409613</c:v>
                </c:pt>
                <c:pt idx="7">
                  <c:v>0.250590864761897</c:v>
                </c:pt>
                <c:pt idx="8">
                  <c:v>0.2496461167844</c:v>
                </c:pt>
                <c:pt idx="9">
                  <c:v>0.252400374414773</c:v>
                </c:pt>
                <c:pt idx="10">
                  <c:v>0.248117550888097</c:v>
                </c:pt>
                <c:pt idx="11">
                  <c:v>0.247050808706253</c:v>
                </c:pt>
                <c:pt idx="12">
                  <c:v>0.246238008464382</c:v>
                </c:pt>
                <c:pt idx="13">
                  <c:v>0.244765790086182</c:v>
                </c:pt>
                <c:pt idx="14">
                  <c:v>0.244257804553638</c:v>
                </c:pt>
                <c:pt idx="15">
                  <c:v>0.244183621899048</c:v>
                </c:pt>
                <c:pt idx="16">
                  <c:v>0.244130317342498</c:v>
                </c:pt>
                <c:pt idx="17">
                  <c:v>0.244780594098973</c:v>
                </c:pt>
                <c:pt idx="18">
                  <c:v>0.244161194184251</c:v>
                </c:pt>
                <c:pt idx="19">
                  <c:v>0.244527402567939</c:v>
                </c:pt>
                <c:pt idx="20">
                  <c:v>0.247871213460295</c:v>
                </c:pt>
                <c:pt idx="21">
                  <c:v>0.250235312486262</c:v>
                </c:pt>
                <c:pt idx="22">
                  <c:v>0.249716330761035</c:v>
                </c:pt>
                <c:pt idx="23">
                  <c:v>0.249881058809943</c:v>
                </c:pt>
                <c:pt idx="24">
                  <c:v>0.249020487275473</c:v>
                </c:pt>
                <c:pt idx="25">
                  <c:v>0.246245337805368</c:v>
                </c:pt>
                <c:pt idx="26">
                  <c:v>0.245086538578941</c:v>
                </c:pt>
                <c:pt idx="27">
                  <c:v>0.245477653086237</c:v>
                </c:pt>
                <c:pt idx="28">
                  <c:v>0.245756265953265</c:v>
                </c:pt>
                <c:pt idx="29">
                  <c:v>0.243608064883571</c:v>
                </c:pt>
                <c:pt idx="30">
                  <c:v>0.24001290666663</c:v>
                </c:pt>
                <c:pt idx="31">
                  <c:v>0.239562389645452</c:v>
                </c:pt>
                <c:pt idx="32">
                  <c:v>0.240758595521428</c:v>
                </c:pt>
                <c:pt idx="33">
                  <c:v>0.241146689739408</c:v>
                </c:pt>
                <c:pt idx="34">
                  <c:v>0.241295385642521</c:v>
                </c:pt>
                <c:pt idx="35">
                  <c:v>0.24169288422553</c:v>
                </c:pt>
                <c:pt idx="36">
                  <c:v>0.241344019866948</c:v>
                </c:pt>
                <c:pt idx="37">
                  <c:v>0.241124007447744</c:v>
                </c:pt>
                <c:pt idx="38">
                  <c:v>0.241506611449044</c:v>
                </c:pt>
                <c:pt idx="39">
                  <c:v>0.242796997619461</c:v>
                </c:pt>
                <c:pt idx="40">
                  <c:v>0.245069160488023</c:v>
                </c:pt>
                <c:pt idx="41">
                  <c:v>0.24674753108614</c:v>
                </c:pt>
                <c:pt idx="42">
                  <c:v>0.247944161439008</c:v>
                </c:pt>
                <c:pt idx="43">
                  <c:v>0.246732286710406</c:v>
                </c:pt>
                <c:pt idx="44">
                  <c:v>0.247162349343075</c:v>
                </c:pt>
                <c:pt idx="45">
                  <c:v>0.248603054773737</c:v>
                </c:pt>
                <c:pt idx="46">
                  <c:v>0.249759864366867</c:v>
                </c:pt>
                <c:pt idx="47">
                  <c:v>0.250944894563816</c:v>
                </c:pt>
                <c:pt idx="48">
                  <c:v>0.251551570766383</c:v>
                </c:pt>
                <c:pt idx="49">
                  <c:v>0.252395537105149</c:v>
                </c:pt>
                <c:pt idx="50">
                  <c:v>0.254266137348237</c:v>
                </c:pt>
                <c:pt idx="51">
                  <c:v>0.255411394793085</c:v>
                </c:pt>
                <c:pt idx="52">
                  <c:v>0.256354575265777</c:v>
                </c:pt>
                <c:pt idx="53">
                  <c:v>0.257787821017257</c:v>
                </c:pt>
                <c:pt idx="54">
                  <c:v>0.260144128693081</c:v>
                </c:pt>
                <c:pt idx="55">
                  <c:v>0.26349118782031</c:v>
                </c:pt>
                <c:pt idx="56">
                  <c:v>0.265449635424061</c:v>
                </c:pt>
                <c:pt idx="57">
                  <c:v>0.266596910875891</c:v>
                </c:pt>
                <c:pt idx="58">
                  <c:v>0.267284633838673</c:v>
                </c:pt>
                <c:pt idx="59">
                  <c:v>0.267979003215375</c:v>
                </c:pt>
                <c:pt idx="60">
                  <c:v>0.268039524244541</c:v>
                </c:pt>
                <c:pt idx="61">
                  <c:v>0.26723594660702</c:v>
                </c:pt>
                <c:pt idx="62">
                  <c:v>0.267106305172233</c:v>
                </c:pt>
                <c:pt idx="63">
                  <c:v>0.268471994487365</c:v>
                </c:pt>
                <c:pt idx="64">
                  <c:v>0.269633382798919</c:v>
                </c:pt>
                <c:pt idx="65">
                  <c:v>0.270346039246911</c:v>
                </c:pt>
                <c:pt idx="66">
                  <c:v>0.271753245059479</c:v>
                </c:pt>
                <c:pt idx="67">
                  <c:v>0.274141380447242</c:v>
                </c:pt>
                <c:pt idx="68">
                  <c:v>0.277089983695003</c:v>
                </c:pt>
                <c:pt idx="69">
                  <c:v>0.279815458908722</c:v>
                </c:pt>
                <c:pt idx="70">
                  <c:v>0.280986505590415</c:v>
                </c:pt>
                <c:pt idx="71">
                  <c:v>0.281241077975736</c:v>
                </c:pt>
                <c:pt idx="72">
                  <c:v>0.281845209480501</c:v>
                </c:pt>
                <c:pt idx="73">
                  <c:v>0.28338506150986</c:v>
                </c:pt>
                <c:pt idx="74">
                  <c:v>0.285000840535808</c:v>
                </c:pt>
                <c:pt idx="75">
                  <c:v>0.287075460839495</c:v>
                </c:pt>
                <c:pt idx="76">
                  <c:v>0.290028148190617</c:v>
                </c:pt>
                <c:pt idx="77">
                  <c:v>0.292792927483345</c:v>
                </c:pt>
                <c:pt idx="78">
                  <c:v>0.295157042191156</c:v>
                </c:pt>
                <c:pt idx="79">
                  <c:v>0.297062000701853</c:v>
                </c:pt>
                <c:pt idx="80">
                  <c:v>0.300120994871063</c:v>
                </c:pt>
                <c:pt idx="81">
                  <c:v>0.302494901478747</c:v>
                </c:pt>
                <c:pt idx="82">
                  <c:v>0.303793067131952</c:v>
                </c:pt>
                <c:pt idx="83">
                  <c:v>0.305502147939491</c:v>
                </c:pt>
                <c:pt idx="84">
                  <c:v>0.307231214164377</c:v>
                </c:pt>
                <c:pt idx="85">
                  <c:v>0.306930722825444</c:v>
                </c:pt>
                <c:pt idx="86">
                  <c:v>0.306405690284841</c:v>
                </c:pt>
                <c:pt idx="87">
                  <c:v>0.306484286353735</c:v>
                </c:pt>
                <c:pt idx="88">
                  <c:v>0.306289595441817</c:v>
                </c:pt>
                <c:pt idx="89">
                  <c:v>0.305030691748824</c:v>
                </c:pt>
                <c:pt idx="90">
                  <c:v>0.303440389574386</c:v>
                </c:pt>
                <c:pt idx="91">
                  <c:v>0.302155841449736</c:v>
                </c:pt>
                <c:pt idx="92">
                  <c:v>0.300923436585583</c:v>
                </c:pt>
                <c:pt idx="93">
                  <c:v>0.300167867938955</c:v>
                </c:pt>
                <c:pt idx="94">
                  <c:v>0.298403253323079</c:v>
                </c:pt>
                <c:pt idx="95">
                  <c:v>0.296544415641897</c:v>
                </c:pt>
                <c:pt idx="96">
                  <c:v>0.298446100763241</c:v>
                </c:pt>
                <c:pt idx="97">
                  <c:v>0.306227962020954</c:v>
                </c:pt>
                <c:pt idx="98">
                  <c:v>0.323380432643819</c:v>
                </c:pt>
                <c:pt idx="99">
                  <c:v>0.334642668696325</c:v>
                </c:pt>
                <c:pt idx="100">
                  <c:v>0.342438318289315</c:v>
                </c:pt>
                <c:pt idx="101">
                  <c:v>0.344644667256626</c:v>
                </c:pt>
                <c:pt idx="102">
                  <c:v>0.352205295094529</c:v>
                </c:pt>
                <c:pt idx="103">
                  <c:v>0.35650097895181</c:v>
                </c:pt>
                <c:pt idx="104">
                  <c:v>0.37148018454393</c:v>
                </c:pt>
                <c:pt idx="105">
                  <c:v>0.383518617136383</c:v>
                </c:pt>
                <c:pt idx="106">
                  <c:v>0.404241500964082</c:v>
                </c:pt>
                <c:pt idx="107">
                  <c:v>0.430741466310851</c:v>
                </c:pt>
                <c:pt idx="108">
                  <c:v>0.450966549709</c:v>
                </c:pt>
                <c:pt idx="109">
                  <c:v>0.460319457604061</c:v>
                </c:pt>
                <c:pt idx="110">
                  <c:v>0.460162769559102</c:v>
                </c:pt>
                <c:pt idx="111">
                  <c:v>0.466578816841573</c:v>
                </c:pt>
                <c:pt idx="112">
                  <c:v>0.477411985964317</c:v>
                </c:pt>
                <c:pt idx="113">
                  <c:v>0.490473926510507</c:v>
                </c:pt>
                <c:pt idx="114">
                  <c:v>0.499438615698731</c:v>
                </c:pt>
                <c:pt idx="115">
                  <c:v>0.505695281495885</c:v>
                </c:pt>
                <c:pt idx="116">
                  <c:v>0.511121050977356</c:v>
                </c:pt>
                <c:pt idx="117">
                  <c:v>0.515890942272106</c:v>
                </c:pt>
                <c:pt idx="118">
                  <c:v>0.513854011535041</c:v>
                </c:pt>
                <c:pt idx="119">
                  <c:v>0.515707298901438</c:v>
                </c:pt>
                <c:pt idx="120">
                  <c:v>0.526700710653981</c:v>
                </c:pt>
                <c:pt idx="121">
                  <c:v>0.518988667365615</c:v>
                </c:pt>
                <c:pt idx="122">
                  <c:v>0.502329649651911</c:v>
                </c:pt>
                <c:pt idx="123">
                  <c:v>0.516311635181576</c:v>
                </c:pt>
                <c:pt idx="124">
                  <c:v>0.505800083374327</c:v>
                </c:pt>
                <c:pt idx="125">
                  <c:v>0.502928295213919</c:v>
                </c:pt>
                <c:pt idx="126">
                  <c:v>0.456377683249192</c:v>
                </c:pt>
                <c:pt idx="127">
                  <c:v>0.387457126526688</c:v>
                </c:pt>
              </c:numCache>
            </c:numRef>
          </c:val>
          <c:smooth val="0"/>
        </c:ser>
        <c:dLbls>
          <c:showLegendKey val="0"/>
          <c:showVal val="0"/>
          <c:showCatName val="0"/>
          <c:showSerName val="0"/>
          <c:showPercent val="0"/>
          <c:showBubbleSize val="0"/>
        </c:dLbls>
        <c:marker val="1"/>
        <c:smooth val="0"/>
        <c:axId val="2109219240"/>
        <c:axId val="2109224952"/>
      </c:lineChart>
      <c:catAx>
        <c:axId val="2109219240"/>
        <c:scaling>
          <c:orientation val="minMax"/>
        </c:scaling>
        <c:delete val="0"/>
        <c:axPos val="b"/>
        <c:majorGridlines>
          <c:spPr>
            <a:ln>
              <a:prstDash val="sysDash"/>
            </a:ln>
          </c:spPr>
        </c:majorGridlines>
        <c:title>
          <c:tx>
            <c:rich>
              <a:bodyPr/>
              <a:lstStyle/>
              <a:p>
                <a:pPr>
                  <a:defRPr/>
                </a:pPr>
                <a:r>
                  <a:rPr lang="en-US" sz="1400"/>
                  <a:t>Income percentile group</a:t>
                </a:r>
              </a:p>
            </c:rich>
          </c:tx>
          <c:layout>
            <c:manualLayout>
              <c:xMode val="edge"/>
              <c:yMode val="edge"/>
              <c:x val="0.319998643675127"/>
              <c:y val="0.870989098437163"/>
            </c:manualLayout>
          </c:layout>
          <c:overlay val="0"/>
        </c:title>
        <c:numFmt formatCode="0%" sourceLinked="1"/>
        <c:majorTickMark val="out"/>
        <c:minorTickMark val="none"/>
        <c:tickLblPos val="nextTo"/>
        <c:txPr>
          <a:bodyPr rot="-5400000" vert="horz"/>
          <a:lstStyle/>
          <a:p>
            <a:pPr>
              <a:defRPr sz="1200"/>
            </a:pPr>
            <a:endParaRPr lang="en-US"/>
          </a:p>
        </c:txPr>
        <c:crossAx val="2109224952"/>
        <c:crossesAt val="0.0"/>
        <c:auto val="1"/>
        <c:lblAlgn val="ctr"/>
        <c:lblOffset val="100"/>
        <c:tickLblSkip val="1"/>
        <c:tickMarkSkip val="10"/>
        <c:noMultiLvlLbl val="0"/>
      </c:catAx>
      <c:valAx>
        <c:axId val="2109224952"/>
        <c:scaling>
          <c:orientation val="minMax"/>
          <c:max val="1.0"/>
        </c:scaling>
        <c:delete val="0"/>
        <c:axPos val="l"/>
        <c:majorGridlines>
          <c:spPr>
            <a:ln>
              <a:prstDash val="sysDash"/>
            </a:ln>
          </c:spPr>
        </c:majorGridlines>
        <c:title>
          <c:tx>
            <c:rich>
              <a:bodyPr rot="-5400000" vert="horz"/>
              <a:lstStyle/>
              <a:p>
                <a:pPr>
                  <a:defRPr sz="1400"/>
                </a:pPr>
                <a:r>
                  <a:rPr lang="fr-FR" sz="1400" b="0"/>
                  <a:t>total tax rate (% of income)</a:t>
                </a:r>
              </a:p>
            </c:rich>
          </c:tx>
          <c:layout>
            <c:manualLayout>
              <c:xMode val="edge"/>
              <c:yMode val="edge"/>
              <c:x val="0.00333271015704042"/>
              <c:y val="0.0986788885431874"/>
            </c:manualLayout>
          </c:layout>
          <c:overlay val="0"/>
        </c:title>
        <c:numFmt formatCode="0%" sourceLinked="0"/>
        <c:majorTickMark val="none"/>
        <c:minorTickMark val="none"/>
        <c:tickLblPos val="nextTo"/>
        <c:txPr>
          <a:bodyPr/>
          <a:lstStyle/>
          <a:p>
            <a:pPr>
              <a:defRPr sz="1200"/>
            </a:pPr>
            <a:endParaRPr lang="en-US"/>
          </a:p>
        </c:txPr>
        <c:crossAx val="2109219240"/>
        <c:crosses val="autoZero"/>
        <c:crossBetween val="between"/>
      </c:valAx>
      <c:spPr>
        <a:ln>
          <a:solidFill>
            <a:schemeClr val="tx1"/>
          </a:solidFill>
        </a:ln>
      </c:spPr>
    </c:plotArea>
    <c:legend>
      <c:legendPos val="t"/>
      <c:layout>
        <c:manualLayout>
          <c:xMode val="edge"/>
          <c:yMode val="edge"/>
          <c:x val="0.179467074297277"/>
          <c:y val="0.127053466720915"/>
          <c:w val="0.346379345738207"/>
          <c:h val="0.287986142689611"/>
        </c:manualLayout>
      </c:layout>
      <c:overlay val="0"/>
      <c:txPr>
        <a:bodyPr/>
        <a:lstStyle/>
        <a:p>
          <a:pPr>
            <a:defRPr sz="1200"/>
          </a:pPr>
          <a:endParaRPr lang="en-US"/>
        </a:p>
      </c:txPr>
    </c:legend>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a:t>Marginal Tax Rates</a:t>
            </a:r>
          </a:p>
        </c:rich>
      </c:tx>
      <c:overlay val="0"/>
    </c:title>
    <c:autoTitleDeleted val="0"/>
    <c:plotArea>
      <c:layout/>
      <c:lineChart>
        <c:grouping val="standard"/>
        <c:varyColors val="0"/>
        <c:ser>
          <c:idx val="0"/>
          <c:order val="0"/>
          <c:val>
            <c:numRef>
              <c:f>calculator!$DB$8:$DB$22</c:f>
              <c:numCache>
                <c:formatCode>0.0%</c:formatCode>
                <c:ptCount val="15"/>
                <c:pt idx="0">
                  <c:v>0.237497320986159</c:v>
                </c:pt>
                <c:pt idx="1">
                  <c:v>0.235019503726822</c:v>
                </c:pt>
                <c:pt idx="2">
                  <c:v>0.228298456039999</c:v>
                </c:pt>
                <c:pt idx="3">
                  <c:v>0.234931843153395</c:v>
                </c:pt>
                <c:pt idx="4">
                  <c:v>0.281639584186924</c:v>
                </c:pt>
                <c:pt idx="5">
                  <c:v>0.29784447470302</c:v>
                </c:pt>
                <c:pt idx="6">
                  <c:v>0.315577355478959</c:v>
                </c:pt>
                <c:pt idx="7">
                  <c:v>0.336637767358106</c:v>
                </c:pt>
                <c:pt idx="8">
                  <c:v>0.304092307179824</c:v>
                </c:pt>
                <c:pt idx="9">
                  <c:v>0.266963355087304</c:v>
                </c:pt>
                <c:pt idx="10">
                  <c:v>0.279799310494481</c:v>
                </c:pt>
                <c:pt idx="11">
                  <c:v>0.318313029438124</c:v>
                </c:pt>
                <c:pt idx="12">
                  <c:v>0.322368952047324</c:v>
                </c:pt>
                <c:pt idx="13">
                  <c:v>0.263428263430849</c:v>
                </c:pt>
                <c:pt idx="14">
                  <c:v>0.227165816716701</c:v>
                </c:pt>
              </c:numCache>
            </c:numRef>
          </c:val>
          <c:smooth val="0"/>
        </c:ser>
        <c:ser>
          <c:idx val="1"/>
          <c:order val="1"/>
          <c:val>
            <c:numRef>
              <c:f>calculator!$DC$8:$DC$22</c:f>
              <c:numCache>
                <c:formatCode>0.0%</c:formatCode>
                <c:ptCount val="15"/>
                <c:pt idx="0">
                  <c:v>0.239767492193121</c:v>
                </c:pt>
                <c:pt idx="1">
                  <c:v>0.239584654442661</c:v>
                </c:pt>
                <c:pt idx="2">
                  <c:v>0.237003201827172</c:v>
                </c:pt>
                <c:pt idx="3">
                  <c:v>0.247236291767371</c:v>
                </c:pt>
                <c:pt idx="4">
                  <c:v>0.295177778319917</c:v>
                </c:pt>
                <c:pt idx="5">
                  <c:v>0.312675007162364</c:v>
                </c:pt>
                <c:pt idx="6">
                  <c:v>0.33457917227594</c:v>
                </c:pt>
                <c:pt idx="7">
                  <c:v>0.359401493745708</c:v>
                </c:pt>
                <c:pt idx="8">
                  <c:v>0.329153998519459</c:v>
                </c:pt>
                <c:pt idx="9">
                  <c:v>0.290067342376042</c:v>
                </c:pt>
                <c:pt idx="10">
                  <c:v>0.300373779673362</c:v>
                </c:pt>
                <c:pt idx="11">
                  <c:v>0.343736845885925</c:v>
                </c:pt>
                <c:pt idx="12">
                  <c:v>0.352414283429165</c:v>
                </c:pt>
                <c:pt idx="13">
                  <c:v>0.295830694379789</c:v>
                </c:pt>
                <c:pt idx="14">
                  <c:v>0.261246358239933</c:v>
                </c:pt>
              </c:numCache>
            </c:numRef>
          </c:val>
          <c:smooth val="0"/>
        </c:ser>
        <c:dLbls>
          <c:showLegendKey val="0"/>
          <c:showVal val="0"/>
          <c:showCatName val="0"/>
          <c:showSerName val="0"/>
          <c:showPercent val="0"/>
          <c:showBubbleSize val="0"/>
        </c:dLbls>
        <c:marker val="1"/>
        <c:smooth val="0"/>
        <c:axId val="2109352632"/>
        <c:axId val="2109355608"/>
      </c:lineChart>
      <c:catAx>
        <c:axId val="2109352632"/>
        <c:scaling>
          <c:orientation val="minMax"/>
        </c:scaling>
        <c:delete val="0"/>
        <c:axPos val="b"/>
        <c:majorTickMark val="out"/>
        <c:minorTickMark val="none"/>
        <c:tickLblPos val="nextTo"/>
        <c:crossAx val="2109355608"/>
        <c:crosses val="autoZero"/>
        <c:auto val="1"/>
        <c:lblAlgn val="ctr"/>
        <c:lblOffset val="100"/>
        <c:noMultiLvlLbl val="0"/>
      </c:catAx>
      <c:valAx>
        <c:axId val="2109355608"/>
        <c:scaling>
          <c:orientation val="minMax"/>
        </c:scaling>
        <c:delete val="0"/>
        <c:axPos val="l"/>
        <c:majorGridlines/>
        <c:numFmt formatCode="0.0%" sourceLinked="1"/>
        <c:majorTickMark val="out"/>
        <c:minorTickMark val="none"/>
        <c:tickLblPos val="nextTo"/>
        <c:crossAx val="2109352632"/>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a:t>Average Tax Rates</a:t>
            </a:r>
          </a:p>
        </c:rich>
      </c:tx>
      <c:overlay val="0"/>
    </c:title>
    <c:autoTitleDeleted val="0"/>
    <c:plotArea>
      <c:layout/>
      <c:lineChart>
        <c:grouping val="standard"/>
        <c:varyColors val="0"/>
        <c:ser>
          <c:idx val="0"/>
          <c:order val="0"/>
          <c:val>
            <c:numRef>
              <c:f>calculator!$CU$8:$CU$22</c:f>
              <c:numCache>
                <c:formatCode>0.0%</c:formatCode>
                <c:ptCount val="15"/>
                <c:pt idx="0">
                  <c:v>0.256186448303788</c:v>
                </c:pt>
                <c:pt idx="1">
                  <c:v>0.242467391923449</c:v>
                </c:pt>
                <c:pt idx="2">
                  <c:v>0.244941339982831</c:v>
                </c:pt>
                <c:pt idx="3">
                  <c:v>0.235210703165942</c:v>
                </c:pt>
                <c:pt idx="4">
                  <c:v>0.241975250106681</c:v>
                </c:pt>
                <c:pt idx="5">
                  <c:v>0.253861727654469</c:v>
                </c:pt>
                <c:pt idx="6">
                  <c:v>0.262563565659587</c:v>
                </c:pt>
                <c:pt idx="7">
                  <c:v>0.277682048861088</c:v>
                </c:pt>
                <c:pt idx="8">
                  <c:v>0.294032098893679</c:v>
                </c:pt>
                <c:pt idx="9">
                  <c:v>0.286337817638266</c:v>
                </c:pt>
                <c:pt idx="10">
                  <c:v>0.276626304856564</c:v>
                </c:pt>
                <c:pt idx="11">
                  <c:v>0.289117477209916</c:v>
                </c:pt>
                <c:pt idx="12">
                  <c:v>0.331389320548379</c:v>
                </c:pt>
                <c:pt idx="13">
                  <c:v>0.306842547310774</c:v>
                </c:pt>
                <c:pt idx="14">
                  <c:v>0.230415284161715</c:v>
                </c:pt>
              </c:numCache>
            </c:numRef>
          </c:val>
          <c:smooth val="0"/>
        </c:ser>
        <c:ser>
          <c:idx val="1"/>
          <c:order val="1"/>
          <c:val>
            <c:numRef>
              <c:f>calculator!$CV$8:$CV$22</c:f>
              <c:numCache>
                <c:formatCode>0.0%</c:formatCode>
                <c:ptCount val="15"/>
                <c:pt idx="0">
                  <c:v>0.258030588345889</c:v>
                </c:pt>
                <c:pt idx="1">
                  <c:v>0.244624267037187</c:v>
                </c:pt>
                <c:pt idx="2">
                  <c:v>0.248305692044281</c:v>
                </c:pt>
                <c:pt idx="3">
                  <c:v>0.240446434081656</c:v>
                </c:pt>
                <c:pt idx="4">
                  <c:v>0.249150659323837</c:v>
                </c:pt>
                <c:pt idx="5">
                  <c:v>0.26234857861824</c:v>
                </c:pt>
                <c:pt idx="6">
                  <c:v>0.27261333408849</c:v>
                </c:pt>
                <c:pt idx="7">
                  <c:v>0.290206934361704</c:v>
                </c:pt>
                <c:pt idx="8">
                  <c:v>0.309546583747301</c:v>
                </c:pt>
                <c:pt idx="9">
                  <c:v>0.305213536154059</c:v>
                </c:pt>
                <c:pt idx="10">
                  <c:v>0.29593018666887</c:v>
                </c:pt>
                <c:pt idx="11">
                  <c:v>0.309806533445201</c:v>
                </c:pt>
                <c:pt idx="12">
                  <c:v>0.359168771512045</c:v>
                </c:pt>
                <c:pt idx="13">
                  <c:v>0.337025777707418</c:v>
                </c:pt>
                <c:pt idx="14">
                  <c:v>0.264336881090527</c:v>
                </c:pt>
              </c:numCache>
            </c:numRef>
          </c:val>
          <c:smooth val="0"/>
        </c:ser>
        <c:dLbls>
          <c:showLegendKey val="0"/>
          <c:showVal val="0"/>
          <c:showCatName val="0"/>
          <c:showSerName val="0"/>
          <c:showPercent val="0"/>
          <c:showBubbleSize val="0"/>
        </c:dLbls>
        <c:marker val="1"/>
        <c:smooth val="0"/>
        <c:axId val="2109384408"/>
        <c:axId val="2109387384"/>
      </c:lineChart>
      <c:catAx>
        <c:axId val="2109384408"/>
        <c:scaling>
          <c:orientation val="minMax"/>
        </c:scaling>
        <c:delete val="0"/>
        <c:axPos val="b"/>
        <c:majorTickMark val="out"/>
        <c:minorTickMark val="none"/>
        <c:tickLblPos val="nextTo"/>
        <c:crossAx val="2109387384"/>
        <c:crosses val="autoZero"/>
        <c:auto val="1"/>
        <c:lblAlgn val="ctr"/>
        <c:lblOffset val="100"/>
        <c:noMultiLvlLbl val="0"/>
      </c:catAx>
      <c:valAx>
        <c:axId val="2109387384"/>
        <c:scaling>
          <c:orientation val="minMax"/>
        </c:scaling>
        <c:delete val="0"/>
        <c:axPos val="l"/>
        <c:majorGridlines/>
        <c:numFmt formatCode="0.0%" sourceLinked="1"/>
        <c:majorTickMark val="out"/>
        <c:minorTickMark val="none"/>
        <c:tickLblPos val="nextTo"/>
        <c:crossAx val="2109384408"/>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a:t>Smoothed Marginal Tax Rates</a:t>
            </a:r>
          </a:p>
        </c:rich>
      </c:tx>
      <c:layout>
        <c:manualLayout>
          <c:xMode val="edge"/>
          <c:yMode val="edge"/>
          <c:x val="0.15538102033151"/>
          <c:y val="0.0503496558944613"/>
        </c:manualLayout>
      </c:layout>
      <c:overlay val="0"/>
    </c:title>
    <c:autoTitleDeleted val="0"/>
    <c:plotArea>
      <c:layout/>
      <c:lineChart>
        <c:grouping val="standard"/>
        <c:varyColors val="0"/>
        <c:ser>
          <c:idx val="0"/>
          <c:order val="0"/>
          <c:spPr>
            <a:ln w="25400"/>
          </c:spPr>
          <c:marker>
            <c:symbol val="none"/>
          </c:marker>
          <c:val>
            <c:numRef>
              <c:f>calculatorbig!$DB$8:$DB$135</c:f>
              <c:numCache>
                <c:formatCode>0.0%</c:formatCode>
                <c:ptCount val="128"/>
                <c:pt idx="0">
                  <c:v>0.217392144160408</c:v>
                </c:pt>
                <c:pt idx="1">
                  <c:v>0.217453419131929</c:v>
                </c:pt>
                <c:pt idx="2">
                  <c:v>0.217578587308519</c:v>
                </c:pt>
                <c:pt idx="3">
                  <c:v>0.217803118529672</c:v>
                </c:pt>
                <c:pt idx="4">
                  <c:v>0.218170456289607</c:v>
                </c:pt>
                <c:pt idx="5">
                  <c:v>0.218731180331603</c:v>
                </c:pt>
                <c:pt idx="6">
                  <c:v>0.219533079015767</c:v>
                </c:pt>
                <c:pt idx="7">
                  <c:v>0.220619598956256</c:v>
                </c:pt>
                <c:pt idx="8">
                  <c:v>0.222023780728665</c:v>
                </c:pt>
                <c:pt idx="9">
                  <c:v>0.223758432731449</c:v>
                </c:pt>
                <c:pt idx="10">
                  <c:v>0.225810168317882</c:v>
                </c:pt>
                <c:pt idx="11">
                  <c:v>0.228132243703754</c:v>
                </c:pt>
                <c:pt idx="12">
                  <c:v>0.230639662137405</c:v>
                </c:pt>
                <c:pt idx="13">
                  <c:v>0.233209258435084</c:v>
                </c:pt>
                <c:pt idx="14">
                  <c:v>0.235683476023104</c:v>
                </c:pt>
                <c:pt idx="15">
                  <c:v>0.237880662241684</c:v>
                </c:pt>
                <c:pt idx="16">
                  <c:v>0.239612306654597</c:v>
                </c:pt>
                <c:pt idx="17">
                  <c:v>0.240704186842898</c:v>
                </c:pt>
                <c:pt idx="18">
                  <c:v>0.241019343405076</c:v>
                </c:pt>
                <c:pt idx="19">
                  <c:v>0.240479627340942</c:v>
                </c:pt>
                <c:pt idx="20">
                  <c:v>0.239082076658781</c:v>
                </c:pt>
                <c:pt idx="21">
                  <c:v>0.236908049180635</c:v>
                </c:pt>
                <c:pt idx="22">
                  <c:v>0.2341216871349</c:v>
                </c:pt>
                <c:pt idx="23">
                  <c:v>0.23095619226582</c:v>
                </c:pt>
                <c:pt idx="24">
                  <c:v>0.227691306849338</c:v>
                </c:pt>
                <c:pt idx="25">
                  <c:v>0.224625439536064</c:v>
                </c:pt>
                <c:pt idx="26">
                  <c:v>0.222045507177199</c:v>
                </c:pt>
                <c:pt idx="27">
                  <c:v>0.220198001702587</c:v>
                </c:pt>
                <c:pt idx="28">
                  <c:v>0.21926442188921</c:v>
                </c:pt>
                <c:pt idx="29">
                  <c:v>0.21934594884419</c:v>
                </c:pt>
                <c:pt idx="30">
                  <c:v>0.220460259599337</c:v>
                </c:pt>
                <c:pt idx="31">
                  <c:v>0.222547614435548</c:v>
                </c:pt>
                <c:pt idx="32">
                  <c:v>0.225483312052535</c:v>
                </c:pt>
                <c:pt idx="33">
                  <c:v>0.229095707186038</c:v>
                </c:pt>
                <c:pt idx="34">
                  <c:v>0.233188683272501</c:v>
                </c:pt>
                <c:pt idx="35">
                  <c:v>0.237565705435463</c:v>
                </c:pt>
                <c:pt idx="36">
                  <c:v>0.242050283987366</c:v>
                </c:pt>
                <c:pt idx="37">
                  <c:v>0.246499979199548</c:v>
                </c:pt>
                <c:pt idx="38">
                  <c:v>0.250815666609649</c:v>
                </c:pt>
                <c:pt idx="39">
                  <c:v>0.254946792641552</c:v>
                </c:pt>
                <c:pt idx="40">
                  <c:v>0.258890422999626</c:v>
                </c:pt>
                <c:pt idx="41">
                  <c:v>0.262682414120449</c:v>
                </c:pt>
                <c:pt idx="42">
                  <c:v>0.266382789613785</c:v>
                </c:pt>
                <c:pt idx="43">
                  <c:v>0.270059630849339</c:v>
                </c:pt>
                <c:pt idx="44">
                  <c:v>0.273773106015372</c:v>
                </c:pt>
                <c:pt idx="45">
                  <c:v>0.277559076695025</c:v>
                </c:pt>
                <c:pt idx="46">
                  <c:v>0.281414156822381</c:v>
                </c:pt>
                <c:pt idx="47">
                  <c:v>0.285287228170994</c:v>
                </c:pt>
                <c:pt idx="48">
                  <c:v>0.289081318827741</c:v>
                </c:pt>
                <c:pt idx="49">
                  <c:v>0.292664618697353</c:v>
                </c:pt>
                <c:pt idx="50">
                  <c:v>0.295887267772821</c:v>
                </c:pt>
                <c:pt idx="51">
                  <c:v>0.298603069546204</c:v>
                </c:pt>
                <c:pt idx="52">
                  <c:v>0.300695508647275</c:v>
                </c:pt>
                <c:pt idx="53">
                  <c:v>0.302103772368748</c:v>
                </c:pt>
                <c:pt idx="54">
                  <c:v>0.30284114673729</c:v>
                </c:pt>
                <c:pt idx="55">
                  <c:v>0.303000371342385</c:v>
                </c:pt>
                <c:pt idx="56">
                  <c:v>0.302746413536827</c:v>
                </c:pt>
                <c:pt idx="57">
                  <c:v>0.302299249473097</c:v>
                </c:pt>
                <c:pt idx="58">
                  <c:v>0.301907615540362</c:v>
                </c:pt>
                <c:pt idx="59">
                  <c:v>0.301815450961166</c:v>
                </c:pt>
                <c:pt idx="60">
                  <c:v>0.302227165807847</c:v>
                </c:pt>
                <c:pt idx="61">
                  <c:v>0.303280942714144</c:v>
                </c:pt>
                <c:pt idx="62">
                  <c:v>0.305035397598192</c:v>
                </c:pt>
                <c:pt idx="63">
                  <c:v>0.307469026300761</c:v>
                </c:pt>
                <c:pt idx="64">
                  <c:v>0.310490230190257</c:v>
                </c:pt>
                <c:pt idx="65">
                  <c:v>0.313956555743162</c:v>
                </c:pt>
                <c:pt idx="66">
                  <c:v>0.317700820156223</c:v>
                </c:pt>
                <c:pt idx="67">
                  <c:v>0.321557691105566</c:v>
                </c:pt>
                <c:pt idx="68">
                  <c:v>0.325382504926717</c:v>
                </c:pt>
                <c:pt idx="69">
                  <c:v>0.329059024550466</c:v>
                </c:pt>
                <c:pt idx="70">
                  <c:v>0.332497958554037</c:v>
                </c:pt>
                <c:pt idx="71">
                  <c:v>0.335628995952521</c:v>
                </c:pt>
                <c:pt idx="72">
                  <c:v>0.338388360444362</c:v>
                </c:pt>
                <c:pt idx="73">
                  <c:v>0.34070454483453</c:v>
                </c:pt>
                <c:pt idx="74">
                  <c:v>0.342487500466923</c:v>
                </c:pt>
                <c:pt idx="75">
                  <c:v>0.343626547816742</c:v>
                </c:pt>
                <c:pt idx="76">
                  <c:v>0.343998096711632</c:v>
                </c:pt>
                <c:pt idx="77">
                  <c:v>0.343480451259504</c:v>
                </c:pt>
                <c:pt idx="78">
                  <c:v>0.341972136651807</c:v>
                </c:pt>
                <c:pt idx="79">
                  <c:v>0.339411074108972</c:v>
                </c:pt>
                <c:pt idx="80">
                  <c:v>0.335791667522886</c:v>
                </c:pt>
                <c:pt idx="81">
                  <c:v>0.331175877825554</c:v>
                </c:pt>
                <c:pt idx="82">
                  <c:v>0.325695391001523</c:v>
                </c:pt>
                <c:pt idx="83">
                  <c:v>0.319544248313691</c:v>
                </c:pt>
                <c:pt idx="84">
                  <c:v>0.312963906055294</c:v>
                </c:pt>
                <c:pt idx="85">
                  <c:v>0.306223962445394</c:v>
                </c:pt>
                <c:pt idx="86">
                  <c:v>0.299600962203611</c:v>
                </c:pt>
                <c:pt idx="87">
                  <c:v>0.293357697608359</c:v>
                </c:pt>
                <c:pt idx="88">
                  <c:v>0.287725705966164</c:v>
                </c:pt>
                <c:pt idx="89">
                  <c:v>0.282892840400738</c:v>
                </c:pt>
                <c:pt idx="90">
                  <c:v>0.278997108008884</c:v>
                </c:pt>
                <c:pt idx="91">
                  <c:v>0.276126232597765</c:v>
                </c:pt>
                <c:pt idx="92">
                  <c:v>0.274321042177262</c:v>
                </c:pt>
                <c:pt idx="93">
                  <c:v>0.273581454383027</c:v>
                </c:pt>
                <c:pt idx="94">
                  <c:v>0.273873924454858</c:v>
                </c:pt>
                <c:pt idx="95">
                  <c:v>0.275138981913872</c:v>
                </c:pt>
                <c:pt idx="96">
                  <c:v>0.27729781008729</c:v>
                </c:pt>
                <c:pt idx="97">
                  <c:v>0.280256897680798</c:v>
                </c:pt>
                <c:pt idx="98">
                  <c:v>0.283910786582971</c:v>
                </c:pt>
                <c:pt idx="99">
                  <c:v>0.288143761458</c:v>
                </c:pt>
                <c:pt idx="100">
                  <c:v>0.292830888383733</c:v>
                </c:pt>
                <c:pt idx="101">
                  <c:v>0.297838920896479</c:v>
                </c:pt>
                <c:pt idx="102">
                  <c:v>0.303027711394051</c:v>
                </c:pt>
                <c:pt idx="103">
                  <c:v>0.308252351132742</c:v>
                </c:pt>
                <c:pt idx="104">
                  <c:v>0.313366251172758</c:v>
                </c:pt>
                <c:pt idx="105">
                  <c:v>0.318225041920054</c:v>
                </c:pt>
                <c:pt idx="106">
                  <c:v>0.322690931606075</c:v>
                </c:pt>
                <c:pt idx="107">
                  <c:v>0.32663723724236</c:v>
                </c:pt>
                <c:pt idx="108">
                  <c:v>0.329952212391967</c:v>
                </c:pt>
                <c:pt idx="109">
                  <c:v>0.33254143378646</c:v>
                </c:pt>
                <c:pt idx="110">
                  <c:v>0.334328952725469</c:v>
                </c:pt>
                <c:pt idx="111">
                  <c:v>0.335257430177483</c:v>
                </c:pt>
                <c:pt idx="112">
                  <c:v>0.33528749223025</c:v>
                </c:pt>
                <c:pt idx="113">
                  <c:v>0.334396811870033</c:v>
                </c:pt>
                <c:pt idx="114">
                  <c:v>0.332579149409361</c:v>
                </c:pt>
                <c:pt idx="115">
                  <c:v>0.329844513475843</c:v>
                </c:pt>
                <c:pt idx="116">
                  <c:v>0.326222885985568</c:v>
                </c:pt>
                <c:pt idx="117">
                  <c:v>0.321768603833969</c:v>
                </c:pt>
                <c:pt idx="118">
                  <c:v>0.316564744170158</c:v>
                </c:pt>
                <c:pt idx="119">
                  <c:v>0.310735502935638</c:v>
                </c:pt>
                <c:pt idx="120">
                  <c:v>0.304443765852269</c:v>
                </c:pt>
                <c:pt idx="121">
                  <c:v>0.297886488999585</c:v>
                </c:pt>
                <c:pt idx="122">
                  <c:v>0.291337310541399</c:v>
                </c:pt>
                <c:pt idx="123">
                  <c:v>0.285059066722114</c:v>
                </c:pt>
                <c:pt idx="124">
                  <c:v>0.279290587530699</c:v>
                </c:pt>
                <c:pt idx="125">
                  <c:v>0.274533534870885</c:v>
                </c:pt>
                <c:pt idx="126">
                  <c:v>0.270799012198035</c:v>
                </c:pt>
                <c:pt idx="127">
                  <c:v>0.268056414455292</c:v>
                </c:pt>
              </c:numCache>
            </c:numRef>
          </c:val>
          <c:smooth val="0"/>
        </c:ser>
        <c:ser>
          <c:idx val="1"/>
          <c:order val="1"/>
          <c:spPr>
            <a:ln w="25400"/>
          </c:spPr>
          <c:marker>
            <c:symbol val="none"/>
          </c:marker>
          <c:val>
            <c:numRef>
              <c:f>calculatorbig!$DC$8:$DC$135</c:f>
              <c:numCache>
                <c:formatCode>0.0%</c:formatCode>
                <c:ptCount val="128"/>
                <c:pt idx="0">
                  <c:v>0.218624749216929</c:v>
                </c:pt>
                <c:pt idx="1">
                  <c:v>0.218750028168883</c:v>
                </c:pt>
                <c:pt idx="2">
                  <c:v>0.218966371230122</c:v>
                </c:pt>
                <c:pt idx="3">
                  <c:v>0.219312989075511</c:v>
                </c:pt>
                <c:pt idx="4">
                  <c:v>0.219836600829444</c:v>
                </c:pt>
                <c:pt idx="5">
                  <c:v>0.220581147133555</c:v>
                </c:pt>
                <c:pt idx="6">
                  <c:v>0.221592656990281</c:v>
                </c:pt>
                <c:pt idx="7">
                  <c:v>0.222911953101477</c:v>
                </c:pt>
                <c:pt idx="8">
                  <c:v>0.224568813234102</c:v>
                </c:pt>
                <c:pt idx="9">
                  <c:v>0.226573566683204</c:v>
                </c:pt>
                <c:pt idx="10">
                  <c:v>0.228910528624957</c:v>
                </c:pt>
                <c:pt idx="11">
                  <c:v>0.231531000134096</c:v>
                </c:pt>
                <c:pt idx="12">
                  <c:v>0.23434842108357</c:v>
                </c:pt>
                <c:pt idx="13">
                  <c:v>0.237238473228709</c:v>
                </c:pt>
                <c:pt idx="14">
                  <c:v>0.240042851644417</c:v>
                </c:pt>
                <c:pt idx="15">
                  <c:v>0.24257952152979</c:v>
                </c:pt>
                <c:pt idx="16">
                  <c:v>0.244660114995208</c:v>
                </c:pt>
                <c:pt idx="17">
                  <c:v>0.246111150491441</c:v>
                </c:pt>
                <c:pt idx="18">
                  <c:v>0.246797019758274</c:v>
                </c:pt>
                <c:pt idx="19">
                  <c:v>0.24664147388548</c:v>
                </c:pt>
                <c:pt idx="20">
                  <c:v>0.245643549064346</c:v>
                </c:pt>
                <c:pt idx="21">
                  <c:v>0.243886153303226</c:v>
                </c:pt>
                <c:pt idx="22">
                  <c:v>0.241534114334134</c:v>
                </c:pt>
                <c:pt idx="23">
                  <c:v>0.238819917542637</c:v>
                </c:pt>
                <c:pt idx="24">
                  <c:v>0.236020732870082</c:v>
                </c:pt>
                <c:pt idx="25">
                  <c:v>0.233430374851193</c:v>
                </c:pt>
                <c:pt idx="26">
                  <c:v>0.23132933164138</c:v>
                </c:pt>
                <c:pt idx="27">
                  <c:v>0.229956534421749</c:v>
                </c:pt>
                <c:pt idx="28">
                  <c:v>0.229485649403467</c:v>
                </c:pt>
                <c:pt idx="29">
                  <c:v>0.230010380944818</c:v>
                </c:pt>
                <c:pt idx="30">
                  <c:v>0.231541930394216</c:v>
                </c:pt>
                <c:pt idx="31">
                  <c:v>0.234015699113775</c:v>
                </c:pt>
                <c:pt idx="32">
                  <c:v>0.237303993580523</c:v>
                </c:pt>
                <c:pt idx="33">
                  <c:v>0.241233838690367</c:v>
                </c:pt>
                <c:pt idx="34">
                  <c:v>0.245608931411619</c:v>
                </c:pt>
                <c:pt idx="35">
                  <c:v>0.250233207601459</c:v>
                </c:pt>
                <c:pt idx="36">
                  <c:v>0.25493106860898</c:v>
                </c:pt>
                <c:pt idx="37">
                  <c:v>0.259561204667289</c:v>
                </c:pt>
                <c:pt idx="38">
                  <c:v>0.264025666630574</c:v>
                </c:pt>
                <c:pt idx="39">
                  <c:v>0.268275173461574</c:v>
                </c:pt>
                <c:pt idx="40">
                  <c:v>0.27230855118587</c:v>
                </c:pt>
                <c:pt idx="41">
                  <c:v>0.276164263761855</c:v>
                </c:pt>
                <c:pt idx="42">
                  <c:v>0.279905898897755</c:v>
                </c:pt>
                <c:pt idx="43">
                  <c:v>0.283606047404296</c:v>
                </c:pt>
                <c:pt idx="44">
                  <c:v>0.287330251427561</c:v>
                </c:pt>
                <c:pt idx="45">
                  <c:v>0.29112051044237</c:v>
                </c:pt>
                <c:pt idx="46">
                  <c:v>0.294980097526775</c:v>
                </c:pt>
                <c:pt idx="47">
                  <c:v>0.298864622652792</c:v>
                </c:pt>
                <c:pt idx="48">
                  <c:v>0.302683660487832</c:v>
                </c:pt>
                <c:pt idx="49">
                  <c:v>0.306311731229807</c:v>
                </c:pt>
                <c:pt idx="50">
                  <c:v>0.309604910880948</c:v>
                </c:pt>
                <c:pt idx="51">
                  <c:v>0.312422328267206</c:v>
                </c:pt>
                <c:pt idx="52">
                  <c:v>0.314652012546082</c:v>
                </c:pt>
                <c:pt idx="53">
                  <c:v>0.316236882499458</c:v>
                </c:pt>
                <c:pt idx="54">
                  <c:v>0.317193192148468</c:v>
                </c:pt>
                <c:pt idx="55">
                  <c:v>0.317615671092864</c:v>
                </c:pt>
                <c:pt idx="56">
                  <c:v>0.317669998963029</c:v>
                </c:pt>
                <c:pt idx="57">
                  <c:v>0.317575556703029</c:v>
                </c:pt>
                <c:pt idx="58">
                  <c:v>0.317579267152142</c:v>
                </c:pt>
                <c:pt idx="59">
                  <c:v>0.317922051396583</c:v>
                </c:pt>
                <c:pt idx="60">
                  <c:v>0.318803903785063</c:v>
                </c:pt>
                <c:pt idx="61">
                  <c:v>0.320357051387806</c:v>
                </c:pt>
                <c:pt idx="62">
                  <c:v>0.322632824010459</c:v>
                </c:pt>
                <c:pt idx="63">
                  <c:v>0.325601428811858</c:v>
                </c:pt>
                <c:pt idx="64">
                  <c:v>0.329162224366268</c:v>
                </c:pt>
                <c:pt idx="65">
                  <c:v>0.333163206961995</c:v>
                </c:pt>
                <c:pt idx="66">
                  <c:v>0.337427555565175</c:v>
                </c:pt>
                <c:pt idx="67">
                  <c:v>0.341780954307719</c:v>
                </c:pt>
                <c:pt idx="68">
                  <c:v>0.346071158217709</c:v>
                </c:pt>
                <c:pt idx="69">
                  <c:v>0.35017621861113</c:v>
                </c:pt>
                <c:pt idx="70">
                  <c:v>0.354003288303978</c:v>
                </c:pt>
                <c:pt idx="71">
                  <c:v>0.357480820505895</c:v>
                </c:pt>
                <c:pt idx="72">
                  <c:v>0.360546180541781</c:v>
                </c:pt>
                <c:pt idx="73">
                  <c:v>0.363131273146437</c:v>
                </c:pt>
                <c:pt idx="74">
                  <c:v>0.365151313848824</c:v>
                </c:pt>
                <c:pt idx="75">
                  <c:v>0.366502091784586</c:v>
                </c:pt>
                <c:pt idx="76">
                  <c:v>0.367067044227553</c:v>
                </c:pt>
                <c:pt idx="77">
                  <c:v>0.366731489372859</c:v>
                </c:pt>
                <c:pt idx="78">
                  <c:v>0.365400372580644</c:v>
                </c:pt>
                <c:pt idx="79">
                  <c:v>0.363016778487079</c:v>
                </c:pt>
                <c:pt idx="80">
                  <c:v>0.359578234066</c:v>
                </c:pt>
                <c:pt idx="81">
                  <c:v>0.355147043081895</c:v>
                </c:pt>
                <c:pt idx="82">
                  <c:v>0.349852056046945</c:v>
                </c:pt>
                <c:pt idx="83">
                  <c:v>0.343881151521223</c:v>
                </c:pt>
                <c:pt idx="84">
                  <c:v>0.33746633880013</c:v>
                </c:pt>
                <c:pt idx="85">
                  <c:v>0.330864988858149</c:v>
                </c:pt>
                <c:pt idx="86">
                  <c:v>0.324339728732765</c:v>
                </c:pt>
                <c:pt idx="87">
                  <c:v>0.318139475596516</c:v>
                </c:pt>
                <c:pt idx="88">
                  <c:v>0.312484114212226</c:v>
                </c:pt>
                <c:pt idx="89">
                  <c:v>0.307554156105839</c:v>
                </c:pt>
                <c:pt idx="90">
                  <c:v>0.303486442028155</c:v>
                </c:pt>
                <c:pt idx="91">
                  <c:v>0.300375176167989</c:v>
                </c:pt>
                <c:pt idx="92">
                  <c:v>0.298275923562639</c:v>
                </c:pt>
                <c:pt idx="93">
                  <c:v>0.29721114513149</c:v>
                </c:pt>
                <c:pt idx="94">
                  <c:v>0.297176055077903</c:v>
                </c:pt>
                <c:pt idx="95">
                  <c:v>0.298143557241972</c:v>
                </c:pt>
                <c:pt idx="96">
                  <c:v>0.300067716368932</c:v>
                </c:pt>
                <c:pt idx="97">
                  <c:v>0.302885133478611</c:v>
                </c:pt>
                <c:pt idx="98">
                  <c:v>0.306514613305325</c:v>
                </c:pt>
                <c:pt idx="99">
                  <c:v>0.310856458728624</c:v>
                </c:pt>
                <c:pt idx="100">
                  <c:v>0.31579205897994</c:v>
                </c:pt>
                <c:pt idx="101">
                  <c:v>0.321184451823488</c:v>
                </c:pt>
                <c:pt idx="102">
                  <c:v>0.326880595242985</c:v>
                </c:pt>
                <c:pt idx="103">
                  <c:v>0.332715305473055</c:v>
                </c:pt>
                <c:pt idx="104">
                  <c:v>0.338516637178324</c:v>
                </c:pt>
                <c:pt idx="105">
                  <c:v>0.344112291380027</c:v>
                </c:pt>
                <c:pt idx="106">
                  <c:v>0.349336426935931</c:v>
                </c:pt>
                <c:pt idx="107">
                  <c:v>0.35403635805934</c:v>
                </c:pt>
                <c:pt idx="108">
                  <c:v>0.358078065766685</c:v>
                </c:pt>
                <c:pt idx="109">
                  <c:v>0.361349436750435</c:v>
                </c:pt>
                <c:pt idx="110">
                  <c:v>0.363761514739992</c:v>
                </c:pt>
                <c:pt idx="111">
                  <c:v>0.365248507744804</c:v>
                </c:pt>
                <c:pt idx="112">
                  <c:v>0.365766823193029</c:v>
                </c:pt>
                <c:pt idx="113">
                  <c:v>0.365293556993797</c:v>
                </c:pt>
                <c:pt idx="114">
                  <c:v>0.363824790290667</c:v>
                </c:pt>
                <c:pt idx="115">
                  <c:v>0.361374955769388</c:v>
                </c:pt>
                <c:pt idx="116">
                  <c:v>0.357980097884512</c:v>
                </c:pt>
                <c:pt idx="117">
                  <c:v>0.353702089843972</c:v>
                </c:pt>
                <c:pt idx="118">
                  <c:v>0.348632513840966</c:v>
                </c:pt>
                <c:pt idx="119">
                  <c:v>0.342904185558804</c:v>
                </c:pt>
                <c:pt idx="120">
                  <c:v>0.336688199904929</c:v>
                </c:pt>
                <c:pt idx="121">
                  <c:v>0.330188889272734</c:v>
                </c:pt>
                <c:pt idx="122">
                  <c:v>0.323685557902291</c:v>
                </c:pt>
                <c:pt idx="123">
                  <c:v>0.317445405900137</c:v>
                </c:pt>
                <c:pt idx="124">
                  <c:v>0.311709950705548</c:v>
                </c:pt>
                <c:pt idx="125">
                  <c:v>0.306979553704895</c:v>
                </c:pt>
                <c:pt idx="126">
                  <c:v>0.303266348548533</c:v>
                </c:pt>
                <c:pt idx="127">
                  <c:v>0.300540129770972</c:v>
                </c:pt>
              </c:numCache>
            </c:numRef>
          </c:val>
          <c:smooth val="0"/>
        </c:ser>
        <c:dLbls>
          <c:showLegendKey val="0"/>
          <c:showVal val="0"/>
          <c:showCatName val="0"/>
          <c:showSerName val="0"/>
          <c:showPercent val="0"/>
          <c:showBubbleSize val="0"/>
        </c:dLbls>
        <c:marker val="1"/>
        <c:smooth val="0"/>
        <c:axId val="2108708472"/>
        <c:axId val="2108705480"/>
      </c:lineChart>
      <c:catAx>
        <c:axId val="2108708472"/>
        <c:scaling>
          <c:orientation val="minMax"/>
        </c:scaling>
        <c:delete val="0"/>
        <c:axPos val="b"/>
        <c:majorTickMark val="out"/>
        <c:minorTickMark val="none"/>
        <c:tickLblPos val="nextTo"/>
        <c:crossAx val="2108705480"/>
        <c:crosses val="autoZero"/>
        <c:auto val="1"/>
        <c:lblAlgn val="ctr"/>
        <c:lblOffset val="100"/>
        <c:noMultiLvlLbl val="0"/>
      </c:catAx>
      <c:valAx>
        <c:axId val="2108705480"/>
        <c:scaling>
          <c:orientation val="minMax"/>
        </c:scaling>
        <c:delete val="0"/>
        <c:axPos val="l"/>
        <c:majorGridlines/>
        <c:numFmt formatCode="0.0%" sourceLinked="1"/>
        <c:majorTickMark val="out"/>
        <c:minorTickMark val="none"/>
        <c:tickLblPos val="nextTo"/>
        <c:crossAx val="2108708472"/>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a:t>Average Tax Rates</a:t>
            </a:r>
          </a:p>
        </c:rich>
      </c:tx>
      <c:overlay val="0"/>
    </c:title>
    <c:autoTitleDeleted val="0"/>
    <c:plotArea>
      <c:layout/>
      <c:lineChart>
        <c:grouping val="standard"/>
        <c:varyColors val="0"/>
        <c:ser>
          <c:idx val="0"/>
          <c:order val="0"/>
          <c:spPr>
            <a:ln w="25400"/>
          </c:spPr>
          <c:marker>
            <c:symbol val="none"/>
          </c:marker>
          <c:val>
            <c:numRef>
              <c:f>calculatorbig!$CU$8:$CU$135</c:f>
              <c:numCache>
                <c:formatCode>0.0%</c:formatCode>
                <c:ptCount val="128"/>
                <c:pt idx="0">
                  <c:v>0.275884525694892</c:v>
                </c:pt>
                <c:pt idx="1">
                  <c:v>0.269695296974533</c:v>
                </c:pt>
                <c:pt idx="2">
                  <c:v>0.261643040409581</c:v>
                </c:pt>
                <c:pt idx="3">
                  <c:v>0.257961633788227</c:v>
                </c:pt>
                <c:pt idx="4">
                  <c:v>0.255637152424754</c:v>
                </c:pt>
                <c:pt idx="5">
                  <c:v>0.254220245463685</c:v>
                </c:pt>
                <c:pt idx="6">
                  <c:v>0.251779659355439</c:v>
                </c:pt>
                <c:pt idx="7">
                  <c:v>0.24900160150849</c:v>
                </c:pt>
                <c:pt idx="8">
                  <c:v>0.2481675907084</c:v>
                </c:pt>
                <c:pt idx="9">
                  <c:v>0.24909586228062</c:v>
                </c:pt>
                <c:pt idx="10">
                  <c:v>0.24627905095249</c:v>
                </c:pt>
                <c:pt idx="11">
                  <c:v>0.24513802337144</c:v>
                </c:pt>
                <c:pt idx="12">
                  <c:v>0.244297239879386</c:v>
                </c:pt>
                <c:pt idx="13">
                  <c:v>0.242885733807544</c:v>
                </c:pt>
                <c:pt idx="14">
                  <c:v>0.242145103593966</c:v>
                </c:pt>
                <c:pt idx="15">
                  <c:v>0.24192261239241</c:v>
                </c:pt>
                <c:pt idx="16">
                  <c:v>0.242079347085145</c:v>
                </c:pt>
                <c:pt idx="17">
                  <c:v>0.242546991579781</c:v>
                </c:pt>
                <c:pt idx="18">
                  <c:v>0.242162476844664</c:v>
                </c:pt>
                <c:pt idx="19">
                  <c:v>0.242346361284598</c:v>
                </c:pt>
                <c:pt idx="20">
                  <c:v>0.245566285321684</c:v>
                </c:pt>
                <c:pt idx="21">
                  <c:v>0.247786585716425</c:v>
                </c:pt>
                <c:pt idx="22">
                  <c:v>0.247139153439778</c:v>
                </c:pt>
                <c:pt idx="23">
                  <c:v>0.24709333259147</c:v>
                </c:pt>
                <c:pt idx="24">
                  <c:v>0.246418669626803</c:v>
                </c:pt>
                <c:pt idx="25">
                  <c:v>0.243478302142867</c:v>
                </c:pt>
                <c:pt idx="26">
                  <c:v>0.242084476918431</c:v>
                </c:pt>
                <c:pt idx="27">
                  <c:v>0.242345123448208</c:v>
                </c:pt>
                <c:pt idx="28">
                  <c:v>0.242388970701827</c:v>
                </c:pt>
                <c:pt idx="29">
                  <c:v>0.239754223309115</c:v>
                </c:pt>
                <c:pt idx="30">
                  <c:v>0.235495306310604</c:v>
                </c:pt>
                <c:pt idx="31">
                  <c:v>0.234857542695446</c:v>
                </c:pt>
                <c:pt idx="32">
                  <c:v>0.236085643639692</c:v>
                </c:pt>
                <c:pt idx="33">
                  <c:v>0.236437381693465</c:v>
                </c:pt>
                <c:pt idx="34">
                  <c:v>0.236390506163513</c:v>
                </c:pt>
                <c:pt idx="35">
                  <c:v>0.236572306756456</c:v>
                </c:pt>
                <c:pt idx="36">
                  <c:v>0.235965806266306</c:v>
                </c:pt>
                <c:pt idx="37">
                  <c:v>0.235574736732032</c:v>
                </c:pt>
                <c:pt idx="38">
                  <c:v>0.23582502805708</c:v>
                </c:pt>
                <c:pt idx="39">
                  <c:v>0.236747398894508</c:v>
                </c:pt>
                <c:pt idx="40">
                  <c:v>0.239067972903087</c:v>
                </c:pt>
                <c:pt idx="41">
                  <c:v>0.240503459928051</c:v>
                </c:pt>
                <c:pt idx="42">
                  <c:v>0.241323257630383</c:v>
                </c:pt>
                <c:pt idx="43">
                  <c:v>0.24012474470259</c:v>
                </c:pt>
                <c:pt idx="44">
                  <c:v>0.240453556039969</c:v>
                </c:pt>
                <c:pt idx="45">
                  <c:v>0.241607876752541</c:v>
                </c:pt>
                <c:pt idx="46">
                  <c:v>0.242633637586066</c:v>
                </c:pt>
                <c:pt idx="47">
                  <c:v>0.243624540360545</c:v>
                </c:pt>
                <c:pt idx="48">
                  <c:v>0.244092256681629</c:v>
                </c:pt>
                <c:pt idx="49">
                  <c:v>0.244571433575531</c:v>
                </c:pt>
                <c:pt idx="50">
                  <c:v>0.246419906998745</c:v>
                </c:pt>
                <c:pt idx="51">
                  <c:v>0.247450698958725</c:v>
                </c:pt>
                <c:pt idx="52">
                  <c:v>0.248410728055133</c:v>
                </c:pt>
                <c:pt idx="53">
                  <c:v>0.249722204525878</c:v>
                </c:pt>
                <c:pt idx="54">
                  <c:v>0.252160029590843</c:v>
                </c:pt>
                <c:pt idx="55">
                  <c:v>0.255320292665926</c:v>
                </c:pt>
                <c:pt idx="56">
                  <c:v>0.257399970281278</c:v>
                </c:pt>
                <c:pt idx="57">
                  <c:v>0.258517258564685</c:v>
                </c:pt>
                <c:pt idx="58">
                  <c:v>0.258811021886442</c:v>
                </c:pt>
                <c:pt idx="59">
                  <c:v>0.259431548384396</c:v>
                </c:pt>
                <c:pt idx="60">
                  <c:v>0.259460482397792</c:v>
                </c:pt>
                <c:pt idx="61">
                  <c:v>0.258478584934514</c:v>
                </c:pt>
                <c:pt idx="62">
                  <c:v>0.258069878758075</c:v>
                </c:pt>
                <c:pt idx="63">
                  <c:v>0.259597542372341</c:v>
                </c:pt>
                <c:pt idx="64">
                  <c:v>0.260727751993411</c:v>
                </c:pt>
                <c:pt idx="65">
                  <c:v>0.261428755026416</c:v>
                </c:pt>
                <c:pt idx="66">
                  <c:v>0.26271923777834</c:v>
                </c:pt>
                <c:pt idx="67">
                  <c:v>0.264593411720586</c:v>
                </c:pt>
                <c:pt idx="68">
                  <c:v>0.26767639912327</c:v>
                </c:pt>
                <c:pt idx="69">
                  <c:v>0.27043681753402</c:v>
                </c:pt>
                <c:pt idx="70">
                  <c:v>0.271341291072865</c:v>
                </c:pt>
                <c:pt idx="71">
                  <c:v>0.271614844718076</c:v>
                </c:pt>
                <c:pt idx="72">
                  <c:v>0.271875674751437</c:v>
                </c:pt>
                <c:pt idx="73">
                  <c:v>0.273403975907576</c:v>
                </c:pt>
                <c:pt idx="74">
                  <c:v>0.274964060420751</c:v>
                </c:pt>
                <c:pt idx="75">
                  <c:v>0.276719047419327</c:v>
                </c:pt>
                <c:pt idx="76">
                  <c:v>0.279652047839595</c:v>
                </c:pt>
                <c:pt idx="77">
                  <c:v>0.282491542093304</c:v>
                </c:pt>
                <c:pt idx="78">
                  <c:v>0.284794887087894</c:v>
                </c:pt>
                <c:pt idx="79">
                  <c:v>0.286521186327399</c:v>
                </c:pt>
                <c:pt idx="80">
                  <c:v>0.289171549680583</c:v>
                </c:pt>
                <c:pt idx="81">
                  <c:v>0.292048942321077</c:v>
                </c:pt>
                <c:pt idx="82">
                  <c:v>0.293175961938564</c:v>
                </c:pt>
                <c:pt idx="83">
                  <c:v>0.294656631651675</c:v>
                </c:pt>
                <c:pt idx="84">
                  <c:v>0.296371974217592</c:v>
                </c:pt>
                <c:pt idx="85">
                  <c:v>0.295785804355264</c:v>
                </c:pt>
                <c:pt idx="86">
                  <c:v>0.294593726603486</c:v>
                </c:pt>
                <c:pt idx="87">
                  <c:v>0.294435858415425</c:v>
                </c:pt>
                <c:pt idx="88">
                  <c:v>0.293992412042902</c:v>
                </c:pt>
                <c:pt idx="89">
                  <c:v>0.292287541339573</c:v>
                </c:pt>
                <c:pt idx="90">
                  <c:v>0.290088369768015</c:v>
                </c:pt>
                <c:pt idx="91">
                  <c:v>0.288209684393178</c:v>
                </c:pt>
                <c:pt idx="92">
                  <c:v>0.286805073989233</c:v>
                </c:pt>
                <c:pt idx="93">
                  <c:v>0.285443365050389</c:v>
                </c:pt>
                <c:pt idx="94">
                  <c:v>0.282803893335255</c:v>
                </c:pt>
                <c:pt idx="95">
                  <c:v>0.280201962082349</c:v>
                </c:pt>
                <c:pt idx="96">
                  <c:v>0.277908903114343</c:v>
                </c:pt>
                <c:pt idx="97">
                  <c:v>0.276223821823485</c:v>
                </c:pt>
                <c:pt idx="98">
                  <c:v>0.274362377163498</c:v>
                </c:pt>
                <c:pt idx="99">
                  <c:v>0.274141093952528</c:v>
                </c:pt>
                <c:pt idx="100">
                  <c:v>0.275357070654807</c:v>
                </c:pt>
                <c:pt idx="101">
                  <c:v>0.276346309932157</c:v>
                </c:pt>
                <c:pt idx="102">
                  <c:v>0.277679199957895</c:v>
                </c:pt>
                <c:pt idx="103">
                  <c:v>0.280115432757301</c:v>
                </c:pt>
                <c:pt idx="104">
                  <c:v>0.285238253329682</c:v>
                </c:pt>
                <c:pt idx="105">
                  <c:v>0.290510872199312</c:v>
                </c:pt>
                <c:pt idx="106">
                  <c:v>0.298816501631644</c:v>
                </c:pt>
                <c:pt idx="107">
                  <c:v>0.309247663839427</c:v>
                </c:pt>
                <c:pt idx="108">
                  <c:v>0.317524348479126</c:v>
                </c:pt>
                <c:pt idx="109">
                  <c:v>0.320623344751332</c:v>
                </c:pt>
                <c:pt idx="110">
                  <c:v>0.321905306364749</c:v>
                </c:pt>
                <c:pt idx="111">
                  <c:v>0.324021696839518</c:v>
                </c:pt>
                <c:pt idx="112">
                  <c:v>0.32780555975792</c:v>
                </c:pt>
                <c:pt idx="113">
                  <c:v>0.332481488203306</c:v>
                </c:pt>
                <c:pt idx="114">
                  <c:v>0.335512532448944</c:v>
                </c:pt>
                <c:pt idx="115">
                  <c:v>0.335893901934792</c:v>
                </c:pt>
                <c:pt idx="116">
                  <c:v>0.334661202325074</c:v>
                </c:pt>
                <c:pt idx="117">
                  <c:v>0.333335334348872</c:v>
                </c:pt>
                <c:pt idx="118">
                  <c:v>0.332974450019695</c:v>
                </c:pt>
                <c:pt idx="119">
                  <c:v>0.33305645050533</c:v>
                </c:pt>
                <c:pt idx="120">
                  <c:v>0.332651559494839</c:v>
                </c:pt>
                <c:pt idx="121">
                  <c:v>0.329811335764063</c:v>
                </c:pt>
                <c:pt idx="122">
                  <c:v>0.326335453467037</c:v>
                </c:pt>
                <c:pt idx="123">
                  <c:v>0.323775461909438</c:v>
                </c:pt>
                <c:pt idx="124">
                  <c:v>0.314357602794486</c:v>
                </c:pt>
                <c:pt idx="125">
                  <c:v>0.297972300219892</c:v>
                </c:pt>
                <c:pt idx="126">
                  <c:v>0.277171194562953</c:v>
                </c:pt>
                <c:pt idx="127">
                  <c:v>0.230415290221572</c:v>
                </c:pt>
              </c:numCache>
            </c:numRef>
          </c:val>
          <c:smooth val="0"/>
        </c:ser>
        <c:ser>
          <c:idx val="1"/>
          <c:order val="1"/>
          <c:spPr>
            <a:ln w="25400"/>
          </c:spPr>
          <c:marker>
            <c:symbol val="none"/>
          </c:marker>
          <c:val>
            <c:numRef>
              <c:f>calculatorbig!$CV$8:$CV$135</c:f>
              <c:numCache>
                <c:formatCode>0.0%</c:formatCode>
                <c:ptCount val="128"/>
                <c:pt idx="0">
                  <c:v>0.278032469567043</c:v>
                </c:pt>
                <c:pt idx="1">
                  <c:v>0.27187519025759</c:v>
                </c:pt>
                <c:pt idx="2">
                  <c:v>0.263406766014312</c:v>
                </c:pt>
                <c:pt idx="3">
                  <c:v>0.259532515590116</c:v>
                </c:pt>
                <c:pt idx="4">
                  <c:v>0.257360515138065</c:v>
                </c:pt>
                <c:pt idx="5">
                  <c:v>0.255574361209725</c:v>
                </c:pt>
                <c:pt idx="6">
                  <c:v>0.253393438823201</c:v>
                </c:pt>
                <c:pt idx="7">
                  <c:v>0.25051999587274</c:v>
                </c:pt>
                <c:pt idx="8">
                  <c:v>0.249574772699471</c:v>
                </c:pt>
                <c:pt idx="9">
                  <c:v>0.251324412425878</c:v>
                </c:pt>
                <c:pt idx="10">
                  <c:v>0.248040204175768</c:v>
                </c:pt>
                <c:pt idx="11">
                  <c:v>0.246891899112281</c:v>
                </c:pt>
                <c:pt idx="12">
                  <c:v>0.24625258591843</c:v>
                </c:pt>
                <c:pt idx="13">
                  <c:v>0.244785470065009</c:v>
                </c:pt>
                <c:pt idx="14">
                  <c:v>0.244120490382257</c:v>
                </c:pt>
                <c:pt idx="15">
                  <c:v>0.244059581167246</c:v>
                </c:pt>
                <c:pt idx="16">
                  <c:v>0.244272567248916</c:v>
                </c:pt>
                <c:pt idx="17">
                  <c:v>0.244953008369774</c:v>
                </c:pt>
                <c:pt idx="18">
                  <c:v>0.24452321477466</c:v>
                </c:pt>
                <c:pt idx="19">
                  <c:v>0.244729654529511</c:v>
                </c:pt>
                <c:pt idx="20">
                  <c:v>0.248190032057959</c:v>
                </c:pt>
                <c:pt idx="21">
                  <c:v>0.250861631987986</c:v>
                </c:pt>
                <c:pt idx="22">
                  <c:v>0.250089180630593</c:v>
                </c:pt>
                <c:pt idx="23">
                  <c:v>0.250014125220502</c:v>
                </c:pt>
                <c:pt idx="24">
                  <c:v>0.249912489345909</c:v>
                </c:pt>
                <c:pt idx="25">
                  <c:v>0.246650862818083</c:v>
                </c:pt>
                <c:pt idx="26">
                  <c:v>0.245443979748885</c:v>
                </c:pt>
                <c:pt idx="27">
                  <c:v>0.245807448552559</c:v>
                </c:pt>
                <c:pt idx="28">
                  <c:v>0.246169937472979</c:v>
                </c:pt>
                <c:pt idx="29">
                  <c:v>0.244002942097144</c:v>
                </c:pt>
                <c:pt idx="30">
                  <c:v>0.239791086456138</c:v>
                </c:pt>
                <c:pt idx="31">
                  <c:v>0.239380318345305</c:v>
                </c:pt>
                <c:pt idx="32">
                  <c:v>0.240812840408691</c:v>
                </c:pt>
                <c:pt idx="33">
                  <c:v>0.241490065048837</c:v>
                </c:pt>
                <c:pt idx="34">
                  <c:v>0.2415012908141</c:v>
                </c:pt>
                <c:pt idx="35">
                  <c:v>0.241809714816073</c:v>
                </c:pt>
                <c:pt idx="36">
                  <c:v>0.241498168996089</c:v>
                </c:pt>
                <c:pt idx="37">
                  <c:v>0.241054559330669</c:v>
                </c:pt>
                <c:pt idx="38">
                  <c:v>0.24180423003831</c:v>
                </c:pt>
                <c:pt idx="39">
                  <c:v>0.242898192582778</c:v>
                </c:pt>
                <c:pt idx="40">
                  <c:v>0.245457687109547</c:v>
                </c:pt>
                <c:pt idx="41">
                  <c:v>0.247018030930438</c:v>
                </c:pt>
                <c:pt idx="42">
                  <c:v>0.248336947905971</c:v>
                </c:pt>
                <c:pt idx="43">
                  <c:v>0.247113371041805</c:v>
                </c:pt>
                <c:pt idx="44">
                  <c:v>0.247428056365153</c:v>
                </c:pt>
                <c:pt idx="45">
                  <c:v>0.24882161497139</c:v>
                </c:pt>
                <c:pt idx="46">
                  <c:v>0.250023779571916</c:v>
                </c:pt>
                <c:pt idx="47">
                  <c:v>0.251110621808576</c:v>
                </c:pt>
                <c:pt idx="48">
                  <c:v>0.251861457174111</c:v>
                </c:pt>
                <c:pt idx="49">
                  <c:v>0.252315876917517</c:v>
                </c:pt>
                <c:pt idx="50">
                  <c:v>0.25446159786801</c:v>
                </c:pt>
                <c:pt idx="51">
                  <c:v>0.255528710640677</c:v>
                </c:pt>
                <c:pt idx="52">
                  <c:v>0.256479740391168</c:v>
                </c:pt>
                <c:pt idx="53">
                  <c:v>0.25808046649708</c:v>
                </c:pt>
                <c:pt idx="54">
                  <c:v>0.260466777645978</c:v>
                </c:pt>
                <c:pt idx="55">
                  <c:v>0.263888335237237</c:v>
                </c:pt>
                <c:pt idx="56">
                  <c:v>0.266086961742663</c:v>
                </c:pt>
                <c:pt idx="57">
                  <c:v>0.267202298531958</c:v>
                </c:pt>
                <c:pt idx="58">
                  <c:v>0.267631527358111</c:v>
                </c:pt>
                <c:pt idx="59">
                  <c:v>0.268418697551991</c:v>
                </c:pt>
                <c:pt idx="60">
                  <c:v>0.268765278682584</c:v>
                </c:pt>
                <c:pt idx="61">
                  <c:v>0.267852980588707</c:v>
                </c:pt>
                <c:pt idx="62">
                  <c:v>0.267453409288197</c:v>
                </c:pt>
                <c:pt idx="63">
                  <c:v>0.269293284397774</c:v>
                </c:pt>
                <c:pt idx="64">
                  <c:v>0.270633646641627</c:v>
                </c:pt>
                <c:pt idx="65">
                  <c:v>0.271479365099891</c:v>
                </c:pt>
                <c:pt idx="66">
                  <c:v>0.273006608308816</c:v>
                </c:pt>
                <c:pt idx="67">
                  <c:v>0.275037754304639</c:v>
                </c:pt>
                <c:pt idx="68">
                  <c:v>0.27836602558911</c:v>
                </c:pt>
                <c:pt idx="69">
                  <c:v>0.281554192670212</c:v>
                </c:pt>
                <c:pt idx="70">
                  <c:v>0.282632982224025</c:v>
                </c:pt>
                <c:pt idx="71">
                  <c:v>0.283166829122015</c:v>
                </c:pt>
                <c:pt idx="72">
                  <c:v>0.283648161525985</c:v>
                </c:pt>
                <c:pt idx="73">
                  <c:v>0.285379183894745</c:v>
                </c:pt>
                <c:pt idx="74">
                  <c:v>0.287243887349085</c:v>
                </c:pt>
                <c:pt idx="75">
                  <c:v>0.289314555717474</c:v>
                </c:pt>
                <c:pt idx="76">
                  <c:v>0.292630922777933</c:v>
                </c:pt>
                <c:pt idx="77">
                  <c:v>0.295639743441364</c:v>
                </c:pt>
                <c:pt idx="78">
                  <c:v>0.298122177675736</c:v>
                </c:pt>
                <c:pt idx="79">
                  <c:v>0.300199480296284</c:v>
                </c:pt>
                <c:pt idx="80">
                  <c:v>0.303077231974094</c:v>
                </c:pt>
                <c:pt idx="81">
                  <c:v>0.306524390156093</c:v>
                </c:pt>
                <c:pt idx="82">
                  <c:v>0.307699505044589</c:v>
                </c:pt>
                <c:pt idx="83">
                  <c:v>0.309390312732737</c:v>
                </c:pt>
                <c:pt idx="84">
                  <c:v>0.31165196904912</c:v>
                </c:pt>
                <c:pt idx="85">
                  <c:v>0.311236001105315</c:v>
                </c:pt>
                <c:pt idx="86">
                  <c:v>0.31030640783188</c:v>
                </c:pt>
                <c:pt idx="87">
                  <c:v>0.31053517293182</c:v>
                </c:pt>
                <c:pt idx="88">
                  <c:v>0.310680390029069</c:v>
                </c:pt>
                <c:pt idx="89">
                  <c:v>0.309459576766171</c:v>
                </c:pt>
                <c:pt idx="90">
                  <c:v>0.307809683273419</c:v>
                </c:pt>
                <c:pt idx="91">
                  <c:v>0.306200217602453</c:v>
                </c:pt>
                <c:pt idx="92">
                  <c:v>0.305681062968877</c:v>
                </c:pt>
                <c:pt idx="93">
                  <c:v>0.304944245074796</c:v>
                </c:pt>
                <c:pt idx="94">
                  <c:v>0.302611260086144</c:v>
                </c:pt>
                <c:pt idx="95">
                  <c:v>0.300581688651309</c:v>
                </c:pt>
                <c:pt idx="96">
                  <c:v>0.298067586235591</c:v>
                </c:pt>
                <c:pt idx="97">
                  <c:v>0.295573073013261</c:v>
                </c:pt>
                <c:pt idx="98">
                  <c:v>0.292645108850783</c:v>
                </c:pt>
                <c:pt idx="99">
                  <c:v>0.292336466159225</c:v>
                </c:pt>
                <c:pt idx="100">
                  <c:v>0.293926276555848</c:v>
                </c:pt>
                <c:pt idx="101">
                  <c:v>0.294952152793852</c:v>
                </c:pt>
                <c:pt idx="102">
                  <c:v>0.296679948813489</c:v>
                </c:pt>
                <c:pt idx="103">
                  <c:v>0.299287180752428</c:v>
                </c:pt>
                <c:pt idx="104">
                  <c:v>0.305245864912776</c:v>
                </c:pt>
                <c:pt idx="105">
                  <c:v>0.311169665491336</c:v>
                </c:pt>
                <c:pt idx="106">
                  <c:v>0.320879489592621</c:v>
                </c:pt>
                <c:pt idx="107">
                  <c:v>0.332980019698208</c:v>
                </c:pt>
                <c:pt idx="108">
                  <c:v>0.342695319298074</c:v>
                </c:pt>
                <c:pt idx="109">
                  <c:v>0.346021545243561</c:v>
                </c:pt>
                <c:pt idx="110">
                  <c:v>0.348123699278588</c:v>
                </c:pt>
                <c:pt idx="111">
                  <c:v>0.35060610167391</c:v>
                </c:pt>
                <c:pt idx="112">
                  <c:v>0.35470690853903</c:v>
                </c:pt>
                <c:pt idx="113">
                  <c:v>0.360442023470354</c:v>
                </c:pt>
                <c:pt idx="114">
                  <c:v>0.363973221874999</c:v>
                </c:pt>
                <c:pt idx="115">
                  <c:v>0.364860922519998</c:v>
                </c:pt>
                <c:pt idx="116">
                  <c:v>0.363318998683053</c:v>
                </c:pt>
                <c:pt idx="117">
                  <c:v>0.360897322002809</c:v>
                </c:pt>
                <c:pt idx="118">
                  <c:v>0.362019627950135</c:v>
                </c:pt>
                <c:pt idx="119">
                  <c:v>0.362938135790078</c:v>
                </c:pt>
                <c:pt idx="120">
                  <c:v>0.361326654631143</c:v>
                </c:pt>
                <c:pt idx="121">
                  <c:v>0.359138250829609</c:v>
                </c:pt>
                <c:pt idx="122">
                  <c:v>0.355718827609062</c:v>
                </c:pt>
                <c:pt idx="123">
                  <c:v>0.352936799717507</c:v>
                </c:pt>
                <c:pt idx="124">
                  <c:v>0.345428851886565</c:v>
                </c:pt>
                <c:pt idx="125">
                  <c:v>0.328068841886583</c:v>
                </c:pt>
                <c:pt idx="126">
                  <c:v>0.307916711591379</c:v>
                </c:pt>
                <c:pt idx="127">
                  <c:v>0.264336881090527</c:v>
                </c:pt>
              </c:numCache>
            </c:numRef>
          </c:val>
          <c:smooth val="0"/>
        </c:ser>
        <c:dLbls>
          <c:showLegendKey val="0"/>
          <c:showVal val="0"/>
          <c:showCatName val="0"/>
          <c:showSerName val="0"/>
          <c:showPercent val="0"/>
          <c:showBubbleSize val="0"/>
        </c:dLbls>
        <c:marker val="1"/>
        <c:smooth val="0"/>
        <c:axId val="2109858168"/>
        <c:axId val="2109861144"/>
      </c:lineChart>
      <c:catAx>
        <c:axId val="2109858168"/>
        <c:scaling>
          <c:orientation val="minMax"/>
        </c:scaling>
        <c:delete val="0"/>
        <c:axPos val="b"/>
        <c:majorTickMark val="out"/>
        <c:minorTickMark val="none"/>
        <c:tickLblPos val="nextTo"/>
        <c:crossAx val="2109861144"/>
        <c:crosses val="autoZero"/>
        <c:auto val="1"/>
        <c:lblAlgn val="ctr"/>
        <c:lblOffset val="100"/>
        <c:noMultiLvlLbl val="0"/>
      </c:catAx>
      <c:valAx>
        <c:axId val="2109861144"/>
        <c:scaling>
          <c:orientation val="minMax"/>
        </c:scaling>
        <c:delete val="0"/>
        <c:axPos val="l"/>
        <c:majorGridlines/>
        <c:numFmt formatCode="0.0%" sourceLinked="1"/>
        <c:majorTickMark val="out"/>
        <c:minorTickMark val="none"/>
        <c:tickLblPos val="nextTo"/>
        <c:crossAx val="2109858168"/>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200"/>
              <a:t>Trump current</a:t>
            </a:r>
            <a:r>
              <a:rPr lang="en-US" sz="1200" baseline="0"/>
              <a:t> taxes</a:t>
            </a:r>
            <a:r>
              <a:rPr lang="en-US" sz="1200"/>
              <a:t> vs. Buttigieg tax plan </a:t>
            </a:r>
          </a:p>
          <a:p>
            <a:pPr>
              <a:defRPr/>
            </a:pPr>
            <a:r>
              <a:rPr lang="en-US" sz="1200" b="0"/>
              <a:t>(with</a:t>
            </a:r>
            <a:r>
              <a:rPr lang="en-US" sz="1200" b="0" baseline="0"/>
              <a:t> and without federal refundable credits)</a:t>
            </a:r>
          </a:p>
          <a:p>
            <a:pPr>
              <a:defRPr/>
            </a:pPr>
            <a:endParaRPr lang="en-US" sz="1400"/>
          </a:p>
        </c:rich>
      </c:tx>
      <c:layout>
        <c:manualLayout>
          <c:xMode val="edge"/>
          <c:yMode val="edge"/>
          <c:x val="0.227674526019443"/>
          <c:y val="0.00742586697939353"/>
        </c:manualLayout>
      </c:layout>
      <c:overlay val="0"/>
    </c:title>
    <c:autoTitleDeleted val="0"/>
    <c:plotArea>
      <c:layout>
        <c:manualLayout>
          <c:layoutTarget val="inner"/>
          <c:xMode val="edge"/>
          <c:yMode val="edge"/>
          <c:x val="0.153206425314154"/>
          <c:y val="0.12435918914391"/>
          <c:w val="0.709651901054268"/>
          <c:h val="0.627825610894383"/>
        </c:manualLayout>
      </c:layout>
      <c:lineChart>
        <c:grouping val="standard"/>
        <c:varyColors val="0"/>
        <c:ser>
          <c:idx val="4"/>
          <c:order val="0"/>
          <c:tx>
            <c:strRef>
              <c:f>calculatorbig!$FW$7</c:f>
              <c:strCache>
                <c:ptCount val="1"/>
                <c:pt idx="0">
                  <c:v>Taxes-refundable credits (2018)</c:v>
                </c:pt>
              </c:strCache>
            </c:strRef>
          </c:tx>
          <c:spPr>
            <a:ln w="31750">
              <a:solidFill>
                <a:srgbClr val="FF0000"/>
              </a:solidFill>
              <a:prstDash val="sysDot"/>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calculatorbig!$FW$8:$FW$135</c:f>
              <c:numCache>
                <c:formatCode>0.0%</c:formatCode>
                <c:ptCount val="128"/>
                <c:pt idx="0">
                  <c:v>0.189004629593938</c:v>
                </c:pt>
                <c:pt idx="1">
                  <c:v>0.190697083293025</c:v>
                </c:pt>
                <c:pt idx="2">
                  <c:v>0.185031680971753</c:v>
                </c:pt>
                <c:pt idx="3">
                  <c:v>0.181548277316129</c:v>
                </c:pt>
                <c:pt idx="4">
                  <c:v>0.182940628145291</c:v>
                </c:pt>
                <c:pt idx="5">
                  <c:v>0.184468197943559</c:v>
                </c:pt>
                <c:pt idx="6">
                  <c:v>0.183804730234972</c:v>
                </c:pt>
                <c:pt idx="7">
                  <c:v>0.181020907407962</c:v>
                </c:pt>
                <c:pt idx="8">
                  <c:v>0.182357171785863</c:v>
                </c:pt>
                <c:pt idx="9">
                  <c:v>0.184130823191472</c:v>
                </c:pt>
                <c:pt idx="10">
                  <c:v>0.179652033157946</c:v>
                </c:pt>
                <c:pt idx="11">
                  <c:v>0.178004586471009</c:v>
                </c:pt>
                <c:pt idx="12">
                  <c:v>0.178009630326157</c:v>
                </c:pt>
                <c:pt idx="13">
                  <c:v>0.177083596972459</c:v>
                </c:pt>
                <c:pt idx="14">
                  <c:v>0.17766977349355</c:v>
                </c:pt>
                <c:pt idx="15">
                  <c:v>0.180888817719153</c:v>
                </c:pt>
                <c:pt idx="16">
                  <c:v>0.184382175178842</c:v>
                </c:pt>
                <c:pt idx="17">
                  <c:v>0.184819234708712</c:v>
                </c:pt>
                <c:pt idx="18">
                  <c:v>0.185777211802769</c:v>
                </c:pt>
                <c:pt idx="19">
                  <c:v>0.187375053736147</c:v>
                </c:pt>
                <c:pt idx="20">
                  <c:v>0.190412673781335</c:v>
                </c:pt>
                <c:pt idx="21">
                  <c:v>0.193572016728404</c:v>
                </c:pt>
                <c:pt idx="22">
                  <c:v>0.194319608528046</c:v>
                </c:pt>
                <c:pt idx="23">
                  <c:v>0.196716132639799</c:v>
                </c:pt>
                <c:pt idx="24">
                  <c:v>0.199444814956959</c:v>
                </c:pt>
                <c:pt idx="25">
                  <c:v>0.199469405252712</c:v>
                </c:pt>
                <c:pt idx="26">
                  <c:v>0.201305299867955</c:v>
                </c:pt>
                <c:pt idx="27">
                  <c:v>0.204596395189463</c:v>
                </c:pt>
                <c:pt idx="28">
                  <c:v>0.205956450311941</c:v>
                </c:pt>
                <c:pt idx="29">
                  <c:v>0.203478140527139</c:v>
                </c:pt>
                <c:pt idx="30">
                  <c:v>0.200560662655125</c:v>
                </c:pt>
                <c:pt idx="31">
                  <c:v>0.201661473280743</c:v>
                </c:pt>
                <c:pt idx="32">
                  <c:v>0.204740218130235</c:v>
                </c:pt>
                <c:pt idx="33">
                  <c:v>0.207905840862059</c:v>
                </c:pt>
                <c:pt idx="34">
                  <c:v>0.210558470424782</c:v>
                </c:pt>
                <c:pt idx="35">
                  <c:v>0.213339554891087</c:v>
                </c:pt>
                <c:pt idx="36">
                  <c:v>0.214366373600602</c:v>
                </c:pt>
                <c:pt idx="37">
                  <c:v>0.215762379704638</c:v>
                </c:pt>
                <c:pt idx="38">
                  <c:v>0.218707438482915</c:v>
                </c:pt>
                <c:pt idx="39">
                  <c:v>0.222820190916334</c:v>
                </c:pt>
                <c:pt idx="40">
                  <c:v>0.227425323024557</c:v>
                </c:pt>
                <c:pt idx="41">
                  <c:v>0.230085974693469</c:v>
                </c:pt>
                <c:pt idx="42">
                  <c:v>0.23171341426841</c:v>
                </c:pt>
                <c:pt idx="43">
                  <c:v>0.231343456908609</c:v>
                </c:pt>
                <c:pt idx="44">
                  <c:v>0.232607616489088</c:v>
                </c:pt>
                <c:pt idx="45">
                  <c:v>0.234664302019577</c:v>
                </c:pt>
                <c:pt idx="46">
                  <c:v>0.236677961400248</c:v>
                </c:pt>
                <c:pt idx="47">
                  <c:v>0.238615781806798</c:v>
                </c:pt>
                <c:pt idx="48">
                  <c:v>0.239856934939387</c:v>
                </c:pt>
                <c:pt idx="49">
                  <c:v>0.241062491531606</c:v>
                </c:pt>
                <c:pt idx="50">
                  <c:v>0.243511239562196</c:v>
                </c:pt>
                <c:pt idx="51">
                  <c:v>0.244708081755251</c:v>
                </c:pt>
                <c:pt idx="52">
                  <c:v>0.245750934054019</c:v>
                </c:pt>
                <c:pt idx="53">
                  <c:v>0.247377556966297</c:v>
                </c:pt>
                <c:pt idx="54">
                  <c:v>0.250151085764467</c:v>
                </c:pt>
                <c:pt idx="55">
                  <c:v>0.253493754380639</c:v>
                </c:pt>
                <c:pt idx="56">
                  <c:v>0.255780615690236</c:v>
                </c:pt>
                <c:pt idx="57">
                  <c:v>0.257189638153988</c:v>
                </c:pt>
                <c:pt idx="58">
                  <c:v>0.257792319380678</c:v>
                </c:pt>
                <c:pt idx="59">
                  <c:v>0.258571278855302</c:v>
                </c:pt>
                <c:pt idx="60">
                  <c:v>0.258645119157445</c:v>
                </c:pt>
                <c:pt idx="61">
                  <c:v>0.257750674452865</c:v>
                </c:pt>
                <c:pt idx="62">
                  <c:v>0.257430543872674</c:v>
                </c:pt>
                <c:pt idx="63">
                  <c:v>0.259118344154522</c:v>
                </c:pt>
                <c:pt idx="64">
                  <c:v>0.260333819641167</c:v>
                </c:pt>
                <c:pt idx="65">
                  <c:v>0.261028296801673</c:v>
                </c:pt>
                <c:pt idx="66">
                  <c:v>0.262297906047588</c:v>
                </c:pt>
                <c:pt idx="67">
                  <c:v>0.264180920954032</c:v>
                </c:pt>
                <c:pt idx="68">
                  <c:v>0.267266719440058</c:v>
                </c:pt>
                <c:pt idx="69">
                  <c:v>0.270096821560567</c:v>
                </c:pt>
                <c:pt idx="70">
                  <c:v>0.271079448530491</c:v>
                </c:pt>
                <c:pt idx="71">
                  <c:v>0.271385686289404</c:v>
                </c:pt>
                <c:pt idx="72">
                  <c:v>0.271666121789852</c:v>
                </c:pt>
                <c:pt idx="73">
                  <c:v>0.273216498225111</c:v>
                </c:pt>
                <c:pt idx="74">
                  <c:v>0.274784890030808</c:v>
                </c:pt>
                <c:pt idx="75">
                  <c:v>0.27657616946697</c:v>
                </c:pt>
                <c:pt idx="76">
                  <c:v>0.279541711808754</c:v>
                </c:pt>
                <c:pt idx="77">
                  <c:v>0.28239493703303</c:v>
                </c:pt>
                <c:pt idx="78">
                  <c:v>0.284689683168475</c:v>
                </c:pt>
                <c:pt idx="79">
                  <c:v>0.28641475899451</c:v>
                </c:pt>
                <c:pt idx="80">
                  <c:v>0.289085335523207</c:v>
                </c:pt>
                <c:pt idx="81">
                  <c:v>0.291970087853247</c:v>
                </c:pt>
                <c:pt idx="82">
                  <c:v>0.293107955463274</c:v>
                </c:pt>
                <c:pt idx="83">
                  <c:v>0.294616079648987</c:v>
                </c:pt>
                <c:pt idx="84">
                  <c:v>0.296336690749041</c:v>
                </c:pt>
                <c:pt idx="85">
                  <c:v>0.295738654699179</c:v>
                </c:pt>
                <c:pt idx="86">
                  <c:v>0.29452842867182</c:v>
                </c:pt>
                <c:pt idx="87">
                  <c:v>0.294360419554939</c:v>
                </c:pt>
                <c:pt idx="88">
                  <c:v>0.293923408310478</c:v>
                </c:pt>
                <c:pt idx="89">
                  <c:v>0.292220346131101</c:v>
                </c:pt>
                <c:pt idx="90">
                  <c:v>0.290018175102345</c:v>
                </c:pt>
                <c:pt idx="91">
                  <c:v>0.288147398717679</c:v>
                </c:pt>
                <c:pt idx="92">
                  <c:v>0.286755742952966</c:v>
                </c:pt>
                <c:pt idx="93">
                  <c:v>0.285411055821797</c:v>
                </c:pt>
                <c:pt idx="94">
                  <c:v>0.282781029201306</c:v>
                </c:pt>
                <c:pt idx="95">
                  <c:v>0.280181299649097</c:v>
                </c:pt>
                <c:pt idx="96">
                  <c:v>0.277888566897934</c:v>
                </c:pt>
                <c:pt idx="97">
                  <c:v>0.276205938163576</c:v>
                </c:pt>
                <c:pt idx="98">
                  <c:v>0.274349785417525</c:v>
                </c:pt>
                <c:pt idx="99">
                  <c:v>0.274130928336394</c:v>
                </c:pt>
                <c:pt idx="100">
                  <c:v>0.275345026782984</c:v>
                </c:pt>
                <c:pt idx="101">
                  <c:v>0.276332987250523</c:v>
                </c:pt>
                <c:pt idx="102">
                  <c:v>0.277667211481893</c:v>
                </c:pt>
                <c:pt idx="103">
                  <c:v>0.280106270202201</c:v>
                </c:pt>
                <c:pt idx="104">
                  <c:v>0.285230167877943</c:v>
                </c:pt>
                <c:pt idx="105">
                  <c:v>0.290503139960445</c:v>
                </c:pt>
                <c:pt idx="106">
                  <c:v>0.29881021001824</c:v>
                </c:pt>
                <c:pt idx="107">
                  <c:v>0.309243733608013</c:v>
                </c:pt>
                <c:pt idx="108">
                  <c:v>0.317521837853283</c:v>
                </c:pt>
                <c:pt idx="109">
                  <c:v>0.320621220150981</c:v>
                </c:pt>
                <c:pt idx="110">
                  <c:v>0.321903041376115</c:v>
                </c:pt>
                <c:pt idx="111">
                  <c:v>0.32401930297234</c:v>
                </c:pt>
                <c:pt idx="112">
                  <c:v>0.32780323731918</c:v>
                </c:pt>
                <c:pt idx="113">
                  <c:v>0.332479247537999</c:v>
                </c:pt>
                <c:pt idx="114">
                  <c:v>0.335510538337832</c:v>
                </c:pt>
                <c:pt idx="115">
                  <c:v>0.335892196133686</c:v>
                </c:pt>
                <c:pt idx="116">
                  <c:v>0.334659931263182</c:v>
                </c:pt>
                <c:pt idx="117">
                  <c:v>0.333334628407065</c:v>
                </c:pt>
                <c:pt idx="118">
                  <c:v>0.332973899308924</c:v>
                </c:pt>
                <c:pt idx="119">
                  <c:v>0.333055574140161</c:v>
                </c:pt>
                <c:pt idx="120">
                  <c:v>0.332650561246139</c:v>
                </c:pt>
                <c:pt idx="121">
                  <c:v>0.329810560562348</c:v>
                </c:pt>
                <c:pt idx="122">
                  <c:v>0.326334925099238</c:v>
                </c:pt>
                <c:pt idx="123">
                  <c:v>0.323775278034268</c:v>
                </c:pt>
                <c:pt idx="124">
                  <c:v>0.314357559717219</c:v>
                </c:pt>
                <c:pt idx="125">
                  <c:v>0.297972286408954</c:v>
                </c:pt>
                <c:pt idx="126">
                  <c:v>0.277171184257167</c:v>
                </c:pt>
                <c:pt idx="127">
                  <c:v>0.230415290221572</c:v>
                </c:pt>
              </c:numCache>
            </c:numRef>
          </c:val>
          <c:smooth val="0"/>
        </c:ser>
        <c:ser>
          <c:idx val="0"/>
          <c:order val="1"/>
          <c:tx>
            <c:v>Trump (2018)</c:v>
          </c:tx>
          <c:spPr>
            <a:ln>
              <a:solidFill>
                <a:srgbClr val="FF0000"/>
              </a:solidFill>
            </a:ln>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calculatorbig!$EM$8:$EM$135</c:f>
              <c:numCache>
                <c:formatCode>0.0%</c:formatCode>
                <c:ptCount val="128"/>
                <c:pt idx="0">
                  <c:v>0.27588452771306</c:v>
                </c:pt>
                <c:pt idx="1">
                  <c:v>0.269695286988281</c:v>
                </c:pt>
                <c:pt idx="2">
                  <c:v>0.261643034755252</c:v>
                </c:pt>
                <c:pt idx="3">
                  <c:v>0.257961640018038</c:v>
                </c:pt>
                <c:pt idx="4">
                  <c:v>0.255637154274154</c:v>
                </c:pt>
                <c:pt idx="5">
                  <c:v>0.254220250877552</c:v>
                </c:pt>
                <c:pt idx="6">
                  <c:v>0.251779659476597</c:v>
                </c:pt>
                <c:pt idx="7">
                  <c:v>0.249001603515353</c:v>
                </c:pt>
                <c:pt idx="8">
                  <c:v>0.248167596117128</c:v>
                </c:pt>
                <c:pt idx="9">
                  <c:v>0.249095864943229</c:v>
                </c:pt>
                <c:pt idx="10">
                  <c:v>0.246279053506441</c:v>
                </c:pt>
                <c:pt idx="11">
                  <c:v>0.245138026075438</c:v>
                </c:pt>
                <c:pt idx="12">
                  <c:v>0.244297238998115</c:v>
                </c:pt>
                <c:pt idx="13">
                  <c:v>0.242885728599504</c:v>
                </c:pt>
                <c:pt idx="14">
                  <c:v>0.242145104683004</c:v>
                </c:pt>
                <c:pt idx="15">
                  <c:v>0.241922607994638</c:v>
                </c:pt>
                <c:pt idx="16">
                  <c:v>0.242079348186962</c:v>
                </c:pt>
                <c:pt idx="17">
                  <c:v>0.242546990280971</c:v>
                </c:pt>
                <c:pt idx="18">
                  <c:v>0.242162480368279</c:v>
                </c:pt>
                <c:pt idx="19">
                  <c:v>0.242346364539117</c:v>
                </c:pt>
                <c:pt idx="20">
                  <c:v>0.245566288707778</c:v>
                </c:pt>
                <c:pt idx="21">
                  <c:v>0.247786590480246</c:v>
                </c:pt>
                <c:pt idx="22">
                  <c:v>0.247139152255841</c:v>
                </c:pt>
                <c:pt idx="23">
                  <c:v>0.247093330952339</c:v>
                </c:pt>
                <c:pt idx="24">
                  <c:v>0.246418671682477</c:v>
                </c:pt>
                <c:pt idx="25">
                  <c:v>0.243478299118578</c:v>
                </c:pt>
                <c:pt idx="26">
                  <c:v>0.242084479657933</c:v>
                </c:pt>
                <c:pt idx="27">
                  <c:v>0.242345121689141</c:v>
                </c:pt>
                <c:pt idx="28">
                  <c:v>0.242388968588784</c:v>
                </c:pt>
                <c:pt idx="29">
                  <c:v>0.239754223963246</c:v>
                </c:pt>
                <c:pt idx="30">
                  <c:v>0.235495310975239</c:v>
                </c:pt>
                <c:pt idx="31">
                  <c:v>0.234857542673126</c:v>
                </c:pt>
                <c:pt idx="32">
                  <c:v>0.236085642362013</c:v>
                </c:pt>
                <c:pt idx="33">
                  <c:v>0.23643738264218</c:v>
                </c:pt>
                <c:pt idx="34">
                  <c:v>0.236390504520386</c:v>
                </c:pt>
                <c:pt idx="35">
                  <c:v>0.236572309397161</c:v>
                </c:pt>
                <c:pt idx="36">
                  <c:v>0.235965810716152</c:v>
                </c:pt>
                <c:pt idx="37">
                  <c:v>0.235574736725539</c:v>
                </c:pt>
                <c:pt idx="38">
                  <c:v>0.235825024079531</c:v>
                </c:pt>
                <c:pt idx="39">
                  <c:v>0.236747400835156</c:v>
                </c:pt>
                <c:pt idx="40">
                  <c:v>0.239067979622632</c:v>
                </c:pt>
                <c:pt idx="41">
                  <c:v>0.240503462031484</c:v>
                </c:pt>
                <c:pt idx="42">
                  <c:v>0.24132325174287</c:v>
                </c:pt>
                <c:pt idx="43">
                  <c:v>0.240124747622758</c:v>
                </c:pt>
                <c:pt idx="44">
                  <c:v>0.240453558973968</c:v>
                </c:pt>
                <c:pt idx="45">
                  <c:v>0.241607878822833</c:v>
                </c:pt>
                <c:pt idx="46">
                  <c:v>0.242633633781224</c:v>
                </c:pt>
                <c:pt idx="47">
                  <c:v>0.243624541908503</c:v>
                </c:pt>
                <c:pt idx="48">
                  <c:v>0.244092256296426</c:v>
                </c:pt>
                <c:pt idx="49">
                  <c:v>0.244571431539953</c:v>
                </c:pt>
                <c:pt idx="50">
                  <c:v>0.246419910341501</c:v>
                </c:pt>
                <c:pt idx="51">
                  <c:v>0.247450698632747</c:v>
                </c:pt>
                <c:pt idx="52">
                  <c:v>0.248410724569112</c:v>
                </c:pt>
                <c:pt idx="53">
                  <c:v>0.249722205568105</c:v>
                </c:pt>
                <c:pt idx="54">
                  <c:v>0.252160028554499</c:v>
                </c:pt>
                <c:pt idx="55">
                  <c:v>0.25532029569149</c:v>
                </c:pt>
                <c:pt idx="56">
                  <c:v>0.257399970199913</c:v>
                </c:pt>
                <c:pt idx="57">
                  <c:v>0.258517257869244</c:v>
                </c:pt>
                <c:pt idx="58">
                  <c:v>0.258811015635729</c:v>
                </c:pt>
                <c:pt idx="59">
                  <c:v>0.259431554935873</c:v>
                </c:pt>
                <c:pt idx="60">
                  <c:v>0.259460486005992</c:v>
                </c:pt>
                <c:pt idx="61">
                  <c:v>0.258478589355946</c:v>
                </c:pt>
                <c:pt idx="62">
                  <c:v>0.258069884963334</c:v>
                </c:pt>
                <c:pt idx="63">
                  <c:v>0.259597550146282</c:v>
                </c:pt>
                <c:pt idx="64">
                  <c:v>0.260727751068771</c:v>
                </c:pt>
                <c:pt idx="65">
                  <c:v>0.261428753845394</c:v>
                </c:pt>
                <c:pt idx="66">
                  <c:v>0.262719232589006</c:v>
                </c:pt>
                <c:pt idx="67">
                  <c:v>0.264593406580389</c:v>
                </c:pt>
                <c:pt idx="68">
                  <c:v>0.267676398158073</c:v>
                </c:pt>
                <c:pt idx="69">
                  <c:v>0.27043681871146</c:v>
                </c:pt>
                <c:pt idx="70">
                  <c:v>0.271341296844184</c:v>
                </c:pt>
                <c:pt idx="71">
                  <c:v>0.271614840254188</c:v>
                </c:pt>
                <c:pt idx="72">
                  <c:v>0.271875673905015</c:v>
                </c:pt>
                <c:pt idx="73">
                  <c:v>0.273403978906572</c:v>
                </c:pt>
                <c:pt idx="74">
                  <c:v>0.274964061565697</c:v>
                </c:pt>
                <c:pt idx="75">
                  <c:v>0.276719040237367</c:v>
                </c:pt>
                <c:pt idx="76">
                  <c:v>0.279652054421604</c:v>
                </c:pt>
                <c:pt idx="77">
                  <c:v>0.28249154984951</c:v>
                </c:pt>
                <c:pt idx="78">
                  <c:v>0.284794888459146</c:v>
                </c:pt>
                <c:pt idx="79">
                  <c:v>0.286521191708744</c:v>
                </c:pt>
                <c:pt idx="80">
                  <c:v>0.289171547628939</c:v>
                </c:pt>
                <c:pt idx="81">
                  <c:v>0.292048944160342</c:v>
                </c:pt>
                <c:pt idx="82">
                  <c:v>0.293175961822271</c:v>
                </c:pt>
                <c:pt idx="83">
                  <c:v>0.294656631536782</c:v>
                </c:pt>
                <c:pt idx="84">
                  <c:v>0.296371970325708</c:v>
                </c:pt>
                <c:pt idx="85">
                  <c:v>0.295785802416503</c:v>
                </c:pt>
                <c:pt idx="86">
                  <c:v>0.294593722559512</c:v>
                </c:pt>
                <c:pt idx="87">
                  <c:v>0.294435861520469</c:v>
                </c:pt>
                <c:pt idx="88">
                  <c:v>0.293992413207889</c:v>
                </c:pt>
                <c:pt idx="89">
                  <c:v>0.292287542484701</c:v>
                </c:pt>
                <c:pt idx="90">
                  <c:v>0.290088365785778</c:v>
                </c:pt>
                <c:pt idx="91">
                  <c:v>0.288209685124457</c:v>
                </c:pt>
                <c:pt idx="92">
                  <c:v>0.286805072799325</c:v>
                </c:pt>
                <c:pt idx="93">
                  <c:v>0.285443371161818</c:v>
                </c:pt>
                <c:pt idx="94">
                  <c:v>0.28280389495194</c:v>
                </c:pt>
                <c:pt idx="95">
                  <c:v>0.280201971530914</c:v>
                </c:pt>
                <c:pt idx="96">
                  <c:v>0.277908899821341</c:v>
                </c:pt>
                <c:pt idx="97">
                  <c:v>0.276223830878735</c:v>
                </c:pt>
                <c:pt idx="98">
                  <c:v>0.274362378753722</c:v>
                </c:pt>
                <c:pt idx="99">
                  <c:v>0.274141100235283</c:v>
                </c:pt>
                <c:pt idx="100">
                  <c:v>0.275357063859701</c:v>
                </c:pt>
                <c:pt idx="101">
                  <c:v>0.276346310041845</c:v>
                </c:pt>
                <c:pt idx="102">
                  <c:v>0.277679194267421</c:v>
                </c:pt>
                <c:pt idx="103">
                  <c:v>0.280115423793177</c:v>
                </c:pt>
                <c:pt idx="104">
                  <c:v>0.285238246287918</c:v>
                </c:pt>
                <c:pt idx="105">
                  <c:v>0.290510871564038</c:v>
                </c:pt>
                <c:pt idx="106">
                  <c:v>0.29881650605239</c:v>
                </c:pt>
                <c:pt idx="107">
                  <c:v>0.309247663710266</c:v>
                </c:pt>
                <c:pt idx="108">
                  <c:v>0.317524343263358</c:v>
                </c:pt>
                <c:pt idx="109">
                  <c:v>0.320623338688165</c:v>
                </c:pt>
                <c:pt idx="110">
                  <c:v>0.321905314922333</c:v>
                </c:pt>
                <c:pt idx="111">
                  <c:v>0.32402169983834</c:v>
                </c:pt>
                <c:pt idx="112">
                  <c:v>0.327805555425584</c:v>
                </c:pt>
                <c:pt idx="113">
                  <c:v>0.332481487654149</c:v>
                </c:pt>
                <c:pt idx="114">
                  <c:v>0.335512533783913</c:v>
                </c:pt>
                <c:pt idx="115">
                  <c:v>0.335893900133669</c:v>
                </c:pt>
                <c:pt idx="116">
                  <c:v>0.334661197848618</c:v>
                </c:pt>
                <c:pt idx="117">
                  <c:v>0.333335340023041</c:v>
                </c:pt>
                <c:pt idx="118">
                  <c:v>0.332974450662732</c:v>
                </c:pt>
                <c:pt idx="119">
                  <c:v>0.333056446164846</c:v>
                </c:pt>
                <c:pt idx="120">
                  <c:v>0.332651556935161</c:v>
                </c:pt>
                <c:pt idx="121">
                  <c:v>0.32981133274734</c:v>
                </c:pt>
                <c:pt idx="122">
                  <c:v>0.326335456687957</c:v>
                </c:pt>
                <c:pt idx="123">
                  <c:v>0.323775458615273</c:v>
                </c:pt>
                <c:pt idx="124">
                  <c:v>0.314357609022409</c:v>
                </c:pt>
                <c:pt idx="125">
                  <c:v>0.297972299158573</c:v>
                </c:pt>
                <c:pt idx="126">
                  <c:v>0.277171186637133</c:v>
                </c:pt>
                <c:pt idx="127">
                  <c:v>0.230415290221572</c:v>
                </c:pt>
              </c:numCache>
            </c:numRef>
          </c:val>
          <c:smooth val="0"/>
        </c:ser>
        <c:ser>
          <c:idx val="7"/>
          <c:order val="2"/>
          <c:tx>
            <c:strRef>
              <c:f>calculatorbig!$FX$7</c:f>
              <c:strCache>
                <c:ptCount val="1"/>
                <c:pt idx="0">
                  <c:v>Taxes-expanded refundable credits (Buttigieg)</c:v>
                </c:pt>
              </c:strCache>
            </c:strRef>
          </c:tx>
          <c:spPr>
            <a:ln w="31750">
              <a:solidFill>
                <a:srgbClr val="FFC100"/>
              </a:solidFill>
              <a:prstDash val="sysDot"/>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calculatorbig!$FX$8:$FX$135</c:f>
              <c:numCache>
                <c:formatCode>0.0%</c:formatCode>
                <c:ptCount val="128"/>
                <c:pt idx="0">
                  <c:v>0.120648278355155</c:v>
                </c:pt>
                <c:pt idx="1">
                  <c:v>0.129985598474049</c:v>
                </c:pt>
                <c:pt idx="2">
                  <c:v>0.130145027789813</c:v>
                </c:pt>
                <c:pt idx="3">
                  <c:v>0.12146406032092</c:v>
                </c:pt>
                <c:pt idx="4">
                  <c:v>0.131480164492325</c:v>
                </c:pt>
                <c:pt idx="5">
                  <c:v>0.133848027073284</c:v>
                </c:pt>
                <c:pt idx="6">
                  <c:v>0.13970885999958</c:v>
                </c:pt>
                <c:pt idx="7">
                  <c:v>0.133516168693272</c:v>
                </c:pt>
                <c:pt idx="8">
                  <c:v>0.137002747214417</c:v>
                </c:pt>
                <c:pt idx="9">
                  <c:v>0.142350967725086</c:v>
                </c:pt>
                <c:pt idx="10">
                  <c:v>0.135152328199489</c:v>
                </c:pt>
                <c:pt idx="11">
                  <c:v>0.13255205574674</c:v>
                </c:pt>
                <c:pt idx="12">
                  <c:v>0.134911016103208</c:v>
                </c:pt>
                <c:pt idx="13">
                  <c:v>0.13445336847996</c:v>
                </c:pt>
                <c:pt idx="14">
                  <c:v>0.136642970796423</c:v>
                </c:pt>
                <c:pt idx="15">
                  <c:v>0.141167133890009</c:v>
                </c:pt>
                <c:pt idx="16">
                  <c:v>0.150400939357884</c:v>
                </c:pt>
                <c:pt idx="17">
                  <c:v>0.149128350103028</c:v>
                </c:pt>
                <c:pt idx="18">
                  <c:v>0.149970007958426</c:v>
                </c:pt>
                <c:pt idx="19">
                  <c:v>0.155337437836076</c:v>
                </c:pt>
                <c:pt idx="20">
                  <c:v>0.156380449167302</c:v>
                </c:pt>
                <c:pt idx="21">
                  <c:v>0.160656643195231</c:v>
                </c:pt>
                <c:pt idx="22">
                  <c:v>0.162790584650769</c:v>
                </c:pt>
                <c:pt idx="23">
                  <c:v>0.166363112275484</c:v>
                </c:pt>
                <c:pt idx="24">
                  <c:v>0.171632079890375</c:v>
                </c:pt>
                <c:pt idx="25">
                  <c:v>0.173552980632263</c:v>
                </c:pt>
                <c:pt idx="26">
                  <c:v>0.177637523284242</c:v>
                </c:pt>
                <c:pt idx="27">
                  <c:v>0.183319852576993</c:v>
                </c:pt>
                <c:pt idx="28">
                  <c:v>0.186316751666947</c:v>
                </c:pt>
                <c:pt idx="29">
                  <c:v>0.183364242092423</c:v>
                </c:pt>
                <c:pt idx="30">
                  <c:v>0.181427195230031</c:v>
                </c:pt>
                <c:pt idx="31">
                  <c:v>0.185067000974773</c:v>
                </c:pt>
                <c:pt idx="32">
                  <c:v>0.187538692134293</c:v>
                </c:pt>
                <c:pt idx="33">
                  <c:v>0.193516848017938</c:v>
                </c:pt>
                <c:pt idx="34">
                  <c:v>0.197044801169131</c:v>
                </c:pt>
                <c:pt idx="35">
                  <c:v>0.20250761462756</c:v>
                </c:pt>
                <c:pt idx="36">
                  <c:v>0.204385715040387</c:v>
                </c:pt>
                <c:pt idx="37">
                  <c:v>0.206851548240285</c:v>
                </c:pt>
                <c:pt idx="38">
                  <c:v>0.211049976700689</c:v>
                </c:pt>
                <c:pt idx="39">
                  <c:v>0.21776082787616</c:v>
                </c:pt>
                <c:pt idx="40">
                  <c:v>0.223525254935995</c:v>
                </c:pt>
                <c:pt idx="41">
                  <c:v>0.226941847954308</c:v>
                </c:pt>
                <c:pt idx="42">
                  <c:v>0.229302969688832</c:v>
                </c:pt>
                <c:pt idx="43">
                  <c:v>0.229271176417225</c:v>
                </c:pt>
                <c:pt idx="44">
                  <c:v>0.231211531008572</c:v>
                </c:pt>
                <c:pt idx="45">
                  <c:v>0.234069995459011</c:v>
                </c:pt>
                <c:pt idx="46">
                  <c:v>0.236849411260121</c:v>
                </c:pt>
                <c:pt idx="47">
                  <c:v>0.239471765087376</c:v>
                </c:pt>
                <c:pt idx="48">
                  <c:v>0.241180582284292</c:v>
                </c:pt>
                <c:pt idx="49">
                  <c:v>0.243074095630274</c:v>
                </c:pt>
                <c:pt idx="50">
                  <c:v>0.246057270376417</c:v>
                </c:pt>
                <c:pt idx="51">
                  <c:v>0.247433075182518</c:v>
                </c:pt>
                <c:pt idx="52">
                  <c:v>0.248454996673937</c:v>
                </c:pt>
                <c:pt idx="53">
                  <c:v>0.250380424795983</c:v>
                </c:pt>
                <c:pt idx="54">
                  <c:v>0.253550844893345</c:v>
                </c:pt>
                <c:pt idx="55">
                  <c:v>0.257124293449455</c:v>
                </c:pt>
                <c:pt idx="56">
                  <c:v>0.259346011377849</c:v>
                </c:pt>
                <c:pt idx="57">
                  <c:v>0.260903546485846</c:v>
                </c:pt>
                <c:pt idx="58">
                  <c:v>0.262117375818678</c:v>
                </c:pt>
                <c:pt idx="59">
                  <c:v>0.263185235817458</c:v>
                </c:pt>
                <c:pt idx="60">
                  <c:v>0.263287732939793</c:v>
                </c:pt>
                <c:pt idx="61">
                  <c:v>0.262947507556662</c:v>
                </c:pt>
                <c:pt idx="62">
                  <c:v>0.26293232137571</c:v>
                </c:pt>
                <c:pt idx="63">
                  <c:v>0.264538849006279</c:v>
                </c:pt>
                <c:pt idx="64">
                  <c:v>0.265785959438616</c:v>
                </c:pt>
                <c:pt idx="65">
                  <c:v>0.266520106698378</c:v>
                </c:pt>
                <c:pt idx="66">
                  <c:v>0.268029284013463</c:v>
                </c:pt>
                <c:pt idx="67">
                  <c:v>0.270749129746512</c:v>
                </c:pt>
                <c:pt idx="68">
                  <c:v>0.273767186592582</c:v>
                </c:pt>
                <c:pt idx="69">
                  <c:v>0.276650196920196</c:v>
                </c:pt>
                <c:pt idx="70">
                  <c:v>0.277952224799912</c:v>
                </c:pt>
                <c:pt idx="71">
                  <c:v>0.27821285250455</c:v>
                </c:pt>
                <c:pt idx="72">
                  <c:v>0.278860771088191</c:v>
                </c:pt>
                <c:pt idx="73">
                  <c:v>0.280494678530784</c:v>
                </c:pt>
                <c:pt idx="74">
                  <c:v>0.282177539853463</c:v>
                </c:pt>
                <c:pt idx="75">
                  <c:v>0.284361117446873</c:v>
                </c:pt>
                <c:pt idx="76">
                  <c:v>0.287434567442902</c:v>
                </c:pt>
                <c:pt idx="77">
                  <c:v>0.290256227239704</c:v>
                </c:pt>
                <c:pt idx="78">
                  <c:v>0.292680140843618</c:v>
                </c:pt>
                <c:pt idx="79">
                  <c:v>0.294676297946384</c:v>
                </c:pt>
                <c:pt idx="80">
                  <c:v>0.297829228458403</c:v>
                </c:pt>
                <c:pt idx="81">
                  <c:v>0.300220305455746</c:v>
                </c:pt>
                <c:pt idx="82">
                  <c:v>0.301575504596928</c:v>
                </c:pt>
                <c:pt idx="83">
                  <c:v>0.303431793708015</c:v>
                </c:pt>
                <c:pt idx="84">
                  <c:v>0.305229054280137</c:v>
                </c:pt>
                <c:pt idx="85">
                  <c:v>0.305000003531444</c:v>
                </c:pt>
                <c:pt idx="86">
                  <c:v>0.30454750112126</c:v>
                </c:pt>
                <c:pt idx="87">
                  <c:v>0.304684395641619</c:v>
                </c:pt>
                <c:pt idx="88">
                  <c:v>0.304637122342126</c:v>
                </c:pt>
                <c:pt idx="89">
                  <c:v>0.303539460761751</c:v>
                </c:pt>
                <c:pt idx="90">
                  <c:v>0.302198114541975</c:v>
                </c:pt>
                <c:pt idx="91">
                  <c:v>0.301497831297786</c:v>
                </c:pt>
                <c:pt idx="92">
                  <c:v>0.30123386748168</c:v>
                </c:pt>
                <c:pt idx="93">
                  <c:v>0.301386599595084</c:v>
                </c:pt>
                <c:pt idx="94">
                  <c:v>0.300043939608748</c:v>
                </c:pt>
                <c:pt idx="95">
                  <c:v>0.298144002192131</c:v>
                </c:pt>
                <c:pt idx="96">
                  <c:v>0.299677255389351</c:v>
                </c:pt>
                <c:pt idx="97">
                  <c:v>0.306982269286646</c:v>
                </c:pt>
                <c:pt idx="98">
                  <c:v>0.323767858076596</c:v>
                </c:pt>
                <c:pt idx="99">
                  <c:v>0.334854460068266</c:v>
                </c:pt>
                <c:pt idx="100">
                  <c:v>0.342569593088493</c:v>
                </c:pt>
                <c:pt idx="101">
                  <c:v>0.344723428609721</c:v>
                </c:pt>
                <c:pt idx="102">
                  <c:v>0.35225673792717</c:v>
                </c:pt>
                <c:pt idx="103">
                  <c:v>0.356536415626459</c:v>
                </c:pt>
                <c:pt idx="104">
                  <c:v>0.371492196987939</c:v>
                </c:pt>
                <c:pt idx="105">
                  <c:v>0.383517781699527</c:v>
                </c:pt>
                <c:pt idx="106">
                  <c:v>0.404234938681039</c:v>
                </c:pt>
                <c:pt idx="107">
                  <c:v>0.430736398234262</c:v>
                </c:pt>
                <c:pt idx="108">
                  <c:v>0.450962628613991</c:v>
                </c:pt>
                <c:pt idx="109">
                  <c:v>0.460316021177738</c:v>
                </c:pt>
                <c:pt idx="110">
                  <c:v>0.460158799725446</c:v>
                </c:pt>
                <c:pt idx="111">
                  <c:v>0.466573710818583</c:v>
                </c:pt>
                <c:pt idx="112">
                  <c:v>0.477406957896308</c:v>
                </c:pt>
                <c:pt idx="113">
                  <c:v>0.490468834137577</c:v>
                </c:pt>
                <c:pt idx="114">
                  <c:v>0.499433547697527</c:v>
                </c:pt>
                <c:pt idx="115">
                  <c:v>0.505690913289119</c:v>
                </c:pt>
                <c:pt idx="116">
                  <c:v>0.511117695948909</c:v>
                </c:pt>
                <c:pt idx="117">
                  <c:v>0.515888875561467</c:v>
                </c:pt>
                <c:pt idx="118">
                  <c:v>0.513852598534916</c:v>
                </c:pt>
                <c:pt idx="119">
                  <c:v>0.515705292942174</c:v>
                </c:pt>
                <c:pt idx="120">
                  <c:v>0.526698455151079</c:v>
                </c:pt>
                <c:pt idx="121">
                  <c:v>0.518986972433973</c:v>
                </c:pt>
                <c:pt idx="122">
                  <c:v>0.502328509765354</c:v>
                </c:pt>
                <c:pt idx="123">
                  <c:v>0.516311228994346</c:v>
                </c:pt>
                <c:pt idx="124">
                  <c:v>0.505799996104857</c:v>
                </c:pt>
                <c:pt idx="125">
                  <c:v>0.502928323861688</c:v>
                </c:pt>
                <c:pt idx="126">
                  <c:v>0.456377692503244</c:v>
                </c:pt>
                <c:pt idx="127">
                  <c:v>0.387457126526688</c:v>
                </c:pt>
              </c:numCache>
            </c:numRef>
          </c:val>
          <c:smooth val="0"/>
        </c:ser>
        <c:ser>
          <c:idx val="1"/>
          <c:order val="3"/>
          <c:spPr>
            <a:ln w="31750">
              <a:solidFill>
                <a:srgbClr val="FFC100"/>
              </a:solidFill>
            </a:ln>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calculatorbig!$EI$8:$EI$135</c:f>
              <c:numCache>
                <c:formatCode>0.0%</c:formatCode>
                <c:ptCount val="128"/>
                <c:pt idx="0">
                  <c:v>0.277437463308133</c:v>
                </c:pt>
                <c:pt idx="1">
                  <c:v>0.271599991722224</c:v>
                </c:pt>
                <c:pt idx="2">
                  <c:v>0.263124205404106</c:v>
                </c:pt>
                <c:pt idx="3">
                  <c:v>0.259374302611669</c:v>
                </c:pt>
                <c:pt idx="4">
                  <c:v>0.257122803882676</c:v>
                </c:pt>
                <c:pt idx="5">
                  <c:v>0.255407918255104</c:v>
                </c:pt>
                <c:pt idx="6">
                  <c:v>0.253510977409613</c:v>
                </c:pt>
                <c:pt idx="7">
                  <c:v>0.250590864761897</c:v>
                </c:pt>
                <c:pt idx="8">
                  <c:v>0.2496461167844</c:v>
                </c:pt>
                <c:pt idx="9">
                  <c:v>0.252400374414773</c:v>
                </c:pt>
                <c:pt idx="10">
                  <c:v>0.248117550888097</c:v>
                </c:pt>
                <c:pt idx="11">
                  <c:v>0.247050808706253</c:v>
                </c:pt>
                <c:pt idx="12">
                  <c:v>0.246238008464382</c:v>
                </c:pt>
                <c:pt idx="13">
                  <c:v>0.244765790086182</c:v>
                </c:pt>
                <c:pt idx="14">
                  <c:v>0.244257804553638</c:v>
                </c:pt>
                <c:pt idx="15">
                  <c:v>0.244183621899048</c:v>
                </c:pt>
                <c:pt idx="16">
                  <c:v>0.244130317342498</c:v>
                </c:pt>
                <c:pt idx="17">
                  <c:v>0.244780594098973</c:v>
                </c:pt>
                <c:pt idx="18">
                  <c:v>0.244161194184251</c:v>
                </c:pt>
                <c:pt idx="19">
                  <c:v>0.244527402567939</c:v>
                </c:pt>
                <c:pt idx="20">
                  <c:v>0.247871213460295</c:v>
                </c:pt>
                <c:pt idx="21">
                  <c:v>0.250235312486262</c:v>
                </c:pt>
                <c:pt idx="22">
                  <c:v>0.249716330761035</c:v>
                </c:pt>
                <c:pt idx="23">
                  <c:v>0.249881058809943</c:v>
                </c:pt>
                <c:pt idx="24">
                  <c:v>0.249020487275473</c:v>
                </c:pt>
                <c:pt idx="25">
                  <c:v>0.246245337805368</c:v>
                </c:pt>
                <c:pt idx="26">
                  <c:v>0.245086538578941</c:v>
                </c:pt>
                <c:pt idx="27">
                  <c:v>0.245477653086237</c:v>
                </c:pt>
                <c:pt idx="28">
                  <c:v>0.245756265953265</c:v>
                </c:pt>
                <c:pt idx="29">
                  <c:v>0.243608064883571</c:v>
                </c:pt>
                <c:pt idx="30">
                  <c:v>0.24001290666663</c:v>
                </c:pt>
                <c:pt idx="31">
                  <c:v>0.239562389645452</c:v>
                </c:pt>
                <c:pt idx="32">
                  <c:v>0.240758595521428</c:v>
                </c:pt>
                <c:pt idx="33">
                  <c:v>0.241146689739408</c:v>
                </c:pt>
                <c:pt idx="34">
                  <c:v>0.241295385642521</c:v>
                </c:pt>
                <c:pt idx="35">
                  <c:v>0.24169288422553</c:v>
                </c:pt>
                <c:pt idx="36">
                  <c:v>0.241344019866948</c:v>
                </c:pt>
                <c:pt idx="37">
                  <c:v>0.241124007447744</c:v>
                </c:pt>
                <c:pt idx="38">
                  <c:v>0.241506611449044</c:v>
                </c:pt>
                <c:pt idx="39">
                  <c:v>0.242796997619461</c:v>
                </c:pt>
                <c:pt idx="40">
                  <c:v>0.245069160488023</c:v>
                </c:pt>
                <c:pt idx="41">
                  <c:v>0.24674753108614</c:v>
                </c:pt>
                <c:pt idx="42">
                  <c:v>0.247944161439008</c:v>
                </c:pt>
                <c:pt idx="43">
                  <c:v>0.246732286710406</c:v>
                </c:pt>
                <c:pt idx="44">
                  <c:v>0.247162349343075</c:v>
                </c:pt>
                <c:pt idx="45">
                  <c:v>0.248603054773737</c:v>
                </c:pt>
                <c:pt idx="46">
                  <c:v>0.249759864366867</c:v>
                </c:pt>
                <c:pt idx="47">
                  <c:v>0.250944894563816</c:v>
                </c:pt>
                <c:pt idx="48">
                  <c:v>0.251551570766383</c:v>
                </c:pt>
                <c:pt idx="49">
                  <c:v>0.252395537105149</c:v>
                </c:pt>
                <c:pt idx="50">
                  <c:v>0.254266137348237</c:v>
                </c:pt>
                <c:pt idx="51">
                  <c:v>0.255411394793085</c:v>
                </c:pt>
                <c:pt idx="52">
                  <c:v>0.256354575265777</c:v>
                </c:pt>
                <c:pt idx="53">
                  <c:v>0.257787821017257</c:v>
                </c:pt>
                <c:pt idx="54">
                  <c:v>0.260144128693081</c:v>
                </c:pt>
                <c:pt idx="55">
                  <c:v>0.26349118782031</c:v>
                </c:pt>
                <c:pt idx="56">
                  <c:v>0.265449635424061</c:v>
                </c:pt>
                <c:pt idx="57">
                  <c:v>0.266596910875891</c:v>
                </c:pt>
                <c:pt idx="58">
                  <c:v>0.267284633838673</c:v>
                </c:pt>
                <c:pt idx="59">
                  <c:v>0.267979003215375</c:v>
                </c:pt>
                <c:pt idx="60">
                  <c:v>0.268039524244541</c:v>
                </c:pt>
                <c:pt idx="61">
                  <c:v>0.26723594660702</c:v>
                </c:pt>
                <c:pt idx="62">
                  <c:v>0.267106305172233</c:v>
                </c:pt>
                <c:pt idx="63">
                  <c:v>0.268471994487365</c:v>
                </c:pt>
                <c:pt idx="64">
                  <c:v>0.269633382798919</c:v>
                </c:pt>
                <c:pt idx="65">
                  <c:v>0.270346039246911</c:v>
                </c:pt>
                <c:pt idx="66">
                  <c:v>0.271753245059479</c:v>
                </c:pt>
                <c:pt idx="67">
                  <c:v>0.274141380447242</c:v>
                </c:pt>
                <c:pt idx="68">
                  <c:v>0.277089983695003</c:v>
                </c:pt>
                <c:pt idx="69">
                  <c:v>0.279815458908722</c:v>
                </c:pt>
                <c:pt idx="70">
                  <c:v>0.280986505590415</c:v>
                </c:pt>
                <c:pt idx="71">
                  <c:v>0.281241077975736</c:v>
                </c:pt>
                <c:pt idx="72">
                  <c:v>0.281845209480501</c:v>
                </c:pt>
                <c:pt idx="73">
                  <c:v>0.28338506150986</c:v>
                </c:pt>
                <c:pt idx="74">
                  <c:v>0.285000840535808</c:v>
                </c:pt>
                <c:pt idx="75">
                  <c:v>0.287075460839495</c:v>
                </c:pt>
                <c:pt idx="76">
                  <c:v>0.290028148190617</c:v>
                </c:pt>
                <c:pt idx="77">
                  <c:v>0.292792927483345</c:v>
                </c:pt>
                <c:pt idx="78">
                  <c:v>0.295157042191156</c:v>
                </c:pt>
                <c:pt idx="79">
                  <c:v>0.297062000701853</c:v>
                </c:pt>
                <c:pt idx="80">
                  <c:v>0.300120994871063</c:v>
                </c:pt>
                <c:pt idx="81">
                  <c:v>0.302494901478747</c:v>
                </c:pt>
                <c:pt idx="82">
                  <c:v>0.303793067131952</c:v>
                </c:pt>
                <c:pt idx="83">
                  <c:v>0.305502147939491</c:v>
                </c:pt>
                <c:pt idx="84">
                  <c:v>0.307231214164377</c:v>
                </c:pt>
                <c:pt idx="85">
                  <c:v>0.306930722825444</c:v>
                </c:pt>
                <c:pt idx="86">
                  <c:v>0.306405690284841</c:v>
                </c:pt>
                <c:pt idx="87">
                  <c:v>0.306484286353735</c:v>
                </c:pt>
                <c:pt idx="88">
                  <c:v>0.306289595441817</c:v>
                </c:pt>
                <c:pt idx="89">
                  <c:v>0.305030691748824</c:v>
                </c:pt>
                <c:pt idx="90">
                  <c:v>0.303440389574386</c:v>
                </c:pt>
                <c:pt idx="91">
                  <c:v>0.302155841449736</c:v>
                </c:pt>
                <c:pt idx="92">
                  <c:v>0.300923436585583</c:v>
                </c:pt>
                <c:pt idx="93">
                  <c:v>0.300167867938955</c:v>
                </c:pt>
                <c:pt idx="94">
                  <c:v>0.298403253323079</c:v>
                </c:pt>
                <c:pt idx="95">
                  <c:v>0.296544415641897</c:v>
                </c:pt>
                <c:pt idx="96">
                  <c:v>0.298446100763241</c:v>
                </c:pt>
                <c:pt idx="97">
                  <c:v>0.306227962020954</c:v>
                </c:pt>
                <c:pt idx="98">
                  <c:v>0.323380432643819</c:v>
                </c:pt>
                <c:pt idx="99">
                  <c:v>0.334642668696325</c:v>
                </c:pt>
                <c:pt idx="100">
                  <c:v>0.342438318289315</c:v>
                </c:pt>
                <c:pt idx="101">
                  <c:v>0.344644667256626</c:v>
                </c:pt>
                <c:pt idx="102">
                  <c:v>0.352205295094529</c:v>
                </c:pt>
                <c:pt idx="103">
                  <c:v>0.35650097895181</c:v>
                </c:pt>
                <c:pt idx="104">
                  <c:v>0.37148018454393</c:v>
                </c:pt>
                <c:pt idx="105">
                  <c:v>0.383518617136383</c:v>
                </c:pt>
                <c:pt idx="106">
                  <c:v>0.404241500964082</c:v>
                </c:pt>
                <c:pt idx="107">
                  <c:v>0.430741466310851</c:v>
                </c:pt>
                <c:pt idx="108">
                  <c:v>0.450966549709</c:v>
                </c:pt>
                <c:pt idx="109">
                  <c:v>0.460319457604061</c:v>
                </c:pt>
                <c:pt idx="110">
                  <c:v>0.460162769559102</c:v>
                </c:pt>
                <c:pt idx="111">
                  <c:v>0.466578816841573</c:v>
                </c:pt>
                <c:pt idx="112">
                  <c:v>0.477411985964317</c:v>
                </c:pt>
                <c:pt idx="113">
                  <c:v>0.490473926510507</c:v>
                </c:pt>
                <c:pt idx="114">
                  <c:v>0.499438615698731</c:v>
                </c:pt>
                <c:pt idx="115">
                  <c:v>0.505695281495885</c:v>
                </c:pt>
                <c:pt idx="116">
                  <c:v>0.511121050977356</c:v>
                </c:pt>
                <c:pt idx="117">
                  <c:v>0.515890942272106</c:v>
                </c:pt>
                <c:pt idx="118">
                  <c:v>0.513854011535041</c:v>
                </c:pt>
                <c:pt idx="119">
                  <c:v>0.515707298901438</c:v>
                </c:pt>
                <c:pt idx="120">
                  <c:v>0.526700710653981</c:v>
                </c:pt>
                <c:pt idx="121">
                  <c:v>0.518988667365615</c:v>
                </c:pt>
                <c:pt idx="122">
                  <c:v>0.502329649651911</c:v>
                </c:pt>
                <c:pt idx="123">
                  <c:v>0.516311635181576</c:v>
                </c:pt>
                <c:pt idx="124">
                  <c:v>0.505800083374327</c:v>
                </c:pt>
                <c:pt idx="125">
                  <c:v>0.502928295213919</c:v>
                </c:pt>
                <c:pt idx="126">
                  <c:v>0.456377683249192</c:v>
                </c:pt>
                <c:pt idx="127">
                  <c:v>0.387457126526688</c:v>
                </c:pt>
              </c:numCache>
            </c:numRef>
          </c:val>
          <c:smooth val="0"/>
        </c:ser>
        <c:dLbls>
          <c:showLegendKey val="0"/>
          <c:showVal val="0"/>
          <c:showCatName val="0"/>
          <c:showSerName val="0"/>
          <c:showPercent val="0"/>
          <c:showBubbleSize val="0"/>
        </c:dLbls>
        <c:marker val="1"/>
        <c:smooth val="0"/>
        <c:axId val="2107012808"/>
        <c:axId val="2107018648"/>
      </c:lineChart>
      <c:catAx>
        <c:axId val="2107012808"/>
        <c:scaling>
          <c:orientation val="minMax"/>
        </c:scaling>
        <c:delete val="0"/>
        <c:axPos val="b"/>
        <c:majorGridlines>
          <c:spPr>
            <a:ln>
              <a:solidFill>
                <a:schemeClr val="bg1">
                  <a:lumMod val="85000"/>
                </a:schemeClr>
              </a:solidFill>
              <a:prstDash val="sysDash"/>
            </a:ln>
          </c:spPr>
        </c:majorGridlines>
        <c:title>
          <c:tx>
            <c:rich>
              <a:bodyPr/>
              <a:lstStyle/>
              <a:p>
                <a:pPr>
                  <a:defRPr/>
                </a:pPr>
                <a:r>
                  <a:rPr lang="en-US" sz="1300"/>
                  <a:t>Income group</a:t>
                </a:r>
              </a:p>
            </c:rich>
          </c:tx>
          <c:layout>
            <c:manualLayout>
              <c:xMode val="edge"/>
              <c:yMode val="edge"/>
              <c:x val="0.410780766580155"/>
              <c:y val="0.89378545102075"/>
            </c:manualLayout>
          </c:layout>
          <c:overlay val="0"/>
        </c:title>
        <c:numFmt formatCode="0%" sourceLinked="1"/>
        <c:majorTickMark val="out"/>
        <c:minorTickMark val="none"/>
        <c:tickLblPos val="nextTo"/>
        <c:txPr>
          <a:bodyPr rot="-5400000" vert="horz"/>
          <a:lstStyle/>
          <a:p>
            <a:pPr>
              <a:defRPr sz="1200"/>
            </a:pPr>
            <a:endParaRPr lang="en-US"/>
          </a:p>
        </c:txPr>
        <c:crossAx val="2107018648"/>
        <c:crossesAt val="0.0"/>
        <c:auto val="1"/>
        <c:lblAlgn val="ctr"/>
        <c:lblOffset val="100"/>
        <c:tickLblSkip val="1"/>
        <c:tickMarkSkip val="10"/>
        <c:noMultiLvlLbl val="0"/>
      </c:catAx>
      <c:valAx>
        <c:axId val="2107018648"/>
        <c:scaling>
          <c:orientation val="minMax"/>
          <c:max val="0.55"/>
          <c:min val="0.0"/>
        </c:scaling>
        <c:delete val="0"/>
        <c:axPos val="l"/>
        <c:majorGridlines>
          <c:spPr>
            <a:ln>
              <a:solidFill>
                <a:schemeClr val="bg1">
                  <a:lumMod val="85000"/>
                </a:schemeClr>
              </a:solidFill>
              <a:prstDash val="sysDash"/>
            </a:ln>
          </c:spPr>
        </c:majorGridlines>
        <c:title>
          <c:tx>
            <c:rich>
              <a:bodyPr rot="-5400000" vert="horz"/>
              <a:lstStyle/>
              <a:p>
                <a:pPr>
                  <a:defRPr sz="1400"/>
                </a:pPr>
                <a:r>
                  <a:rPr lang="fr-FR" sz="1400" b="0"/>
                  <a:t>Total tax rate (% of income)</a:t>
                </a:r>
              </a:p>
            </c:rich>
          </c:tx>
          <c:layout>
            <c:manualLayout>
              <c:xMode val="edge"/>
              <c:yMode val="edge"/>
              <c:x val="0.00100496341588586"/>
              <c:y val="0.110077064834981"/>
            </c:manualLayout>
          </c:layout>
          <c:overlay val="0"/>
        </c:title>
        <c:numFmt formatCode="0%" sourceLinked="0"/>
        <c:majorTickMark val="none"/>
        <c:minorTickMark val="none"/>
        <c:tickLblPos val="nextTo"/>
        <c:txPr>
          <a:bodyPr/>
          <a:lstStyle/>
          <a:p>
            <a:pPr>
              <a:defRPr sz="1200"/>
            </a:pPr>
            <a:endParaRPr lang="en-US"/>
          </a:p>
        </c:txPr>
        <c:crossAx val="2107012808"/>
        <c:crosses val="autoZero"/>
        <c:crossBetween val="between"/>
      </c:valAx>
      <c:spPr>
        <a:ln>
          <a:solidFill>
            <a:schemeClr val="bg1"/>
          </a:solidFill>
        </a:ln>
      </c:spPr>
    </c:plotArea>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a:t>Total</a:t>
            </a:r>
            <a:r>
              <a:rPr lang="en-US" sz="1400" baseline="0"/>
              <a:t> </a:t>
            </a:r>
            <a:r>
              <a:rPr lang="en-US" sz="1400"/>
              <a:t>Tax Rates by</a:t>
            </a:r>
            <a:r>
              <a:rPr lang="en-US" sz="1400" baseline="0"/>
              <a:t> income groups</a:t>
            </a:r>
            <a:endParaRPr lang="en-US" sz="1400"/>
          </a:p>
        </c:rich>
      </c:tx>
      <c:layout>
        <c:manualLayout>
          <c:xMode val="edge"/>
          <c:yMode val="edge"/>
          <c:x val="0.261339092086687"/>
          <c:y val="0.00362644464709289"/>
        </c:manualLayout>
      </c:layout>
      <c:overlay val="0"/>
    </c:title>
    <c:autoTitleDeleted val="0"/>
    <c:plotArea>
      <c:layout>
        <c:manualLayout>
          <c:layoutTarget val="inner"/>
          <c:xMode val="edge"/>
          <c:yMode val="edge"/>
          <c:x val="0.136912285941574"/>
          <c:y val="0.0939639122192449"/>
          <c:w val="0.744568032998049"/>
          <c:h val="0.635424361619349"/>
        </c:manualLayout>
      </c:layout>
      <c:lineChart>
        <c:grouping val="standard"/>
        <c:varyColors val="0"/>
        <c:ser>
          <c:idx val="2"/>
          <c:order val="0"/>
          <c:tx>
            <c:v>Current tax system</c:v>
          </c:tx>
          <c:spPr>
            <a:ln w="19050">
              <a:solidFill>
                <a:srgbClr val="FF0000"/>
              </a:solidFill>
            </a:ln>
            <a:effectLst/>
          </c:spPr>
          <c:marker>
            <c:symbol val="circle"/>
            <c:size val="8"/>
            <c:spPr>
              <a:solidFill>
                <a:srgbClr val="FF0000"/>
              </a:solidFill>
              <a:ln>
                <a:solidFill>
                  <a:srgbClr val="FF0000"/>
                </a:solidFill>
              </a:ln>
              <a:effectLst/>
            </c:spPr>
          </c:marker>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calculator!$E$8:$E$22</c:f>
              <c:numCache>
                <c:formatCode>0.0%</c:formatCode>
                <c:ptCount val="15"/>
                <c:pt idx="0">
                  <c:v>0.256186448303788</c:v>
                </c:pt>
                <c:pt idx="1">
                  <c:v>0.242467391923449</c:v>
                </c:pt>
                <c:pt idx="2">
                  <c:v>0.244941339982831</c:v>
                </c:pt>
                <c:pt idx="3">
                  <c:v>0.235210703165942</c:v>
                </c:pt>
                <c:pt idx="4">
                  <c:v>0.241975250106681</c:v>
                </c:pt>
                <c:pt idx="5">
                  <c:v>0.253861727654469</c:v>
                </c:pt>
                <c:pt idx="6">
                  <c:v>0.262563565659587</c:v>
                </c:pt>
                <c:pt idx="7">
                  <c:v>0.277682048861088</c:v>
                </c:pt>
                <c:pt idx="8">
                  <c:v>0.294032098893679</c:v>
                </c:pt>
                <c:pt idx="9">
                  <c:v>0.286337817638266</c:v>
                </c:pt>
                <c:pt idx="10">
                  <c:v>0.276626304856564</c:v>
                </c:pt>
                <c:pt idx="11">
                  <c:v>0.289117477209916</c:v>
                </c:pt>
                <c:pt idx="12">
                  <c:v>0.331389320548379</c:v>
                </c:pt>
                <c:pt idx="13">
                  <c:v>0.306842547310774</c:v>
                </c:pt>
                <c:pt idx="14">
                  <c:v>0.230415284161715</c:v>
                </c:pt>
              </c:numCache>
            </c:numRef>
          </c:val>
          <c:smooth val="0"/>
        </c:ser>
        <c:ser>
          <c:idx val="1"/>
          <c:order val="1"/>
          <c:tx>
            <c:v>Your reform</c:v>
          </c:tx>
          <c:spPr>
            <a:ln w="19050">
              <a:solidFill>
                <a:srgbClr val="3366FF"/>
              </a:solidFill>
            </a:ln>
            <a:effectLst/>
          </c:spPr>
          <c:marker>
            <c:symbol val="circle"/>
            <c:size val="8"/>
            <c:spPr>
              <a:solidFill>
                <a:srgbClr val="3366FF"/>
              </a:solidFill>
              <a:ln>
                <a:solidFill>
                  <a:srgbClr val="3366FF"/>
                </a:solidFill>
              </a:ln>
              <a:effectLst/>
            </c:spPr>
          </c:marker>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calculator!$Z$8:$Z$22</c:f>
              <c:numCache>
                <c:formatCode>0.0%</c:formatCode>
                <c:ptCount val="15"/>
                <c:pt idx="0">
                  <c:v>0.258030588345889</c:v>
                </c:pt>
                <c:pt idx="1">
                  <c:v>0.244624267037187</c:v>
                </c:pt>
                <c:pt idx="2">
                  <c:v>0.248305692044281</c:v>
                </c:pt>
                <c:pt idx="3">
                  <c:v>0.240446434081656</c:v>
                </c:pt>
                <c:pt idx="4">
                  <c:v>0.249150659323837</c:v>
                </c:pt>
                <c:pt idx="5">
                  <c:v>0.26234857861824</c:v>
                </c:pt>
                <c:pt idx="6">
                  <c:v>0.27261333408849</c:v>
                </c:pt>
                <c:pt idx="7">
                  <c:v>0.290206934361704</c:v>
                </c:pt>
                <c:pt idx="8">
                  <c:v>0.309546583747301</c:v>
                </c:pt>
                <c:pt idx="9">
                  <c:v>0.305213536154059</c:v>
                </c:pt>
                <c:pt idx="10">
                  <c:v>0.29593018666887</c:v>
                </c:pt>
                <c:pt idx="11">
                  <c:v>0.309806533445201</c:v>
                </c:pt>
                <c:pt idx="12">
                  <c:v>0.359168771512045</c:v>
                </c:pt>
                <c:pt idx="13">
                  <c:v>0.337025777707418</c:v>
                </c:pt>
                <c:pt idx="14">
                  <c:v>0.264336881090527</c:v>
                </c:pt>
              </c:numCache>
            </c:numRef>
          </c:val>
          <c:smooth val="0"/>
        </c:ser>
        <c:dLbls>
          <c:showLegendKey val="0"/>
          <c:showVal val="0"/>
          <c:showCatName val="0"/>
          <c:showSerName val="0"/>
          <c:showPercent val="0"/>
          <c:showBubbleSize val="0"/>
        </c:dLbls>
        <c:marker val="1"/>
        <c:smooth val="0"/>
        <c:axId val="2107033000"/>
        <c:axId val="2107059544"/>
      </c:lineChart>
      <c:catAx>
        <c:axId val="2107033000"/>
        <c:scaling>
          <c:orientation val="minMax"/>
        </c:scaling>
        <c:delete val="0"/>
        <c:axPos val="b"/>
        <c:majorTickMark val="out"/>
        <c:minorTickMark val="none"/>
        <c:tickLblPos val="nextTo"/>
        <c:txPr>
          <a:bodyPr rot="-2700000" vert="horz"/>
          <a:lstStyle/>
          <a:p>
            <a:pPr>
              <a:defRPr sz="1200"/>
            </a:pPr>
            <a:endParaRPr lang="en-US"/>
          </a:p>
        </c:txPr>
        <c:crossAx val="2107059544"/>
        <c:crossesAt val="0.0"/>
        <c:auto val="1"/>
        <c:lblAlgn val="ctr"/>
        <c:lblOffset val="100"/>
        <c:noMultiLvlLbl val="0"/>
      </c:catAx>
      <c:valAx>
        <c:axId val="2107059544"/>
        <c:scaling>
          <c:orientation val="minMax"/>
        </c:scaling>
        <c:delete val="0"/>
        <c:axPos val="l"/>
        <c:title>
          <c:tx>
            <c:rich>
              <a:bodyPr rot="-5400000" vert="horz"/>
              <a:lstStyle/>
              <a:p>
                <a:pPr>
                  <a:defRPr sz="1400"/>
                </a:pPr>
                <a:r>
                  <a:rPr lang="fr-FR" sz="1400" b="0"/>
                  <a:t>total tax rate</a:t>
                </a:r>
              </a:p>
            </c:rich>
          </c:tx>
          <c:layout>
            <c:manualLayout>
              <c:xMode val="edge"/>
              <c:yMode val="edge"/>
              <c:x val="0.00100495771361913"/>
              <c:y val="0.258253478119157"/>
            </c:manualLayout>
          </c:layout>
          <c:overlay val="0"/>
        </c:title>
        <c:numFmt formatCode="0%" sourceLinked="0"/>
        <c:majorTickMark val="none"/>
        <c:minorTickMark val="none"/>
        <c:tickLblPos val="nextTo"/>
        <c:txPr>
          <a:bodyPr/>
          <a:lstStyle/>
          <a:p>
            <a:pPr>
              <a:defRPr sz="1200"/>
            </a:pPr>
            <a:endParaRPr lang="en-US"/>
          </a:p>
        </c:txPr>
        <c:crossAx val="2107033000"/>
        <c:crosses val="autoZero"/>
        <c:crossBetween val="between"/>
      </c:valAx>
    </c:plotArea>
    <c:legend>
      <c:legendPos val="t"/>
      <c:layout>
        <c:manualLayout>
          <c:xMode val="edge"/>
          <c:yMode val="edge"/>
          <c:x val="0.24458533627318"/>
          <c:y val="0.595344448340719"/>
          <c:w val="0.552073052810592"/>
          <c:h val="0.0887179062131403"/>
        </c:manualLayout>
      </c:layout>
      <c:overlay val="0"/>
      <c:txPr>
        <a:bodyPr/>
        <a:lstStyle/>
        <a:p>
          <a:pPr>
            <a:defRPr sz="1200"/>
          </a:pPr>
          <a:endParaRPr lang="en-US"/>
        </a:p>
      </c:txPr>
    </c:legend>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200"/>
              <a:t>Current Tax Rates (breakdown)</a:t>
            </a:r>
          </a:p>
        </c:rich>
      </c:tx>
      <c:layout>
        <c:manualLayout>
          <c:xMode val="edge"/>
          <c:yMode val="edge"/>
          <c:x val="0.193794838145232"/>
          <c:y val="0.0416666666666667"/>
        </c:manualLayout>
      </c:layout>
      <c:overlay val="0"/>
    </c:title>
    <c:autoTitleDeleted val="0"/>
    <c:plotArea>
      <c:layout>
        <c:manualLayout>
          <c:layoutTarget val="inner"/>
          <c:xMode val="edge"/>
          <c:yMode val="edge"/>
          <c:x val="0.0987804024496938"/>
          <c:y val="0.0388888888888889"/>
          <c:w val="0.642202537182852"/>
          <c:h val="0.669783829104695"/>
        </c:manualLayout>
      </c:layout>
      <c:areaChart>
        <c:grouping val="stacked"/>
        <c:varyColors val="0"/>
        <c:ser>
          <c:idx val="0"/>
          <c:order val="0"/>
          <c:tx>
            <c:strRef>
              <c:f>calculator!$F$6</c:f>
              <c:strCache>
                <c:ptCount val="1"/>
                <c:pt idx="0">
                  <c:v>sales+excises</c:v>
                </c:pt>
              </c:strCache>
            </c:strRef>
          </c:tx>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calculator!$F$8:$F$22</c:f>
              <c:numCache>
                <c:formatCode>0.0%</c:formatCode>
                <c:ptCount val="15"/>
                <c:pt idx="0">
                  <c:v>0.123099073767662</c:v>
                </c:pt>
                <c:pt idx="1">
                  <c:v>0.102580167353153</c:v>
                </c:pt>
                <c:pt idx="2">
                  <c:v>0.0908719301223755</c:v>
                </c:pt>
                <c:pt idx="3">
                  <c:v>0.0768519341945648</c:v>
                </c:pt>
                <c:pt idx="4">
                  <c:v>0.06704281270504</c:v>
                </c:pt>
                <c:pt idx="5">
                  <c:v>0.0640559419989586</c:v>
                </c:pt>
                <c:pt idx="6">
                  <c:v>0.0541878566145897</c:v>
                </c:pt>
                <c:pt idx="7">
                  <c:v>0.0510798990726471</c:v>
                </c:pt>
                <c:pt idx="8">
                  <c:v>0.0484686382114887</c:v>
                </c:pt>
                <c:pt idx="9">
                  <c:v>0.0382780283689499</c:v>
                </c:pt>
                <c:pt idx="10">
                  <c:v>0.032266441732645</c:v>
                </c:pt>
                <c:pt idx="11">
                  <c:v>0.0233716946095228</c:v>
                </c:pt>
                <c:pt idx="12">
                  <c:v>0.0223283693194389</c:v>
                </c:pt>
                <c:pt idx="13">
                  <c:v>0.0217083115130663</c:v>
                </c:pt>
                <c:pt idx="14">
                  <c:v>0.02263387106359</c:v>
                </c:pt>
              </c:numCache>
            </c:numRef>
          </c:val>
        </c:ser>
        <c:ser>
          <c:idx val="6"/>
          <c:order val="1"/>
          <c:tx>
            <c:strRef>
              <c:f>calculator!$O$6</c:f>
              <c:strCache>
                <c:ptCount val="1"/>
                <c:pt idx="0">
                  <c:v>VAT</c:v>
                </c:pt>
              </c:strCache>
            </c:strRef>
          </c:tx>
          <c:spPr>
            <a:ln w="25400">
              <a:noFill/>
            </a:ln>
          </c:spPr>
          <c:val>
            <c:numRef>
              <c:f>calculator!$O$8:$O$22</c:f>
              <c:numCache>
                <c:formatCode>0.0%</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ser>
          <c:idx val="5"/>
          <c:order val="2"/>
          <c:tx>
            <c:strRef>
              <c:f>calculator!$K$6</c:f>
              <c:strCache>
                <c:ptCount val="1"/>
                <c:pt idx="0">
                  <c:v>payroll</c:v>
                </c:pt>
              </c:strCache>
            </c:strRef>
          </c:tx>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calculator!$K$8:$K$22</c:f>
              <c:numCache>
                <c:formatCode>0.0%</c:formatCode>
                <c:ptCount val="15"/>
                <c:pt idx="0">
                  <c:v>0.112210921943188</c:v>
                </c:pt>
                <c:pt idx="1">
                  <c:v>0.113117277622223</c:v>
                </c:pt>
                <c:pt idx="2">
                  <c:v>0.116870373487473</c:v>
                </c:pt>
                <c:pt idx="3">
                  <c:v>0.106199331581593</c:v>
                </c:pt>
                <c:pt idx="4">
                  <c:v>0.10554264485836</c:v>
                </c:pt>
                <c:pt idx="5">
                  <c:v>0.104960255324841</c:v>
                </c:pt>
                <c:pt idx="6">
                  <c:v>0.106072388589382</c:v>
                </c:pt>
                <c:pt idx="7">
                  <c:v>0.103174790740013</c:v>
                </c:pt>
                <c:pt idx="8">
                  <c:v>0.0977683141827583</c:v>
                </c:pt>
                <c:pt idx="9">
                  <c:v>0.0801255628466606</c:v>
                </c:pt>
                <c:pt idx="10">
                  <c:v>0.0524210520088673</c:v>
                </c:pt>
                <c:pt idx="11">
                  <c:v>0.02401621080935</c:v>
                </c:pt>
                <c:pt idx="12">
                  <c:v>0.0117704328149557</c:v>
                </c:pt>
                <c:pt idx="13">
                  <c:v>0.00546638667583465</c:v>
                </c:pt>
                <c:pt idx="14">
                  <c:v>0.00330938212573528</c:v>
                </c:pt>
              </c:numCache>
            </c:numRef>
          </c:val>
        </c:ser>
        <c:ser>
          <c:idx val="8"/>
          <c:order val="3"/>
          <c:tx>
            <c:strRef>
              <c:f>calculator!$N$6</c:f>
              <c:strCache>
                <c:ptCount val="1"/>
                <c:pt idx="0">
                  <c:v>national income</c:v>
                </c:pt>
              </c:strCache>
            </c:strRef>
          </c:tx>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calculator!$N$8:$N$22</c:f>
              <c:numCache>
                <c:formatCode>0.0%</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ser>
          <c:idx val="1"/>
          <c:order val="4"/>
          <c:tx>
            <c:strRef>
              <c:f>calculator!$G$6</c:f>
              <c:strCache>
                <c:ptCount val="1"/>
                <c:pt idx="0">
                  <c:v>indiv income</c:v>
                </c:pt>
              </c:strCache>
            </c:strRef>
          </c:tx>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calculator!$G$8:$G$22</c:f>
              <c:numCache>
                <c:formatCode>0.0%</c:formatCode>
                <c:ptCount val="15"/>
                <c:pt idx="0">
                  <c:v>0.00521911261603236</c:v>
                </c:pt>
                <c:pt idx="1">
                  <c:v>0.0101953633129597</c:v>
                </c:pt>
                <c:pt idx="2">
                  <c:v>0.0179863460361958</c:v>
                </c:pt>
                <c:pt idx="3">
                  <c:v>0.0282992701977491</c:v>
                </c:pt>
                <c:pt idx="4">
                  <c:v>0.0437390357255936</c:v>
                </c:pt>
                <c:pt idx="5">
                  <c:v>0.0573635287582874</c:v>
                </c:pt>
                <c:pt idx="6">
                  <c:v>0.0731079876422882</c:v>
                </c:pt>
                <c:pt idx="7">
                  <c:v>0.0913017839193344</c:v>
                </c:pt>
                <c:pt idx="8">
                  <c:v>0.112458661198616</c:v>
                </c:pt>
                <c:pt idx="9">
                  <c:v>0.127246633172035</c:v>
                </c:pt>
                <c:pt idx="10">
                  <c:v>0.147369906306267</c:v>
                </c:pt>
                <c:pt idx="11">
                  <c:v>0.186941593885422</c:v>
                </c:pt>
                <c:pt idx="12">
                  <c:v>0.220299422740936</c:v>
                </c:pt>
                <c:pt idx="13">
                  <c:v>0.186401799321175</c:v>
                </c:pt>
                <c:pt idx="14">
                  <c:v>0.0922887027263641</c:v>
                </c:pt>
              </c:numCache>
            </c:numRef>
          </c:val>
        </c:ser>
        <c:ser>
          <c:idx val="3"/>
          <c:order val="5"/>
          <c:tx>
            <c:strRef>
              <c:f>calculator!$I$6</c:f>
              <c:strCache>
                <c:ptCount val="1"/>
                <c:pt idx="0">
                  <c:v>property</c:v>
                </c:pt>
              </c:strCache>
            </c:strRef>
          </c:tx>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calculator!$I$8:$I$22</c:f>
              <c:numCache>
                <c:formatCode>0.0%</c:formatCode>
                <c:ptCount val="15"/>
                <c:pt idx="0">
                  <c:v>0.0148474760353565</c:v>
                </c:pt>
                <c:pt idx="1">
                  <c:v>0.0153215238824487</c:v>
                </c:pt>
                <c:pt idx="2">
                  <c:v>0.0170461516827345</c:v>
                </c:pt>
                <c:pt idx="3">
                  <c:v>0.0195135492831469</c:v>
                </c:pt>
                <c:pt idx="4">
                  <c:v>0.0196292251348495</c:v>
                </c:pt>
                <c:pt idx="5">
                  <c:v>0.0203396826982498</c:v>
                </c:pt>
                <c:pt idx="6">
                  <c:v>0.0212533660233021</c:v>
                </c:pt>
                <c:pt idx="7">
                  <c:v>0.0234273578971624</c:v>
                </c:pt>
                <c:pt idx="8">
                  <c:v>0.0258401297032833</c:v>
                </c:pt>
                <c:pt idx="9">
                  <c:v>0.0294230189174414</c:v>
                </c:pt>
                <c:pt idx="10">
                  <c:v>0.0314283072948456</c:v>
                </c:pt>
                <c:pt idx="11">
                  <c:v>0.0356051214039326</c:v>
                </c:pt>
                <c:pt idx="12">
                  <c:v>0.0401178784668446</c:v>
                </c:pt>
                <c:pt idx="13">
                  <c:v>0.0440494753420353</c:v>
                </c:pt>
                <c:pt idx="14">
                  <c:v>0.050269391387701</c:v>
                </c:pt>
              </c:numCache>
            </c:numRef>
          </c:val>
        </c:ser>
        <c:ser>
          <c:idx val="2"/>
          <c:order val="6"/>
          <c:tx>
            <c:strRef>
              <c:f>calculator!$H$6</c:f>
              <c:strCache>
                <c:ptCount val="1"/>
                <c:pt idx="0">
                  <c:v>corporate</c:v>
                </c:pt>
              </c:strCache>
            </c:strRef>
          </c:tx>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calculator!$H$8:$H$22</c:f>
              <c:numCache>
                <c:formatCode>0.0%</c:formatCode>
                <c:ptCount val="15"/>
                <c:pt idx="0">
                  <c:v>0.000899847014807164</c:v>
                </c:pt>
                <c:pt idx="1">
                  <c:v>0.00131001882255077</c:v>
                </c:pt>
                <c:pt idx="2">
                  <c:v>0.00220741517841816</c:v>
                </c:pt>
                <c:pt idx="3">
                  <c:v>0.00431579258292913</c:v>
                </c:pt>
                <c:pt idx="4">
                  <c:v>0.00602152571082115</c:v>
                </c:pt>
                <c:pt idx="5">
                  <c:v>0.00714232167229056</c:v>
                </c:pt>
                <c:pt idx="6">
                  <c:v>0.00794196873903274</c:v>
                </c:pt>
                <c:pt idx="7">
                  <c:v>0.00871002022176981</c:v>
                </c:pt>
                <c:pt idx="8">
                  <c:v>0.00949635542929172</c:v>
                </c:pt>
                <c:pt idx="9">
                  <c:v>0.0112585946917534</c:v>
                </c:pt>
                <c:pt idx="10">
                  <c:v>0.013143883086741</c:v>
                </c:pt>
                <c:pt idx="11">
                  <c:v>0.0177556406706572</c:v>
                </c:pt>
                <c:pt idx="12">
                  <c:v>0.0268857702612877</c:v>
                </c:pt>
                <c:pt idx="13">
                  <c:v>0.0392406471073627</c:v>
                </c:pt>
                <c:pt idx="14">
                  <c:v>0.0507782138884067</c:v>
                </c:pt>
              </c:numCache>
            </c:numRef>
          </c:val>
        </c:ser>
        <c:ser>
          <c:idx val="4"/>
          <c:order val="7"/>
          <c:tx>
            <c:strRef>
              <c:f>calculator!$J$6</c:f>
              <c:strCache>
                <c:ptCount val="1"/>
                <c:pt idx="0">
                  <c:v>estate</c:v>
                </c:pt>
              </c:strCache>
            </c:strRef>
          </c:tx>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calculator!$J$8:$J$22</c:f>
              <c:numCache>
                <c:formatCode>0.0%</c:formatCode>
                <c:ptCount val="15"/>
                <c:pt idx="0">
                  <c:v>0.0</c:v>
                </c:pt>
                <c:pt idx="1">
                  <c:v>0.0</c:v>
                </c:pt>
                <c:pt idx="2">
                  <c:v>0.0</c:v>
                </c:pt>
                <c:pt idx="3">
                  <c:v>0.0</c:v>
                </c:pt>
                <c:pt idx="4">
                  <c:v>0.0</c:v>
                </c:pt>
                <c:pt idx="5">
                  <c:v>0.0</c:v>
                </c:pt>
                <c:pt idx="6">
                  <c:v>0.0</c:v>
                </c:pt>
                <c:pt idx="7">
                  <c:v>0.0</c:v>
                </c:pt>
                <c:pt idx="8">
                  <c:v>0.0</c:v>
                </c:pt>
                <c:pt idx="9">
                  <c:v>0.0</c:v>
                </c:pt>
                <c:pt idx="10">
                  <c:v>0.0</c:v>
                </c:pt>
                <c:pt idx="11">
                  <c:v>0.00142824731301516</c:v>
                </c:pt>
                <c:pt idx="12">
                  <c:v>0.00998744741082191</c:v>
                </c:pt>
                <c:pt idx="13">
                  <c:v>0.00997592136263847</c:v>
                </c:pt>
                <c:pt idx="14">
                  <c:v>0.0111357290297747</c:v>
                </c:pt>
              </c:numCache>
            </c:numRef>
          </c:val>
        </c:ser>
        <c:ser>
          <c:idx val="7"/>
          <c:order val="8"/>
          <c:tx>
            <c:strRef>
              <c:f>calculator!$M$6</c:f>
              <c:strCache>
                <c:ptCount val="1"/>
                <c:pt idx="0">
                  <c:v>wealth</c:v>
                </c:pt>
              </c:strCache>
            </c:strRef>
          </c:tx>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calculator!$M$8:$M$22</c:f>
              <c:numCache>
                <c:formatCode>0.0%</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ser>
          <c:idx val="9"/>
          <c:order val="9"/>
          <c:tx>
            <c:strRef>
              <c:f>calculator!$L$6</c:f>
              <c:strCache>
                <c:ptCount val="1"/>
                <c:pt idx="0">
                  <c:v>health</c:v>
                </c:pt>
              </c:strCache>
            </c:strRef>
          </c:tx>
          <c:spPr>
            <a:solidFill>
              <a:schemeClr val="bg1"/>
            </a:solidFill>
            <a:ln w="12700">
              <a:solidFill>
                <a:schemeClr val="tx1"/>
              </a:solidFill>
            </a:ln>
          </c:spPr>
          <c:val>
            <c:numRef>
              <c:f>calculator!$L$8:$L$22</c:f>
              <c:numCache>
                <c:formatCode>0.0%</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dLbls>
          <c:showLegendKey val="0"/>
          <c:showVal val="0"/>
          <c:showCatName val="0"/>
          <c:showSerName val="0"/>
          <c:showPercent val="0"/>
          <c:showBubbleSize val="0"/>
        </c:dLbls>
        <c:axId val="2107887624"/>
        <c:axId val="2107890536"/>
      </c:areaChart>
      <c:catAx>
        <c:axId val="2107887624"/>
        <c:scaling>
          <c:orientation val="minMax"/>
        </c:scaling>
        <c:delete val="0"/>
        <c:axPos val="b"/>
        <c:majorTickMark val="out"/>
        <c:minorTickMark val="none"/>
        <c:tickLblPos val="nextTo"/>
        <c:crossAx val="2107890536"/>
        <c:crosses val="autoZero"/>
        <c:auto val="1"/>
        <c:lblAlgn val="ctr"/>
        <c:lblOffset val="100"/>
        <c:noMultiLvlLbl val="0"/>
      </c:catAx>
      <c:valAx>
        <c:axId val="2107890536"/>
        <c:scaling>
          <c:orientation val="minMax"/>
        </c:scaling>
        <c:delete val="0"/>
        <c:axPos val="l"/>
        <c:majorGridlines/>
        <c:numFmt formatCode="0%" sourceLinked="0"/>
        <c:majorTickMark val="out"/>
        <c:minorTickMark val="none"/>
        <c:tickLblPos val="nextTo"/>
        <c:crossAx val="2107887624"/>
        <c:crosses val="autoZero"/>
        <c:crossBetween val="midCat"/>
      </c:valAx>
    </c:plotArea>
    <c:legend>
      <c:legendPos val="r"/>
      <c:layout>
        <c:manualLayout>
          <c:xMode val="edge"/>
          <c:yMode val="edge"/>
          <c:x val="0.777094050743657"/>
          <c:y val="0.071149752114319"/>
          <c:w val="0.19154030184748"/>
          <c:h val="0.753307588366031"/>
        </c:manualLayout>
      </c:layout>
      <c:overlay val="0"/>
    </c:legend>
    <c:plotVisOnly val="1"/>
    <c:dispBlanksAs val="zero"/>
    <c:showDLblsOverMax val="0"/>
  </c:chart>
  <c:printSettings>
    <c:headerFooter/>
    <c:pageMargins b="1.0" l="0.75" r="0.75"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200"/>
              <a:t>Proposed Tax Rates (breakdown)</a:t>
            </a:r>
          </a:p>
        </c:rich>
      </c:tx>
      <c:layout>
        <c:manualLayout>
          <c:xMode val="edge"/>
          <c:yMode val="edge"/>
          <c:x val="0.193794838145232"/>
          <c:y val="0.0416666666666667"/>
        </c:manualLayout>
      </c:layout>
      <c:overlay val="0"/>
    </c:title>
    <c:autoTitleDeleted val="0"/>
    <c:plotArea>
      <c:layout>
        <c:manualLayout>
          <c:layoutTarget val="inner"/>
          <c:xMode val="edge"/>
          <c:yMode val="edge"/>
          <c:x val="0.0987804024496938"/>
          <c:y val="0.0388888888888889"/>
          <c:w val="0.642202537182852"/>
          <c:h val="0.669783829104695"/>
        </c:manualLayout>
      </c:layout>
      <c:areaChart>
        <c:grouping val="stacked"/>
        <c:varyColors val="0"/>
        <c:ser>
          <c:idx val="0"/>
          <c:order val="0"/>
          <c:tx>
            <c:strRef>
              <c:f>calculator!$X$6</c:f>
              <c:strCache>
                <c:ptCount val="1"/>
                <c:pt idx="0">
                  <c:v>sales+excises</c:v>
                </c:pt>
              </c:strCache>
            </c:strRef>
          </c:tx>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calculator!$X$8:$X$22</c:f>
              <c:numCache>
                <c:formatCode>0.0%</c:formatCode>
                <c:ptCount val="15"/>
                <c:pt idx="0">
                  <c:v>0.123099073767662</c:v>
                </c:pt>
                <c:pt idx="1">
                  <c:v>0.102580167353153</c:v>
                </c:pt>
                <c:pt idx="2">
                  <c:v>0.0908719301223755</c:v>
                </c:pt>
                <c:pt idx="3">
                  <c:v>0.0768519341945648</c:v>
                </c:pt>
                <c:pt idx="4">
                  <c:v>0.06704281270504</c:v>
                </c:pt>
                <c:pt idx="5">
                  <c:v>0.0640559419989586</c:v>
                </c:pt>
                <c:pt idx="6">
                  <c:v>0.0541878566145897</c:v>
                </c:pt>
                <c:pt idx="7">
                  <c:v>0.0510798990726471</c:v>
                </c:pt>
                <c:pt idx="8">
                  <c:v>0.0484686382114887</c:v>
                </c:pt>
                <c:pt idx="9">
                  <c:v>0.0382780283689499</c:v>
                </c:pt>
                <c:pt idx="10">
                  <c:v>0.032266441732645</c:v>
                </c:pt>
                <c:pt idx="11">
                  <c:v>0.0233716946095228</c:v>
                </c:pt>
                <c:pt idx="12">
                  <c:v>0.0223283693194389</c:v>
                </c:pt>
                <c:pt idx="13">
                  <c:v>0.0217083115130663</c:v>
                </c:pt>
                <c:pt idx="14">
                  <c:v>0.02263387106359</c:v>
                </c:pt>
              </c:numCache>
            </c:numRef>
          </c:val>
        </c:ser>
        <c:ser>
          <c:idx val="6"/>
          <c:order val="1"/>
          <c:tx>
            <c:strRef>
              <c:f>calculator!$S$6</c:f>
              <c:strCache>
                <c:ptCount val="1"/>
                <c:pt idx="0">
                  <c:v>VAT</c:v>
                </c:pt>
              </c:strCache>
            </c:strRef>
          </c:tx>
          <c:spPr>
            <a:ln w="25400">
              <a:noFill/>
            </a:ln>
          </c:spPr>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calculator!$S$8:$S$22</c:f>
              <c:numCache>
                <c:formatCode>0.0%</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ser>
          <c:idx val="5"/>
          <c:order val="2"/>
          <c:tx>
            <c:strRef>
              <c:f>calculator!$Y$6</c:f>
              <c:strCache>
                <c:ptCount val="1"/>
              </c:strCache>
            </c:strRef>
          </c:tx>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calculator!$Y$8:$Y$22</c:f>
              <c:numCache>
                <c:formatCode>0.0%</c:formatCode>
                <c:ptCount val="15"/>
                <c:pt idx="0">
                  <c:v>0.112210921943188</c:v>
                </c:pt>
                <c:pt idx="1">
                  <c:v>0.113117277622223</c:v>
                </c:pt>
                <c:pt idx="2">
                  <c:v>0.116870373487473</c:v>
                </c:pt>
                <c:pt idx="3">
                  <c:v>0.106199331581593</c:v>
                </c:pt>
                <c:pt idx="4">
                  <c:v>0.10554264485836</c:v>
                </c:pt>
                <c:pt idx="5">
                  <c:v>0.104960255324841</c:v>
                </c:pt>
                <c:pt idx="6">
                  <c:v>0.106072388589382</c:v>
                </c:pt>
                <c:pt idx="7">
                  <c:v>0.103174790740013</c:v>
                </c:pt>
                <c:pt idx="8">
                  <c:v>0.0977683141827583</c:v>
                </c:pt>
                <c:pt idx="9">
                  <c:v>0.0801255628466606</c:v>
                </c:pt>
                <c:pt idx="10">
                  <c:v>0.0524210520088673</c:v>
                </c:pt>
                <c:pt idx="11">
                  <c:v>0.02401621080935</c:v>
                </c:pt>
                <c:pt idx="12">
                  <c:v>0.0117704328149557</c:v>
                </c:pt>
                <c:pt idx="13">
                  <c:v>0.00546638667583465</c:v>
                </c:pt>
                <c:pt idx="14">
                  <c:v>0.00330938212573528</c:v>
                </c:pt>
              </c:numCache>
            </c:numRef>
          </c:val>
        </c:ser>
        <c:ser>
          <c:idx val="8"/>
          <c:order val="3"/>
          <c:tx>
            <c:strRef>
              <c:f>calculator!$R$6</c:f>
              <c:strCache>
                <c:ptCount val="1"/>
                <c:pt idx="0">
                  <c:v>national income</c:v>
                </c:pt>
              </c:strCache>
            </c:strRef>
          </c:tx>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calculator!$R$8:$R$22</c:f>
              <c:numCache>
                <c:formatCode>0.0%</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ser>
          <c:idx val="1"/>
          <c:order val="4"/>
          <c:tx>
            <c:strRef>
              <c:f>calculator!$W$6</c:f>
              <c:strCache>
                <c:ptCount val="1"/>
                <c:pt idx="0">
                  <c:v>indiv income</c:v>
                </c:pt>
              </c:strCache>
            </c:strRef>
          </c:tx>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calculator!$W$8:$W$22</c:f>
              <c:numCache>
                <c:formatCode>0.0%</c:formatCode>
                <c:ptCount val="15"/>
                <c:pt idx="0">
                  <c:v>0.00649032416867179</c:v>
                </c:pt>
                <c:pt idx="1">
                  <c:v>0.011592195860305</c:v>
                </c:pt>
                <c:pt idx="2">
                  <c:v>0.0201251079224783</c:v>
                </c:pt>
                <c:pt idx="3">
                  <c:v>0.0312495524384926</c:v>
                </c:pt>
                <c:pt idx="4">
                  <c:v>0.0476827146387748</c:v>
                </c:pt>
                <c:pt idx="5">
                  <c:v>0.0620171125401478</c:v>
                </c:pt>
                <c:pt idx="6">
                  <c:v>0.0788953213585742</c:v>
                </c:pt>
                <c:pt idx="7">
                  <c:v>0.0991402225496203</c:v>
                </c:pt>
                <c:pt idx="8">
                  <c:v>0.122876478398336</c:v>
                </c:pt>
                <c:pt idx="9">
                  <c:v>0.140085874545147</c:v>
                </c:pt>
                <c:pt idx="10">
                  <c:v>0.159616216668942</c:v>
                </c:pt>
                <c:pt idx="11">
                  <c:v>0.197564622417137</c:v>
                </c:pt>
                <c:pt idx="12">
                  <c:v>0.229904061557937</c:v>
                </c:pt>
                <c:pt idx="13">
                  <c:v>0.191783717894751</c:v>
                </c:pt>
                <c:pt idx="14">
                  <c:v>0.0947818675717979</c:v>
                </c:pt>
              </c:numCache>
            </c:numRef>
          </c:val>
        </c:ser>
        <c:ser>
          <c:idx val="3"/>
          <c:order val="5"/>
          <c:tx>
            <c:strRef>
              <c:f>calculator!$I$6</c:f>
              <c:strCache>
                <c:ptCount val="1"/>
                <c:pt idx="0">
                  <c:v>property</c:v>
                </c:pt>
              </c:strCache>
            </c:strRef>
          </c:tx>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calculator!$I$8:$I$22</c:f>
              <c:numCache>
                <c:formatCode>0.0%</c:formatCode>
                <c:ptCount val="15"/>
                <c:pt idx="0">
                  <c:v>0.0148474760353565</c:v>
                </c:pt>
                <c:pt idx="1">
                  <c:v>0.0153215238824487</c:v>
                </c:pt>
                <c:pt idx="2">
                  <c:v>0.0170461516827345</c:v>
                </c:pt>
                <c:pt idx="3">
                  <c:v>0.0195135492831469</c:v>
                </c:pt>
                <c:pt idx="4">
                  <c:v>0.0196292251348495</c:v>
                </c:pt>
                <c:pt idx="5">
                  <c:v>0.0203396826982498</c:v>
                </c:pt>
                <c:pt idx="6">
                  <c:v>0.0212533660233021</c:v>
                </c:pt>
                <c:pt idx="7">
                  <c:v>0.0234273578971624</c:v>
                </c:pt>
                <c:pt idx="8">
                  <c:v>0.0258401297032833</c:v>
                </c:pt>
                <c:pt idx="9">
                  <c:v>0.0294230189174414</c:v>
                </c:pt>
                <c:pt idx="10">
                  <c:v>0.0314283072948456</c:v>
                </c:pt>
                <c:pt idx="11">
                  <c:v>0.0356051214039326</c:v>
                </c:pt>
                <c:pt idx="12">
                  <c:v>0.0401178784668446</c:v>
                </c:pt>
                <c:pt idx="13">
                  <c:v>0.0440494753420353</c:v>
                </c:pt>
                <c:pt idx="14">
                  <c:v>0.050269391387701</c:v>
                </c:pt>
              </c:numCache>
            </c:numRef>
          </c:val>
        </c:ser>
        <c:ser>
          <c:idx val="2"/>
          <c:order val="6"/>
          <c:tx>
            <c:strRef>
              <c:f>calculator!$V$6</c:f>
              <c:strCache>
                <c:ptCount val="1"/>
                <c:pt idx="0">
                  <c:v>corporate</c:v>
                </c:pt>
              </c:strCache>
            </c:strRef>
          </c:tx>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calculator!$V$8:$V$22</c:f>
              <c:numCache>
                <c:formatCode>0.0%</c:formatCode>
                <c:ptCount val="15"/>
                <c:pt idx="0">
                  <c:v>0.00138279243101101</c:v>
                </c:pt>
                <c:pt idx="1">
                  <c:v>0.00201310231905738</c:v>
                </c:pt>
                <c:pt idx="2">
                  <c:v>0.00339212882922057</c:v>
                </c:pt>
                <c:pt idx="3">
                  <c:v>0.00663206658385899</c:v>
                </c:pt>
                <c:pt idx="4">
                  <c:v>0.00925326198681232</c:v>
                </c:pt>
                <c:pt idx="5">
                  <c:v>0.0109755860560428</c:v>
                </c:pt>
                <c:pt idx="6">
                  <c:v>0.0122044015026421</c:v>
                </c:pt>
                <c:pt idx="7">
                  <c:v>0.0133846641022609</c:v>
                </c:pt>
                <c:pt idx="8">
                  <c:v>0.0145930232514345</c:v>
                </c:pt>
                <c:pt idx="9">
                  <c:v>0.0173010514758596</c:v>
                </c:pt>
                <c:pt idx="10">
                  <c:v>0.0201981689635698</c:v>
                </c:pt>
                <c:pt idx="11">
                  <c:v>0.0272850441498631</c:v>
                </c:pt>
                <c:pt idx="12">
                  <c:v>0.041315289162988</c:v>
                </c:pt>
                <c:pt idx="13">
                  <c:v>0.0603009944081033</c:v>
                </c:pt>
                <c:pt idx="14">
                  <c:v>0.0780307415257627</c:v>
                </c:pt>
              </c:numCache>
            </c:numRef>
          </c:val>
        </c:ser>
        <c:ser>
          <c:idx val="4"/>
          <c:order val="7"/>
          <c:tx>
            <c:strRef>
              <c:f>calculator!$U$6</c:f>
              <c:strCache>
                <c:ptCount val="1"/>
                <c:pt idx="0">
                  <c:v>estate</c:v>
                </c:pt>
              </c:strCache>
            </c:strRef>
          </c:tx>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calculator!$U$8:$U$22</c:f>
              <c:numCache>
                <c:formatCode>0.0%</c:formatCode>
                <c:ptCount val="15"/>
                <c:pt idx="0">
                  <c:v>0.0</c:v>
                </c:pt>
                <c:pt idx="1">
                  <c:v>0.0</c:v>
                </c:pt>
                <c:pt idx="2">
                  <c:v>0.0</c:v>
                </c:pt>
                <c:pt idx="3">
                  <c:v>0.0</c:v>
                </c:pt>
                <c:pt idx="4">
                  <c:v>0.0</c:v>
                </c:pt>
                <c:pt idx="5">
                  <c:v>0.0</c:v>
                </c:pt>
                <c:pt idx="6">
                  <c:v>0.0</c:v>
                </c:pt>
                <c:pt idx="7">
                  <c:v>0.0</c:v>
                </c:pt>
                <c:pt idx="8">
                  <c:v>0.0</c:v>
                </c:pt>
                <c:pt idx="9">
                  <c:v>0.0</c:v>
                </c:pt>
                <c:pt idx="10">
                  <c:v>0.0</c:v>
                </c:pt>
                <c:pt idx="11">
                  <c:v>0.00196384005539585</c:v>
                </c:pt>
                <c:pt idx="12">
                  <c:v>0.0137327401898801</c:v>
                </c:pt>
                <c:pt idx="13">
                  <c:v>0.0137168918736279</c:v>
                </c:pt>
                <c:pt idx="14">
                  <c:v>0.0153116274159402</c:v>
                </c:pt>
              </c:numCache>
            </c:numRef>
          </c:val>
        </c:ser>
        <c:ser>
          <c:idx val="7"/>
          <c:order val="8"/>
          <c:tx>
            <c:strRef>
              <c:f>calculator!$Q$6</c:f>
              <c:strCache>
                <c:ptCount val="1"/>
                <c:pt idx="0">
                  <c:v>wealth</c:v>
                </c:pt>
              </c:strCache>
            </c:strRef>
          </c:tx>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calculator!$Q$8:$Q$22</c:f>
              <c:numCache>
                <c:formatCode>0.0%</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ser>
          <c:idx val="9"/>
          <c:order val="9"/>
          <c:tx>
            <c:strRef>
              <c:f>calculator!$T$6</c:f>
              <c:strCache>
                <c:ptCount val="1"/>
                <c:pt idx="0">
                  <c:v>health</c:v>
                </c:pt>
              </c:strCache>
            </c:strRef>
          </c:tx>
          <c:spPr>
            <a:solidFill>
              <a:schemeClr val="bg1"/>
            </a:solidFill>
            <a:ln w="12700">
              <a:solidFill>
                <a:schemeClr val="tx1"/>
              </a:solidFill>
            </a:ln>
          </c:spPr>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calculator!$T$8:$T$22</c:f>
              <c:numCache>
                <c:formatCode>0.0%</c:formatCode>
                <c:ptCount val="15"/>
                <c:pt idx="0">
                  <c:v>0.0</c:v>
                </c:pt>
                <c:pt idx="1">
                  <c:v>0.0</c:v>
                </c:pt>
                <c:pt idx="2">
                  <c:v>0.0</c:v>
                </c:pt>
                <c:pt idx="3">
                  <c:v>0.0</c:v>
                </c:pt>
                <c:pt idx="4">
                  <c:v>0.0</c:v>
                </c:pt>
                <c:pt idx="5">
                  <c:v>0.0</c:v>
                </c:pt>
                <c:pt idx="6">
                  <c:v>0.0</c:v>
                </c:pt>
                <c:pt idx="7">
                  <c:v>0.0</c:v>
                </c:pt>
                <c:pt idx="8">
                  <c:v>0.0</c:v>
                </c:pt>
                <c:pt idx="9">
                  <c:v>0.0</c:v>
                </c:pt>
                <c:pt idx="10">
                  <c:v>0.0</c:v>
                </c:pt>
                <c:pt idx="11">
                  <c:v>0.0</c:v>
                </c:pt>
                <c:pt idx="12">
                  <c:v>0.0</c:v>
                </c:pt>
                <c:pt idx="13">
                  <c:v>0.0</c:v>
                </c:pt>
                <c:pt idx="14">
                  <c:v>0.0</c:v>
                </c:pt>
              </c:numCache>
            </c:numRef>
          </c:val>
        </c:ser>
        <c:dLbls>
          <c:showLegendKey val="0"/>
          <c:showVal val="0"/>
          <c:showCatName val="0"/>
          <c:showSerName val="0"/>
          <c:showPercent val="0"/>
          <c:showBubbleSize val="0"/>
        </c:dLbls>
        <c:axId val="2107968008"/>
        <c:axId val="2107970920"/>
      </c:areaChart>
      <c:catAx>
        <c:axId val="2107968008"/>
        <c:scaling>
          <c:orientation val="minMax"/>
        </c:scaling>
        <c:delete val="0"/>
        <c:axPos val="b"/>
        <c:majorTickMark val="out"/>
        <c:minorTickMark val="none"/>
        <c:tickLblPos val="nextTo"/>
        <c:crossAx val="2107970920"/>
        <c:crosses val="autoZero"/>
        <c:auto val="1"/>
        <c:lblAlgn val="ctr"/>
        <c:lblOffset val="100"/>
        <c:noMultiLvlLbl val="0"/>
      </c:catAx>
      <c:valAx>
        <c:axId val="2107970920"/>
        <c:scaling>
          <c:orientation val="minMax"/>
        </c:scaling>
        <c:delete val="0"/>
        <c:axPos val="l"/>
        <c:majorGridlines/>
        <c:numFmt formatCode="0%" sourceLinked="0"/>
        <c:majorTickMark val="out"/>
        <c:minorTickMark val="none"/>
        <c:tickLblPos val="nextTo"/>
        <c:crossAx val="2107968008"/>
        <c:crosses val="autoZero"/>
        <c:crossBetween val="midCat"/>
      </c:valAx>
    </c:plotArea>
    <c:legend>
      <c:legendPos val="r"/>
      <c:layout>
        <c:manualLayout>
          <c:xMode val="edge"/>
          <c:yMode val="edge"/>
          <c:x val="0.777094050743657"/>
          <c:y val="0.071149752114319"/>
          <c:w val="0.191792663227713"/>
          <c:h val="0.81951927028459"/>
        </c:manualLayout>
      </c:layout>
      <c:overlay val="0"/>
    </c:legend>
    <c:plotVisOnly val="1"/>
    <c:dispBlanksAs val="zero"/>
    <c:showDLblsOverMax val="0"/>
  </c:chart>
  <c:printSettings>
    <c:headerFooter/>
    <c:pageMargins b="1.0" l="0.75" r="0.75" t="1.0"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a:t>Proposed</a:t>
            </a:r>
            <a:r>
              <a:rPr lang="en-US" sz="1400" baseline="0"/>
              <a:t> tax reform in historical context</a:t>
            </a:r>
            <a:endParaRPr lang="en-US" sz="1400"/>
          </a:p>
        </c:rich>
      </c:tx>
      <c:layout/>
      <c:overlay val="0"/>
    </c:title>
    <c:autoTitleDeleted val="0"/>
    <c:plotArea>
      <c:layout>
        <c:manualLayout>
          <c:layoutTarget val="inner"/>
          <c:xMode val="edge"/>
          <c:yMode val="edge"/>
          <c:x val="0.0693379468184611"/>
          <c:y val="0.1110771675088"/>
          <c:w val="0.912667249927092"/>
          <c:h val="0.776604395038855"/>
        </c:manualLayout>
      </c:layout>
      <c:lineChart>
        <c:grouping val="standard"/>
        <c:varyColors val="0"/>
        <c:ser>
          <c:idx val="2"/>
          <c:order val="0"/>
          <c:tx>
            <c:v>Top 0.1% tax rate</c:v>
          </c:tx>
          <c:spPr>
            <a:ln w="12700">
              <a:solidFill>
                <a:schemeClr val="tx1"/>
              </a:solidFill>
            </a:ln>
            <a:effectLst/>
          </c:spPr>
          <c:marker>
            <c:symbol val="circle"/>
            <c:size val="6"/>
            <c:spPr>
              <a:solidFill>
                <a:schemeClr val="tx1"/>
              </a:solidFill>
              <a:ln>
                <a:solidFill>
                  <a:schemeClr val="tx1"/>
                </a:solidFill>
              </a:ln>
              <a:effectLst/>
            </c:spPr>
          </c:marker>
          <c:dPt>
            <c:idx val="110"/>
            <c:bubble3D val="0"/>
            <c:spPr>
              <a:ln w="12700">
                <a:solidFill>
                  <a:schemeClr val="tx1"/>
                </a:solidFill>
                <a:prstDash val="sysDash"/>
              </a:ln>
              <a:effectLst/>
            </c:spPr>
          </c:dPt>
          <c:dPt>
            <c:idx val="115"/>
            <c:bubble3D val="0"/>
            <c:spPr>
              <a:ln w="12700">
                <a:solidFill>
                  <a:schemeClr val="tx1"/>
                </a:solidFill>
                <a:prstDash val="sysDash"/>
              </a:ln>
              <a:effectLst/>
            </c:spPr>
          </c:dPt>
          <c:cat>
            <c:numRef>
              <c:f>'historical-data'!$A$3:$A$118</c:f>
              <c:numCache>
                <c:formatCode>General</c:formatCode>
                <c:ptCount val="116"/>
                <c:pt idx="0">
                  <c:v>1910.0</c:v>
                </c:pt>
                <c:pt idx="1">
                  <c:v>1911.0</c:v>
                </c:pt>
                <c:pt idx="2">
                  <c:v>1912.0</c:v>
                </c:pt>
                <c:pt idx="3">
                  <c:v>1913.0</c:v>
                </c:pt>
                <c:pt idx="4">
                  <c:v>1914.0</c:v>
                </c:pt>
                <c:pt idx="5">
                  <c:v>1915.0</c:v>
                </c:pt>
                <c:pt idx="6">
                  <c:v>1916.0</c:v>
                </c:pt>
                <c:pt idx="7">
                  <c:v>1917.0</c:v>
                </c:pt>
                <c:pt idx="8">
                  <c:v>1918.0</c:v>
                </c:pt>
                <c:pt idx="9">
                  <c:v>1919.0</c:v>
                </c:pt>
                <c:pt idx="10">
                  <c:v>1920.0</c:v>
                </c:pt>
                <c:pt idx="11">
                  <c:v>1921.0</c:v>
                </c:pt>
                <c:pt idx="12">
                  <c:v>1922.0</c:v>
                </c:pt>
                <c:pt idx="13">
                  <c:v>1923.0</c:v>
                </c:pt>
                <c:pt idx="14">
                  <c:v>1924.0</c:v>
                </c:pt>
                <c:pt idx="15">
                  <c:v>1925.0</c:v>
                </c:pt>
                <c:pt idx="16">
                  <c:v>1926.0</c:v>
                </c:pt>
                <c:pt idx="17">
                  <c:v>1927.0</c:v>
                </c:pt>
                <c:pt idx="18">
                  <c:v>1928.0</c:v>
                </c:pt>
                <c:pt idx="19">
                  <c:v>1929.0</c:v>
                </c:pt>
                <c:pt idx="20">
                  <c:v>1930.0</c:v>
                </c:pt>
                <c:pt idx="21">
                  <c:v>1931.0</c:v>
                </c:pt>
                <c:pt idx="22">
                  <c:v>1932.0</c:v>
                </c:pt>
                <c:pt idx="23">
                  <c:v>1933.0</c:v>
                </c:pt>
                <c:pt idx="24">
                  <c:v>1934.0</c:v>
                </c:pt>
                <c:pt idx="25">
                  <c:v>1935.0</c:v>
                </c:pt>
                <c:pt idx="26">
                  <c:v>1936.0</c:v>
                </c:pt>
                <c:pt idx="27">
                  <c:v>1937.0</c:v>
                </c:pt>
                <c:pt idx="28">
                  <c:v>1938.0</c:v>
                </c:pt>
                <c:pt idx="29">
                  <c:v>1939.0</c:v>
                </c:pt>
                <c:pt idx="30">
                  <c:v>1940.0</c:v>
                </c:pt>
                <c:pt idx="31">
                  <c:v>1941.0</c:v>
                </c:pt>
                <c:pt idx="32">
                  <c:v>1942.0</c:v>
                </c:pt>
                <c:pt idx="33">
                  <c:v>1943.0</c:v>
                </c:pt>
                <c:pt idx="34">
                  <c:v>1944.0</c:v>
                </c:pt>
                <c:pt idx="35">
                  <c:v>1945.0</c:v>
                </c:pt>
                <c:pt idx="36">
                  <c:v>1946.0</c:v>
                </c:pt>
                <c:pt idx="37">
                  <c:v>1947.0</c:v>
                </c:pt>
                <c:pt idx="38">
                  <c:v>1948.0</c:v>
                </c:pt>
                <c:pt idx="39">
                  <c:v>1949.0</c:v>
                </c:pt>
                <c:pt idx="40">
                  <c:v>1950.0</c:v>
                </c:pt>
                <c:pt idx="41">
                  <c:v>1951.0</c:v>
                </c:pt>
                <c:pt idx="42">
                  <c:v>1952.0</c:v>
                </c:pt>
                <c:pt idx="43">
                  <c:v>1953.0</c:v>
                </c:pt>
                <c:pt idx="44">
                  <c:v>1954.0</c:v>
                </c:pt>
                <c:pt idx="45">
                  <c:v>1955.0</c:v>
                </c:pt>
                <c:pt idx="46">
                  <c:v>1956.0</c:v>
                </c:pt>
                <c:pt idx="47">
                  <c:v>1957.0</c:v>
                </c:pt>
                <c:pt idx="48">
                  <c:v>1958.0</c:v>
                </c:pt>
                <c:pt idx="49">
                  <c:v>1959.0</c:v>
                </c:pt>
                <c:pt idx="50">
                  <c:v>1960.0</c:v>
                </c:pt>
                <c:pt idx="51">
                  <c:v>1961.0</c:v>
                </c:pt>
                <c:pt idx="52">
                  <c:v>1962.0</c:v>
                </c:pt>
                <c:pt idx="53">
                  <c:v>1963.0</c:v>
                </c:pt>
                <c:pt idx="54">
                  <c:v>1964.0</c:v>
                </c:pt>
                <c:pt idx="55">
                  <c:v>1965.0</c:v>
                </c:pt>
                <c:pt idx="56">
                  <c:v>1966.0</c:v>
                </c:pt>
                <c:pt idx="57">
                  <c:v>1967.0</c:v>
                </c:pt>
                <c:pt idx="58">
                  <c:v>1968.0</c:v>
                </c:pt>
                <c:pt idx="59">
                  <c:v>1969.0</c:v>
                </c:pt>
                <c:pt idx="60">
                  <c:v>1970.0</c:v>
                </c:pt>
                <c:pt idx="61">
                  <c:v>1971.0</c:v>
                </c:pt>
                <c:pt idx="62">
                  <c:v>1972.0</c:v>
                </c:pt>
                <c:pt idx="63">
                  <c:v>1973.0</c:v>
                </c:pt>
                <c:pt idx="64">
                  <c:v>1974.0</c:v>
                </c:pt>
                <c:pt idx="65">
                  <c:v>1975.0</c:v>
                </c:pt>
                <c:pt idx="66">
                  <c:v>1976.0</c:v>
                </c:pt>
                <c:pt idx="67">
                  <c:v>1977.0</c:v>
                </c:pt>
                <c:pt idx="68">
                  <c:v>1978.0</c:v>
                </c:pt>
                <c:pt idx="69">
                  <c:v>1979.0</c:v>
                </c:pt>
                <c:pt idx="70">
                  <c:v>1980.0</c:v>
                </c:pt>
                <c:pt idx="71">
                  <c:v>1981.0</c:v>
                </c:pt>
                <c:pt idx="72">
                  <c:v>1982.0</c:v>
                </c:pt>
                <c:pt idx="73">
                  <c:v>1983.0</c:v>
                </c:pt>
                <c:pt idx="74">
                  <c:v>1984.0</c:v>
                </c:pt>
                <c:pt idx="75">
                  <c:v>1985.0</c:v>
                </c:pt>
                <c:pt idx="76">
                  <c:v>1986.0</c:v>
                </c:pt>
                <c:pt idx="77">
                  <c:v>1987.0</c:v>
                </c:pt>
                <c:pt idx="78">
                  <c:v>1988.0</c:v>
                </c:pt>
                <c:pt idx="79">
                  <c:v>1989.0</c:v>
                </c:pt>
                <c:pt idx="80">
                  <c:v>1990.0</c:v>
                </c:pt>
                <c:pt idx="81">
                  <c:v>1991.0</c:v>
                </c:pt>
                <c:pt idx="82">
                  <c:v>1992.0</c:v>
                </c:pt>
                <c:pt idx="83">
                  <c:v>1993.0</c:v>
                </c:pt>
                <c:pt idx="84">
                  <c:v>1994.0</c:v>
                </c:pt>
                <c:pt idx="85">
                  <c:v>1995.0</c:v>
                </c:pt>
                <c:pt idx="86">
                  <c:v>1996.0</c:v>
                </c:pt>
                <c:pt idx="87">
                  <c:v>1997.0</c:v>
                </c:pt>
                <c:pt idx="88">
                  <c:v>1998.0</c:v>
                </c:pt>
                <c:pt idx="89">
                  <c:v>1999.0</c:v>
                </c:pt>
                <c:pt idx="90">
                  <c:v>2000.0</c:v>
                </c:pt>
                <c:pt idx="91">
                  <c:v>2001.0</c:v>
                </c:pt>
                <c:pt idx="92">
                  <c:v>2002.0</c:v>
                </c:pt>
                <c:pt idx="93">
                  <c:v>2003.0</c:v>
                </c:pt>
                <c:pt idx="94">
                  <c:v>2004.0</c:v>
                </c:pt>
                <c:pt idx="95">
                  <c:v>2005.0</c:v>
                </c:pt>
                <c:pt idx="96">
                  <c:v>2006.0</c:v>
                </c:pt>
                <c:pt idx="97">
                  <c:v>2007.0</c:v>
                </c:pt>
                <c:pt idx="98">
                  <c:v>2008.0</c:v>
                </c:pt>
                <c:pt idx="99">
                  <c:v>2009.0</c:v>
                </c:pt>
                <c:pt idx="100">
                  <c:v>2010.0</c:v>
                </c:pt>
                <c:pt idx="101">
                  <c:v>2011.0</c:v>
                </c:pt>
                <c:pt idx="102">
                  <c:v>2012.0</c:v>
                </c:pt>
                <c:pt idx="103">
                  <c:v>2013.0</c:v>
                </c:pt>
                <c:pt idx="104">
                  <c:v>2014.0</c:v>
                </c:pt>
                <c:pt idx="105">
                  <c:v>2015.0</c:v>
                </c:pt>
                <c:pt idx="106">
                  <c:v>2016.0</c:v>
                </c:pt>
                <c:pt idx="107">
                  <c:v>2017.0</c:v>
                </c:pt>
                <c:pt idx="108">
                  <c:v>2018.0</c:v>
                </c:pt>
                <c:pt idx="109">
                  <c:v>2019.0</c:v>
                </c:pt>
                <c:pt idx="110">
                  <c:v>2020.0</c:v>
                </c:pt>
                <c:pt idx="111">
                  <c:v>2021.0</c:v>
                </c:pt>
                <c:pt idx="112">
                  <c:v>2022.0</c:v>
                </c:pt>
                <c:pt idx="113">
                  <c:v>2023.0</c:v>
                </c:pt>
                <c:pt idx="114">
                  <c:v>2024.0</c:v>
                </c:pt>
                <c:pt idx="115">
                  <c:v>2025.0</c:v>
                </c:pt>
              </c:numCache>
            </c:numRef>
          </c:cat>
          <c:val>
            <c:numRef>
              <c:f>'historical-data'!$B$3:$B$118</c:f>
              <c:numCache>
                <c:formatCode>0%</c:formatCode>
                <c:ptCount val="116"/>
                <c:pt idx="3" formatCode="0.0%">
                  <c:v>0.187728932160998</c:v>
                </c:pt>
                <c:pt idx="4" formatCode="0.0%">
                  <c:v>0.211306003228303</c:v>
                </c:pt>
                <c:pt idx="5" formatCode="0.0%">
                  <c:v>0.214397942690684</c:v>
                </c:pt>
                <c:pt idx="6" formatCode="0.0%">
                  <c:v>0.177342613892046</c:v>
                </c:pt>
                <c:pt idx="7" formatCode="0.0%">
                  <c:v>0.224928440995994</c:v>
                </c:pt>
                <c:pt idx="8" formatCode="0.0%">
                  <c:v>0.336739169017832</c:v>
                </c:pt>
                <c:pt idx="9" formatCode="0.0%">
                  <c:v>0.311608120735784</c:v>
                </c:pt>
                <c:pt idx="10" formatCode="0.0%">
                  <c:v>0.366668507979782</c:v>
                </c:pt>
                <c:pt idx="11" formatCode="0.0%">
                  <c:v>0.377417152356984</c:v>
                </c:pt>
                <c:pt idx="12" formatCode="0.0%">
                  <c:v>0.366585967055951</c:v>
                </c:pt>
                <c:pt idx="13" formatCode="0.0%">
                  <c:v>0.375386001016769</c:v>
                </c:pt>
                <c:pt idx="14" formatCode="0.0%">
                  <c:v>0.340680098170145</c:v>
                </c:pt>
                <c:pt idx="15" formatCode="0.0%">
                  <c:v>0.334294536942441</c:v>
                </c:pt>
                <c:pt idx="16" formatCode="0.0%">
                  <c:v>0.316787590079211</c:v>
                </c:pt>
                <c:pt idx="17" formatCode="0.0%">
                  <c:v>0.335588430534134</c:v>
                </c:pt>
                <c:pt idx="18" formatCode="0.0%">
                  <c:v>0.323766219943726</c:v>
                </c:pt>
                <c:pt idx="19" formatCode="0.0%">
                  <c:v>0.352582220121628</c:v>
                </c:pt>
                <c:pt idx="20" formatCode="0.0%">
                  <c:v>0.458857348393288</c:v>
                </c:pt>
                <c:pt idx="21" formatCode="0.0%">
                  <c:v>0.536083751958851</c:v>
                </c:pt>
                <c:pt idx="22" formatCode="0.0%">
                  <c:v>0.593754525679957</c:v>
                </c:pt>
                <c:pt idx="23" formatCode="0.0%">
                  <c:v>0.535704761661767</c:v>
                </c:pt>
                <c:pt idx="24" formatCode="0.0%">
                  <c:v>0.494258024238909</c:v>
                </c:pt>
                <c:pt idx="25" formatCode="0.0%">
                  <c:v>0.472095165954139</c:v>
                </c:pt>
                <c:pt idx="26" formatCode="0.0%">
                  <c:v>0.473396633803589</c:v>
                </c:pt>
                <c:pt idx="27" formatCode="0.0%">
                  <c:v>0.523267114859705</c:v>
                </c:pt>
                <c:pt idx="28" formatCode="0.0%">
                  <c:v>0.582984147329703</c:v>
                </c:pt>
                <c:pt idx="29" formatCode="0.0%">
                  <c:v>0.465302178045682</c:v>
                </c:pt>
                <c:pt idx="30" formatCode="0.0%">
                  <c:v>0.454114896363368</c:v>
                </c:pt>
                <c:pt idx="31" formatCode="0.0%">
                  <c:v>0.530888263863073</c:v>
                </c:pt>
                <c:pt idx="32" formatCode="0.0%">
                  <c:v>0.538584903009566</c:v>
                </c:pt>
                <c:pt idx="33" formatCode="0.0%">
                  <c:v>0.589510498181423</c:v>
                </c:pt>
                <c:pt idx="34" formatCode="0.0%">
                  <c:v>0.570038208898503</c:v>
                </c:pt>
                <c:pt idx="35" formatCode="0.0%">
                  <c:v>0.598915371612742</c:v>
                </c:pt>
                <c:pt idx="36" formatCode="0.0%">
                  <c:v>0.597066646761892</c:v>
                </c:pt>
                <c:pt idx="37" formatCode="0.0%">
                  <c:v>0.585799598711937</c:v>
                </c:pt>
                <c:pt idx="38" formatCode="0.0%">
                  <c:v>0.532492677973525</c:v>
                </c:pt>
                <c:pt idx="39" formatCode="0.0%">
                  <c:v>0.487609677468593</c:v>
                </c:pt>
                <c:pt idx="40" formatCode="0.0%">
                  <c:v>0.568827786070556</c:v>
                </c:pt>
                <c:pt idx="41" formatCode="0.0%">
                  <c:v>0.605730469824652</c:v>
                </c:pt>
                <c:pt idx="42" formatCode="0.0%">
                  <c:v>0.558199597891256</c:v>
                </c:pt>
                <c:pt idx="43" formatCode="0.0%">
                  <c:v>0.579140188478916</c:v>
                </c:pt>
                <c:pt idx="44" formatCode="0.0%">
                  <c:v>0.553947639115847</c:v>
                </c:pt>
                <c:pt idx="45" formatCode="0.0%">
                  <c:v>0.55128882196038</c:v>
                </c:pt>
                <c:pt idx="46" formatCode="0.0%">
                  <c:v>0.562774394867137</c:v>
                </c:pt>
                <c:pt idx="47" formatCode="0.0%">
                  <c:v>0.549348334182304</c:v>
                </c:pt>
                <c:pt idx="48" formatCode="0.0%">
                  <c:v>0.551001610677802</c:v>
                </c:pt>
                <c:pt idx="49" formatCode="0.0%">
                  <c:v>0.533504436700217</c:v>
                </c:pt>
                <c:pt idx="50" formatCode="0.0%">
                  <c:v>0.545460086880077</c:v>
                </c:pt>
                <c:pt idx="51" formatCode="0.0%">
                  <c:v>0.549883274858919</c:v>
                </c:pt>
                <c:pt idx="52" formatCode="0.0%">
                  <c:v>0.5077064037323</c:v>
                </c:pt>
                <c:pt idx="53" formatCode="0.0%">
                  <c:v>0.497853636741638</c:v>
                </c:pt>
                <c:pt idx="54" formatCode="0.0%">
                  <c:v>0.488000869750977</c:v>
                </c:pt>
                <c:pt idx="55" formatCode="0.0%">
                  <c:v>0.488492757081985</c:v>
                </c:pt>
                <c:pt idx="56" formatCode="0.0%">
                  <c:v>0.488984644412994</c:v>
                </c:pt>
                <c:pt idx="57" formatCode="0.0%">
                  <c:v>0.506656348705292</c:v>
                </c:pt>
                <c:pt idx="58" formatCode="0.0%">
                  <c:v>0.5268434882164</c:v>
                </c:pt>
                <c:pt idx="59" formatCode="0.0%">
                  <c:v>0.542475581169128</c:v>
                </c:pt>
                <c:pt idx="60" formatCode="0.0%">
                  <c:v>0.510296761989594</c:v>
                </c:pt>
                <c:pt idx="61" formatCode="0.0%">
                  <c:v>0.498505353927612</c:v>
                </c:pt>
                <c:pt idx="62" formatCode="0.0%">
                  <c:v>0.494724065065384</c:v>
                </c:pt>
                <c:pt idx="63" formatCode="0.0%">
                  <c:v>0.466458201408386</c:v>
                </c:pt>
                <c:pt idx="64" formatCode="0.0%">
                  <c:v>0.486370325088501</c:v>
                </c:pt>
                <c:pt idx="65" formatCode="0.0%">
                  <c:v>0.428255379199982</c:v>
                </c:pt>
                <c:pt idx="66" formatCode="0.0%">
                  <c:v>0.457505911588669</c:v>
                </c:pt>
                <c:pt idx="67" formatCode="0.0%">
                  <c:v>0.454788416624069</c:v>
                </c:pt>
                <c:pt idx="68" formatCode="0.0%">
                  <c:v>0.425977438688278</c:v>
                </c:pt>
                <c:pt idx="69" formatCode="0.0%">
                  <c:v>0.42890802025795</c:v>
                </c:pt>
                <c:pt idx="70" formatCode="0.0%">
                  <c:v>0.435053259134293</c:v>
                </c:pt>
                <c:pt idx="71" formatCode="0.0%">
                  <c:v>0.390239208936691</c:v>
                </c:pt>
                <c:pt idx="72" formatCode="0.0%">
                  <c:v>0.371678382158279</c:v>
                </c:pt>
                <c:pt idx="73" formatCode="0.0%">
                  <c:v>0.370406836271286</c:v>
                </c:pt>
                <c:pt idx="74" formatCode="0.0%">
                  <c:v>0.342679530382156</c:v>
                </c:pt>
                <c:pt idx="75" formatCode="0.0%">
                  <c:v>0.351571291685104</c:v>
                </c:pt>
                <c:pt idx="76" formatCode="0.0%">
                  <c:v>0.376903206110001</c:v>
                </c:pt>
                <c:pt idx="77" formatCode="0.0%">
                  <c:v>0.364236533641815</c:v>
                </c:pt>
                <c:pt idx="78" formatCode="0.0%">
                  <c:v>0.352063000202179</c:v>
                </c:pt>
                <c:pt idx="79" formatCode="0.0%">
                  <c:v>0.359432488679886</c:v>
                </c:pt>
                <c:pt idx="80" formatCode="0.0%">
                  <c:v>0.352086097002029</c:v>
                </c:pt>
                <c:pt idx="81" formatCode="0.0%">
                  <c:v>0.356840372085571</c:v>
                </c:pt>
                <c:pt idx="82" formatCode="0.0%">
                  <c:v>0.362507998943329</c:v>
                </c:pt>
                <c:pt idx="83" formatCode="0.0%">
                  <c:v>0.392405271530151</c:v>
                </c:pt>
                <c:pt idx="84" formatCode="0.0%">
                  <c:v>0.406305223703384</c:v>
                </c:pt>
                <c:pt idx="85" formatCode="0.0%">
                  <c:v>0.4152452647686</c:v>
                </c:pt>
                <c:pt idx="86" formatCode="0.0%">
                  <c:v>0.416776329278946</c:v>
                </c:pt>
                <c:pt idx="87" formatCode="0.0%">
                  <c:v>0.387070864439011</c:v>
                </c:pt>
                <c:pt idx="88" formatCode="0.0%">
                  <c:v>0.391169309616089</c:v>
                </c:pt>
                <c:pt idx="89" formatCode="0.0%">
                  <c:v>0.378344804048538</c:v>
                </c:pt>
                <c:pt idx="90" formatCode="0.0%">
                  <c:v>0.374664902687073</c:v>
                </c:pt>
                <c:pt idx="91" formatCode="0.0%">
                  <c:v>0.377733528614044</c:v>
                </c:pt>
                <c:pt idx="92" formatCode="0.0%">
                  <c:v>0.34218829870224</c:v>
                </c:pt>
                <c:pt idx="93" formatCode="0.0%">
                  <c:v>0.331153839826584</c:v>
                </c:pt>
                <c:pt idx="94" formatCode="0.0%">
                  <c:v>0.322623699903488</c:v>
                </c:pt>
                <c:pt idx="95" formatCode="0.0%">
                  <c:v>0.328288078308105</c:v>
                </c:pt>
                <c:pt idx="96" formatCode="0.0%">
                  <c:v>0.332153975963592</c:v>
                </c:pt>
                <c:pt idx="97" formatCode="0.0%">
                  <c:v>0.336831599473953</c:v>
                </c:pt>
                <c:pt idx="98" formatCode="0.0%">
                  <c:v>0.358206331729889</c:v>
                </c:pt>
                <c:pt idx="99" formatCode="0.0%">
                  <c:v>0.306065440177917</c:v>
                </c:pt>
                <c:pt idx="100" formatCode="0.0%">
                  <c:v>0.296905785799026</c:v>
                </c:pt>
                <c:pt idx="101" formatCode="0.0%">
                  <c:v>0.304791331291199</c:v>
                </c:pt>
                <c:pt idx="102" formatCode="0.0%">
                  <c:v>0.295242011547089</c:v>
                </c:pt>
                <c:pt idx="103" formatCode="0.0%">
                  <c:v>0.357987225055695</c:v>
                </c:pt>
                <c:pt idx="104" formatCode="0.0%">
                  <c:v>0.341255336999893</c:v>
                </c:pt>
                <c:pt idx="105" formatCode="0.0%">
                  <c:v>0.35337170958519</c:v>
                </c:pt>
                <c:pt idx="106" formatCode="0.0%">
                  <c:v>0.356237083673477</c:v>
                </c:pt>
                <c:pt idx="107" formatCode="0.0%">
                  <c:v>0.33901908993721</c:v>
                </c:pt>
                <c:pt idx="108" formatCode="0.0%">
                  <c:v>0.31354746222496</c:v>
                </c:pt>
                <c:pt idx="115">
                  <c:v>0.339130192221994</c:v>
                </c:pt>
              </c:numCache>
            </c:numRef>
          </c:val>
          <c:smooth val="0"/>
        </c:ser>
        <c:ser>
          <c:idx val="0"/>
          <c:order val="1"/>
          <c:tx>
            <c:v>Bottom 90% tax rate</c:v>
          </c:tx>
          <c:spPr>
            <a:ln w="12700">
              <a:solidFill>
                <a:schemeClr val="tx1"/>
              </a:solidFill>
            </a:ln>
            <a:effectLst/>
          </c:spPr>
          <c:marker>
            <c:symbol val="circle"/>
            <c:size val="6"/>
            <c:spPr>
              <a:solidFill>
                <a:schemeClr val="bg1"/>
              </a:solidFill>
              <a:ln>
                <a:solidFill>
                  <a:schemeClr val="tx1"/>
                </a:solidFill>
              </a:ln>
              <a:effectLst/>
            </c:spPr>
          </c:marker>
          <c:dPt>
            <c:idx val="115"/>
            <c:bubble3D val="0"/>
            <c:spPr>
              <a:ln w="12700">
                <a:solidFill>
                  <a:schemeClr val="tx1"/>
                </a:solidFill>
                <a:prstDash val="sysDash"/>
              </a:ln>
              <a:effectLst/>
            </c:spPr>
          </c:dPt>
          <c:cat>
            <c:numRef>
              <c:f>'historical-data'!$A$3:$A$118</c:f>
              <c:numCache>
                <c:formatCode>General</c:formatCode>
                <c:ptCount val="116"/>
                <c:pt idx="0">
                  <c:v>1910.0</c:v>
                </c:pt>
                <c:pt idx="1">
                  <c:v>1911.0</c:v>
                </c:pt>
                <c:pt idx="2">
                  <c:v>1912.0</c:v>
                </c:pt>
                <c:pt idx="3">
                  <c:v>1913.0</c:v>
                </c:pt>
                <c:pt idx="4">
                  <c:v>1914.0</c:v>
                </c:pt>
                <c:pt idx="5">
                  <c:v>1915.0</c:v>
                </c:pt>
                <c:pt idx="6">
                  <c:v>1916.0</c:v>
                </c:pt>
                <c:pt idx="7">
                  <c:v>1917.0</c:v>
                </c:pt>
                <c:pt idx="8">
                  <c:v>1918.0</c:v>
                </c:pt>
                <c:pt idx="9">
                  <c:v>1919.0</c:v>
                </c:pt>
                <c:pt idx="10">
                  <c:v>1920.0</c:v>
                </c:pt>
                <c:pt idx="11">
                  <c:v>1921.0</c:v>
                </c:pt>
                <c:pt idx="12">
                  <c:v>1922.0</c:v>
                </c:pt>
                <c:pt idx="13">
                  <c:v>1923.0</c:v>
                </c:pt>
                <c:pt idx="14">
                  <c:v>1924.0</c:v>
                </c:pt>
                <c:pt idx="15">
                  <c:v>1925.0</c:v>
                </c:pt>
                <c:pt idx="16">
                  <c:v>1926.0</c:v>
                </c:pt>
                <c:pt idx="17">
                  <c:v>1927.0</c:v>
                </c:pt>
                <c:pt idx="18">
                  <c:v>1928.0</c:v>
                </c:pt>
                <c:pt idx="19">
                  <c:v>1929.0</c:v>
                </c:pt>
                <c:pt idx="20">
                  <c:v>1930.0</c:v>
                </c:pt>
                <c:pt idx="21">
                  <c:v>1931.0</c:v>
                </c:pt>
                <c:pt idx="22">
                  <c:v>1932.0</c:v>
                </c:pt>
                <c:pt idx="23">
                  <c:v>1933.0</c:v>
                </c:pt>
                <c:pt idx="24">
                  <c:v>1934.0</c:v>
                </c:pt>
                <c:pt idx="25">
                  <c:v>1935.0</c:v>
                </c:pt>
                <c:pt idx="26">
                  <c:v>1936.0</c:v>
                </c:pt>
                <c:pt idx="27">
                  <c:v>1937.0</c:v>
                </c:pt>
                <c:pt idx="28">
                  <c:v>1938.0</c:v>
                </c:pt>
                <c:pt idx="29">
                  <c:v>1939.0</c:v>
                </c:pt>
                <c:pt idx="30">
                  <c:v>1940.0</c:v>
                </c:pt>
                <c:pt idx="31">
                  <c:v>1941.0</c:v>
                </c:pt>
                <c:pt idx="32">
                  <c:v>1942.0</c:v>
                </c:pt>
                <c:pt idx="33">
                  <c:v>1943.0</c:v>
                </c:pt>
                <c:pt idx="34">
                  <c:v>1944.0</c:v>
                </c:pt>
                <c:pt idx="35">
                  <c:v>1945.0</c:v>
                </c:pt>
                <c:pt idx="36">
                  <c:v>1946.0</c:v>
                </c:pt>
                <c:pt idx="37">
                  <c:v>1947.0</c:v>
                </c:pt>
                <c:pt idx="38">
                  <c:v>1948.0</c:v>
                </c:pt>
                <c:pt idx="39">
                  <c:v>1949.0</c:v>
                </c:pt>
                <c:pt idx="40">
                  <c:v>1950.0</c:v>
                </c:pt>
                <c:pt idx="41">
                  <c:v>1951.0</c:v>
                </c:pt>
                <c:pt idx="42">
                  <c:v>1952.0</c:v>
                </c:pt>
                <c:pt idx="43">
                  <c:v>1953.0</c:v>
                </c:pt>
                <c:pt idx="44">
                  <c:v>1954.0</c:v>
                </c:pt>
                <c:pt idx="45">
                  <c:v>1955.0</c:v>
                </c:pt>
                <c:pt idx="46">
                  <c:v>1956.0</c:v>
                </c:pt>
                <c:pt idx="47">
                  <c:v>1957.0</c:v>
                </c:pt>
                <c:pt idx="48">
                  <c:v>1958.0</c:v>
                </c:pt>
                <c:pt idx="49">
                  <c:v>1959.0</c:v>
                </c:pt>
                <c:pt idx="50">
                  <c:v>1960.0</c:v>
                </c:pt>
                <c:pt idx="51">
                  <c:v>1961.0</c:v>
                </c:pt>
                <c:pt idx="52">
                  <c:v>1962.0</c:v>
                </c:pt>
                <c:pt idx="53">
                  <c:v>1963.0</c:v>
                </c:pt>
                <c:pt idx="54">
                  <c:v>1964.0</c:v>
                </c:pt>
                <c:pt idx="55">
                  <c:v>1965.0</c:v>
                </c:pt>
                <c:pt idx="56">
                  <c:v>1966.0</c:v>
                </c:pt>
                <c:pt idx="57">
                  <c:v>1967.0</c:v>
                </c:pt>
                <c:pt idx="58">
                  <c:v>1968.0</c:v>
                </c:pt>
                <c:pt idx="59">
                  <c:v>1969.0</c:v>
                </c:pt>
                <c:pt idx="60">
                  <c:v>1970.0</c:v>
                </c:pt>
                <c:pt idx="61">
                  <c:v>1971.0</c:v>
                </c:pt>
                <c:pt idx="62">
                  <c:v>1972.0</c:v>
                </c:pt>
                <c:pt idx="63">
                  <c:v>1973.0</c:v>
                </c:pt>
                <c:pt idx="64">
                  <c:v>1974.0</c:v>
                </c:pt>
                <c:pt idx="65">
                  <c:v>1975.0</c:v>
                </c:pt>
                <c:pt idx="66">
                  <c:v>1976.0</c:v>
                </c:pt>
                <c:pt idx="67">
                  <c:v>1977.0</c:v>
                </c:pt>
                <c:pt idx="68">
                  <c:v>1978.0</c:v>
                </c:pt>
                <c:pt idx="69">
                  <c:v>1979.0</c:v>
                </c:pt>
                <c:pt idx="70">
                  <c:v>1980.0</c:v>
                </c:pt>
                <c:pt idx="71">
                  <c:v>1981.0</c:v>
                </c:pt>
                <c:pt idx="72">
                  <c:v>1982.0</c:v>
                </c:pt>
                <c:pt idx="73">
                  <c:v>1983.0</c:v>
                </c:pt>
                <c:pt idx="74">
                  <c:v>1984.0</c:v>
                </c:pt>
                <c:pt idx="75">
                  <c:v>1985.0</c:v>
                </c:pt>
                <c:pt idx="76">
                  <c:v>1986.0</c:v>
                </c:pt>
                <c:pt idx="77">
                  <c:v>1987.0</c:v>
                </c:pt>
                <c:pt idx="78">
                  <c:v>1988.0</c:v>
                </c:pt>
                <c:pt idx="79">
                  <c:v>1989.0</c:v>
                </c:pt>
                <c:pt idx="80">
                  <c:v>1990.0</c:v>
                </c:pt>
                <c:pt idx="81">
                  <c:v>1991.0</c:v>
                </c:pt>
                <c:pt idx="82">
                  <c:v>1992.0</c:v>
                </c:pt>
                <c:pt idx="83">
                  <c:v>1993.0</c:v>
                </c:pt>
                <c:pt idx="84">
                  <c:v>1994.0</c:v>
                </c:pt>
                <c:pt idx="85">
                  <c:v>1995.0</c:v>
                </c:pt>
                <c:pt idx="86">
                  <c:v>1996.0</c:v>
                </c:pt>
                <c:pt idx="87">
                  <c:v>1997.0</c:v>
                </c:pt>
                <c:pt idx="88">
                  <c:v>1998.0</c:v>
                </c:pt>
                <c:pt idx="89">
                  <c:v>1999.0</c:v>
                </c:pt>
                <c:pt idx="90">
                  <c:v>2000.0</c:v>
                </c:pt>
                <c:pt idx="91">
                  <c:v>2001.0</c:v>
                </c:pt>
                <c:pt idx="92">
                  <c:v>2002.0</c:v>
                </c:pt>
                <c:pt idx="93">
                  <c:v>2003.0</c:v>
                </c:pt>
                <c:pt idx="94">
                  <c:v>2004.0</c:v>
                </c:pt>
                <c:pt idx="95">
                  <c:v>2005.0</c:v>
                </c:pt>
                <c:pt idx="96">
                  <c:v>2006.0</c:v>
                </c:pt>
                <c:pt idx="97">
                  <c:v>2007.0</c:v>
                </c:pt>
                <c:pt idx="98">
                  <c:v>2008.0</c:v>
                </c:pt>
                <c:pt idx="99">
                  <c:v>2009.0</c:v>
                </c:pt>
                <c:pt idx="100">
                  <c:v>2010.0</c:v>
                </c:pt>
                <c:pt idx="101">
                  <c:v>2011.0</c:v>
                </c:pt>
                <c:pt idx="102">
                  <c:v>2012.0</c:v>
                </c:pt>
                <c:pt idx="103">
                  <c:v>2013.0</c:v>
                </c:pt>
                <c:pt idx="104">
                  <c:v>2014.0</c:v>
                </c:pt>
                <c:pt idx="105">
                  <c:v>2015.0</c:v>
                </c:pt>
                <c:pt idx="106">
                  <c:v>2016.0</c:v>
                </c:pt>
                <c:pt idx="107">
                  <c:v>2017.0</c:v>
                </c:pt>
                <c:pt idx="108">
                  <c:v>2018.0</c:v>
                </c:pt>
                <c:pt idx="109">
                  <c:v>2019.0</c:v>
                </c:pt>
                <c:pt idx="110">
                  <c:v>2020.0</c:v>
                </c:pt>
                <c:pt idx="111">
                  <c:v>2021.0</c:v>
                </c:pt>
                <c:pt idx="112">
                  <c:v>2022.0</c:v>
                </c:pt>
                <c:pt idx="113">
                  <c:v>2023.0</c:v>
                </c:pt>
                <c:pt idx="114">
                  <c:v>2024.0</c:v>
                </c:pt>
                <c:pt idx="115">
                  <c:v>2025.0</c:v>
                </c:pt>
              </c:numCache>
            </c:numRef>
          </c:cat>
          <c:val>
            <c:numRef>
              <c:f>'historical-data'!$C$3:$C$118</c:f>
              <c:numCache>
                <c:formatCode>General</c:formatCode>
                <c:ptCount val="116"/>
                <c:pt idx="3" formatCode="0.0%">
                  <c:v>0.0638402289340026</c:v>
                </c:pt>
                <c:pt idx="4" formatCode="0.0%">
                  <c:v>0.0582337525267363</c:v>
                </c:pt>
                <c:pt idx="5" formatCode="0.0%">
                  <c:v>0.0564286215044368</c:v>
                </c:pt>
                <c:pt idx="6" formatCode="0.0%">
                  <c:v>0.0647073937288137</c:v>
                </c:pt>
                <c:pt idx="7" formatCode="0.0%">
                  <c:v>0.0692391722285217</c:v>
                </c:pt>
                <c:pt idx="8" formatCode="0.0%">
                  <c:v>0.0733827639199204</c:v>
                </c:pt>
                <c:pt idx="9" formatCode="0.0%">
                  <c:v>0.0766200637242494</c:v>
                </c:pt>
                <c:pt idx="10" formatCode="0.0%">
                  <c:v>0.076787367941755</c:v>
                </c:pt>
                <c:pt idx="11" formatCode="0.0%">
                  <c:v>0.0730937478086607</c:v>
                </c:pt>
                <c:pt idx="12" formatCode="0.0%">
                  <c:v>0.0683339432541329</c:v>
                </c:pt>
                <c:pt idx="13" formatCode="0.0%">
                  <c:v>0.0677032384212913</c:v>
                </c:pt>
                <c:pt idx="14" formatCode="0.0%">
                  <c:v>0.0661255577521329</c:v>
                </c:pt>
                <c:pt idx="15" formatCode="0.0%">
                  <c:v>0.0672667036434758</c:v>
                </c:pt>
                <c:pt idx="16" formatCode="0.0%">
                  <c:v>0.071389751163597</c:v>
                </c:pt>
                <c:pt idx="17" formatCode="0.0%">
                  <c:v>0.0691648369119223</c:v>
                </c:pt>
                <c:pt idx="18" formatCode="0.0%">
                  <c:v>0.0680058872830886</c:v>
                </c:pt>
                <c:pt idx="19" formatCode="0.0%">
                  <c:v>0.0711817023711239</c:v>
                </c:pt>
                <c:pt idx="20" formatCode="0.0%">
                  <c:v>0.0769742112817698</c:v>
                </c:pt>
                <c:pt idx="21" formatCode="0.0%">
                  <c:v>0.0880705251747556</c:v>
                </c:pt>
                <c:pt idx="22" formatCode="0.0%">
                  <c:v>0.116802195442142</c:v>
                </c:pt>
                <c:pt idx="23" formatCode="0.0%">
                  <c:v>0.13933183955439</c:v>
                </c:pt>
                <c:pt idx="24" formatCode="0.0%">
                  <c:v>0.139977757849489</c:v>
                </c:pt>
                <c:pt idx="25" formatCode="0.0%">
                  <c:v>0.129319357164013</c:v>
                </c:pt>
                <c:pt idx="26" formatCode="0.0%">
                  <c:v>0.131393113289479</c:v>
                </c:pt>
                <c:pt idx="27" formatCode="0.0%">
                  <c:v>0.145713879097144</c:v>
                </c:pt>
                <c:pt idx="28" formatCode="0.0%">
                  <c:v>0.15820578411825</c:v>
                </c:pt>
                <c:pt idx="29" formatCode="0.0%">
                  <c:v>0.155830254151892</c:v>
                </c:pt>
                <c:pt idx="30" formatCode="0.0%">
                  <c:v>0.155408127427234</c:v>
                </c:pt>
                <c:pt idx="31" formatCode="0.0%">
                  <c:v>0.148816555599967</c:v>
                </c:pt>
                <c:pt idx="32" formatCode="0.0%">
                  <c:v>0.12595400732284</c:v>
                </c:pt>
                <c:pt idx="33" formatCode="0.0%">
                  <c:v>0.167051066258799</c:v>
                </c:pt>
                <c:pt idx="34" formatCode="0.0%">
                  <c:v>0.173830714880824</c:v>
                </c:pt>
                <c:pt idx="35" formatCode="0.0%">
                  <c:v>0.188825226669086</c:v>
                </c:pt>
                <c:pt idx="36" formatCode="0.0%">
                  <c:v>0.1960889213459</c:v>
                </c:pt>
                <c:pt idx="37" formatCode="0.0%">
                  <c:v>0.197726303645091</c:v>
                </c:pt>
                <c:pt idx="38" formatCode="0.0%">
                  <c:v>0.177233693604631</c:v>
                </c:pt>
                <c:pt idx="39" formatCode="0.0%">
                  <c:v>0.177109222429292</c:v>
                </c:pt>
                <c:pt idx="40" formatCode="0.0%">
                  <c:v>0.183724689000883</c:v>
                </c:pt>
                <c:pt idx="41" formatCode="0.0%">
                  <c:v>0.195337606898611</c:v>
                </c:pt>
                <c:pt idx="42" formatCode="0.0%">
                  <c:v>0.204460636277222</c:v>
                </c:pt>
                <c:pt idx="43" formatCode="0.0%">
                  <c:v>0.204858393539979</c:v>
                </c:pt>
                <c:pt idx="44" formatCode="0.0%">
                  <c:v>0.197049137714152</c:v>
                </c:pt>
                <c:pt idx="45" formatCode="0.0%">
                  <c:v>0.201427931258212</c:v>
                </c:pt>
                <c:pt idx="46" formatCode="0.0%">
                  <c:v>0.20674749953954</c:v>
                </c:pt>
                <c:pt idx="47" formatCode="0.0%">
                  <c:v>0.211100185196068</c:v>
                </c:pt>
                <c:pt idx="48" formatCode="0.0%">
                  <c:v>0.209391914543631</c:v>
                </c:pt>
                <c:pt idx="49" formatCode="0.0%">
                  <c:v>0.218973029658239</c:v>
                </c:pt>
                <c:pt idx="50" formatCode="0.0%">
                  <c:v>0.229039696200169</c:v>
                </c:pt>
                <c:pt idx="51" formatCode="0.0%">
                  <c:v>0.228968793524796</c:v>
                </c:pt>
                <c:pt idx="52" formatCode="0.0%">
                  <c:v>0.241073100692699</c:v>
                </c:pt>
                <c:pt idx="53" formatCode="0.0%">
                  <c:v>0.237602133002181</c:v>
                </c:pt>
                <c:pt idx="54" formatCode="0.0%">
                  <c:v>0.234198450304687</c:v>
                </c:pt>
                <c:pt idx="55" formatCode="0.0%">
                  <c:v>0.237971441254044</c:v>
                </c:pt>
                <c:pt idx="56" formatCode="0.0%">
                  <c:v>0.241759325666173</c:v>
                </c:pt>
                <c:pt idx="57" formatCode="0.0%">
                  <c:v>0.243539702884285</c:v>
                </c:pt>
                <c:pt idx="58" formatCode="0.0%">
                  <c:v>0.256594463496426</c:v>
                </c:pt>
                <c:pt idx="59" formatCode="0.0%">
                  <c:v>0.272653408785531</c:v>
                </c:pt>
                <c:pt idx="60" formatCode="0.0%">
                  <c:v>0.266555000405253</c:v>
                </c:pt>
                <c:pt idx="61" formatCode="0.0%">
                  <c:v>0.260784788126565</c:v>
                </c:pt>
                <c:pt idx="62" formatCode="0.0%">
                  <c:v>0.271399591083025</c:v>
                </c:pt>
                <c:pt idx="63" formatCode="0.0%">
                  <c:v>0.277928891926472</c:v>
                </c:pt>
                <c:pt idx="64" formatCode="0.0%">
                  <c:v>0.28572677333074</c:v>
                </c:pt>
                <c:pt idx="65" formatCode="0.0%">
                  <c:v>0.271753595902145</c:v>
                </c:pt>
                <c:pt idx="66" formatCode="0.0%">
                  <c:v>0.279611576158608</c:v>
                </c:pt>
                <c:pt idx="67" formatCode="0.0%">
                  <c:v>0.280931380123838</c:v>
                </c:pt>
                <c:pt idx="68" formatCode="0.0%">
                  <c:v>0.286079922727953</c:v>
                </c:pt>
                <c:pt idx="69" formatCode="0.0%">
                  <c:v>0.289690520739089</c:v>
                </c:pt>
                <c:pt idx="70" formatCode="0.0%">
                  <c:v>0.290271558256467</c:v>
                </c:pt>
                <c:pt idx="71" formatCode="0.0%">
                  <c:v>0.302990360554557</c:v>
                </c:pt>
                <c:pt idx="72" formatCode="0.0%">
                  <c:v>0.293735342954434</c:v>
                </c:pt>
                <c:pt idx="73" formatCode="0.0%">
                  <c:v>0.288952328698958</c:v>
                </c:pt>
                <c:pt idx="74" formatCode="0.0%">
                  <c:v>0.290797850770569</c:v>
                </c:pt>
                <c:pt idx="75" formatCode="0.0%">
                  <c:v>0.293206893516618</c:v>
                </c:pt>
                <c:pt idx="76" formatCode="0.0%">
                  <c:v>0.290730841740436</c:v>
                </c:pt>
                <c:pt idx="77" formatCode="0.0%">
                  <c:v>0.29696413456157</c:v>
                </c:pt>
                <c:pt idx="78" formatCode="0.0%">
                  <c:v>0.296687834366024</c:v>
                </c:pt>
                <c:pt idx="79" formatCode="0.0%">
                  <c:v>0.301452820676866</c:v>
                </c:pt>
                <c:pt idx="80" formatCode="0.0%">
                  <c:v>0.301729541978463</c:v>
                </c:pt>
                <c:pt idx="81" formatCode="0.0%">
                  <c:v>0.302024917710248</c:v>
                </c:pt>
                <c:pt idx="82" formatCode="0.0%">
                  <c:v>0.300112819779844</c:v>
                </c:pt>
                <c:pt idx="83" formatCode="0.0%">
                  <c:v>0.300238316864801</c:v>
                </c:pt>
                <c:pt idx="84" formatCode="0.0%">
                  <c:v>0.302273426854219</c:v>
                </c:pt>
                <c:pt idx="85" formatCode="0.0%">
                  <c:v>0.302917416972398</c:v>
                </c:pt>
                <c:pt idx="86" formatCode="0.0%">
                  <c:v>0.303330772085068</c:v>
                </c:pt>
                <c:pt idx="87" formatCode="0.0%">
                  <c:v>0.304502901146964</c:v>
                </c:pt>
                <c:pt idx="88" formatCode="0.0%">
                  <c:v>0.301014750509742</c:v>
                </c:pt>
                <c:pt idx="89" formatCode="0.0%">
                  <c:v>0.299294539285334</c:v>
                </c:pt>
                <c:pt idx="90" formatCode="0.0%">
                  <c:v>0.298582551291044</c:v>
                </c:pt>
                <c:pt idx="91" formatCode="0.0%">
                  <c:v>0.294267920325142</c:v>
                </c:pt>
                <c:pt idx="92" formatCode="0.0%">
                  <c:v>0.276633938437328</c:v>
                </c:pt>
                <c:pt idx="93" formatCode="0.0%">
                  <c:v>0.272219038384461</c:v>
                </c:pt>
                <c:pt idx="94" formatCode="0.0%">
                  <c:v>0.273001938020957</c:v>
                </c:pt>
                <c:pt idx="95" formatCode="0.0%">
                  <c:v>0.281558414975331</c:v>
                </c:pt>
                <c:pt idx="96" formatCode="0.0%">
                  <c:v>0.286350119684843</c:v>
                </c:pt>
                <c:pt idx="97" formatCode="0.0%">
                  <c:v>0.288463324032437</c:v>
                </c:pt>
                <c:pt idx="98" formatCode="0.0%">
                  <c:v>0.285445277473157</c:v>
                </c:pt>
                <c:pt idx="99" formatCode="0.0%">
                  <c:v>0.260275166123686</c:v>
                </c:pt>
                <c:pt idx="100" formatCode="0.0%">
                  <c:v>0.264321732509757</c:v>
                </c:pt>
                <c:pt idx="101" formatCode="0.0%">
                  <c:v>0.263772666129909</c:v>
                </c:pt>
                <c:pt idx="102" formatCode="0.0%">
                  <c:v>0.26002475559297</c:v>
                </c:pt>
                <c:pt idx="103" formatCode="0.0%">
                  <c:v>0.280094856421285</c:v>
                </c:pt>
                <c:pt idx="104" formatCode="0.0%">
                  <c:v>0.282090774182117</c:v>
                </c:pt>
                <c:pt idx="105" formatCode="0.0%">
                  <c:v>0.283900065466414</c:v>
                </c:pt>
                <c:pt idx="106" formatCode="0.0%">
                  <c:v>0.284391015125314</c:v>
                </c:pt>
                <c:pt idx="107" formatCode="0.0%">
                  <c:v>0.277348152342631</c:v>
                </c:pt>
                <c:pt idx="108" formatCode="0.0%">
                  <c:v>0.266673983221774</c:v>
                </c:pt>
                <c:pt idx="115" formatCode="0%">
                  <c:v>0.276915628332508</c:v>
                </c:pt>
              </c:numCache>
            </c:numRef>
          </c:val>
          <c:smooth val="0"/>
        </c:ser>
        <c:dLbls>
          <c:showLegendKey val="0"/>
          <c:showVal val="0"/>
          <c:showCatName val="0"/>
          <c:showSerName val="0"/>
          <c:showPercent val="0"/>
          <c:showBubbleSize val="0"/>
        </c:dLbls>
        <c:marker val="1"/>
        <c:smooth val="0"/>
        <c:axId val="2108012216"/>
        <c:axId val="2108015336"/>
      </c:lineChart>
      <c:catAx>
        <c:axId val="2108012216"/>
        <c:scaling>
          <c:orientation val="minMax"/>
        </c:scaling>
        <c:delete val="0"/>
        <c:axPos val="b"/>
        <c:numFmt formatCode="General" sourceLinked="1"/>
        <c:majorTickMark val="none"/>
        <c:minorTickMark val="none"/>
        <c:tickLblPos val="nextTo"/>
        <c:txPr>
          <a:bodyPr rot="-5400000" vert="horz"/>
          <a:lstStyle/>
          <a:p>
            <a:pPr>
              <a:defRPr sz="1000">
                <a:latin typeface="Palatino"/>
                <a:cs typeface="Palatino"/>
              </a:defRPr>
            </a:pPr>
            <a:endParaRPr lang="en-US"/>
          </a:p>
        </c:txPr>
        <c:crossAx val="2108015336"/>
        <c:crosses val="autoZero"/>
        <c:auto val="1"/>
        <c:lblAlgn val="ctr"/>
        <c:lblOffset val="100"/>
        <c:tickLblSkip val="10"/>
        <c:tickMarkSkip val="10"/>
        <c:noMultiLvlLbl val="0"/>
      </c:catAx>
      <c:valAx>
        <c:axId val="2108015336"/>
        <c:scaling>
          <c:orientation val="minMax"/>
          <c:max val="0.7"/>
          <c:min val="0.0"/>
        </c:scaling>
        <c:delete val="0"/>
        <c:axPos val="l"/>
        <c:numFmt formatCode="0%" sourceLinked="0"/>
        <c:majorTickMark val="none"/>
        <c:minorTickMark val="none"/>
        <c:tickLblPos val="nextTo"/>
        <c:txPr>
          <a:bodyPr/>
          <a:lstStyle/>
          <a:p>
            <a:pPr>
              <a:defRPr sz="1000">
                <a:latin typeface="Palatino"/>
                <a:cs typeface="Palatino"/>
              </a:defRPr>
            </a:pPr>
            <a:endParaRPr lang="en-US"/>
          </a:p>
        </c:txPr>
        <c:crossAx val="2108012216"/>
        <c:crosses val="autoZero"/>
        <c:crossBetween val="midCat"/>
      </c:valAx>
      <c:spPr>
        <a:noFill/>
        <a:ln w="25400">
          <a:noFill/>
        </a:ln>
      </c:spPr>
    </c:plotArea>
    <c:legend>
      <c:legendPos val="l"/>
      <c:layout>
        <c:manualLayout>
          <c:xMode val="edge"/>
          <c:yMode val="edge"/>
          <c:x val="0.472365050512242"/>
          <c:y val="0.711200535891044"/>
          <c:w val="0.275772455007096"/>
          <c:h val="0.149186961669795"/>
        </c:manualLayout>
      </c:layout>
      <c:overlay val="1"/>
    </c:legend>
    <c:plotVisOnly val="1"/>
    <c:dispBlanksAs val="span"/>
    <c:showDLblsOverMax val="0"/>
  </c:chart>
  <c:spPr>
    <a:ln>
      <a:noFill/>
    </a:ln>
  </c:spPr>
  <c:txPr>
    <a:bodyPr/>
    <a:lstStyle/>
    <a:p>
      <a:pPr algn="ctr">
        <a:defRPr>
          <a:latin typeface="Arial"/>
          <a:cs typeface="Arial"/>
        </a:defRPr>
      </a:pPr>
      <a:endParaRPr lang="en-US"/>
    </a:p>
  </c:txPr>
  <c:printSettings>
    <c:headerFooter/>
    <c:pageMargins b="1.0" l="0.75" r="0.75" t="1.0"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200"/>
              <a:t>Pre-tax income inequality dynamics</a:t>
            </a:r>
            <a:endParaRPr lang="en-US" sz="1400"/>
          </a:p>
        </c:rich>
      </c:tx>
      <c:layout>
        <c:manualLayout>
          <c:xMode val="edge"/>
          <c:yMode val="edge"/>
          <c:x val="0.2978635914538"/>
          <c:y val="0.0"/>
        </c:manualLayout>
      </c:layout>
      <c:overlay val="0"/>
    </c:title>
    <c:autoTitleDeleted val="0"/>
    <c:plotArea>
      <c:layout>
        <c:manualLayout>
          <c:layoutTarget val="inner"/>
          <c:xMode val="edge"/>
          <c:yMode val="edge"/>
          <c:x val="0.141406486653285"/>
          <c:y val="0.0939639122192449"/>
          <c:w val="0.740073832286338"/>
          <c:h val="0.707953826714544"/>
        </c:manualLayout>
      </c:layout>
      <c:lineChart>
        <c:grouping val="standard"/>
        <c:varyColors val="0"/>
        <c:ser>
          <c:idx val="1"/>
          <c:order val="0"/>
          <c:tx>
            <c:v>Your proposed tax reform could increase pre-tax incomes in the long run by</c:v>
          </c:tx>
          <c:spPr>
            <a:ln w="19050">
              <a:solidFill>
                <a:srgbClr val="3366FF"/>
              </a:solidFill>
            </a:ln>
            <a:effectLst/>
          </c:spPr>
          <c:marker>
            <c:symbol val="circle"/>
            <c:size val="8"/>
            <c:spPr>
              <a:solidFill>
                <a:srgbClr val="3366FF"/>
              </a:solidFill>
              <a:ln>
                <a:solidFill>
                  <a:srgbClr val="3366FF"/>
                </a:solidFill>
              </a:ln>
              <a:effectLst/>
            </c:spPr>
          </c:marker>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calculator!$DK$8:$DK$22</c:f>
              <c:numCache>
                <c:formatCode>0.0%</c:formatCode>
                <c:ptCount val="15"/>
                <c:pt idx="0">
                  <c:v>0.039</c:v>
                </c:pt>
                <c:pt idx="1">
                  <c:v>0.03</c:v>
                </c:pt>
                <c:pt idx="2">
                  <c:v>0.026</c:v>
                </c:pt>
                <c:pt idx="3">
                  <c:v>0.02</c:v>
                </c:pt>
                <c:pt idx="4">
                  <c:v>0.014</c:v>
                </c:pt>
                <c:pt idx="5">
                  <c:v>0.008</c:v>
                </c:pt>
                <c:pt idx="6">
                  <c:v>0.003</c:v>
                </c:pt>
                <c:pt idx="7">
                  <c:v>-0.002</c:v>
                </c:pt>
                <c:pt idx="8">
                  <c:v>-0.007</c:v>
                </c:pt>
                <c:pt idx="9">
                  <c:v>-0.013</c:v>
                </c:pt>
                <c:pt idx="10">
                  <c:v>-0.019</c:v>
                </c:pt>
                <c:pt idx="11">
                  <c:v>-0.028</c:v>
                </c:pt>
                <c:pt idx="12">
                  <c:v>-0.033</c:v>
                </c:pt>
                <c:pt idx="13">
                  <c:v>-0.033</c:v>
                </c:pt>
                <c:pt idx="14">
                  <c:v>-0.033</c:v>
                </c:pt>
              </c:numCache>
            </c:numRef>
          </c:val>
          <c:smooth val="0"/>
        </c:ser>
        <c:ser>
          <c:idx val="0"/>
          <c:order val="1"/>
          <c:tx>
            <c:v>Memo: with equitable growth since 1980, pre-tax incomes today would be higher by</c:v>
          </c:tx>
          <c:spPr>
            <a:ln w="25400">
              <a:solidFill>
                <a:srgbClr val="FF0000"/>
              </a:solidFill>
            </a:ln>
          </c:spPr>
          <c:marker>
            <c:symbol val="circle"/>
            <c:size val="8"/>
            <c:spPr>
              <a:solidFill>
                <a:srgbClr val="FF0000"/>
              </a:solidFill>
              <a:ln>
                <a:solidFill>
                  <a:srgbClr val="FF0000"/>
                </a:solidFill>
              </a:ln>
            </c:spPr>
          </c:marker>
          <c:cat>
            <c:strRef>
              <c:f>calculator!$A$8:$A$22</c:f>
              <c:strCache>
                <c:ptCount val="15"/>
                <c:pt idx="0">
                  <c:v>P0-10</c:v>
                </c:pt>
                <c:pt idx="1">
                  <c:v>P10-20</c:v>
                </c:pt>
                <c:pt idx="2">
                  <c:v>P20-30</c:v>
                </c:pt>
                <c:pt idx="3">
                  <c:v>P30-40</c:v>
                </c:pt>
                <c:pt idx="4">
                  <c:v>P40-50</c:v>
                </c:pt>
                <c:pt idx="5">
                  <c:v>P50-60</c:v>
                </c:pt>
                <c:pt idx="6">
                  <c:v>P60-70</c:v>
                </c:pt>
                <c:pt idx="7">
                  <c:v>P70-80</c:v>
                </c:pt>
                <c:pt idx="8">
                  <c:v>P80-90</c:v>
                </c:pt>
                <c:pt idx="9">
                  <c:v>P90-95</c:v>
                </c:pt>
                <c:pt idx="10">
                  <c:v>P95-99</c:v>
                </c:pt>
                <c:pt idx="11">
                  <c:v>P99-99.9</c:v>
                </c:pt>
                <c:pt idx="12">
                  <c:v>P99.9-99.99</c:v>
                </c:pt>
                <c:pt idx="13">
                  <c:v>P99.99-t400</c:v>
                </c:pt>
                <c:pt idx="14">
                  <c:v>Top 400</c:v>
                </c:pt>
              </c:strCache>
            </c:strRef>
          </c:cat>
          <c:val>
            <c:numRef>
              <c:f>growth!$L$130:$L$144</c:f>
              <c:numCache>
                <c:formatCode>0.00%</c:formatCode>
                <c:ptCount val="15"/>
                <c:pt idx="0">
                  <c:v>0.787052793278454</c:v>
                </c:pt>
                <c:pt idx="1">
                  <c:v>0.637629359970771</c:v>
                </c:pt>
                <c:pt idx="2">
                  <c:v>0.570993217726631</c:v>
                </c:pt>
                <c:pt idx="3">
                  <c:v>0.479617336628098</c:v>
                </c:pt>
                <c:pt idx="4">
                  <c:v>0.366013078759501</c:v>
                </c:pt>
                <c:pt idx="5">
                  <c:v>0.273331723904246</c:v>
                </c:pt>
                <c:pt idx="6">
                  <c:v>0.196763792546743</c:v>
                </c:pt>
                <c:pt idx="7">
                  <c:v>0.127913544156191</c:v>
                </c:pt>
                <c:pt idx="8">
                  <c:v>0.0401828103346402</c:v>
                </c:pt>
                <c:pt idx="9">
                  <c:v>-0.031827200467965</c:v>
                </c:pt>
                <c:pt idx="10">
                  <c:v>-0.137312070383684</c:v>
                </c:pt>
                <c:pt idx="11">
                  <c:v>-0.341110980592744</c:v>
                </c:pt>
                <c:pt idx="12">
                  <c:v>-0.552697691184192</c:v>
                </c:pt>
                <c:pt idx="13">
                  <c:v>-0.724163930913767</c:v>
                </c:pt>
                <c:pt idx="14">
                  <c:v>-0.854267365101922</c:v>
                </c:pt>
              </c:numCache>
            </c:numRef>
          </c:val>
          <c:smooth val="0"/>
        </c:ser>
        <c:dLbls>
          <c:showLegendKey val="0"/>
          <c:showVal val="0"/>
          <c:showCatName val="0"/>
          <c:showSerName val="0"/>
          <c:showPercent val="0"/>
          <c:showBubbleSize val="0"/>
        </c:dLbls>
        <c:marker val="1"/>
        <c:smooth val="0"/>
        <c:axId val="2108053800"/>
        <c:axId val="2108056408"/>
      </c:lineChart>
      <c:catAx>
        <c:axId val="2108053800"/>
        <c:scaling>
          <c:orientation val="minMax"/>
        </c:scaling>
        <c:delete val="0"/>
        <c:axPos val="b"/>
        <c:majorTickMark val="out"/>
        <c:minorTickMark val="none"/>
        <c:tickLblPos val="nextTo"/>
        <c:txPr>
          <a:bodyPr rot="-2700000" vert="horz"/>
          <a:lstStyle/>
          <a:p>
            <a:pPr>
              <a:defRPr sz="1200"/>
            </a:pPr>
            <a:endParaRPr lang="en-US"/>
          </a:p>
        </c:txPr>
        <c:crossAx val="2108056408"/>
        <c:crossesAt val="0.0"/>
        <c:auto val="1"/>
        <c:lblAlgn val="ctr"/>
        <c:lblOffset val="100"/>
        <c:noMultiLvlLbl val="0"/>
      </c:catAx>
      <c:valAx>
        <c:axId val="2108056408"/>
        <c:scaling>
          <c:orientation val="minMax"/>
        </c:scaling>
        <c:delete val="0"/>
        <c:axPos val="l"/>
        <c:title>
          <c:tx>
            <c:rich>
              <a:bodyPr rot="-5400000" vert="horz"/>
              <a:lstStyle/>
              <a:p>
                <a:pPr>
                  <a:defRPr sz="1400"/>
                </a:pPr>
                <a:r>
                  <a:rPr lang="fr-FR" sz="1400" b="0"/>
                  <a:t>% gain in pre-tax</a:t>
                </a:r>
                <a:r>
                  <a:rPr lang="fr-FR" sz="1400" b="0" baseline="0"/>
                  <a:t> income</a:t>
                </a:r>
                <a:endParaRPr lang="fr-FR" sz="1400" b="0"/>
              </a:p>
            </c:rich>
          </c:tx>
          <c:layout>
            <c:manualLayout>
              <c:xMode val="edge"/>
              <c:yMode val="edge"/>
              <c:x val="0.00100495771361913"/>
              <c:y val="0.258253478119157"/>
            </c:manualLayout>
          </c:layout>
          <c:overlay val="0"/>
        </c:title>
        <c:numFmt formatCode="0%" sourceLinked="0"/>
        <c:majorTickMark val="none"/>
        <c:minorTickMark val="none"/>
        <c:tickLblPos val="nextTo"/>
        <c:txPr>
          <a:bodyPr/>
          <a:lstStyle/>
          <a:p>
            <a:pPr>
              <a:defRPr sz="1200"/>
            </a:pPr>
            <a:endParaRPr lang="en-US"/>
          </a:p>
        </c:txPr>
        <c:crossAx val="2108053800"/>
        <c:crosses val="autoZero"/>
        <c:crossBetween val="between"/>
      </c:valAx>
    </c:plotArea>
    <c:legend>
      <c:legendPos val="r"/>
      <c:layout>
        <c:manualLayout>
          <c:xMode val="edge"/>
          <c:yMode val="edge"/>
          <c:x val="0.389918976992523"/>
          <c:y val="0.0814808575038727"/>
          <c:w val="0.556150614466938"/>
          <c:h val="0.225614608690686"/>
        </c:manualLayout>
      </c:layout>
      <c:overlay val="1"/>
    </c:legend>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1400"/>
              <a:t>Total</a:t>
            </a:r>
            <a:r>
              <a:rPr lang="en-US" sz="1400" baseline="0"/>
              <a:t> </a:t>
            </a:r>
            <a:r>
              <a:rPr lang="en-US" sz="1400"/>
              <a:t>Tax Rates By</a:t>
            </a:r>
            <a:r>
              <a:rPr lang="en-US" sz="1400" baseline="0"/>
              <a:t> Income Percentile</a:t>
            </a:r>
            <a:endParaRPr lang="en-US" sz="1400"/>
          </a:p>
        </c:rich>
      </c:tx>
      <c:layout>
        <c:manualLayout>
          <c:xMode val="edge"/>
          <c:yMode val="edge"/>
          <c:x val="0.200358194127603"/>
          <c:y val="0.00362656873773131"/>
        </c:manualLayout>
      </c:layout>
      <c:overlay val="0"/>
    </c:title>
    <c:autoTitleDeleted val="0"/>
    <c:plotArea>
      <c:layout>
        <c:manualLayout>
          <c:layoutTarget val="inner"/>
          <c:xMode val="edge"/>
          <c:yMode val="edge"/>
          <c:x val="0.136912285941574"/>
          <c:y val="0.0939639122192449"/>
          <c:w val="0.744568032998049"/>
          <c:h val="0.635424361619349"/>
        </c:manualLayout>
      </c:layout>
      <c:lineChart>
        <c:grouping val="standard"/>
        <c:varyColors val="0"/>
        <c:ser>
          <c:idx val="2"/>
          <c:order val="0"/>
          <c:tx>
            <c:v>Current tax system</c:v>
          </c:tx>
          <c:spPr>
            <a:ln w="31750">
              <a:solidFill>
                <a:srgbClr val="FF0000"/>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calculatorbig!$E$8:$E$135</c:f>
              <c:numCache>
                <c:formatCode>0.0%</c:formatCode>
                <c:ptCount val="128"/>
                <c:pt idx="0">
                  <c:v>0.275884525694892</c:v>
                </c:pt>
                <c:pt idx="1">
                  <c:v>0.269695296974533</c:v>
                </c:pt>
                <c:pt idx="2">
                  <c:v>0.261643040409581</c:v>
                </c:pt>
                <c:pt idx="3">
                  <c:v>0.257961633788227</c:v>
                </c:pt>
                <c:pt idx="4">
                  <c:v>0.255637152424754</c:v>
                </c:pt>
                <c:pt idx="5">
                  <c:v>0.254220245463685</c:v>
                </c:pt>
                <c:pt idx="6">
                  <c:v>0.251779659355439</c:v>
                </c:pt>
                <c:pt idx="7">
                  <c:v>0.24900160150849</c:v>
                </c:pt>
                <c:pt idx="8">
                  <c:v>0.2481675907084</c:v>
                </c:pt>
                <c:pt idx="9">
                  <c:v>0.24909586228062</c:v>
                </c:pt>
                <c:pt idx="10">
                  <c:v>0.24627905095249</c:v>
                </c:pt>
                <c:pt idx="11">
                  <c:v>0.24513802337144</c:v>
                </c:pt>
                <c:pt idx="12">
                  <c:v>0.244297239879386</c:v>
                </c:pt>
                <c:pt idx="13">
                  <c:v>0.242885733807544</c:v>
                </c:pt>
                <c:pt idx="14">
                  <c:v>0.242145103593966</c:v>
                </c:pt>
                <c:pt idx="15">
                  <c:v>0.24192261239241</c:v>
                </c:pt>
                <c:pt idx="16">
                  <c:v>0.242079347085145</c:v>
                </c:pt>
                <c:pt idx="17">
                  <c:v>0.242546991579781</c:v>
                </c:pt>
                <c:pt idx="18">
                  <c:v>0.242162476844664</c:v>
                </c:pt>
                <c:pt idx="19">
                  <c:v>0.242346361284598</c:v>
                </c:pt>
                <c:pt idx="20">
                  <c:v>0.245566285321684</c:v>
                </c:pt>
                <c:pt idx="21">
                  <c:v>0.247786585716425</c:v>
                </c:pt>
                <c:pt idx="22">
                  <c:v>0.247139153439778</c:v>
                </c:pt>
                <c:pt idx="23">
                  <c:v>0.24709333259147</c:v>
                </c:pt>
                <c:pt idx="24">
                  <c:v>0.246418669626803</c:v>
                </c:pt>
                <c:pt idx="25">
                  <c:v>0.243478302142867</c:v>
                </c:pt>
                <c:pt idx="26">
                  <c:v>0.242084476918431</c:v>
                </c:pt>
                <c:pt idx="27">
                  <c:v>0.242345123448208</c:v>
                </c:pt>
                <c:pt idx="28">
                  <c:v>0.242388970701827</c:v>
                </c:pt>
                <c:pt idx="29">
                  <c:v>0.239754223309115</c:v>
                </c:pt>
                <c:pt idx="30">
                  <c:v>0.235495306310604</c:v>
                </c:pt>
                <c:pt idx="31">
                  <c:v>0.234857542695446</c:v>
                </c:pt>
                <c:pt idx="32">
                  <c:v>0.236085643639692</c:v>
                </c:pt>
                <c:pt idx="33">
                  <c:v>0.236437381693465</c:v>
                </c:pt>
                <c:pt idx="34">
                  <c:v>0.236390506163513</c:v>
                </c:pt>
                <c:pt idx="35">
                  <c:v>0.236572306756456</c:v>
                </c:pt>
                <c:pt idx="36">
                  <c:v>0.235965806266306</c:v>
                </c:pt>
                <c:pt idx="37">
                  <c:v>0.235574736732032</c:v>
                </c:pt>
                <c:pt idx="38">
                  <c:v>0.23582502805708</c:v>
                </c:pt>
                <c:pt idx="39">
                  <c:v>0.236747398894508</c:v>
                </c:pt>
                <c:pt idx="40">
                  <c:v>0.239067972903087</c:v>
                </c:pt>
                <c:pt idx="41">
                  <c:v>0.240503459928051</c:v>
                </c:pt>
                <c:pt idx="42">
                  <c:v>0.241323257630383</c:v>
                </c:pt>
                <c:pt idx="43">
                  <c:v>0.24012474470259</c:v>
                </c:pt>
                <c:pt idx="44">
                  <c:v>0.240453556039969</c:v>
                </c:pt>
                <c:pt idx="45">
                  <c:v>0.241607876752541</c:v>
                </c:pt>
                <c:pt idx="46">
                  <c:v>0.242633637586066</c:v>
                </c:pt>
                <c:pt idx="47">
                  <c:v>0.243624540360545</c:v>
                </c:pt>
                <c:pt idx="48">
                  <c:v>0.244092256681629</c:v>
                </c:pt>
                <c:pt idx="49">
                  <c:v>0.244571433575531</c:v>
                </c:pt>
                <c:pt idx="50">
                  <c:v>0.246419906998745</c:v>
                </c:pt>
                <c:pt idx="51">
                  <c:v>0.247450698958725</c:v>
                </c:pt>
                <c:pt idx="52">
                  <c:v>0.248410728055133</c:v>
                </c:pt>
                <c:pt idx="53">
                  <c:v>0.249722204525878</c:v>
                </c:pt>
                <c:pt idx="54">
                  <c:v>0.252160029590843</c:v>
                </c:pt>
                <c:pt idx="55">
                  <c:v>0.255320292665926</c:v>
                </c:pt>
                <c:pt idx="56">
                  <c:v>0.257399970281278</c:v>
                </c:pt>
                <c:pt idx="57">
                  <c:v>0.258517258564685</c:v>
                </c:pt>
                <c:pt idx="58">
                  <c:v>0.258811021886442</c:v>
                </c:pt>
                <c:pt idx="59">
                  <c:v>0.259431548384396</c:v>
                </c:pt>
                <c:pt idx="60">
                  <c:v>0.259460482397792</c:v>
                </c:pt>
                <c:pt idx="61">
                  <c:v>0.258478584934514</c:v>
                </c:pt>
                <c:pt idx="62">
                  <c:v>0.258069878758075</c:v>
                </c:pt>
                <c:pt idx="63">
                  <c:v>0.259597542372341</c:v>
                </c:pt>
                <c:pt idx="64">
                  <c:v>0.260727751993411</c:v>
                </c:pt>
                <c:pt idx="65">
                  <c:v>0.261428755026416</c:v>
                </c:pt>
                <c:pt idx="66">
                  <c:v>0.26271923777834</c:v>
                </c:pt>
                <c:pt idx="67">
                  <c:v>0.264593411720586</c:v>
                </c:pt>
                <c:pt idx="68">
                  <c:v>0.26767639912327</c:v>
                </c:pt>
                <c:pt idx="69">
                  <c:v>0.27043681753402</c:v>
                </c:pt>
                <c:pt idx="70">
                  <c:v>0.271341291072865</c:v>
                </c:pt>
                <c:pt idx="71">
                  <c:v>0.271614844718076</c:v>
                </c:pt>
                <c:pt idx="72">
                  <c:v>0.271875674751437</c:v>
                </c:pt>
                <c:pt idx="73">
                  <c:v>0.273403975907576</c:v>
                </c:pt>
                <c:pt idx="74">
                  <c:v>0.274964060420751</c:v>
                </c:pt>
                <c:pt idx="75">
                  <c:v>0.276719047419327</c:v>
                </c:pt>
                <c:pt idx="76">
                  <c:v>0.279652047839595</c:v>
                </c:pt>
                <c:pt idx="77">
                  <c:v>0.282491542093304</c:v>
                </c:pt>
                <c:pt idx="78">
                  <c:v>0.284794887087894</c:v>
                </c:pt>
                <c:pt idx="79">
                  <c:v>0.286521186327399</c:v>
                </c:pt>
                <c:pt idx="80">
                  <c:v>0.289171549680583</c:v>
                </c:pt>
                <c:pt idx="81">
                  <c:v>0.292048942321077</c:v>
                </c:pt>
                <c:pt idx="82">
                  <c:v>0.293175961938564</c:v>
                </c:pt>
                <c:pt idx="83">
                  <c:v>0.294656631651675</c:v>
                </c:pt>
                <c:pt idx="84">
                  <c:v>0.296371974217592</c:v>
                </c:pt>
                <c:pt idx="85">
                  <c:v>0.295785804355264</c:v>
                </c:pt>
                <c:pt idx="86">
                  <c:v>0.294593726603486</c:v>
                </c:pt>
                <c:pt idx="87">
                  <c:v>0.294435858415425</c:v>
                </c:pt>
                <c:pt idx="88">
                  <c:v>0.293992412042902</c:v>
                </c:pt>
                <c:pt idx="89">
                  <c:v>0.292287541339573</c:v>
                </c:pt>
                <c:pt idx="90">
                  <c:v>0.290088369768015</c:v>
                </c:pt>
                <c:pt idx="91">
                  <c:v>0.288209684393178</c:v>
                </c:pt>
                <c:pt idx="92">
                  <c:v>0.286805073989233</c:v>
                </c:pt>
                <c:pt idx="93">
                  <c:v>0.285443365050389</c:v>
                </c:pt>
                <c:pt idx="94">
                  <c:v>0.282803893335255</c:v>
                </c:pt>
                <c:pt idx="95">
                  <c:v>0.280201962082349</c:v>
                </c:pt>
                <c:pt idx="96">
                  <c:v>0.277908903114343</c:v>
                </c:pt>
                <c:pt idx="97">
                  <c:v>0.276223821823485</c:v>
                </c:pt>
                <c:pt idx="98">
                  <c:v>0.274362377163498</c:v>
                </c:pt>
                <c:pt idx="99">
                  <c:v>0.274141093952528</c:v>
                </c:pt>
                <c:pt idx="100">
                  <c:v>0.275357070654807</c:v>
                </c:pt>
                <c:pt idx="101">
                  <c:v>0.276346309932157</c:v>
                </c:pt>
                <c:pt idx="102">
                  <c:v>0.277679199957895</c:v>
                </c:pt>
                <c:pt idx="103">
                  <c:v>0.280115432757301</c:v>
                </c:pt>
                <c:pt idx="104">
                  <c:v>0.285238253329682</c:v>
                </c:pt>
                <c:pt idx="105">
                  <c:v>0.290510872199312</c:v>
                </c:pt>
                <c:pt idx="106">
                  <c:v>0.298816501631644</c:v>
                </c:pt>
                <c:pt idx="107">
                  <c:v>0.309247663839427</c:v>
                </c:pt>
                <c:pt idx="108">
                  <c:v>0.317524348479126</c:v>
                </c:pt>
                <c:pt idx="109">
                  <c:v>0.320623344751332</c:v>
                </c:pt>
                <c:pt idx="110">
                  <c:v>0.321905306364749</c:v>
                </c:pt>
                <c:pt idx="111">
                  <c:v>0.324021696839518</c:v>
                </c:pt>
                <c:pt idx="112">
                  <c:v>0.32780555975792</c:v>
                </c:pt>
                <c:pt idx="113">
                  <c:v>0.332481488203306</c:v>
                </c:pt>
                <c:pt idx="114">
                  <c:v>0.335512532448944</c:v>
                </c:pt>
                <c:pt idx="115">
                  <c:v>0.335893901934792</c:v>
                </c:pt>
                <c:pt idx="116">
                  <c:v>0.334661202325074</c:v>
                </c:pt>
                <c:pt idx="117">
                  <c:v>0.333335334348872</c:v>
                </c:pt>
                <c:pt idx="118">
                  <c:v>0.332974450019695</c:v>
                </c:pt>
                <c:pt idx="119">
                  <c:v>0.33305645050533</c:v>
                </c:pt>
                <c:pt idx="120">
                  <c:v>0.332651559494839</c:v>
                </c:pt>
                <c:pt idx="121">
                  <c:v>0.329811335764063</c:v>
                </c:pt>
                <c:pt idx="122">
                  <c:v>0.326335453467037</c:v>
                </c:pt>
                <c:pt idx="123">
                  <c:v>0.323775461909438</c:v>
                </c:pt>
                <c:pt idx="124">
                  <c:v>0.314357602794486</c:v>
                </c:pt>
                <c:pt idx="125">
                  <c:v>0.297972300219892</c:v>
                </c:pt>
                <c:pt idx="126">
                  <c:v>0.277171194562953</c:v>
                </c:pt>
                <c:pt idx="127">
                  <c:v>0.230415290221572</c:v>
                </c:pt>
              </c:numCache>
            </c:numRef>
          </c:val>
          <c:smooth val="0"/>
        </c:ser>
        <c:ser>
          <c:idx val="1"/>
          <c:order val="1"/>
          <c:tx>
            <c:v>Your reform</c:v>
          </c:tx>
          <c:spPr>
            <a:ln w="31750">
              <a:solidFill>
                <a:srgbClr val="3366FF"/>
              </a:solidFill>
            </a:ln>
            <a:effectLst/>
          </c:spPr>
          <c:marker>
            <c:symbol val="none"/>
          </c:marker>
          <c:cat>
            <c:strRef>
              <c:f>calculatorbig!$A$8:$A$135</c:f>
              <c:strCache>
                <c:ptCount val="128"/>
                <c:pt idx="0">
                  <c:v>0%</c:v>
                </c:pt>
                <c:pt idx="10">
                  <c:v>10%</c:v>
                </c:pt>
                <c:pt idx="20">
                  <c:v>20%</c:v>
                </c:pt>
                <c:pt idx="30">
                  <c:v>30%</c:v>
                </c:pt>
                <c:pt idx="40">
                  <c:v>40%</c:v>
                </c:pt>
                <c:pt idx="50">
                  <c:v>50%</c:v>
                </c:pt>
                <c:pt idx="60">
                  <c:v>60%</c:v>
                </c:pt>
                <c:pt idx="70">
                  <c:v>70%</c:v>
                </c:pt>
                <c:pt idx="80">
                  <c:v>80%</c:v>
                </c:pt>
                <c:pt idx="90">
                  <c:v>90%</c:v>
                </c:pt>
                <c:pt idx="99">
                  <c:v>Top 1%</c:v>
                </c:pt>
                <c:pt idx="108">
                  <c:v>0.1%</c:v>
                </c:pt>
                <c:pt idx="117">
                  <c:v>0.01%</c:v>
                </c:pt>
                <c:pt idx="127">
                  <c:v>Top 400</c:v>
                </c:pt>
              </c:strCache>
            </c:strRef>
          </c:cat>
          <c:val>
            <c:numRef>
              <c:f>calculatorbig!$Z$8:$Z$135</c:f>
              <c:numCache>
                <c:formatCode>0.0%</c:formatCode>
                <c:ptCount val="128"/>
                <c:pt idx="0">
                  <c:v>0.278032469567043</c:v>
                </c:pt>
                <c:pt idx="1">
                  <c:v>0.27187519025759</c:v>
                </c:pt>
                <c:pt idx="2">
                  <c:v>0.263406766014312</c:v>
                </c:pt>
                <c:pt idx="3">
                  <c:v>0.259532515590116</c:v>
                </c:pt>
                <c:pt idx="4">
                  <c:v>0.257360515138065</c:v>
                </c:pt>
                <c:pt idx="5">
                  <c:v>0.255574361209725</c:v>
                </c:pt>
                <c:pt idx="6">
                  <c:v>0.253393438823201</c:v>
                </c:pt>
                <c:pt idx="7">
                  <c:v>0.25051999587274</c:v>
                </c:pt>
                <c:pt idx="8">
                  <c:v>0.249574772699471</c:v>
                </c:pt>
                <c:pt idx="9">
                  <c:v>0.251324412425878</c:v>
                </c:pt>
                <c:pt idx="10">
                  <c:v>0.248040204175768</c:v>
                </c:pt>
                <c:pt idx="11">
                  <c:v>0.246891899112281</c:v>
                </c:pt>
                <c:pt idx="12">
                  <c:v>0.24625258591843</c:v>
                </c:pt>
                <c:pt idx="13">
                  <c:v>0.244785470065009</c:v>
                </c:pt>
                <c:pt idx="14">
                  <c:v>0.244120490382257</c:v>
                </c:pt>
                <c:pt idx="15">
                  <c:v>0.244059581167246</c:v>
                </c:pt>
                <c:pt idx="16">
                  <c:v>0.244272567248916</c:v>
                </c:pt>
                <c:pt idx="17">
                  <c:v>0.244953008369774</c:v>
                </c:pt>
                <c:pt idx="18">
                  <c:v>0.24452321477466</c:v>
                </c:pt>
                <c:pt idx="19">
                  <c:v>0.244729654529511</c:v>
                </c:pt>
                <c:pt idx="20">
                  <c:v>0.248190032057959</c:v>
                </c:pt>
                <c:pt idx="21">
                  <c:v>0.250861631987986</c:v>
                </c:pt>
                <c:pt idx="22">
                  <c:v>0.250089180630593</c:v>
                </c:pt>
                <c:pt idx="23">
                  <c:v>0.250014125220502</c:v>
                </c:pt>
                <c:pt idx="24">
                  <c:v>0.249912489345909</c:v>
                </c:pt>
                <c:pt idx="25">
                  <c:v>0.246650862818083</c:v>
                </c:pt>
                <c:pt idx="26">
                  <c:v>0.245443979748885</c:v>
                </c:pt>
                <c:pt idx="27">
                  <c:v>0.245807448552559</c:v>
                </c:pt>
                <c:pt idx="28">
                  <c:v>0.246169937472979</c:v>
                </c:pt>
                <c:pt idx="29">
                  <c:v>0.244002942097144</c:v>
                </c:pt>
                <c:pt idx="30">
                  <c:v>0.239791086456138</c:v>
                </c:pt>
                <c:pt idx="31">
                  <c:v>0.239380318345305</c:v>
                </c:pt>
                <c:pt idx="32">
                  <c:v>0.240812840408691</c:v>
                </c:pt>
                <c:pt idx="33">
                  <c:v>0.241490065048837</c:v>
                </c:pt>
                <c:pt idx="34">
                  <c:v>0.2415012908141</c:v>
                </c:pt>
                <c:pt idx="35">
                  <c:v>0.241809714816073</c:v>
                </c:pt>
                <c:pt idx="36">
                  <c:v>0.241498168996089</c:v>
                </c:pt>
                <c:pt idx="37">
                  <c:v>0.241054559330669</c:v>
                </c:pt>
                <c:pt idx="38">
                  <c:v>0.24180423003831</c:v>
                </c:pt>
                <c:pt idx="39">
                  <c:v>0.242898192582778</c:v>
                </c:pt>
                <c:pt idx="40">
                  <c:v>0.245457687109547</c:v>
                </c:pt>
                <c:pt idx="41">
                  <c:v>0.247018030930438</c:v>
                </c:pt>
                <c:pt idx="42">
                  <c:v>0.248336947905971</c:v>
                </c:pt>
                <c:pt idx="43">
                  <c:v>0.247113371041805</c:v>
                </c:pt>
                <c:pt idx="44">
                  <c:v>0.247428056365153</c:v>
                </c:pt>
                <c:pt idx="45">
                  <c:v>0.24882161497139</c:v>
                </c:pt>
                <c:pt idx="46">
                  <c:v>0.250023779571916</c:v>
                </c:pt>
                <c:pt idx="47">
                  <c:v>0.251110621808576</c:v>
                </c:pt>
                <c:pt idx="48">
                  <c:v>0.251861457174111</c:v>
                </c:pt>
                <c:pt idx="49">
                  <c:v>0.252315876917517</c:v>
                </c:pt>
                <c:pt idx="50">
                  <c:v>0.25446159786801</c:v>
                </c:pt>
                <c:pt idx="51">
                  <c:v>0.255528710640677</c:v>
                </c:pt>
                <c:pt idx="52">
                  <c:v>0.256479740391168</c:v>
                </c:pt>
                <c:pt idx="53">
                  <c:v>0.25808046649708</c:v>
                </c:pt>
                <c:pt idx="54">
                  <c:v>0.260466777645978</c:v>
                </c:pt>
                <c:pt idx="55">
                  <c:v>0.263888335237237</c:v>
                </c:pt>
                <c:pt idx="56">
                  <c:v>0.266086961742663</c:v>
                </c:pt>
                <c:pt idx="57">
                  <c:v>0.267202298531958</c:v>
                </c:pt>
                <c:pt idx="58">
                  <c:v>0.267631527358111</c:v>
                </c:pt>
                <c:pt idx="59">
                  <c:v>0.268418697551991</c:v>
                </c:pt>
                <c:pt idx="60">
                  <c:v>0.268765278682584</c:v>
                </c:pt>
                <c:pt idx="61">
                  <c:v>0.267852980588707</c:v>
                </c:pt>
                <c:pt idx="62">
                  <c:v>0.267453409288197</c:v>
                </c:pt>
                <c:pt idx="63">
                  <c:v>0.269293284397774</c:v>
                </c:pt>
                <c:pt idx="64">
                  <c:v>0.270633646641627</c:v>
                </c:pt>
                <c:pt idx="65">
                  <c:v>0.271479365099891</c:v>
                </c:pt>
                <c:pt idx="66">
                  <c:v>0.273006608308816</c:v>
                </c:pt>
                <c:pt idx="67">
                  <c:v>0.275037754304639</c:v>
                </c:pt>
                <c:pt idx="68">
                  <c:v>0.27836602558911</c:v>
                </c:pt>
                <c:pt idx="69">
                  <c:v>0.281554192670212</c:v>
                </c:pt>
                <c:pt idx="70">
                  <c:v>0.282632982224025</c:v>
                </c:pt>
                <c:pt idx="71">
                  <c:v>0.283166829122015</c:v>
                </c:pt>
                <c:pt idx="72">
                  <c:v>0.283648161525985</c:v>
                </c:pt>
                <c:pt idx="73">
                  <c:v>0.285379183894745</c:v>
                </c:pt>
                <c:pt idx="74">
                  <c:v>0.287243887349085</c:v>
                </c:pt>
                <c:pt idx="75">
                  <c:v>0.289314555717474</c:v>
                </c:pt>
                <c:pt idx="76">
                  <c:v>0.292630922777933</c:v>
                </c:pt>
                <c:pt idx="77">
                  <c:v>0.295639743441364</c:v>
                </c:pt>
                <c:pt idx="78">
                  <c:v>0.298122177675736</c:v>
                </c:pt>
                <c:pt idx="79">
                  <c:v>0.300199480296284</c:v>
                </c:pt>
                <c:pt idx="80">
                  <c:v>0.303077231974094</c:v>
                </c:pt>
                <c:pt idx="81">
                  <c:v>0.306524390156093</c:v>
                </c:pt>
                <c:pt idx="82">
                  <c:v>0.307699505044589</c:v>
                </c:pt>
                <c:pt idx="83">
                  <c:v>0.309390312732737</c:v>
                </c:pt>
                <c:pt idx="84">
                  <c:v>0.31165196904912</c:v>
                </c:pt>
                <c:pt idx="85">
                  <c:v>0.311236001105315</c:v>
                </c:pt>
                <c:pt idx="86">
                  <c:v>0.31030640783188</c:v>
                </c:pt>
                <c:pt idx="87">
                  <c:v>0.31053517293182</c:v>
                </c:pt>
                <c:pt idx="88">
                  <c:v>0.310680390029069</c:v>
                </c:pt>
                <c:pt idx="89">
                  <c:v>0.309459576766171</c:v>
                </c:pt>
                <c:pt idx="90">
                  <c:v>0.307809683273419</c:v>
                </c:pt>
                <c:pt idx="91">
                  <c:v>0.306200217602453</c:v>
                </c:pt>
                <c:pt idx="92">
                  <c:v>0.305681062968877</c:v>
                </c:pt>
                <c:pt idx="93">
                  <c:v>0.304944245074796</c:v>
                </c:pt>
                <c:pt idx="94">
                  <c:v>0.302611260086144</c:v>
                </c:pt>
                <c:pt idx="95">
                  <c:v>0.300581688651309</c:v>
                </c:pt>
                <c:pt idx="96">
                  <c:v>0.298067586235591</c:v>
                </c:pt>
                <c:pt idx="97">
                  <c:v>0.295573073013261</c:v>
                </c:pt>
                <c:pt idx="98">
                  <c:v>0.292645108850783</c:v>
                </c:pt>
                <c:pt idx="99">
                  <c:v>0.292336466159225</c:v>
                </c:pt>
                <c:pt idx="100">
                  <c:v>0.293926276555848</c:v>
                </c:pt>
                <c:pt idx="101">
                  <c:v>0.294952152793852</c:v>
                </c:pt>
                <c:pt idx="102">
                  <c:v>0.296679948813489</c:v>
                </c:pt>
                <c:pt idx="103">
                  <c:v>0.299287180752428</c:v>
                </c:pt>
                <c:pt idx="104">
                  <c:v>0.305245864912776</c:v>
                </c:pt>
                <c:pt idx="105">
                  <c:v>0.311169665491336</c:v>
                </c:pt>
                <c:pt idx="106">
                  <c:v>0.320879489592621</c:v>
                </c:pt>
                <c:pt idx="107">
                  <c:v>0.332980019698208</c:v>
                </c:pt>
                <c:pt idx="108">
                  <c:v>0.342695319298074</c:v>
                </c:pt>
                <c:pt idx="109">
                  <c:v>0.346021545243561</c:v>
                </c:pt>
                <c:pt idx="110">
                  <c:v>0.348123699278588</c:v>
                </c:pt>
                <c:pt idx="111">
                  <c:v>0.35060610167391</c:v>
                </c:pt>
                <c:pt idx="112">
                  <c:v>0.35470690853903</c:v>
                </c:pt>
                <c:pt idx="113">
                  <c:v>0.360442023470354</c:v>
                </c:pt>
                <c:pt idx="114">
                  <c:v>0.363973221874999</c:v>
                </c:pt>
                <c:pt idx="115">
                  <c:v>0.364860922519998</c:v>
                </c:pt>
                <c:pt idx="116">
                  <c:v>0.363318998683053</c:v>
                </c:pt>
                <c:pt idx="117">
                  <c:v>0.360897322002809</c:v>
                </c:pt>
                <c:pt idx="118">
                  <c:v>0.362019627950135</c:v>
                </c:pt>
                <c:pt idx="119">
                  <c:v>0.362938135790078</c:v>
                </c:pt>
                <c:pt idx="120">
                  <c:v>0.361326654631143</c:v>
                </c:pt>
                <c:pt idx="121">
                  <c:v>0.359138250829609</c:v>
                </c:pt>
                <c:pt idx="122">
                  <c:v>0.355718827609062</c:v>
                </c:pt>
                <c:pt idx="123">
                  <c:v>0.352936799717507</c:v>
                </c:pt>
                <c:pt idx="124">
                  <c:v>0.345428851886565</c:v>
                </c:pt>
                <c:pt idx="125">
                  <c:v>0.328068841886583</c:v>
                </c:pt>
                <c:pt idx="126">
                  <c:v>0.307916711591379</c:v>
                </c:pt>
                <c:pt idx="127">
                  <c:v>0.264336881090527</c:v>
                </c:pt>
              </c:numCache>
            </c:numRef>
          </c:val>
          <c:smooth val="0"/>
        </c:ser>
        <c:dLbls>
          <c:showLegendKey val="0"/>
          <c:showVal val="0"/>
          <c:showCatName val="0"/>
          <c:showSerName val="0"/>
          <c:showPercent val="0"/>
          <c:showBubbleSize val="0"/>
        </c:dLbls>
        <c:marker val="1"/>
        <c:smooth val="0"/>
        <c:axId val="2108094424"/>
        <c:axId val="2108099992"/>
      </c:lineChart>
      <c:catAx>
        <c:axId val="2108094424"/>
        <c:scaling>
          <c:orientation val="minMax"/>
        </c:scaling>
        <c:delete val="0"/>
        <c:axPos val="b"/>
        <c:majorGridlines>
          <c:spPr>
            <a:ln>
              <a:prstDash val="sysDash"/>
            </a:ln>
          </c:spPr>
        </c:majorGridlines>
        <c:title>
          <c:tx>
            <c:rich>
              <a:bodyPr/>
              <a:lstStyle/>
              <a:p>
                <a:pPr>
                  <a:defRPr/>
                </a:pPr>
                <a:r>
                  <a:rPr lang="en-US" sz="1400"/>
                  <a:t>Income group</a:t>
                </a:r>
              </a:p>
            </c:rich>
          </c:tx>
          <c:layout>
            <c:manualLayout>
              <c:xMode val="edge"/>
              <c:yMode val="edge"/>
              <c:x val="0.387048347928471"/>
              <c:y val="0.892157138445929"/>
            </c:manualLayout>
          </c:layout>
          <c:overlay val="0"/>
        </c:title>
        <c:numFmt formatCode="0%" sourceLinked="1"/>
        <c:majorTickMark val="out"/>
        <c:minorTickMark val="none"/>
        <c:tickLblPos val="nextTo"/>
        <c:txPr>
          <a:bodyPr rot="-5400000" vert="horz"/>
          <a:lstStyle/>
          <a:p>
            <a:pPr>
              <a:defRPr sz="1200"/>
            </a:pPr>
            <a:endParaRPr lang="en-US"/>
          </a:p>
        </c:txPr>
        <c:crossAx val="2108099992"/>
        <c:crossesAt val="0.0"/>
        <c:auto val="1"/>
        <c:lblAlgn val="ctr"/>
        <c:lblOffset val="100"/>
        <c:tickLblSkip val="1"/>
        <c:tickMarkSkip val="10"/>
        <c:noMultiLvlLbl val="0"/>
      </c:catAx>
      <c:valAx>
        <c:axId val="2108099992"/>
        <c:scaling>
          <c:orientation val="minMax"/>
        </c:scaling>
        <c:delete val="0"/>
        <c:axPos val="l"/>
        <c:majorGridlines>
          <c:spPr>
            <a:ln>
              <a:prstDash val="sysDot"/>
            </a:ln>
          </c:spPr>
        </c:majorGridlines>
        <c:title>
          <c:tx>
            <c:rich>
              <a:bodyPr rot="-5400000" vert="horz"/>
              <a:lstStyle/>
              <a:p>
                <a:pPr>
                  <a:defRPr sz="1400"/>
                </a:pPr>
                <a:r>
                  <a:rPr lang="fr-FR" sz="1400" b="0"/>
                  <a:t>%</a:t>
                </a:r>
                <a:r>
                  <a:rPr lang="fr-FR" sz="1400" b="0" baseline="0"/>
                  <a:t> of pre-tax income</a:t>
                </a:r>
                <a:endParaRPr lang="fr-FR" sz="1400" b="0"/>
              </a:p>
            </c:rich>
          </c:tx>
          <c:layout>
            <c:manualLayout>
              <c:xMode val="edge"/>
              <c:yMode val="edge"/>
              <c:x val="0.00100504084185738"/>
              <c:y val="0.205732371688833"/>
            </c:manualLayout>
          </c:layout>
          <c:overlay val="0"/>
        </c:title>
        <c:numFmt formatCode="0%" sourceLinked="0"/>
        <c:majorTickMark val="none"/>
        <c:minorTickMark val="none"/>
        <c:tickLblPos val="nextTo"/>
        <c:txPr>
          <a:bodyPr/>
          <a:lstStyle/>
          <a:p>
            <a:pPr>
              <a:defRPr sz="1200"/>
            </a:pPr>
            <a:endParaRPr lang="en-US"/>
          </a:p>
        </c:txPr>
        <c:crossAx val="2108094424"/>
        <c:crosses val="autoZero"/>
        <c:crossBetween val="midCat"/>
      </c:valAx>
      <c:spPr>
        <a:ln>
          <a:solidFill>
            <a:schemeClr val="tx1"/>
          </a:solidFill>
        </a:ln>
      </c:spPr>
    </c:plotArea>
    <c:legend>
      <c:legendPos val="t"/>
      <c:layout>
        <c:manualLayout>
          <c:xMode val="edge"/>
          <c:yMode val="edge"/>
          <c:x val="0.24458533627318"/>
          <c:y val="0.595344448340719"/>
          <c:w val="0.552073052810592"/>
          <c:h val="0.0887179062131403"/>
        </c:manualLayout>
      </c:layout>
      <c:overlay val="0"/>
      <c:txPr>
        <a:bodyPr/>
        <a:lstStyle/>
        <a:p>
          <a:pPr>
            <a:defRPr sz="1200"/>
          </a:pPr>
          <a:endParaRPr lang="en-US"/>
        </a:p>
      </c:txPr>
    </c:legend>
    <c:plotVisOnly val="1"/>
    <c:dispBlanksAs val="gap"/>
    <c:showDLblsOverMax val="0"/>
  </c:chart>
  <c:spPr>
    <a:ln>
      <a:noFill/>
    </a:ln>
  </c:spPr>
  <c:txPr>
    <a:bodyPr/>
    <a:lstStyle/>
    <a:p>
      <a:pPr>
        <a:defRPr sz="1000">
          <a:latin typeface="Arial"/>
          <a:cs typeface="Arial"/>
        </a:defRPr>
      </a:pPr>
      <a:endParaRPr lang="en-US"/>
    </a:p>
  </c:txPr>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4.xml"/><Relationship Id="rId2"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6.xml"/><Relationship Id="rId2"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9" Type="http://schemas.openxmlformats.org/officeDocument/2006/relationships/chart" Target="../charts/chart12.xml"/><Relationship Id="rId20" Type="http://schemas.openxmlformats.org/officeDocument/2006/relationships/chart" Target="../charts/chart23.xml"/><Relationship Id="rId10" Type="http://schemas.openxmlformats.org/officeDocument/2006/relationships/chart" Target="../charts/chart13.xml"/><Relationship Id="rId11" Type="http://schemas.openxmlformats.org/officeDocument/2006/relationships/chart" Target="../charts/chart14.xml"/><Relationship Id="rId12" Type="http://schemas.openxmlformats.org/officeDocument/2006/relationships/chart" Target="../charts/chart15.xml"/><Relationship Id="rId13" Type="http://schemas.openxmlformats.org/officeDocument/2006/relationships/chart" Target="../charts/chart16.xml"/><Relationship Id="rId14" Type="http://schemas.openxmlformats.org/officeDocument/2006/relationships/chart" Target="../charts/chart17.xml"/><Relationship Id="rId15" Type="http://schemas.openxmlformats.org/officeDocument/2006/relationships/chart" Target="../charts/chart18.xml"/><Relationship Id="rId16" Type="http://schemas.openxmlformats.org/officeDocument/2006/relationships/chart" Target="../charts/chart19.xml"/><Relationship Id="rId17" Type="http://schemas.openxmlformats.org/officeDocument/2006/relationships/chart" Target="../charts/chart20.xml"/><Relationship Id="rId18" Type="http://schemas.openxmlformats.org/officeDocument/2006/relationships/chart" Target="../charts/chart21.xml"/><Relationship Id="rId19" Type="http://schemas.openxmlformats.org/officeDocument/2006/relationships/chart" Target="../charts/chart22.xml"/><Relationship Id="rId1" Type="http://schemas.openxmlformats.org/officeDocument/2006/relationships/chart" Target="../charts/chart4.xml"/><Relationship Id="rId2" Type="http://schemas.openxmlformats.org/officeDocument/2006/relationships/chart" Target="../charts/chart5.xml"/><Relationship Id="rId3" Type="http://schemas.openxmlformats.org/officeDocument/2006/relationships/chart" Target="../charts/chart6.xml"/><Relationship Id="rId4" Type="http://schemas.openxmlformats.org/officeDocument/2006/relationships/chart" Target="../charts/chart7.xml"/><Relationship Id="rId5" Type="http://schemas.openxmlformats.org/officeDocument/2006/relationships/chart" Target="../charts/chart8.xml"/><Relationship Id="rId6" Type="http://schemas.openxmlformats.org/officeDocument/2006/relationships/chart" Target="../charts/chart9.xml"/><Relationship Id="rId7" Type="http://schemas.openxmlformats.org/officeDocument/2006/relationships/chart" Target="../charts/chart10.xml"/><Relationship Id="rId8"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455920" cy="334264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10.xml><?xml version="1.0" encoding="utf-8"?>
<c:userShapes xmlns:c="http://schemas.openxmlformats.org/drawingml/2006/chart">
  <cdr:relSizeAnchor xmlns:cdr="http://schemas.openxmlformats.org/drawingml/2006/chartDrawing">
    <cdr:from>
      <cdr:x>0.6785</cdr:x>
      <cdr:y>0.78711</cdr:y>
    </cdr:from>
    <cdr:to>
      <cdr:x>0.76262</cdr:x>
      <cdr:y>0.86835</cdr:y>
    </cdr:to>
    <cdr:sp macro="" textlink="">
      <cdr:nvSpPr>
        <cdr:cNvPr id="2" name="Rectangle 1"/>
        <cdr:cNvSpPr/>
      </cdr:nvSpPr>
      <cdr:spPr>
        <a:xfrm xmlns:a="http://schemas.openxmlformats.org/drawingml/2006/main">
          <a:off x="3688080" y="285496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top 1% </a:t>
          </a:r>
          <a:endParaRPr lang="fr-FR" sz="1000">
            <a:solidFill>
              <a:schemeClr val="tx1"/>
            </a:solidFill>
            <a:effectLst/>
            <a:latin typeface="Arial"/>
            <a:cs typeface="Arial"/>
          </a:endParaRPr>
        </a:p>
      </cdr:txBody>
    </cdr:sp>
  </cdr:relSizeAnchor>
  <cdr:relSizeAnchor xmlns:cdr="http://schemas.openxmlformats.org/drawingml/2006/chartDrawing">
    <cdr:from>
      <cdr:x>0.75327</cdr:x>
      <cdr:y>0.78711</cdr:y>
    </cdr:from>
    <cdr:to>
      <cdr:x>0.82991</cdr:x>
      <cdr:y>0.87955</cdr:y>
    </cdr:to>
    <cdr:sp macro="" textlink="">
      <cdr:nvSpPr>
        <cdr:cNvPr id="3" name="Rectangle 2"/>
        <cdr:cNvSpPr/>
      </cdr:nvSpPr>
      <cdr:spPr>
        <a:xfrm xmlns:a="http://schemas.openxmlformats.org/drawingml/2006/main">
          <a:off x="4094480" y="2854960"/>
          <a:ext cx="416560" cy="3352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a:solidFill>
                <a:schemeClr val="tx1"/>
              </a:solidFill>
              <a:effectLst/>
              <a:latin typeface="Arial"/>
              <a:cs typeface="Arial"/>
            </a:rPr>
            <a:t>top .1%</a:t>
          </a:r>
        </a:p>
      </cdr:txBody>
    </cdr:sp>
  </cdr:relSizeAnchor>
  <cdr:relSizeAnchor xmlns:cdr="http://schemas.openxmlformats.org/drawingml/2006/chartDrawing">
    <cdr:from>
      <cdr:x>0.79626</cdr:x>
      <cdr:y>0.78431</cdr:y>
    </cdr:from>
    <cdr:to>
      <cdr:x>0.89346</cdr:x>
      <cdr:y>0.90196</cdr:y>
    </cdr:to>
    <cdr:sp macro="" textlink="">
      <cdr:nvSpPr>
        <cdr:cNvPr id="4" name="Rectangle 3"/>
        <cdr:cNvSpPr/>
      </cdr:nvSpPr>
      <cdr:spPr>
        <a:xfrm xmlns:a="http://schemas.openxmlformats.org/drawingml/2006/main">
          <a:off x="4328160" y="2844800"/>
          <a:ext cx="528320" cy="4267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a:solidFill>
                <a:schemeClr val="tx1"/>
              </a:solidFill>
              <a:effectLst/>
              <a:latin typeface="Arial"/>
              <a:cs typeface="Arial"/>
            </a:rPr>
            <a:t>top</a:t>
          </a:r>
        </a:p>
        <a:p xmlns:a="http://schemas.openxmlformats.org/drawingml/2006/main">
          <a:pPr algn="ctr"/>
          <a:r>
            <a:rPr lang="fr-FR" sz="1000" baseline="0">
              <a:solidFill>
                <a:schemeClr val="tx1"/>
              </a:solidFill>
              <a:effectLst/>
              <a:latin typeface="Arial"/>
              <a:cs typeface="Arial"/>
            </a:rPr>
            <a:t> .01</a:t>
          </a:r>
          <a:r>
            <a:rPr lang="fr-FR" sz="1000">
              <a:solidFill>
                <a:schemeClr val="tx1"/>
              </a:solidFill>
              <a:effectLst/>
              <a:latin typeface="Arial"/>
              <a:cs typeface="Arial"/>
            </a:rPr>
            <a:t>%</a:t>
          </a:r>
          <a:r>
            <a:rPr lang="fr-FR" sz="1000" baseline="0">
              <a:solidFill>
                <a:schemeClr val="tx1"/>
              </a:solidFill>
              <a:effectLst/>
              <a:latin typeface="Arial"/>
              <a:cs typeface="Arial"/>
            </a:rPr>
            <a:t> </a:t>
          </a:r>
          <a:endParaRPr lang="fr-FR" sz="1000">
            <a:solidFill>
              <a:schemeClr val="tx1"/>
            </a:solidFill>
            <a:effectLst/>
            <a:latin typeface="Arial"/>
            <a:cs typeface="Arial"/>
          </a:endParaRPr>
        </a:p>
      </cdr:txBody>
    </cdr:sp>
  </cdr:relSizeAnchor>
  <cdr:relSizeAnchor xmlns:cdr="http://schemas.openxmlformats.org/drawingml/2006/chartDrawing">
    <cdr:from>
      <cdr:x>0.18131</cdr:x>
      <cdr:y>0.71148</cdr:y>
    </cdr:from>
    <cdr:to>
      <cdr:x>0.26542</cdr:x>
      <cdr:y>0.79272</cdr:y>
    </cdr:to>
    <cdr:sp macro="" textlink="">
      <cdr:nvSpPr>
        <cdr:cNvPr id="5" name="Rectangle 4"/>
        <cdr:cNvSpPr/>
      </cdr:nvSpPr>
      <cdr:spPr>
        <a:xfrm xmlns:a="http://schemas.openxmlformats.org/drawingml/2006/main">
          <a:off x="985520" y="258064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a:solidFill>
                <a:schemeClr val="tx1"/>
              </a:solidFill>
              <a:effectLst/>
              <a:latin typeface="Arial"/>
              <a:cs typeface="Arial"/>
            </a:rPr>
            <a:t>40%</a:t>
          </a:r>
          <a:r>
            <a:rPr lang="fr-FR" sz="1000" baseline="0">
              <a:solidFill>
                <a:schemeClr val="tx1"/>
              </a:solidFill>
              <a:effectLst/>
              <a:latin typeface="Arial"/>
              <a:cs typeface="Arial"/>
            </a:rPr>
            <a:t> </a:t>
          </a:r>
          <a:endParaRPr lang="fr-FR" sz="1000">
            <a:solidFill>
              <a:schemeClr val="tx1"/>
            </a:solidFill>
            <a:effectLst/>
            <a:latin typeface="Arial"/>
            <a:cs typeface="Arial"/>
          </a:endParaRPr>
        </a:p>
      </cdr:txBody>
    </cdr:sp>
  </cdr:relSizeAnchor>
  <cdr:relSizeAnchor xmlns:cdr="http://schemas.openxmlformats.org/drawingml/2006/chartDrawing">
    <cdr:from>
      <cdr:x>0.15327</cdr:x>
      <cdr:y>0.65546</cdr:y>
    </cdr:from>
    <cdr:to>
      <cdr:x>0.23738</cdr:x>
      <cdr:y>0.73669</cdr:y>
    </cdr:to>
    <cdr:sp macro="" textlink="">
      <cdr:nvSpPr>
        <cdr:cNvPr id="6" name="Rectangle 5"/>
        <cdr:cNvSpPr/>
      </cdr:nvSpPr>
      <cdr:spPr>
        <a:xfrm xmlns:a="http://schemas.openxmlformats.org/drawingml/2006/main">
          <a:off x="833120" y="237744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a:solidFill>
                <a:schemeClr val="tx1"/>
              </a:solidFill>
              <a:effectLst/>
              <a:latin typeface="Arial"/>
              <a:cs typeface="Arial"/>
            </a:rPr>
            <a:t>30%</a:t>
          </a:r>
          <a:r>
            <a:rPr lang="fr-FR" sz="1000" baseline="0">
              <a:solidFill>
                <a:schemeClr val="tx1"/>
              </a:solidFill>
              <a:effectLst/>
              <a:latin typeface="Arial"/>
              <a:cs typeface="Arial"/>
            </a:rPr>
            <a:t> </a:t>
          </a:r>
          <a:endParaRPr lang="fr-FR" sz="1000">
            <a:solidFill>
              <a:schemeClr val="tx1"/>
            </a:solidFill>
            <a:effectLst/>
            <a:latin typeface="Arial"/>
            <a:cs typeface="Arial"/>
          </a:endParaRPr>
        </a:p>
      </cdr:txBody>
    </cdr:sp>
  </cdr:relSizeAnchor>
  <cdr:relSizeAnchor xmlns:cdr="http://schemas.openxmlformats.org/drawingml/2006/chartDrawing">
    <cdr:from>
      <cdr:x>0.13271</cdr:x>
      <cdr:y>0.70588</cdr:y>
    </cdr:from>
    <cdr:to>
      <cdr:x>0.21682</cdr:x>
      <cdr:y>0.78711</cdr:y>
    </cdr:to>
    <cdr:sp macro="" textlink="">
      <cdr:nvSpPr>
        <cdr:cNvPr id="7" name="Rectangle 6"/>
        <cdr:cNvSpPr/>
      </cdr:nvSpPr>
      <cdr:spPr>
        <a:xfrm xmlns:a="http://schemas.openxmlformats.org/drawingml/2006/main">
          <a:off x="721360" y="256032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a:solidFill>
                <a:schemeClr val="tx1"/>
              </a:solidFill>
              <a:effectLst/>
              <a:latin typeface="Arial"/>
              <a:cs typeface="Arial"/>
            </a:rPr>
            <a:t>20%</a:t>
          </a:r>
          <a:r>
            <a:rPr lang="fr-FR" sz="1000" baseline="0">
              <a:solidFill>
                <a:schemeClr val="tx1"/>
              </a:solidFill>
              <a:effectLst/>
              <a:latin typeface="Arial"/>
              <a:cs typeface="Arial"/>
            </a:rPr>
            <a:t> </a:t>
          </a:r>
          <a:endParaRPr lang="fr-FR" sz="1000">
            <a:solidFill>
              <a:schemeClr val="tx1"/>
            </a:solidFill>
            <a:effectLst/>
            <a:latin typeface="Arial"/>
            <a:cs typeface="Arial"/>
          </a:endParaRPr>
        </a:p>
      </cdr:txBody>
    </cdr:sp>
  </cdr:relSizeAnchor>
  <cdr:relSizeAnchor xmlns:cdr="http://schemas.openxmlformats.org/drawingml/2006/chartDrawing">
    <cdr:from>
      <cdr:x>0.51402</cdr:x>
      <cdr:y>0.78431</cdr:y>
    </cdr:from>
    <cdr:to>
      <cdr:x>0.59813</cdr:x>
      <cdr:y>0.86555</cdr:y>
    </cdr:to>
    <cdr:sp macro="" textlink="">
      <cdr:nvSpPr>
        <cdr:cNvPr id="8" name="Rectangle 7"/>
        <cdr:cNvSpPr/>
      </cdr:nvSpPr>
      <cdr:spPr>
        <a:xfrm xmlns:a="http://schemas.openxmlformats.org/drawingml/2006/main">
          <a:off x="2794000" y="284480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90% </a:t>
          </a:r>
          <a:endParaRPr lang="fr-FR" sz="1000">
            <a:solidFill>
              <a:schemeClr val="tx1"/>
            </a:solidFill>
            <a:effectLst/>
            <a:latin typeface="Arial"/>
            <a:cs typeface="Arial"/>
          </a:endParaRPr>
        </a:p>
      </cdr:txBody>
    </cdr:sp>
  </cdr:relSizeAnchor>
  <cdr:relSizeAnchor xmlns:cdr="http://schemas.openxmlformats.org/drawingml/2006/chartDrawing">
    <cdr:from>
      <cdr:x>0.40374</cdr:x>
      <cdr:y>0.78711</cdr:y>
    </cdr:from>
    <cdr:to>
      <cdr:x>0.48785</cdr:x>
      <cdr:y>0.86835</cdr:y>
    </cdr:to>
    <cdr:sp macro="" textlink="">
      <cdr:nvSpPr>
        <cdr:cNvPr id="9" name="Rectangle 8"/>
        <cdr:cNvSpPr/>
      </cdr:nvSpPr>
      <cdr:spPr>
        <a:xfrm xmlns:a="http://schemas.openxmlformats.org/drawingml/2006/main">
          <a:off x="2194560" y="285496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80% </a:t>
          </a:r>
          <a:endParaRPr lang="fr-FR" sz="1000">
            <a:solidFill>
              <a:schemeClr val="tx1"/>
            </a:solidFill>
            <a:effectLst/>
            <a:latin typeface="Arial"/>
            <a:cs typeface="Arial"/>
          </a:endParaRPr>
        </a:p>
      </cdr:txBody>
    </cdr:sp>
  </cdr:relSizeAnchor>
  <cdr:relSizeAnchor xmlns:cdr="http://schemas.openxmlformats.org/drawingml/2006/chartDrawing">
    <cdr:from>
      <cdr:x>0.31963</cdr:x>
      <cdr:y>0.78431</cdr:y>
    </cdr:from>
    <cdr:to>
      <cdr:x>0.40374</cdr:x>
      <cdr:y>0.86555</cdr:y>
    </cdr:to>
    <cdr:sp macro="" textlink="">
      <cdr:nvSpPr>
        <cdr:cNvPr id="10" name="Rectangle 9"/>
        <cdr:cNvSpPr/>
      </cdr:nvSpPr>
      <cdr:spPr>
        <a:xfrm xmlns:a="http://schemas.openxmlformats.org/drawingml/2006/main">
          <a:off x="1737360" y="284480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70% </a:t>
          </a:r>
          <a:endParaRPr lang="fr-FR" sz="1000">
            <a:solidFill>
              <a:schemeClr val="tx1"/>
            </a:solidFill>
            <a:effectLst/>
            <a:latin typeface="Arial"/>
            <a:cs typeface="Arial"/>
          </a:endParaRPr>
        </a:p>
      </cdr:txBody>
    </cdr:sp>
  </cdr:relSizeAnchor>
  <cdr:relSizeAnchor xmlns:cdr="http://schemas.openxmlformats.org/drawingml/2006/chartDrawing">
    <cdr:from>
      <cdr:x>0.26168</cdr:x>
      <cdr:y>0.78431</cdr:y>
    </cdr:from>
    <cdr:to>
      <cdr:x>0.34579</cdr:x>
      <cdr:y>0.86555</cdr:y>
    </cdr:to>
    <cdr:sp macro="" textlink="">
      <cdr:nvSpPr>
        <cdr:cNvPr id="11" name="Rectangle 10"/>
        <cdr:cNvSpPr/>
      </cdr:nvSpPr>
      <cdr:spPr>
        <a:xfrm xmlns:a="http://schemas.openxmlformats.org/drawingml/2006/main">
          <a:off x="1422400" y="284480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60% </a:t>
          </a:r>
          <a:endParaRPr lang="fr-FR" sz="1000">
            <a:solidFill>
              <a:schemeClr val="tx1"/>
            </a:solidFill>
            <a:effectLst/>
            <a:latin typeface="Arial"/>
            <a:cs typeface="Arial"/>
          </a:endParaRPr>
        </a:p>
      </cdr:txBody>
    </cdr:sp>
  </cdr:relSizeAnchor>
  <cdr:relSizeAnchor xmlns:cdr="http://schemas.openxmlformats.org/drawingml/2006/chartDrawing">
    <cdr:from>
      <cdr:x>0.21308</cdr:x>
      <cdr:y>0.78431</cdr:y>
    </cdr:from>
    <cdr:to>
      <cdr:x>0.2972</cdr:x>
      <cdr:y>0.86555</cdr:y>
    </cdr:to>
    <cdr:sp macro="" textlink="">
      <cdr:nvSpPr>
        <cdr:cNvPr id="12" name="Rectangle 11"/>
        <cdr:cNvSpPr/>
      </cdr:nvSpPr>
      <cdr:spPr>
        <a:xfrm xmlns:a="http://schemas.openxmlformats.org/drawingml/2006/main">
          <a:off x="1158240" y="284480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50% </a:t>
          </a:r>
          <a:endParaRPr lang="fr-FR" sz="1000">
            <a:solidFill>
              <a:schemeClr val="tx1"/>
            </a:solidFill>
            <a:effectLst/>
            <a:latin typeface="Arial"/>
            <a:cs typeface="Arial"/>
          </a:endParaRPr>
        </a:p>
      </cdr:txBody>
    </cdr:sp>
  </cdr:relSizeAnchor>
  <cdr:relSizeAnchor xmlns:cdr="http://schemas.openxmlformats.org/drawingml/2006/chartDrawing">
    <cdr:from>
      <cdr:x>0.10841</cdr:x>
      <cdr:y>0.78711</cdr:y>
    </cdr:from>
    <cdr:to>
      <cdr:x>0.19252</cdr:x>
      <cdr:y>0.86835</cdr:y>
    </cdr:to>
    <cdr:sp macro="" textlink="">
      <cdr:nvSpPr>
        <cdr:cNvPr id="13" name="Rectangle 12"/>
        <cdr:cNvSpPr/>
      </cdr:nvSpPr>
      <cdr:spPr>
        <a:xfrm xmlns:a="http://schemas.openxmlformats.org/drawingml/2006/main">
          <a:off x="589280" y="285496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10% </a:t>
          </a:r>
          <a:endParaRPr lang="fr-FR" sz="1000">
            <a:solidFill>
              <a:schemeClr val="tx1"/>
            </a:solidFill>
            <a:effectLst/>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0.6785</cdr:x>
      <cdr:y>0.78711</cdr:y>
    </cdr:from>
    <cdr:to>
      <cdr:x>0.76262</cdr:x>
      <cdr:y>0.86835</cdr:y>
    </cdr:to>
    <cdr:sp macro="" textlink="">
      <cdr:nvSpPr>
        <cdr:cNvPr id="2" name="Rectangle 1"/>
        <cdr:cNvSpPr/>
      </cdr:nvSpPr>
      <cdr:spPr>
        <a:xfrm xmlns:a="http://schemas.openxmlformats.org/drawingml/2006/main">
          <a:off x="3688080" y="285496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top 1% </a:t>
          </a:r>
          <a:endParaRPr lang="fr-FR" sz="1000">
            <a:solidFill>
              <a:schemeClr val="tx1"/>
            </a:solidFill>
            <a:effectLst/>
            <a:latin typeface="Arial"/>
            <a:cs typeface="Arial"/>
          </a:endParaRPr>
        </a:p>
      </cdr:txBody>
    </cdr:sp>
  </cdr:relSizeAnchor>
  <cdr:relSizeAnchor xmlns:cdr="http://schemas.openxmlformats.org/drawingml/2006/chartDrawing">
    <cdr:from>
      <cdr:x>0.75327</cdr:x>
      <cdr:y>0.78711</cdr:y>
    </cdr:from>
    <cdr:to>
      <cdr:x>0.82991</cdr:x>
      <cdr:y>0.87955</cdr:y>
    </cdr:to>
    <cdr:sp macro="" textlink="">
      <cdr:nvSpPr>
        <cdr:cNvPr id="3" name="Rectangle 2"/>
        <cdr:cNvSpPr/>
      </cdr:nvSpPr>
      <cdr:spPr>
        <a:xfrm xmlns:a="http://schemas.openxmlformats.org/drawingml/2006/main">
          <a:off x="4094480" y="2854960"/>
          <a:ext cx="416560" cy="3352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a:solidFill>
                <a:schemeClr val="tx1"/>
              </a:solidFill>
              <a:effectLst/>
              <a:latin typeface="Arial"/>
              <a:cs typeface="Arial"/>
            </a:rPr>
            <a:t>top .1%</a:t>
          </a:r>
        </a:p>
      </cdr:txBody>
    </cdr:sp>
  </cdr:relSizeAnchor>
  <cdr:relSizeAnchor xmlns:cdr="http://schemas.openxmlformats.org/drawingml/2006/chartDrawing">
    <cdr:from>
      <cdr:x>0.79626</cdr:x>
      <cdr:y>0.78431</cdr:y>
    </cdr:from>
    <cdr:to>
      <cdr:x>0.89346</cdr:x>
      <cdr:y>0.90196</cdr:y>
    </cdr:to>
    <cdr:sp macro="" textlink="">
      <cdr:nvSpPr>
        <cdr:cNvPr id="4" name="Rectangle 3"/>
        <cdr:cNvSpPr/>
      </cdr:nvSpPr>
      <cdr:spPr>
        <a:xfrm xmlns:a="http://schemas.openxmlformats.org/drawingml/2006/main">
          <a:off x="4328160" y="2844800"/>
          <a:ext cx="528320" cy="4267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a:solidFill>
                <a:schemeClr val="tx1"/>
              </a:solidFill>
              <a:effectLst/>
              <a:latin typeface="Arial"/>
              <a:cs typeface="Arial"/>
            </a:rPr>
            <a:t>top</a:t>
          </a:r>
        </a:p>
        <a:p xmlns:a="http://schemas.openxmlformats.org/drawingml/2006/main">
          <a:pPr algn="ctr"/>
          <a:r>
            <a:rPr lang="fr-FR" sz="1000" baseline="0">
              <a:solidFill>
                <a:schemeClr val="tx1"/>
              </a:solidFill>
              <a:effectLst/>
              <a:latin typeface="Arial"/>
              <a:cs typeface="Arial"/>
            </a:rPr>
            <a:t> .01</a:t>
          </a:r>
          <a:r>
            <a:rPr lang="fr-FR" sz="1000">
              <a:solidFill>
                <a:schemeClr val="tx1"/>
              </a:solidFill>
              <a:effectLst/>
              <a:latin typeface="Arial"/>
              <a:cs typeface="Arial"/>
            </a:rPr>
            <a:t>%</a:t>
          </a:r>
          <a:r>
            <a:rPr lang="fr-FR" sz="1000" baseline="0">
              <a:solidFill>
                <a:schemeClr val="tx1"/>
              </a:solidFill>
              <a:effectLst/>
              <a:latin typeface="Arial"/>
              <a:cs typeface="Arial"/>
            </a:rPr>
            <a:t> </a:t>
          </a:r>
          <a:endParaRPr lang="fr-FR" sz="1000">
            <a:solidFill>
              <a:schemeClr val="tx1"/>
            </a:solidFill>
            <a:effectLst/>
            <a:latin typeface="Arial"/>
            <a:cs typeface="Arial"/>
          </a:endParaRPr>
        </a:p>
      </cdr:txBody>
    </cdr:sp>
  </cdr:relSizeAnchor>
  <cdr:relSizeAnchor xmlns:cdr="http://schemas.openxmlformats.org/drawingml/2006/chartDrawing">
    <cdr:from>
      <cdr:x>0.18131</cdr:x>
      <cdr:y>0.71148</cdr:y>
    </cdr:from>
    <cdr:to>
      <cdr:x>0.26542</cdr:x>
      <cdr:y>0.79272</cdr:y>
    </cdr:to>
    <cdr:sp macro="" textlink="">
      <cdr:nvSpPr>
        <cdr:cNvPr id="5" name="Rectangle 4"/>
        <cdr:cNvSpPr/>
      </cdr:nvSpPr>
      <cdr:spPr>
        <a:xfrm xmlns:a="http://schemas.openxmlformats.org/drawingml/2006/main">
          <a:off x="985520" y="258064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a:solidFill>
                <a:schemeClr val="tx1"/>
              </a:solidFill>
              <a:effectLst/>
              <a:latin typeface="Arial"/>
              <a:cs typeface="Arial"/>
            </a:rPr>
            <a:t>40%</a:t>
          </a:r>
          <a:r>
            <a:rPr lang="fr-FR" sz="1000" baseline="0">
              <a:solidFill>
                <a:schemeClr val="tx1"/>
              </a:solidFill>
              <a:effectLst/>
              <a:latin typeface="Arial"/>
              <a:cs typeface="Arial"/>
            </a:rPr>
            <a:t> </a:t>
          </a:r>
          <a:endParaRPr lang="fr-FR" sz="1000">
            <a:solidFill>
              <a:schemeClr val="tx1"/>
            </a:solidFill>
            <a:effectLst/>
            <a:latin typeface="Arial"/>
            <a:cs typeface="Arial"/>
          </a:endParaRPr>
        </a:p>
      </cdr:txBody>
    </cdr:sp>
  </cdr:relSizeAnchor>
  <cdr:relSizeAnchor xmlns:cdr="http://schemas.openxmlformats.org/drawingml/2006/chartDrawing">
    <cdr:from>
      <cdr:x>0.15327</cdr:x>
      <cdr:y>0.65546</cdr:y>
    </cdr:from>
    <cdr:to>
      <cdr:x>0.23738</cdr:x>
      <cdr:y>0.73669</cdr:y>
    </cdr:to>
    <cdr:sp macro="" textlink="">
      <cdr:nvSpPr>
        <cdr:cNvPr id="6" name="Rectangle 5"/>
        <cdr:cNvSpPr/>
      </cdr:nvSpPr>
      <cdr:spPr>
        <a:xfrm xmlns:a="http://schemas.openxmlformats.org/drawingml/2006/main">
          <a:off x="833120" y="237744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a:solidFill>
                <a:schemeClr val="tx1"/>
              </a:solidFill>
              <a:effectLst/>
              <a:latin typeface="Arial"/>
              <a:cs typeface="Arial"/>
            </a:rPr>
            <a:t>30%</a:t>
          </a:r>
          <a:r>
            <a:rPr lang="fr-FR" sz="1000" baseline="0">
              <a:solidFill>
                <a:schemeClr val="tx1"/>
              </a:solidFill>
              <a:effectLst/>
              <a:latin typeface="Arial"/>
              <a:cs typeface="Arial"/>
            </a:rPr>
            <a:t> </a:t>
          </a:r>
          <a:endParaRPr lang="fr-FR" sz="1000">
            <a:solidFill>
              <a:schemeClr val="tx1"/>
            </a:solidFill>
            <a:effectLst/>
            <a:latin typeface="Arial"/>
            <a:cs typeface="Arial"/>
          </a:endParaRPr>
        </a:p>
      </cdr:txBody>
    </cdr:sp>
  </cdr:relSizeAnchor>
  <cdr:relSizeAnchor xmlns:cdr="http://schemas.openxmlformats.org/drawingml/2006/chartDrawing">
    <cdr:from>
      <cdr:x>0.13271</cdr:x>
      <cdr:y>0.70588</cdr:y>
    </cdr:from>
    <cdr:to>
      <cdr:x>0.21682</cdr:x>
      <cdr:y>0.78711</cdr:y>
    </cdr:to>
    <cdr:sp macro="" textlink="">
      <cdr:nvSpPr>
        <cdr:cNvPr id="7" name="Rectangle 6"/>
        <cdr:cNvSpPr/>
      </cdr:nvSpPr>
      <cdr:spPr>
        <a:xfrm xmlns:a="http://schemas.openxmlformats.org/drawingml/2006/main">
          <a:off x="721360" y="256032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a:solidFill>
                <a:schemeClr val="tx1"/>
              </a:solidFill>
              <a:effectLst/>
              <a:latin typeface="Arial"/>
              <a:cs typeface="Arial"/>
            </a:rPr>
            <a:t>20%</a:t>
          </a:r>
          <a:r>
            <a:rPr lang="fr-FR" sz="1000" baseline="0">
              <a:solidFill>
                <a:schemeClr val="tx1"/>
              </a:solidFill>
              <a:effectLst/>
              <a:latin typeface="Arial"/>
              <a:cs typeface="Arial"/>
            </a:rPr>
            <a:t> </a:t>
          </a:r>
          <a:endParaRPr lang="fr-FR" sz="1000">
            <a:solidFill>
              <a:schemeClr val="tx1"/>
            </a:solidFill>
            <a:effectLst/>
            <a:latin typeface="Arial"/>
            <a:cs typeface="Arial"/>
          </a:endParaRPr>
        </a:p>
      </cdr:txBody>
    </cdr:sp>
  </cdr:relSizeAnchor>
  <cdr:relSizeAnchor xmlns:cdr="http://schemas.openxmlformats.org/drawingml/2006/chartDrawing">
    <cdr:from>
      <cdr:x>0.51402</cdr:x>
      <cdr:y>0.78431</cdr:y>
    </cdr:from>
    <cdr:to>
      <cdr:x>0.59813</cdr:x>
      <cdr:y>0.86555</cdr:y>
    </cdr:to>
    <cdr:sp macro="" textlink="">
      <cdr:nvSpPr>
        <cdr:cNvPr id="8" name="Rectangle 7"/>
        <cdr:cNvSpPr/>
      </cdr:nvSpPr>
      <cdr:spPr>
        <a:xfrm xmlns:a="http://schemas.openxmlformats.org/drawingml/2006/main">
          <a:off x="2794000" y="284480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90% </a:t>
          </a:r>
          <a:endParaRPr lang="fr-FR" sz="1000">
            <a:solidFill>
              <a:schemeClr val="tx1"/>
            </a:solidFill>
            <a:effectLst/>
            <a:latin typeface="Arial"/>
            <a:cs typeface="Arial"/>
          </a:endParaRPr>
        </a:p>
      </cdr:txBody>
    </cdr:sp>
  </cdr:relSizeAnchor>
  <cdr:relSizeAnchor xmlns:cdr="http://schemas.openxmlformats.org/drawingml/2006/chartDrawing">
    <cdr:from>
      <cdr:x>0.40374</cdr:x>
      <cdr:y>0.78711</cdr:y>
    </cdr:from>
    <cdr:to>
      <cdr:x>0.48785</cdr:x>
      <cdr:y>0.86835</cdr:y>
    </cdr:to>
    <cdr:sp macro="" textlink="">
      <cdr:nvSpPr>
        <cdr:cNvPr id="9" name="Rectangle 8"/>
        <cdr:cNvSpPr/>
      </cdr:nvSpPr>
      <cdr:spPr>
        <a:xfrm xmlns:a="http://schemas.openxmlformats.org/drawingml/2006/main">
          <a:off x="2194560" y="285496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80% </a:t>
          </a:r>
          <a:endParaRPr lang="fr-FR" sz="1000">
            <a:solidFill>
              <a:schemeClr val="tx1"/>
            </a:solidFill>
            <a:effectLst/>
            <a:latin typeface="Arial"/>
            <a:cs typeface="Arial"/>
          </a:endParaRPr>
        </a:p>
      </cdr:txBody>
    </cdr:sp>
  </cdr:relSizeAnchor>
  <cdr:relSizeAnchor xmlns:cdr="http://schemas.openxmlformats.org/drawingml/2006/chartDrawing">
    <cdr:from>
      <cdr:x>0.31963</cdr:x>
      <cdr:y>0.78431</cdr:y>
    </cdr:from>
    <cdr:to>
      <cdr:x>0.40374</cdr:x>
      <cdr:y>0.86555</cdr:y>
    </cdr:to>
    <cdr:sp macro="" textlink="">
      <cdr:nvSpPr>
        <cdr:cNvPr id="10" name="Rectangle 9"/>
        <cdr:cNvSpPr/>
      </cdr:nvSpPr>
      <cdr:spPr>
        <a:xfrm xmlns:a="http://schemas.openxmlformats.org/drawingml/2006/main">
          <a:off x="1737360" y="284480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70% </a:t>
          </a:r>
          <a:endParaRPr lang="fr-FR" sz="1000">
            <a:solidFill>
              <a:schemeClr val="tx1"/>
            </a:solidFill>
            <a:effectLst/>
            <a:latin typeface="Arial"/>
            <a:cs typeface="Arial"/>
          </a:endParaRPr>
        </a:p>
      </cdr:txBody>
    </cdr:sp>
  </cdr:relSizeAnchor>
  <cdr:relSizeAnchor xmlns:cdr="http://schemas.openxmlformats.org/drawingml/2006/chartDrawing">
    <cdr:from>
      <cdr:x>0.26168</cdr:x>
      <cdr:y>0.78431</cdr:y>
    </cdr:from>
    <cdr:to>
      <cdr:x>0.34579</cdr:x>
      <cdr:y>0.86555</cdr:y>
    </cdr:to>
    <cdr:sp macro="" textlink="">
      <cdr:nvSpPr>
        <cdr:cNvPr id="11" name="Rectangle 10"/>
        <cdr:cNvSpPr/>
      </cdr:nvSpPr>
      <cdr:spPr>
        <a:xfrm xmlns:a="http://schemas.openxmlformats.org/drawingml/2006/main">
          <a:off x="1422400" y="284480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60% </a:t>
          </a:r>
          <a:endParaRPr lang="fr-FR" sz="1000">
            <a:solidFill>
              <a:schemeClr val="tx1"/>
            </a:solidFill>
            <a:effectLst/>
            <a:latin typeface="Arial"/>
            <a:cs typeface="Arial"/>
          </a:endParaRPr>
        </a:p>
      </cdr:txBody>
    </cdr:sp>
  </cdr:relSizeAnchor>
  <cdr:relSizeAnchor xmlns:cdr="http://schemas.openxmlformats.org/drawingml/2006/chartDrawing">
    <cdr:from>
      <cdr:x>0.21308</cdr:x>
      <cdr:y>0.78431</cdr:y>
    </cdr:from>
    <cdr:to>
      <cdr:x>0.2972</cdr:x>
      <cdr:y>0.86555</cdr:y>
    </cdr:to>
    <cdr:sp macro="" textlink="">
      <cdr:nvSpPr>
        <cdr:cNvPr id="12" name="Rectangle 11"/>
        <cdr:cNvSpPr/>
      </cdr:nvSpPr>
      <cdr:spPr>
        <a:xfrm xmlns:a="http://schemas.openxmlformats.org/drawingml/2006/main">
          <a:off x="1158240" y="284480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50% </a:t>
          </a:r>
          <a:endParaRPr lang="fr-FR" sz="1000">
            <a:solidFill>
              <a:schemeClr val="tx1"/>
            </a:solidFill>
            <a:effectLst/>
            <a:latin typeface="Arial"/>
            <a:cs typeface="Arial"/>
          </a:endParaRPr>
        </a:p>
      </cdr:txBody>
    </cdr:sp>
  </cdr:relSizeAnchor>
  <cdr:relSizeAnchor xmlns:cdr="http://schemas.openxmlformats.org/drawingml/2006/chartDrawing">
    <cdr:from>
      <cdr:x>0.10841</cdr:x>
      <cdr:y>0.78711</cdr:y>
    </cdr:from>
    <cdr:to>
      <cdr:x>0.19252</cdr:x>
      <cdr:y>0.86835</cdr:y>
    </cdr:to>
    <cdr:sp macro="" textlink="">
      <cdr:nvSpPr>
        <cdr:cNvPr id="13" name="Rectangle 12"/>
        <cdr:cNvSpPr/>
      </cdr:nvSpPr>
      <cdr:spPr>
        <a:xfrm xmlns:a="http://schemas.openxmlformats.org/drawingml/2006/main">
          <a:off x="589280" y="285496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10% </a:t>
          </a:r>
          <a:endParaRPr lang="fr-FR" sz="1000">
            <a:solidFill>
              <a:schemeClr val="tx1"/>
            </a:solidFill>
            <a:effectLst/>
            <a:latin typeface="Arial"/>
            <a:cs typeface="Arial"/>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100</xdr:col>
      <xdr:colOff>275168</xdr:colOff>
      <xdr:row>42</xdr:row>
      <xdr:rowOff>71967</xdr:rowOff>
    </xdr:from>
    <xdr:to>
      <xdr:col>105</xdr:col>
      <xdr:colOff>558801</xdr:colOff>
      <xdr:row>56</xdr:row>
      <xdr:rowOff>50800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100</xdr:col>
      <xdr:colOff>249767</xdr:colOff>
      <xdr:row>27</xdr:row>
      <xdr:rowOff>182033</xdr:rowOff>
    </xdr:from>
    <xdr:to>
      <xdr:col>105</xdr:col>
      <xdr:colOff>537634</xdr:colOff>
      <xdr:row>42</xdr:row>
      <xdr:rowOff>4233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102</xdr:col>
      <xdr:colOff>396240</xdr:colOff>
      <xdr:row>155</xdr:row>
      <xdr:rowOff>122767</xdr:rowOff>
    </xdr:from>
    <xdr:to>
      <xdr:col>108</xdr:col>
      <xdr:colOff>294641</xdr:colOff>
      <xdr:row>171</xdr:row>
      <xdr:rowOff>60960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102</xdr:col>
      <xdr:colOff>386080</xdr:colOff>
      <xdr:row>140</xdr:row>
      <xdr:rowOff>182032</xdr:rowOff>
    </xdr:from>
    <xdr:to>
      <xdr:col>108</xdr:col>
      <xdr:colOff>253154</xdr:colOff>
      <xdr:row>155</xdr:row>
      <xdr:rowOff>81280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0.85661</cdr:x>
      <cdr:y>0.09726</cdr:y>
    </cdr:from>
    <cdr:to>
      <cdr:x>1</cdr:x>
      <cdr:y>0.20669</cdr:y>
    </cdr:to>
    <cdr:sp macro="" textlink="">
      <cdr:nvSpPr>
        <cdr:cNvPr id="2" name="Rectangle 1"/>
        <cdr:cNvSpPr/>
      </cdr:nvSpPr>
      <cdr:spPr>
        <a:xfrm xmlns:a="http://schemas.openxmlformats.org/drawingml/2006/main">
          <a:off x="4673600" y="325120"/>
          <a:ext cx="782320" cy="3657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0" baseline="0">
              <a:solidFill>
                <a:schemeClr val="tx1"/>
              </a:solidFill>
              <a:effectLst/>
              <a:latin typeface="Arial"/>
              <a:cs typeface="Arial"/>
            </a:rPr>
            <a:t>Sanders </a:t>
          </a:r>
          <a:endParaRPr lang="fr-FR" sz="1200" b="0">
            <a:solidFill>
              <a:schemeClr val="tx1"/>
            </a:solidFill>
            <a:effectLst/>
            <a:latin typeface="Arial"/>
            <a:cs typeface="Arial"/>
          </a:endParaRPr>
        </a:p>
      </cdr:txBody>
    </cdr:sp>
  </cdr:relSizeAnchor>
  <cdr:relSizeAnchor xmlns:cdr="http://schemas.openxmlformats.org/drawingml/2006/chartDrawing">
    <cdr:from>
      <cdr:x>0.86662</cdr:x>
      <cdr:y>0.23481</cdr:y>
    </cdr:from>
    <cdr:to>
      <cdr:x>0.99884</cdr:x>
      <cdr:y>0.34119</cdr:y>
    </cdr:to>
    <cdr:sp macro="" textlink="">
      <cdr:nvSpPr>
        <cdr:cNvPr id="3" name="Rectangle 2"/>
        <cdr:cNvSpPr/>
      </cdr:nvSpPr>
      <cdr:spPr>
        <a:xfrm xmlns:a="http://schemas.openxmlformats.org/drawingml/2006/main">
          <a:off x="4728188" y="784873"/>
          <a:ext cx="721382" cy="35559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0" baseline="0">
              <a:solidFill>
                <a:schemeClr val="tx1"/>
              </a:solidFill>
              <a:effectLst/>
              <a:latin typeface="Arial"/>
              <a:cs typeface="Arial"/>
            </a:rPr>
            <a:t>Warren </a:t>
          </a:r>
          <a:endParaRPr lang="fr-FR" sz="1200" b="0">
            <a:solidFill>
              <a:schemeClr val="tx1"/>
            </a:solidFill>
            <a:effectLst/>
            <a:latin typeface="Arial"/>
            <a:cs typeface="Arial"/>
          </a:endParaRPr>
        </a:p>
      </cdr:txBody>
    </cdr:sp>
  </cdr:relSizeAnchor>
  <cdr:relSizeAnchor xmlns:cdr="http://schemas.openxmlformats.org/drawingml/2006/chartDrawing">
    <cdr:from>
      <cdr:x>0.86406</cdr:x>
      <cdr:y>0.4924</cdr:y>
    </cdr:from>
    <cdr:to>
      <cdr:x>0.99255</cdr:x>
      <cdr:y>0.59878</cdr:y>
    </cdr:to>
    <cdr:sp macro="" textlink="">
      <cdr:nvSpPr>
        <cdr:cNvPr id="4" name="Rectangle 3"/>
        <cdr:cNvSpPr/>
      </cdr:nvSpPr>
      <cdr:spPr>
        <a:xfrm xmlns:a="http://schemas.openxmlformats.org/drawingml/2006/main">
          <a:off x="4714240" y="1645920"/>
          <a:ext cx="701040" cy="3556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0" baseline="0">
              <a:solidFill>
                <a:schemeClr val="tx1"/>
              </a:solidFill>
              <a:effectLst/>
              <a:latin typeface="Arial"/>
              <a:cs typeface="Arial"/>
            </a:rPr>
            <a:t>Biden</a:t>
          </a:r>
          <a:endParaRPr lang="fr-FR" sz="1200" b="0">
            <a:solidFill>
              <a:schemeClr val="tx1"/>
            </a:solidFill>
            <a:effectLst/>
            <a:latin typeface="Arial"/>
            <a:cs typeface="Arial"/>
          </a:endParaRPr>
        </a:p>
      </cdr:txBody>
    </cdr:sp>
  </cdr:relSizeAnchor>
  <cdr:relSizeAnchor xmlns:cdr="http://schemas.openxmlformats.org/drawingml/2006/chartDrawing">
    <cdr:from>
      <cdr:x>0.85545</cdr:x>
      <cdr:y>0.61133</cdr:y>
    </cdr:from>
    <cdr:to>
      <cdr:x>1</cdr:x>
      <cdr:y>0.69339</cdr:y>
    </cdr:to>
    <cdr:sp macro="" textlink="">
      <cdr:nvSpPr>
        <cdr:cNvPr id="5" name="Rectangle 4"/>
        <cdr:cNvSpPr/>
      </cdr:nvSpPr>
      <cdr:spPr>
        <a:xfrm xmlns:a="http://schemas.openxmlformats.org/drawingml/2006/main">
          <a:off x="4667250" y="2043443"/>
          <a:ext cx="788670" cy="2743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0" baseline="0">
              <a:solidFill>
                <a:schemeClr val="tx1"/>
              </a:solidFill>
              <a:effectLst/>
              <a:latin typeface="Arial"/>
              <a:cs typeface="Arial"/>
            </a:rPr>
            <a:t>Trump</a:t>
          </a:r>
          <a:endParaRPr lang="fr-FR" sz="1200" b="0">
            <a:solidFill>
              <a:schemeClr val="tx1"/>
            </a:solidFill>
            <a:effectLst/>
            <a:latin typeface="Arial"/>
            <a:cs typeface="Arial"/>
          </a:endParaRPr>
        </a:p>
      </cdr:txBody>
    </cdr:sp>
  </cdr:relSizeAnchor>
  <cdr:relSizeAnchor xmlns:cdr="http://schemas.openxmlformats.org/drawingml/2006/chartDrawing">
    <cdr:from>
      <cdr:x>0.85335</cdr:x>
      <cdr:y>0.40274</cdr:y>
    </cdr:from>
    <cdr:to>
      <cdr:x>1</cdr:x>
      <cdr:y>0.50532</cdr:y>
    </cdr:to>
    <cdr:sp macro="" textlink="">
      <cdr:nvSpPr>
        <cdr:cNvPr id="6" name="Rectangle 5"/>
        <cdr:cNvSpPr/>
      </cdr:nvSpPr>
      <cdr:spPr>
        <a:xfrm xmlns:a="http://schemas.openxmlformats.org/drawingml/2006/main">
          <a:off x="4655820" y="1346200"/>
          <a:ext cx="800100" cy="34289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0" baseline="0">
              <a:solidFill>
                <a:schemeClr val="tx1"/>
              </a:solidFill>
              <a:effectLst/>
              <a:latin typeface="Arial"/>
              <a:cs typeface="Arial"/>
            </a:rPr>
            <a:t>Buttigieg</a:t>
          </a:r>
          <a:endParaRPr lang="fr-FR" sz="1200" b="0">
            <a:solidFill>
              <a:schemeClr val="tx1"/>
            </a:solidFill>
            <a:effectLst/>
            <a:latin typeface="Arial"/>
            <a:cs typeface="Arial"/>
          </a:endParaRPr>
        </a:p>
      </cdr:txBody>
    </cdr:sp>
  </cdr:relSizeAnchor>
  <cdr:relSizeAnchor xmlns:cdr="http://schemas.openxmlformats.org/drawingml/2006/chartDrawing">
    <cdr:from>
      <cdr:x>0.85545</cdr:x>
      <cdr:y>0.55471</cdr:y>
    </cdr:from>
    <cdr:to>
      <cdr:x>1</cdr:x>
      <cdr:y>0.63677</cdr:y>
    </cdr:to>
    <cdr:sp macro="" textlink="">
      <cdr:nvSpPr>
        <cdr:cNvPr id="7" name="Rectangle 6"/>
        <cdr:cNvSpPr/>
      </cdr:nvSpPr>
      <cdr:spPr>
        <a:xfrm xmlns:a="http://schemas.openxmlformats.org/drawingml/2006/main">
          <a:off x="4667250" y="1854200"/>
          <a:ext cx="788670" cy="2743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0" baseline="0">
              <a:solidFill>
                <a:schemeClr val="tx1"/>
              </a:solidFill>
              <a:effectLst/>
              <a:latin typeface="Arial"/>
              <a:cs typeface="Arial"/>
            </a:rPr>
            <a:t>Obama</a:t>
          </a:r>
          <a:endParaRPr lang="fr-FR" sz="1200" b="0">
            <a:solidFill>
              <a:schemeClr val="tx1"/>
            </a:solidFill>
            <a:effectLst/>
            <a:latin typeface="Arial"/>
            <a:cs typeface="Arial"/>
          </a:endParaRPr>
        </a:p>
      </cdr:txBody>
    </cdr:sp>
  </cdr:relSizeAnchor>
</c:userShapes>
</file>

<file path=xl/drawings/drawing3.xml><?xml version="1.0" encoding="utf-8"?>
<xdr:wsDr xmlns:xdr="http://schemas.openxmlformats.org/drawingml/2006/spreadsheetDrawing" xmlns:a="http://schemas.openxmlformats.org/drawingml/2006/main">
  <xdr:oneCellAnchor>
    <xdr:from>
      <xdr:col>0</xdr:col>
      <xdr:colOff>0</xdr:colOff>
      <xdr:row>0</xdr:row>
      <xdr:rowOff>31750</xdr:rowOff>
    </xdr:from>
    <xdr:ext cx="5778500" cy="3575050"/>
    <xdr:graphicFrame macro="">
      <xdr:nvGraphicFramePr>
        <xdr:cNvPr id="3"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6</xdr:col>
      <xdr:colOff>69850</xdr:colOff>
      <xdr:row>4</xdr:row>
      <xdr:rowOff>82550</xdr:rowOff>
    </xdr:from>
    <xdr:to>
      <xdr:col>6</xdr:col>
      <xdr:colOff>791232</xdr:colOff>
      <xdr:row>6</xdr:row>
      <xdr:rowOff>57140</xdr:rowOff>
    </xdr:to>
    <xdr:sp macro="" textlink="">
      <xdr:nvSpPr>
        <xdr:cNvPr id="4" name="Rectangle 3"/>
        <xdr:cNvSpPr/>
      </xdr:nvSpPr>
      <xdr:spPr>
        <a:xfrm>
          <a:off x="5022850" y="844550"/>
          <a:ext cx="721382" cy="355590"/>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sz="1200" b="0" baseline="0">
              <a:solidFill>
                <a:schemeClr val="tx1"/>
              </a:solidFill>
              <a:effectLst/>
              <a:latin typeface="Arial"/>
              <a:cs typeface="Arial"/>
            </a:rPr>
            <a:t>Warren </a:t>
          </a:r>
          <a:endParaRPr lang="fr-FR" sz="1200" b="0">
            <a:solidFill>
              <a:schemeClr val="tx1"/>
            </a:solidFill>
            <a:effectLst/>
            <a:latin typeface="Arial"/>
            <a:cs typeface="Arial"/>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0.87118</cdr:x>
      <cdr:y>0.49732</cdr:y>
    </cdr:from>
    <cdr:to>
      <cdr:x>0.99967</cdr:x>
      <cdr:y>0.6037</cdr:y>
    </cdr:to>
    <cdr:sp macro="" textlink="">
      <cdr:nvSpPr>
        <cdr:cNvPr id="4" name="Rectangle 3"/>
        <cdr:cNvSpPr/>
      </cdr:nvSpPr>
      <cdr:spPr>
        <a:xfrm xmlns:a="http://schemas.openxmlformats.org/drawingml/2006/main">
          <a:off x="5034140" y="1777932"/>
          <a:ext cx="742479" cy="38031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0" baseline="0">
              <a:solidFill>
                <a:schemeClr val="tx1"/>
              </a:solidFill>
              <a:effectLst/>
              <a:latin typeface="Arial"/>
              <a:cs typeface="Arial"/>
            </a:rPr>
            <a:t>Biden</a:t>
          </a:r>
          <a:endParaRPr lang="fr-FR" sz="1200" b="0">
            <a:solidFill>
              <a:schemeClr val="tx1"/>
            </a:solidFill>
            <a:effectLst/>
            <a:latin typeface="Arial"/>
            <a:cs typeface="Arial"/>
          </a:endParaRPr>
        </a:p>
      </cdr:txBody>
    </cdr:sp>
  </cdr:relSizeAnchor>
  <cdr:relSizeAnchor xmlns:cdr="http://schemas.openxmlformats.org/drawingml/2006/chartDrawing">
    <cdr:from>
      <cdr:x>0.85196</cdr:x>
      <cdr:y>0.61119</cdr:y>
    </cdr:from>
    <cdr:to>
      <cdr:x>1</cdr:x>
      <cdr:y>0.76127</cdr:y>
    </cdr:to>
    <cdr:sp macro="" textlink="">
      <cdr:nvSpPr>
        <cdr:cNvPr id="5" name="Rectangle 4"/>
        <cdr:cNvSpPr/>
      </cdr:nvSpPr>
      <cdr:spPr>
        <a:xfrm xmlns:a="http://schemas.openxmlformats.org/drawingml/2006/main">
          <a:off x="4923051" y="2185042"/>
          <a:ext cx="855449" cy="5365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0" baseline="0">
              <a:solidFill>
                <a:schemeClr val="tx1"/>
              </a:solidFill>
              <a:effectLst/>
              <a:latin typeface="Arial"/>
              <a:cs typeface="Arial"/>
            </a:rPr>
            <a:t>Trump </a:t>
          </a:r>
          <a:endParaRPr lang="fr-FR" sz="1200" b="0">
            <a:solidFill>
              <a:schemeClr val="tx1"/>
            </a:solidFill>
            <a:effectLst/>
            <a:latin typeface="Arial"/>
            <a:cs typeface="Arial"/>
          </a:endParaRPr>
        </a:p>
      </cdr:txBody>
    </cdr:sp>
  </cdr:relSizeAnchor>
  <cdr:relSizeAnchor xmlns:cdr="http://schemas.openxmlformats.org/drawingml/2006/chartDrawing">
    <cdr:from>
      <cdr:x>0.85335</cdr:x>
      <cdr:y>0.55021</cdr:y>
    </cdr:from>
    <cdr:to>
      <cdr:x>1</cdr:x>
      <cdr:y>0.65279</cdr:y>
    </cdr:to>
    <cdr:sp macro="" textlink="">
      <cdr:nvSpPr>
        <cdr:cNvPr id="6" name="Rectangle 5"/>
        <cdr:cNvSpPr/>
      </cdr:nvSpPr>
      <cdr:spPr>
        <a:xfrm xmlns:a="http://schemas.openxmlformats.org/drawingml/2006/main">
          <a:off x="4931083" y="1967019"/>
          <a:ext cx="847417" cy="3667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0" baseline="0">
              <a:solidFill>
                <a:schemeClr val="tx1"/>
              </a:solidFill>
              <a:effectLst/>
              <a:latin typeface="Arial"/>
              <a:cs typeface="Arial"/>
            </a:rPr>
            <a:t>Obama</a:t>
          </a:r>
        </a:p>
        <a:p xmlns:a="http://schemas.openxmlformats.org/drawingml/2006/main">
          <a:pPr algn="ctr"/>
          <a:endParaRPr lang="fr-FR" sz="1200" b="0">
            <a:solidFill>
              <a:schemeClr val="tx1"/>
            </a:solidFill>
            <a:effectLst/>
            <a:latin typeface="Arial"/>
            <a:cs typeface="Arial"/>
          </a:endParaRPr>
        </a:p>
      </cdr:txBody>
    </cdr:sp>
  </cdr:relSizeAnchor>
  <cdr:relSizeAnchor xmlns:cdr="http://schemas.openxmlformats.org/drawingml/2006/chartDrawing">
    <cdr:from>
      <cdr:x>0.85335</cdr:x>
      <cdr:y>0.4115</cdr:y>
    </cdr:from>
    <cdr:to>
      <cdr:x>1</cdr:x>
      <cdr:y>0.51408</cdr:y>
    </cdr:to>
    <cdr:sp macro="" textlink="">
      <cdr:nvSpPr>
        <cdr:cNvPr id="7" name="Rectangle 6"/>
        <cdr:cNvSpPr/>
      </cdr:nvSpPr>
      <cdr:spPr>
        <a:xfrm xmlns:a="http://schemas.openxmlformats.org/drawingml/2006/main">
          <a:off x="4931083" y="1471132"/>
          <a:ext cx="847417" cy="36672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0" baseline="0">
              <a:solidFill>
                <a:schemeClr val="tx1"/>
              </a:solidFill>
              <a:effectLst/>
              <a:latin typeface="Arial"/>
              <a:cs typeface="Arial"/>
            </a:rPr>
            <a:t>Buttigieg</a:t>
          </a:r>
          <a:endParaRPr lang="fr-FR" sz="1200" b="0">
            <a:solidFill>
              <a:schemeClr val="tx1"/>
            </a:solidFill>
            <a:effectLst/>
            <a:latin typeface="Arial"/>
            <a:cs typeface="Arial"/>
          </a:endParaRPr>
        </a:p>
      </cdr:txBody>
    </cdr:sp>
  </cdr:relSizeAnchor>
  <cdr:relSizeAnchor xmlns:cdr="http://schemas.openxmlformats.org/drawingml/2006/chartDrawing">
    <cdr:from>
      <cdr:x>0.86461</cdr:x>
      <cdr:y>0.10835</cdr:y>
    </cdr:from>
    <cdr:to>
      <cdr:x>1</cdr:x>
      <cdr:y>0.21066</cdr:y>
    </cdr:to>
    <cdr:sp macro="" textlink="">
      <cdr:nvSpPr>
        <cdr:cNvPr id="8" name="Rectangle 7"/>
        <cdr:cNvSpPr/>
      </cdr:nvSpPr>
      <cdr:spPr>
        <a:xfrm xmlns:a="http://schemas.openxmlformats.org/drawingml/2006/main">
          <a:off x="4996176" y="387350"/>
          <a:ext cx="782324" cy="3657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200" b="0" baseline="0">
              <a:solidFill>
                <a:schemeClr val="tx1"/>
              </a:solidFill>
              <a:effectLst/>
              <a:latin typeface="Arial"/>
              <a:cs typeface="Arial"/>
            </a:rPr>
            <a:t>Sanders </a:t>
          </a:r>
          <a:endParaRPr lang="fr-FR" sz="1200" b="0">
            <a:solidFill>
              <a:schemeClr val="tx1"/>
            </a:solidFill>
            <a:effectLst/>
            <a:latin typeface="Arial"/>
            <a:cs typeface="Arial"/>
          </a:endParaRPr>
        </a:p>
      </cdr:txBody>
    </cdr:sp>
  </cdr:relSizeAnchor>
</c:userShapes>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5455920" cy="334264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6.xml><?xml version="1.0" encoding="utf-8"?>
<c:userShapes xmlns:c="http://schemas.openxmlformats.org/drawingml/2006/chart">
  <cdr:relSizeAnchor xmlns:cdr="http://schemas.openxmlformats.org/drawingml/2006/chartDrawing">
    <cdr:from>
      <cdr:x>0.26373</cdr:x>
      <cdr:y>0.59385</cdr:y>
    </cdr:from>
    <cdr:to>
      <cdr:x>0.68785</cdr:x>
      <cdr:y>0.73328</cdr:y>
    </cdr:to>
    <cdr:sp macro="" textlink="">
      <cdr:nvSpPr>
        <cdr:cNvPr id="3" name="Rectangle 2"/>
        <cdr:cNvSpPr/>
      </cdr:nvSpPr>
      <cdr:spPr>
        <a:xfrm xmlns:a="http://schemas.openxmlformats.org/drawingml/2006/main">
          <a:off x="1438888" y="1985022"/>
          <a:ext cx="2313962" cy="46607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0" baseline="0">
              <a:solidFill>
                <a:schemeClr val="tx1"/>
              </a:solidFill>
              <a:effectLst/>
              <a:latin typeface="Arial"/>
              <a:cs typeface="Arial"/>
            </a:rPr>
            <a:t>Buttigieg (including expanded refundable credits)</a:t>
          </a:r>
        </a:p>
        <a:p xmlns:a="http://schemas.openxmlformats.org/drawingml/2006/main">
          <a:pPr algn="ctr"/>
          <a:r>
            <a:rPr lang="fr-FR" sz="1200" b="0" baseline="0">
              <a:solidFill>
                <a:schemeClr val="tx1"/>
              </a:solidFill>
              <a:effectLst/>
              <a:latin typeface="Arial"/>
              <a:cs typeface="Arial"/>
            </a:rPr>
            <a:t> </a:t>
          </a:r>
          <a:endParaRPr lang="fr-FR" sz="1200" b="0">
            <a:solidFill>
              <a:schemeClr val="tx1"/>
            </a:solidFill>
            <a:effectLst/>
            <a:latin typeface="Arial"/>
            <a:cs typeface="Arial"/>
          </a:endParaRPr>
        </a:p>
      </cdr:txBody>
    </cdr:sp>
  </cdr:relSizeAnchor>
  <cdr:relSizeAnchor xmlns:cdr="http://schemas.openxmlformats.org/drawingml/2006/chartDrawing">
    <cdr:from>
      <cdr:x>0.83682</cdr:x>
      <cdr:y>0.48405</cdr:y>
    </cdr:from>
    <cdr:to>
      <cdr:x>1</cdr:x>
      <cdr:y>0.66299</cdr:y>
    </cdr:to>
    <cdr:sp macro="" textlink="">
      <cdr:nvSpPr>
        <cdr:cNvPr id="5" name="Rectangle 4"/>
        <cdr:cNvSpPr/>
      </cdr:nvSpPr>
      <cdr:spPr>
        <a:xfrm xmlns:a="http://schemas.openxmlformats.org/drawingml/2006/main">
          <a:off x="4565650" y="1617992"/>
          <a:ext cx="890270" cy="5981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0" baseline="0">
              <a:solidFill>
                <a:schemeClr val="tx1"/>
              </a:solidFill>
              <a:effectLst/>
              <a:latin typeface="Arial"/>
              <a:cs typeface="Arial"/>
            </a:rPr>
            <a:t>Trump 2018</a:t>
          </a:r>
        </a:p>
        <a:p xmlns:a="http://schemas.openxmlformats.org/drawingml/2006/main">
          <a:pPr algn="ctr"/>
          <a:r>
            <a:rPr lang="fr-FR" sz="1000" b="0" baseline="0">
              <a:solidFill>
                <a:schemeClr val="tx1"/>
              </a:solidFill>
              <a:effectLst/>
              <a:latin typeface="Arial"/>
              <a:cs typeface="Arial"/>
            </a:rPr>
            <a:t>(taxes only)</a:t>
          </a:r>
          <a:endParaRPr lang="fr-FR" sz="1000" b="0">
            <a:solidFill>
              <a:schemeClr val="tx1"/>
            </a:solidFill>
            <a:effectLst/>
            <a:latin typeface="Arial"/>
            <a:cs typeface="Arial"/>
          </a:endParaRPr>
        </a:p>
      </cdr:txBody>
    </cdr:sp>
  </cdr:relSizeAnchor>
  <cdr:relSizeAnchor xmlns:cdr="http://schemas.openxmlformats.org/drawingml/2006/chartDrawing">
    <cdr:from>
      <cdr:x>0.85335</cdr:x>
      <cdr:y>0.20707</cdr:y>
    </cdr:from>
    <cdr:to>
      <cdr:x>1</cdr:x>
      <cdr:y>0.30965</cdr:y>
    </cdr:to>
    <cdr:sp macro="" textlink="">
      <cdr:nvSpPr>
        <cdr:cNvPr id="6" name="Rectangle 5"/>
        <cdr:cNvSpPr/>
      </cdr:nvSpPr>
      <cdr:spPr>
        <a:xfrm xmlns:a="http://schemas.openxmlformats.org/drawingml/2006/main">
          <a:off x="4655809" y="692165"/>
          <a:ext cx="800111" cy="3428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0" baseline="0">
              <a:solidFill>
                <a:schemeClr val="tx1"/>
              </a:solidFill>
              <a:effectLst/>
              <a:latin typeface="Arial"/>
              <a:cs typeface="Arial"/>
            </a:rPr>
            <a:t>Buttigieg</a:t>
          </a:r>
        </a:p>
        <a:p xmlns:a="http://schemas.openxmlformats.org/drawingml/2006/main">
          <a:pPr algn="ctr"/>
          <a:r>
            <a:rPr lang="fr-FR" sz="1000" b="0" baseline="0">
              <a:solidFill>
                <a:schemeClr val="tx1"/>
              </a:solidFill>
              <a:effectLst/>
              <a:latin typeface="Arial"/>
              <a:cs typeface="Arial"/>
            </a:rPr>
            <a:t>(taxes only)</a:t>
          </a:r>
        </a:p>
        <a:p xmlns:a="http://schemas.openxmlformats.org/drawingml/2006/main">
          <a:pPr algn="ctr"/>
          <a:endParaRPr lang="fr-FR" sz="1000" b="0">
            <a:solidFill>
              <a:schemeClr val="tx1"/>
            </a:solidFill>
            <a:effectLst/>
            <a:latin typeface="Arial"/>
            <a:cs typeface="Arial"/>
          </a:endParaRPr>
        </a:p>
      </cdr:txBody>
    </cdr:sp>
  </cdr:relSizeAnchor>
  <cdr:relSizeAnchor xmlns:cdr="http://schemas.openxmlformats.org/drawingml/2006/chartDrawing">
    <cdr:from>
      <cdr:x>0.29912</cdr:x>
      <cdr:y>0.55851</cdr:y>
    </cdr:from>
    <cdr:to>
      <cdr:x>0.34683</cdr:x>
      <cdr:y>0.6117</cdr:y>
    </cdr:to>
    <cdr:cxnSp macro="">
      <cdr:nvCxnSpPr>
        <cdr:cNvPr id="7" name="Connecteur droit avec flèche 7">
          <a:extLst xmlns:a="http://schemas.openxmlformats.org/drawingml/2006/main">
            <a:ext uri="{FF2B5EF4-FFF2-40B4-BE49-F238E27FC236}">
              <a16:creationId xmlns:lc="http://schemas.openxmlformats.org/drawingml/2006/lockedCanvas" xmlns:a16="http://schemas.microsoft.com/office/drawing/2014/main" xmlns="" id="{9B98E9CE-8482-F14D-AEF5-9ACCD9299081}"/>
            </a:ext>
          </a:extLst>
        </cdr:cNvPr>
        <cdr:cNvCxnSpPr/>
      </cdr:nvCxnSpPr>
      <cdr:spPr>
        <a:xfrm xmlns:a="http://schemas.openxmlformats.org/drawingml/2006/main" flipH="1" flipV="1">
          <a:off x="1631950" y="1866900"/>
          <a:ext cx="260350" cy="177801"/>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0.18855</cdr:x>
      <cdr:y>0.25266</cdr:y>
    </cdr:from>
    <cdr:to>
      <cdr:x>0.61267</cdr:x>
      <cdr:y>0.39209</cdr:y>
    </cdr:to>
    <cdr:sp macro="" textlink="">
      <cdr:nvSpPr>
        <cdr:cNvPr id="10" name="Rectangle 9"/>
        <cdr:cNvSpPr/>
      </cdr:nvSpPr>
      <cdr:spPr>
        <a:xfrm xmlns:a="http://schemas.openxmlformats.org/drawingml/2006/main">
          <a:off x="1028700" y="844550"/>
          <a:ext cx="2313962" cy="46607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0" baseline="0">
              <a:solidFill>
                <a:schemeClr val="tx1"/>
              </a:solidFill>
              <a:effectLst/>
              <a:latin typeface="Arial"/>
              <a:cs typeface="Arial"/>
            </a:rPr>
            <a:t>Trump 2018 (including existing federal refundable credits EITC+CTC)</a:t>
          </a:r>
        </a:p>
        <a:p xmlns:a="http://schemas.openxmlformats.org/drawingml/2006/main">
          <a:pPr algn="ctr"/>
          <a:r>
            <a:rPr lang="fr-FR" sz="1200" b="0" baseline="0">
              <a:solidFill>
                <a:schemeClr val="tx1"/>
              </a:solidFill>
              <a:effectLst/>
              <a:latin typeface="Arial"/>
              <a:cs typeface="Arial"/>
            </a:rPr>
            <a:t> </a:t>
          </a:r>
          <a:endParaRPr lang="fr-FR" sz="1200" b="0">
            <a:solidFill>
              <a:schemeClr val="tx1"/>
            </a:solidFill>
            <a:effectLst/>
            <a:latin typeface="Arial"/>
            <a:cs typeface="Arial"/>
          </a:endParaRPr>
        </a:p>
      </cdr:txBody>
    </cdr:sp>
  </cdr:relSizeAnchor>
  <cdr:relSizeAnchor xmlns:cdr="http://schemas.openxmlformats.org/drawingml/2006/chartDrawing">
    <cdr:from>
      <cdr:x>0.23045</cdr:x>
      <cdr:y>0.36094</cdr:y>
    </cdr:from>
    <cdr:to>
      <cdr:x>0.28166</cdr:x>
      <cdr:y>0.54331</cdr:y>
    </cdr:to>
    <cdr:cxnSp macro="">
      <cdr:nvCxnSpPr>
        <cdr:cNvPr id="11" name="Connecteur droit avec flèche 7">
          <a:extLst xmlns:a="http://schemas.openxmlformats.org/drawingml/2006/main">
            <a:ext uri="{FF2B5EF4-FFF2-40B4-BE49-F238E27FC236}">
              <a16:creationId xmlns:lc="http://schemas.openxmlformats.org/drawingml/2006/lockedCanvas" xmlns="" xmlns:a16="http://schemas.microsoft.com/office/drawing/2014/main" id="{9B98E9CE-8482-F14D-AEF5-9ACCD9299081}"/>
            </a:ext>
          </a:extLst>
        </cdr:cNvPr>
        <cdr:cNvCxnSpPr/>
      </cdr:nvCxnSpPr>
      <cdr:spPr>
        <a:xfrm xmlns:a="http://schemas.openxmlformats.org/drawingml/2006/main" flipH="1">
          <a:off x="1257300" y="1206500"/>
          <a:ext cx="279400" cy="60960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oneCellAnchor>
    <xdr:from>
      <xdr:col>12</xdr:col>
      <xdr:colOff>121920</xdr:colOff>
      <xdr:row>8</xdr:row>
      <xdr:rowOff>130900</xdr:rowOff>
    </xdr:from>
    <xdr:ext cx="5496560" cy="3486059"/>
    <xdr:graphicFrame macro="">
      <xdr:nvGraphicFramePr>
        <xdr:cNvPr id="3"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12</xdr:col>
      <xdr:colOff>78990</xdr:colOff>
      <xdr:row>27</xdr:row>
      <xdr:rowOff>16373</xdr:rowOff>
    </xdr:from>
    <xdr:ext cx="5601902" cy="3385775"/>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12</xdr:col>
      <xdr:colOff>82006</xdr:colOff>
      <xdr:row>45</xdr:row>
      <xdr:rowOff>146231</xdr:rowOff>
    </xdr:from>
    <xdr:ext cx="5594531" cy="3112227"/>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12</xdr:col>
      <xdr:colOff>91441</xdr:colOff>
      <xdr:row>61</xdr:row>
      <xdr:rowOff>89988</xdr:rowOff>
    </xdr:from>
    <xdr:ext cx="5588000" cy="3262812"/>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12</xdr:col>
      <xdr:colOff>23223</xdr:colOff>
      <xdr:row>98</xdr:row>
      <xdr:rowOff>13062</xdr:rowOff>
    </xdr:from>
    <xdr:ext cx="5651728" cy="3502025"/>
    <xdr:graphicFrame macro="">
      <xdr:nvGraphicFramePr>
        <xdr:cNvPr id="7"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18</xdr:col>
      <xdr:colOff>751840</xdr:colOff>
      <xdr:row>8</xdr:row>
      <xdr:rowOff>40640</xdr:rowOff>
    </xdr:from>
    <xdr:ext cx="5435600" cy="3627120"/>
    <xdr:graphicFrame macro="">
      <xdr:nvGraphicFramePr>
        <xdr:cNvPr id="9"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18</xdr:col>
      <xdr:colOff>772160</xdr:colOff>
      <xdr:row>27</xdr:row>
      <xdr:rowOff>30481</xdr:rowOff>
    </xdr:from>
    <xdr:ext cx="5405120" cy="3383280"/>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18</xdr:col>
      <xdr:colOff>762000</xdr:colOff>
      <xdr:row>45</xdr:row>
      <xdr:rowOff>152401</xdr:rowOff>
    </xdr:from>
    <xdr:ext cx="5405120" cy="3098800"/>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18</xdr:col>
      <xdr:colOff>741680</xdr:colOff>
      <xdr:row>61</xdr:row>
      <xdr:rowOff>132080</xdr:rowOff>
    </xdr:from>
    <xdr:ext cx="5455920" cy="3342640"/>
    <xdr:graphicFrame macro="">
      <xdr:nvGraphicFramePr>
        <xdr:cNvPr id="13"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18</xdr:col>
      <xdr:colOff>802640</xdr:colOff>
      <xdr:row>98</xdr:row>
      <xdr:rowOff>152400</xdr:rowOff>
    </xdr:from>
    <xdr:ext cx="5651728" cy="3502025"/>
    <xdr:graphicFrame macro="">
      <xdr:nvGraphicFramePr>
        <xdr:cNvPr id="14"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oneCellAnchor>
    <xdr:from>
      <xdr:col>12</xdr:col>
      <xdr:colOff>91440</xdr:colOff>
      <xdr:row>79</xdr:row>
      <xdr:rowOff>30480</xdr:rowOff>
    </xdr:from>
    <xdr:ext cx="5651728" cy="3502025"/>
    <xdr:graphicFrame macro="">
      <xdr:nvGraphicFramePr>
        <xdr:cNvPr id="18"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oneCellAnchor>
  <xdr:oneCellAnchor>
    <xdr:from>
      <xdr:col>18</xdr:col>
      <xdr:colOff>762000</xdr:colOff>
      <xdr:row>79</xdr:row>
      <xdr:rowOff>152400</xdr:rowOff>
    </xdr:from>
    <xdr:ext cx="5651728" cy="3502025"/>
    <xdr:graphicFrame macro="">
      <xdr:nvGraphicFramePr>
        <xdr:cNvPr id="20"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oneCellAnchor>
  <xdr:oneCellAnchor>
    <xdr:from>
      <xdr:col>25</xdr:col>
      <xdr:colOff>487680</xdr:colOff>
      <xdr:row>8</xdr:row>
      <xdr:rowOff>10160</xdr:rowOff>
    </xdr:from>
    <xdr:ext cx="5435600" cy="3627120"/>
    <xdr:graphicFrame macro="">
      <xdr:nvGraphicFramePr>
        <xdr:cNvPr id="16"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oneCellAnchor>
  <xdr:oneCellAnchor>
    <xdr:from>
      <xdr:col>31</xdr:col>
      <xdr:colOff>822960</xdr:colOff>
      <xdr:row>8</xdr:row>
      <xdr:rowOff>10160</xdr:rowOff>
    </xdr:from>
    <xdr:ext cx="5435600" cy="3627120"/>
    <xdr:graphicFrame macro="">
      <xdr:nvGraphicFramePr>
        <xdr:cNvPr id="27"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oneCellAnchor>
  <xdr:oneCellAnchor>
    <xdr:from>
      <xdr:col>25</xdr:col>
      <xdr:colOff>680720</xdr:colOff>
      <xdr:row>79</xdr:row>
      <xdr:rowOff>0</xdr:rowOff>
    </xdr:from>
    <xdr:ext cx="5435600" cy="3627120"/>
    <xdr:graphicFrame macro="">
      <xdr:nvGraphicFramePr>
        <xdr:cNvPr id="31"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oneCellAnchor>
  <xdr:oneCellAnchor>
    <xdr:from>
      <xdr:col>31</xdr:col>
      <xdr:colOff>802640</xdr:colOff>
      <xdr:row>78</xdr:row>
      <xdr:rowOff>182880</xdr:rowOff>
    </xdr:from>
    <xdr:ext cx="5435600" cy="3627120"/>
    <xdr:graphicFrame macro="">
      <xdr:nvGraphicFramePr>
        <xdr:cNvPr id="3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oneCellAnchor>
  <xdr:oneCellAnchor>
    <xdr:from>
      <xdr:col>26</xdr:col>
      <xdr:colOff>0</xdr:colOff>
      <xdr:row>98</xdr:row>
      <xdr:rowOff>0</xdr:rowOff>
    </xdr:from>
    <xdr:ext cx="5191760" cy="3606800"/>
    <xdr:graphicFrame macro="">
      <xdr:nvGraphicFramePr>
        <xdr:cNvPr id="33"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oneCellAnchor>
  <xdr:oneCellAnchor>
    <xdr:from>
      <xdr:col>31</xdr:col>
      <xdr:colOff>751840</xdr:colOff>
      <xdr:row>98</xdr:row>
      <xdr:rowOff>20320</xdr:rowOff>
    </xdr:from>
    <xdr:ext cx="5435600" cy="3627120"/>
    <xdr:graphicFrame macro="">
      <xdr:nvGraphicFramePr>
        <xdr:cNvPr id="34"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oneCellAnchor>
    <xdr:from>
      <xdr:col>25</xdr:col>
      <xdr:colOff>508000</xdr:colOff>
      <xdr:row>60</xdr:row>
      <xdr:rowOff>30480</xdr:rowOff>
    </xdr:from>
    <xdr:ext cx="5476240" cy="3616960"/>
    <xdr:graphicFrame macro="">
      <xdr:nvGraphicFramePr>
        <xdr:cNvPr id="35"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oneCellAnchor>
  <xdr:oneCellAnchor>
    <xdr:from>
      <xdr:col>31</xdr:col>
      <xdr:colOff>497840</xdr:colOff>
      <xdr:row>60</xdr:row>
      <xdr:rowOff>71120</xdr:rowOff>
    </xdr:from>
    <xdr:ext cx="5506720" cy="3576320"/>
    <xdr:graphicFrame macro="">
      <xdr:nvGraphicFramePr>
        <xdr:cNvPr id="21"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oneCellAnchor>
</xdr:wsDr>
</file>

<file path=xl/drawings/drawing8.xml><?xml version="1.0" encoding="utf-8"?>
<c:userShapes xmlns:c="http://schemas.openxmlformats.org/drawingml/2006/chart">
  <cdr:relSizeAnchor xmlns:cdr="http://schemas.openxmlformats.org/drawingml/2006/chartDrawing">
    <cdr:from>
      <cdr:x>0.86504</cdr:x>
      <cdr:y>0.63535</cdr:y>
    </cdr:from>
    <cdr:to>
      <cdr:x>0.99871</cdr:x>
      <cdr:y>0.81655</cdr:y>
    </cdr:to>
    <cdr:sp macro="" textlink="">
      <cdr:nvSpPr>
        <cdr:cNvPr id="5" name="Rectangle 4"/>
        <cdr:cNvSpPr/>
      </cdr:nvSpPr>
      <cdr:spPr>
        <a:xfrm xmlns:a="http://schemas.openxmlformats.org/drawingml/2006/main">
          <a:off x="4884057" y="2061028"/>
          <a:ext cx="754743" cy="5878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a:solidFill>
                <a:schemeClr val="tx1"/>
              </a:solidFill>
              <a:effectLst/>
              <a:latin typeface="Palatino"/>
              <a:cs typeface="Palatino"/>
            </a:rPr>
            <a:t>After proposed reform</a:t>
          </a:r>
        </a:p>
      </cdr:txBody>
    </cdr:sp>
  </cdr:relSizeAnchor>
  <cdr:relSizeAnchor xmlns:cdr="http://schemas.openxmlformats.org/drawingml/2006/chartDrawing">
    <cdr:from>
      <cdr:x>0.96272</cdr:x>
      <cdr:y>0.61745</cdr:y>
    </cdr:from>
    <cdr:to>
      <cdr:x>0.98586</cdr:x>
      <cdr:y>0.66443</cdr:y>
    </cdr:to>
    <cdr:cxnSp macro="">
      <cdr:nvCxnSpPr>
        <cdr:cNvPr id="9" name="Connecteur droit avec flèche 8"/>
        <cdr:cNvCxnSpPr/>
      </cdr:nvCxnSpPr>
      <cdr:spPr>
        <a:xfrm xmlns:a="http://schemas.openxmlformats.org/drawingml/2006/main" flipV="1">
          <a:off x="5435600" y="2002971"/>
          <a:ext cx="130629" cy="152400"/>
        </a:xfrm>
        <a:prstGeom xmlns:a="http://schemas.openxmlformats.org/drawingml/2006/main" prst="straightConnector1">
          <a:avLst/>
        </a:prstGeom>
        <a:ln xmlns:a="http://schemas.openxmlformats.org/drawingml/2006/main" w="12700">
          <a:solidFill>
            <a:schemeClr val="tx1"/>
          </a:solidFill>
          <a:tailEnd type="arrow"/>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0.6785</cdr:x>
      <cdr:y>0.78711</cdr:y>
    </cdr:from>
    <cdr:to>
      <cdr:x>0.76262</cdr:x>
      <cdr:y>0.86835</cdr:y>
    </cdr:to>
    <cdr:sp macro="" textlink="">
      <cdr:nvSpPr>
        <cdr:cNvPr id="2" name="Rectangle 1"/>
        <cdr:cNvSpPr/>
      </cdr:nvSpPr>
      <cdr:spPr>
        <a:xfrm xmlns:a="http://schemas.openxmlformats.org/drawingml/2006/main">
          <a:off x="3688080" y="285496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top 1% </a:t>
          </a:r>
          <a:endParaRPr lang="fr-FR" sz="1000">
            <a:solidFill>
              <a:schemeClr val="tx1"/>
            </a:solidFill>
            <a:effectLst/>
            <a:latin typeface="Arial"/>
            <a:cs typeface="Arial"/>
          </a:endParaRPr>
        </a:p>
      </cdr:txBody>
    </cdr:sp>
  </cdr:relSizeAnchor>
  <cdr:relSizeAnchor xmlns:cdr="http://schemas.openxmlformats.org/drawingml/2006/chartDrawing">
    <cdr:from>
      <cdr:x>0.75327</cdr:x>
      <cdr:y>0.78711</cdr:y>
    </cdr:from>
    <cdr:to>
      <cdr:x>0.82991</cdr:x>
      <cdr:y>0.87955</cdr:y>
    </cdr:to>
    <cdr:sp macro="" textlink="">
      <cdr:nvSpPr>
        <cdr:cNvPr id="3" name="Rectangle 2"/>
        <cdr:cNvSpPr/>
      </cdr:nvSpPr>
      <cdr:spPr>
        <a:xfrm xmlns:a="http://schemas.openxmlformats.org/drawingml/2006/main">
          <a:off x="4094480" y="2854960"/>
          <a:ext cx="416560" cy="3352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a:solidFill>
                <a:schemeClr val="tx1"/>
              </a:solidFill>
              <a:effectLst/>
              <a:latin typeface="Arial"/>
              <a:cs typeface="Arial"/>
            </a:rPr>
            <a:t>top .1%</a:t>
          </a:r>
        </a:p>
      </cdr:txBody>
    </cdr:sp>
  </cdr:relSizeAnchor>
  <cdr:relSizeAnchor xmlns:cdr="http://schemas.openxmlformats.org/drawingml/2006/chartDrawing">
    <cdr:from>
      <cdr:x>0.79626</cdr:x>
      <cdr:y>0.78431</cdr:y>
    </cdr:from>
    <cdr:to>
      <cdr:x>0.89346</cdr:x>
      <cdr:y>0.90196</cdr:y>
    </cdr:to>
    <cdr:sp macro="" textlink="">
      <cdr:nvSpPr>
        <cdr:cNvPr id="4" name="Rectangle 3"/>
        <cdr:cNvSpPr/>
      </cdr:nvSpPr>
      <cdr:spPr>
        <a:xfrm xmlns:a="http://schemas.openxmlformats.org/drawingml/2006/main">
          <a:off x="4328160" y="2844800"/>
          <a:ext cx="528320" cy="4267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a:solidFill>
                <a:schemeClr val="tx1"/>
              </a:solidFill>
              <a:effectLst/>
              <a:latin typeface="Arial"/>
              <a:cs typeface="Arial"/>
            </a:rPr>
            <a:t>top</a:t>
          </a:r>
        </a:p>
        <a:p xmlns:a="http://schemas.openxmlformats.org/drawingml/2006/main">
          <a:pPr algn="ctr"/>
          <a:r>
            <a:rPr lang="fr-FR" sz="1000" baseline="0">
              <a:solidFill>
                <a:schemeClr val="tx1"/>
              </a:solidFill>
              <a:effectLst/>
              <a:latin typeface="Arial"/>
              <a:cs typeface="Arial"/>
            </a:rPr>
            <a:t> .01</a:t>
          </a:r>
          <a:r>
            <a:rPr lang="fr-FR" sz="1000">
              <a:solidFill>
                <a:schemeClr val="tx1"/>
              </a:solidFill>
              <a:effectLst/>
              <a:latin typeface="Arial"/>
              <a:cs typeface="Arial"/>
            </a:rPr>
            <a:t>%</a:t>
          </a:r>
          <a:r>
            <a:rPr lang="fr-FR" sz="1000" baseline="0">
              <a:solidFill>
                <a:schemeClr val="tx1"/>
              </a:solidFill>
              <a:effectLst/>
              <a:latin typeface="Arial"/>
              <a:cs typeface="Arial"/>
            </a:rPr>
            <a:t> </a:t>
          </a:r>
          <a:endParaRPr lang="fr-FR" sz="1000">
            <a:solidFill>
              <a:schemeClr val="tx1"/>
            </a:solidFill>
            <a:effectLst/>
            <a:latin typeface="Arial"/>
            <a:cs typeface="Arial"/>
          </a:endParaRPr>
        </a:p>
      </cdr:txBody>
    </cdr:sp>
  </cdr:relSizeAnchor>
  <cdr:relSizeAnchor xmlns:cdr="http://schemas.openxmlformats.org/drawingml/2006/chartDrawing">
    <cdr:from>
      <cdr:x>0.18131</cdr:x>
      <cdr:y>0.71148</cdr:y>
    </cdr:from>
    <cdr:to>
      <cdr:x>0.26542</cdr:x>
      <cdr:y>0.79272</cdr:y>
    </cdr:to>
    <cdr:sp macro="" textlink="">
      <cdr:nvSpPr>
        <cdr:cNvPr id="5" name="Rectangle 4"/>
        <cdr:cNvSpPr/>
      </cdr:nvSpPr>
      <cdr:spPr>
        <a:xfrm xmlns:a="http://schemas.openxmlformats.org/drawingml/2006/main">
          <a:off x="985520" y="258064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a:solidFill>
                <a:schemeClr val="tx1"/>
              </a:solidFill>
              <a:effectLst/>
              <a:latin typeface="Arial"/>
              <a:cs typeface="Arial"/>
            </a:rPr>
            <a:t>40%</a:t>
          </a:r>
          <a:r>
            <a:rPr lang="fr-FR" sz="1000" baseline="0">
              <a:solidFill>
                <a:schemeClr val="tx1"/>
              </a:solidFill>
              <a:effectLst/>
              <a:latin typeface="Arial"/>
              <a:cs typeface="Arial"/>
            </a:rPr>
            <a:t> </a:t>
          </a:r>
          <a:endParaRPr lang="fr-FR" sz="1000">
            <a:solidFill>
              <a:schemeClr val="tx1"/>
            </a:solidFill>
            <a:effectLst/>
            <a:latin typeface="Arial"/>
            <a:cs typeface="Arial"/>
          </a:endParaRPr>
        </a:p>
      </cdr:txBody>
    </cdr:sp>
  </cdr:relSizeAnchor>
  <cdr:relSizeAnchor xmlns:cdr="http://schemas.openxmlformats.org/drawingml/2006/chartDrawing">
    <cdr:from>
      <cdr:x>0.15327</cdr:x>
      <cdr:y>0.65546</cdr:y>
    </cdr:from>
    <cdr:to>
      <cdr:x>0.23738</cdr:x>
      <cdr:y>0.73669</cdr:y>
    </cdr:to>
    <cdr:sp macro="" textlink="">
      <cdr:nvSpPr>
        <cdr:cNvPr id="6" name="Rectangle 5"/>
        <cdr:cNvSpPr/>
      </cdr:nvSpPr>
      <cdr:spPr>
        <a:xfrm xmlns:a="http://schemas.openxmlformats.org/drawingml/2006/main">
          <a:off x="833120" y="237744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a:solidFill>
                <a:schemeClr val="tx1"/>
              </a:solidFill>
              <a:effectLst/>
              <a:latin typeface="Arial"/>
              <a:cs typeface="Arial"/>
            </a:rPr>
            <a:t>30%</a:t>
          </a:r>
          <a:r>
            <a:rPr lang="fr-FR" sz="1000" baseline="0">
              <a:solidFill>
                <a:schemeClr val="tx1"/>
              </a:solidFill>
              <a:effectLst/>
              <a:latin typeface="Arial"/>
              <a:cs typeface="Arial"/>
            </a:rPr>
            <a:t> </a:t>
          </a:r>
          <a:endParaRPr lang="fr-FR" sz="1000">
            <a:solidFill>
              <a:schemeClr val="tx1"/>
            </a:solidFill>
            <a:effectLst/>
            <a:latin typeface="Arial"/>
            <a:cs typeface="Arial"/>
          </a:endParaRPr>
        </a:p>
      </cdr:txBody>
    </cdr:sp>
  </cdr:relSizeAnchor>
  <cdr:relSizeAnchor xmlns:cdr="http://schemas.openxmlformats.org/drawingml/2006/chartDrawing">
    <cdr:from>
      <cdr:x>0.13271</cdr:x>
      <cdr:y>0.70588</cdr:y>
    </cdr:from>
    <cdr:to>
      <cdr:x>0.21682</cdr:x>
      <cdr:y>0.78711</cdr:y>
    </cdr:to>
    <cdr:sp macro="" textlink="">
      <cdr:nvSpPr>
        <cdr:cNvPr id="7" name="Rectangle 6"/>
        <cdr:cNvSpPr/>
      </cdr:nvSpPr>
      <cdr:spPr>
        <a:xfrm xmlns:a="http://schemas.openxmlformats.org/drawingml/2006/main">
          <a:off x="721360" y="256032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a:solidFill>
                <a:schemeClr val="tx1"/>
              </a:solidFill>
              <a:effectLst/>
              <a:latin typeface="Arial"/>
              <a:cs typeface="Arial"/>
            </a:rPr>
            <a:t>20%</a:t>
          </a:r>
          <a:r>
            <a:rPr lang="fr-FR" sz="1000" baseline="0">
              <a:solidFill>
                <a:schemeClr val="tx1"/>
              </a:solidFill>
              <a:effectLst/>
              <a:latin typeface="Arial"/>
              <a:cs typeface="Arial"/>
            </a:rPr>
            <a:t> </a:t>
          </a:r>
          <a:endParaRPr lang="fr-FR" sz="1000">
            <a:solidFill>
              <a:schemeClr val="tx1"/>
            </a:solidFill>
            <a:effectLst/>
            <a:latin typeface="Arial"/>
            <a:cs typeface="Arial"/>
          </a:endParaRPr>
        </a:p>
      </cdr:txBody>
    </cdr:sp>
  </cdr:relSizeAnchor>
  <cdr:relSizeAnchor xmlns:cdr="http://schemas.openxmlformats.org/drawingml/2006/chartDrawing">
    <cdr:from>
      <cdr:x>0.51402</cdr:x>
      <cdr:y>0.78431</cdr:y>
    </cdr:from>
    <cdr:to>
      <cdr:x>0.59813</cdr:x>
      <cdr:y>0.86555</cdr:y>
    </cdr:to>
    <cdr:sp macro="" textlink="">
      <cdr:nvSpPr>
        <cdr:cNvPr id="8" name="Rectangle 7"/>
        <cdr:cNvSpPr/>
      </cdr:nvSpPr>
      <cdr:spPr>
        <a:xfrm xmlns:a="http://schemas.openxmlformats.org/drawingml/2006/main">
          <a:off x="2794000" y="284480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90% </a:t>
          </a:r>
          <a:endParaRPr lang="fr-FR" sz="1000">
            <a:solidFill>
              <a:schemeClr val="tx1"/>
            </a:solidFill>
            <a:effectLst/>
            <a:latin typeface="Arial"/>
            <a:cs typeface="Arial"/>
          </a:endParaRPr>
        </a:p>
      </cdr:txBody>
    </cdr:sp>
  </cdr:relSizeAnchor>
  <cdr:relSizeAnchor xmlns:cdr="http://schemas.openxmlformats.org/drawingml/2006/chartDrawing">
    <cdr:from>
      <cdr:x>0.40374</cdr:x>
      <cdr:y>0.78711</cdr:y>
    </cdr:from>
    <cdr:to>
      <cdr:x>0.48785</cdr:x>
      <cdr:y>0.86835</cdr:y>
    </cdr:to>
    <cdr:sp macro="" textlink="">
      <cdr:nvSpPr>
        <cdr:cNvPr id="9" name="Rectangle 8"/>
        <cdr:cNvSpPr/>
      </cdr:nvSpPr>
      <cdr:spPr>
        <a:xfrm xmlns:a="http://schemas.openxmlformats.org/drawingml/2006/main">
          <a:off x="2194560" y="285496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80% </a:t>
          </a:r>
          <a:endParaRPr lang="fr-FR" sz="1000">
            <a:solidFill>
              <a:schemeClr val="tx1"/>
            </a:solidFill>
            <a:effectLst/>
            <a:latin typeface="Arial"/>
            <a:cs typeface="Arial"/>
          </a:endParaRPr>
        </a:p>
      </cdr:txBody>
    </cdr:sp>
  </cdr:relSizeAnchor>
  <cdr:relSizeAnchor xmlns:cdr="http://schemas.openxmlformats.org/drawingml/2006/chartDrawing">
    <cdr:from>
      <cdr:x>0.31963</cdr:x>
      <cdr:y>0.78431</cdr:y>
    </cdr:from>
    <cdr:to>
      <cdr:x>0.40374</cdr:x>
      <cdr:y>0.86555</cdr:y>
    </cdr:to>
    <cdr:sp macro="" textlink="">
      <cdr:nvSpPr>
        <cdr:cNvPr id="10" name="Rectangle 9"/>
        <cdr:cNvSpPr/>
      </cdr:nvSpPr>
      <cdr:spPr>
        <a:xfrm xmlns:a="http://schemas.openxmlformats.org/drawingml/2006/main">
          <a:off x="1737360" y="284480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70% </a:t>
          </a:r>
          <a:endParaRPr lang="fr-FR" sz="1000">
            <a:solidFill>
              <a:schemeClr val="tx1"/>
            </a:solidFill>
            <a:effectLst/>
            <a:latin typeface="Arial"/>
            <a:cs typeface="Arial"/>
          </a:endParaRPr>
        </a:p>
      </cdr:txBody>
    </cdr:sp>
  </cdr:relSizeAnchor>
  <cdr:relSizeAnchor xmlns:cdr="http://schemas.openxmlformats.org/drawingml/2006/chartDrawing">
    <cdr:from>
      <cdr:x>0.26168</cdr:x>
      <cdr:y>0.78431</cdr:y>
    </cdr:from>
    <cdr:to>
      <cdr:x>0.34579</cdr:x>
      <cdr:y>0.86555</cdr:y>
    </cdr:to>
    <cdr:sp macro="" textlink="">
      <cdr:nvSpPr>
        <cdr:cNvPr id="11" name="Rectangle 10"/>
        <cdr:cNvSpPr/>
      </cdr:nvSpPr>
      <cdr:spPr>
        <a:xfrm xmlns:a="http://schemas.openxmlformats.org/drawingml/2006/main">
          <a:off x="1422400" y="284480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60% </a:t>
          </a:r>
          <a:endParaRPr lang="fr-FR" sz="1000">
            <a:solidFill>
              <a:schemeClr val="tx1"/>
            </a:solidFill>
            <a:effectLst/>
            <a:latin typeface="Arial"/>
            <a:cs typeface="Arial"/>
          </a:endParaRPr>
        </a:p>
      </cdr:txBody>
    </cdr:sp>
  </cdr:relSizeAnchor>
  <cdr:relSizeAnchor xmlns:cdr="http://schemas.openxmlformats.org/drawingml/2006/chartDrawing">
    <cdr:from>
      <cdr:x>0.21308</cdr:x>
      <cdr:y>0.78431</cdr:y>
    </cdr:from>
    <cdr:to>
      <cdr:x>0.2972</cdr:x>
      <cdr:y>0.86555</cdr:y>
    </cdr:to>
    <cdr:sp macro="" textlink="">
      <cdr:nvSpPr>
        <cdr:cNvPr id="12" name="Rectangle 11"/>
        <cdr:cNvSpPr/>
      </cdr:nvSpPr>
      <cdr:spPr>
        <a:xfrm xmlns:a="http://schemas.openxmlformats.org/drawingml/2006/main">
          <a:off x="1158240" y="284480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50% </a:t>
          </a:r>
          <a:endParaRPr lang="fr-FR" sz="1000">
            <a:solidFill>
              <a:schemeClr val="tx1"/>
            </a:solidFill>
            <a:effectLst/>
            <a:latin typeface="Arial"/>
            <a:cs typeface="Arial"/>
          </a:endParaRPr>
        </a:p>
      </cdr:txBody>
    </cdr:sp>
  </cdr:relSizeAnchor>
  <cdr:relSizeAnchor xmlns:cdr="http://schemas.openxmlformats.org/drawingml/2006/chartDrawing">
    <cdr:from>
      <cdr:x>0.10841</cdr:x>
      <cdr:y>0.78711</cdr:y>
    </cdr:from>
    <cdr:to>
      <cdr:x>0.19252</cdr:x>
      <cdr:y>0.86835</cdr:y>
    </cdr:to>
    <cdr:sp macro="" textlink="">
      <cdr:nvSpPr>
        <cdr:cNvPr id="13" name="Rectangle 12"/>
        <cdr:cNvSpPr/>
      </cdr:nvSpPr>
      <cdr:spPr>
        <a:xfrm xmlns:a="http://schemas.openxmlformats.org/drawingml/2006/main">
          <a:off x="589280" y="2854960"/>
          <a:ext cx="457200" cy="29464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000" baseline="0">
              <a:solidFill>
                <a:schemeClr val="tx1"/>
              </a:solidFill>
              <a:effectLst/>
              <a:latin typeface="Arial"/>
              <a:cs typeface="Arial"/>
            </a:rPr>
            <a:t>10% </a:t>
          </a:r>
          <a:endParaRPr lang="fr-FR" sz="1000">
            <a:solidFill>
              <a:schemeClr val="tx1"/>
            </a:solidFill>
            <a:effectLst/>
            <a:latin typeface="Arial"/>
            <a:cs typeface="Aria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gzucman/Dropbox/TorslovEtal17/RawData/TWZRawDat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nu/Dropbox/TaxJusticeNow/TablesFigures/SZ2019AppendixFigur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nu/Dropbox/TaxJusticeNow/TablesFigures/SZ2019AppendixTabl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adMe"/>
      <sheetName val="FX"/>
      <sheetName val="OECD_GDP"/>
      <sheetName val="OECDTable14a"/>
      <sheetName val="OECDTable14a(small)"/>
      <sheetName val="OECDTable14a2014"/>
      <sheetName val="OECDTable14a2014(small)"/>
      <sheetName val="OECDnew.xls"/>
      <sheetName val="OECDCorpTaxRev"/>
      <sheetName val="UNnataccount.xls"/>
      <sheetName val="UNnataccount_labour_corp_share."/>
      <sheetName val="UNnataccount_corp_va_gdpshare.x"/>
      <sheetName val="EurostatCorpTaxRev"/>
      <sheetName val="ResourceRentsWDI"/>
      <sheetName val="AustralianNA"/>
      <sheetName val="AustralianNA2"/>
      <sheetName val="AustralianNA3"/>
      <sheetName val="AustralianNA4"/>
      <sheetName val="AustralianNA5"/>
      <sheetName val="EurostatFATSHavenByCtry"/>
      <sheetName val="Data"/>
      <sheetName val="Data2"/>
      <sheetName val="Data3"/>
      <sheetName val="Data4"/>
      <sheetName val="Data5"/>
      <sheetName val="Data6"/>
      <sheetName val="NbEmployed"/>
      <sheetName val="EurostatOutwardFATSbyCtry"/>
      <sheetName val="MainSeries"/>
      <sheetName val="Turnover"/>
      <sheetName val="NbEmployed (2)"/>
      <sheetName val="NbEnt"/>
      <sheetName val="SuppSeries"/>
      <sheetName val="PersoCost"/>
      <sheetName val="VA"/>
      <sheetName val="Inv"/>
      <sheetName val="EurostatInwardFATS"/>
      <sheetName val="Comput"/>
      <sheetName val="DataForGraph"/>
      <sheetName val="Data (2)"/>
      <sheetName val="Data2 (2)"/>
      <sheetName val="Data3 (2)"/>
      <sheetName val="Data4 (2)"/>
      <sheetName val="Data5 (2)"/>
      <sheetName val="Data6 (2)"/>
      <sheetName val="Data7"/>
      <sheetName val="Data8"/>
      <sheetName val="Data9"/>
      <sheetName val="Data10"/>
      <sheetName val="Data11"/>
      <sheetName val="Data12"/>
      <sheetName val="Data13"/>
      <sheetName val="Data14"/>
      <sheetName val="Data15"/>
      <sheetName val="Data16"/>
      <sheetName val="MissingSectors"/>
      <sheetName val="Data (3)"/>
      <sheetName val="Data2 (3)"/>
      <sheetName val="Data3 (3)"/>
      <sheetName val="Data4 (3)"/>
      <sheetName val="Data5 (3)"/>
      <sheetName val="Data6 (3)"/>
      <sheetName val="Data7 (2)"/>
      <sheetName val="Data8 (2)"/>
      <sheetName val="Data9 (2)"/>
      <sheetName val="Data10 (2)"/>
      <sheetName val="Data11 (2)"/>
      <sheetName val="Data12 (2)"/>
      <sheetName val="Data C33-37"/>
      <sheetName val="Eurostat Fats"/>
      <sheetName val="OECD FATS"/>
      <sheetName val="TangibleAsssets"/>
      <sheetName val="Switzerland"/>
      <sheetName val="Singapore"/>
      <sheetName val="Ireland"/>
      <sheetName val="TangibleAsset2015"/>
      <sheetName val="China"/>
      <sheetName val="Puerto Rico"/>
      <sheetName val="Penn World Tables"/>
      <sheetName val="UNimputedcapitalstock2015"/>
      <sheetName val="CBC- IRS"/>
      <sheetName val="World Bank Data Labor Force"/>
    </sheetNames>
    <sheetDataSet>
      <sheetData sheetId="0"/>
      <sheetData sheetId="1">
        <row r="2">
          <cell r="B2" t="str">
            <v>Argentina</v>
          </cell>
        </row>
      </sheetData>
      <sheetData sheetId="2"/>
      <sheetData sheetId="3">
        <row r="15">
          <cell r="A15" t="str">
            <v>Australia</v>
          </cell>
        </row>
      </sheetData>
      <sheetData sheetId="4">
        <row r="1">
          <cell r="B1" t="str">
            <v>Operating Surplus</v>
          </cell>
        </row>
      </sheetData>
      <sheetData sheetId="5">
        <row r="16">
          <cell r="A16" t="str">
            <v>Australia</v>
          </cell>
        </row>
      </sheetData>
      <sheetData sheetId="6">
        <row r="39">
          <cell r="I39">
            <v>1480692</v>
          </cell>
        </row>
      </sheetData>
      <sheetData sheetId="7">
        <row r="104">
          <cell r="D104">
            <v>421219.9</v>
          </cell>
        </row>
      </sheetData>
      <sheetData sheetId="8">
        <row r="8">
          <cell r="A8" t="str">
            <v>Australia</v>
          </cell>
        </row>
      </sheetData>
      <sheetData sheetId="9">
        <row r="1">
          <cell r="A1" t="str">
            <v>CountryName</v>
          </cell>
        </row>
      </sheetData>
      <sheetData sheetId="10">
        <row r="18">
          <cell r="B18">
            <v>0.71513000000000004</v>
          </cell>
        </row>
      </sheetData>
      <sheetData sheetId="11">
        <row r="18">
          <cell r="B18">
            <v>0.53137999999999996</v>
          </cell>
        </row>
      </sheetData>
      <sheetData sheetId="12">
        <row r="11">
          <cell r="A11" t="str">
            <v>GEO/TIME</v>
          </cell>
        </row>
      </sheetData>
      <sheetData sheetId="13"/>
      <sheetData sheetId="14">
        <row r="1">
          <cell r="B1" t="str">
            <v>Compensation of employees - Wages and salaries ;</v>
          </cell>
          <cell r="C1" t="str">
            <v>Compensation of employees - Employers' social contributions ;</v>
          </cell>
          <cell r="D1" t="str">
            <v>Compensation of employees ;</v>
          </cell>
          <cell r="E1" t="str">
            <v>Private non-financial corporations ;  Gross operating surplus ;</v>
          </cell>
          <cell r="F1" t="str">
            <v>Public non-financial corporations ;  Gross operating surplus ;</v>
          </cell>
          <cell r="G1" t="str">
            <v>Non-financial corporations ;  Gross operating surplus ;</v>
          </cell>
          <cell r="H1" t="str">
            <v>Financial corporations ;  Gross operating surplus ;</v>
          </cell>
          <cell r="I1" t="str">
            <v>Total corporations ;  Gross operating surplus ;</v>
          </cell>
          <cell r="J1" t="str">
            <v>General government ;  Gross operating surplus ;</v>
          </cell>
          <cell r="K1" t="str">
            <v>Dwellings owned by persons ;  Gross operating surplus ;</v>
          </cell>
          <cell r="L1" t="str">
            <v>All sectors ;  Gross operating surplus ;</v>
          </cell>
          <cell r="M1" t="str">
            <v>Gross mixed income ;</v>
          </cell>
          <cell r="N1" t="str">
            <v>Total factor income ;</v>
          </cell>
          <cell r="O1" t="str">
            <v>Taxes less subsidies on production and imports ;</v>
          </cell>
          <cell r="P1" t="str">
            <v>Statistical discrepancy (I) ;</v>
          </cell>
          <cell r="Q1" t="str">
            <v>GROSS DOMESTIC PRODUCT ;</v>
          </cell>
          <cell r="R1" t="str">
            <v>Compensation of employees - Wages and salaries: Percentage changes ;</v>
          </cell>
          <cell r="S1" t="str">
            <v>Compensation of employees - Employers' social contributions: Percentage changes ;</v>
          </cell>
          <cell r="T1" t="str">
            <v>Compensation of employees: Percentage changes ;</v>
          </cell>
          <cell r="U1" t="str">
            <v>Private non-financial corporations ;  Gross operating surplus: Percentage changes ;</v>
          </cell>
          <cell r="V1" t="str">
            <v>Public non-financial corporations ;  Gross operating surplus: Percentage changes ;</v>
          </cell>
          <cell r="W1" t="str">
            <v>Non-financial corporations ;  Gross operating surplus: Percentage changes ;</v>
          </cell>
          <cell r="X1" t="str">
            <v>Financial corporations ;  Gross operating surplus: Percentage changes ;</v>
          </cell>
          <cell r="Y1" t="str">
            <v>Total corporations ;  Gross operating surplus: Percentage changes ;</v>
          </cell>
          <cell r="Z1" t="str">
            <v>General government ;  Gross operating surplus: Percentage changes ;</v>
          </cell>
          <cell r="AA1" t="str">
            <v>Dwellings owned by persons ;  Gross operating surplus: Percentage changes ;</v>
          </cell>
          <cell r="AB1" t="str">
            <v>All sectors ;  Gross operating surplus: Percentage changes ;</v>
          </cell>
          <cell r="AC1" t="str">
            <v>Gross mixed income: Percentage changes ;</v>
          </cell>
          <cell r="AD1" t="str">
            <v>Total factor income: Percentage changes ;</v>
          </cell>
          <cell r="AE1" t="str">
            <v>Taxes less subsidies on production and imports: Percentage changes ;</v>
          </cell>
          <cell r="AF1" t="str">
            <v>GROSS DOMESTIC PRODUCT: Percentage changes ;</v>
          </cell>
          <cell r="AG1" t="str">
            <v>Compensation of employees - Wages and salaries ;</v>
          </cell>
          <cell r="AH1" t="str">
            <v>Compensation of employees - Employers' social contributions ;</v>
          </cell>
          <cell r="AI1" t="str">
            <v>Compensation of employees ;</v>
          </cell>
          <cell r="AJ1" t="str">
            <v>Private non-financial corporations ;  Gross operating surplus ;</v>
          </cell>
          <cell r="AK1" t="str">
            <v>Public non-financial corporations ;  Gross operating surplus ;</v>
          </cell>
          <cell r="AL1" t="str">
            <v>Non-financial corporations ;  Gross operating surplus ;</v>
          </cell>
          <cell r="AM1" t="str">
            <v>Financial corporations ;  Gross operating surplus ;</v>
          </cell>
          <cell r="AN1" t="str">
            <v>Total corporations ;  Gross operating surplus ;</v>
          </cell>
          <cell r="AO1" t="str">
            <v>General government ;  Gross operating surplus ;</v>
          </cell>
          <cell r="AP1" t="str">
            <v>Dwellings owned by persons ;  Gross operating surplus ;</v>
          </cell>
          <cell r="AQ1" t="str">
            <v>All sectors ;  Gross operating surplus ;</v>
          </cell>
          <cell r="AR1" t="str">
            <v>Gross mixed income ;</v>
          </cell>
          <cell r="AS1" t="str">
            <v>Total factor income ;</v>
          </cell>
          <cell r="AT1" t="str">
            <v>Taxes less subsidies on production and imports ;</v>
          </cell>
          <cell r="AU1" t="str">
            <v>Statistical discrepancy (I) ;</v>
          </cell>
          <cell r="AV1" t="str">
            <v>GROSS DOMESTIC PRODUCT ;</v>
          </cell>
          <cell r="AW1" t="str">
            <v>Compensation of employees - Wages and salaries: Percentage changes ;</v>
          </cell>
          <cell r="AX1" t="str">
            <v>Compensation of employees - Employers' social contributions: Percentage changes ;</v>
          </cell>
          <cell r="AY1" t="str">
            <v>Compensation of employees: Percentage changes ;</v>
          </cell>
          <cell r="AZ1" t="str">
            <v>Private non-financial corporations ;  Gross operating surplus: Percentage changes ;</v>
          </cell>
          <cell r="BA1" t="str">
            <v>Public non-financial corporations ;  Gross operating surplus: Percentage changes ;</v>
          </cell>
          <cell r="BB1" t="str">
            <v>Non-financial corporations ;  Gross operating surplus: Percentage changes ;</v>
          </cell>
          <cell r="BC1" t="str">
            <v>Financial corporations ;  Gross operating surplus: Percentage changes ;</v>
          </cell>
          <cell r="BD1" t="str">
            <v>Total corporations ;  Gross operating surplus: Percentage changes ;</v>
          </cell>
          <cell r="BE1" t="str">
            <v>General government ;  Gross operating surplus: Percentage changes ;</v>
          </cell>
          <cell r="BF1" t="str">
            <v>Dwellings owned by persons ;  Gross operating surplus: Percentage changes ;</v>
          </cell>
          <cell r="BG1" t="str">
            <v>All sectors ;  Gross operating surplus: Percentage changes ;</v>
          </cell>
          <cell r="BH1" t="str">
            <v>Gross mixed income: Percentage changes ;</v>
          </cell>
          <cell r="BI1" t="str">
            <v>Total factor income: Percentage changes ;</v>
          </cell>
          <cell r="BJ1" t="str">
            <v>Taxes less subsidies on production and imports: Percentage changes ;</v>
          </cell>
          <cell r="BK1" t="str">
            <v>GROSS DOMESTIC PRODUCT: Percentage changes ;</v>
          </cell>
          <cell r="BL1" t="str">
            <v>Compensation of employees - Wages and salaries ;</v>
          </cell>
          <cell r="BM1" t="str">
            <v>Compensation of employees - Employers' social contributions ;</v>
          </cell>
          <cell r="BN1" t="str">
            <v>Compensation of employees ;</v>
          </cell>
          <cell r="BO1" t="str">
            <v>Private non-financial corporations ;  Gross operating surplus ;</v>
          </cell>
          <cell r="BP1" t="str">
            <v>Public non-financial corporations ;  Gross operating surplus ;</v>
          </cell>
          <cell r="BQ1" t="str">
            <v>Non-financial corporations ;  Gross operating surplus ;</v>
          </cell>
          <cell r="BR1" t="str">
            <v>Financial corporations ;  Gross operating surplus ;</v>
          </cell>
          <cell r="BS1" t="str">
            <v>Total corporations ;  Gross operating surplus ;</v>
          </cell>
          <cell r="BT1" t="str">
            <v>General government ;  Gross operating surplus ;</v>
          </cell>
          <cell r="BU1" t="str">
            <v>Dwellings owned by persons ;  Gross operating surplus ;</v>
          </cell>
          <cell r="BV1" t="str">
            <v>All sectors ;  Gross operating surplus ;</v>
          </cell>
          <cell r="BW1" t="str">
            <v>Gross mixed income ;</v>
          </cell>
          <cell r="BX1" t="str">
            <v>Total factor income ;</v>
          </cell>
          <cell r="BY1" t="str">
            <v>Taxes less subsidies on production and imports ;</v>
          </cell>
          <cell r="BZ1" t="str">
            <v>Statistical discrepancy (I) ;</v>
          </cell>
          <cell r="CA1" t="str">
            <v>GROSS DOMESTIC PRODUCT ;</v>
          </cell>
          <cell r="CB1" t="str">
            <v>Compensation of employees: Revisions ;</v>
          </cell>
          <cell r="CC1" t="str">
            <v>Private non-financial corporations ;  Gross operating surplus: Revisions ;</v>
          </cell>
          <cell r="CD1" t="str">
            <v>Public non-financial corporations ;  Gross operating surplus: Revisions ;</v>
          </cell>
          <cell r="CE1" t="str">
            <v>Financial corporations ;  Gross operating surplus: Revisions ;</v>
          </cell>
          <cell r="CF1" t="str">
            <v>General government ;  Gross operating surplus: Revisions ;</v>
          </cell>
          <cell r="CG1" t="str">
            <v>Dwellings owned by persons ;  Gross operating surplus: Revisions ;</v>
          </cell>
          <cell r="CH1" t="str">
            <v>All sectors ;  Gross operating surplus: Revisions ;</v>
          </cell>
          <cell r="CI1" t="str">
            <v>Gross mixed income: Revisions ;</v>
          </cell>
          <cell r="CJ1" t="str">
            <v>Total factor income: Revisions ;</v>
          </cell>
          <cell r="CK1" t="str">
            <v>Taxes less subsidies on production and imports: Revisions ;</v>
          </cell>
          <cell r="CL1" t="str">
            <v>Statistical discrepancy (I): Revisions ;</v>
          </cell>
          <cell r="CM1" t="str">
            <v>GROSS DOMESTIC PRODUCT: Revisions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row>
        <row r="3">
          <cell r="A3" t="str">
            <v>Series Type</v>
          </cell>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Seasonally Adjusted</v>
          </cell>
          <cell r="CC3" t="str">
            <v>Seasonally Adjusted</v>
          </cell>
          <cell r="CD3" t="str">
            <v>Seasonally Adjusted</v>
          </cell>
          <cell r="CE3" t="str">
            <v>Seasonally Adjusted</v>
          </cell>
          <cell r="CF3" t="str">
            <v>Seasonally Adjusted</v>
          </cell>
          <cell r="CG3" t="str">
            <v>Seasonally Adjusted</v>
          </cell>
          <cell r="CH3" t="str">
            <v>Seasonally Adjusted</v>
          </cell>
          <cell r="CI3" t="str">
            <v>Seasonally Adjusted</v>
          </cell>
          <cell r="CJ3" t="str">
            <v>Seasonally Adjusted</v>
          </cell>
          <cell r="CK3" t="str">
            <v>Seasonally Adjusted</v>
          </cell>
          <cell r="CL3" t="str">
            <v>Seasonally Adjusted</v>
          </cell>
          <cell r="CM3" t="str">
            <v>Seasonally Adjusted</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row>
        <row r="7">
          <cell r="A7" t="str">
            <v>Series Start</v>
          </cell>
          <cell r="B7">
            <v>30560</v>
          </cell>
          <cell r="C7">
            <v>30560</v>
          </cell>
          <cell r="D7">
            <v>21794</v>
          </cell>
          <cell r="E7">
            <v>21794</v>
          </cell>
          <cell r="F7">
            <v>21794</v>
          </cell>
          <cell r="G7">
            <v>21794</v>
          </cell>
          <cell r="H7">
            <v>21794</v>
          </cell>
          <cell r="I7">
            <v>21794</v>
          </cell>
          <cell r="J7">
            <v>21794</v>
          </cell>
          <cell r="K7">
            <v>21794</v>
          </cell>
          <cell r="L7">
            <v>21794</v>
          </cell>
          <cell r="M7">
            <v>21794</v>
          </cell>
          <cell r="N7">
            <v>21794</v>
          </cell>
          <cell r="O7">
            <v>21794</v>
          </cell>
          <cell r="P7">
            <v>21794</v>
          </cell>
          <cell r="Q7">
            <v>21794</v>
          </cell>
          <cell r="R7">
            <v>30651</v>
          </cell>
          <cell r="S7">
            <v>30651</v>
          </cell>
          <cell r="T7">
            <v>21885</v>
          </cell>
          <cell r="U7">
            <v>21885</v>
          </cell>
          <cell r="V7">
            <v>21885</v>
          </cell>
          <cell r="W7">
            <v>21885</v>
          </cell>
          <cell r="X7">
            <v>21885</v>
          </cell>
          <cell r="Y7">
            <v>21885</v>
          </cell>
          <cell r="Z7">
            <v>21885</v>
          </cell>
          <cell r="AA7">
            <v>21885</v>
          </cell>
          <cell r="AB7">
            <v>21885</v>
          </cell>
          <cell r="AC7">
            <v>21885</v>
          </cell>
          <cell r="AD7">
            <v>21885</v>
          </cell>
          <cell r="AE7">
            <v>21885</v>
          </cell>
          <cell r="AF7">
            <v>21885</v>
          </cell>
          <cell r="AG7">
            <v>30560</v>
          </cell>
          <cell r="AH7">
            <v>30560</v>
          </cell>
          <cell r="AI7">
            <v>21794</v>
          </cell>
          <cell r="AJ7">
            <v>21794</v>
          </cell>
          <cell r="AK7">
            <v>21794</v>
          </cell>
          <cell r="AL7">
            <v>21794</v>
          </cell>
          <cell r="AM7">
            <v>21794</v>
          </cell>
          <cell r="AN7">
            <v>21794</v>
          </cell>
          <cell r="AO7">
            <v>21794</v>
          </cell>
          <cell r="AP7">
            <v>21794</v>
          </cell>
          <cell r="AQ7">
            <v>21794</v>
          </cell>
          <cell r="AR7">
            <v>21794</v>
          </cell>
          <cell r="AS7">
            <v>21794</v>
          </cell>
          <cell r="AT7">
            <v>21794</v>
          </cell>
          <cell r="AU7">
            <v>21794</v>
          </cell>
          <cell r="AV7">
            <v>21794</v>
          </cell>
          <cell r="AW7">
            <v>30651</v>
          </cell>
          <cell r="AX7">
            <v>30651</v>
          </cell>
          <cell r="AY7">
            <v>21885</v>
          </cell>
          <cell r="AZ7">
            <v>21885</v>
          </cell>
          <cell r="BA7">
            <v>21885</v>
          </cell>
          <cell r="BB7">
            <v>21885</v>
          </cell>
          <cell r="BC7">
            <v>21885</v>
          </cell>
          <cell r="BD7">
            <v>21885</v>
          </cell>
          <cell r="BE7">
            <v>21885</v>
          </cell>
          <cell r="BF7">
            <v>21885</v>
          </cell>
          <cell r="BG7">
            <v>21885</v>
          </cell>
          <cell r="BH7">
            <v>21885</v>
          </cell>
          <cell r="BI7">
            <v>21885</v>
          </cell>
          <cell r="BJ7">
            <v>21885</v>
          </cell>
          <cell r="BK7">
            <v>21885</v>
          </cell>
          <cell r="BL7">
            <v>30560</v>
          </cell>
          <cell r="BM7">
            <v>30560</v>
          </cell>
          <cell r="BN7">
            <v>21794</v>
          </cell>
          <cell r="BO7">
            <v>21794</v>
          </cell>
          <cell r="BP7">
            <v>21794</v>
          </cell>
          <cell r="BQ7">
            <v>21794</v>
          </cell>
          <cell r="BR7">
            <v>21794</v>
          </cell>
          <cell r="BS7">
            <v>21794</v>
          </cell>
          <cell r="BT7">
            <v>21794</v>
          </cell>
          <cell r="BU7">
            <v>21794</v>
          </cell>
          <cell r="BV7">
            <v>21794</v>
          </cell>
          <cell r="BW7">
            <v>21794</v>
          </cell>
          <cell r="BX7">
            <v>21794</v>
          </cell>
          <cell r="BY7">
            <v>21794</v>
          </cell>
          <cell r="BZ7">
            <v>21794</v>
          </cell>
          <cell r="CA7">
            <v>21794</v>
          </cell>
          <cell r="CB7">
            <v>21794</v>
          </cell>
          <cell r="CC7">
            <v>21794</v>
          </cell>
          <cell r="CD7">
            <v>21794</v>
          </cell>
          <cell r="CE7">
            <v>21794</v>
          </cell>
          <cell r="CF7">
            <v>21794</v>
          </cell>
          <cell r="CG7">
            <v>21794</v>
          </cell>
          <cell r="CH7">
            <v>21794</v>
          </cell>
          <cell r="CI7">
            <v>21794</v>
          </cell>
          <cell r="CJ7">
            <v>21794</v>
          </cell>
          <cell r="CK7">
            <v>21794</v>
          </cell>
          <cell r="CL7">
            <v>21794</v>
          </cell>
          <cell r="CM7">
            <v>21794</v>
          </cell>
        </row>
        <row r="8">
          <cell r="A8" t="str">
            <v>Series End</v>
          </cell>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42979</v>
          </cell>
          <cell r="CC8">
            <v>42979</v>
          </cell>
          <cell r="CD8">
            <v>42979</v>
          </cell>
          <cell r="CE8">
            <v>42979</v>
          </cell>
          <cell r="CF8">
            <v>42979</v>
          </cell>
          <cell r="CG8">
            <v>42979</v>
          </cell>
          <cell r="CH8">
            <v>42979</v>
          </cell>
          <cell r="CI8">
            <v>42979</v>
          </cell>
          <cell r="CJ8">
            <v>42979</v>
          </cell>
          <cell r="CK8">
            <v>42979</v>
          </cell>
          <cell r="CL8">
            <v>42979</v>
          </cell>
          <cell r="CM8">
            <v>42979</v>
          </cell>
        </row>
        <row r="9">
          <cell r="A9" t="str">
            <v>No. Obs</v>
          </cell>
          <cell r="B9">
            <v>138</v>
          </cell>
          <cell r="C9">
            <v>138</v>
          </cell>
          <cell r="D9">
            <v>234</v>
          </cell>
          <cell r="E9">
            <v>234</v>
          </cell>
          <cell r="F9">
            <v>234</v>
          </cell>
          <cell r="G9">
            <v>234</v>
          </cell>
          <cell r="H9">
            <v>234</v>
          </cell>
          <cell r="I9">
            <v>234</v>
          </cell>
          <cell r="J9">
            <v>234</v>
          </cell>
          <cell r="K9">
            <v>234</v>
          </cell>
          <cell r="L9">
            <v>234</v>
          </cell>
          <cell r="M9">
            <v>234</v>
          </cell>
          <cell r="N9">
            <v>234</v>
          </cell>
          <cell r="O9">
            <v>234</v>
          </cell>
          <cell r="P9">
            <v>234</v>
          </cell>
          <cell r="Q9">
            <v>234</v>
          </cell>
          <cell r="R9">
            <v>137</v>
          </cell>
          <cell r="S9">
            <v>137</v>
          </cell>
          <cell r="T9">
            <v>233</v>
          </cell>
          <cell r="U9">
            <v>233</v>
          </cell>
          <cell r="V9">
            <v>233</v>
          </cell>
          <cell r="W9">
            <v>233</v>
          </cell>
          <cell r="X9">
            <v>233</v>
          </cell>
          <cell r="Y9">
            <v>233</v>
          </cell>
          <cell r="Z9">
            <v>233</v>
          </cell>
          <cell r="AA9">
            <v>233</v>
          </cell>
          <cell r="AB9">
            <v>233</v>
          </cell>
          <cell r="AC9">
            <v>233</v>
          </cell>
          <cell r="AD9">
            <v>233</v>
          </cell>
          <cell r="AE9">
            <v>233</v>
          </cell>
          <cell r="AF9">
            <v>233</v>
          </cell>
          <cell r="AG9">
            <v>138</v>
          </cell>
          <cell r="AH9">
            <v>138</v>
          </cell>
          <cell r="AI9">
            <v>234</v>
          </cell>
          <cell r="AJ9">
            <v>234</v>
          </cell>
          <cell r="AK9">
            <v>234</v>
          </cell>
          <cell r="AL9">
            <v>234</v>
          </cell>
          <cell r="AM9">
            <v>234</v>
          </cell>
          <cell r="AN9">
            <v>234</v>
          </cell>
          <cell r="AO9">
            <v>234</v>
          </cell>
          <cell r="AP9">
            <v>234</v>
          </cell>
          <cell r="AQ9">
            <v>234</v>
          </cell>
          <cell r="AR9">
            <v>234</v>
          </cell>
          <cell r="AS9">
            <v>234</v>
          </cell>
          <cell r="AT9">
            <v>234</v>
          </cell>
          <cell r="AU9">
            <v>234</v>
          </cell>
          <cell r="AV9">
            <v>234</v>
          </cell>
          <cell r="AW9">
            <v>137</v>
          </cell>
          <cell r="AX9">
            <v>137</v>
          </cell>
          <cell r="AY9">
            <v>233</v>
          </cell>
          <cell r="AZ9">
            <v>233</v>
          </cell>
          <cell r="BA9">
            <v>233</v>
          </cell>
          <cell r="BB9">
            <v>233</v>
          </cell>
          <cell r="BC9">
            <v>233</v>
          </cell>
          <cell r="BD9">
            <v>233</v>
          </cell>
          <cell r="BE9">
            <v>233</v>
          </cell>
          <cell r="BF9">
            <v>233</v>
          </cell>
          <cell r="BG9">
            <v>233</v>
          </cell>
          <cell r="BH9">
            <v>233</v>
          </cell>
          <cell r="BI9">
            <v>233</v>
          </cell>
          <cell r="BJ9">
            <v>233</v>
          </cell>
          <cell r="BK9">
            <v>233</v>
          </cell>
          <cell r="BL9">
            <v>138</v>
          </cell>
          <cell r="BM9">
            <v>138</v>
          </cell>
          <cell r="BN9">
            <v>234</v>
          </cell>
          <cell r="BO9">
            <v>234</v>
          </cell>
          <cell r="BP9">
            <v>234</v>
          </cell>
          <cell r="BQ9">
            <v>234</v>
          </cell>
          <cell r="BR9">
            <v>234</v>
          </cell>
          <cell r="BS9">
            <v>234</v>
          </cell>
          <cell r="BT9">
            <v>234</v>
          </cell>
          <cell r="BU9">
            <v>234</v>
          </cell>
          <cell r="BV9">
            <v>234</v>
          </cell>
          <cell r="BW9">
            <v>234</v>
          </cell>
          <cell r="BX9">
            <v>234</v>
          </cell>
          <cell r="BY9">
            <v>234</v>
          </cell>
          <cell r="BZ9">
            <v>234</v>
          </cell>
          <cell r="CA9">
            <v>234</v>
          </cell>
          <cell r="CB9">
            <v>233</v>
          </cell>
          <cell r="CC9">
            <v>233</v>
          </cell>
          <cell r="CD9">
            <v>233</v>
          </cell>
          <cell r="CE9">
            <v>233</v>
          </cell>
          <cell r="CF9">
            <v>233</v>
          </cell>
          <cell r="CG9">
            <v>233</v>
          </cell>
          <cell r="CH9">
            <v>233</v>
          </cell>
          <cell r="CI9">
            <v>233</v>
          </cell>
          <cell r="CJ9">
            <v>233</v>
          </cell>
          <cell r="CK9">
            <v>233</v>
          </cell>
          <cell r="CL9">
            <v>233</v>
          </cell>
          <cell r="CM9">
            <v>233</v>
          </cell>
        </row>
        <row r="10">
          <cell r="A10" t="str">
            <v>Series ID</v>
          </cell>
          <cell r="B10" t="str">
            <v>A2303552L</v>
          </cell>
          <cell r="C10" t="str">
            <v>A2303554T</v>
          </cell>
          <cell r="D10" t="str">
            <v>A2303556W</v>
          </cell>
          <cell r="E10" t="str">
            <v>A2323378R</v>
          </cell>
          <cell r="F10" t="str">
            <v>A2303560L</v>
          </cell>
          <cell r="G10" t="str">
            <v>A2303562T</v>
          </cell>
          <cell r="H10" t="str">
            <v>A2303564W</v>
          </cell>
          <cell r="I10" t="str">
            <v>A2303566A</v>
          </cell>
          <cell r="J10" t="str">
            <v>A2298709V</v>
          </cell>
          <cell r="K10" t="str">
            <v>A2303570T</v>
          </cell>
          <cell r="L10" t="str">
            <v>A2303572W</v>
          </cell>
          <cell r="M10" t="str">
            <v>A2303574A</v>
          </cell>
          <cell r="N10" t="str">
            <v>A2303576F</v>
          </cell>
          <cell r="O10" t="str">
            <v>A2303578K</v>
          </cell>
          <cell r="P10" t="str">
            <v>A2303325L</v>
          </cell>
          <cell r="Q10" t="str">
            <v>A2304350J</v>
          </cell>
          <cell r="R10" t="str">
            <v>A2303327T</v>
          </cell>
          <cell r="S10" t="str">
            <v>A2303329W</v>
          </cell>
          <cell r="T10" t="str">
            <v>A2303331J</v>
          </cell>
          <cell r="U10" t="str">
            <v>A2323376K</v>
          </cell>
          <cell r="V10" t="str">
            <v>A2303335T</v>
          </cell>
          <cell r="W10" t="str">
            <v>A2303337W</v>
          </cell>
          <cell r="X10" t="str">
            <v>A2303339A</v>
          </cell>
          <cell r="Y10" t="str">
            <v>A2303341L</v>
          </cell>
          <cell r="Z10" t="str">
            <v>A2298677L</v>
          </cell>
          <cell r="AA10" t="str">
            <v>A2303345W</v>
          </cell>
          <cell r="AB10" t="str">
            <v>A2303347A</v>
          </cell>
          <cell r="AC10" t="str">
            <v>A2303349F</v>
          </cell>
          <cell r="AD10" t="str">
            <v>A2303351T</v>
          </cell>
          <cell r="AE10" t="str">
            <v>A2303353W</v>
          </cell>
          <cell r="AF10" t="str">
            <v>A2304322X</v>
          </cell>
          <cell r="AG10" t="str">
            <v>A2303355A</v>
          </cell>
          <cell r="AH10" t="str">
            <v>A2303357F</v>
          </cell>
          <cell r="AI10" t="str">
            <v>A2303359K</v>
          </cell>
          <cell r="AJ10" t="str">
            <v>A2323372A</v>
          </cell>
          <cell r="AK10" t="str">
            <v>A2303363A</v>
          </cell>
          <cell r="AL10" t="str">
            <v>A2303365F</v>
          </cell>
          <cell r="AM10" t="str">
            <v>A2303367K</v>
          </cell>
          <cell r="AN10" t="str">
            <v>A2303369R</v>
          </cell>
          <cell r="AO10" t="str">
            <v>A2298712J</v>
          </cell>
          <cell r="AP10" t="str">
            <v>A2303373F</v>
          </cell>
          <cell r="AQ10" t="str">
            <v>A2303375K</v>
          </cell>
          <cell r="AR10" t="str">
            <v>A2303377R</v>
          </cell>
          <cell r="AS10" t="str">
            <v>A2303379V</v>
          </cell>
          <cell r="AT10" t="str">
            <v>A2303381F</v>
          </cell>
          <cell r="AU10" t="str">
            <v>A2303383K</v>
          </cell>
          <cell r="AV10" t="str">
            <v>A2304418T</v>
          </cell>
          <cell r="AW10" t="str">
            <v>A2303385R</v>
          </cell>
          <cell r="AX10" t="str">
            <v>A2303387V</v>
          </cell>
          <cell r="AY10" t="str">
            <v>A2303389X</v>
          </cell>
          <cell r="AZ10" t="str">
            <v>A2323370W</v>
          </cell>
          <cell r="BA10" t="str">
            <v>A2303393R</v>
          </cell>
          <cell r="BB10" t="str">
            <v>A2303395V</v>
          </cell>
          <cell r="BC10" t="str">
            <v>A2303397X</v>
          </cell>
          <cell r="BD10" t="str">
            <v>A2303399C</v>
          </cell>
          <cell r="BE10" t="str">
            <v>A2298678R</v>
          </cell>
          <cell r="BF10" t="str">
            <v>A2303403J</v>
          </cell>
          <cell r="BG10" t="str">
            <v>A2303405L</v>
          </cell>
          <cell r="BH10" t="str">
            <v>A2303407T</v>
          </cell>
          <cell r="BI10" t="str">
            <v>A2303409W</v>
          </cell>
          <cell r="BJ10" t="str">
            <v>A2303411J</v>
          </cell>
          <cell r="BK10" t="str">
            <v>A2304386K</v>
          </cell>
          <cell r="BL10" t="str">
            <v>A2302399K</v>
          </cell>
          <cell r="BM10" t="str">
            <v>A2302400J</v>
          </cell>
          <cell r="BN10" t="str">
            <v>A2302401K</v>
          </cell>
          <cell r="BO10" t="str">
            <v>A2323369L</v>
          </cell>
          <cell r="BP10" t="str">
            <v>A2302403R</v>
          </cell>
          <cell r="BQ10" t="str">
            <v>A2302404T</v>
          </cell>
          <cell r="BR10" t="str">
            <v>A2302405V</v>
          </cell>
          <cell r="BS10" t="str">
            <v>A2302406W</v>
          </cell>
          <cell r="BT10" t="str">
            <v>A2298711F</v>
          </cell>
          <cell r="BU10" t="str">
            <v>A2302408A</v>
          </cell>
          <cell r="BV10" t="str">
            <v>A2302409C</v>
          </cell>
          <cell r="BW10" t="str">
            <v>A2302410L</v>
          </cell>
          <cell r="BX10" t="str">
            <v>A2302411R</v>
          </cell>
          <cell r="BY10" t="str">
            <v>A2302412T</v>
          </cell>
          <cell r="BZ10" t="str">
            <v>A2302413V</v>
          </cell>
          <cell r="CA10" t="str">
            <v>A2302467A</v>
          </cell>
          <cell r="CB10" t="str">
            <v>A2302665R</v>
          </cell>
          <cell r="CC10" t="str">
            <v>A2323374F</v>
          </cell>
          <cell r="CD10" t="str">
            <v>A2302667V</v>
          </cell>
          <cell r="CE10" t="str">
            <v>A2302668W</v>
          </cell>
          <cell r="CF10" t="str">
            <v>A2298714L</v>
          </cell>
          <cell r="CG10" t="str">
            <v>A2302670J</v>
          </cell>
          <cell r="CH10" t="str">
            <v>A2302671K</v>
          </cell>
          <cell r="CI10" t="str">
            <v>A2302672L</v>
          </cell>
          <cell r="CJ10" t="str">
            <v>A2302673R</v>
          </cell>
          <cell r="CK10" t="str">
            <v>A2302674T</v>
          </cell>
          <cell r="CL10" t="str">
            <v>A2302675V</v>
          </cell>
          <cell r="CM10" t="str">
            <v>A2302664L</v>
          </cell>
        </row>
        <row r="11">
          <cell r="A11">
            <v>21794</v>
          </cell>
          <cell r="D11">
            <v>1848</v>
          </cell>
          <cell r="E11">
            <v>566</v>
          </cell>
          <cell r="F11">
            <v>92</v>
          </cell>
          <cell r="G11">
            <v>659</v>
          </cell>
          <cell r="H11">
            <v>41</v>
          </cell>
          <cell r="I11">
            <v>700</v>
          </cell>
          <cell r="J11">
            <v>97</v>
          </cell>
          <cell r="K11">
            <v>87</v>
          </cell>
          <cell r="L11">
            <v>884</v>
          </cell>
          <cell r="M11">
            <v>986</v>
          </cell>
          <cell r="N11">
            <v>3716</v>
          </cell>
          <cell r="O11">
            <v>350</v>
          </cell>
          <cell r="P11">
            <v>-104</v>
          </cell>
          <cell r="Q11">
            <v>3961</v>
          </cell>
          <cell r="AI11">
            <v>1855</v>
          </cell>
          <cell r="AJ11">
            <v>559</v>
          </cell>
          <cell r="AK11">
            <v>89</v>
          </cell>
          <cell r="AL11">
            <v>648</v>
          </cell>
          <cell r="AM11">
            <v>41</v>
          </cell>
          <cell r="AN11">
            <v>689</v>
          </cell>
          <cell r="AO11">
            <v>97</v>
          </cell>
          <cell r="AP11">
            <v>89</v>
          </cell>
          <cell r="AQ11">
            <v>875</v>
          </cell>
          <cell r="AR11">
            <v>997</v>
          </cell>
          <cell r="AS11">
            <v>3727</v>
          </cell>
          <cell r="AT11">
            <v>347</v>
          </cell>
          <cell r="AU11">
            <v>-107</v>
          </cell>
          <cell r="AV11">
            <v>3967</v>
          </cell>
          <cell r="BN11">
            <v>1902</v>
          </cell>
          <cell r="BO11">
            <v>571</v>
          </cell>
          <cell r="BP11">
            <v>105</v>
          </cell>
          <cell r="BQ11">
            <v>676</v>
          </cell>
          <cell r="BR11">
            <v>41</v>
          </cell>
          <cell r="BS11">
            <v>717</v>
          </cell>
          <cell r="BT11">
            <v>97</v>
          </cell>
          <cell r="BU11">
            <v>98</v>
          </cell>
          <cell r="BV11">
            <v>912</v>
          </cell>
          <cell r="BW11">
            <v>1030</v>
          </cell>
          <cell r="BX11">
            <v>3844</v>
          </cell>
          <cell r="BY11">
            <v>325</v>
          </cell>
          <cell r="BZ11">
            <v>-170</v>
          </cell>
          <cell r="CA11">
            <v>3999</v>
          </cell>
          <cell r="CB11">
            <v>0</v>
          </cell>
          <cell r="CC11">
            <v>0</v>
          </cell>
          <cell r="CD11">
            <v>0</v>
          </cell>
          <cell r="CE11">
            <v>0</v>
          </cell>
          <cell r="CF11">
            <v>1</v>
          </cell>
          <cell r="CG11">
            <v>0</v>
          </cell>
          <cell r="CH11">
            <v>0</v>
          </cell>
          <cell r="CI11">
            <v>0</v>
          </cell>
          <cell r="CJ11">
            <v>0</v>
          </cell>
          <cell r="CK11">
            <v>0</v>
          </cell>
          <cell r="CL11">
            <v>0</v>
          </cell>
          <cell r="CM11">
            <v>0</v>
          </cell>
        </row>
        <row r="12">
          <cell r="A12">
            <v>21885</v>
          </cell>
          <cell r="D12">
            <v>1905</v>
          </cell>
          <cell r="E12">
            <v>583</v>
          </cell>
          <cell r="F12">
            <v>92</v>
          </cell>
          <cell r="G12">
            <v>675</v>
          </cell>
          <cell r="H12">
            <v>42</v>
          </cell>
          <cell r="I12">
            <v>716</v>
          </cell>
          <cell r="J12">
            <v>98</v>
          </cell>
          <cell r="K12">
            <v>90</v>
          </cell>
          <cell r="L12">
            <v>905</v>
          </cell>
          <cell r="M12">
            <v>985</v>
          </cell>
          <cell r="N12">
            <v>3795</v>
          </cell>
          <cell r="O12">
            <v>359</v>
          </cell>
          <cell r="P12">
            <v>-84</v>
          </cell>
          <cell r="Q12">
            <v>4070</v>
          </cell>
          <cell r="T12">
            <v>3.1</v>
          </cell>
          <cell r="U12">
            <v>2.9</v>
          </cell>
          <cell r="V12">
            <v>-0.7</v>
          </cell>
          <cell r="W12">
            <v>2.4</v>
          </cell>
          <cell r="X12">
            <v>2.4</v>
          </cell>
          <cell r="Y12">
            <v>2.4</v>
          </cell>
          <cell r="Z12">
            <v>1</v>
          </cell>
          <cell r="AA12">
            <v>3.4</v>
          </cell>
          <cell r="AB12">
            <v>2.4</v>
          </cell>
          <cell r="AC12">
            <v>-0.1</v>
          </cell>
          <cell r="AD12">
            <v>2.1</v>
          </cell>
          <cell r="AE12">
            <v>2.4</v>
          </cell>
          <cell r="AF12">
            <v>2.8</v>
          </cell>
          <cell r="AI12">
            <v>1894</v>
          </cell>
          <cell r="AJ12">
            <v>584</v>
          </cell>
          <cell r="AK12">
            <v>97</v>
          </cell>
          <cell r="AL12">
            <v>680</v>
          </cell>
          <cell r="AM12">
            <v>42</v>
          </cell>
          <cell r="AN12">
            <v>722</v>
          </cell>
          <cell r="AO12">
            <v>98</v>
          </cell>
          <cell r="AP12">
            <v>90</v>
          </cell>
          <cell r="AQ12">
            <v>911</v>
          </cell>
          <cell r="AR12">
            <v>987</v>
          </cell>
          <cell r="AS12">
            <v>3791</v>
          </cell>
          <cell r="AT12">
            <v>364</v>
          </cell>
          <cell r="AU12">
            <v>-72</v>
          </cell>
          <cell r="AV12">
            <v>4083</v>
          </cell>
          <cell r="AY12">
            <v>2.1</v>
          </cell>
          <cell r="AZ12">
            <v>4.4000000000000004</v>
          </cell>
          <cell r="BA12">
            <v>8.6</v>
          </cell>
          <cell r="BB12">
            <v>5</v>
          </cell>
          <cell r="BC12">
            <v>2.5</v>
          </cell>
          <cell r="BD12">
            <v>4.9000000000000004</v>
          </cell>
          <cell r="BE12">
            <v>0.9</v>
          </cell>
          <cell r="BF12">
            <v>2</v>
          </cell>
          <cell r="BG12">
            <v>4.0999999999999996</v>
          </cell>
          <cell r="BH12">
            <v>-1</v>
          </cell>
          <cell r="BI12">
            <v>1.7</v>
          </cell>
          <cell r="BJ12">
            <v>4.8</v>
          </cell>
          <cell r="BK12">
            <v>2.9</v>
          </cell>
          <cell r="BN12">
            <v>2010</v>
          </cell>
          <cell r="BO12">
            <v>653</v>
          </cell>
          <cell r="BP12">
            <v>111</v>
          </cell>
          <cell r="BQ12">
            <v>763</v>
          </cell>
          <cell r="BR12">
            <v>42</v>
          </cell>
          <cell r="BS12">
            <v>805</v>
          </cell>
          <cell r="BT12">
            <v>98</v>
          </cell>
          <cell r="BU12">
            <v>99</v>
          </cell>
          <cell r="BV12">
            <v>1003</v>
          </cell>
          <cell r="BW12">
            <v>1240</v>
          </cell>
          <cell r="BX12">
            <v>4253</v>
          </cell>
          <cell r="BY12">
            <v>357</v>
          </cell>
          <cell r="BZ12">
            <v>-118</v>
          </cell>
          <cell r="CA12">
            <v>4491</v>
          </cell>
          <cell r="CB12">
            <v>0</v>
          </cell>
          <cell r="CC12">
            <v>0</v>
          </cell>
          <cell r="CD12">
            <v>0</v>
          </cell>
          <cell r="CE12">
            <v>0</v>
          </cell>
          <cell r="CF12">
            <v>0</v>
          </cell>
          <cell r="CG12">
            <v>0</v>
          </cell>
          <cell r="CH12">
            <v>0</v>
          </cell>
          <cell r="CI12">
            <v>0</v>
          </cell>
          <cell r="CJ12">
            <v>0</v>
          </cell>
          <cell r="CK12">
            <v>0</v>
          </cell>
          <cell r="CL12">
            <v>0</v>
          </cell>
          <cell r="CM12">
            <v>0</v>
          </cell>
        </row>
        <row r="13">
          <cell r="A13">
            <v>21976</v>
          </cell>
          <cell r="D13">
            <v>1966</v>
          </cell>
          <cell r="E13">
            <v>603</v>
          </cell>
          <cell r="F13">
            <v>93</v>
          </cell>
          <cell r="G13">
            <v>697</v>
          </cell>
          <cell r="H13">
            <v>43</v>
          </cell>
          <cell r="I13">
            <v>739</v>
          </cell>
          <cell r="J13">
            <v>100</v>
          </cell>
          <cell r="K13">
            <v>94</v>
          </cell>
          <cell r="L13">
            <v>933</v>
          </cell>
          <cell r="M13">
            <v>984</v>
          </cell>
          <cell r="N13">
            <v>3884</v>
          </cell>
          <cell r="O13">
            <v>368</v>
          </cell>
          <cell r="P13">
            <v>-42</v>
          </cell>
          <cell r="Q13">
            <v>4210</v>
          </cell>
          <cell r="T13">
            <v>3.2</v>
          </cell>
          <cell r="U13">
            <v>3.5</v>
          </cell>
          <cell r="V13">
            <v>1.7</v>
          </cell>
          <cell r="W13">
            <v>3.2</v>
          </cell>
          <cell r="X13">
            <v>2.6</v>
          </cell>
          <cell r="Y13">
            <v>3.2</v>
          </cell>
          <cell r="Z13">
            <v>1.2</v>
          </cell>
          <cell r="AA13">
            <v>4.9000000000000004</v>
          </cell>
          <cell r="AB13">
            <v>3.2</v>
          </cell>
          <cell r="AC13">
            <v>-0.1</v>
          </cell>
          <cell r="AD13">
            <v>2.2999999999999998</v>
          </cell>
          <cell r="AE13">
            <v>2.7</v>
          </cell>
          <cell r="AF13">
            <v>3.4</v>
          </cell>
          <cell r="AI13">
            <v>1969</v>
          </cell>
          <cell r="AJ13">
            <v>611</v>
          </cell>
          <cell r="AK13">
            <v>93</v>
          </cell>
          <cell r="AL13">
            <v>704</v>
          </cell>
          <cell r="AM13">
            <v>43</v>
          </cell>
          <cell r="AN13">
            <v>747</v>
          </cell>
          <cell r="AO13">
            <v>99</v>
          </cell>
          <cell r="AP13">
            <v>90</v>
          </cell>
          <cell r="AQ13">
            <v>936</v>
          </cell>
          <cell r="AR13">
            <v>961</v>
          </cell>
          <cell r="AS13">
            <v>3867</v>
          </cell>
          <cell r="AT13">
            <v>364</v>
          </cell>
          <cell r="AU13">
            <v>-68</v>
          </cell>
          <cell r="AV13">
            <v>4162</v>
          </cell>
          <cell r="AY13">
            <v>4</v>
          </cell>
          <cell r="AZ13">
            <v>4.5999999999999996</v>
          </cell>
          <cell r="BA13">
            <v>-3.6</v>
          </cell>
          <cell r="BB13">
            <v>3.5</v>
          </cell>
          <cell r="BC13">
            <v>2.5</v>
          </cell>
          <cell r="BD13">
            <v>3.4</v>
          </cell>
          <cell r="BE13">
            <v>1.1000000000000001</v>
          </cell>
          <cell r="BF13">
            <v>-0.2</v>
          </cell>
          <cell r="BG13">
            <v>2.8</v>
          </cell>
          <cell r="BH13">
            <v>-2.6</v>
          </cell>
          <cell r="BI13">
            <v>2</v>
          </cell>
          <cell r="BJ13">
            <v>0.2</v>
          </cell>
          <cell r="BK13">
            <v>1.9</v>
          </cell>
          <cell r="BN13">
            <v>1855</v>
          </cell>
          <cell r="BO13">
            <v>542</v>
          </cell>
          <cell r="BP13">
            <v>86</v>
          </cell>
          <cell r="BQ13">
            <v>627</v>
          </cell>
          <cell r="BR13">
            <v>43</v>
          </cell>
          <cell r="BS13">
            <v>670</v>
          </cell>
          <cell r="BT13">
            <v>99</v>
          </cell>
          <cell r="BU13">
            <v>85</v>
          </cell>
          <cell r="BV13">
            <v>855</v>
          </cell>
          <cell r="BW13">
            <v>897</v>
          </cell>
          <cell r="BX13">
            <v>3608</v>
          </cell>
          <cell r="BY13">
            <v>369</v>
          </cell>
          <cell r="BZ13">
            <v>-53</v>
          </cell>
          <cell r="CA13">
            <v>3923</v>
          </cell>
          <cell r="CB13">
            <v>1</v>
          </cell>
          <cell r="CC13">
            <v>0</v>
          </cell>
          <cell r="CD13">
            <v>0</v>
          </cell>
          <cell r="CE13">
            <v>0</v>
          </cell>
          <cell r="CF13">
            <v>1</v>
          </cell>
          <cell r="CG13">
            <v>0</v>
          </cell>
          <cell r="CH13">
            <v>0</v>
          </cell>
          <cell r="CI13">
            <v>0</v>
          </cell>
          <cell r="CJ13">
            <v>0</v>
          </cell>
          <cell r="CK13">
            <v>0</v>
          </cell>
          <cell r="CL13">
            <v>0</v>
          </cell>
          <cell r="CM13">
            <v>-1</v>
          </cell>
        </row>
        <row r="14">
          <cell r="A14">
            <v>22068</v>
          </cell>
          <cell r="D14">
            <v>2030</v>
          </cell>
          <cell r="E14">
            <v>625</v>
          </cell>
          <cell r="F14">
            <v>99</v>
          </cell>
          <cell r="G14">
            <v>724</v>
          </cell>
          <cell r="H14">
            <v>44</v>
          </cell>
          <cell r="I14">
            <v>768</v>
          </cell>
          <cell r="J14">
            <v>101</v>
          </cell>
          <cell r="K14">
            <v>100</v>
          </cell>
          <cell r="L14">
            <v>969</v>
          </cell>
          <cell r="M14">
            <v>981</v>
          </cell>
          <cell r="N14">
            <v>3980</v>
          </cell>
          <cell r="O14">
            <v>381</v>
          </cell>
          <cell r="P14">
            <v>-37</v>
          </cell>
          <cell r="Q14">
            <v>4324</v>
          </cell>
          <cell r="T14">
            <v>3.3</v>
          </cell>
          <cell r="U14">
            <v>3.7</v>
          </cell>
          <cell r="V14">
            <v>5.7</v>
          </cell>
          <cell r="W14">
            <v>3.9</v>
          </cell>
          <cell r="X14">
            <v>3.2</v>
          </cell>
          <cell r="Y14">
            <v>3.9</v>
          </cell>
          <cell r="Z14">
            <v>1.4</v>
          </cell>
          <cell r="AA14">
            <v>6.3</v>
          </cell>
          <cell r="AB14">
            <v>3.9</v>
          </cell>
          <cell r="AC14">
            <v>-0.4</v>
          </cell>
          <cell r="AD14">
            <v>2.5</v>
          </cell>
          <cell r="AE14">
            <v>3.4</v>
          </cell>
          <cell r="AF14">
            <v>2.7</v>
          </cell>
          <cell r="AI14">
            <v>2030</v>
          </cell>
          <cell r="AJ14">
            <v>605</v>
          </cell>
          <cell r="AK14">
            <v>89</v>
          </cell>
          <cell r="AL14">
            <v>694</v>
          </cell>
          <cell r="AM14">
            <v>44</v>
          </cell>
          <cell r="AN14">
            <v>738</v>
          </cell>
          <cell r="AO14">
            <v>101</v>
          </cell>
          <cell r="AP14">
            <v>103</v>
          </cell>
          <cell r="AQ14">
            <v>942</v>
          </cell>
          <cell r="AR14">
            <v>1020</v>
          </cell>
          <cell r="AS14">
            <v>3991</v>
          </cell>
          <cell r="AT14">
            <v>378</v>
          </cell>
          <cell r="AU14">
            <v>3</v>
          </cell>
          <cell r="AV14">
            <v>4372</v>
          </cell>
          <cell r="AY14">
            <v>3.1</v>
          </cell>
          <cell r="AZ14">
            <v>-0.9</v>
          </cell>
          <cell r="BA14">
            <v>-4.9000000000000004</v>
          </cell>
          <cell r="BB14">
            <v>-1.4</v>
          </cell>
          <cell r="BC14">
            <v>2.5</v>
          </cell>
          <cell r="BD14">
            <v>-1.2</v>
          </cell>
          <cell r="BE14">
            <v>1.4</v>
          </cell>
          <cell r="BF14">
            <v>14</v>
          </cell>
          <cell r="BG14">
            <v>0.6</v>
          </cell>
          <cell r="BH14">
            <v>6.1</v>
          </cell>
          <cell r="BI14">
            <v>3.2</v>
          </cell>
          <cell r="BJ14">
            <v>3.7</v>
          </cell>
          <cell r="BK14">
            <v>5</v>
          </cell>
          <cell r="BN14">
            <v>2026</v>
          </cell>
          <cell r="BO14">
            <v>590</v>
          </cell>
          <cell r="BP14">
            <v>67</v>
          </cell>
          <cell r="BQ14">
            <v>657</v>
          </cell>
          <cell r="BR14">
            <v>44</v>
          </cell>
          <cell r="BS14">
            <v>700</v>
          </cell>
          <cell r="BT14">
            <v>101</v>
          </cell>
          <cell r="BU14">
            <v>88</v>
          </cell>
          <cell r="BV14">
            <v>889</v>
          </cell>
          <cell r="BW14">
            <v>799</v>
          </cell>
          <cell r="BX14">
            <v>3714</v>
          </cell>
          <cell r="BY14">
            <v>404</v>
          </cell>
          <cell r="BZ14">
            <v>60</v>
          </cell>
          <cell r="CA14">
            <v>4178</v>
          </cell>
          <cell r="CB14">
            <v>0</v>
          </cell>
          <cell r="CC14">
            <v>0</v>
          </cell>
          <cell r="CD14">
            <v>0</v>
          </cell>
          <cell r="CE14">
            <v>0</v>
          </cell>
          <cell r="CF14">
            <v>0</v>
          </cell>
          <cell r="CG14">
            <v>0</v>
          </cell>
          <cell r="CH14">
            <v>0</v>
          </cell>
          <cell r="CI14">
            <v>0</v>
          </cell>
          <cell r="CJ14">
            <v>0</v>
          </cell>
          <cell r="CK14">
            <v>0</v>
          </cell>
          <cell r="CL14">
            <v>0</v>
          </cell>
          <cell r="CM14">
            <v>0</v>
          </cell>
        </row>
        <row r="15">
          <cell r="A15">
            <v>22160</v>
          </cell>
          <cell r="D15">
            <v>2080</v>
          </cell>
          <cell r="E15">
            <v>630</v>
          </cell>
          <cell r="F15">
            <v>108</v>
          </cell>
          <cell r="G15">
            <v>738</v>
          </cell>
          <cell r="H15">
            <v>46</v>
          </cell>
          <cell r="I15">
            <v>783</v>
          </cell>
          <cell r="J15">
            <v>103</v>
          </cell>
          <cell r="K15">
            <v>106</v>
          </cell>
          <cell r="L15">
            <v>992</v>
          </cell>
          <cell r="M15">
            <v>986</v>
          </cell>
          <cell r="N15">
            <v>4057</v>
          </cell>
          <cell r="O15">
            <v>393</v>
          </cell>
          <cell r="P15">
            <v>-44</v>
          </cell>
          <cell r="Q15">
            <v>4406</v>
          </cell>
          <cell r="T15">
            <v>2.4</v>
          </cell>
          <cell r="U15">
            <v>0.8</v>
          </cell>
          <cell r="V15">
            <v>9.1</v>
          </cell>
          <cell r="W15">
            <v>1.9</v>
          </cell>
          <cell r="X15">
            <v>3.3</v>
          </cell>
          <cell r="Y15">
            <v>2</v>
          </cell>
          <cell r="Z15">
            <v>1.6</v>
          </cell>
          <cell r="AA15">
            <v>5.6</v>
          </cell>
          <cell r="AB15">
            <v>2.2999999999999998</v>
          </cell>
          <cell r="AC15">
            <v>0.5</v>
          </cell>
          <cell r="AD15">
            <v>1.9</v>
          </cell>
          <cell r="AE15">
            <v>3.3</v>
          </cell>
          <cell r="AF15">
            <v>1.9</v>
          </cell>
          <cell r="AI15">
            <v>2081</v>
          </cell>
          <cell r="AJ15">
            <v>649</v>
          </cell>
          <cell r="AK15">
            <v>117</v>
          </cell>
          <cell r="AL15">
            <v>766</v>
          </cell>
          <cell r="AM15">
            <v>46</v>
          </cell>
          <cell r="AN15">
            <v>812</v>
          </cell>
          <cell r="AO15">
            <v>103</v>
          </cell>
          <cell r="AP15">
            <v>107</v>
          </cell>
          <cell r="AQ15">
            <v>1022</v>
          </cell>
          <cell r="AR15">
            <v>960</v>
          </cell>
          <cell r="AS15">
            <v>4063</v>
          </cell>
          <cell r="AT15">
            <v>395</v>
          </cell>
          <cell r="AU15">
            <v>-63</v>
          </cell>
          <cell r="AV15">
            <v>4394</v>
          </cell>
          <cell r="AY15">
            <v>2.5</v>
          </cell>
          <cell r="AZ15">
            <v>7.3</v>
          </cell>
          <cell r="BA15">
            <v>32</v>
          </cell>
          <cell r="BB15">
            <v>10.4</v>
          </cell>
          <cell r="BC15">
            <v>4.7</v>
          </cell>
          <cell r="BD15">
            <v>10.1</v>
          </cell>
          <cell r="BE15">
            <v>1.9</v>
          </cell>
          <cell r="BF15">
            <v>3.8</v>
          </cell>
          <cell r="BG15">
            <v>8.5</v>
          </cell>
          <cell r="BH15">
            <v>-5.8</v>
          </cell>
          <cell r="BI15">
            <v>1.8</v>
          </cell>
          <cell r="BJ15">
            <v>4.5999999999999996</v>
          </cell>
          <cell r="BK15">
            <v>0.5</v>
          </cell>
          <cell r="BN15">
            <v>2097</v>
          </cell>
          <cell r="BO15">
            <v>664</v>
          </cell>
          <cell r="BP15">
            <v>138</v>
          </cell>
          <cell r="BQ15">
            <v>802</v>
          </cell>
          <cell r="BR15">
            <v>46</v>
          </cell>
          <cell r="BS15">
            <v>848</v>
          </cell>
          <cell r="BT15">
            <v>103</v>
          </cell>
          <cell r="BU15">
            <v>118</v>
          </cell>
          <cell r="BV15">
            <v>1069</v>
          </cell>
          <cell r="BW15">
            <v>953</v>
          </cell>
          <cell r="BX15">
            <v>4118</v>
          </cell>
          <cell r="BY15">
            <v>372</v>
          </cell>
          <cell r="BZ15">
            <v>-156</v>
          </cell>
          <cell r="CA15">
            <v>4335</v>
          </cell>
          <cell r="CB15">
            <v>0</v>
          </cell>
          <cell r="CC15">
            <v>0</v>
          </cell>
          <cell r="CD15">
            <v>0</v>
          </cell>
          <cell r="CE15">
            <v>0</v>
          </cell>
          <cell r="CF15">
            <v>0</v>
          </cell>
          <cell r="CG15">
            <v>0</v>
          </cell>
          <cell r="CH15">
            <v>0</v>
          </cell>
          <cell r="CI15">
            <v>0</v>
          </cell>
          <cell r="CJ15">
            <v>0</v>
          </cell>
          <cell r="CK15">
            <v>0</v>
          </cell>
          <cell r="CL15">
            <v>0</v>
          </cell>
          <cell r="CM15">
            <v>0</v>
          </cell>
        </row>
        <row r="16">
          <cell r="A16">
            <v>22251</v>
          </cell>
          <cell r="D16">
            <v>2101</v>
          </cell>
          <cell r="E16">
            <v>608</v>
          </cell>
          <cell r="F16">
            <v>110</v>
          </cell>
          <cell r="G16">
            <v>718</v>
          </cell>
          <cell r="H16">
            <v>47</v>
          </cell>
          <cell r="I16">
            <v>764</v>
          </cell>
          <cell r="J16">
            <v>104</v>
          </cell>
          <cell r="K16">
            <v>109</v>
          </cell>
          <cell r="L16">
            <v>978</v>
          </cell>
          <cell r="M16">
            <v>1002</v>
          </cell>
          <cell r="N16">
            <v>4080</v>
          </cell>
          <cell r="O16">
            <v>397</v>
          </cell>
          <cell r="P16">
            <v>-53</v>
          </cell>
          <cell r="Q16">
            <v>4424</v>
          </cell>
          <cell r="T16">
            <v>1</v>
          </cell>
          <cell r="U16">
            <v>-3.5</v>
          </cell>
          <cell r="V16">
            <v>1.8</v>
          </cell>
          <cell r="W16">
            <v>-2.7</v>
          </cell>
          <cell r="X16">
            <v>2.6</v>
          </cell>
          <cell r="Y16">
            <v>-2.4</v>
          </cell>
          <cell r="Z16">
            <v>1.4</v>
          </cell>
          <cell r="AA16">
            <v>3</v>
          </cell>
          <cell r="AB16">
            <v>-1.4</v>
          </cell>
          <cell r="AC16">
            <v>1.7</v>
          </cell>
          <cell r="AD16">
            <v>0.6</v>
          </cell>
          <cell r="AE16">
            <v>0.8</v>
          </cell>
          <cell r="AF16">
            <v>0.4</v>
          </cell>
          <cell r="AI16">
            <v>2113</v>
          </cell>
          <cell r="AJ16">
            <v>619</v>
          </cell>
          <cell r="AK16">
            <v>110</v>
          </cell>
          <cell r="AL16">
            <v>729</v>
          </cell>
          <cell r="AM16">
            <v>47</v>
          </cell>
          <cell r="AN16">
            <v>776</v>
          </cell>
          <cell r="AO16">
            <v>104</v>
          </cell>
          <cell r="AP16">
            <v>108</v>
          </cell>
          <cell r="AQ16">
            <v>988</v>
          </cell>
          <cell r="AR16">
            <v>986</v>
          </cell>
          <cell r="AS16">
            <v>4087</v>
          </cell>
          <cell r="AT16">
            <v>402</v>
          </cell>
          <cell r="AU16">
            <v>-66</v>
          </cell>
          <cell r="AV16">
            <v>4422</v>
          </cell>
          <cell r="AY16">
            <v>1.6</v>
          </cell>
          <cell r="AZ16">
            <v>-4.7</v>
          </cell>
          <cell r="BA16">
            <v>-5.8</v>
          </cell>
          <cell r="BB16">
            <v>-4.9000000000000004</v>
          </cell>
          <cell r="BC16">
            <v>2.4</v>
          </cell>
          <cell r="BD16">
            <v>-4.5</v>
          </cell>
          <cell r="BE16">
            <v>1.3</v>
          </cell>
          <cell r="BF16">
            <v>0.9</v>
          </cell>
          <cell r="BG16">
            <v>-3.3</v>
          </cell>
          <cell r="BH16">
            <v>2.7</v>
          </cell>
          <cell r="BI16">
            <v>0.6</v>
          </cell>
          <cell r="BJ16">
            <v>1.7</v>
          </cell>
          <cell r="BK16">
            <v>0.6</v>
          </cell>
          <cell r="BN16">
            <v>2206</v>
          </cell>
          <cell r="BO16">
            <v>691</v>
          </cell>
          <cell r="BP16">
            <v>126</v>
          </cell>
          <cell r="BQ16">
            <v>817</v>
          </cell>
          <cell r="BR16">
            <v>47</v>
          </cell>
          <cell r="BS16">
            <v>864</v>
          </cell>
          <cell r="BT16">
            <v>104</v>
          </cell>
          <cell r="BU16">
            <v>118</v>
          </cell>
          <cell r="BV16">
            <v>1086</v>
          </cell>
          <cell r="BW16">
            <v>1280</v>
          </cell>
          <cell r="BX16">
            <v>4572</v>
          </cell>
          <cell r="BY16">
            <v>398</v>
          </cell>
          <cell r="BZ16">
            <v>-111</v>
          </cell>
          <cell r="CA16">
            <v>4859</v>
          </cell>
          <cell r="CB16">
            <v>0</v>
          </cell>
          <cell r="CC16">
            <v>0</v>
          </cell>
          <cell r="CD16">
            <v>0</v>
          </cell>
          <cell r="CE16">
            <v>0</v>
          </cell>
          <cell r="CF16">
            <v>0</v>
          </cell>
          <cell r="CG16">
            <v>0</v>
          </cell>
          <cell r="CH16">
            <v>0</v>
          </cell>
          <cell r="CI16">
            <v>0</v>
          </cell>
          <cell r="CJ16">
            <v>0</v>
          </cell>
          <cell r="CK16">
            <v>-1</v>
          </cell>
          <cell r="CL16">
            <v>0</v>
          </cell>
          <cell r="CM16">
            <v>0</v>
          </cell>
        </row>
        <row r="17">
          <cell r="A17">
            <v>22341</v>
          </cell>
          <cell r="D17">
            <v>2104</v>
          </cell>
          <cell r="E17">
            <v>567</v>
          </cell>
          <cell r="F17">
            <v>105</v>
          </cell>
          <cell r="G17">
            <v>672</v>
          </cell>
          <cell r="H17">
            <v>47</v>
          </cell>
          <cell r="I17">
            <v>720</v>
          </cell>
          <cell r="J17">
            <v>105</v>
          </cell>
          <cell r="K17">
            <v>111</v>
          </cell>
          <cell r="L17">
            <v>936</v>
          </cell>
          <cell r="M17">
            <v>1015</v>
          </cell>
          <cell r="N17">
            <v>4055</v>
          </cell>
          <cell r="O17">
            <v>384</v>
          </cell>
          <cell r="P17">
            <v>-51</v>
          </cell>
          <cell r="Q17">
            <v>4387</v>
          </cell>
          <cell r="T17">
            <v>0.2</v>
          </cell>
          <cell r="U17">
            <v>-6.7</v>
          </cell>
          <cell r="V17">
            <v>-4.2</v>
          </cell>
          <cell r="W17">
            <v>-6.3</v>
          </cell>
          <cell r="X17">
            <v>0.7</v>
          </cell>
          <cell r="Y17">
            <v>-5.9</v>
          </cell>
          <cell r="Z17">
            <v>1.1000000000000001</v>
          </cell>
          <cell r="AA17">
            <v>1.7</v>
          </cell>
          <cell r="AB17">
            <v>-4.3</v>
          </cell>
          <cell r="AC17">
            <v>1.3</v>
          </cell>
          <cell r="AD17">
            <v>-0.6</v>
          </cell>
          <cell r="AE17">
            <v>-3.2</v>
          </cell>
          <cell r="AF17">
            <v>-0.8</v>
          </cell>
          <cell r="AI17">
            <v>2097</v>
          </cell>
          <cell r="AJ17">
            <v>554</v>
          </cell>
          <cell r="AK17">
            <v>109</v>
          </cell>
          <cell r="AL17">
            <v>663</v>
          </cell>
          <cell r="AM17">
            <v>47</v>
          </cell>
          <cell r="AN17">
            <v>710</v>
          </cell>
          <cell r="AO17">
            <v>105</v>
          </cell>
          <cell r="AP17">
            <v>111</v>
          </cell>
          <cell r="AQ17">
            <v>927</v>
          </cell>
          <cell r="AR17">
            <v>1046</v>
          </cell>
          <cell r="AS17">
            <v>4069</v>
          </cell>
          <cell r="AT17">
            <v>387</v>
          </cell>
          <cell r="AU17">
            <v>-41</v>
          </cell>
          <cell r="AV17">
            <v>4415</v>
          </cell>
          <cell r="AY17">
            <v>-0.8</v>
          </cell>
          <cell r="AZ17">
            <v>-10.5</v>
          </cell>
          <cell r="BA17">
            <v>-1</v>
          </cell>
          <cell r="BB17">
            <v>-9</v>
          </cell>
          <cell r="BC17">
            <v>0.2</v>
          </cell>
          <cell r="BD17">
            <v>-8.5</v>
          </cell>
          <cell r="BE17">
            <v>1.1000000000000001</v>
          </cell>
          <cell r="BF17">
            <v>3.2</v>
          </cell>
          <cell r="BG17">
            <v>-6.2</v>
          </cell>
          <cell r="BH17">
            <v>6.1</v>
          </cell>
          <cell r="BI17">
            <v>-0.4</v>
          </cell>
          <cell r="BJ17">
            <v>-3.7</v>
          </cell>
          <cell r="BK17">
            <v>-0.2</v>
          </cell>
          <cell r="BN17">
            <v>1999</v>
          </cell>
          <cell r="BO17">
            <v>491</v>
          </cell>
          <cell r="BP17">
            <v>100</v>
          </cell>
          <cell r="BQ17">
            <v>591</v>
          </cell>
          <cell r="BR17">
            <v>47</v>
          </cell>
          <cell r="BS17">
            <v>638</v>
          </cell>
          <cell r="BT17">
            <v>105</v>
          </cell>
          <cell r="BU17">
            <v>105</v>
          </cell>
          <cell r="BV17">
            <v>849</v>
          </cell>
          <cell r="BW17">
            <v>995</v>
          </cell>
          <cell r="BX17">
            <v>3843</v>
          </cell>
          <cell r="BY17">
            <v>388</v>
          </cell>
          <cell r="BZ17">
            <v>-6</v>
          </cell>
          <cell r="CA17">
            <v>4225</v>
          </cell>
          <cell r="CB17">
            <v>0</v>
          </cell>
          <cell r="CC17">
            <v>0</v>
          </cell>
          <cell r="CD17">
            <v>0</v>
          </cell>
          <cell r="CE17">
            <v>0</v>
          </cell>
          <cell r="CF17">
            <v>0</v>
          </cell>
          <cell r="CG17">
            <v>0</v>
          </cell>
          <cell r="CH17">
            <v>-1</v>
          </cell>
          <cell r="CI17">
            <v>0</v>
          </cell>
          <cell r="CJ17">
            <v>0</v>
          </cell>
          <cell r="CK17">
            <v>0</v>
          </cell>
          <cell r="CL17">
            <v>0</v>
          </cell>
          <cell r="CM17">
            <v>0</v>
          </cell>
        </row>
        <row r="18">
          <cell r="A18">
            <v>22433</v>
          </cell>
          <cell r="D18">
            <v>2103</v>
          </cell>
          <cell r="E18">
            <v>538</v>
          </cell>
          <cell r="F18">
            <v>102</v>
          </cell>
          <cell r="G18">
            <v>640</v>
          </cell>
          <cell r="H18">
            <v>47</v>
          </cell>
          <cell r="I18">
            <v>687</v>
          </cell>
          <cell r="J18">
            <v>106</v>
          </cell>
          <cell r="K18">
            <v>114</v>
          </cell>
          <cell r="L18">
            <v>907</v>
          </cell>
          <cell r="M18">
            <v>1007</v>
          </cell>
          <cell r="N18">
            <v>4017</v>
          </cell>
          <cell r="O18">
            <v>364</v>
          </cell>
          <cell r="P18">
            <v>-39</v>
          </cell>
          <cell r="Q18">
            <v>4342</v>
          </cell>
          <cell r="T18">
            <v>0</v>
          </cell>
          <cell r="U18">
            <v>-5.0999999999999996</v>
          </cell>
          <cell r="V18">
            <v>-3.2</v>
          </cell>
          <cell r="W18">
            <v>-4.8</v>
          </cell>
          <cell r="X18">
            <v>-1.2</v>
          </cell>
          <cell r="Y18">
            <v>-4.5999999999999996</v>
          </cell>
          <cell r="Z18">
            <v>0.8</v>
          </cell>
          <cell r="AA18">
            <v>3</v>
          </cell>
          <cell r="AB18">
            <v>-3.1</v>
          </cell>
          <cell r="AC18">
            <v>-0.8</v>
          </cell>
          <cell r="AD18">
            <v>-0.9</v>
          </cell>
          <cell r="AE18">
            <v>-5.2</v>
          </cell>
          <cell r="AF18">
            <v>-1</v>
          </cell>
          <cell r="AI18">
            <v>2097</v>
          </cell>
          <cell r="AJ18">
            <v>537</v>
          </cell>
          <cell r="AK18">
            <v>87</v>
          </cell>
          <cell r="AL18">
            <v>624</v>
          </cell>
          <cell r="AM18">
            <v>47</v>
          </cell>
          <cell r="AN18">
            <v>671</v>
          </cell>
          <cell r="AO18">
            <v>106</v>
          </cell>
          <cell r="AP18">
            <v>113</v>
          </cell>
          <cell r="AQ18">
            <v>890</v>
          </cell>
          <cell r="AR18">
            <v>1009</v>
          </cell>
          <cell r="AS18">
            <v>3996</v>
          </cell>
          <cell r="AT18">
            <v>361</v>
          </cell>
          <cell r="AU18">
            <v>-39</v>
          </cell>
          <cell r="AV18">
            <v>4317</v>
          </cell>
          <cell r="AY18">
            <v>0</v>
          </cell>
          <cell r="AZ18">
            <v>-3.1</v>
          </cell>
          <cell r="BA18">
            <v>-20.5</v>
          </cell>
          <cell r="BB18">
            <v>-6</v>
          </cell>
          <cell r="BC18">
            <v>0.2</v>
          </cell>
          <cell r="BD18">
            <v>-5.6</v>
          </cell>
          <cell r="BE18">
            <v>0.8</v>
          </cell>
          <cell r="BF18">
            <v>2</v>
          </cell>
          <cell r="BG18">
            <v>-3.9</v>
          </cell>
          <cell r="BH18">
            <v>-3.5</v>
          </cell>
          <cell r="BI18">
            <v>-1.8</v>
          </cell>
          <cell r="BJ18">
            <v>-6.7</v>
          </cell>
          <cell r="BK18">
            <v>-2.2000000000000002</v>
          </cell>
          <cell r="BN18">
            <v>2090</v>
          </cell>
          <cell r="BO18">
            <v>524</v>
          </cell>
          <cell r="BP18">
            <v>66</v>
          </cell>
          <cell r="BQ18">
            <v>590</v>
          </cell>
          <cell r="BR18">
            <v>47</v>
          </cell>
          <cell r="BS18">
            <v>637</v>
          </cell>
          <cell r="BT18">
            <v>106</v>
          </cell>
          <cell r="BU18">
            <v>97</v>
          </cell>
          <cell r="BV18">
            <v>840</v>
          </cell>
          <cell r="BW18">
            <v>773</v>
          </cell>
          <cell r="BX18">
            <v>3704</v>
          </cell>
          <cell r="BY18">
            <v>388</v>
          </cell>
          <cell r="BZ18">
            <v>41</v>
          </cell>
          <cell r="CA18">
            <v>4132</v>
          </cell>
          <cell r="CB18">
            <v>0</v>
          </cell>
          <cell r="CC18">
            <v>0</v>
          </cell>
          <cell r="CD18">
            <v>0</v>
          </cell>
          <cell r="CE18">
            <v>0</v>
          </cell>
          <cell r="CF18">
            <v>0</v>
          </cell>
          <cell r="CG18">
            <v>1</v>
          </cell>
          <cell r="CH18">
            <v>0</v>
          </cell>
          <cell r="CI18">
            <v>0</v>
          </cell>
          <cell r="CJ18">
            <v>0</v>
          </cell>
          <cell r="CK18">
            <v>0</v>
          </cell>
          <cell r="CL18">
            <v>0</v>
          </cell>
          <cell r="CM18">
            <v>0</v>
          </cell>
        </row>
        <row r="19">
          <cell r="A19">
            <v>22525</v>
          </cell>
          <cell r="D19">
            <v>2115</v>
          </cell>
          <cell r="E19">
            <v>554</v>
          </cell>
          <cell r="F19">
            <v>106</v>
          </cell>
          <cell r="G19">
            <v>660</v>
          </cell>
          <cell r="H19">
            <v>46</v>
          </cell>
          <cell r="I19">
            <v>706</v>
          </cell>
          <cell r="J19">
            <v>107</v>
          </cell>
          <cell r="K19">
            <v>118</v>
          </cell>
          <cell r="L19">
            <v>931</v>
          </cell>
          <cell r="M19">
            <v>969</v>
          </cell>
          <cell r="N19">
            <v>4015</v>
          </cell>
          <cell r="O19">
            <v>354</v>
          </cell>
          <cell r="P19">
            <v>-41</v>
          </cell>
          <cell r="Q19">
            <v>4327</v>
          </cell>
          <cell r="T19">
            <v>0.6</v>
          </cell>
          <cell r="U19">
            <v>2.9</v>
          </cell>
          <cell r="V19">
            <v>4.0999999999999996</v>
          </cell>
          <cell r="W19">
            <v>3.1</v>
          </cell>
          <cell r="X19">
            <v>-1.7</v>
          </cell>
          <cell r="Y19">
            <v>2.7</v>
          </cell>
          <cell r="Z19">
            <v>0.7</v>
          </cell>
          <cell r="AA19">
            <v>3.6</v>
          </cell>
          <cell r="AB19">
            <v>2.6</v>
          </cell>
          <cell r="AC19">
            <v>-3.7</v>
          </cell>
          <cell r="AD19">
            <v>-0.1</v>
          </cell>
          <cell r="AE19">
            <v>-2.8</v>
          </cell>
          <cell r="AF19">
            <v>-0.3</v>
          </cell>
          <cell r="AI19">
            <v>2125</v>
          </cell>
          <cell r="AJ19">
            <v>544</v>
          </cell>
          <cell r="AK19">
            <v>119</v>
          </cell>
          <cell r="AL19">
            <v>663</v>
          </cell>
          <cell r="AM19">
            <v>45</v>
          </cell>
          <cell r="AN19">
            <v>709</v>
          </cell>
          <cell r="AO19">
            <v>107</v>
          </cell>
          <cell r="AP19">
            <v>119</v>
          </cell>
          <cell r="AQ19">
            <v>934</v>
          </cell>
          <cell r="AR19">
            <v>960</v>
          </cell>
          <cell r="AS19">
            <v>4018</v>
          </cell>
          <cell r="AT19">
            <v>349</v>
          </cell>
          <cell r="AU19">
            <v>-42</v>
          </cell>
          <cell r="AV19">
            <v>4326</v>
          </cell>
          <cell r="AY19">
            <v>1.3</v>
          </cell>
          <cell r="AZ19">
            <v>1.4</v>
          </cell>
          <cell r="BA19">
            <v>37</v>
          </cell>
          <cell r="BB19">
            <v>6.4</v>
          </cell>
          <cell r="BC19">
            <v>-4</v>
          </cell>
          <cell r="BD19">
            <v>5.7</v>
          </cell>
          <cell r="BE19">
            <v>0.5</v>
          </cell>
          <cell r="BF19">
            <v>4.5</v>
          </cell>
          <cell r="BG19">
            <v>4.9000000000000004</v>
          </cell>
          <cell r="BH19">
            <v>-4.8</v>
          </cell>
          <cell r="BI19">
            <v>0.6</v>
          </cell>
          <cell r="BJ19">
            <v>-3.2</v>
          </cell>
          <cell r="BK19">
            <v>0.2</v>
          </cell>
          <cell r="BN19">
            <v>2111</v>
          </cell>
          <cell r="BO19">
            <v>557</v>
          </cell>
          <cell r="BP19">
            <v>140</v>
          </cell>
          <cell r="BQ19">
            <v>697</v>
          </cell>
          <cell r="BR19">
            <v>45</v>
          </cell>
          <cell r="BS19">
            <v>743</v>
          </cell>
          <cell r="BT19">
            <v>107</v>
          </cell>
          <cell r="BU19">
            <v>131</v>
          </cell>
          <cell r="BV19">
            <v>980</v>
          </cell>
          <cell r="BW19">
            <v>971</v>
          </cell>
          <cell r="BX19">
            <v>4061</v>
          </cell>
          <cell r="BY19">
            <v>332</v>
          </cell>
          <cell r="BZ19">
            <v>-106</v>
          </cell>
          <cell r="CA19">
            <v>4287</v>
          </cell>
          <cell r="CB19">
            <v>0</v>
          </cell>
          <cell r="CC19">
            <v>0</v>
          </cell>
          <cell r="CD19">
            <v>0</v>
          </cell>
          <cell r="CE19">
            <v>0</v>
          </cell>
          <cell r="CF19">
            <v>0</v>
          </cell>
          <cell r="CG19">
            <v>0</v>
          </cell>
          <cell r="CH19">
            <v>0</v>
          </cell>
          <cell r="CI19">
            <v>0</v>
          </cell>
          <cell r="CJ19">
            <v>0</v>
          </cell>
          <cell r="CK19">
            <v>0</v>
          </cell>
          <cell r="CL19">
            <v>0</v>
          </cell>
          <cell r="CM19">
            <v>-1</v>
          </cell>
        </row>
        <row r="20">
          <cell r="A20">
            <v>22616</v>
          </cell>
          <cell r="D20">
            <v>2149</v>
          </cell>
          <cell r="E20">
            <v>602</v>
          </cell>
          <cell r="F20">
            <v>114</v>
          </cell>
          <cell r="G20">
            <v>716</v>
          </cell>
          <cell r="H20">
            <v>45</v>
          </cell>
          <cell r="I20">
            <v>761</v>
          </cell>
          <cell r="J20">
            <v>108</v>
          </cell>
          <cell r="K20">
            <v>123</v>
          </cell>
          <cell r="L20">
            <v>991</v>
          </cell>
          <cell r="M20">
            <v>943</v>
          </cell>
          <cell r="N20">
            <v>4083</v>
          </cell>
          <cell r="O20">
            <v>358</v>
          </cell>
          <cell r="P20">
            <v>-61</v>
          </cell>
          <cell r="Q20">
            <v>4380</v>
          </cell>
          <cell r="T20">
            <v>1.6</v>
          </cell>
          <cell r="U20">
            <v>8.8000000000000007</v>
          </cell>
          <cell r="V20">
            <v>7.2</v>
          </cell>
          <cell r="W20">
            <v>8.5</v>
          </cell>
          <cell r="X20">
            <v>-1.2</v>
          </cell>
          <cell r="Y20">
            <v>7.9</v>
          </cell>
          <cell r="Z20">
            <v>0.7</v>
          </cell>
          <cell r="AA20">
            <v>3.8</v>
          </cell>
          <cell r="AB20">
            <v>6.5</v>
          </cell>
          <cell r="AC20">
            <v>-2.7</v>
          </cell>
          <cell r="AD20">
            <v>1.7</v>
          </cell>
          <cell r="AE20">
            <v>1.3</v>
          </cell>
          <cell r="AF20">
            <v>1.2</v>
          </cell>
          <cell r="AI20">
            <v>2133</v>
          </cell>
          <cell r="AJ20">
            <v>600</v>
          </cell>
          <cell r="AK20">
            <v>109</v>
          </cell>
          <cell r="AL20">
            <v>708</v>
          </cell>
          <cell r="AM20">
            <v>45</v>
          </cell>
          <cell r="AN20">
            <v>754</v>
          </cell>
          <cell r="AO20">
            <v>108</v>
          </cell>
          <cell r="AP20">
            <v>123</v>
          </cell>
          <cell r="AQ20">
            <v>985</v>
          </cell>
          <cell r="AR20">
            <v>940</v>
          </cell>
          <cell r="AS20">
            <v>4058</v>
          </cell>
          <cell r="AT20">
            <v>357</v>
          </cell>
          <cell r="AU20">
            <v>-53</v>
          </cell>
          <cell r="AV20">
            <v>4362</v>
          </cell>
          <cell r="AY20">
            <v>0.4</v>
          </cell>
          <cell r="AZ20">
            <v>10.1</v>
          </cell>
          <cell r="BA20">
            <v>-8.4</v>
          </cell>
          <cell r="BB20">
            <v>6.8</v>
          </cell>
          <cell r="BC20">
            <v>0.1</v>
          </cell>
          <cell r="BD20">
            <v>6.4</v>
          </cell>
          <cell r="BE20">
            <v>0.8</v>
          </cell>
          <cell r="BF20">
            <v>4.0999999999999996</v>
          </cell>
          <cell r="BG20">
            <v>5.5</v>
          </cell>
          <cell r="BH20">
            <v>-2.1</v>
          </cell>
          <cell r="BI20">
            <v>1</v>
          </cell>
          <cell r="BJ20">
            <v>2.2999999999999998</v>
          </cell>
          <cell r="BK20">
            <v>0.8</v>
          </cell>
          <cell r="BN20">
            <v>2278</v>
          </cell>
          <cell r="BO20">
            <v>668</v>
          </cell>
          <cell r="BP20">
            <v>124</v>
          </cell>
          <cell r="BQ20">
            <v>792</v>
          </cell>
          <cell r="BR20">
            <v>45</v>
          </cell>
          <cell r="BS20">
            <v>838</v>
          </cell>
          <cell r="BT20">
            <v>108</v>
          </cell>
          <cell r="BU20">
            <v>135</v>
          </cell>
          <cell r="BV20">
            <v>1081</v>
          </cell>
          <cell r="BW20">
            <v>1214</v>
          </cell>
          <cell r="BX20">
            <v>4572</v>
          </cell>
          <cell r="BY20">
            <v>349</v>
          </cell>
          <cell r="BZ20">
            <v>-112</v>
          </cell>
          <cell r="CA20">
            <v>4809</v>
          </cell>
          <cell r="CB20">
            <v>0</v>
          </cell>
          <cell r="CC20">
            <v>0</v>
          </cell>
          <cell r="CD20">
            <v>0</v>
          </cell>
          <cell r="CE20">
            <v>0</v>
          </cell>
          <cell r="CF20">
            <v>-1</v>
          </cell>
          <cell r="CG20">
            <v>1</v>
          </cell>
          <cell r="CH20">
            <v>0</v>
          </cell>
          <cell r="CI20">
            <v>0</v>
          </cell>
          <cell r="CJ20">
            <v>-1</v>
          </cell>
          <cell r="CK20">
            <v>0</v>
          </cell>
          <cell r="CL20">
            <v>0</v>
          </cell>
          <cell r="CM20">
            <v>-1</v>
          </cell>
        </row>
        <row r="21">
          <cell r="A21">
            <v>22706</v>
          </cell>
          <cell r="D21">
            <v>2190</v>
          </cell>
          <cell r="E21">
            <v>651</v>
          </cell>
          <cell r="F21">
            <v>119</v>
          </cell>
          <cell r="G21">
            <v>770</v>
          </cell>
          <cell r="H21">
            <v>45</v>
          </cell>
          <cell r="I21">
            <v>815</v>
          </cell>
          <cell r="J21">
            <v>108</v>
          </cell>
          <cell r="K21">
            <v>128</v>
          </cell>
          <cell r="L21">
            <v>1051</v>
          </cell>
          <cell r="M21">
            <v>950</v>
          </cell>
          <cell r="N21">
            <v>4191</v>
          </cell>
          <cell r="O21">
            <v>370</v>
          </cell>
          <cell r="P21">
            <v>-86</v>
          </cell>
          <cell r="Q21">
            <v>4475</v>
          </cell>
          <cell r="T21">
            <v>1.9</v>
          </cell>
          <cell r="U21">
            <v>8</v>
          </cell>
          <cell r="V21">
            <v>5</v>
          </cell>
          <cell r="W21">
            <v>7.6</v>
          </cell>
          <cell r="X21">
            <v>-0.3</v>
          </cell>
          <cell r="Y21">
            <v>7.1</v>
          </cell>
          <cell r="Z21">
            <v>0.8</v>
          </cell>
          <cell r="AA21">
            <v>3.9</v>
          </cell>
          <cell r="AB21">
            <v>6</v>
          </cell>
          <cell r="AC21">
            <v>0.7</v>
          </cell>
          <cell r="AD21">
            <v>2.6</v>
          </cell>
          <cell r="AE21">
            <v>3.4</v>
          </cell>
          <cell r="AF21">
            <v>2.2000000000000002</v>
          </cell>
          <cell r="AI21">
            <v>2193</v>
          </cell>
          <cell r="AJ21">
            <v>667</v>
          </cell>
          <cell r="AK21">
            <v>118</v>
          </cell>
          <cell r="AL21">
            <v>785</v>
          </cell>
          <cell r="AM21">
            <v>45</v>
          </cell>
          <cell r="AN21">
            <v>830</v>
          </cell>
          <cell r="AO21">
            <v>108</v>
          </cell>
          <cell r="AP21">
            <v>126</v>
          </cell>
          <cell r="AQ21">
            <v>1065</v>
          </cell>
          <cell r="AR21">
            <v>941</v>
          </cell>
          <cell r="AS21">
            <v>4198</v>
          </cell>
          <cell r="AT21">
            <v>377</v>
          </cell>
          <cell r="AU21">
            <v>-83</v>
          </cell>
          <cell r="AV21">
            <v>4492</v>
          </cell>
          <cell r="AY21">
            <v>2.8</v>
          </cell>
          <cell r="AZ21">
            <v>11.2</v>
          </cell>
          <cell r="BA21">
            <v>8.3000000000000007</v>
          </cell>
          <cell r="BB21">
            <v>10.8</v>
          </cell>
          <cell r="BC21">
            <v>0</v>
          </cell>
          <cell r="BD21">
            <v>10.1</v>
          </cell>
          <cell r="BE21">
            <v>0.8</v>
          </cell>
          <cell r="BF21">
            <v>2.2999999999999998</v>
          </cell>
          <cell r="BG21">
            <v>8.1</v>
          </cell>
          <cell r="BH21">
            <v>0.1</v>
          </cell>
          <cell r="BI21">
            <v>3.5</v>
          </cell>
          <cell r="BJ21">
            <v>5.7</v>
          </cell>
          <cell r="BK21">
            <v>3</v>
          </cell>
          <cell r="BN21">
            <v>2058</v>
          </cell>
          <cell r="BO21">
            <v>589</v>
          </cell>
          <cell r="BP21">
            <v>108</v>
          </cell>
          <cell r="BQ21">
            <v>697</v>
          </cell>
          <cell r="BR21">
            <v>45</v>
          </cell>
          <cell r="BS21">
            <v>742</v>
          </cell>
          <cell r="BT21">
            <v>108</v>
          </cell>
          <cell r="BU21">
            <v>120</v>
          </cell>
          <cell r="BV21">
            <v>970</v>
          </cell>
          <cell r="BW21">
            <v>888</v>
          </cell>
          <cell r="BX21">
            <v>3916</v>
          </cell>
          <cell r="BY21">
            <v>379</v>
          </cell>
          <cell r="BZ21">
            <v>-32</v>
          </cell>
          <cell r="CA21">
            <v>4263</v>
          </cell>
          <cell r="CB21">
            <v>-1</v>
          </cell>
          <cell r="CC21">
            <v>0</v>
          </cell>
          <cell r="CD21">
            <v>0</v>
          </cell>
          <cell r="CE21">
            <v>0</v>
          </cell>
          <cell r="CF21">
            <v>0</v>
          </cell>
          <cell r="CG21">
            <v>0</v>
          </cell>
          <cell r="CH21">
            <v>0</v>
          </cell>
          <cell r="CI21">
            <v>0</v>
          </cell>
          <cell r="CJ21">
            <v>0</v>
          </cell>
          <cell r="CK21">
            <v>0</v>
          </cell>
          <cell r="CL21">
            <v>0</v>
          </cell>
          <cell r="CM21">
            <v>0</v>
          </cell>
        </row>
        <row r="22">
          <cell r="A22">
            <v>22798</v>
          </cell>
          <cell r="D22">
            <v>2221</v>
          </cell>
          <cell r="E22">
            <v>676</v>
          </cell>
          <cell r="F22">
            <v>120</v>
          </cell>
          <cell r="G22">
            <v>796</v>
          </cell>
          <cell r="H22">
            <v>45</v>
          </cell>
          <cell r="I22">
            <v>841</v>
          </cell>
          <cell r="J22">
            <v>109</v>
          </cell>
          <cell r="K22">
            <v>132</v>
          </cell>
          <cell r="L22">
            <v>1083</v>
          </cell>
          <cell r="M22">
            <v>978</v>
          </cell>
          <cell r="N22">
            <v>4282</v>
          </cell>
          <cell r="O22">
            <v>380</v>
          </cell>
          <cell r="P22">
            <v>-91</v>
          </cell>
          <cell r="Q22">
            <v>4570</v>
          </cell>
          <cell r="T22">
            <v>1.4</v>
          </cell>
          <cell r="U22">
            <v>3.9</v>
          </cell>
          <cell r="V22">
            <v>0.8</v>
          </cell>
          <cell r="W22">
            <v>3.4</v>
          </cell>
          <cell r="X22">
            <v>-0.1</v>
          </cell>
          <cell r="Y22">
            <v>3.2</v>
          </cell>
          <cell r="Z22">
            <v>0.8</v>
          </cell>
          <cell r="AA22">
            <v>3.8</v>
          </cell>
          <cell r="AB22">
            <v>3</v>
          </cell>
          <cell r="AC22">
            <v>3</v>
          </cell>
          <cell r="AD22">
            <v>2.2000000000000002</v>
          </cell>
          <cell r="AE22">
            <v>2.6</v>
          </cell>
          <cell r="AF22">
            <v>2.1</v>
          </cell>
          <cell r="AI22">
            <v>2242</v>
          </cell>
          <cell r="AJ22">
            <v>681</v>
          </cell>
          <cell r="AK22">
            <v>126</v>
          </cell>
          <cell r="AL22">
            <v>806</v>
          </cell>
          <cell r="AM22">
            <v>45</v>
          </cell>
          <cell r="AN22">
            <v>851</v>
          </cell>
          <cell r="AO22">
            <v>109</v>
          </cell>
          <cell r="AP22">
            <v>134</v>
          </cell>
          <cell r="AQ22">
            <v>1094</v>
          </cell>
          <cell r="AR22">
            <v>988</v>
          </cell>
          <cell r="AS22">
            <v>4324</v>
          </cell>
          <cell r="AT22">
            <v>377</v>
          </cell>
          <cell r="AU22">
            <v>-113</v>
          </cell>
          <cell r="AV22">
            <v>4589</v>
          </cell>
          <cell r="AY22">
            <v>2.2999999999999998</v>
          </cell>
          <cell r="AZ22">
            <v>2.1</v>
          </cell>
          <cell r="BA22">
            <v>6.5</v>
          </cell>
          <cell r="BB22">
            <v>2.7</v>
          </cell>
          <cell r="BC22">
            <v>-0.1</v>
          </cell>
          <cell r="BD22">
            <v>2.6</v>
          </cell>
          <cell r="BE22">
            <v>0.8</v>
          </cell>
          <cell r="BF22">
            <v>5.8</v>
          </cell>
          <cell r="BG22">
            <v>2.8</v>
          </cell>
          <cell r="BH22">
            <v>5</v>
          </cell>
          <cell r="BI22">
            <v>3</v>
          </cell>
          <cell r="BJ22">
            <v>-0.1</v>
          </cell>
          <cell r="BK22">
            <v>2.2000000000000002</v>
          </cell>
          <cell r="BN22">
            <v>2215</v>
          </cell>
          <cell r="BO22">
            <v>669</v>
          </cell>
          <cell r="BP22">
            <v>97</v>
          </cell>
          <cell r="BQ22">
            <v>766</v>
          </cell>
          <cell r="BR22">
            <v>45</v>
          </cell>
          <cell r="BS22">
            <v>811</v>
          </cell>
          <cell r="BT22">
            <v>109</v>
          </cell>
          <cell r="BU22">
            <v>115</v>
          </cell>
          <cell r="BV22">
            <v>1035</v>
          </cell>
          <cell r="BW22">
            <v>757</v>
          </cell>
          <cell r="BX22">
            <v>4007</v>
          </cell>
          <cell r="BY22">
            <v>405</v>
          </cell>
          <cell r="BZ22">
            <v>-6</v>
          </cell>
          <cell r="CA22">
            <v>4406</v>
          </cell>
          <cell r="CB22">
            <v>0</v>
          </cell>
          <cell r="CC22">
            <v>0</v>
          </cell>
          <cell r="CD22">
            <v>-1</v>
          </cell>
          <cell r="CE22">
            <v>0</v>
          </cell>
          <cell r="CF22">
            <v>0</v>
          </cell>
          <cell r="CG22">
            <v>0</v>
          </cell>
          <cell r="CH22">
            <v>0</v>
          </cell>
          <cell r="CI22">
            <v>0</v>
          </cell>
          <cell r="CJ22">
            <v>0</v>
          </cell>
          <cell r="CK22">
            <v>0</v>
          </cell>
          <cell r="CL22">
            <v>0</v>
          </cell>
          <cell r="CM22">
            <v>-1</v>
          </cell>
        </row>
        <row r="23">
          <cell r="A23">
            <v>22890</v>
          </cell>
          <cell r="D23">
            <v>2244</v>
          </cell>
          <cell r="E23">
            <v>688</v>
          </cell>
          <cell r="F23">
            <v>121</v>
          </cell>
          <cell r="G23">
            <v>810</v>
          </cell>
          <cell r="H23">
            <v>45</v>
          </cell>
          <cell r="I23">
            <v>855</v>
          </cell>
          <cell r="J23">
            <v>110</v>
          </cell>
          <cell r="K23">
            <v>138</v>
          </cell>
          <cell r="L23">
            <v>1103</v>
          </cell>
          <cell r="M23">
            <v>1006</v>
          </cell>
          <cell r="N23">
            <v>4353</v>
          </cell>
          <cell r="O23">
            <v>387</v>
          </cell>
          <cell r="P23">
            <v>-63</v>
          </cell>
          <cell r="Q23">
            <v>4677</v>
          </cell>
          <cell r="T23">
            <v>1.1000000000000001</v>
          </cell>
          <cell r="U23">
            <v>1.9</v>
          </cell>
          <cell r="V23">
            <v>1</v>
          </cell>
          <cell r="W23">
            <v>1.7</v>
          </cell>
          <cell r="X23">
            <v>-0.3</v>
          </cell>
          <cell r="Y23">
            <v>1.6</v>
          </cell>
          <cell r="Z23">
            <v>0.7</v>
          </cell>
          <cell r="AA23">
            <v>4</v>
          </cell>
          <cell r="AB23">
            <v>1.8</v>
          </cell>
          <cell r="AC23">
            <v>2.8</v>
          </cell>
          <cell r="AD23">
            <v>1.7</v>
          </cell>
          <cell r="AE23">
            <v>1.8</v>
          </cell>
          <cell r="AF23">
            <v>2.2999999999999998</v>
          </cell>
          <cell r="AI23">
            <v>2232</v>
          </cell>
          <cell r="AJ23">
            <v>677</v>
          </cell>
          <cell r="AK23">
            <v>118</v>
          </cell>
          <cell r="AL23">
            <v>795</v>
          </cell>
          <cell r="AM23">
            <v>45</v>
          </cell>
          <cell r="AN23">
            <v>840</v>
          </cell>
          <cell r="AO23">
            <v>110</v>
          </cell>
          <cell r="AP23">
            <v>137</v>
          </cell>
          <cell r="AQ23">
            <v>1088</v>
          </cell>
          <cell r="AR23">
            <v>1004</v>
          </cell>
          <cell r="AS23">
            <v>4324</v>
          </cell>
          <cell r="AT23">
            <v>389</v>
          </cell>
          <cell r="AU23">
            <v>-68</v>
          </cell>
          <cell r="AV23">
            <v>4645</v>
          </cell>
          <cell r="AY23">
            <v>-0.4</v>
          </cell>
          <cell r="AZ23">
            <v>-0.5</v>
          </cell>
          <cell r="BA23">
            <v>-5.9</v>
          </cell>
          <cell r="BB23">
            <v>-1.3</v>
          </cell>
          <cell r="BC23">
            <v>-0.3</v>
          </cell>
          <cell r="BD23">
            <v>-1.3</v>
          </cell>
          <cell r="BE23">
            <v>0.6</v>
          </cell>
          <cell r="BF23">
            <v>2.6</v>
          </cell>
          <cell r="BG23">
            <v>-0.6</v>
          </cell>
          <cell r="BH23">
            <v>1.6</v>
          </cell>
          <cell r="BI23">
            <v>0</v>
          </cell>
          <cell r="BJ23">
            <v>3.3</v>
          </cell>
          <cell r="BK23">
            <v>1.2</v>
          </cell>
          <cell r="BN23">
            <v>2223</v>
          </cell>
          <cell r="BO23">
            <v>693</v>
          </cell>
          <cell r="BP23">
            <v>138</v>
          </cell>
          <cell r="BQ23">
            <v>831</v>
          </cell>
          <cell r="BR23">
            <v>45</v>
          </cell>
          <cell r="BS23">
            <v>876</v>
          </cell>
          <cell r="BT23">
            <v>110</v>
          </cell>
          <cell r="BU23">
            <v>151</v>
          </cell>
          <cell r="BV23">
            <v>1137</v>
          </cell>
          <cell r="BW23">
            <v>998</v>
          </cell>
          <cell r="BX23">
            <v>4357</v>
          </cell>
          <cell r="BY23">
            <v>369</v>
          </cell>
          <cell r="BZ23">
            <v>-138</v>
          </cell>
          <cell r="CA23">
            <v>4588</v>
          </cell>
          <cell r="CB23">
            <v>0</v>
          </cell>
          <cell r="CC23">
            <v>0</v>
          </cell>
          <cell r="CD23">
            <v>0</v>
          </cell>
          <cell r="CE23">
            <v>0</v>
          </cell>
          <cell r="CF23">
            <v>0</v>
          </cell>
          <cell r="CG23">
            <v>0</v>
          </cell>
          <cell r="CH23">
            <v>0</v>
          </cell>
          <cell r="CI23">
            <v>0</v>
          </cell>
          <cell r="CJ23">
            <v>0</v>
          </cell>
          <cell r="CK23">
            <v>0</v>
          </cell>
          <cell r="CL23">
            <v>0</v>
          </cell>
          <cell r="CM23">
            <v>0</v>
          </cell>
        </row>
        <row r="24">
          <cell r="A24">
            <v>22981</v>
          </cell>
          <cell r="D24">
            <v>2270</v>
          </cell>
          <cell r="E24">
            <v>697</v>
          </cell>
          <cell r="F24">
            <v>121</v>
          </cell>
          <cell r="G24">
            <v>819</v>
          </cell>
          <cell r="H24">
            <v>45</v>
          </cell>
          <cell r="I24">
            <v>864</v>
          </cell>
          <cell r="J24">
            <v>111</v>
          </cell>
          <cell r="K24">
            <v>143</v>
          </cell>
          <cell r="L24">
            <v>1118</v>
          </cell>
          <cell r="M24">
            <v>1018</v>
          </cell>
          <cell r="N24">
            <v>4407</v>
          </cell>
          <cell r="O24">
            <v>396</v>
          </cell>
          <cell r="P24">
            <v>-33</v>
          </cell>
          <cell r="Q24">
            <v>4770</v>
          </cell>
          <cell r="T24">
            <v>1.2</v>
          </cell>
          <cell r="U24">
            <v>1.3</v>
          </cell>
          <cell r="V24">
            <v>0</v>
          </cell>
          <cell r="W24">
            <v>1.1000000000000001</v>
          </cell>
          <cell r="X24">
            <v>0.6</v>
          </cell>
          <cell r="Y24">
            <v>1.1000000000000001</v>
          </cell>
          <cell r="Z24">
            <v>0.8</v>
          </cell>
          <cell r="AA24">
            <v>3.7</v>
          </cell>
          <cell r="AB24">
            <v>1.4</v>
          </cell>
          <cell r="AC24">
            <v>1.2</v>
          </cell>
          <cell r="AD24">
            <v>1.2</v>
          </cell>
          <cell r="AE24">
            <v>2.4</v>
          </cell>
          <cell r="AF24">
            <v>2</v>
          </cell>
          <cell r="AI24">
            <v>2257</v>
          </cell>
          <cell r="AJ24">
            <v>690</v>
          </cell>
          <cell r="AK24">
            <v>121</v>
          </cell>
          <cell r="AL24">
            <v>811</v>
          </cell>
          <cell r="AM24">
            <v>45</v>
          </cell>
          <cell r="AN24">
            <v>856</v>
          </cell>
          <cell r="AO24">
            <v>111</v>
          </cell>
          <cell r="AP24">
            <v>142</v>
          </cell>
          <cell r="AQ24">
            <v>1109</v>
          </cell>
          <cell r="AR24">
            <v>1034</v>
          </cell>
          <cell r="AS24">
            <v>4400</v>
          </cell>
          <cell r="AT24">
            <v>391</v>
          </cell>
          <cell r="AU24">
            <v>-16</v>
          </cell>
          <cell r="AV24">
            <v>4776</v>
          </cell>
          <cell r="AY24">
            <v>1.1000000000000001</v>
          </cell>
          <cell r="AZ24">
            <v>1.9</v>
          </cell>
          <cell r="BA24">
            <v>2.2999999999999998</v>
          </cell>
          <cell r="BB24">
            <v>2</v>
          </cell>
          <cell r="BC24">
            <v>-0.2</v>
          </cell>
          <cell r="BD24">
            <v>1.9</v>
          </cell>
          <cell r="BE24">
            <v>0.8</v>
          </cell>
          <cell r="BF24">
            <v>3.8</v>
          </cell>
          <cell r="BG24">
            <v>2</v>
          </cell>
          <cell r="BH24">
            <v>3</v>
          </cell>
          <cell r="BI24">
            <v>1.8</v>
          </cell>
          <cell r="BJ24">
            <v>0.5</v>
          </cell>
          <cell r="BK24">
            <v>2.8</v>
          </cell>
          <cell r="BN24">
            <v>2414</v>
          </cell>
          <cell r="BO24">
            <v>767</v>
          </cell>
          <cell r="BP24">
            <v>138</v>
          </cell>
          <cell r="BQ24">
            <v>905</v>
          </cell>
          <cell r="BR24">
            <v>45</v>
          </cell>
          <cell r="BS24">
            <v>950</v>
          </cell>
          <cell r="BT24">
            <v>111</v>
          </cell>
          <cell r="BU24">
            <v>156</v>
          </cell>
          <cell r="BV24">
            <v>1217</v>
          </cell>
          <cell r="BW24">
            <v>1344</v>
          </cell>
          <cell r="BX24">
            <v>4975</v>
          </cell>
          <cell r="BY24">
            <v>383</v>
          </cell>
          <cell r="BZ24">
            <v>-85</v>
          </cell>
          <cell r="CA24">
            <v>5273</v>
          </cell>
          <cell r="CB24">
            <v>0</v>
          </cell>
          <cell r="CC24">
            <v>0</v>
          </cell>
          <cell r="CD24">
            <v>0</v>
          </cell>
          <cell r="CE24">
            <v>0</v>
          </cell>
          <cell r="CF24">
            <v>0</v>
          </cell>
          <cell r="CG24">
            <v>0</v>
          </cell>
          <cell r="CH24">
            <v>0</v>
          </cell>
          <cell r="CI24">
            <v>0</v>
          </cell>
          <cell r="CJ24">
            <v>0</v>
          </cell>
          <cell r="CK24">
            <v>0</v>
          </cell>
          <cell r="CL24">
            <v>0</v>
          </cell>
          <cell r="CM24">
            <v>0</v>
          </cell>
        </row>
        <row r="25">
          <cell r="A25">
            <v>23071</v>
          </cell>
          <cell r="D25">
            <v>2311</v>
          </cell>
          <cell r="E25">
            <v>713</v>
          </cell>
          <cell r="F25">
            <v>126</v>
          </cell>
          <cell r="G25">
            <v>839</v>
          </cell>
          <cell r="H25">
            <v>47</v>
          </cell>
          <cell r="I25">
            <v>886</v>
          </cell>
          <cell r="J25">
            <v>112</v>
          </cell>
          <cell r="K25">
            <v>147</v>
          </cell>
          <cell r="L25">
            <v>1145</v>
          </cell>
          <cell r="M25">
            <v>1038</v>
          </cell>
          <cell r="N25">
            <v>4494</v>
          </cell>
          <cell r="O25">
            <v>408</v>
          </cell>
          <cell r="P25">
            <v>-39</v>
          </cell>
          <cell r="Q25">
            <v>4864</v>
          </cell>
          <cell r="T25">
            <v>1.8</v>
          </cell>
          <cell r="U25">
            <v>2.2000000000000002</v>
          </cell>
          <cell r="V25">
            <v>4.0999999999999996</v>
          </cell>
          <cell r="W25">
            <v>2.5</v>
          </cell>
          <cell r="X25">
            <v>4.2</v>
          </cell>
          <cell r="Y25">
            <v>2.5</v>
          </cell>
          <cell r="Z25">
            <v>1</v>
          </cell>
          <cell r="AA25">
            <v>2.9</v>
          </cell>
          <cell r="AB25">
            <v>2.4</v>
          </cell>
          <cell r="AC25">
            <v>1.9</v>
          </cell>
          <cell r="AD25">
            <v>2</v>
          </cell>
          <cell r="AE25">
            <v>3.1</v>
          </cell>
          <cell r="AF25">
            <v>2</v>
          </cell>
          <cell r="AI25">
            <v>2329</v>
          </cell>
          <cell r="AJ25">
            <v>740</v>
          </cell>
          <cell r="AK25">
            <v>127</v>
          </cell>
          <cell r="AL25">
            <v>867</v>
          </cell>
          <cell r="AM25">
            <v>47</v>
          </cell>
          <cell r="AN25">
            <v>914</v>
          </cell>
          <cell r="AO25">
            <v>112</v>
          </cell>
          <cell r="AP25">
            <v>149</v>
          </cell>
          <cell r="AQ25">
            <v>1175</v>
          </cell>
          <cell r="AR25">
            <v>1022</v>
          </cell>
          <cell r="AS25">
            <v>4526</v>
          </cell>
          <cell r="AT25">
            <v>411</v>
          </cell>
          <cell r="AU25">
            <v>-18</v>
          </cell>
          <cell r="AV25">
            <v>4919</v>
          </cell>
          <cell r="AY25">
            <v>3.2</v>
          </cell>
          <cell r="AZ25">
            <v>7.2</v>
          </cell>
          <cell r="BA25">
            <v>5.5</v>
          </cell>
          <cell r="BB25">
            <v>6.9</v>
          </cell>
          <cell r="BC25">
            <v>4.3</v>
          </cell>
          <cell r="BD25">
            <v>6.8</v>
          </cell>
          <cell r="BE25">
            <v>1</v>
          </cell>
          <cell r="BF25">
            <v>4.5</v>
          </cell>
          <cell r="BG25">
            <v>5.9</v>
          </cell>
          <cell r="BH25">
            <v>-1.2</v>
          </cell>
          <cell r="BI25">
            <v>2.9</v>
          </cell>
          <cell r="BJ25">
            <v>5</v>
          </cell>
          <cell r="BK25">
            <v>3</v>
          </cell>
          <cell r="BN25">
            <v>2165</v>
          </cell>
          <cell r="BO25">
            <v>651</v>
          </cell>
          <cell r="BP25">
            <v>116</v>
          </cell>
          <cell r="BQ25">
            <v>767</v>
          </cell>
          <cell r="BR25">
            <v>47</v>
          </cell>
          <cell r="BS25">
            <v>814</v>
          </cell>
          <cell r="BT25">
            <v>112</v>
          </cell>
          <cell r="BU25">
            <v>142</v>
          </cell>
          <cell r="BV25">
            <v>1067</v>
          </cell>
          <cell r="BW25">
            <v>973</v>
          </cell>
          <cell r="BX25">
            <v>4205</v>
          </cell>
          <cell r="BY25">
            <v>410</v>
          </cell>
          <cell r="BZ25">
            <v>38</v>
          </cell>
          <cell r="CA25">
            <v>4653</v>
          </cell>
          <cell r="CB25">
            <v>1</v>
          </cell>
          <cell r="CC25">
            <v>0</v>
          </cell>
          <cell r="CD25">
            <v>0</v>
          </cell>
          <cell r="CE25">
            <v>0</v>
          </cell>
          <cell r="CF25">
            <v>0</v>
          </cell>
          <cell r="CG25">
            <v>0</v>
          </cell>
          <cell r="CH25">
            <v>0</v>
          </cell>
          <cell r="CI25">
            <v>0</v>
          </cell>
          <cell r="CJ25">
            <v>0</v>
          </cell>
          <cell r="CK25">
            <v>0</v>
          </cell>
          <cell r="CL25">
            <v>0</v>
          </cell>
          <cell r="CM25">
            <v>0</v>
          </cell>
        </row>
        <row r="26">
          <cell r="A26">
            <v>23163</v>
          </cell>
          <cell r="D26">
            <v>2370</v>
          </cell>
          <cell r="E26">
            <v>732</v>
          </cell>
          <cell r="F26">
            <v>135</v>
          </cell>
          <cell r="G26">
            <v>867</v>
          </cell>
          <cell r="H26">
            <v>51</v>
          </cell>
          <cell r="I26">
            <v>918</v>
          </cell>
          <cell r="J26">
            <v>113</v>
          </cell>
          <cell r="K26">
            <v>151</v>
          </cell>
          <cell r="L26">
            <v>1182</v>
          </cell>
          <cell r="M26">
            <v>1078</v>
          </cell>
          <cell r="N26">
            <v>4630</v>
          </cell>
          <cell r="O26">
            <v>417</v>
          </cell>
          <cell r="P26">
            <v>-72</v>
          </cell>
          <cell r="Q26">
            <v>4975</v>
          </cell>
          <cell r="T26">
            <v>2.5</v>
          </cell>
          <cell r="U26">
            <v>2.6</v>
          </cell>
          <cell r="V26">
            <v>7</v>
          </cell>
          <cell r="W26">
            <v>3.3</v>
          </cell>
          <cell r="X26">
            <v>8.4</v>
          </cell>
          <cell r="Y26">
            <v>3.6</v>
          </cell>
          <cell r="Z26">
            <v>1.1000000000000001</v>
          </cell>
          <cell r="AA26">
            <v>2.4</v>
          </cell>
          <cell r="AB26">
            <v>3.2</v>
          </cell>
          <cell r="AC26">
            <v>3.9</v>
          </cell>
          <cell r="AD26">
            <v>3</v>
          </cell>
          <cell r="AE26">
            <v>2.2000000000000002</v>
          </cell>
          <cell r="AF26">
            <v>2.2999999999999998</v>
          </cell>
          <cell r="AI26">
            <v>2358</v>
          </cell>
          <cell r="AJ26">
            <v>698</v>
          </cell>
          <cell r="AK26">
            <v>131</v>
          </cell>
          <cell r="AL26">
            <v>830</v>
          </cell>
          <cell r="AM26">
            <v>50</v>
          </cell>
          <cell r="AN26">
            <v>880</v>
          </cell>
          <cell r="AO26">
            <v>113</v>
          </cell>
          <cell r="AP26">
            <v>150</v>
          </cell>
          <cell r="AQ26">
            <v>1143</v>
          </cell>
          <cell r="AR26">
            <v>1059</v>
          </cell>
          <cell r="AS26">
            <v>4559</v>
          </cell>
          <cell r="AT26">
            <v>419</v>
          </cell>
          <cell r="AU26">
            <v>-94</v>
          </cell>
          <cell r="AV26">
            <v>4884</v>
          </cell>
          <cell r="AY26">
            <v>1.2</v>
          </cell>
          <cell r="AZ26">
            <v>-5.6</v>
          </cell>
          <cell r="BA26">
            <v>3</v>
          </cell>
          <cell r="BB26">
            <v>-4.3</v>
          </cell>
          <cell r="BC26">
            <v>6.4</v>
          </cell>
          <cell r="BD26">
            <v>-3.8</v>
          </cell>
          <cell r="BE26">
            <v>1.2</v>
          </cell>
          <cell r="BF26">
            <v>0.5</v>
          </cell>
          <cell r="BG26">
            <v>-2.7</v>
          </cell>
          <cell r="BH26">
            <v>3.6</v>
          </cell>
          <cell r="BI26">
            <v>0.7</v>
          </cell>
          <cell r="BJ26">
            <v>2</v>
          </cell>
          <cell r="BK26">
            <v>-0.7</v>
          </cell>
          <cell r="BN26">
            <v>2378</v>
          </cell>
          <cell r="BO26">
            <v>692</v>
          </cell>
          <cell r="BP26">
            <v>104</v>
          </cell>
          <cell r="BQ26">
            <v>796</v>
          </cell>
          <cell r="BR26">
            <v>50</v>
          </cell>
          <cell r="BS26">
            <v>846</v>
          </cell>
          <cell r="BT26">
            <v>113</v>
          </cell>
          <cell r="BU26">
            <v>128</v>
          </cell>
          <cell r="BV26">
            <v>1087</v>
          </cell>
          <cell r="BW26">
            <v>805</v>
          </cell>
          <cell r="BX26">
            <v>4270</v>
          </cell>
          <cell r="BY26">
            <v>453</v>
          </cell>
          <cell r="BZ26">
            <v>-30</v>
          </cell>
          <cell r="CA26">
            <v>4693</v>
          </cell>
          <cell r="CB26">
            <v>-1</v>
          </cell>
          <cell r="CC26">
            <v>0</v>
          </cell>
          <cell r="CD26">
            <v>0</v>
          </cell>
          <cell r="CE26">
            <v>0</v>
          </cell>
          <cell r="CF26">
            <v>0</v>
          </cell>
          <cell r="CG26">
            <v>0</v>
          </cell>
          <cell r="CH26">
            <v>0</v>
          </cell>
          <cell r="CI26">
            <v>0</v>
          </cell>
          <cell r="CJ26">
            <v>0</v>
          </cell>
          <cell r="CK26">
            <v>0</v>
          </cell>
          <cell r="CL26">
            <v>0</v>
          </cell>
          <cell r="CM26">
            <v>0</v>
          </cell>
        </row>
        <row r="27">
          <cell r="A27">
            <v>23255</v>
          </cell>
          <cell r="D27">
            <v>2428</v>
          </cell>
          <cell r="E27">
            <v>753</v>
          </cell>
          <cell r="F27">
            <v>143</v>
          </cell>
          <cell r="G27">
            <v>896</v>
          </cell>
          <cell r="H27">
            <v>56</v>
          </cell>
          <cell r="I27">
            <v>952</v>
          </cell>
          <cell r="J27">
            <v>115</v>
          </cell>
          <cell r="K27">
            <v>154</v>
          </cell>
          <cell r="L27">
            <v>1220</v>
          </cell>
          <cell r="M27">
            <v>1126</v>
          </cell>
          <cell r="N27">
            <v>4775</v>
          </cell>
          <cell r="O27">
            <v>420</v>
          </cell>
          <cell r="P27">
            <v>-98</v>
          </cell>
          <cell r="Q27">
            <v>5097</v>
          </cell>
          <cell r="T27">
            <v>2.5</v>
          </cell>
          <cell r="U27">
            <v>3</v>
          </cell>
          <cell r="V27">
            <v>5.7</v>
          </cell>
          <cell r="W27">
            <v>3.4</v>
          </cell>
          <cell r="X27">
            <v>9.6</v>
          </cell>
          <cell r="Y27">
            <v>3.7</v>
          </cell>
          <cell r="Z27">
            <v>1.2</v>
          </cell>
          <cell r="AA27">
            <v>1.9</v>
          </cell>
          <cell r="AB27">
            <v>3.3</v>
          </cell>
          <cell r="AC27">
            <v>4.4000000000000004</v>
          </cell>
          <cell r="AD27">
            <v>3.1</v>
          </cell>
          <cell r="AE27">
            <v>0.8</v>
          </cell>
          <cell r="AF27">
            <v>2.5</v>
          </cell>
          <cell r="AI27">
            <v>2422</v>
          </cell>
          <cell r="AJ27">
            <v>773</v>
          </cell>
          <cell r="AK27">
            <v>148</v>
          </cell>
          <cell r="AL27">
            <v>921</v>
          </cell>
          <cell r="AM27">
            <v>57</v>
          </cell>
          <cell r="AN27">
            <v>978</v>
          </cell>
          <cell r="AO27">
            <v>115</v>
          </cell>
          <cell r="AP27">
            <v>154</v>
          </cell>
          <cell r="AQ27">
            <v>1246</v>
          </cell>
          <cell r="AR27">
            <v>1159</v>
          </cell>
          <cell r="AS27">
            <v>4828</v>
          </cell>
          <cell r="AT27">
            <v>422</v>
          </cell>
          <cell r="AU27">
            <v>-105</v>
          </cell>
          <cell r="AV27">
            <v>5144</v>
          </cell>
          <cell r="AY27">
            <v>2.7</v>
          </cell>
          <cell r="AZ27">
            <v>10.7</v>
          </cell>
          <cell r="BA27">
            <v>12.9</v>
          </cell>
          <cell r="BB27">
            <v>11</v>
          </cell>
          <cell r="BC27">
            <v>14.1</v>
          </cell>
          <cell r="BD27">
            <v>11.2</v>
          </cell>
          <cell r="BE27">
            <v>1.1000000000000001</v>
          </cell>
          <cell r="BF27">
            <v>2.6</v>
          </cell>
          <cell r="BG27">
            <v>9.1</v>
          </cell>
          <cell r="BH27">
            <v>9.5</v>
          </cell>
          <cell r="BI27">
            <v>5.9</v>
          </cell>
          <cell r="BJ27">
            <v>0.6</v>
          </cell>
          <cell r="BK27">
            <v>5.3</v>
          </cell>
          <cell r="BN27">
            <v>2382</v>
          </cell>
          <cell r="BO27">
            <v>789</v>
          </cell>
          <cell r="BP27">
            <v>171</v>
          </cell>
          <cell r="BQ27">
            <v>960</v>
          </cell>
          <cell r="BR27">
            <v>57</v>
          </cell>
          <cell r="BS27">
            <v>1017</v>
          </cell>
          <cell r="BT27">
            <v>115</v>
          </cell>
          <cell r="BU27">
            <v>168</v>
          </cell>
          <cell r="BV27">
            <v>1300</v>
          </cell>
          <cell r="BW27">
            <v>1161</v>
          </cell>
          <cell r="BX27">
            <v>4842</v>
          </cell>
          <cell r="BY27">
            <v>398</v>
          </cell>
          <cell r="BZ27">
            <v>-155</v>
          </cell>
          <cell r="CA27">
            <v>5085</v>
          </cell>
          <cell r="CB27">
            <v>0</v>
          </cell>
          <cell r="CC27">
            <v>0</v>
          </cell>
          <cell r="CD27">
            <v>0</v>
          </cell>
          <cell r="CE27">
            <v>0</v>
          </cell>
          <cell r="CF27">
            <v>0</v>
          </cell>
          <cell r="CG27">
            <v>-1</v>
          </cell>
          <cell r="CH27">
            <v>0</v>
          </cell>
          <cell r="CI27">
            <v>0</v>
          </cell>
          <cell r="CJ27">
            <v>0</v>
          </cell>
          <cell r="CK27">
            <v>-1</v>
          </cell>
          <cell r="CL27">
            <v>-1</v>
          </cell>
          <cell r="CM27">
            <v>-2</v>
          </cell>
        </row>
        <row r="28">
          <cell r="A28">
            <v>23346</v>
          </cell>
          <cell r="D28">
            <v>2481</v>
          </cell>
          <cell r="E28">
            <v>781</v>
          </cell>
          <cell r="F28">
            <v>148</v>
          </cell>
          <cell r="G28">
            <v>928</v>
          </cell>
          <cell r="H28">
            <v>60</v>
          </cell>
          <cell r="I28">
            <v>988</v>
          </cell>
          <cell r="J28">
            <v>116</v>
          </cell>
          <cell r="K28">
            <v>157</v>
          </cell>
          <cell r="L28">
            <v>1261</v>
          </cell>
          <cell r="M28">
            <v>1156</v>
          </cell>
          <cell r="N28">
            <v>4899</v>
          </cell>
          <cell r="O28">
            <v>421</v>
          </cell>
          <cell r="P28">
            <v>-89</v>
          </cell>
          <cell r="Q28">
            <v>5231</v>
          </cell>
          <cell r="T28">
            <v>2.2000000000000002</v>
          </cell>
          <cell r="U28">
            <v>3.6</v>
          </cell>
          <cell r="V28">
            <v>3.2</v>
          </cell>
          <cell r="W28">
            <v>3.6</v>
          </cell>
          <cell r="X28">
            <v>7.4</v>
          </cell>
          <cell r="Y28">
            <v>3.8</v>
          </cell>
          <cell r="Z28">
            <v>1.3</v>
          </cell>
          <cell r="AA28">
            <v>2.2999999999999998</v>
          </cell>
          <cell r="AB28">
            <v>3.4</v>
          </cell>
          <cell r="AC28">
            <v>2.7</v>
          </cell>
          <cell r="AD28">
            <v>2.6</v>
          </cell>
          <cell r="AE28">
            <v>0.3</v>
          </cell>
          <cell r="AF28">
            <v>2.6</v>
          </cell>
          <cell r="AI28">
            <v>2510</v>
          </cell>
          <cell r="AJ28">
            <v>777</v>
          </cell>
          <cell r="AK28">
            <v>146</v>
          </cell>
          <cell r="AL28">
            <v>923</v>
          </cell>
          <cell r="AM28">
            <v>60</v>
          </cell>
          <cell r="AN28">
            <v>983</v>
          </cell>
          <cell r="AO28">
            <v>116</v>
          </cell>
          <cell r="AP28">
            <v>158</v>
          </cell>
          <cell r="AQ28">
            <v>1257</v>
          </cell>
          <cell r="AR28">
            <v>1147</v>
          </cell>
          <cell r="AS28">
            <v>4913</v>
          </cell>
          <cell r="AT28">
            <v>420</v>
          </cell>
          <cell r="AU28">
            <v>-82</v>
          </cell>
          <cell r="AV28">
            <v>5251</v>
          </cell>
          <cell r="AY28">
            <v>3.6</v>
          </cell>
          <cell r="AZ28">
            <v>0.5</v>
          </cell>
          <cell r="BA28">
            <v>-1.6</v>
          </cell>
          <cell r="BB28">
            <v>0.2</v>
          </cell>
          <cell r="BC28">
            <v>5.3</v>
          </cell>
          <cell r="BD28">
            <v>0.5</v>
          </cell>
          <cell r="BE28">
            <v>1.2</v>
          </cell>
          <cell r="BF28">
            <v>2.9</v>
          </cell>
          <cell r="BG28">
            <v>0.8</v>
          </cell>
          <cell r="BH28">
            <v>-1.1000000000000001</v>
          </cell>
          <cell r="BI28">
            <v>1.8</v>
          </cell>
          <cell r="BJ28">
            <v>-0.4</v>
          </cell>
          <cell r="BK28">
            <v>2.1</v>
          </cell>
          <cell r="BN28">
            <v>2680</v>
          </cell>
          <cell r="BO28">
            <v>862</v>
          </cell>
          <cell r="BP28">
            <v>167</v>
          </cell>
          <cell r="BQ28">
            <v>1029</v>
          </cell>
          <cell r="BR28">
            <v>60</v>
          </cell>
          <cell r="BS28">
            <v>1089</v>
          </cell>
          <cell r="BT28">
            <v>116</v>
          </cell>
          <cell r="BU28">
            <v>174</v>
          </cell>
          <cell r="BV28">
            <v>1378</v>
          </cell>
          <cell r="BW28">
            <v>1483</v>
          </cell>
          <cell r="BX28">
            <v>5541</v>
          </cell>
          <cell r="BY28">
            <v>417</v>
          </cell>
          <cell r="BZ28">
            <v>-162</v>
          </cell>
          <cell r="CA28">
            <v>5796</v>
          </cell>
          <cell r="CB28">
            <v>0</v>
          </cell>
          <cell r="CC28">
            <v>0</v>
          </cell>
          <cell r="CD28">
            <v>0</v>
          </cell>
          <cell r="CE28">
            <v>0</v>
          </cell>
          <cell r="CF28">
            <v>0</v>
          </cell>
          <cell r="CG28">
            <v>0</v>
          </cell>
          <cell r="CH28">
            <v>0</v>
          </cell>
          <cell r="CI28">
            <v>0</v>
          </cell>
          <cell r="CJ28">
            <v>0</v>
          </cell>
          <cell r="CK28">
            <v>0</v>
          </cell>
          <cell r="CL28">
            <v>-1</v>
          </cell>
          <cell r="CM28">
            <v>-1</v>
          </cell>
        </row>
        <row r="29">
          <cell r="A29">
            <v>23437</v>
          </cell>
          <cell r="D29">
            <v>2532</v>
          </cell>
          <cell r="E29">
            <v>810</v>
          </cell>
          <cell r="F29">
            <v>148</v>
          </cell>
          <cell r="G29">
            <v>959</v>
          </cell>
          <cell r="H29">
            <v>62</v>
          </cell>
          <cell r="I29">
            <v>1020</v>
          </cell>
          <cell r="J29">
            <v>118</v>
          </cell>
          <cell r="K29">
            <v>162</v>
          </cell>
          <cell r="L29">
            <v>1300</v>
          </cell>
          <cell r="M29">
            <v>1162</v>
          </cell>
          <cell r="N29">
            <v>4995</v>
          </cell>
          <cell r="O29">
            <v>428</v>
          </cell>
          <cell r="P29">
            <v>-70</v>
          </cell>
          <cell r="Q29">
            <v>5353</v>
          </cell>
          <cell r="T29">
            <v>2</v>
          </cell>
          <cell r="U29">
            <v>3.8</v>
          </cell>
          <cell r="V29">
            <v>0.4</v>
          </cell>
          <cell r="W29">
            <v>3.3</v>
          </cell>
          <cell r="X29">
            <v>2.9</v>
          </cell>
          <cell r="Y29">
            <v>3.3</v>
          </cell>
          <cell r="Z29">
            <v>1.5</v>
          </cell>
          <cell r="AA29">
            <v>3</v>
          </cell>
          <cell r="AB29">
            <v>3.1</v>
          </cell>
          <cell r="AC29">
            <v>0.6</v>
          </cell>
          <cell r="AD29">
            <v>2</v>
          </cell>
          <cell r="AE29">
            <v>1.5</v>
          </cell>
          <cell r="AF29">
            <v>2.2999999999999998</v>
          </cell>
          <cell r="AI29">
            <v>2513</v>
          </cell>
          <cell r="AJ29">
            <v>805</v>
          </cell>
          <cell r="AK29">
            <v>148</v>
          </cell>
          <cell r="AL29">
            <v>953</v>
          </cell>
          <cell r="AM29">
            <v>62</v>
          </cell>
          <cell r="AN29">
            <v>1015</v>
          </cell>
          <cell r="AO29">
            <v>118</v>
          </cell>
          <cell r="AP29">
            <v>160</v>
          </cell>
          <cell r="AQ29">
            <v>1293</v>
          </cell>
          <cell r="AR29">
            <v>1162</v>
          </cell>
          <cell r="AS29">
            <v>4968</v>
          </cell>
          <cell r="AT29">
            <v>425</v>
          </cell>
          <cell r="AU29">
            <v>-80</v>
          </cell>
          <cell r="AV29">
            <v>5313</v>
          </cell>
          <cell r="AY29">
            <v>0.1</v>
          </cell>
          <cell r="AZ29">
            <v>3.6</v>
          </cell>
          <cell r="BA29">
            <v>1.4</v>
          </cell>
          <cell r="BB29">
            <v>3.3</v>
          </cell>
          <cell r="BC29">
            <v>3.4</v>
          </cell>
          <cell r="BD29">
            <v>3.3</v>
          </cell>
          <cell r="BE29">
            <v>1.5</v>
          </cell>
          <cell r="BF29">
            <v>1.4</v>
          </cell>
          <cell r="BG29">
            <v>2.9</v>
          </cell>
          <cell r="BH29">
            <v>1.3</v>
          </cell>
          <cell r="BI29">
            <v>1.1000000000000001</v>
          </cell>
          <cell r="BJ29">
            <v>1.2</v>
          </cell>
          <cell r="BK29">
            <v>1.2</v>
          </cell>
          <cell r="BN29">
            <v>2385</v>
          </cell>
          <cell r="BO29">
            <v>706</v>
          </cell>
          <cell r="BP29">
            <v>133</v>
          </cell>
          <cell r="BQ29">
            <v>840</v>
          </cell>
          <cell r="BR29">
            <v>62</v>
          </cell>
          <cell r="BS29">
            <v>902</v>
          </cell>
          <cell r="BT29">
            <v>118</v>
          </cell>
          <cell r="BU29">
            <v>154</v>
          </cell>
          <cell r="BV29">
            <v>1173</v>
          </cell>
          <cell r="BW29">
            <v>1095</v>
          </cell>
          <cell r="BX29">
            <v>4653</v>
          </cell>
          <cell r="BY29">
            <v>421</v>
          </cell>
          <cell r="BZ29">
            <v>-24</v>
          </cell>
          <cell r="CA29">
            <v>5050</v>
          </cell>
          <cell r="CB29">
            <v>0</v>
          </cell>
          <cell r="CC29">
            <v>0</v>
          </cell>
          <cell r="CD29">
            <v>0</v>
          </cell>
          <cell r="CE29">
            <v>0</v>
          </cell>
          <cell r="CF29">
            <v>0</v>
          </cell>
          <cell r="CG29">
            <v>0</v>
          </cell>
          <cell r="CH29">
            <v>0</v>
          </cell>
          <cell r="CI29">
            <v>0</v>
          </cell>
          <cell r="CJ29">
            <v>0</v>
          </cell>
          <cell r="CK29">
            <v>0</v>
          </cell>
          <cell r="CL29">
            <v>-2</v>
          </cell>
          <cell r="CM29">
            <v>-1</v>
          </cell>
        </row>
        <row r="30">
          <cell r="A30">
            <v>23529</v>
          </cell>
          <cell r="D30">
            <v>2598</v>
          </cell>
          <cell r="E30">
            <v>833</v>
          </cell>
          <cell r="F30">
            <v>148</v>
          </cell>
          <cell r="G30">
            <v>981</v>
          </cell>
          <cell r="H30">
            <v>61</v>
          </cell>
          <cell r="I30">
            <v>1042</v>
          </cell>
          <cell r="J30">
            <v>120</v>
          </cell>
          <cell r="K30">
            <v>167</v>
          </cell>
          <cell r="L30">
            <v>1329</v>
          </cell>
          <cell r="M30">
            <v>1158</v>
          </cell>
          <cell r="N30">
            <v>5085</v>
          </cell>
          <cell r="O30">
            <v>443</v>
          </cell>
          <cell r="P30">
            <v>-62</v>
          </cell>
          <cell r="Q30">
            <v>5467</v>
          </cell>
          <cell r="T30">
            <v>2.6</v>
          </cell>
          <cell r="U30">
            <v>2.8</v>
          </cell>
          <cell r="V30">
            <v>-0.2</v>
          </cell>
          <cell r="W30">
            <v>2.2999999999999998</v>
          </cell>
          <cell r="X30">
            <v>-1</v>
          </cell>
          <cell r="Y30">
            <v>2.1</v>
          </cell>
          <cell r="Z30">
            <v>1.7</v>
          </cell>
          <cell r="AA30">
            <v>3.1</v>
          </cell>
          <cell r="AB30">
            <v>2.2000000000000002</v>
          </cell>
          <cell r="AC30">
            <v>-0.4</v>
          </cell>
          <cell r="AD30">
            <v>1.8</v>
          </cell>
          <cell r="AE30">
            <v>3.6</v>
          </cell>
          <cell r="AF30">
            <v>2.1</v>
          </cell>
          <cell r="AI30">
            <v>2594</v>
          </cell>
          <cell r="AJ30">
            <v>838</v>
          </cell>
          <cell r="AK30">
            <v>149</v>
          </cell>
          <cell r="AL30">
            <v>987</v>
          </cell>
          <cell r="AM30">
            <v>62</v>
          </cell>
          <cell r="AN30">
            <v>1049</v>
          </cell>
          <cell r="AO30">
            <v>120</v>
          </cell>
          <cell r="AP30">
            <v>168</v>
          </cell>
          <cell r="AQ30">
            <v>1337</v>
          </cell>
          <cell r="AR30">
            <v>1154</v>
          </cell>
          <cell r="AS30">
            <v>5084</v>
          </cell>
          <cell r="AT30">
            <v>444</v>
          </cell>
          <cell r="AU30">
            <v>-34</v>
          </cell>
          <cell r="AV30">
            <v>5494</v>
          </cell>
          <cell r="AY30">
            <v>3.2</v>
          </cell>
          <cell r="AZ30">
            <v>4.0999999999999996</v>
          </cell>
          <cell r="BA30">
            <v>0.5</v>
          </cell>
          <cell r="BB30">
            <v>3.6</v>
          </cell>
          <cell r="BC30">
            <v>0</v>
          </cell>
          <cell r="BD30">
            <v>3.3</v>
          </cell>
          <cell r="BE30">
            <v>1.8</v>
          </cell>
          <cell r="BF30">
            <v>4.9000000000000004</v>
          </cell>
          <cell r="BG30">
            <v>3.4</v>
          </cell>
          <cell r="BH30">
            <v>-0.7</v>
          </cell>
          <cell r="BI30">
            <v>2.2999999999999998</v>
          </cell>
          <cell r="BJ30">
            <v>4.5</v>
          </cell>
          <cell r="BK30">
            <v>3.4</v>
          </cell>
          <cell r="BN30">
            <v>2591</v>
          </cell>
          <cell r="BO30">
            <v>835</v>
          </cell>
          <cell r="BP30">
            <v>121</v>
          </cell>
          <cell r="BQ30">
            <v>956</v>
          </cell>
          <cell r="BR30">
            <v>62</v>
          </cell>
          <cell r="BS30">
            <v>1018</v>
          </cell>
          <cell r="BT30">
            <v>120</v>
          </cell>
          <cell r="BU30">
            <v>144</v>
          </cell>
          <cell r="BV30">
            <v>1281</v>
          </cell>
          <cell r="BW30">
            <v>885</v>
          </cell>
          <cell r="BX30">
            <v>4758</v>
          </cell>
          <cell r="BY30">
            <v>473</v>
          </cell>
          <cell r="BZ30">
            <v>61</v>
          </cell>
          <cell r="CA30">
            <v>5292</v>
          </cell>
          <cell r="CB30">
            <v>0</v>
          </cell>
          <cell r="CC30">
            <v>0</v>
          </cell>
          <cell r="CD30">
            <v>0</v>
          </cell>
          <cell r="CE30">
            <v>0</v>
          </cell>
          <cell r="CF30">
            <v>0</v>
          </cell>
          <cell r="CG30">
            <v>0</v>
          </cell>
          <cell r="CH30">
            <v>0</v>
          </cell>
          <cell r="CI30">
            <v>0</v>
          </cell>
          <cell r="CJ30">
            <v>1</v>
          </cell>
          <cell r="CK30">
            <v>0</v>
          </cell>
          <cell r="CL30">
            <v>-1</v>
          </cell>
          <cell r="CM30">
            <v>-1</v>
          </cell>
        </row>
        <row r="31">
          <cell r="A31">
            <v>23621</v>
          </cell>
          <cell r="D31">
            <v>2688</v>
          </cell>
          <cell r="E31">
            <v>850</v>
          </cell>
          <cell r="F31">
            <v>151</v>
          </cell>
          <cell r="G31">
            <v>1001</v>
          </cell>
          <cell r="H31">
            <v>60</v>
          </cell>
          <cell r="I31">
            <v>1061</v>
          </cell>
          <cell r="J31">
            <v>122</v>
          </cell>
          <cell r="K31">
            <v>171</v>
          </cell>
          <cell r="L31">
            <v>1354</v>
          </cell>
          <cell r="M31">
            <v>1165</v>
          </cell>
          <cell r="N31">
            <v>5207</v>
          </cell>
          <cell r="O31">
            <v>462</v>
          </cell>
          <cell r="P31">
            <v>-66</v>
          </cell>
          <cell r="Q31">
            <v>5603</v>
          </cell>
          <cell r="T31">
            <v>3.5</v>
          </cell>
          <cell r="U31">
            <v>2</v>
          </cell>
          <cell r="V31">
            <v>2.1</v>
          </cell>
          <cell r="W31">
            <v>2</v>
          </cell>
          <cell r="X31">
            <v>-1.9</v>
          </cell>
          <cell r="Y31">
            <v>1.8</v>
          </cell>
          <cell r="Z31">
            <v>1.8</v>
          </cell>
          <cell r="AA31">
            <v>2.5</v>
          </cell>
          <cell r="AB31">
            <v>1.9</v>
          </cell>
          <cell r="AC31">
            <v>0.6</v>
          </cell>
          <cell r="AD31">
            <v>2.4</v>
          </cell>
          <cell r="AE31">
            <v>4.3</v>
          </cell>
          <cell r="AF31">
            <v>2.5</v>
          </cell>
          <cell r="AI31">
            <v>2681</v>
          </cell>
          <cell r="AJ31">
            <v>855</v>
          </cell>
          <cell r="AK31">
            <v>148</v>
          </cell>
          <cell r="AL31">
            <v>1004</v>
          </cell>
          <cell r="AM31">
            <v>59</v>
          </cell>
          <cell r="AN31">
            <v>1063</v>
          </cell>
          <cell r="AO31">
            <v>122</v>
          </cell>
          <cell r="AP31">
            <v>172</v>
          </cell>
          <cell r="AQ31">
            <v>1356</v>
          </cell>
          <cell r="AR31">
            <v>1174</v>
          </cell>
          <cell r="AS31">
            <v>5211</v>
          </cell>
          <cell r="AT31">
            <v>460</v>
          </cell>
          <cell r="AU31">
            <v>-93</v>
          </cell>
          <cell r="AV31">
            <v>5578</v>
          </cell>
          <cell r="AY31">
            <v>3.4</v>
          </cell>
          <cell r="AZ31">
            <v>2.1</v>
          </cell>
          <cell r="BA31">
            <v>-0.4</v>
          </cell>
          <cell r="BB31">
            <v>1.7</v>
          </cell>
          <cell r="BC31">
            <v>-4.9000000000000004</v>
          </cell>
          <cell r="BD31">
            <v>1.3</v>
          </cell>
          <cell r="BE31">
            <v>1.9</v>
          </cell>
          <cell r="BF31">
            <v>2.1</v>
          </cell>
          <cell r="BG31">
            <v>1.5</v>
          </cell>
          <cell r="BH31">
            <v>1.7</v>
          </cell>
          <cell r="BI31">
            <v>2.5</v>
          </cell>
          <cell r="BJ31">
            <v>3.6</v>
          </cell>
          <cell r="BK31">
            <v>1.5</v>
          </cell>
          <cell r="BN31">
            <v>2757</v>
          </cell>
          <cell r="BO31">
            <v>870</v>
          </cell>
          <cell r="BP31">
            <v>168</v>
          </cell>
          <cell r="BQ31">
            <v>1039</v>
          </cell>
          <cell r="BR31">
            <v>59</v>
          </cell>
          <cell r="BS31">
            <v>1098</v>
          </cell>
          <cell r="BT31">
            <v>122</v>
          </cell>
          <cell r="BU31">
            <v>187</v>
          </cell>
          <cell r="BV31">
            <v>1407</v>
          </cell>
          <cell r="BW31">
            <v>1158</v>
          </cell>
          <cell r="BX31">
            <v>5322</v>
          </cell>
          <cell r="BY31">
            <v>440</v>
          </cell>
          <cell r="BZ31">
            <v>-229</v>
          </cell>
          <cell r="CA31">
            <v>5533</v>
          </cell>
          <cell r="CB31">
            <v>0</v>
          </cell>
          <cell r="CC31">
            <v>0</v>
          </cell>
          <cell r="CD31">
            <v>0</v>
          </cell>
          <cell r="CE31">
            <v>0</v>
          </cell>
          <cell r="CF31">
            <v>0</v>
          </cell>
          <cell r="CG31">
            <v>0</v>
          </cell>
          <cell r="CH31">
            <v>0</v>
          </cell>
          <cell r="CI31">
            <v>0</v>
          </cell>
          <cell r="CJ31">
            <v>0</v>
          </cell>
          <cell r="CK31">
            <v>0</v>
          </cell>
          <cell r="CL31">
            <v>1</v>
          </cell>
          <cell r="CM31">
            <v>1</v>
          </cell>
        </row>
        <row r="32">
          <cell r="A32">
            <v>23712</v>
          </cell>
          <cell r="D32">
            <v>2783</v>
          </cell>
          <cell r="E32">
            <v>865</v>
          </cell>
          <cell r="F32">
            <v>158</v>
          </cell>
          <cell r="G32">
            <v>1023</v>
          </cell>
          <cell r="H32">
            <v>60</v>
          </cell>
          <cell r="I32">
            <v>1083</v>
          </cell>
          <cell r="J32">
            <v>124</v>
          </cell>
          <cell r="K32">
            <v>174</v>
          </cell>
          <cell r="L32">
            <v>1381</v>
          </cell>
          <cell r="M32">
            <v>1177</v>
          </cell>
          <cell r="N32">
            <v>5341</v>
          </cell>
          <cell r="O32">
            <v>476</v>
          </cell>
          <cell r="P32">
            <v>-77</v>
          </cell>
          <cell r="Q32">
            <v>5740</v>
          </cell>
          <cell r="T32">
            <v>3.5</v>
          </cell>
          <cell r="U32">
            <v>1.8</v>
          </cell>
          <cell r="V32">
            <v>4.4000000000000004</v>
          </cell>
          <cell r="W32">
            <v>2.2000000000000002</v>
          </cell>
          <cell r="X32">
            <v>-0.3</v>
          </cell>
          <cell r="Y32">
            <v>2.1</v>
          </cell>
          <cell r="Z32">
            <v>1.8</v>
          </cell>
          <cell r="AA32">
            <v>1.7</v>
          </cell>
          <cell r="AB32">
            <v>2</v>
          </cell>
          <cell r="AC32">
            <v>1</v>
          </cell>
          <cell r="AD32">
            <v>2.6</v>
          </cell>
          <cell r="AE32">
            <v>3.1</v>
          </cell>
          <cell r="AF32">
            <v>2.4</v>
          </cell>
          <cell r="AI32">
            <v>2807</v>
          </cell>
          <cell r="AJ32">
            <v>861</v>
          </cell>
          <cell r="AK32">
            <v>157</v>
          </cell>
          <cell r="AL32">
            <v>1018</v>
          </cell>
          <cell r="AM32">
            <v>60</v>
          </cell>
          <cell r="AN32">
            <v>1078</v>
          </cell>
          <cell r="AO32">
            <v>124</v>
          </cell>
          <cell r="AP32">
            <v>175</v>
          </cell>
          <cell r="AQ32">
            <v>1377</v>
          </cell>
          <cell r="AR32">
            <v>1151</v>
          </cell>
          <cell r="AS32">
            <v>5334</v>
          </cell>
          <cell r="AT32">
            <v>484</v>
          </cell>
          <cell r="AU32">
            <v>-60</v>
          </cell>
          <cell r="AV32">
            <v>5758</v>
          </cell>
          <cell r="AY32">
            <v>4.7</v>
          </cell>
          <cell r="AZ32">
            <v>0.7</v>
          </cell>
          <cell r="BA32">
            <v>5.7</v>
          </cell>
          <cell r="BB32">
            <v>1.4</v>
          </cell>
          <cell r="BC32">
            <v>1.7</v>
          </cell>
          <cell r="BD32">
            <v>1.4</v>
          </cell>
          <cell r="BE32">
            <v>1.7</v>
          </cell>
          <cell r="BF32">
            <v>1.7</v>
          </cell>
          <cell r="BG32">
            <v>1.5</v>
          </cell>
          <cell r="BH32">
            <v>-1.9</v>
          </cell>
          <cell r="BI32">
            <v>2.4</v>
          </cell>
          <cell r="BJ32">
            <v>5.2</v>
          </cell>
          <cell r="BK32">
            <v>3.2</v>
          </cell>
          <cell r="BN32">
            <v>2944</v>
          </cell>
          <cell r="BO32">
            <v>955</v>
          </cell>
          <cell r="BP32">
            <v>181</v>
          </cell>
          <cell r="BQ32">
            <v>1136</v>
          </cell>
          <cell r="BR32">
            <v>60</v>
          </cell>
          <cell r="BS32">
            <v>1196</v>
          </cell>
          <cell r="BT32">
            <v>124</v>
          </cell>
          <cell r="BU32">
            <v>192</v>
          </cell>
          <cell r="BV32">
            <v>1511</v>
          </cell>
          <cell r="BW32">
            <v>1468</v>
          </cell>
          <cell r="BX32">
            <v>5923</v>
          </cell>
          <cell r="BY32">
            <v>478</v>
          </cell>
          <cell r="BZ32">
            <v>-62</v>
          </cell>
          <cell r="CA32">
            <v>6339</v>
          </cell>
          <cell r="CB32">
            <v>0</v>
          </cell>
          <cell r="CC32">
            <v>0</v>
          </cell>
          <cell r="CD32">
            <v>0</v>
          </cell>
          <cell r="CE32">
            <v>0</v>
          </cell>
          <cell r="CF32">
            <v>0</v>
          </cell>
          <cell r="CG32">
            <v>-1</v>
          </cell>
          <cell r="CH32">
            <v>0</v>
          </cell>
          <cell r="CI32">
            <v>0</v>
          </cell>
          <cell r="CJ32">
            <v>1</v>
          </cell>
          <cell r="CK32">
            <v>0</v>
          </cell>
          <cell r="CL32">
            <v>1</v>
          </cell>
          <cell r="CM32">
            <v>0</v>
          </cell>
        </row>
        <row r="33">
          <cell r="A33">
            <v>23802</v>
          </cell>
          <cell r="D33">
            <v>2862</v>
          </cell>
          <cell r="E33">
            <v>887</v>
          </cell>
          <cell r="F33">
            <v>162</v>
          </cell>
          <cell r="G33">
            <v>1048</v>
          </cell>
          <cell r="H33">
            <v>62</v>
          </cell>
          <cell r="I33">
            <v>1111</v>
          </cell>
          <cell r="J33">
            <v>126</v>
          </cell>
          <cell r="K33">
            <v>176</v>
          </cell>
          <cell r="L33">
            <v>1414</v>
          </cell>
          <cell r="M33">
            <v>1181</v>
          </cell>
          <cell r="N33">
            <v>5458</v>
          </cell>
          <cell r="O33">
            <v>487</v>
          </cell>
          <cell r="P33">
            <v>-91</v>
          </cell>
          <cell r="Q33">
            <v>5853</v>
          </cell>
          <cell r="T33">
            <v>2.9</v>
          </cell>
          <cell r="U33">
            <v>2.5</v>
          </cell>
          <cell r="V33">
            <v>2.6</v>
          </cell>
          <cell r="W33">
            <v>2.5</v>
          </cell>
          <cell r="X33">
            <v>4.3</v>
          </cell>
          <cell r="Y33">
            <v>2.6</v>
          </cell>
          <cell r="Z33">
            <v>1.8</v>
          </cell>
          <cell r="AA33">
            <v>1.4</v>
          </cell>
          <cell r="AB33">
            <v>2.4</v>
          </cell>
          <cell r="AC33">
            <v>0.4</v>
          </cell>
          <cell r="AD33">
            <v>2.2000000000000002</v>
          </cell>
          <cell r="AE33">
            <v>2.2000000000000002</v>
          </cell>
          <cell r="AF33">
            <v>2</v>
          </cell>
          <cell r="AI33">
            <v>2848</v>
          </cell>
          <cell r="AJ33">
            <v>868</v>
          </cell>
          <cell r="AK33">
            <v>164</v>
          </cell>
          <cell r="AL33">
            <v>1032</v>
          </cell>
          <cell r="AM33">
            <v>62</v>
          </cell>
          <cell r="AN33">
            <v>1094</v>
          </cell>
          <cell r="AO33">
            <v>126</v>
          </cell>
          <cell r="AP33">
            <v>175</v>
          </cell>
          <cell r="AQ33">
            <v>1396</v>
          </cell>
          <cell r="AR33">
            <v>1212</v>
          </cell>
          <cell r="AS33">
            <v>5456</v>
          </cell>
          <cell r="AT33">
            <v>483</v>
          </cell>
          <cell r="AU33">
            <v>-94</v>
          </cell>
          <cell r="AV33">
            <v>5844</v>
          </cell>
          <cell r="AY33">
            <v>1.5</v>
          </cell>
          <cell r="AZ33">
            <v>0.8</v>
          </cell>
          <cell r="BA33">
            <v>4.5999999999999996</v>
          </cell>
          <cell r="BB33">
            <v>1.4</v>
          </cell>
          <cell r="BC33">
            <v>3.3</v>
          </cell>
          <cell r="BD33">
            <v>1.5</v>
          </cell>
          <cell r="BE33">
            <v>1.8</v>
          </cell>
          <cell r="BF33">
            <v>0.5</v>
          </cell>
          <cell r="BG33">
            <v>1.4</v>
          </cell>
          <cell r="BH33">
            <v>5.3</v>
          </cell>
          <cell r="BI33">
            <v>2.2999999999999998</v>
          </cell>
          <cell r="BJ33">
            <v>-0.2</v>
          </cell>
          <cell r="BK33">
            <v>1.5</v>
          </cell>
          <cell r="BN33">
            <v>2688</v>
          </cell>
          <cell r="BO33">
            <v>762</v>
          </cell>
          <cell r="BP33">
            <v>146</v>
          </cell>
          <cell r="BQ33">
            <v>908</v>
          </cell>
          <cell r="BR33">
            <v>62</v>
          </cell>
          <cell r="BS33">
            <v>970</v>
          </cell>
          <cell r="BT33">
            <v>126</v>
          </cell>
          <cell r="BU33">
            <v>169</v>
          </cell>
          <cell r="BV33">
            <v>1265</v>
          </cell>
          <cell r="BW33">
            <v>1176</v>
          </cell>
          <cell r="BX33">
            <v>5130</v>
          </cell>
          <cell r="BY33">
            <v>475</v>
          </cell>
          <cell r="BZ33">
            <v>-51</v>
          </cell>
          <cell r="CA33">
            <v>5553</v>
          </cell>
          <cell r="CB33">
            <v>0</v>
          </cell>
          <cell r="CC33">
            <v>0</v>
          </cell>
          <cell r="CD33">
            <v>0</v>
          </cell>
          <cell r="CE33">
            <v>0</v>
          </cell>
          <cell r="CF33">
            <v>0</v>
          </cell>
          <cell r="CG33">
            <v>0</v>
          </cell>
          <cell r="CH33">
            <v>0</v>
          </cell>
          <cell r="CI33">
            <v>0</v>
          </cell>
          <cell r="CJ33">
            <v>0</v>
          </cell>
          <cell r="CK33">
            <v>0</v>
          </cell>
          <cell r="CL33">
            <v>1</v>
          </cell>
          <cell r="CM33">
            <v>0</v>
          </cell>
        </row>
        <row r="34">
          <cell r="A34">
            <v>23894</v>
          </cell>
          <cell r="D34">
            <v>2922</v>
          </cell>
          <cell r="E34">
            <v>903</v>
          </cell>
          <cell r="F34">
            <v>160</v>
          </cell>
          <cell r="G34">
            <v>1063</v>
          </cell>
          <cell r="H34">
            <v>68</v>
          </cell>
          <cell r="I34">
            <v>1130</v>
          </cell>
          <cell r="J34">
            <v>129</v>
          </cell>
          <cell r="K34">
            <v>180</v>
          </cell>
          <cell r="L34">
            <v>1439</v>
          </cell>
          <cell r="M34">
            <v>1167</v>
          </cell>
          <cell r="N34">
            <v>5528</v>
          </cell>
          <cell r="O34">
            <v>499</v>
          </cell>
          <cell r="P34">
            <v>-88</v>
          </cell>
          <cell r="Q34">
            <v>5939</v>
          </cell>
          <cell r="T34">
            <v>2.1</v>
          </cell>
          <cell r="U34">
            <v>1.8</v>
          </cell>
          <cell r="V34">
            <v>-1.3</v>
          </cell>
          <cell r="W34">
            <v>1.3</v>
          </cell>
          <cell r="X34">
            <v>8.6</v>
          </cell>
          <cell r="Y34">
            <v>1.8</v>
          </cell>
          <cell r="Z34">
            <v>1.7</v>
          </cell>
          <cell r="AA34">
            <v>1.9</v>
          </cell>
          <cell r="AB34">
            <v>1.8</v>
          </cell>
          <cell r="AC34">
            <v>-1.2</v>
          </cell>
          <cell r="AD34">
            <v>1.3</v>
          </cell>
          <cell r="AE34">
            <v>2.5</v>
          </cell>
          <cell r="AF34">
            <v>1.5</v>
          </cell>
          <cell r="AI34">
            <v>2922</v>
          </cell>
          <cell r="AJ34">
            <v>930</v>
          </cell>
          <cell r="AK34">
            <v>165</v>
          </cell>
          <cell r="AL34">
            <v>1095</v>
          </cell>
          <cell r="AM34">
            <v>67</v>
          </cell>
          <cell r="AN34">
            <v>1162</v>
          </cell>
          <cell r="AO34">
            <v>129</v>
          </cell>
          <cell r="AP34">
            <v>180</v>
          </cell>
          <cell r="AQ34">
            <v>1471</v>
          </cell>
          <cell r="AR34">
            <v>1165</v>
          </cell>
          <cell r="AS34">
            <v>5558</v>
          </cell>
          <cell r="AT34">
            <v>493</v>
          </cell>
          <cell r="AU34">
            <v>-93</v>
          </cell>
          <cell r="AV34">
            <v>5958</v>
          </cell>
          <cell r="AY34">
            <v>2.6</v>
          </cell>
          <cell r="AZ34">
            <v>7.2</v>
          </cell>
          <cell r="BA34">
            <v>0.5</v>
          </cell>
          <cell r="BB34">
            <v>6.1</v>
          </cell>
          <cell r="BC34">
            <v>8.1</v>
          </cell>
          <cell r="BD34">
            <v>6.2</v>
          </cell>
          <cell r="BE34">
            <v>1.9</v>
          </cell>
          <cell r="BF34">
            <v>2.8</v>
          </cell>
          <cell r="BG34">
            <v>5.4</v>
          </cell>
          <cell r="BH34">
            <v>-3.9</v>
          </cell>
          <cell r="BI34">
            <v>1.9</v>
          </cell>
          <cell r="BJ34">
            <v>2</v>
          </cell>
          <cell r="BK34">
            <v>2</v>
          </cell>
          <cell r="BN34">
            <v>2881</v>
          </cell>
          <cell r="BO34">
            <v>928</v>
          </cell>
          <cell r="BP34">
            <v>136</v>
          </cell>
          <cell r="BQ34">
            <v>1064</v>
          </cell>
          <cell r="BR34">
            <v>67</v>
          </cell>
          <cell r="BS34">
            <v>1131</v>
          </cell>
          <cell r="BT34">
            <v>129</v>
          </cell>
          <cell r="BU34">
            <v>154</v>
          </cell>
          <cell r="BV34">
            <v>1413</v>
          </cell>
          <cell r="BW34">
            <v>901</v>
          </cell>
          <cell r="BX34">
            <v>5196</v>
          </cell>
          <cell r="BY34">
            <v>532</v>
          </cell>
          <cell r="BZ34">
            <v>10</v>
          </cell>
          <cell r="CA34">
            <v>5738</v>
          </cell>
          <cell r="CB34">
            <v>0</v>
          </cell>
          <cell r="CC34">
            <v>0</v>
          </cell>
          <cell r="CD34">
            <v>0</v>
          </cell>
          <cell r="CE34">
            <v>0</v>
          </cell>
          <cell r="CF34">
            <v>0</v>
          </cell>
          <cell r="CG34">
            <v>0</v>
          </cell>
          <cell r="CH34">
            <v>0</v>
          </cell>
          <cell r="CI34">
            <v>0</v>
          </cell>
          <cell r="CJ34">
            <v>0</v>
          </cell>
          <cell r="CK34">
            <v>0</v>
          </cell>
          <cell r="CL34">
            <v>0</v>
          </cell>
          <cell r="CM34">
            <v>0</v>
          </cell>
        </row>
        <row r="35">
          <cell r="A35">
            <v>23986</v>
          </cell>
          <cell r="D35">
            <v>2974</v>
          </cell>
          <cell r="E35">
            <v>898</v>
          </cell>
          <cell r="F35">
            <v>151</v>
          </cell>
          <cell r="G35">
            <v>1048</v>
          </cell>
          <cell r="H35">
            <v>74</v>
          </cell>
          <cell r="I35">
            <v>1122</v>
          </cell>
          <cell r="J35">
            <v>131</v>
          </cell>
          <cell r="K35">
            <v>185</v>
          </cell>
          <cell r="L35">
            <v>1438</v>
          </cell>
          <cell r="M35">
            <v>1140</v>
          </cell>
          <cell r="N35">
            <v>5551</v>
          </cell>
          <cell r="O35">
            <v>509</v>
          </cell>
          <cell r="P35">
            <v>-71</v>
          </cell>
          <cell r="Q35">
            <v>5989</v>
          </cell>
          <cell r="T35">
            <v>1.8</v>
          </cell>
          <cell r="U35">
            <v>-0.6</v>
          </cell>
          <cell r="V35">
            <v>-5.7</v>
          </cell>
          <cell r="W35">
            <v>-1.4</v>
          </cell>
          <cell r="X35">
            <v>9.3000000000000007</v>
          </cell>
          <cell r="Y35">
            <v>-0.7</v>
          </cell>
          <cell r="Z35">
            <v>1.7</v>
          </cell>
          <cell r="AA35">
            <v>2.8</v>
          </cell>
          <cell r="AB35">
            <v>-0.1</v>
          </cell>
          <cell r="AC35">
            <v>-2.2999999999999998</v>
          </cell>
          <cell r="AD35">
            <v>0.4</v>
          </cell>
          <cell r="AE35">
            <v>2.1</v>
          </cell>
          <cell r="AF35">
            <v>0.8</v>
          </cell>
          <cell r="AI35">
            <v>2991</v>
          </cell>
          <cell r="AJ35">
            <v>897</v>
          </cell>
          <cell r="AK35">
            <v>143</v>
          </cell>
          <cell r="AL35">
            <v>1040</v>
          </cell>
          <cell r="AM35">
            <v>75</v>
          </cell>
          <cell r="AN35">
            <v>1115</v>
          </cell>
          <cell r="AO35">
            <v>131</v>
          </cell>
          <cell r="AP35">
            <v>185</v>
          </cell>
          <cell r="AQ35">
            <v>1430</v>
          </cell>
          <cell r="AR35">
            <v>1130</v>
          </cell>
          <cell r="AS35">
            <v>5551</v>
          </cell>
          <cell r="AT35">
            <v>516</v>
          </cell>
          <cell r="AU35">
            <v>-89</v>
          </cell>
          <cell r="AV35">
            <v>5979</v>
          </cell>
          <cell r="AY35">
            <v>2.4</v>
          </cell>
          <cell r="AZ35">
            <v>-3.6</v>
          </cell>
          <cell r="BA35">
            <v>-13.4</v>
          </cell>
          <cell r="BB35">
            <v>-5.0999999999999996</v>
          </cell>
          <cell r="BC35">
            <v>11.9</v>
          </cell>
          <cell r="BD35">
            <v>-4.0999999999999996</v>
          </cell>
          <cell r="BE35">
            <v>1.5</v>
          </cell>
          <cell r="BF35">
            <v>2.4</v>
          </cell>
          <cell r="BG35">
            <v>-2.8</v>
          </cell>
          <cell r="BH35">
            <v>-3</v>
          </cell>
          <cell r="BI35">
            <v>-0.1</v>
          </cell>
          <cell r="BJ35">
            <v>4.8</v>
          </cell>
          <cell r="BK35">
            <v>0.3</v>
          </cell>
          <cell r="BN35">
            <v>3041</v>
          </cell>
          <cell r="BO35">
            <v>911</v>
          </cell>
          <cell r="BP35">
            <v>159</v>
          </cell>
          <cell r="BQ35">
            <v>1070</v>
          </cell>
          <cell r="BR35">
            <v>75</v>
          </cell>
          <cell r="BS35">
            <v>1145</v>
          </cell>
          <cell r="BT35">
            <v>131</v>
          </cell>
          <cell r="BU35">
            <v>201</v>
          </cell>
          <cell r="BV35">
            <v>1477</v>
          </cell>
          <cell r="BW35">
            <v>1108</v>
          </cell>
          <cell r="BX35">
            <v>5626</v>
          </cell>
          <cell r="BY35">
            <v>495</v>
          </cell>
          <cell r="BZ35">
            <v>-202</v>
          </cell>
          <cell r="CA35">
            <v>5919</v>
          </cell>
          <cell r="CB35">
            <v>0</v>
          </cell>
          <cell r="CC35">
            <v>0</v>
          </cell>
          <cell r="CD35">
            <v>0</v>
          </cell>
          <cell r="CE35">
            <v>0</v>
          </cell>
          <cell r="CF35">
            <v>0</v>
          </cell>
          <cell r="CG35">
            <v>0</v>
          </cell>
          <cell r="CH35">
            <v>0</v>
          </cell>
          <cell r="CI35">
            <v>0</v>
          </cell>
          <cell r="CJ35">
            <v>0</v>
          </cell>
          <cell r="CK35">
            <v>0</v>
          </cell>
          <cell r="CL35">
            <v>-1</v>
          </cell>
          <cell r="CM35">
            <v>0</v>
          </cell>
        </row>
        <row r="36">
          <cell r="A36">
            <v>24077</v>
          </cell>
          <cell r="D36">
            <v>3027</v>
          </cell>
          <cell r="E36">
            <v>882</v>
          </cell>
          <cell r="F36">
            <v>140</v>
          </cell>
          <cell r="G36">
            <v>1022</v>
          </cell>
          <cell r="H36">
            <v>80</v>
          </cell>
          <cell r="I36">
            <v>1101</v>
          </cell>
          <cell r="J36">
            <v>133</v>
          </cell>
          <cell r="K36">
            <v>190</v>
          </cell>
          <cell r="L36">
            <v>1424</v>
          </cell>
          <cell r="M36">
            <v>1121</v>
          </cell>
          <cell r="N36">
            <v>5572</v>
          </cell>
          <cell r="O36">
            <v>516</v>
          </cell>
          <cell r="P36">
            <v>-59</v>
          </cell>
          <cell r="Q36">
            <v>6029</v>
          </cell>
          <cell r="T36">
            <v>1.8</v>
          </cell>
          <cell r="U36">
            <v>-1.8</v>
          </cell>
          <cell r="V36">
            <v>-7</v>
          </cell>
          <cell r="W36">
            <v>-2.5</v>
          </cell>
          <cell r="X36">
            <v>7.5</v>
          </cell>
          <cell r="Y36">
            <v>-1.9</v>
          </cell>
          <cell r="Z36">
            <v>1.8</v>
          </cell>
          <cell r="AA36">
            <v>2.5</v>
          </cell>
          <cell r="AB36">
            <v>-1</v>
          </cell>
          <cell r="AC36">
            <v>-1.6</v>
          </cell>
          <cell r="AD36">
            <v>0.4</v>
          </cell>
          <cell r="AE36">
            <v>1.4</v>
          </cell>
          <cell r="AF36">
            <v>0.7</v>
          </cell>
          <cell r="AI36">
            <v>3000</v>
          </cell>
          <cell r="AJ36">
            <v>874</v>
          </cell>
          <cell r="AK36">
            <v>147</v>
          </cell>
          <cell r="AL36">
            <v>1021</v>
          </cell>
          <cell r="AM36">
            <v>80</v>
          </cell>
          <cell r="AN36">
            <v>1101</v>
          </cell>
          <cell r="AO36">
            <v>133</v>
          </cell>
          <cell r="AP36">
            <v>189</v>
          </cell>
          <cell r="AQ36">
            <v>1423</v>
          </cell>
          <cell r="AR36">
            <v>1128</v>
          </cell>
          <cell r="AS36">
            <v>5551</v>
          </cell>
          <cell r="AT36">
            <v>521</v>
          </cell>
          <cell r="AU36">
            <v>-22</v>
          </cell>
          <cell r="AV36">
            <v>6050</v>
          </cell>
          <cell r="AY36">
            <v>0.3</v>
          </cell>
          <cell r="AZ36">
            <v>-2.6</v>
          </cell>
          <cell r="BA36">
            <v>3.1</v>
          </cell>
          <cell r="BB36">
            <v>-1.8</v>
          </cell>
          <cell r="BC36">
            <v>6.7</v>
          </cell>
          <cell r="BD36">
            <v>-1.2</v>
          </cell>
          <cell r="BE36">
            <v>1.8</v>
          </cell>
          <cell r="BF36">
            <v>2.2999999999999998</v>
          </cell>
          <cell r="BG36">
            <v>-0.5</v>
          </cell>
          <cell r="BH36">
            <v>-0.1</v>
          </cell>
          <cell r="BI36">
            <v>0</v>
          </cell>
          <cell r="BJ36">
            <v>0.8</v>
          </cell>
          <cell r="BK36">
            <v>1.2</v>
          </cell>
          <cell r="BN36">
            <v>3193</v>
          </cell>
          <cell r="BO36">
            <v>970</v>
          </cell>
          <cell r="BP36">
            <v>171</v>
          </cell>
          <cell r="BQ36">
            <v>1141</v>
          </cell>
          <cell r="BR36">
            <v>80</v>
          </cell>
          <cell r="BS36">
            <v>1221</v>
          </cell>
          <cell r="BT36">
            <v>133</v>
          </cell>
          <cell r="BU36">
            <v>207</v>
          </cell>
          <cell r="BV36">
            <v>1561</v>
          </cell>
          <cell r="BW36">
            <v>1457</v>
          </cell>
          <cell r="BX36">
            <v>6211</v>
          </cell>
          <cell r="BY36">
            <v>512</v>
          </cell>
          <cell r="BZ36">
            <v>-53</v>
          </cell>
          <cell r="CA36">
            <v>6670</v>
          </cell>
          <cell r="CB36">
            <v>0</v>
          </cell>
          <cell r="CC36">
            <v>0</v>
          </cell>
          <cell r="CD36">
            <v>0</v>
          </cell>
          <cell r="CE36">
            <v>0</v>
          </cell>
          <cell r="CF36">
            <v>0</v>
          </cell>
          <cell r="CG36">
            <v>0</v>
          </cell>
          <cell r="CH36">
            <v>0</v>
          </cell>
          <cell r="CI36">
            <v>0</v>
          </cell>
          <cell r="CJ36">
            <v>0</v>
          </cell>
          <cell r="CK36">
            <v>0</v>
          </cell>
          <cell r="CL36">
            <v>-1</v>
          </cell>
          <cell r="CM36">
            <v>0</v>
          </cell>
        </row>
        <row r="37">
          <cell r="A37">
            <v>24167</v>
          </cell>
          <cell r="D37">
            <v>3083</v>
          </cell>
          <cell r="E37">
            <v>877</v>
          </cell>
          <cell r="F37">
            <v>135</v>
          </cell>
          <cell r="G37">
            <v>1012</v>
          </cell>
          <cell r="H37">
            <v>83</v>
          </cell>
          <cell r="I37">
            <v>1095</v>
          </cell>
          <cell r="J37">
            <v>136</v>
          </cell>
          <cell r="K37">
            <v>192</v>
          </cell>
          <cell r="L37">
            <v>1423</v>
          </cell>
          <cell r="M37">
            <v>1139</v>
          </cell>
          <cell r="N37">
            <v>5646</v>
          </cell>
          <cell r="O37">
            <v>520</v>
          </cell>
          <cell r="P37">
            <v>-53</v>
          </cell>
          <cell r="Q37">
            <v>6113</v>
          </cell>
          <cell r="T37">
            <v>1.9</v>
          </cell>
          <cell r="U37">
            <v>-0.5</v>
          </cell>
          <cell r="V37">
            <v>-3.8</v>
          </cell>
          <cell r="W37">
            <v>-1</v>
          </cell>
          <cell r="X37">
            <v>4.7</v>
          </cell>
          <cell r="Y37">
            <v>-0.6</v>
          </cell>
          <cell r="Z37">
            <v>2.2000000000000002</v>
          </cell>
          <cell r="AA37">
            <v>1.5</v>
          </cell>
          <cell r="AB37">
            <v>0</v>
          </cell>
          <cell r="AC37">
            <v>1.6</v>
          </cell>
          <cell r="AD37">
            <v>1.3</v>
          </cell>
          <cell r="AE37">
            <v>0.8</v>
          </cell>
          <cell r="AF37">
            <v>1.4</v>
          </cell>
          <cell r="AI37">
            <v>3101</v>
          </cell>
          <cell r="AJ37">
            <v>867</v>
          </cell>
          <cell r="AK37">
            <v>129</v>
          </cell>
          <cell r="AL37">
            <v>996</v>
          </cell>
          <cell r="AM37">
            <v>83</v>
          </cell>
          <cell r="AN37">
            <v>1079</v>
          </cell>
          <cell r="AO37">
            <v>136</v>
          </cell>
          <cell r="AP37">
            <v>197</v>
          </cell>
          <cell r="AQ37">
            <v>1411</v>
          </cell>
          <cell r="AR37">
            <v>1127</v>
          </cell>
          <cell r="AS37">
            <v>5640</v>
          </cell>
          <cell r="AT37">
            <v>509</v>
          </cell>
          <cell r="AU37">
            <v>-64</v>
          </cell>
          <cell r="AV37">
            <v>6085</v>
          </cell>
          <cell r="AY37">
            <v>3.4</v>
          </cell>
          <cell r="AZ37">
            <v>-0.8</v>
          </cell>
          <cell r="BA37">
            <v>-12.3</v>
          </cell>
          <cell r="BB37">
            <v>-2.5</v>
          </cell>
          <cell r="BC37">
            <v>3.8</v>
          </cell>
          <cell r="BD37">
            <v>-2</v>
          </cell>
          <cell r="BE37">
            <v>2.2000000000000002</v>
          </cell>
          <cell r="BF37">
            <v>4.0999999999999996</v>
          </cell>
          <cell r="BG37">
            <v>-0.8</v>
          </cell>
          <cell r="BH37">
            <v>-0.1</v>
          </cell>
          <cell r="BI37">
            <v>1.6</v>
          </cell>
          <cell r="BJ37">
            <v>-2.2000000000000002</v>
          </cell>
          <cell r="BK37">
            <v>0.6</v>
          </cell>
          <cell r="BN37">
            <v>2898</v>
          </cell>
          <cell r="BO37">
            <v>762</v>
          </cell>
          <cell r="BP37">
            <v>114</v>
          </cell>
          <cell r="BQ37">
            <v>876</v>
          </cell>
          <cell r="BR37">
            <v>83</v>
          </cell>
          <cell r="BS37">
            <v>959</v>
          </cell>
          <cell r="BT37">
            <v>136</v>
          </cell>
          <cell r="BU37">
            <v>191</v>
          </cell>
          <cell r="BV37">
            <v>1285</v>
          </cell>
          <cell r="BW37">
            <v>1088</v>
          </cell>
          <cell r="BX37">
            <v>5271</v>
          </cell>
          <cell r="BY37">
            <v>501</v>
          </cell>
          <cell r="BZ37">
            <v>-43</v>
          </cell>
          <cell r="CA37">
            <v>5729</v>
          </cell>
          <cell r="CB37">
            <v>0</v>
          </cell>
          <cell r="CC37">
            <v>0</v>
          </cell>
          <cell r="CD37">
            <v>0</v>
          </cell>
          <cell r="CE37">
            <v>0</v>
          </cell>
          <cell r="CF37">
            <v>0</v>
          </cell>
          <cell r="CG37">
            <v>0</v>
          </cell>
          <cell r="CH37">
            <v>0</v>
          </cell>
          <cell r="CI37">
            <v>0</v>
          </cell>
          <cell r="CJ37">
            <v>-1</v>
          </cell>
          <cell r="CK37">
            <v>0</v>
          </cell>
          <cell r="CL37">
            <v>0</v>
          </cell>
          <cell r="CM37">
            <v>0</v>
          </cell>
        </row>
        <row r="38">
          <cell r="A38">
            <v>24259</v>
          </cell>
          <cell r="D38">
            <v>3149</v>
          </cell>
          <cell r="E38">
            <v>898</v>
          </cell>
          <cell r="F38">
            <v>137</v>
          </cell>
          <cell r="G38">
            <v>1035</v>
          </cell>
          <cell r="H38">
            <v>86</v>
          </cell>
          <cell r="I38">
            <v>1121</v>
          </cell>
          <cell r="J38">
            <v>139</v>
          </cell>
          <cell r="K38">
            <v>196</v>
          </cell>
          <cell r="L38">
            <v>1456</v>
          </cell>
          <cell r="M38">
            <v>1185</v>
          </cell>
          <cell r="N38">
            <v>5790</v>
          </cell>
          <cell r="O38">
            <v>523</v>
          </cell>
          <cell r="P38">
            <v>-42</v>
          </cell>
          <cell r="Q38">
            <v>6270</v>
          </cell>
          <cell r="T38">
            <v>2.1</v>
          </cell>
          <cell r="U38">
            <v>2.2999999999999998</v>
          </cell>
          <cell r="V38">
            <v>1.7</v>
          </cell>
          <cell r="W38">
            <v>2.2999999999999998</v>
          </cell>
          <cell r="X38">
            <v>3.1</v>
          </cell>
          <cell r="Y38">
            <v>2.2999999999999998</v>
          </cell>
          <cell r="Z38">
            <v>2.5</v>
          </cell>
          <cell r="AA38">
            <v>1.8</v>
          </cell>
          <cell r="AB38">
            <v>2.2999999999999998</v>
          </cell>
          <cell r="AC38">
            <v>4</v>
          </cell>
          <cell r="AD38">
            <v>2.6</v>
          </cell>
          <cell r="AE38">
            <v>0.5</v>
          </cell>
          <cell r="AF38">
            <v>2.6</v>
          </cell>
          <cell r="AI38">
            <v>3141</v>
          </cell>
          <cell r="AJ38">
            <v>914</v>
          </cell>
          <cell r="AK38">
            <v>136</v>
          </cell>
          <cell r="AL38">
            <v>1049</v>
          </cell>
          <cell r="AM38">
            <v>86</v>
          </cell>
          <cell r="AN38">
            <v>1135</v>
          </cell>
          <cell r="AO38">
            <v>139</v>
          </cell>
          <cell r="AP38">
            <v>191</v>
          </cell>
          <cell r="AQ38">
            <v>1466</v>
          </cell>
          <cell r="AR38">
            <v>1184</v>
          </cell>
          <cell r="AS38">
            <v>5791</v>
          </cell>
          <cell r="AT38">
            <v>530</v>
          </cell>
          <cell r="AU38">
            <v>-78</v>
          </cell>
          <cell r="AV38">
            <v>6243</v>
          </cell>
          <cell r="AY38">
            <v>1.3</v>
          </cell>
          <cell r="AZ38">
            <v>5.4</v>
          </cell>
          <cell r="BA38">
            <v>5.0999999999999996</v>
          </cell>
          <cell r="BB38">
            <v>5.4</v>
          </cell>
          <cell r="BC38">
            <v>3.6</v>
          </cell>
          <cell r="BD38">
            <v>5.2</v>
          </cell>
          <cell r="BE38">
            <v>2.5</v>
          </cell>
          <cell r="BF38">
            <v>-2.6</v>
          </cell>
          <cell r="BG38">
            <v>3.9</v>
          </cell>
          <cell r="BH38">
            <v>5.0999999999999996</v>
          </cell>
          <cell r="BI38">
            <v>2.7</v>
          </cell>
          <cell r="BJ38">
            <v>4</v>
          </cell>
          <cell r="BK38">
            <v>2.6</v>
          </cell>
          <cell r="BN38">
            <v>3081</v>
          </cell>
          <cell r="BO38">
            <v>908</v>
          </cell>
          <cell r="BP38">
            <v>114</v>
          </cell>
          <cell r="BQ38">
            <v>1022</v>
          </cell>
          <cell r="BR38">
            <v>86</v>
          </cell>
          <cell r="BS38">
            <v>1108</v>
          </cell>
          <cell r="BT38">
            <v>139</v>
          </cell>
          <cell r="BU38">
            <v>163</v>
          </cell>
          <cell r="BV38">
            <v>1410</v>
          </cell>
          <cell r="BW38">
            <v>916</v>
          </cell>
          <cell r="BX38">
            <v>5407</v>
          </cell>
          <cell r="BY38">
            <v>570</v>
          </cell>
          <cell r="BZ38">
            <v>56</v>
          </cell>
          <cell r="CA38">
            <v>6033</v>
          </cell>
          <cell r="CB38">
            <v>0</v>
          </cell>
          <cell r="CC38">
            <v>0</v>
          </cell>
          <cell r="CD38">
            <v>0</v>
          </cell>
          <cell r="CE38">
            <v>0</v>
          </cell>
          <cell r="CF38">
            <v>0</v>
          </cell>
          <cell r="CG38">
            <v>1</v>
          </cell>
          <cell r="CH38">
            <v>0</v>
          </cell>
          <cell r="CI38">
            <v>0</v>
          </cell>
          <cell r="CJ38">
            <v>0</v>
          </cell>
          <cell r="CK38">
            <v>0</v>
          </cell>
          <cell r="CL38">
            <v>0</v>
          </cell>
          <cell r="CM38">
            <v>0</v>
          </cell>
        </row>
        <row r="39">
          <cell r="A39">
            <v>24351</v>
          </cell>
          <cell r="D39">
            <v>3220</v>
          </cell>
          <cell r="E39">
            <v>936</v>
          </cell>
          <cell r="F39">
            <v>145</v>
          </cell>
          <cell r="G39">
            <v>1081</v>
          </cell>
          <cell r="H39">
            <v>88</v>
          </cell>
          <cell r="I39">
            <v>1169</v>
          </cell>
          <cell r="J39">
            <v>143</v>
          </cell>
          <cell r="K39">
            <v>203</v>
          </cell>
          <cell r="L39">
            <v>1515</v>
          </cell>
          <cell r="M39">
            <v>1254</v>
          </cell>
          <cell r="N39">
            <v>5990</v>
          </cell>
          <cell r="O39">
            <v>530</v>
          </cell>
          <cell r="P39">
            <v>-28</v>
          </cell>
          <cell r="Q39">
            <v>6492</v>
          </cell>
          <cell r="T39">
            <v>2.2999999999999998</v>
          </cell>
          <cell r="U39">
            <v>4.2</v>
          </cell>
          <cell r="V39">
            <v>6</v>
          </cell>
          <cell r="W39">
            <v>4.5</v>
          </cell>
          <cell r="X39">
            <v>3</v>
          </cell>
          <cell r="Y39">
            <v>4.4000000000000004</v>
          </cell>
          <cell r="Z39">
            <v>2.6</v>
          </cell>
          <cell r="AA39">
            <v>3.7</v>
          </cell>
          <cell r="AB39">
            <v>4.0999999999999996</v>
          </cell>
          <cell r="AC39">
            <v>5.9</v>
          </cell>
          <cell r="AD39">
            <v>3.5</v>
          </cell>
          <cell r="AE39">
            <v>1.4</v>
          </cell>
          <cell r="AF39">
            <v>3.5</v>
          </cell>
          <cell r="AI39">
            <v>3222</v>
          </cell>
          <cell r="AJ39">
            <v>922</v>
          </cell>
          <cell r="AK39">
            <v>147</v>
          </cell>
          <cell r="AL39">
            <v>1069</v>
          </cell>
          <cell r="AM39">
            <v>88</v>
          </cell>
          <cell r="AN39">
            <v>1157</v>
          </cell>
          <cell r="AO39">
            <v>143</v>
          </cell>
          <cell r="AP39">
            <v>203</v>
          </cell>
          <cell r="AQ39">
            <v>1503</v>
          </cell>
          <cell r="AR39">
            <v>1258</v>
          </cell>
          <cell r="AS39">
            <v>5983</v>
          </cell>
          <cell r="AT39">
            <v>535</v>
          </cell>
          <cell r="AU39">
            <v>10</v>
          </cell>
          <cell r="AV39">
            <v>6528</v>
          </cell>
          <cell r="AY39">
            <v>2.6</v>
          </cell>
          <cell r="AZ39">
            <v>0.9</v>
          </cell>
          <cell r="BA39">
            <v>8.4</v>
          </cell>
          <cell r="BB39">
            <v>1.9</v>
          </cell>
          <cell r="BC39">
            <v>2.2999999999999998</v>
          </cell>
          <cell r="BD39">
            <v>1.9</v>
          </cell>
          <cell r="BE39">
            <v>2.8</v>
          </cell>
          <cell r="BF39">
            <v>5.8</v>
          </cell>
          <cell r="BG39">
            <v>2.5</v>
          </cell>
          <cell r="BH39">
            <v>6.3</v>
          </cell>
          <cell r="BI39">
            <v>3.3</v>
          </cell>
          <cell r="BJ39">
            <v>1.1000000000000001</v>
          </cell>
          <cell r="BK39">
            <v>4.5999999999999996</v>
          </cell>
          <cell r="BN39">
            <v>3318</v>
          </cell>
          <cell r="BO39">
            <v>936</v>
          </cell>
          <cell r="BP39">
            <v>162</v>
          </cell>
          <cell r="BQ39">
            <v>1099</v>
          </cell>
          <cell r="BR39">
            <v>88</v>
          </cell>
          <cell r="BS39">
            <v>1187</v>
          </cell>
          <cell r="BT39">
            <v>143</v>
          </cell>
          <cell r="BU39">
            <v>220</v>
          </cell>
          <cell r="BV39">
            <v>1550</v>
          </cell>
          <cell r="BW39">
            <v>1220</v>
          </cell>
          <cell r="BX39">
            <v>6088</v>
          </cell>
          <cell r="BY39">
            <v>517</v>
          </cell>
          <cell r="BZ39">
            <v>-144</v>
          </cell>
          <cell r="CA39">
            <v>6462</v>
          </cell>
          <cell r="CB39">
            <v>0</v>
          </cell>
          <cell r="CC39">
            <v>0</v>
          </cell>
          <cell r="CD39">
            <v>0</v>
          </cell>
          <cell r="CE39">
            <v>0</v>
          </cell>
          <cell r="CF39">
            <v>0</v>
          </cell>
          <cell r="CG39">
            <v>0</v>
          </cell>
          <cell r="CH39">
            <v>0</v>
          </cell>
          <cell r="CI39">
            <v>0</v>
          </cell>
          <cell r="CJ39">
            <v>0</v>
          </cell>
          <cell r="CK39">
            <v>0</v>
          </cell>
          <cell r="CL39">
            <v>0</v>
          </cell>
          <cell r="CM39">
            <v>0</v>
          </cell>
        </row>
        <row r="40">
          <cell r="A40">
            <v>24442</v>
          </cell>
          <cell r="D40">
            <v>3293</v>
          </cell>
          <cell r="E40">
            <v>979</v>
          </cell>
          <cell r="F40">
            <v>156</v>
          </cell>
          <cell r="G40">
            <v>1135</v>
          </cell>
          <cell r="H40">
            <v>91</v>
          </cell>
          <cell r="I40">
            <v>1226</v>
          </cell>
          <cell r="J40">
            <v>147</v>
          </cell>
          <cell r="K40">
            <v>213</v>
          </cell>
          <cell r="L40">
            <v>1586</v>
          </cell>
          <cell r="M40">
            <v>1323</v>
          </cell>
          <cell r="N40">
            <v>6202</v>
          </cell>
          <cell r="O40">
            <v>542</v>
          </cell>
          <cell r="P40">
            <v>-28</v>
          </cell>
          <cell r="Q40">
            <v>6717</v>
          </cell>
          <cell r="T40">
            <v>2.2999999999999998</v>
          </cell>
          <cell r="U40">
            <v>4.5999999999999996</v>
          </cell>
          <cell r="V40">
            <v>7.5</v>
          </cell>
          <cell r="W40">
            <v>5</v>
          </cell>
          <cell r="X40">
            <v>2.7</v>
          </cell>
          <cell r="Y40">
            <v>4.8</v>
          </cell>
          <cell r="Z40">
            <v>2.5</v>
          </cell>
          <cell r="AA40">
            <v>5</v>
          </cell>
          <cell r="AB40">
            <v>4.5999999999999996</v>
          </cell>
          <cell r="AC40">
            <v>5.5</v>
          </cell>
          <cell r="AD40">
            <v>3.5</v>
          </cell>
          <cell r="AE40">
            <v>2.2999999999999998</v>
          </cell>
          <cell r="AF40">
            <v>3.5</v>
          </cell>
          <cell r="AI40">
            <v>3292</v>
          </cell>
          <cell r="AJ40">
            <v>979</v>
          </cell>
          <cell r="AK40">
            <v>155</v>
          </cell>
          <cell r="AL40">
            <v>1135</v>
          </cell>
          <cell r="AM40">
            <v>91</v>
          </cell>
          <cell r="AN40">
            <v>1226</v>
          </cell>
          <cell r="AO40">
            <v>147</v>
          </cell>
          <cell r="AP40">
            <v>214</v>
          </cell>
          <cell r="AQ40">
            <v>1586</v>
          </cell>
          <cell r="AR40">
            <v>1310</v>
          </cell>
          <cell r="AS40">
            <v>6189</v>
          </cell>
          <cell r="AT40">
            <v>527</v>
          </cell>
          <cell r="AU40">
            <v>-24</v>
          </cell>
          <cell r="AV40">
            <v>6692</v>
          </cell>
          <cell r="AY40">
            <v>2.2000000000000002</v>
          </cell>
          <cell r="AZ40">
            <v>6.3</v>
          </cell>
          <cell r="BA40">
            <v>5.6</v>
          </cell>
          <cell r="BB40">
            <v>6.2</v>
          </cell>
          <cell r="BC40">
            <v>3.4</v>
          </cell>
          <cell r="BD40">
            <v>6</v>
          </cell>
          <cell r="BE40">
            <v>2.4</v>
          </cell>
          <cell r="BF40">
            <v>5.6</v>
          </cell>
          <cell r="BG40">
            <v>5.6</v>
          </cell>
          <cell r="BH40">
            <v>4.0999999999999996</v>
          </cell>
          <cell r="BI40">
            <v>3.4</v>
          </cell>
          <cell r="BJ40">
            <v>-1.5</v>
          </cell>
          <cell r="BK40">
            <v>2.5</v>
          </cell>
          <cell r="BN40">
            <v>3425</v>
          </cell>
          <cell r="BO40">
            <v>1090</v>
          </cell>
          <cell r="BP40">
            <v>182</v>
          </cell>
          <cell r="BQ40">
            <v>1272</v>
          </cell>
          <cell r="BR40">
            <v>91</v>
          </cell>
          <cell r="BS40">
            <v>1363</v>
          </cell>
          <cell r="BT40">
            <v>147</v>
          </cell>
          <cell r="BU40">
            <v>234</v>
          </cell>
          <cell r="BV40">
            <v>1744</v>
          </cell>
          <cell r="BW40">
            <v>1675</v>
          </cell>
          <cell r="BX40">
            <v>6844</v>
          </cell>
          <cell r="BY40">
            <v>519</v>
          </cell>
          <cell r="BZ40">
            <v>-33</v>
          </cell>
          <cell r="CA40">
            <v>7329</v>
          </cell>
          <cell r="CB40">
            <v>0</v>
          </cell>
          <cell r="CC40">
            <v>0</v>
          </cell>
          <cell r="CD40">
            <v>0</v>
          </cell>
          <cell r="CE40">
            <v>0</v>
          </cell>
          <cell r="CF40">
            <v>0</v>
          </cell>
          <cell r="CG40">
            <v>0</v>
          </cell>
          <cell r="CH40">
            <v>0</v>
          </cell>
          <cell r="CI40">
            <v>1</v>
          </cell>
          <cell r="CJ40">
            <v>0</v>
          </cell>
          <cell r="CK40">
            <v>0</v>
          </cell>
          <cell r="CL40">
            <v>0</v>
          </cell>
          <cell r="CM40">
            <v>0</v>
          </cell>
        </row>
        <row r="41">
          <cell r="A41">
            <v>24532</v>
          </cell>
          <cell r="D41">
            <v>3379</v>
          </cell>
          <cell r="E41">
            <v>1014</v>
          </cell>
          <cell r="F41">
            <v>161</v>
          </cell>
          <cell r="G41">
            <v>1175</v>
          </cell>
          <cell r="H41">
            <v>93</v>
          </cell>
          <cell r="I41">
            <v>1268</v>
          </cell>
          <cell r="J41">
            <v>150</v>
          </cell>
          <cell r="K41">
            <v>223</v>
          </cell>
          <cell r="L41">
            <v>1641</v>
          </cell>
          <cell r="M41">
            <v>1346</v>
          </cell>
          <cell r="N41">
            <v>6366</v>
          </cell>
          <cell r="O41">
            <v>559</v>
          </cell>
          <cell r="P41">
            <v>-43</v>
          </cell>
          <cell r="Q41">
            <v>6883</v>
          </cell>
          <cell r="T41">
            <v>2.6</v>
          </cell>
          <cell r="U41">
            <v>3.6</v>
          </cell>
          <cell r="V41">
            <v>3.1</v>
          </cell>
          <cell r="W41">
            <v>3.5</v>
          </cell>
          <cell r="X41">
            <v>1.8</v>
          </cell>
          <cell r="Y41">
            <v>3.4</v>
          </cell>
          <cell r="Z41">
            <v>2.4</v>
          </cell>
          <cell r="AA41">
            <v>4.7</v>
          </cell>
          <cell r="AB41">
            <v>3.5</v>
          </cell>
          <cell r="AC41">
            <v>1.8</v>
          </cell>
          <cell r="AD41">
            <v>2.7</v>
          </cell>
          <cell r="AE41">
            <v>3.1</v>
          </cell>
          <cell r="AF41">
            <v>2.5</v>
          </cell>
          <cell r="AI41">
            <v>3375</v>
          </cell>
          <cell r="AJ41">
            <v>1031</v>
          </cell>
          <cell r="AK41">
            <v>164</v>
          </cell>
          <cell r="AL41">
            <v>1195</v>
          </cell>
          <cell r="AM41">
            <v>93</v>
          </cell>
          <cell r="AN41">
            <v>1288</v>
          </cell>
          <cell r="AO41">
            <v>150</v>
          </cell>
          <cell r="AP41">
            <v>225</v>
          </cell>
          <cell r="AQ41">
            <v>1664</v>
          </cell>
          <cell r="AR41">
            <v>1381</v>
          </cell>
          <cell r="AS41">
            <v>6420</v>
          </cell>
          <cell r="AT41">
            <v>569</v>
          </cell>
          <cell r="AU41">
            <v>-60</v>
          </cell>
          <cell r="AV41">
            <v>6929</v>
          </cell>
          <cell r="AY41">
            <v>2.5</v>
          </cell>
          <cell r="AZ41">
            <v>5.3</v>
          </cell>
          <cell r="BA41">
            <v>5.4</v>
          </cell>
          <cell r="BB41">
            <v>5.3</v>
          </cell>
          <cell r="BC41">
            <v>2.2000000000000002</v>
          </cell>
          <cell r="BD41">
            <v>5.0999999999999996</v>
          </cell>
          <cell r="BE41">
            <v>2.4</v>
          </cell>
          <cell r="BF41">
            <v>5.3</v>
          </cell>
          <cell r="BG41">
            <v>4.9000000000000004</v>
          </cell>
          <cell r="BH41">
            <v>5.3</v>
          </cell>
          <cell r="BI41">
            <v>3.7</v>
          </cell>
          <cell r="BJ41">
            <v>8</v>
          </cell>
          <cell r="BK41">
            <v>3.5</v>
          </cell>
          <cell r="BN41">
            <v>3206</v>
          </cell>
          <cell r="BO41">
            <v>909</v>
          </cell>
          <cell r="BP41">
            <v>143</v>
          </cell>
          <cell r="BQ41">
            <v>1052</v>
          </cell>
          <cell r="BR41">
            <v>93</v>
          </cell>
          <cell r="BS41">
            <v>1145</v>
          </cell>
          <cell r="BT41">
            <v>150</v>
          </cell>
          <cell r="BU41">
            <v>220</v>
          </cell>
          <cell r="BV41">
            <v>1515</v>
          </cell>
          <cell r="BW41">
            <v>1359</v>
          </cell>
          <cell r="BX41">
            <v>6080</v>
          </cell>
          <cell r="BY41">
            <v>556</v>
          </cell>
          <cell r="BZ41">
            <v>-18</v>
          </cell>
          <cell r="CA41">
            <v>6618</v>
          </cell>
          <cell r="CB41">
            <v>0</v>
          </cell>
          <cell r="CC41">
            <v>0</v>
          </cell>
          <cell r="CD41">
            <v>0</v>
          </cell>
          <cell r="CE41">
            <v>0</v>
          </cell>
          <cell r="CF41">
            <v>0</v>
          </cell>
          <cell r="CG41">
            <v>0</v>
          </cell>
          <cell r="CH41">
            <v>0</v>
          </cell>
          <cell r="CI41">
            <v>-1</v>
          </cell>
          <cell r="CJ41">
            <v>-1</v>
          </cell>
          <cell r="CK41">
            <v>0</v>
          </cell>
          <cell r="CL41">
            <v>0</v>
          </cell>
          <cell r="CM41">
            <v>0</v>
          </cell>
        </row>
        <row r="42">
          <cell r="A42">
            <v>24624</v>
          </cell>
          <cell r="D42">
            <v>3465</v>
          </cell>
          <cell r="E42">
            <v>1037</v>
          </cell>
          <cell r="F42">
            <v>163</v>
          </cell>
          <cell r="G42">
            <v>1199</v>
          </cell>
          <cell r="H42">
            <v>93</v>
          </cell>
          <cell r="I42">
            <v>1293</v>
          </cell>
          <cell r="J42">
            <v>154</v>
          </cell>
          <cell r="K42">
            <v>230</v>
          </cell>
          <cell r="L42">
            <v>1677</v>
          </cell>
          <cell r="M42">
            <v>1341</v>
          </cell>
          <cell r="N42">
            <v>6483</v>
          </cell>
          <cell r="O42">
            <v>575</v>
          </cell>
          <cell r="P42">
            <v>-59</v>
          </cell>
          <cell r="Q42">
            <v>6999</v>
          </cell>
          <cell r="T42">
            <v>2.6</v>
          </cell>
          <cell r="U42">
            <v>2.2000000000000002</v>
          </cell>
          <cell r="V42">
            <v>1.2</v>
          </cell>
          <cell r="W42">
            <v>2.1</v>
          </cell>
          <cell r="X42">
            <v>0.6</v>
          </cell>
          <cell r="Y42">
            <v>1.9</v>
          </cell>
          <cell r="Z42">
            <v>2.2999999999999998</v>
          </cell>
          <cell r="AA42">
            <v>3.2</v>
          </cell>
          <cell r="AB42">
            <v>2.2000000000000002</v>
          </cell>
          <cell r="AC42">
            <v>-0.4</v>
          </cell>
          <cell r="AD42">
            <v>1.8</v>
          </cell>
          <cell r="AE42">
            <v>2.8</v>
          </cell>
          <cell r="AF42">
            <v>1.7</v>
          </cell>
          <cell r="AI42">
            <v>3463</v>
          </cell>
          <cell r="AJ42">
            <v>1032</v>
          </cell>
          <cell r="AK42">
            <v>163</v>
          </cell>
          <cell r="AL42">
            <v>1195</v>
          </cell>
          <cell r="AM42">
            <v>93</v>
          </cell>
          <cell r="AN42">
            <v>1288</v>
          </cell>
          <cell r="AO42">
            <v>154</v>
          </cell>
          <cell r="AP42">
            <v>228</v>
          </cell>
          <cell r="AQ42">
            <v>1670</v>
          </cell>
          <cell r="AR42">
            <v>1336</v>
          </cell>
          <cell r="AS42">
            <v>6468</v>
          </cell>
          <cell r="AT42">
            <v>575</v>
          </cell>
          <cell r="AU42">
            <v>-65</v>
          </cell>
          <cell r="AV42">
            <v>6979</v>
          </cell>
          <cell r="AY42">
            <v>2.6</v>
          </cell>
          <cell r="AZ42">
            <v>0</v>
          </cell>
          <cell r="BA42">
            <v>-0.5</v>
          </cell>
          <cell r="BB42">
            <v>0</v>
          </cell>
          <cell r="BC42">
            <v>0</v>
          </cell>
          <cell r="BD42">
            <v>0</v>
          </cell>
          <cell r="BE42">
            <v>2.4</v>
          </cell>
          <cell r="BF42">
            <v>1.2</v>
          </cell>
          <cell r="BG42">
            <v>0.3</v>
          </cell>
          <cell r="BH42">
            <v>-3.2</v>
          </cell>
          <cell r="BI42">
            <v>0.8</v>
          </cell>
          <cell r="BJ42">
            <v>1.1000000000000001</v>
          </cell>
          <cell r="BK42">
            <v>0.7</v>
          </cell>
          <cell r="BN42">
            <v>3418</v>
          </cell>
          <cell r="BO42">
            <v>1018</v>
          </cell>
          <cell r="BP42">
            <v>138</v>
          </cell>
          <cell r="BQ42">
            <v>1156</v>
          </cell>
          <cell r="BR42">
            <v>93</v>
          </cell>
          <cell r="BS42">
            <v>1249</v>
          </cell>
          <cell r="BT42">
            <v>154</v>
          </cell>
          <cell r="BU42">
            <v>194</v>
          </cell>
          <cell r="BV42">
            <v>1596</v>
          </cell>
          <cell r="BW42">
            <v>1033</v>
          </cell>
          <cell r="BX42">
            <v>6047</v>
          </cell>
          <cell r="BY42">
            <v>622</v>
          </cell>
          <cell r="BZ42">
            <v>67</v>
          </cell>
          <cell r="CA42">
            <v>6737</v>
          </cell>
          <cell r="CB42">
            <v>0</v>
          </cell>
          <cell r="CC42">
            <v>0</v>
          </cell>
          <cell r="CD42">
            <v>0</v>
          </cell>
          <cell r="CE42">
            <v>0</v>
          </cell>
          <cell r="CF42">
            <v>0</v>
          </cell>
          <cell r="CG42">
            <v>0</v>
          </cell>
          <cell r="CH42">
            <v>-1</v>
          </cell>
          <cell r="CI42">
            <v>0</v>
          </cell>
          <cell r="CJ42">
            <v>0</v>
          </cell>
          <cell r="CK42">
            <v>1</v>
          </cell>
          <cell r="CL42">
            <v>0</v>
          </cell>
          <cell r="CM42">
            <v>0</v>
          </cell>
        </row>
        <row r="43">
          <cell r="A43">
            <v>24716</v>
          </cell>
          <cell r="D43">
            <v>3536</v>
          </cell>
          <cell r="E43">
            <v>1064</v>
          </cell>
          <cell r="F43">
            <v>161</v>
          </cell>
          <cell r="G43">
            <v>1225</v>
          </cell>
          <cell r="H43">
            <v>93</v>
          </cell>
          <cell r="I43">
            <v>1318</v>
          </cell>
          <cell r="J43">
            <v>157</v>
          </cell>
          <cell r="K43">
            <v>237</v>
          </cell>
          <cell r="L43">
            <v>1712</v>
          </cell>
          <cell r="M43">
            <v>1316</v>
          </cell>
          <cell r="N43">
            <v>6563</v>
          </cell>
          <cell r="O43">
            <v>587</v>
          </cell>
          <cell r="P43">
            <v>-51</v>
          </cell>
          <cell r="Q43">
            <v>7098</v>
          </cell>
          <cell r="T43">
            <v>2</v>
          </cell>
          <cell r="U43">
            <v>2.6</v>
          </cell>
          <cell r="V43">
            <v>-0.9</v>
          </cell>
          <cell r="W43">
            <v>2.1</v>
          </cell>
          <cell r="X43">
            <v>-0.1</v>
          </cell>
          <cell r="Y43">
            <v>2</v>
          </cell>
          <cell r="Z43">
            <v>2.2999999999999998</v>
          </cell>
          <cell r="AA43">
            <v>2.7</v>
          </cell>
          <cell r="AB43">
            <v>2.1</v>
          </cell>
          <cell r="AC43">
            <v>-1.9</v>
          </cell>
          <cell r="AD43">
            <v>1.2</v>
          </cell>
          <cell r="AE43">
            <v>2</v>
          </cell>
          <cell r="AF43">
            <v>1.4</v>
          </cell>
          <cell r="AI43">
            <v>3552</v>
          </cell>
          <cell r="AJ43">
            <v>1055</v>
          </cell>
          <cell r="AK43">
            <v>158</v>
          </cell>
          <cell r="AL43">
            <v>1213</v>
          </cell>
          <cell r="AM43">
            <v>93</v>
          </cell>
          <cell r="AN43">
            <v>1306</v>
          </cell>
          <cell r="AO43">
            <v>157</v>
          </cell>
          <cell r="AP43">
            <v>237</v>
          </cell>
          <cell r="AQ43">
            <v>1700</v>
          </cell>
          <cell r="AR43">
            <v>1274</v>
          </cell>
          <cell r="AS43">
            <v>6526</v>
          </cell>
          <cell r="AT43">
            <v>590</v>
          </cell>
          <cell r="AU43">
            <v>-30</v>
          </cell>
          <cell r="AV43">
            <v>7086</v>
          </cell>
          <cell r="AY43">
            <v>2.6</v>
          </cell>
          <cell r="AZ43">
            <v>2.2999999999999998</v>
          </cell>
          <cell r="BA43">
            <v>-3.1</v>
          </cell>
          <cell r="BB43">
            <v>1.5</v>
          </cell>
          <cell r="BC43">
            <v>0</v>
          </cell>
          <cell r="BD43">
            <v>1.4</v>
          </cell>
          <cell r="BE43">
            <v>2.2999999999999998</v>
          </cell>
          <cell r="BF43">
            <v>4.0999999999999996</v>
          </cell>
          <cell r="BG43">
            <v>1.9</v>
          </cell>
          <cell r="BH43">
            <v>-4.7</v>
          </cell>
          <cell r="BI43">
            <v>0.9</v>
          </cell>
          <cell r="BJ43">
            <v>2.5</v>
          </cell>
          <cell r="BK43">
            <v>1.5</v>
          </cell>
          <cell r="BN43">
            <v>3533</v>
          </cell>
          <cell r="BO43">
            <v>1073</v>
          </cell>
          <cell r="BP43">
            <v>173</v>
          </cell>
          <cell r="BQ43">
            <v>1246</v>
          </cell>
          <cell r="BR43">
            <v>93</v>
          </cell>
          <cell r="BS43">
            <v>1339</v>
          </cell>
          <cell r="BT43">
            <v>157</v>
          </cell>
          <cell r="BU43">
            <v>257</v>
          </cell>
          <cell r="BV43">
            <v>1754</v>
          </cell>
          <cell r="BW43">
            <v>1242</v>
          </cell>
          <cell r="BX43">
            <v>6528</v>
          </cell>
          <cell r="BY43">
            <v>564</v>
          </cell>
          <cell r="BZ43">
            <v>-85</v>
          </cell>
          <cell r="CA43">
            <v>7007</v>
          </cell>
          <cell r="CB43">
            <v>0</v>
          </cell>
          <cell r="CC43">
            <v>0</v>
          </cell>
          <cell r="CD43">
            <v>0</v>
          </cell>
          <cell r="CE43">
            <v>0</v>
          </cell>
          <cell r="CF43">
            <v>0</v>
          </cell>
          <cell r="CG43">
            <v>0</v>
          </cell>
          <cell r="CH43">
            <v>0</v>
          </cell>
          <cell r="CI43">
            <v>0</v>
          </cell>
          <cell r="CJ43">
            <v>0</v>
          </cell>
          <cell r="CK43">
            <v>0</v>
          </cell>
          <cell r="CL43">
            <v>0</v>
          </cell>
          <cell r="CM43">
            <v>0</v>
          </cell>
        </row>
        <row r="44">
          <cell r="A44">
            <v>24807</v>
          </cell>
          <cell r="D44">
            <v>3601</v>
          </cell>
          <cell r="E44">
            <v>1105</v>
          </cell>
          <cell r="F44">
            <v>164</v>
          </cell>
          <cell r="G44">
            <v>1269</v>
          </cell>
          <cell r="H44">
            <v>93</v>
          </cell>
          <cell r="I44">
            <v>1362</v>
          </cell>
          <cell r="J44">
            <v>161</v>
          </cell>
          <cell r="K44">
            <v>242</v>
          </cell>
          <cell r="L44">
            <v>1765</v>
          </cell>
          <cell r="M44">
            <v>1291</v>
          </cell>
          <cell r="N44">
            <v>6657</v>
          </cell>
          <cell r="O44">
            <v>600</v>
          </cell>
          <cell r="P44">
            <v>-50</v>
          </cell>
          <cell r="Q44">
            <v>7207</v>
          </cell>
          <cell r="T44">
            <v>1.9</v>
          </cell>
          <cell r="U44">
            <v>3.9</v>
          </cell>
          <cell r="V44">
            <v>1.3</v>
          </cell>
          <cell r="W44">
            <v>3.5</v>
          </cell>
          <cell r="X44">
            <v>0.4</v>
          </cell>
          <cell r="Y44">
            <v>3.3</v>
          </cell>
          <cell r="Z44">
            <v>2.2999999999999998</v>
          </cell>
          <cell r="AA44">
            <v>2.4</v>
          </cell>
          <cell r="AB44">
            <v>3.1</v>
          </cell>
          <cell r="AC44">
            <v>-1.9</v>
          </cell>
          <cell r="AD44">
            <v>1.4</v>
          </cell>
          <cell r="AE44">
            <v>2.2000000000000002</v>
          </cell>
          <cell r="AF44">
            <v>1.5</v>
          </cell>
          <cell r="AI44">
            <v>3599</v>
          </cell>
          <cell r="AJ44">
            <v>1094</v>
          </cell>
          <cell r="AK44">
            <v>171</v>
          </cell>
          <cell r="AL44">
            <v>1264</v>
          </cell>
          <cell r="AM44">
            <v>93</v>
          </cell>
          <cell r="AN44">
            <v>1357</v>
          </cell>
          <cell r="AO44">
            <v>161</v>
          </cell>
          <cell r="AP44">
            <v>243</v>
          </cell>
          <cell r="AQ44">
            <v>1761</v>
          </cell>
          <cell r="AR44">
            <v>1357</v>
          </cell>
          <cell r="AS44">
            <v>6717</v>
          </cell>
          <cell r="AT44">
            <v>586</v>
          </cell>
          <cell r="AU44">
            <v>-77</v>
          </cell>
          <cell r="AV44">
            <v>7226</v>
          </cell>
          <cell r="AY44">
            <v>1.3</v>
          </cell>
          <cell r="AZ44">
            <v>3.7</v>
          </cell>
          <cell r="BA44">
            <v>8.1999999999999993</v>
          </cell>
          <cell r="BB44">
            <v>4.3</v>
          </cell>
          <cell r="BC44">
            <v>0</v>
          </cell>
          <cell r="BD44">
            <v>4</v>
          </cell>
          <cell r="BE44">
            <v>2.2999999999999998</v>
          </cell>
          <cell r="BF44">
            <v>2.2999999999999998</v>
          </cell>
          <cell r="BG44">
            <v>3.6</v>
          </cell>
          <cell r="BH44">
            <v>6.5</v>
          </cell>
          <cell r="BI44">
            <v>2.9</v>
          </cell>
          <cell r="BJ44">
            <v>-0.7</v>
          </cell>
          <cell r="BK44">
            <v>2</v>
          </cell>
          <cell r="BN44">
            <v>3770</v>
          </cell>
          <cell r="BO44">
            <v>1223</v>
          </cell>
          <cell r="BP44">
            <v>200</v>
          </cell>
          <cell r="BQ44">
            <v>1423</v>
          </cell>
          <cell r="BR44">
            <v>93</v>
          </cell>
          <cell r="BS44">
            <v>1516</v>
          </cell>
          <cell r="BT44">
            <v>161</v>
          </cell>
          <cell r="BU44">
            <v>265</v>
          </cell>
          <cell r="BV44">
            <v>1943</v>
          </cell>
          <cell r="BW44">
            <v>1695</v>
          </cell>
          <cell r="BX44">
            <v>7407</v>
          </cell>
          <cell r="BY44">
            <v>557</v>
          </cell>
          <cell r="BZ44">
            <v>-41</v>
          </cell>
          <cell r="CA44">
            <v>7923</v>
          </cell>
          <cell r="CB44">
            <v>0</v>
          </cell>
          <cell r="CC44">
            <v>0</v>
          </cell>
          <cell r="CD44">
            <v>0</v>
          </cell>
          <cell r="CE44">
            <v>0</v>
          </cell>
          <cell r="CF44">
            <v>0</v>
          </cell>
          <cell r="CG44">
            <v>0</v>
          </cell>
          <cell r="CH44">
            <v>0</v>
          </cell>
          <cell r="CI44">
            <v>0</v>
          </cell>
          <cell r="CJ44">
            <v>0</v>
          </cell>
          <cell r="CK44">
            <v>0</v>
          </cell>
          <cell r="CL44">
            <v>0</v>
          </cell>
          <cell r="CM44">
            <v>0</v>
          </cell>
        </row>
        <row r="45">
          <cell r="A45">
            <v>24898</v>
          </cell>
          <cell r="D45">
            <v>3664</v>
          </cell>
          <cell r="E45">
            <v>1150</v>
          </cell>
          <cell r="F45">
            <v>173</v>
          </cell>
          <cell r="G45">
            <v>1323</v>
          </cell>
          <cell r="H45">
            <v>94</v>
          </cell>
          <cell r="I45">
            <v>1417</v>
          </cell>
          <cell r="J45">
            <v>165</v>
          </cell>
          <cell r="K45">
            <v>248</v>
          </cell>
          <cell r="L45">
            <v>1830</v>
          </cell>
          <cell r="M45">
            <v>1287</v>
          </cell>
          <cell r="N45">
            <v>6782</v>
          </cell>
          <cell r="O45">
            <v>613</v>
          </cell>
          <cell r="P45">
            <v>-54</v>
          </cell>
          <cell r="Q45">
            <v>7341</v>
          </cell>
          <cell r="T45">
            <v>1.8</v>
          </cell>
          <cell r="U45">
            <v>4.0999999999999996</v>
          </cell>
          <cell r="V45">
            <v>5.6</v>
          </cell>
          <cell r="W45">
            <v>4.3</v>
          </cell>
          <cell r="X45">
            <v>0.8</v>
          </cell>
          <cell r="Y45">
            <v>4.0999999999999996</v>
          </cell>
          <cell r="Z45">
            <v>2.4</v>
          </cell>
          <cell r="AA45">
            <v>2.2999999999999998</v>
          </cell>
          <cell r="AB45">
            <v>3.7</v>
          </cell>
          <cell r="AC45">
            <v>-0.3</v>
          </cell>
          <cell r="AD45">
            <v>1.9</v>
          </cell>
          <cell r="AE45">
            <v>2.2000000000000002</v>
          </cell>
          <cell r="AF45">
            <v>1.9</v>
          </cell>
          <cell r="AI45">
            <v>3638</v>
          </cell>
          <cell r="AJ45">
            <v>1183</v>
          </cell>
          <cell r="AK45">
            <v>159</v>
          </cell>
          <cell r="AL45">
            <v>1342</v>
          </cell>
          <cell r="AM45">
            <v>94</v>
          </cell>
          <cell r="AN45">
            <v>1436</v>
          </cell>
          <cell r="AO45">
            <v>165</v>
          </cell>
          <cell r="AP45">
            <v>248</v>
          </cell>
          <cell r="AQ45">
            <v>1848</v>
          </cell>
          <cell r="AR45">
            <v>1239</v>
          </cell>
          <cell r="AS45">
            <v>6725</v>
          </cell>
          <cell r="AT45">
            <v>626</v>
          </cell>
          <cell r="AU45">
            <v>-15</v>
          </cell>
          <cell r="AV45">
            <v>7337</v>
          </cell>
          <cell r="AY45">
            <v>1.1000000000000001</v>
          </cell>
          <cell r="AZ45">
            <v>8.1999999999999993</v>
          </cell>
          <cell r="BA45">
            <v>-7</v>
          </cell>
          <cell r="BB45">
            <v>6.1</v>
          </cell>
          <cell r="BC45">
            <v>1.1000000000000001</v>
          </cell>
          <cell r="BD45">
            <v>5.8</v>
          </cell>
          <cell r="BE45">
            <v>2.4</v>
          </cell>
          <cell r="BF45">
            <v>2</v>
          </cell>
          <cell r="BG45">
            <v>4.9000000000000004</v>
          </cell>
          <cell r="BH45">
            <v>-8.6999999999999993</v>
          </cell>
          <cell r="BI45">
            <v>0.1</v>
          </cell>
          <cell r="BJ45">
            <v>6.8</v>
          </cell>
          <cell r="BK45">
            <v>1.5</v>
          </cell>
          <cell r="BN45">
            <v>3552</v>
          </cell>
          <cell r="BO45">
            <v>1044</v>
          </cell>
          <cell r="BP45">
            <v>138</v>
          </cell>
          <cell r="BQ45">
            <v>1183</v>
          </cell>
          <cell r="BR45">
            <v>94</v>
          </cell>
          <cell r="BS45">
            <v>1277</v>
          </cell>
          <cell r="BT45">
            <v>165</v>
          </cell>
          <cell r="BU45">
            <v>243</v>
          </cell>
          <cell r="BV45">
            <v>1684</v>
          </cell>
          <cell r="BW45">
            <v>1176</v>
          </cell>
          <cell r="BX45">
            <v>6412</v>
          </cell>
          <cell r="BY45">
            <v>625</v>
          </cell>
          <cell r="BZ45">
            <v>-123</v>
          </cell>
          <cell r="CA45">
            <v>6914</v>
          </cell>
          <cell r="CB45">
            <v>0</v>
          </cell>
          <cell r="CC45">
            <v>0</v>
          </cell>
          <cell r="CD45">
            <v>0</v>
          </cell>
          <cell r="CE45">
            <v>0</v>
          </cell>
          <cell r="CF45">
            <v>0</v>
          </cell>
          <cell r="CG45">
            <v>0</v>
          </cell>
          <cell r="CH45">
            <v>0</v>
          </cell>
          <cell r="CI45">
            <v>0</v>
          </cell>
          <cell r="CJ45">
            <v>1</v>
          </cell>
          <cell r="CK45">
            <v>0</v>
          </cell>
          <cell r="CL45">
            <v>0</v>
          </cell>
          <cell r="CM45">
            <v>0</v>
          </cell>
        </row>
        <row r="46">
          <cell r="A46">
            <v>24990</v>
          </cell>
          <cell r="D46">
            <v>3748</v>
          </cell>
          <cell r="E46">
            <v>1185</v>
          </cell>
          <cell r="F46">
            <v>185</v>
          </cell>
          <cell r="G46">
            <v>1371</v>
          </cell>
          <cell r="H46">
            <v>95</v>
          </cell>
          <cell r="I46">
            <v>1465</v>
          </cell>
          <cell r="J46">
            <v>169</v>
          </cell>
          <cell r="K46">
            <v>254</v>
          </cell>
          <cell r="L46">
            <v>1888</v>
          </cell>
          <cell r="M46">
            <v>1333</v>
          </cell>
          <cell r="N46">
            <v>6969</v>
          </cell>
          <cell r="O46">
            <v>624</v>
          </cell>
          <cell r="P46">
            <v>-57</v>
          </cell>
          <cell r="Q46">
            <v>7536</v>
          </cell>
          <cell r="T46">
            <v>2.2999999999999998</v>
          </cell>
          <cell r="U46">
            <v>3</v>
          </cell>
          <cell r="V46">
            <v>7.3</v>
          </cell>
          <cell r="W46">
            <v>3.6</v>
          </cell>
          <cell r="X46">
            <v>0.4</v>
          </cell>
          <cell r="Y46">
            <v>3.4</v>
          </cell>
          <cell r="Z46">
            <v>2.5</v>
          </cell>
          <cell r="AA46">
            <v>2.4</v>
          </cell>
          <cell r="AB46">
            <v>3.2</v>
          </cell>
          <cell r="AC46">
            <v>3.5</v>
          </cell>
          <cell r="AD46">
            <v>2.8</v>
          </cell>
          <cell r="AE46">
            <v>1.9</v>
          </cell>
          <cell r="AF46">
            <v>2.7</v>
          </cell>
          <cell r="AI46">
            <v>3791</v>
          </cell>
          <cell r="AJ46">
            <v>1163</v>
          </cell>
          <cell r="AK46">
            <v>196</v>
          </cell>
          <cell r="AL46">
            <v>1359</v>
          </cell>
          <cell r="AM46">
            <v>96</v>
          </cell>
          <cell r="AN46">
            <v>1455</v>
          </cell>
          <cell r="AO46">
            <v>169</v>
          </cell>
          <cell r="AP46">
            <v>253</v>
          </cell>
          <cell r="AQ46">
            <v>1878</v>
          </cell>
          <cell r="AR46">
            <v>1324</v>
          </cell>
          <cell r="AS46">
            <v>6993</v>
          </cell>
          <cell r="AT46">
            <v>628</v>
          </cell>
          <cell r="AU46">
            <v>-98</v>
          </cell>
          <cell r="AV46">
            <v>7523</v>
          </cell>
          <cell r="AY46">
            <v>4.2</v>
          </cell>
          <cell r="AZ46">
            <v>-1.7</v>
          </cell>
          <cell r="BA46">
            <v>23.6</v>
          </cell>
          <cell r="BB46">
            <v>1.3</v>
          </cell>
          <cell r="BC46">
            <v>2.1</v>
          </cell>
          <cell r="BD46">
            <v>1.4</v>
          </cell>
          <cell r="BE46">
            <v>2.5</v>
          </cell>
          <cell r="BF46">
            <v>2.2999999999999998</v>
          </cell>
          <cell r="BG46">
            <v>1.6</v>
          </cell>
          <cell r="BH46">
            <v>6.8</v>
          </cell>
          <cell r="BI46">
            <v>4</v>
          </cell>
          <cell r="BJ46">
            <v>0.3</v>
          </cell>
          <cell r="BK46">
            <v>2.5</v>
          </cell>
          <cell r="BN46">
            <v>3712</v>
          </cell>
          <cell r="BO46">
            <v>1135</v>
          </cell>
          <cell r="BP46">
            <v>167</v>
          </cell>
          <cell r="BQ46">
            <v>1303</v>
          </cell>
          <cell r="BR46">
            <v>96</v>
          </cell>
          <cell r="BS46">
            <v>1399</v>
          </cell>
          <cell r="BT46">
            <v>169</v>
          </cell>
          <cell r="BU46">
            <v>215</v>
          </cell>
          <cell r="BV46">
            <v>1783</v>
          </cell>
          <cell r="BW46">
            <v>1080</v>
          </cell>
          <cell r="BX46">
            <v>6574</v>
          </cell>
          <cell r="BY46">
            <v>681</v>
          </cell>
          <cell r="BZ46">
            <v>72</v>
          </cell>
          <cell r="CA46">
            <v>7328</v>
          </cell>
          <cell r="CB46">
            <v>0</v>
          </cell>
          <cell r="CC46">
            <v>0</v>
          </cell>
          <cell r="CD46">
            <v>0</v>
          </cell>
          <cell r="CE46">
            <v>0</v>
          </cell>
          <cell r="CF46">
            <v>0</v>
          </cell>
          <cell r="CG46">
            <v>0</v>
          </cell>
          <cell r="CH46">
            <v>0</v>
          </cell>
          <cell r="CI46">
            <v>0</v>
          </cell>
          <cell r="CJ46">
            <v>0</v>
          </cell>
          <cell r="CK46">
            <v>0</v>
          </cell>
          <cell r="CL46">
            <v>0</v>
          </cell>
          <cell r="CM46">
            <v>1</v>
          </cell>
        </row>
        <row r="47">
          <cell r="A47">
            <v>25082</v>
          </cell>
          <cell r="D47">
            <v>3861</v>
          </cell>
          <cell r="E47">
            <v>1217</v>
          </cell>
          <cell r="F47">
            <v>196</v>
          </cell>
          <cell r="G47">
            <v>1413</v>
          </cell>
          <cell r="H47">
            <v>95</v>
          </cell>
          <cell r="I47">
            <v>1508</v>
          </cell>
          <cell r="J47">
            <v>173</v>
          </cell>
          <cell r="K47">
            <v>264</v>
          </cell>
          <cell r="L47">
            <v>1945</v>
          </cell>
          <cell r="M47">
            <v>1409</v>
          </cell>
          <cell r="N47">
            <v>7215</v>
          </cell>
          <cell r="O47">
            <v>634</v>
          </cell>
          <cell r="P47">
            <v>-55</v>
          </cell>
          <cell r="Q47">
            <v>7794</v>
          </cell>
          <cell r="T47">
            <v>3</v>
          </cell>
          <cell r="U47">
            <v>2.7</v>
          </cell>
          <cell r="V47">
            <v>5.8</v>
          </cell>
          <cell r="W47">
            <v>3.1</v>
          </cell>
          <cell r="X47">
            <v>0.1</v>
          </cell>
          <cell r="Y47">
            <v>2.9</v>
          </cell>
          <cell r="Z47">
            <v>2.5</v>
          </cell>
          <cell r="AA47">
            <v>4</v>
          </cell>
          <cell r="AB47">
            <v>3</v>
          </cell>
          <cell r="AC47">
            <v>5.7</v>
          </cell>
          <cell r="AD47">
            <v>3.5</v>
          </cell>
          <cell r="AE47">
            <v>1.6</v>
          </cell>
          <cell r="AF47">
            <v>3.4</v>
          </cell>
          <cell r="AI47">
            <v>3805</v>
          </cell>
          <cell r="AJ47">
            <v>1223</v>
          </cell>
          <cell r="AK47">
            <v>194</v>
          </cell>
          <cell r="AL47">
            <v>1417</v>
          </cell>
          <cell r="AM47">
            <v>94</v>
          </cell>
          <cell r="AN47">
            <v>1511</v>
          </cell>
          <cell r="AO47">
            <v>173</v>
          </cell>
          <cell r="AP47">
            <v>263</v>
          </cell>
          <cell r="AQ47">
            <v>1947</v>
          </cell>
          <cell r="AR47">
            <v>1403</v>
          </cell>
          <cell r="AS47">
            <v>7155</v>
          </cell>
          <cell r="AT47">
            <v>618</v>
          </cell>
          <cell r="AU47">
            <v>-26</v>
          </cell>
          <cell r="AV47">
            <v>7748</v>
          </cell>
          <cell r="AY47">
            <v>0.4</v>
          </cell>
          <cell r="AZ47">
            <v>5.0999999999999996</v>
          </cell>
          <cell r="BA47">
            <v>-1</v>
          </cell>
          <cell r="BB47">
            <v>4.2</v>
          </cell>
          <cell r="BC47">
            <v>-2.1</v>
          </cell>
          <cell r="BD47">
            <v>3.8</v>
          </cell>
          <cell r="BE47">
            <v>2.5</v>
          </cell>
          <cell r="BF47">
            <v>3.7</v>
          </cell>
          <cell r="BG47">
            <v>3.7</v>
          </cell>
          <cell r="BH47">
            <v>6</v>
          </cell>
          <cell r="BI47">
            <v>2.2999999999999998</v>
          </cell>
          <cell r="BJ47">
            <v>-1.5</v>
          </cell>
          <cell r="BK47">
            <v>3</v>
          </cell>
          <cell r="BN47">
            <v>3868</v>
          </cell>
          <cell r="BO47">
            <v>1247</v>
          </cell>
          <cell r="BP47">
            <v>213</v>
          </cell>
          <cell r="BQ47">
            <v>1460</v>
          </cell>
          <cell r="BR47">
            <v>94</v>
          </cell>
          <cell r="BS47">
            <v>1554</v>
          </cell>
          <cell r="BT47">
            <v>173</v>
          </cell>
          <cell r="BU47">
            <v>284</v>
          </cell>
          <cell r="BV47">
            <v>2012</v>
          </cell>
          <cell r="BW47">
            <v>1363</v>
          </cell>
          <cell r="BX47">
            <v>7243</v>
          </cell>
          <cell r="BY47">
            <v>600</v>
          </cell>
          <cell r="BZ47">
            <v>-175</v>
          </cell>
          <cell r="CA47">
            <v>7667</v>
          </cell>
          <cell r="CB47">
            <v>0</v>
          </cell>
          <cell r="CC47">
            <v>0</v>
          </cell>
          <cell r="CD47">
            <v>0</v>
          </cell>
          <cell r="CE47">
            <v>0</v>
          </cell>
          <cell r="CF47">
            <v>0</v>
          </cell>
          <cell r="CG47">
            <v>0</v>
          </cell>
          <cell r="CH47">
            <v>0</v>
          </cell>
          <cell r="CI47">
            <v>0</v>
          </cell>
          <cell r="CJ47">
            <v>0</v>
          </cell>
          <cell r="CK47">
            <v>0</v>
          </cell>
          <cell r="CL47">
            <v>2</v>
          </cell>
          <cell r="CM47">
            <v>2</v>
          </cell>
        </row>
        <row r="48">
          <cell r="A48">
            <v>25173</v>
          </cell>
          <cell r="D48">
            <v>3984</v>
          </cell>
          <cell r="E48">
            <v>1255</v>
          </cell>
          <cell r="F48">
            <v>201</v>
          </cell>
          <cell r="G48">
            <v>1456</v>
          </cell>
          <cell r="H48">
            <v>96</v>
          </cell>
          <cell r="I48">
            <v>1553</v>
          </cell>
          <cell r="J48">
            <v>177</v>
          </cell>
          <cell r="K48">
            <v>275</v>
          </cell>
          <cell r="L48">
            <v>2005</v>
          </cell>
          <cell r="M48">
            <v>1466</v>
          </cell>
          <cell r="N48">
            <v>7455</v>
          </cell>
          <cell r="O48">
            <v>646</v>
          </cell>
          <cell r="P48">
            <v>-36</v>
          </cell>
          <cell r="Q48">
            <v>8065</v>
          </cell>
          <cell r="T48">
            <v>3.2</v>
          </cell>
          <cell r="U48">
            <v>3.1</v>
          </cell>
          <cell r="V48">
            <v>2.6</v>
          </cell>
          <cell r="W48">
            <v>3.1</v>
          </cell>
          <cell r="X48">
            <v>1.6</v>
          </cell>
          <cell r="Y48">
            <v>3</v>
          </cell>
          <cell r="Z48">
            <v>2.4</v>
          </cell>
          <cell r="AA48">
            <v>4.3</v>
          </cell>
          <cell r="AB48">
            <v>3.1</v>
          </cell>
          <cell r="AC48">
            <v>4</v>
          </cell>
          <cell r="AD48">
            <v>3.3</v>
          </cell>
          <cell r="AE48">
            <v>1.8</v>
          </cell>
          <cell r="AF48">
            <v>3.5</v>
          </cell>
          <cell r="AI48">
            <v>4021</v>
          </cell>
          <cell r="AJ48">
            <v>1253</v>
          </cell>
          <cell r="AK48">
            <v>200</v>
          </cell>
          <cell r="AL48">
            <v>1453</v>
          </cell>
          <cell r="AM48">
            <v>96</v>
          </cell>
          <cell r="AN48">
            <v>1549</v>
          </cell>
          <cell r="AO48">
            <v>177</v>
          </cell>
          <cell r="AP48">
            <v>273</v>
          </cell>
          <cell r="AQ48">
            <v>2000</v>
          </cell>
          <cell r="AR48">
            <v>1534</v>
          </cell>
          <cell r="AS48">
            <v>7555</v>
          </cell>
          <cell r="AT48">
            <v>661</v>
          </cell>
          <cell r="AU48">
            <v>-56</v>
          </cell>
          <cell r="AV48">
            <v>8160</v>
          </cell>
          <cell r="AY48">
            <v>5.7</v>
          </cell>
          <cell r="AZ48">
            <v>2.5</v>
          </cell>
          <cell r="BA48">
            <v>3.1</v>
          </cell>
          <cell r="BB48">
            <v>2.6</v>
          </cell>
          <cell r="BC48">
            <v>2.1</v>
          </cell>
          <cell r="BD48">
            <v>2.5</v>
          </cell>
          <cell r="BE48">
            <v>2.4</v>
          </cell>
          <cell r="BF48">
            <v>4</v>
          </cell>
          <cell r="BG48">
            <v>2.7</v>
          </cell>
          <cell r="BH48">
            <v>9.4</v>
          </cell>
          <cell r="BI48">
            <v>5.6</v>
          </cell>
          <cell r="BJ48">
            <v>6.9</v>
          </cell>
          <cell r="BK48">
            <v>5.3</v>
          </cell>
          <cell r="BN48">
            <v>4180</v>
          </cell>
          <cell r="BO48">
            <v>1411</v>
          </cell>
          <cell r="BP48">
            <v>234</v>
          </cell>
          <cell r="BQ48">
            <v>1645</v>
          </cell>
          <cell r="BR48">
            <v>96</v>
          </cell>
          <cell r="BS48">
            <v>1741</v>
          </cell>
          <cell r="BT48">
            <v>177</v>
          </cell>
          <cell r="BU48">
            <v>298</v>
          </cell>
          <cell r="BV48">
            <v>2216</v>
          </cell>
          <cell r="BW48">
            <v>1916</v>
          </cell>
          <cell r="BX48">
            <v>8313</v>
          </cell>
          <cell r="BY48">
            <v>647</v>
          </cell>
          <cell r="BZ48">
            <v>-11</v>
          </cell>
          <cell r="CA48">
            <v>8949</v>
          </cell>
          <cell r="CB48">
            <v>0</v>
          </cell>
          <cell r="CC48">
            <v>0</v>
          </cell>
          <cell r="CD48">
            <v>0</v>
          </cell>
          <cell r="CE48">
            <v>0</v>
          </cell>
          <cell r="CF48">
            <v>0</v>
          </cell>
          <cell r="CG48">
            <v>0</v>
          </cell>
          <cell r="CH48">
            <v>0</v>
          </cell>
          <cell r="CI48">
            <v>0</v>
          </cell>
          <cell r="CJ48">
            <v>0</v>
          </cell>
          <cell r="CK48">
            <v>0</v>
          </cell>
          <cell r="CL48">
            <v>1</v>
          </cell>
          <cell r="CM48">
            <v>1</v>
          </cell>
        </row>
        <row r="49">
          <cell r="A49">
            <v>25263</v>
          </cell>
          <cell r="D49">
            <v>4103</v>
          </cell>
          <cell r="E49">
            <v>1308</v>
          </cell>
          <cell r="F49">
            <v>200</v>
          </cell>
          <cell r="G49">
            <v>1508</v>
          </cell>
          <cell r="H49">
            <v>102</v>
          </cell>
          <cell r="I49">
            <v>1609</v>
          </cell>
          <cell r="J49">
            <v>182</v>
          </cell>
          <cell r="K49">
            <v>283</v>
          </cell>
          <cell r="L49">
            <v>2074</v>
          </cell>
          <cell r="M49">
            <v>1478</v>
          </cell>
          <cell r="N49">
            <v>7655</v>
          </cell>
          <cell r="O49">
            <v>665</v>
          </cell>
          <cell r="P49">
            <v>-5</v>
          </cell>
          <cell r="Q49">
            <v>8316</v>
          </cell>
          <cell r="T49">
            <v>3</v>
          </cell>
          <cell r="U49">
            <v>4.2</v>
          </cell>
          <cell r="V49">
            <v>-0.7</v>
          </cell>
          <cell r="W49">
            <v>3.5</v>
          </cell>
          <cell r="X49">
            <v>5.9</v>
          </cell>
          <cell r="Y49">
            <v>3.7</v>
          </cell>
          <cell r="Z49">
            <v>2.4</v>
          </cell>
          <cell r="AA49">
            <v>3</v>
          </cell>
          <cell r="AB49">
            <v>3.5</v>
          </cell>
          <cell r="AC49">
            <v>0.8</v>
          </cell>
          <cell r="AD49">
            <v>2.7</v>
          </cell>
          <cell r="AE49">
            <v>3</v>
          </cell>
          <cell r="AF49">
            <v>3.1</v>
          </cell>
          <cell r="AI49">
            <v>4105</v>
          </cell>
          <cell r="AJ49">
            <v>1313</v>
          </cell>
          <cell r="AK49">
            <v>202</v>
          </cell>
          <cell r="AL49">
            <v>1515</v>
          </cell>
          <cell r="AM49">
            <v>101</v>
          </cell>
          <cell r="AN49">
            <v>1616</v>
          </cell>
          <cell r="AO49">
            <v>182</v>
          </cell>
          <cell r="AP49">
            <v>291</v>
          </cell>
          <cell r="AQ49">
            <v>2089</v>
          </cell>
          <cell r="AR49">
            <v>1436</v>
          </cell>
          <cell r="AS49">
            <v>7630</v>
          </cell>
          <cell r="AT49">
            <v>658</v>
          </cell>
          <cell r="AU49">
            <v>-16</v>
          </cell>
          <cell r="AV49">
            <v>8272</v>
          </cell>
          <cell r="AY49">
            <v>2.1</v>
          </cell>
          <cell r="AZ49">
            <v>4.8</v>
          </cell>
          <cell r="BA49">
            <v>0.7</v>
          </cell>
          <cell r="BB49">
            <v>4.2</v>
          </cell>
          <cell r="BC49">
            <v>5.2</v>
          </cell>
          <cell r="BD49">
            <v>4.3</v>
          </cell>
          <cell r="BE49">
            <v>2.4</v>
          </cell>
          <cell r="BF49">
            <v>6.6</v>
          </cell>
          <cell r="BG49">
            <v>4.4000000000000004</v>
          </cell>
          <cell r="BH49">
            <v>-6.4</v>
          </cell>
          <cell r="BI49">
            <v>1</v>
          </cell>
          <cell r="BJ49">
            <v>-0.4</v>
          </cell>
          <cell r="BK49">
            <v>1.4</v>
          </cell>
          <cell r="BN49">
            <v>3914</v>
          </cell>
          <cell r="BO49">
            <v>1158</v>
          </cell>
          <cell r="BP49">
            <v>175</v>
          </cell>
          <cell r="BQ49">
            <v>1333</v>
          </cell>
          <cell r="BR49">
            <v>101</v>
          </cell>
          <cell r="BS49">
            <v>1434</v>
          </cell>
          <cell r="BT49">
            <v>182</v>
          </cell>
          <cell r="BU49">
            <v>285</v>
          </cell>
          <cell r="BV49">
            <v>1901</v>
          </cell>
          <cell r="BW49">
            <v>1397</v>
          </cell>
          <cell r="BX49">
            <v>7212</v>
          </cell>
          <cell r="BY49">
            <v>648</v>
          </cell>
          <cell r="BZ49">
            <v>-20</v>
          </cell>
          <cell r="CA49">
            <v>7839</v>
          </cell>
          <cell r="CB49">
            <v>0</v>
          </cell>
          <cell r="CC49">
            <v>0</v>
          </cell>
          <cell r="CD49">
            <v>0</v>
          </cell>
          <cell r="CE49">
            <v>0</v>
          </cell>
          <cell r="CF49">
            <v>-1</v>
          </cell>
          <cell r="CG49">
            <v>0</v>
          </cell>
          <cell r="CH49">
            <v>0</v>
          </cell>
          <cell r="CI49">
            <v>0</v>
          </cell>
          <cell r="CJ49">
            <v>0</v>
          </cell>
          <cell r="CK49">
            <v>0</v>
          </cell>
          <cell r="CL49">
            <v>-1</v>
          </cell>
          <cell r="CM49">
            <v>0</v>
          </cell>
        </row>
        <row r="50">
          <cell r="A50">
            <v>25355</v>
          </cell>
          <cell r="D50">
            <v>4214</v>
          </cell>
          <cell r="E50">
            <v>1367</v>
          </cell>
          <cell r="F50">
            <v>200</v>
          </cell>
          <cell r="G50">
            <v>1566</v>
          </cell>
          <cell r="H50">
            <v>112</v>
          </cell>
          <cell r="I50">
            <v>1678</v>
          </cell>
          <cell r="J50">
            <v>186</v>
          </cell>
          <cell r="K50">
            <v>289</v>
          </cell>
          <cell r="L50">
            <v>2153</v>
          </cell>
          <cell r="M50">
            <v>1501</v>
          </cell>
          <cell r="N50">
            <v>7868</v>
          </cell>
          <cell r="O50">
            <v>690</v>
          </cell>
          <cell r="P50">
            <v>-2</v>
          </cell>
          <cell r="Q50">
            <v>8556</v>
          </cell>
          <cell r="T50">
            <v>2.7</v>
          </cell>
          <cell r="U50">
            <v>4.5</v>
          </cell>
          <cell r="V50">
            <v>-0.2</v>
          </cell>
          <cell r="W50">
            <v>3.9</v>
          </cell>
          <cell r="X50">
            <v>10.199999999999999</v>
          </cell>
          <cell r="Y50">
            <v>4.3</v>
          </cell>
          <cell r="Z50">
            <v>2.2999999999999998</v>
          </cell>
          <cell r="AA50">
            <v>2</v>
          </cell>
          <cell r="AB50">
            <v>3.8</v>
          </cell>
          <cell r="AC50">
            <v>1.6</v>
          </cell>
          <cell r="AD50">
            <v>2.8</v>
          </cell>
          <cell r="AE50">
            <v>3.8</v>
          </cell>
          <cell r="AF50">
            <v>2.9</v>
          </cell>
          <cell r="AI50">
            <v>4205</v>
          </cell>
          <cell r="AJ50">
            <v>1352</v>
          </cell>
          <cell r="AK50">
            <v>199</v>
          </cell>
          <cell r="AL50">
            <v>1551</v>
          </cell>
          <cell r="AM50">
            <v>111</v>
          </cell>
          <cell r="AN50">
            <v>1662</v>
          </cell>
          <cell r="AO50">
            <v>186</v>
          </cell>
          <cell r="AP50">
            <v>284</v>
          </cell>
          <cell r="AQ50">
            <v>2132</v>
          </cell>
          <cell r="AR50">
            <v>1470</v>
          </cell>
          <cell r="AS50">
            <v>7807</v>
          </cell>
          <cell r="AT50">
            <v>686</v>
          </cell>
          <cell r="AU50">
            <v>39</v>
          </cell>
          <cell r="AV50">
            <v>8532</v>
          </cell>
          <cell r="AY50">
            <v>2.4</v>
          </cell>
          <cell r="AZ50">
            <v>2.9</v>
          </cell>
          <cell r="BA50">
            <v>-1.3</v>
          </cell>
          <cell r="BB50">
            <v>2.4</v>
          </cell>
          <cell r="BC50">
            <v>9.9</v>
          </cell>
          <cell r="BD50">
            <v>2.8</v>
          </cell>
          <cell r="BE50">
            <v>2.4</v>
          </cell>
          <cell r="BF50">
            <v>-2.5</v>
          </cell>
          <cell r="BG50">
            <v>2.1</v>
          </cell>
          <cell r="BH50">
            <v>2.2999999999999998</v>
          </cell>
          <cell r="BI50">
            <v>2.2999999999999998</v>
          </cell>
          <cell r="BJ50">
            <v>4.3</v>
          </cell>
          <cell r="BK50">
            <v>3.1</v>
          </cell>
          <cell r="BN50">
            <v>4154</v>
          </cell>
          <cell r="BO50">
            <v>1308</v>
          </cell>
          <cell r="BP50">
            <v>170</v>
          </cell>
          <cell r="BQ50">
            <v>1478</v>
          </cell>
          <cell r="BR50">
            <v>111</v>
          </cell>
          <cell r="BS50">
            <v>1589</v>
          </cell>
          <cell r="BT50">
            <v>186</v>
          </cell>
          <cell r="BU50">
            <v>243</v>
          </cell>
          <cell r="BV50">
            <v>2017</v>
          </cell>
          <cell r="BW50">
            <v>1166</v>
          </cell>
          <cell r="BX50">
            <v>7336</v>
          </cell>
          <cell r="BY50">
            <v>732</v>
          </cell>
          <cell r="BZ50">
            <v>188</v>
          </cell>
          <cell r="CA50">
            <v>8256</v>
          </cell>
          <cell r="CB50">
            <v>0</v>
          </cell>
          <cell r="CC50">
            <v>0</v>
          </cell>
          <cell r="CD50">
            <v>0</v>
          </cell>
          <cell r="CE50">
            <v>0</v>
          </cell>
          <cell r="CF50">
            <v>0</v>
          </cell>
          <cell r="CG50">
            <v>0</v>
          </cell>
          <cell r="CH50">
            <v>0</v>
          </cell>
          <cell r="CI50">
            <v>0</v>
          </cell>
          <cell r="CJ50">
            <v>0</v>
          </cell>
          <cell r="CK50">
            <v>0</v>
          </cell>
          <cell r="CL50">
            <v>-3</v>
          </cell>
          <cell r="CM50">
            <v>-3</v>
          </cell>
        </row>
        <row r="51">
          <cell r="A51">
            <v>25447</v>
          </cell>
          <cell r="D51">
            <v>4326</v>
          </cell>
          <cell r="E51">
            <v>1428</v>
          </cell>
          <cell r="F51">
            <v>200</v>
          </cell>
          <cell r="G51">
            <v>1628</v>
          </cell>
          <cell r="H51">
            <v>124</v>
          </cell>
          <cell r="I51">
            <v>1753</v>
          </cell>
          <cell r="J51">
            <v>190</v>
          </cell>
          <cell r="K51">
            <v>297</v>
          </cell>
          <cell r="L51">
            <v>2240</v>
          </cell>
          <cell r="M51">
            <v>1543</v>
          </cell>
          <cell r="N51">
            <v>8108</v>
          </cell>
          <cell r="O51">
            <v>713</v>
          </cell>
          <cell r="P51">
            <v>-23</v>
          </cell>
          <cell r="Q51">
            <v>8798</v>
          </cell>
          <cell r="T51">
            <v>2.7</v>
          </cell>
          <cell r="U51">
            <v>4.5</v>
          </cell>
          <cell r="V51">
            <v>0.3</v>
          </cell>
          <cell r="W51">
            <v>4</v>
          </cell>
          <cell r="X51">
            <v>10.8</v>
          </cell>
          <cell r="Y51">
            <v>4.4000000000000004</v>
          </cell>
          <cell r="Z51">
            <v>2.2000000000000002</v>
          </cell>
          <cell r="AA51">
            <v>2.8</v>
          </cell>
          <cell r="AB51">
            <v>4</v>
          </cell>
          <cell r="AC51">
            <v>2.8</v>
          </cell>
          <cell r="AD51">
            <v>3.1</v>
          </cell>
          <cell r="AE51">
            <v>3.3</v>
          </cell>
          <cell r="AF51">
            <v>2.8</v>
          </cell>
          <cell r="AI51">
            <v>4328</v>
          </cell>
          <cell r="AJ51">
            <v>1444</v>
          </cell>
          <cell r="AK51">
            <v>197</v>
          </cell>
          <cell r="AL51">
            <v>1641</v>
          </cell>
          <cell r="AM51">
            <v>126</v>
          </cell>
          <cell r="AN51">
            <v>1767</v>
          </cell>
          <cell r="AO51">
            <v>190</v>
          </cell>
          <cell r="AP51">
            <v>295</v>
          </cell>
          <cell r="AQ51">
            <v>2251</v>
          </cell>
          <cell r="AR51">
            <v>1576</v>
          </cell>
          <cell r="AS51">
            <v>8155</v>
          </cell>
          <cell r="AT51">
            <v>718</v>
          </cell>
          <cell r="AU51">
            <v>-36</v>
          </cell>
          <cell r="AV51">
            <v>8838</v>
          </cell>
          <cell r="AY51">
            <v>2.9</v>
          </cell>
          <cell r="AZ51">
            <v>6.8</v>
          </cell>
          <cell r="BA51">
            <v>-1</v>
          </cell>
          <cell r="BB51">
            <v>5.8</v>
          </cell>
          <cell r="BC51">
            <v>13.5</v>
          </cell>
          <cell r="BD51">
            <v>6.3</v>
          </cell>
          <cell r="BE51">
            <v>2.1</v>
          </cell>
          <cell r="BF51">
            <v>3.7</v>
          </cell>
          <cell r="BG51">
            <v>5.6</v>
          </cell>
          <cell r="BH51">
            <v>7.2</v>
          </cell>
          <cell r="BI51">
            <v>4.5</v>
          </cell>
          <cell r="BJ51">
            <v>4.7</v>
          </cell>
          <cell r="BK51">
            <v>3.6</v>
          </cell>
          <cell r="BN51">
            <v>4382</v>
          </cell>
          <cell r="BO51">
            <v>1476</v>
          </cell>
          <cell r="BP51">
            <v>217</v>
          </cell>
          <cell r="BQ51">
            <v>1692</v>
          </cell>
          <cell r="BR51">
            <v>126</v>
          </cell>
          <cell r="BS51">
            <v>1818</v>
          </cell>
          <cell r="BT51">
            <v>190</v>
          </cell>
          <cell r="BU51">
            <v>318</v>
          </cell>
          <cell r="BV51">
            <v>2326</v>
          </cell>
          <cell r="BW51">
            <v>1546</v>
          </cell>
          <cell r="BX51">
            <v>8255</v>
          </cell>
          <cell r="BY51">
            <v>695</v>
          </cell>
          <cell r="BZ51">
            <v>-163</v>
          </cell>
          <cell r="CA51">
            <v>8787</v>
          </cell>
          <cell r="CB51">
            <v>0</v>
          </cell>
          <cell r="CC51">
            <v>0</v>
          </cell>
          <cell r="CD51">
            <v>0</v>
          </cell>
          <cell r="CE51">
            <v>0</v>
          </cell>
          <cell r="CF51">
            <v>0</v>
          </cell>
          <cell r="CG51">
            <v>0</v>
          </cell>
          <cell r="CH51">
            <v>0</v>
          </cell>
          <cell r="CI51">
            <v>0</v>
          </cell>
          <cell r="CJ51">
            <v>0</v>
          </cell>
          <cell r="CK51">
            <v>0</v>
          </cell>
          <cell r="CL51">
            <v>-9</v>
          </cell>
          <cell r="CM51">
            <v>-9</v>
          </cell>
        </row>
        <row r="52">
          <cell r="A52">
            <v>25538</v>
          </cell>
          <cell r="D52">
            <v>4467</v>
          </cell>
          <cell r="E52">
            <v>1490</v>
          </cell>
          <cell r="F52">
            <v>203</v>
          </cell>
          <cell r="G52">
            <v>1693</v>
          </cell>
          <cell r="H52">
            <v>135</v>
          </cell>
          <cell r="I52">
            <v>1828</v>
          </cell>
          <cell r="J52">
            <v>194</v>
          </cell>
          <cell r="K52">
            <v>310</v>
          </cell>
          <cell r="L52">
            <v>2332</v>
          </cell>
          <cell r="M52">
            <v>1601</v>
          </cell>
          <cell r="N52">
            <v>8400</v>
          </cell>
          <cell r="O52">
            <v>731</v>
          </cell>
          <cell r="P52">
            <v>-61</v>
          </cell>
          <cell r="Q52">
            <v>9070</v>
          </cell>
          <cell r="T52">
            <v>3.2</v>
          </cell>
          <cell r="U52">
            <v>4.3</v>
          </cell>
          <cell r="V52">
            <v>1.3</v>
          </cell>
          <cell r="W52">
            <v>4</v>
          </cell>
          <cell r="X52">
            <v>8.5</v>
          </cell>
          <cell r="Y52">
            <v>4.3</v>
          </cell>
          <cell r="Z52">
            <v>2.2999999999999998</v>
          </cell>
          <cell r="AA52">
            <v>4.4000000000000004</v>
          </cell>
          <cell r="AB52">
            <v>4.0999999999999996</v>
          </cell>
          <cell r="AC52">
            <v>3.8</v>
          </cell>
          <cell r="AD52">
            <v>3.6</v>
          </cell>
          <cell r="AE52">
            <v>2.6</v>
          </cell>
          <cell r="AF52">
            <v>3.1</v>
          </cell>
          <cell r="AI52">
            <v>4450</v>
          </cell>
          <cell r="AJ52">
            <v>1487</v>
          </cell>
          <cell r="AK52">
            <v>206</v>
          </cell>
          <cell r="AL52">
            <v>1692</v>
          </cell>
          <cell r="AM52">
            <v>135</v>
          </cell>
          <cell r="AN52">
            <v>1827</v>
          </cell>
          <cell r="AO52">
            <v>194</v>
          </cell>
          <cell r="AP52">
            <v>312</v>
          </cell>
          <cell r="AQ52">
            <v>2334</v>
          </cell>
          <cell r="AR52">
            <v>1609</v>
          </cell>
          <cell r="AS52">
            <v>8393</v>
          </cell>
          <cell r="AT52">
            <v>738</v>
          </cell>
          <cell r="AU52">
            <v>-74</v>
          </cell>
          <cell r="AV52">
            <v>9058</v>
          </cell>
          <cell r="AY52">
            <v>2.8</v>
          </cell>
          <cell r="AZ52">
            <v>3</v>
          </cell>
          <cell r="BA52">
            <v>4.4000000000000004</v>
          </cell>
          <cell r="BB52">
            <v>3.1</v>
          </cell>
          <cell r="BC52">
            <v>7.1</v>
          </cell>
          <cell r="BD52">
            <v>3.4</v>
          </cell>
          <cell r="BE52">
            <v>2.2999999999999998</v>
          </cell>
          <cell r="BF52">
            <v>6</v>
          </cell>
          <cell r="BG52">
            <v>3.7</v>
          </cell>
          <cell r="BH52">
            <v>2.1</v>
          </cell>
          <cell r="BI52">
            <v>2.9</v>
          </cell>
          <cell r="BJ52">
            <v>2.8</v>
          </cell>
          <cell r="BK52">
            <v>2.5</v>
          </cell>
          <cell r="BN52">
            <v>4785</v>
          </cell>
          <cell r="BO52">
            <v>1687</v>
          </cell>
          <cell r="BP52">
            <v>239</v>
          </cell>
          <cell r="BQ52">
            <v>1926</v>
          </cell>
          <cell r="BR52">
            <v>135</v>
          </cell>
          <cell r="BS52">
            <v>2061</v>
          </cell>
          <cell r="BT52">
            <v>194</v>
          </cell>
          <cell r="BU52">
            <v>340</v>
          </cell>
          <cell r="BV52">
            <v>2595</v>
          </cell>
          <cell r="BW52">
            <v>1880</v>
          </cell>
          <cell r="BX52">
            <v>9261</v>
          </cell>
          <cell r="BY52">
            <v>737</v>
          </cell>
          <cell r="BZ52">
            <v>-203</v>
          </cell>
          <cell r="CA52">
            <v>9795</v>
          </cell>
          <cell r="CB52">
            <v>0</v>
          </cell>
          <cell r="CC52">
            <v>0</v>
          </cell>
          <cell r="CD52">
            <v>0</v>
          </cell>
          <cell r="CE52">
            <v>0</v>
          </cell>
          <cell r="CF52">
            <v>0</v>
          </cell>
          <cell r="CG52">
            <v>0</v>
          </cell>
          <cell r="CH52">
            <v>0</v>
          </cell>
          <cell r="CI52">
            <v>0</v>
          </cell>
          <cell r="CJ52">
            <v>0</v>
          </cell>
          <cell r="CK52">
            <v>0</v>
          </cell>
          <cell r="CL52">
            <v>-5</v>
          </cell>
          <cell r="CM52">
            <v>-4</v>
          </cell>
        </row>
        <row r="53">
          <cell r="A53">
            <v>25628</v>
          </cell>
          <cell r="D53">
            <v>4603</v>
          </cell>
          <cell r="E53">
            <v>1548</v>
          </cell>
          <cell r="F53">
            <v>207</v>
          </cell>
          <cell r="G53">
            <v>1755</v>
          </cell>
          <cell r="H53">
            <v>142</v>
          </cell>
          <cell r="I53">
            <v>1897</v>
          </cell>
          <cell r="J53">
            <v>199</v>
          </cell>
          <cell r="K53">
            <v>327</v>
          </cell>
          <cell r="L53">
            <v>2423</v>
          </cell>
          <cell r="M53">
            <v>1623</v>
          </cell>
          <cell r="N53">
            <v>8649</v>
          </cell>
          <cell r="O53">
            <v>743</v>
          </cell>
          <cell r="P53">
            <v>-53</v>
          </cell>
          <cell r="Q53">
            <v>9339</v>
          </cell>
          <cell r="T53">
            <v>3</v>
          </cell>
          <cell r="U53">
            <v>3.9</v>
          </cell>
          <cell r="V53">
            <v>2.2000000000000002</v>
          </cell>
          <cell r="W53">
            <v>3.7</v>
          </cell>
          <cell r="X53">
            <v>5.3</v>
          </cell>
          <cell r="Y53">
            <v>3.8</v>
          </cell>
          <cell r="Z53">
            <v>2.5</v>
          </cell>
          <cell r="AA53">
            <v>5.3</v>
          </cell>
          <cell r="AB53">
            <v>3.9</v>
          </cell>
          <cell r="AC53">
            <v>1.3</v>
          </cell>
          <cell r="AD53">
            <v>3</v>
          </cell>
          <cell r="AE53">
            <v>1.5</v>
          </cell>
          <cell r="AF53">
            <v>3</v>
          </cell>
          <cell r="AI53">
            <v>4627</v>
          </cell>
          <cell r="AJ53">
            <v>1531</v>
          </cell>
          <cell r="AK53">
            <v>206</v>
          </cell>
          <cell r="AL53">
            <v>1738</v>
          </cell>
          <cell r="AM53">
            <v>142</v>
          </cell>
          <cell r="AN53">
            <v>1880</v>
          </cell>
          <cell r="AO53">
            <v>199</v>
          </cell>
          <cell r="AP53">
            <v>328</v>
          </cell>
          <cell r="AQ53">
            <v>2406</v>
          </cell>
          <cell r="AR53">
            <v>1578</v>
          </cell>
          <cell r="AS53">
            <v>8611</v>
          </cell>
          <cell r="AT53">
            <v>730</v>
          </cell>
          <cell r="AU53">
            <v>-57</v>
          </cell>
          <cell r="AV53">
            <v>9285</v>
          </cell>
          <cell r="AY53">
            <v>4</v>
          </cell>
          <cell r="AZ53">
            <v>3</v>
          </cell>
          <cell r="BA53">
            <v>0.4</v>
          </cell>
          <cell r="BB53">
            <v>2.7</v>
          </cell>
          <cell r="BC53">
            <v>5.2</v>
          </cell>
          <cell r="BD53">
            <v>2.9</v>
          </cell>
          <cell r="BE53">
            <v>2.5</v>
          </cell>
          <cell r="BF53">
            <v>4.9000000000000004</v>
          </cell>
          <cell r="BG53">
            <v>3.1</v>
          </cell>
          <cell r="BH53">
            <v>-2</v>
          </cell>
          <cell r="BI53">
            <v>2.6</v>
          </cell>
          <cell r="BJ53">
            <v>-1.1000000000000001</v>
          </cell>
          <cell r="BK53">
            <v>2.5</v>
          </cell>
          <cell r="BN53">
            <v>4252</v>
          </cell>
          <cell r="BO53">
            <v>1346</v>
          </cell>
          <cell r="BP53">
            <v>179</v>
          </cell>
          <cell r="BQ53">
            <v>1525</v>
          </cell>
          <cell r="BR53">
            <v>142</v>
          </cell>
          <cell r="BS53">
            <v>1667</v>
          </cell>
          <cell r="BT53">
            <v>199</v>
          </cell>
          <cell r="BU53">
            <v>320</v>
          </cell>
          <cell r="BV53">
            <v>2186</v>
          </cell>
          <cell r="BW53">
            <v>1637</v>
          </cell>
          <cell r="BX53">
            <v>8075</v>
          </cell>
          <cell r="BY53">
            <v>713</v>
          </cell>
          <cell r="BZ53">
            <v>79</v>
          </cell>
          <cell r="CA53">
            <v>8868</v>
          </cell>
          <cell r="CB53">
            <v>0</v>
          </cell>
          <cell r="CC53">
            <v>0</v>
          </cell>
          <cell r="CD53">
            <v>1</v>
          </cell>
          <cell r="CE53">
            <v>0</v>
          </cell>
          <cell r="CF53">
            <v>0</v>
          </cell>
          <cell r="CG53">
            <v>-1</v>
          </cell>
          <cell r="CH53">
            <v>0</v>
          </cell>
          <cell r="CI53">
            <v>0</v>
          </cell>
          <cell r="CJ53">
            <v>0</v>
          </cell>
          <cell r="CK53">
            <v>0</v>
          </cell>
          <cell r="CL53">
            <v>-3</v>
          </cell>
          <cell r="CM53">
            <v>-2</v>
          </cell>
        </row>
        <row r="54">
          <cell r="A54">
            <v>25720</v>
          </cell>
          <cell r="D54">
            <v>4726</v>
          </cell>
          <cell r="E54">
            <v>1582</v>
          </cell>
          <cell r="F54">
            <v>211</v>
          </cell>
          <cell r="G54">
            <v>1793</v>
          </cell>
          <cell r="H54">
            <v>147</v>
          </cell>
          <cell r="I54">
            <v>1940</v>
          </cell>
          <cell r="J54">
            <v>205</v>
          </cell>
          <cell r="K54">
            <v>340</v>
          </cell>
          <cell r="L54">
            <v>2484</v>
          </cell>
          <cell r="M54">
            <v>1610</v>
          </cell>
          <cell r="N54">
            <v>8821</v>
          </cell>
          <cell r="O54">
            <v>750</v>
          </cell>
          <cell r="P54">
            <v>-18</v>
          </cell>
          <cell r="Q54">
            <v>9553</v>
          </cell>
          <cell r="T54">
            <v>2.7</v>
          </cell>
          <cell r="U54">
            <v>2.2000000000000002</v>
          </cell>
          <cell r="V54">
            <v>1.9</v>
          </cell>
          <cell r="W54">
            <v>2.1</v>
          </cell>
          <cell r="X54">
            <v>3.4</v>
          </cell>
          <cell r="Y54">
            <v>2.2000000000000002</v>
          </cell>
          <cell r="Z54">
            <v>2.7</v>
          </cell>
          <cell r="AA54">
            <v>4</v>
          </cell>
          <cell r="AB54">
            <v>2.5</v>
          </cell>
          <cell r="AC54">
            <v>-0.7</v>
          </cell>
          <cell r="AD54">
            <v>2</v>
          </cell>
          <cell r="AE54">
            <v>1</v>
          </cell>
          <cell r="AF54">
            <v>2.2999999999999998</v>
          </cell>
          <cell r="AI54">
            <v>4743</v>
          </cell>
          <cell r="AJ54">
            <v>1608</v>
          </cell>
          <cell r="AK54">
            <v>209</v>
          </cell>
          <cell r="AL54">
            <v>1816</v>
          </cell>
          <cell r="AM54">
            <v>147</v>
          </cell>
          <cell r="AN54">
            <v>1963</v>
          </cell>
          <cell r="AO54">
            <v>205</v>
          </cell>
          <cell r="AP54">
            <v>339</v>
          </cell>
          <cell r="AQ54">
            <v>2507</v>
          </cell>
          <cell r="AR54">
            <v>1684</v>
          </cell>
          <cell r="AS54">
            <v>8935</v>
          </cell>
          <cell r="AT54">
            <v>758</v>
          </cell>
          <cell r="AU54">
            <v>-42</v>
          </cell>
          <cell r="AV54">
            <v>9651</v>
          </cell>
          <cell r="AY54">
            <v>2.5</v>
          </cell>
          <cell r="AZ54">
            <v>5</v>
          </cell>
          <cell r="BA54">
            <v>1.2</v>
          </cell>
          <cell r="BB54">
            <v>4.5</v>
          </cell>
          <cell r="BC54">
            <v>3.5</v>
          </cell>
          <cell r="BD54">
            <v>4.4000000000000004</v>
          </cell>
          <cell r="BE54">
            <v>2.8</v>
          </cell>
          <cell r="BF54">
            <v>3.6</v>
          </cell>
          <cell r="BG54">
            <v>4.2</v>
          </cell>
          <cell r="BH54">
            <v>6.7</v>
          </cell>
          <cell r="BI54">
            <v>3.8</v>
          </cell>
          <cell r="BJ54">
            <v>3.9</v>
          </cell>
          <cell r="BK54">
            <v>3.9</v>
          </cell>
          <cell r="BN54">
            <v>4715</v>
          </cell>
          <cell r="BO54">
            <v>1542</v>
          </cell>
          <cell r="BP54">
            <v>180</v>
          </cell>
          <cell r="BQ54">
            <v>1721</v>
          </cell>
          <cell r="BR54">
            <v>147</v>
          </cell>
          <cell r="BS54">
            <v>1868</v>
          </cell>
          <cell r="BT54">
            <v>205</v>
          </cell>
          <cell r="BU54">
            <v>292</v>
          </cell>
          <cell r="BV54">
            <v>2365</v>
          </cell>
          <cell r="BW54">
            <v>1385</v>
          </cell>
          <cell r="BX54">
            <v>8465</v>
          </cell>
          <cell r="BY54">
            <v>798</v>
          </cell>
          <cell r="BZ54">
            <v>145</v>
          </cell>
          <cell r="CA54">
            <v>9408</v>
          </cell>
          <cell r="CB54">
            <v>0</v>
          </cell>
          <cell r="CC54">
            <v>0</v>
          </cell>
          <cell r="CD54">
            <v>0</v>
          </cell>
          <cell r="CE54">
            <v>0</v>
          </cell>
          <cell r="CF54">
            <v>0</v>
          </cell>
          <cell r="CG54">
            <v>0</v>
          </cell>
          <cell r="CH54">
            <v>0</v>
          </cell>
          <cell r="CI54">
            <v>0</v>
          </cell>
          <cell r="CJ54">
            <v>0</v>
          </cell>
          <cell r="CK54">
            <v>0</v>
          </cell>
          <cell r="CL54">
            <v>7</v>
          </cell>
          <cell r="CM54">
            <v>7</v>
          </cell>
        </row>
        <row r="55">
          <cell r="A55">
            <v>25812</v>
          </cell>
          <cell r="D55">
            <v>4880</v>
          </cell>
          <cell r="E55">
            <v>1586</v>
          </cell>
          <cell r="F55">
            <v>215</v>
          </cell>
          <cell r="G55">
            <v>1801</v>
          </cell>
          <cell r="H55">
            <v>151</v>
          </cell>
          <cell r="I55">
            <v>1952</v>
          </cell>
          <cell r="J55">
            <v>210</v>
          </cell>
          <cell r="K55">
            <v>351</v>
          </cell>
          <cell r="L55">
            <v>2513</v>
          </cell>
          <cell r="M55">
            <v>1577</v>
          </cell>
          <cell r="N55">
            <v>8970</v>
          </cell>
          <cell r="O55">
            <v>760</v>
          </cell>
          <cell r="P55">
            <v>2</v>
          </cell>
          <cell r="Q55">
            <v>9732</v>
          </cell>
          <cell r="T55">
            <v>3.2</v>
          </cell>
          <cell r="U55">
            <v>0.3</v>
          </cell>
          <cell r="V55">
            <v>2</v>
          </cell>
          <cell r="W55">
            <v>0.5</v>
          </cell>
          <cell r="X55">
            <v>2.8</v>
          </cell>
          <cell r="Y55">
            <v>0.6</v>
          </cell>
          <cell r="Z55">
            <v>2.8</v>
          </cell>
          <cell r="AA55">
            <v>3.2</v>
          </cell>
          <cell r="AB55">
            <v>1.2</v>
          </cell>
          <cell r="AC55">
            <v>-2.1</v>
          </cell>
          <cell r="AD55">
            <v>1.7</v>
          </cell>
          <cell r="AE55">
            <v>1.4</v>
          </cell>
          <cell r="AF55">
            <v>1.9</v>
          </cell>
          <cell r="AI55">
            <v>4837</v>
          </cell>
          <cell r="AJ55">
            <v>1593</v>
          </cell>
          <cell r="AK55">
            <v>218</v>
          </cell>
          <cell r="AL55">
            <v>1812</v>
          </cell>
          <cell r="AM55">
            <v>150</v>
          </cell>
          <cell r="AN55">
            <v>1962</v>
          </cell>
          <cell r="AO55">
            <v>210</v>
          </cell>
          <cell r="AP55">
            <v>354</v>
          </cell>
          <cell r="AQ55">
            <v>2526</v>
          </cell>
          <cell r="AR55">
            <v>1529</v>
          </cell>
          <cell r="AS55">
            <v>8892</v>
          </cell>
          <cell r="AT55">
            <v>763</v>
          </cell>
          <cell r="AU55">
            <v>76</v>
          </cell>
          <cell r="AV55">
            <v>9730</v>
          </cell>
          <cell r="AY55">
            <v>2</v>
          </cell>
          <cell r="AZ55">
            <v>-0.9</v>
          </cell>
          <cell r="BA55">
            <v>4.5999999999999996</v>
          </cell>
          <cell r="BB55">
            <v>-0.3</v>
          </cell>
          <cell r="BC55">
            <v>2.1</v>
          </cell>
          <cell r="BD55">
            <v>-0.1</v>
          </cell>
          <cell r="BE55">
            <v>2.8</v>
          </cell>
          <cell r="BF55">
            <v>4.4000000000000004</v>
          </cell>
          <cell r="BG55">
            <v>0.8</v>
          </cell>
          <cell r="BH55">
            <v>-9.1999999999999993</v>
          </cell>
          <cell r="BI55">
            <v>-0.5</v>
          </cell>
          <cell r="BJ55">
            <v>0.6</v>
          </cell>
          <cell r="BK55">
            <v>0.8</v>
          </cell>
          <cell r="BN55">
            <v>4965</v>
          </cell>
          <cell r="BO55">
            <v>1631</v>
          </cell>
          <cell r="BP55">
            <v>241</v>
          </cell>
          <cell r="BQ55">
            <v>1872</v>
          </cell>
          <cell r="BR55">
            <v>150</v>
          </cell>
          <cell r="BS55">
            <v>2022</v>
          </cell>
          <cell r="BT55">
            <v>210</v>
          </cell>
          <cell r="BU55">
            <v>382</v>
          </cell>
          <cell r="BV55">
            <v>2614</v>
          </cell>
          <cell r="BW55">
            <v>1492</v>
          </cell>
          <cell r="BX55">
            <v>9071</v>
          </cell>
          <cell r="BY55">
            <v>743</v>
          </cell>
          <cell r="BZ55">
            <v>-124</v>
          </cell>
          <cell r="CA55">
            <v>9690</v>
          </cell>
          <cell r="CB55">
            <v>0</v>
          </cell>
          <cell r="CC55">
            <v>0</v>
          </cell>
          <cell r="CD55">
            <v>0</v>
          </cell>
          <cell r="CE55">
            <v>0</v>
          </cell>
          <cell r="CF55">
            <v>0</v>
          </cell>
          <cell r="CG55">
            <v>0</v>
          </cell>
          <cell r="CH55">
            <v>0</v>
          </cell>
          <cell r="CI55">
            <v>0</v>
          </cell>
          <cell r="CJ55">
            <v>0</v>
          </cell>
          <cell r="CK55">
            <v>0</v>
          </cell>
          <cell r="CL55">
            <v>24</v>
          </cell>
          <cell r="CM55">
            <v>24</v>
          </cell>
        </row>
        <row r="56">
          <cell r="A56">
            <v>25903</v>
          </cell>
          <cell r="D56">
            <v>5087</v>
          </cell>
          <cell r="E56">
            <v>1576</v>
          </cell>
          <cell r="F56">
            <v>213</v>
          </cell>
          <cell r="G56">
            <v>1789</v>
          </cell>
          <cell r="H56">
            <v>155</v>
          </cell>
          <cell r="I56">
            <v>1944</v>
          </cell>
          <cell r="J56">
            <v>216</v>
          </cell>
          <cell r="K56">
            <v>367</v>
          </cell>
          <cell r="L56">
            <v>2526</v>
          </cell>
          <cell r="M56">
            <v>1549</v>
          </cell>
          <cell r="N56">
            <v>9162</v>
          </cell>
          <cell r="O56">
            <v>776</v>
          </cell>
          <cell r="P56">
            <v>-16</v>
          </cell>
          <cell r="Q56">
            <v>9923</v>
          </cell>
          <cell r="T56">
            <v>4.2</v>
          </cell>
          <cell r="U56">
            <v>-0.6</v>
          </cell>
          <cell r="V56">
            <v>-1</v>
          </cell>
          <cell r="W56">
            <v>-0.7</v>
          </cell>
          <cell r="X56">
            <v>2.6</v>
          </cell>
          <cell r="Y56">
            <v>-0.4</v>
          </cell>
          <cell r="Z56">
            <v>2.7</v>
          </cell>
          <cell r="AA56">
            <v>4.5</v>
          </cell>
          <cell r="AB56">
            <v>0.5</v>
          </cell>
          <cell r="AC56">
            <v>-1.8</v>
          </cell>
          <cell r="AD56">
            <v>2.1</v>
          </cell>
          <cell r="AE56">
            <v>2.1</v>
          </cell>
          <cell r="AF56">
            <v>2</v>
          </cell>
          <cell r="AI56">
            <v>5068</v>
          </cell>
          <cell r="AJ56">
            <v>1555</v>
          </cell>
          <cell r="AK56">
            <v>213</v>
          </cell>
          <cell r="AL56">
            <v>1768</v>
          </cell>
          <cell r="AM56">
            <v>155</v>
          </cell>
          <cell r="AN56">
            <v>1923</v>
          </cell>
          <cell r="AO56">
            <v>216</v>
          </cell>
          <cell r="AP56">
            <v>361</v>
          </cell>
          <cell r="AQ56">
            <v>2500</v>
          </cell>
          <cell r="AR56">
            <v>1563</v>
          </cell>
          <cell r="AS56">
            <v>9130</v>
          </cell>
          <cell r="AT56">
            <v>764</v>
          </cell>
          <cell r="AU56">
            <v>-77</v>
          </cell>
          <cell r="AV56">
            <v>9817</v>
          </cell>
          <cell r="AY56">
            <v>4.8</v>
          </cell>
          <cell r="AZ56">
            <v>-2.4</v>
          </cell>
          <cell r="BA56">
            <v>-2.4</v>
          </cell>
          <cell r="BB56">
            <v>-2.4</v>
          </cell>
          <cell r="BC56">
            <v>3.3</v>
          </cell>
          <cell r="BD56">
            <v>-2</v>
          </cell>
          <cell r="BE56">
            <v>2.6</v>
          </cell>
          <cell r="BF56">
            <v>1.8</v>
          </cell>
          <cell r="BG56">
            <v>-1.1000000000000001</v>
          </cell>
          <cell r="BH56">
            <v>2.2000000000000002</v>
          </cell>
          <cell r="BI56">
            <v>2.7</v>
          </cell>
          <cell r="BJ56">
            <v>0.1</v>
          </cell>
          <cell r="BK56">
            <v>0.9</v>
          </cell>
          <cell r="BN56">
            <v>5350</v>
          </cell>
          <cell r="BO56">
            <v>1779</v>
          </cell>
          <cell r="BP56">
            <v>246</v>
          </cell>
          <cell r="BQ56">
            <v>2025</v>
          </cell>
          <cell r="BR56">
            <v>155</v>
          </cell>
          <cell r="BS56">
            <v>2180</v>
          </cell>
          <cell r="BT56">
            <v>216</v>
          </cell>
          <cell r="BU56">
            <v>393</v>
          </cell>
          <cell r="BV56">
            <v>2789</v>
          </cell>
          <cell r="BW56">
            <v>1771</v>
          </cell>
          <cell r="BX56">
            <v>9910</v>
          </cell>
          <cell r="BY56">
            <v>769</v>
          </cell>
          <cell r="BZ56">
            <v>-90</v>
          </cell>
          <cell r="CA56">
            <v>10589</v>
          </cell>
          <cell r="CB56">
            <v>-1</v>
          </cell>
          <cell r="CC56">
            <v>0</v>
          </cell>
          <cell r="CD56">
            <v>0</v>
          </cell>
          <cell r="CE56">
            <v>0</v>
          </cell>
          <cell r="CF56">
            <v>0</v>
          </cell>
          <cell r="CG56">
            <v>0</v>
          </cell>
          <cell r="CH56">
            <v>0</v>
          </cell>
          <cell r="CI56">
            <v>0</v>
          </cell>
          <cell r="CJ56">
            <v>0</v>
          </cell>
          <cell r="CK56">
            <v>0</v>
          </cell>
          <cell r="CL56">
            <v>-52</v>
          </cell>
          <cell r="CM56">
            <v>-52</v>
          </cell>
        </row>
        <row r="57">
          <cell r="A57">
            <v>25993</v>
          </cell>
          <cell r="D57">
            <v>5320</v>
          </cell>
          <cell r="E57">
            <v>1588</v>
          </cell>
          <cell r="F57">
            <v>213</v>
          </cell>
          <cell r="G57">
            <v>1800</v>
          </cell>
          <cell r="H57">
            <v>158</v>
          </cell>
          <cell r="I57">
            <v>1958</v>
          </cell>
          <cell r="J57">
            <v>222</v>
          </cell>
          <cell r="K57">
            <v>387</v>
          </cell>
          <cell r="L57">
            <v>2567</v>
          </cell>
          <cell r="M57">
            <v>1565</v>
          </cell>
          <cell r="N57">
            <v>9451</v>
          </cell>
          <cell r="O57">
            <v>798</v>
          </cell>
          <cell r="P57">
            <v>-41</v>
          </cell>
          <cell r="Q57">
            <v>10209</v>
          </cell>
          <cell r="T57">
            <v>4.5999999999999996</v>
          </cell>
          <cell r="U57">
            <v>0.7</v>
          </cell>
          <cell r="V57">
            <v>-0.1</v>
          </cell>
          <cell r="W57">
            <v>0.6</v>
          </cell>
          <cell r="X57">
            <v>2.1</v>
          </cell>
          <cell r="Y57">
            <v>0.8</v>
          </cell>
          <cell r="Z57">
            <v>2.7</v>
          </cell>
          <cell r="AA57">
            <v>5.4</v>
          </cell>
          <cell r="AB57">
            <v>1.6</v>
          </cell>
          <cell r="AC57">
            <v>1</v>
          </cell>
          <cell r="AD57">
            <v>3.2</v>
          </cell>
          <cell r="AE57">
            <v>2.8</v>
          </cell>
          <cell r="AF57">
            <v>2.9</v>
          </cell>
          <cell r="AI57">
            <v>5365</v>
          </cell>
          <cell r="AJ57">
            <v>1583</v>
          </cell>
          <cell r="AK57">
            <v>219</v>
          </cell>
          <cell r="AL57">
            <v>1802</v>
          </cell>
          <cell r="AM57">
            <v>158</v>
          </cell>
          <cell r="AN57">
            <v>1960</v>
          </cell>
          <cell r="AO57">
            <v>222</v>
          </cell>
          <cell r="AP57">
            <v>384</v>
          </cell>
          <cell r="AQ57">
            <v>2566</v>
          </cell>
          <cell r="AR57">
            <v>1543</v>
          </cell>
          <cell r="AS57">
            <v>9474</v>
          </cell>
          <cell r="AT57">
            <v>805</v>
          </cell>
          <cell r="AU57">
            <v>-9</v>
          </cell>
          <cell r="AV57">
            <v>10270</v>
          </cell>
          <cell r="AY57">
            <v>5.9</v>
          </cell>
          <cell r="AZ57">
            <v>1.8</v>
          </cell>
          <cell r="BA57">
            <v>2.8</v>
          </cell>
          <cell r="BB57">
            <v>1.9</v>
          </cell>
          <cell r="BC57">
            <v>1.9</v>
          </cell>
          <cell r="BD57">
            <v>1.9</v>
          </cell>
          <cell r="BE57">
            <v>2.7</v>
          </cell>
          <cell r="BF57">
            <v>6.5</v>
          </cell>
          <cell r="BG57">
            <v>2.7</v>
          </cell>
          <cell r="BH57">
            <v>-1.3</v>
          </cell>
          <cell r="BI57">
            <v>3.8</v>
          </cell>
          <cell r="BJ57">
            <v>5.4</v>
          </cell>
          <cell r="BK57">
            <v>4.5999999999999996</v>
          </cell>
          <cell r="BN57">
            <v>4986</v>
          </cell>
          <cell r="BO57">
            <v>1388</v>
          </cell>
          <cell r="BP57">
            <v>190</v>
          </cell>
          <cell r="BQ57">
            <v>1577</v>
          </cell>
          <cell r="BR57">
            <v>158</v>
          </cell>
          <cell r="BS57">
            <v>1735</v>
          </cell>
          <cell r="BT57">
            <v>222</v>
          </cell>
          <cell r="BU57">
            <v>373</v>
          </cell>
          <cell r="BV57">
            <v>2331</v>
          </cell>
          <cell r="BW57">
            <v>1610</v>
          </cell>
          <cell r="BX57">
            <v>8927</v>
          </cell>
          <cell r="BY57">
            <v>783</v>
          </cell>
          <cell r="BZ57">
            <v>38</v>
          </cell>
          <cell r="CA57">
            <v>9748</v>
          </cell>
          <cell r="CB57">
            <v>0</v>
          </cell>
          <cell r="CC57">
            <v>0</v>
          </cell>
          <cell r="CD57">
            <v>0</v>
          </cell>
          <cell r="CE57">
            <v>0</v>
          </cell>
          <cell r="CF57">
            <v>0</v>
          </cell>
          <cell r="CG57">
            <v>0</v>
          </cell>
          <cell r="CH57">
            <v>0</v>
          </cell>
          <cell r="CI57">
            <v>0</v>
          </cell>
          <cell r="CJ57">
            <v>0</v>
          </cell>
          <cell r="CK57">
            <v>0</v>
          </cell>
          <cell r="CL57">
            <v>22</v>
          </cell>
          <cell r="CM57">
            <v>23</v>
          </cell>
        </row>
        <row r="58">
          <cell r="A58">
            <v>26085</v>
          </cell>
          <cell r="D58">
            <v>5502</v>
          </cell>
          <cell r="E58">
            <v>1637</v>
          </cell>
          <cell r="F58">
            <v>221</v>
          </cell>
          <cell r="G58">
            <v>1857</v>
          </cell>
          <cell r="H58">
            <v>160</v>
          </cell>
          <cell r="I58">
            <v>2017</v>
          </cell>
          <cell r="J58">
            <v>228</v>
          </cell>
          <cell r="K58">
            <v>405</v>
          </cell>
          <cell r="L58">
            <v>2649</v>
          </cell>
          <cell r="M58">
            <v>1627</v>
          </cell>
          <cell r="N58">
            <v>9778</v>
          </cell>
          <cell r="O58">
            <v>818</v>
          </cell>
          <cell r="P58">
            <v>-52</v>
          </cell>
          <cell r="Q58">
            <v>10544</v>
          </cell>
          <cell r="T58">
            <v>3.4</v>
          </cell>
          <cell r="U58">
            <v>3.1</v>
          </cell>
          <cell r="V58">
            <v>3.6</v>
          </cell>
          <cell r="W58">
            <v>3.2</v>
          </cell>
          <cell r="X58">
            <v>1.1000000000000001</v>
          </cell>
          <cell r="Y58">
            <v>3</v>
          </cell>
          <cell r="Z58">
            <v>2.6</v>
          </cell>
          <cell r="AA58">
            <v>4.7</v>
          </cell>
          <cell r="AB58">
            <v>3.2</v>
          </cell>
          <cell r="AC58">
            <v>4</v>
          </cell>
          <cell r="AD58">
            <v>3.5</v>
          </cell>
          <cell r="AE58">
            <v>2.5</v>
          </cell>
          <cell r="AF58">
            <v>3.3</v>
          </cell>
          <cell r="AI58">
            <v>5501</v>
          </cell>
          <cell r="AJ58">
            <v>1633</v>
          </cell>
          <cell r="AK58">
            <v>199</v>
          </cell>
          <cell r="AL58">
            <v>1832</v>
          </cell>
          <cell r="AM58">
            <v>161</v>
          </cell>
          <cell r="AN58">
            <v>1993</v>
          </cell>
          <cell r="AO58">
            <v>228</v>
          </cell>
          <cell r="AP58">
            <v>416</v>
          </cell>
          <cell r="AQ58">
            <v>2637</v>
          </cell>
          <cell r="AR58">
            <v>1632</v>
          </cell>
          <cell r="AS58">
            <v>9770</v>
          </cell>
          <cell r="AT58">
            <v>822</v>
          </cell>
          <cell r="AU58">
            <v>-91</v>
          </cell>
          <cell r="AV58">
            <v>10501</v>
          </cell>
          <cell r="AY58">
            <v>2.5</v>
          </cell>
          <cell r="AZ58">
            <v>3.2</v>
          </cell>
          <cell r="BA58">
            <v>-9.1999999999999993</v>
          </cell>
          <cell r="BB58">
            <v>1.7</v>
          </cell>
          <cell r="BC58">
            <v>1.8</v>
          </cell>
          <cell r="BD58">
            <v>1.7</v>
          </cell>
          <cell r="BE58">
            <v>2.8</v>
          </cell>
          <cell r="BF58">
            <v>8.4</v>
          </cell>
          <cell r="BG58">
            <v>2.8</v>
          </cell>
          <cell r="BH58">
            <v>5.8</v>
          </cell>
          <cell r="BI58">
            <v>3.1</v>
          </cell>
          <cell r="BJ58">
            <v>2.1</v>
          </cell>
          <cell r="BK58">
            <v>2.2000000000000002</v>
          </cell>
          <cell r="BN58">
            <v>5526</v>
          </cell>
          <cell r="BO58">
            <v>1555</v>
          </cell>
          <cell r="BP58">
            <v>173</v>
          </cell>
          <cell r="BQ58">
            <v>1728</v>
          </cell>
          <cell r="BR58">
            <v>161</v>
          </cell>
          <cell r="BS58">
            <v>1889</v>
          </cell>
          <cell r="BT58">
            <v>228</v>
          </cell>
          <cell r="BU58">
            <v>360</v>
          </cell>
          <cell r="BV58">
            <v>2476</v>
          </cell>
          <cell r="BW58">
            <v>1395</v>
          </cell>
          <cell r="BX58">
            <v>9397</v>
          </cell>
          <cell r="BY58">
            <v>855</v>
          </cell>
          <cell r="BZ58">
            <v>41</v>
          </cell>
          <cell r="CA58">
            <v>10293</v>
          </cell>
          <cell r="CB58">
            <v>0</v>
          </cell>
          <cell r="CC58">
            <v>0</v>
          </cell>
          <cell r="CD58">
            <v>0</v>
          </cell>
          <cell r="CE58">
            <v>0</v>
          </cell>
          <cell r="CF58">
            <v>0</v>
          </cell>
          <cell r="CG58">
            <v>0</v>
          </cell>
          <cell r="CH58">
            <v>1</v>
          </cell>
          <cell r="CI58">
            <v>0</v>
          </cell>
          <cell r="CJ58">
            <v>0</v>
          </cell>
          <cell r="CK58">
            <v>0</v>
          </cell>
          <cell r="CL58">
            <v>22</v>
          </cell>
          <cell r="CM58">
            <v>21</v>
          </cell>
        </row>
        <row r="59">
          <cell r="A59">
            <v>26177</v>
          </cell>
          <cell r="D59">
            <v>5614</v>
          </cell>
          <cell r="E59">
            <v>1677</v>
          </cell>
          <cell r="F59">
            <v>235</v>
          </cell>
          <cell r="G59">
            <v>1911</v>
          </cell>
          <cell r="H59">
            <v>161</v>
          </cell>
          <cell r="I59">
            <v>2072</v>
          </cell>
          <cell r="J59">
            <v>233</v>
          </cell>
          <cell r="K59">
            <v>417</v>
          </cell>
          <cell r="L59">
            <v>2723</v>
          </cell>
          <cell r="M59">
            <v>1677</v>
          </cell>
          <cell r="N59">
            <v>10014</v>
          </cell>
          <cell r="O59">
            <v>834</v>
          </cell>
          <cell r="P59">
            <v>-61</v>
          </cell>
          <cell r="Q59">
            <v>10787</v>
          </cell>
          <cell r="T59">
            <v>2</v>
          </cell>
          <cell r="U59">
            <v>2.4</v>
          </cell>
          <cell r="V59">
            <v>6.3</v>
          </cell>
          <cell r="W59">
            <v>2.9</v>
          </cell>
          <cell r="X59">
            <v>0.6</v>
          </cell>
          <cell r="Y59">
            <v>2.7</v>
          </cell>
          <cell r="Z59">
            <v>2.5</v>
          </cell>
          <cell r="AA59">
            <v>3.1</v>
          </cell>
          <cell r="AB59">
            <v>2.8</v>
          </cell>
          <cell r="AC59">
            <v>3.1</v>
          </cell>
          <cell r="AD59">
            <v>2.4</v>
          </cell>
          <cell r="AE59">
            <v>1.9</v>
          </cell>
          <cell r="AF59">
            <v>2.2999999999999998</v>
          </cell>
          <cell r="AI59">
            <v>5627</v>
          </cell>
          <cell r="AJ59">
            <v>1690</v>
          </cell>
          <cell r="AK59">
            <v>256</v>
          </cell>
          <cell r="AL59">
            <v>1946</v>
          </cell>
          <cell r="AM59">
            <v>160</v>
          </cell>
          <cell r="AN59">
            <v>2106</v>
          </cell>
          <cell r="AO59">
            <v>233</v>
          </cell>
          <cell r="AP59">
            <v>411</v>
          </cell>
          <cell r="AQ59">
            <v>2750</v>
          </cell>
          <cell r="AR59">
            <v>1695</v>
          </cell>
          <cell r="AS59">
            <v>10072</v>
          </cell>
          <cell r="AT59">
            <v>840</v>
          </cell>
          <cell r="AU59">
            <v>-12</v>
          </cell>
          <cell r="AV59">
            <v>10900</v>
          </cell>
          <cell r="AY59">
            <v>2.2999999999999998</v>
          </cell>
          <cell r="AZ59">
            <v>3.5</v>
          </cell>
          <cell r="BA59">
            <v>28.7</v>
          </cell>
          <cell r="BB59">
            <v>6.2</v>
          </cell>
          <cell r="BC59">
            <v>-0.7</v>
          </cell>
          <cell r="BD59">
            <v>5.6</v>
          </cell>
          <cell r="BE59">
            <v>2.4</v>
          </cell>
          <cell r="BF59">
            <v>-1.3</v>
          </cell>
          <cell r="BG59">
            <v>4.3</v>
          </cell>
          <cell r="BH59">
            <v>3.9</v>
          </cell>
          <cell r="BI59">
            <v>3.1</v>
          </cell>
          <cell r="BJ59">
            <v>2.2000000000000002</v>
          </cell>
          <cell r="BK59">
            <v>3.8</v>
          </cell>
          <cell r="BN59">
            <v>5571</v>
          </cell>
          <cell r="BO59">
            <v>1729</v>
          </cell>
          <cell r="BP59">
            <v>283</v>
          </cell>
          <cell r="BQ59">
            <v>2011</v>
          </cell>
          <cell r="BR59">
            <v>160</v>
          </cell>
          <cell r="BS59">
            <v>2171</v>
          </cell>
          <cell r="BT59">
            <v>233</v>
          </cell>
          <cell r="BU59">
            <v>443</v>
          </cell>
          <cell r="BV59">
            <v>2847</v>
          </cell>
          <cell r="BW59">
            <v>1647</v>
          </cell>
          <cell r="BX59">
            <v>10065</v>
          </cell>
          <cell r="BY59">
            <v>821</v>
          </cell>
          <cell r="BZ59">
            <v>-110</v>
          </cell>
          <cell r="CA59">
            <v>10776</v>
          </cell>
          <cell r="CB59">
            <v>0</v>
          </cell>
          <cell r="CC59">
            <v>0</v>
          </cell>
          <cell r="CD59">
            <v>0</v>
          </cell>
          <cell r="CE59">
            <v>0</v>
          </cell>
          <cell r="CF59">
            <v>0</v>
          </cell>
          <cell r="CG59">
            <v>0</v>
          </cell>
          <cell r="CH59">
            <v>0</v>
          </cell>
          <cell r="CI59">
            <v>0</v>
          </cell>
          <cell r="CJ59">
            <v>0</v>
          </cell>
          <cell r="CK59">
            <v>0</v>
          </cell>
          <cell r="CL59">
            <v>11</v>
          </cell>
          <cell r="CM59">
            <v>11</v>
          </cell>
        </row>
        <row r="60">
          <cell r="A60">
            <v>26268</v>
          </cell>
          <cell r="D60">
            <v>5718</v>
          </cell>
          <cell r="E60">
            <v>1689</v>
          </cell>
          <cell r="F60">
            <v>245</v>
          </cell>
          <cell r="G60">
            <v>1935</v>
          </cell>
          <cell r="H60">
            <v>163</v>
          </cell>
          <cell r="I60">
            <v>2097</v>
          </cell>
          <cell r="J60">
            <v>240</v>
          </cell>
          <cell r="K60">
            <v>429</v>
          </cell>
          <cell r="L60">
            <v>2766</v>
          </cell>
          <cell r="M60">
            <v>1707</v>
          </cell>
          <cell r="N60">
            <v>10191</v>
          </cell>
          <cell r="O60">
            <v>864</v>
          </cell>
          <cell r="P60">
            <v>-88</v>
          </cell>
          <cell r="Q60">
            <v>10967</v>
          </cell>
          <cell r="T60">
            <v>1.8</v>
          </cell>
          <cell r="U60">
            <v>0.8</v>
          </cell>
          <cell r="V60">
            <v>4.5999999999999996</v>
          </cell>
          <cell r="W60">
            <v>1.2</v>
          </cell>
          <cell r="X60">
            <v>1.2</v>
          </cell>
          <cell r="Y60">
            <v>1.2</v>
          </cell>
          <cell r="Z60">
            <v>2.7</v>
          </cell>
          <cell r="AA60">
            <v>2.8</v>
          </cell>
          <cell r="AB60">
            <v>1.6</v>
          </cell>
          <cell r="AC60">
            <v>1.8</v>
          </cell>
          <cell r="AD60">
            <v>1.8</v>
          </cell>
          <cell r="AE60">
            <v>3.6</v>
          </cell>
          <cell r="AF60">
            <v>1.7</v>
          </cell>
          <cell r="AI60">
            <v>5685</v>
          </cell>
          <cell r="AJ60">
            <v>1713</v>
          </cell>
          <cell r="AK60">
            <v>239</v>
          </cell>
          <cell r="AL60">
            <v>1952</v>
          </cell>
          <cell r="AM60">
            <v>163</v>
          </cell>
          <cell r="AN60">
            <v>2115</v>
          </cell>
          <cell r="AO60">
            <v>239</v>
          </cell>
          <cell r="AP60">
            <v>428</v>
          </cell>
          <cell r="AQ60">
            <v>2783</v>
          </cell>
          <cell r="AR60">
            <v>1711</v>
          </cell>
          <cell r="AS60">
            <v>10179</v>
          </cell>
          <cell r="AT60">
            <v>840</v>
          </cell>
          <cell r="AU60">
            <v>-109</v>
          </cell>
          <cell r="AV60">
            <v>10910</v>
          </cell>
          <cell r="AY60">
            <v>1</v>
          </cell>
          <cell r="AZ60">
            <v>1.4</v>
          </cell>
          <cell r="BA60">
            <v>-6.5</v>
          </cell>
          <cell r="BB60">
            <v>0.3</v>
          </cell>
          <cell r="BC60">
            <v>1.8</v>
          </cell>
          <cell r="BD60">
            <v>0.5</v>
          </cell>
          <cell r="BE60">
            <v>2.6</v>
          </cell>
          <cell r="BF60">
            <v>4.2</v>
          </cell>
          <cell r="BG60">
            <v>1.2</v>
          </cell>
          <cell r="BH60">
            <v>0.9</v>
          </cell>
          <cell r="BI60">
            <v>1.1000000000000001</v>
          </cell>
          <cell r="BJ60">
            <v>0</v>
          </cell>
          <cell r="BK60">
            <v>0.1</v>
          </cell>
          <cell r="BN60">
            <v>6082</v>
          </cell>
          <cell r="BO60">
            <v>1979</v>
          </cell>
          <cell r="BP60">
            <v>274</v>
          </cell>
          <cell r="BQ60">
            <v>2253</v>
          </cell>
          <cell r="BR60">
            <v>163</v>
          </cell>
          <cell r="BS60">
            <v>2416</v>
          </cell>
          <cell r="BT60">
            <v>239</v>
          </cell>
          <cell r="BU60">
            <v>465</v>
          </cell>
          <cell r="BV60">
            <v>3121</v>
          </cell>
          <cell r="BW60">
            <v>1975</v>
          </cell>
          <cell r="BX60">
            <v>11178</v>
          </cell>
          <cell r="BY60">
            <v>848</v>
          </cell>
          <cell r="BZ60">
            <v>-227</v>
          </cell>
          <cell r="CA60">
            <v>11799</v>
          </cell>
          <cell r="CB60">
            <v>0</v>
          </cell>
          <cell r="CC60">
            <v>0</v>
          </cell>
          <cell r="CD60">
            <v>0</v>
          </cell>
          <cell r="CE60">
            <v>0</v>
          </cell>
          <cell r="CF60">
            <v>0</v>
          </cell>
          <cell r="CG60">
            <v>0</v>
          </cell>
          <cell r="CH60">
            <v>0</v>
          </cell>
          <cell r="CI60">
            <v>0</v>
          </cell>
          <cell r="CJ60">
            <v>0</v>
          </cell>
          <cell r="CK60">
            <v>0</v>
          </cell>
          <cell r="CL60">
            <v>6</v>
          </cell>
          <cell r="CM60">
            <v>6</v>
          </cell>
        </row>
        <row r="61">
          <cell r="A61">
            <v>26359</v>
          </cell>
          <cell r="D61">
            <v>5851</v>
          </cell>
          <cell r="E61">
            <v>1692</v>
          </cell>
          <cell r="F61">
            <v>252</v>
          </cell>
          <cell r="G61">
            <v>1944</v>
          </cell>
          <cell r="H61">
            <v>168</v>
          </cell>
          <cell r="I61">
            <v>2112</v>
          </cell>
          <cell r="J61">
            <v>247</v>
          </cell>
          <cell r="K61">
            <v>445</v>
          </cell>
          <cell r="L61">
            <v>2804</v>
          </cell>
          <cell r="M61">
            <v>1720</v>
          </cell>
          <cell r="N61">
            <v>10375</v>
          </cell>
          <cell r="O61">
            <v>904</v>
          </cell>
          <cell r="P61">
            <v>-108</v>
          </cell>
          <cell r="Q61">
            <v>11170</v>
          </cell>
          <cell r="T61">
            <v>2.2999999999999998</v>
          </cell>
          <cell r="U61">
            <v>0.2</v>
          </cell>
          <cell r="V61">
            <v>2.8</v>
          </cell>
          <cell r="W61">
            <v>0.5</v>
          </cell>
          <cell r="X61">
            <v>3.3</v>
          </cell>
          <cell r="Y61">
            <v>0.7</v>
          </cell>
          <cell r="Z61">
            <v>2.9</v>
          </cell>
          <cell r="AA61">
            <v>3.6</v>
          </cell>
          <cell r="AB61">
            <v>1.4</v>
          </cell>
          <cell r="AC61">
            <v>0.7</v>
          </cell>
          <cell r="AD61">
            <v>1.8</v>
          </cell>
          <cell r="AE61">
            <v>4.5999999999999996</v>
          </cell>
          <cell r="AF61">
            <v>1.9</v>
          </cell>
          <cell r="AI61">
            <v>5852</v>
          </cell>
          <cell r="AJ61">
            <v>1652</v>
          </cell>
          <cell r="AK61">
            <v>252</v>
          </cell>
          <cell r="AL61">
            <v>1904</v>
          </cell>
          <cell r="AM61">
            <v>168</v>
          </cell>
          <cell r="AN61">
            <v>2071</v>
          </cell>
          <cell r="AO61">
            <v>247</v>
          </cell>
          <cell r="AP61">
            <v>443</v>
          </cell>
          <cell r="AQ61">
            <v>2761</v>
          </cell>
          <cell r="AR61">
            <v>1703</v>
          </cell>
          <cell r="AS61">
            <v>10317</v>
          </cell>
          <cell r="AT61">
            <v>911</v>
          </cell>
          <cell r="AU61">
            <v>-128</v>
          </cell>
          <cell r="AV61">
            <v>11100</v>
          </cell>
          <cell r="AY61">
            <v>2.9</v>
          </cell>
          <cell r="AZ61">
            <v>-3.6</v>
          </cell>
          <cell r="BA61">
            <v>5.3</v>
          </cell>
          <cell r="BB61">
            <v>-2.5</v>
          </cell>
          <cell r="BC61">
            <v>3.1</v>
          </cell>
          <cell r="BD61">
            <v>-2.1</v>
          </cell>
          <cell r="BE61">
            <v>3</v>
          </cell>
          <cell r="BF61">
            <v>3.5</v>
          </cell>
          <cell r="BG61">
            <v>-0.8</v>
          </cell>
          <cell r="BH61">
            <v>-0.4</v>
          </cell>
          <cell r="BI61">
            <v>1.4</v>
          </cell>
          <cell r="BJ61">
            <v>8.5</v>
          </cell>
          <cell r="BK61">
            <v>1.7</v>
          </cell>
          <cell r="BN61">
            <v>5559</v>
          </cell>
          <cell r="BO61">
            <v>1442</v>
          </cell>
          <cell r="BP61">
            <v>218</v>
          </cell>
          <cell r="BQ61">
            <v>1660</v>
          </cell>
          <cell r="BR61">
            <v>168</v>
          </cell>
          <cell r="BS61">
            <v>1827</v>
          </cell>
          <cell r="BT61">
            <v>247</v>
          </cell>
          <cell r="BU61">
            <v>430</v>
          </cell>
          <cell r="BV61">
            <v>2504</v>
          </cell>
          <cell r="BW61">
            <v>1743</v>
          </cell>
          <cell r="BX61">
            <v>9805</v>
          </cell>
          <cell r="BY61">
            <v>888</v>
          </cell>
          <cell r="BZ61">
            <v>-89</v>
          </cell>
          <cell r="CA61">
            <v>10604</v>
          </cell>
          <cell r="CB61">
            <v>1</v>
          </cell>
          <cell r="CC61">
            <v>0</v>
          </cell>
          <cell r="CD61">
            <v>0</v>
          </cell>
          <cell r="CE61">
            <v>0</v>
          </cell>
          <cell r="CF61">
            <v>0</v>
          </cell>
          <cell r="CG61">
            <v>0</v>
          </cell>
          <cell r="CH61">
            <v>0</v>
          </cell>
          <cell r="CI61">
            <v>0</v>
          </cell>
          <cell r="CJ61">
            <v>0</v>
          </cell>
          <cell r="CK61">
            <v>1</v>
          </cell>
          <cell r="CL61">
            <v>-2</v>
          </cell>
          <cell r="CM61">
            <v>-3</v>
          </cell>
        </row>
        <row r="62">
          <cell r="A62">
            <v>26451</v>
          </cell>
          <cell r="D62">
            <v>6002</v>
          </cell>
          <cell r="E62">
            <v>1716</v>
          </cell>
          <cell r="F62">
            <v>261</v>
          </cell>
          <cell r="G62">
            <v>1977</v>
          </cell>
          <cell r="H62">
            <v>177</v>
          </cell>
          <cell r="I62">
            <v>2154</v>
          </cell>
          <cell r="J62">
            <v>254</v>
          </cell>
          <cell r="K62">
            <v>463</v>
          </cell>
          <cell r="L62">
            <v>2872</v>
          </cell>
          <cell r="M62">
            <v>1738</v>
          </cell>
          <cell r="N62">
            <v>10612</v>
          </cell>
          <cell r="O62">
            <v>941</v>
          </cell>
          <cell r="P62">
            <v>-138</v>
          </cell>
          <cell r="Q62">
            <v>11415</v>
          </cell>
          <cell r="T62">
            <v>2.6</v>
          </cell>
          <cell r="U62">
            <v>1.4</v>
          </cell>
          <cell r="V62">
            <v>3.5</v>
          </cell>
          <cell r="W62">
            <v>1.7</v>
          </cell>
          <cell r="X62">
            <v>5.6</v>
          </cell>
          <cell r="Y62">
            <v>2</v>
          </cell>
          <cell r="Z62">
            <v>3</v>
          </cell>
          <cell r="AA62">
            <v>4.2</v>
          </cell>
          <cell r="AB62">
            <v>2.4</v>
          </cell>
          <cell r="AC62">
            <v>1.1000000000000001</v>
          </cell>
          <cell r="AD62">
            <v>2.2999999999999998</v>
          </cell>
          <cell r="AE62">
            <v>4.0999999999999996</v>
          </cell>
          <cell r="AF62">
            <v>2.2000000000000002</v>
          </cell>
          <cell r="AI62">
            <v>6026</v>
          </cell>
          <cell r="AJ62">
            <v>1739</v>
          </cell>
          <cell r="AK62">
            <v>255</v>
          </cell>
          <cell r="AL62">
            <v>1994</v>
          </cell>
          <cell r="AM62">
            <v>176</v>
          </cell>
          <cell r="AN62">
            <v>2170</v>
          </cell>
          <cell r="AO62">
            <v>255</v>
          </cell>
          <cell r="AP62">
            <v>468</v>
          </cell>
          <cell r="AQ62">
            <v>2893</v>
          </cell>
          <cell r="AR62">
            <v>1752</v>
          </cell>
          <cell r="AS62">
            <v>10672</v>
          </cell>
          <cell r="AT62">
            <v>967</v>
          </cell>
          <cell r="AU62">
            <v>-110</v>
          </cell>
          <cell r="AV62">
            <v>11528</v>
          </cell>
          <cell r="AY62">
            <v>3</v>
          </cell>
          <cell r="AZ62">
            <v>5.3</v>
          </cell>
          <cell r="BA62">
            <v>1.2</v>
          </cell>
          <cell r="BB62">
            <v>4.8</v>
          </cell>
          <cell r="BC62">
            <v>4.8</v>
          </cell>
          <cell r="BD62">
            <v>4.8</v>
          </cell>
          <cell r="BE62">
            <v>3.3</v>
          </cell>
          <cell r="BF62">
            <v>5.7</v>
          </cell>
          <cell r="BG62">
            <v>4.8</v>
          </cell>
          <cell r="BH62">
            <v>2.9</v>
          </cell>
          <cell r="BI62">
            <v>3.4</v>
          </cell>
          <cell r="BJ62">
            <v>6.1</v>
          </cell>
          <cell r="BK62">
            <v>3.9</v>
          </cell>
          <cell r="BN62">
            <v>6057</v>
          </cell>
          <cell r="BO62">
            <v>1648</v>
          </cell>
          <cell r="BP62">
            <v>225</v>
          </cell>
          <cell r="BQ62">
            <v>1872</v>
          </cell>
          <cell r="BR62">
            <v>176</v>
          </cell>
          <cell r="BS62">
            <v>2048</v>
          </cell>
          <cell r="BT62">
            <v>255</v>
          </cell>
          <cell r="BU62">
            <v>406</v>
          </cell>
          <cell r="BV62">
            <v>2709</v>
          </cell>
          <cell r="BW62">
            <v>1500</v>
          </cell>
          <cell r="BX62">
            <v>10266</v>
          </cell>
          <cell r="BY62">
            <v>994</v>
          </cell>
          <cell r="BZ62">
            <v>52</v>
          </cell>
          <cell r="CA62">
            <v>11313</v>
          </cell>
          <cell r="CB62">
            <v>0</v>
          </cell>
          <cell r="CC62">
            <v>0</v>
          </cell>
          <cell r="CD62">
            <v>0</v>
          </cell>
          <cell r="CE62">
            <v>0</v>
          </cell>
          <cell r="CF62">
            <v>0</v>
          </cell>
          <cell r="CG62">
            <v>0</v>
          </cell>
          <cell r="CH62">
            <v>0</v>
          </cell>
          <cell r="CI62">
            <v>0</v>
          </cell>
          <cell r="CJ62">
            <v>0</v>
          </cell>
          <cell r="CK62">
            <v>0</v>
          </cell>
          <cell r="CL62">
            <v>2</v>
          </cell>
          <cell r="CM62">
            <v>1</v>
          </cell>
        </row>
        <row r="63">
          <cell r="A63">
            <v>26543</v>
          </cell>
          <cell r="D63">
            <v>6159</v>
          </cell>
          <cell r="E63">
            <v>1791</v>
          </cell>
          <cell r="F63">
            <v>273</v>
          </cell>
          <cell r="G63">
            <v>2065</v>
          </cell>
          <cell r="H63">
            <v>188</v>
          </cell>
          <cell r="I63">
            <v>2253</v>
          </cell>
          <cell r="J63">
            <v>262</v>
          </cell>
          <cell r="K63">
            <v>479</v>
          </cell>
          <cell r="L63">
            <v>2994</v>
          </cell>
          <cell r="M63">
            <v>1798</v>
          </cell>
          <cell r="N63">
            <v>10951</v>
          </cell>
          <cell r="O63">
            <v>970</v>
          </cell>
          <cell r="P63">
            <v>-188</v>
          </cell>
          <cell r="Q63">
            <v>11734</v>
          </cell>
          <cell r="T63">
            <v>2.6</v>
          </cell>
          <cell r="U63">
            <v>4.4000000000000004</v>
          </cell>
          <cell r="V63">
            <v>4.8</v>
          </cell>
          <cell r="W63">
            <v>4.5</v>
          </cell>
          <cell r="X63">
            <v>6.2</v>
          </cell>
          <cell r="Y63">
            <v>4.5999999999999996</v>
          </cell>
          <cell r="Z63">
            <v>3</v>
          </cell>
          <cell r="AA63">
            <v>3.3</v>
          </cell>
          <cell r="AB63">
            <v>4.3</v>
          </cell>
          <cell r="AC63">
            <v>3.4</v>
          </cell>
          <cell r="AD63">
            <v>3.2</v>
          </cell>
          <cell r="AE63">
            <v>3.2</v>
          </cell>
          <cell r="AF63">
            <v>2.8</v>
          </cell>
          <cell r="AI63">
            <v>6157</v>
          </cell>
          <cell r="AJ63">
            <v>1773</v>
          </cell>
          <cell r="AK63">
            <v>279</v>
          </cell>
          <cell r="AL63">
            <v>2052</v>
          </cell>
          <cell r="AM63">
            <v>190</v>
          </cell>
          <cell r="AN63">
            <v>2242</v>
          </cell>
          <cell r="AO63">
            <v>262</v>
          </cell>
          <cell r="AP63">
            <v>475</v>
          </cell>
          <cell r="AQ63">
            <v>2979</v>
          </cell>
          <cell r="AR63">
            <v>1789</v>
          </cell>
          <cell r="AS63">
            <v>10925</v>
          </cell>
          <cell r="AT63">
            <v>935</v>
          </cell>
          <cell r="AU63">
            <v>-170</v>
          </cell>
          <cell r="AV63">
            <v>11690</v>
          </cell>
          <cell r="AY63">
            <v>2.2000000000000002</v>
          </cell>
          <cell r="AZ63">
            <v>1.9</v>
          </cell>
          <cell r="BA63">
            <v>9.5</v>
          </cell>
          <cell r="BB63">
            <v>2.9</v>
          </cell>
          <cell r="BC63">
            <v>8.1</v>
          </cell>
          <cell r="BD63">
            <v>3.3</v>
          </cell>
          <cell r="BE63">
            <v>2.8</v>
          </cell>
          <cell r="BF63">
            <v>1.5</v>
          </cell>
          <cell r="BG63">
            <v>3</v>
          </cell>
          <cell r="BH63">
            <v>2.1</v>
          </cell>
          <cell r="BI63">
            <v>2.4</v>
          </cell>
          <cell r="BJ63">
            <v>-3.2</v>
          </cell>
          <cell r="BK63">
            <v>1.4</v>
          </cell>
          <cell r="BN63">
            <v>6104</v>
          </cell>
          <cell r="BO63">
            <v>1807</v>
          </cell>
          <cell r="BP63">
            <v>307</v>
          </cell>
          <cell r="BQ63">
            <v>2115</v>
          </cell>
          <cell r="BR63">
            <v>190</v>
          </cell>
          <cell r="BS63">
            <v>2305</v>
          </cell>
          <cell r="BT63">
            <v>262</v>
          </cell>
          <cell r="BU63">
            <v>513</v>
          </cell>
          <cell r="BV63">
            <v>3079</v>
          </cell>
          <cell r="BW63">
            <v>1810</v>
          </cell>
          <cell r="BX63">
            <v>10992</v>
          </cell>
          <cell r="BY63">
            <v>923</v>
          </cell>
          <cell r="BZ63">
            <v>-245</v>
          </cell>
          <cell r="CA63">
            <v>11670</v>
          </cell>
          <cell r="CB63">
            <v>-1</v>
          </cell>
          <cell r="CC63">
            <v>0</v>
          </cell>
          <cell r="CD63">
            <v>0</v>
          </cell>
          <cell r="CE63">
            <v>0</v>
          </cell>
          <cell r="CF63">
            <v>0</v>
          </cell>
          <cell r="CG63">
            <v>0</v>
          </cell>
          <cell r="CH63">
            <v>0</v>
          </cell>
          <cell r="CI63">
            <v>0</v>
          </cell>
          <cell r="CJ63">
            <v>0</v>
          </cell>
          <cell r="CK63">
            <v>0</v>
          </cell>
          <cell r="CL63">
            <v>3</v>
          </cell>
          <cell r="CM63">
            <v>3</v>
          </cell>
        </row>
        <row r="64">
          <cell r="A64">
            <v>26634</v>
          </cell>
          <cell r="D64">
            <v>6350</v>
          </cell>
          <cell r="E64">
            <v>1895</v>
          </cell>
          <cell r="F64">
            <v>282</v>
          </cell>
          <cell r="G64">
            <v>2177</v>
          </cell>
          <cell r="H64">
            <v>198</v>
          </cell>
          <cell r="I64">
            <v>2375</v>
          </cell>
          <cell r="J64">
            <v>271</v>
          </cell>
          <cell r="K64">
            <v>494</v>
          </cell>
          <cell r="L64">
            <v>3139</v>
          </cell>
          <cell r="M64">
            <v>1863</v>
          </cell>
          <cell r="N64">
            <v>11353</v>
          </cell>
          <cell r="O64">
            <v>985</v>
          </cell>
          <cell r="P64">
            <v>-214</v>
          </cell>
          <cell r="Q64">
            <v>12124</v>
          </cell>
          <cell r="T64">
            <v>3.1</v>
          </cell>
          <cell r="U64">
            <v>5.8</v>
          </cell>
          <cell r="V64">
            <v>3</v>
          </cell>
          <cell r="W64">
            <v>5.4</v>
          </cell>
          <cell r="X64">
            <v>5.2</v>
          </cell>
          <cell r="Y64">
            <v>5.4</v>
          </cell>
          <cell r="Z64">
            <v>3.4</v>
          </cell>
          <cell r="AA64">
            <v>3.2</v>
          </cell>
          <cell r="AB64">
            <v>4.9000000000000004</v>
          </cell>
          <cell r="AC64">
            <v>3.6</v>
          </cell>
          <cell r="AD64">
            <v>3.7</v>
          </cell>
          <cell r="AE64">
            <v>1.5</v>
          </cell>
          <cell r="AF64">
            <v>3.3</v>
          </cell>
          <cell r="AI64">
            <v>6340</v>
          </cell>
          <cell r="AJ64">
            <v>1888</v>
          </cell>
          <cell r="AK64">
            <v>285</v>
          </cell>
          <cell r="AL64">
            <v>2173</v>
          </cell>
          <cell r="AM64">
            <v>198</v>
          </cell>
          <cell r="AN64">
            <v>2371</v>
          </cell>
          <cell r="AO64">
            <v>270</v>
          </cell>
          <cell r="AP64">
            <v>497</v>
          </cell>
          <cell r="AQ64">
            <v>3138</v>
          </cell>
          <cell r="AR64">
            <v>1852</v>
          </cell>
          <cell r="AS64">
            <v>11330</v>
          </cell>
          <cell r="AT64">
            <v>1008</v>
          </cell>
          <cell r="AU64">
            <v>-257</v>
          </cell>
          <cell r="AV64">
            <v>12081</v>
          </cell>
          <cell r="AY64">
            <v>3</v>
          </cell>
          <cell r="AZ64">
            <v>6.5</v>
          </cell>
          <cell r="BA64">
            <v>2.1</v>
          </cell>
          <cell r="BB64">
            <v>5.9</v>
          </cell>
          <cell r="BC64">
            <v>4.3</v>
          </cell>
          <cell r="BD64">
            <v>5.8</v>
          </cell>
          <cell r="BE64">
            <v>3.1</v>
          </cell>
          <cell r="BF64">
            <v>4.5</v>
          </cell>
          <cell r="BG64">
            <v>5.3</v>
          </cell>
          <cell r="BH64">
            <v>3.5</v>
          </cell>
          <cell r="BI64">
            <v>3.7</v>
          </cell>
          <cell r="BJ64">
            <v>7.7</v>
          </cell>
          <cell r="BK64">
            <v>3.3</v>
          </cell>
          <cell r="BN64">
            <v>6708</v>
          </cell>
          <cell r="BO64">
            <v>2205</v>
          </cell>
          <cell r="BP64">
            <v>326</v>
          </cell>
          <cell r="BQ64">
            <v>2531</v>
          </cell>
          <cell r="BR64">
            <v>198</v>
          </cell>
          <cell r="BS64">
            <v>2729</v>
          </cell>
          <cell r="BT64">
            <v>270</v>
          </cell>
          <cell r="BU64">
            <v>539</v>
          </cell>
          <cell r="BV64">
            <v>3537</v>
          </cell>
          <cell r="BW64">
            <v>2287</v>
          </cell>
          <cell r="BX64">
            <v>12533</v>
          </cell>
          <cell r="BY64">
            <v>1021</v>
          </cell>
          <cell r="BZ64">
            <v>-420</v>
          </cell>
          <cell r="CA64">
            <v>13134</v>
          </cell>
          <cell r="CB64">
            <v>0</v>
          </cell>
          <cell r="CC64">
            <v>0</v>
          </cell>
          <cell r="CD64">
            <v>0</v>
          </cell>
          <cell r="CE64">
            <v>0</v>
          </cell>
          <cell r="CF64">
            <v>0</v>
          </cell>
          <cell r="CG64">
            <v>0</v>
          </cell>
          <cell r="CH64">
            <v>0</v>
          </cell>
          <cell r="CI64">
            <v>0</v>
          </cell>
          <cell r="CJ64">
            <v>0</v>
          </cell>
          <cell r="CK64">
            <v>-1</v>
          </cell>
          <cell r="CL64">
            <v>3</v>
          </cell>
          <cell r="CM64">
            <v>4</v>
          </cell>
        </row>
        <row r="65">
          <cell r="A65">
            <v>26724</v>
          </cell>
          <cell r="D65">
            <v>6612</v>
          </cell>
          <cell r="E65">
            <v>2014</v>
          </cell>
          <cell r="F65">
            <v>287</v>
          </cell>
          <cell r="G65">
            <v>2301</v>
          </cell>
          <cell r="H65">
            <v>202</v>
          </cell>
          <cell r="I65">
            <v>2503</v>
          </cell>
          <cell r="J65">
            <v>280</v>
          </cell>
          <cell r="K65">
            <v>511</v>
          </cell>
          <cell r="L65">
            <v>3294</v>
          </cell>
          <cell r="M65">
            <v>1985</v>
          </cell>
          <cell r="N65">
            <v>11892</v>
          </cell>
          <cell r="O65">
            <v>1002</v>
          </cell>
          <cell r="P65">
            <v>-259</v>
          </cell>
          <cell r="Q65">
            <v>12635</v>
          </cell>
          <cell r="T65">
            <v>4.0999999999999996</v>
          </cell>
          <cell r="U65">
            <v>6.3</v>
          </cell>
          <cell r="V65">
            <v>1.9</v>
          </cell>
          <cell r="W65">
            <v>5.7</v>
          </cell>
          <cell r="X65">
            <v>2.1</v>
          </cell>
          <cell r="Y65">
            <v>5.4</v>
          </cell>
          <cell r="Z65">
            <v>3.6</v>
          </cell>
          <cell r="AA65">
            <v>3.4</v>
          </cell>
          <cell r="AB65">
            <v>4.9000000000000004</v>
          </cell>
          <cell r="AC65">
            <v>6.5</v>
          </cell>
          <cell r="AD65">
            <v>4.7</v>
          </cell>
          <cell r="AE65">
            <v>1.7</v>
          </cell>
          <cell r="AF65">
            <v>4.2</v>
          </cell>
          <cell r="AI65">
            <v>6584</v>
          </cell>
          <cell r="AJ65">
            <v>2043</v>
          </cell>
          <cell r="AK65">
            <v>275</v>
          </cell>
          <cell r="AL65">
            <v>2319</v>
          </cell>
          <cell r="AM65">
            <v>203</v>
          </cell>
          <cell r="AN65">
            <v>2522</v>
          </cell>
          <cell r="AO65">
            <v>280</v>
          </cell>
          <cell r="AP65">
            <v>508</v>
          </cell>
          <cell r="AQ65">
            <v>3310</v>
          </cell>
          <cell r="AR65">
            <v>2042</v>
          </cell>
          <cell r="AS65">
            <v>11937</v>
          </cell>
          <cell r="AT65">
            <v>1016</v>
          </cell>
          <cell r="AU65">
            <v>-270</v>
          </cell>
          <cell r="AV65">
            <v>12683</v>
          </cell>
          <cell r="AY65">
            <v>3.9</v>
          </cell>
          <cell r="AZ65">
            <v>8.1999999999999993</v>
          </cell>
          <cell r="BA65">
            <v>-3.5</v>
          </cell>
          <cell r="BB65">
            <v>6.7</v>
          </cell>
          <cell r="BC65">
            <v>2.5</v>
          </cell>
          <cell r="BD65">
            <v>6.4</v>
          </cell>
          <cell r="BE65">
            <v>3.8</v>
          </cell>
          <cell r="BF65">
            <v>2.2000000000000002</v>
          </cell>
          <cell r="BG65">
            <v>5.5</v>
          </cell>
          <cell r="BH65">
            <v>10.3</v>
          </cell>
          <cell r="BI65">
            <v>5.4</v>
          </cell>
          <cell r="BJ65">
            <v>0.8</v>
          </cell>
          <cell r="BK65">
            <v>5</v>
          </cell>
          <cell r="BN65">
            <v>6181</v>
          </cell>
          <cell r="BO65">
            <v>1770</v>
          </cell>
          <cell r="BP65">
            <v>238</v>
          </cell>
          <cell r="BQ65">
            <v>2008</v>
          </cell>
          <cell r="BR65">
            <v>203</v>
          </cell>
          <cell r="BS65">
            <v>2211</v>
          </cell>
          <cell r="BT65">
            <v>280</v>
          </cell>
          <cell r="BU65">
            <v>492</v>
          </cell>
          <cell r="BV65">
            <v>2983</v>
          </cell>
          <cell r="BW65">
            <v>1889</v>
          </cell>
          <cell r="BX65">
            <v>11054</v>
          </cell>
          <cell r="BY65">
            <v>1005</v>
          </cell>
          <cell r="BZ65">
            <v>-136</v>
          </cell>
          <cell r="CA65">
            <v>11922</v>
          </cell>
          <cell r="CB65">
            <v>1</v>
          </cell>
          <cell r="CC65">
            <v>0</v>
          </cell>
          <cell r="CD65">
            <v>1</v>
          </cell>
          <cell r="CE65">
            <v>0</v>
          </cell>
          <cell r="CF65">
            <v>0</v>
          </cell>
          <cell r="CG65">
            <v>0</v>
          </cell>
          <cell r="CH65">
            <v>0</v>
          </cell>
          <cell r="CI65">
            <v>1</v>
          </cell>
          <cell r="CJ65">
            <v>0</v>
          </cell>
          <cell r="CK65">
            <v>0</v>
          </cell>
          <cell r="CL65">
            <v>3</v>
          </cell>
          <cell r="CM65">
            <v>3</v>
          </cell>
        </row>
        <row r="66">
          <cell r="A66">
            <v>26816</v>
          </cell>
          <cell r="D66">
            <v>6932</v>
          </cell>
          <cell r="E66">
            <v>2124</v>
          </cell>
          <cell r="F66">
            <v>286</v>
          </cell>
          <cell r="G66">
            <v>2410</v>
          </cell>
          <cell r="H66">
            <v>200</v>
          </cell>
          <cell r="I66">
            <v>2610</v>
          </cell>
          <cell r="J66">
            <v>290</v>
          </cell>
          <cell r="K66">
            <v>532</v>
          </cell>
          <cell r="L66">
            <v>3431</v>
          </cell>
          <cell r="M66">
            <v>2175</v>
          </cell>
          <cell r="N66">
            <v>12539</v>
          </cell>
          <cell r="O66">
            <v>1047</v>
          </cell>
          <cell r="P66">
            <v>-274</v>
          </cell>
          <cell r="Q66">
            <v>13312</v>
          </cell>
          <cell r="T66">
            <v>4.8</v>
          </cell>
          <cell r="U66">
            <v>5.4</v>
          </cell>
          <cell r="V66">
            <v>-0.3</v>
          </cell>
          <cell r="W66">
            <v>4.7</v>
          </cell>
          <cell r="X66">
            <v>-1.1000000000000001</v>
          </cell>
          <cell r="Y66">
            <v>4.3</v>
          </cell>
          <cell r="Z66">
            <v>3.5</v>
          </cell>
          <cell r="AA66">
            <v>4.0999999999999996</v>
          </cell>
          <cell r="AB66">
            <v>4.2</v>
          </cell>
          <cell r="AC66">
            <v>9.6</v>
          </cell>
          <cell r="AD66">
            <v>5.4</v>
          </cell>
          <cell r="AE66">
            <v>4.5</v>
          </cell>
          <cell r="AF66">
            <v>5.4</v>
          </cell>
          <cell r="AI66">
            <v>6975</v>
          </cell>
          <cell r="AJ66">
            <v>2077</v>
          </cell>
          <cell r="AK66">
            <v>298</v>
          </cell>
          <cell r="AL66">
            <v>2375</v>
          </cell>
          <cell r="AM66">
            <v>203</v>
          </cell>
          <cell r="AN66">
            <v>2578</v>
          </cell>
          <cell r="AO66">
            <v>292</v>
          </cell>
          <cell r="AP66">
            <v>533</v>
          </cell>
          <cell r="AQ66">
            <v>3403</v>
          </cell>
          <cell r="AR66">
            <v>2012</v>
          </cell>
          <cell r="AS66">
            <v>12391</v>
          </cell>
          <cell r="AT66">
            <v>1008</v>
          </cell>
          <cell r="AU66">
            <v>-122</v>
          </cell>
          <cell r="AV66">
            <v>13276</v>
          </cell>
          <cell r="AY66">
            <v>5.9</v>
          </cell>
          <cell r="AZ66">
            <v>1.6</v>
          </cell>
          <cell r="BA66">
            <v>8</v>
          </cell>
          <cell r="BB66">
            <v>2.4</v>
          </cell>
          <cell r="BC66">
            <v>0</v>
          </cell>
          <cell r="BD66">
            <v>2.2000000000000002</v>
          </cell>
          <cell r="BE66">
            <v>4.4000000000000004</v>
          </cell>
          <cell r="BF66">
            <v>5</v>
          </cell>
          <cell r="BG66">
            <v>2.8</v>
          </cell>
          <cell r="BH66">
            <v>-1.5</v>
          </cell>
          <cell r="BI66">
            <v>3.8</v>
          </cell>
          <cell r="BJ66">
            <v>-0.8</v>
          </cell>
          <cell r="BK66">
            <v>4.7</v>
          </cell>
          <cell r="BN66">
            <v>6968</v>
          </cell>
          <cell r="BO66">
            <v>1971</v>
          </cell>
          <cell r="BP66">
            <v>263</v>
          </cell>
          <cell r="BQ66">
            <v>2234</v>
          </cell>
          <cell r="BR66">
            <v>203</v>
          </cell>
          <cell r="BS66">
            <v>2437</v>
          </cell>
          <cell r="BT66">
            <v>292</v>
          </cell>
          <cell r="BU66">
            <v>463</v>
          </cell>
          <cell r="BV66">
            <v>3192</v>
          </cell>
          <cell r="BW66">
            <v>1716</v>
          </cell>
          <cell r="BX66">
            <v>11876</v>
          </cell>
          <cell r="BY66">
            <v>1015</v>
          </cell>
          <cell r="BZ66">
            <v>138</v>
          </cell>
          <cell r="CA66">
            <v>13029</v>
          </cell>
          <cell r="CB66">
            <v>0</v>
          </cell>
          <cell r="CC66">
            <v>0</v>
          </cell>
          <cell r="CD66">
            <v>0</v>
          </cell>
          <cell r="CE66">
            <v>0</v>
          </cell>
          <cell r="CF66">
            <v>0</v>
          </cell>
          <cell r="CG66">
            <v>0</v>
          </cell>
          <cell r="CH66">
            <v>1</v>
          </cell>
          <cell r="CI66">
            <v>0</v>
          </cell>
          <cell r="CJ66">
            <v>0</v>
          </cell>
          <cell r="CK66">
            <v>0</v>
          </cell>
          <cell r="CL66">
            <v>0</v>
          </cell>
          <cell r="CM66">
            <v>-1</v>
          </cell>
        </row>
        <row r="67">
          <cell r="A67">
            <v>26908</v>
          </cell>
          <cell r="D67">
            <v>7290</v>
          </cell>
          <cell r="E67">
            <v>2205</v>
          </cell>
          <cell r="F67">
            <v>284</v>
          </cell>
          <cell r="G67">
            <v>2488</v>
          </cell>
          <cell r="H67">
            <v>196</v>
          </cell>
          <cell r="I67">
            <v>2684</v>
          </cell>
          <cell r="J67">
            <v>300</v>
          </cell>
          <cell r="K67">
            <v>553</v>
          </cell>
          <cell r="L67">
            <v>3536</v>
          </cell>
          <cell r="M67">
            <v>2328</v>
          </cell>
          <cell r="N67">
            <v>13155</v>
          </cell>
          <cell r="O67">
            <v>1122</v>
          </cell>
          <cell r="P67">
            <v>-184</v>
          </cell>
          <cell r="Q67">
            <v>14092</v>
          </cell>
          <cell r="T67">
            <v>5.2</v>
          </cell>
          <cell r="U67">
            <v>3.8</v>
          </cell>
          <cell r="V67">
            <v>-0.8</v>
          </cell>
          <cell r="W67">
            <v>3.3</v>
          </cell>
          <cell r="X67">
            <v>-2.2999999999999998</v>
          </cell>
          <cell r="Y67">
            <v>2.8</v>
          </cell>
          <cell r="Z67">
            <v>3.4</v>
          </cell>
          <cell r="AA67">
            <v>4</v>
          </cell>
          <cell r="AB67">
            <v>3.1</v>
          </cell>
          <cell r="AC67">
            <v>7</v>
          </cell>
          <cell r="AD67">
            <v>4.9000000000000004</v>
          </cell>
          <cell r="AE67">
            <v>7.2</v>
          </cell>
          <cell r="AF67">
            <v>5.9</v>
          </cell>
          <cell r="AI67">
            <v>7282</v>
          </cell>
          <cell r="AJ67">
            <v>2250</v>
          </cell>
          <cell r="AK67">
            <v>284</v>
          </cell>
          <cell r="AL67">
            <v>2533</v>
          </cell>
          <cell r="AM67">
            <v>193</v>
          </cell>
          <cell r="AN67">
            <v>2726</v>
          </cell>
          <cell r="AO67">
            <v>299</v>
          </cell>
          <cell r="AP67">
            <v>552</v>
          </cell>
          <cell r="AQ67">
            <v>3577</v>
          </cell>
          <cell r="AR67">
            <v>2504</v>
          </cell>
          <cell r="AS67">
            <v>13363</v>
          </cell>
          <cell r="AT67">
            <v>1126</v>
          </cell>
          <cell r="AU67">
            <v>-470</v>
          </cell>
          <cell r="AV67">
            <v>14019</v>
          </cell>
          <cell r="AY67">
            <v>4.4000000000000004</v>
          </cell>
          <cell r="AZ67">
            <v>8.3000000000000007</v>
          </cell>
          <cell r="BA67">
            <v>-4.7</v>
          </cell>
          <cell r="BB67">
            <v>6.7</v>
          </cell>
          <cell r="BC67">
            <v>-5</v>
          </cell>
          <cell r="BD67">
            <v>5.8</v>
          </cell>
          <cell r="BE67">
            <v>2.2999999999999998</v>
          </cell>
          <cell r="BF67">
            <v>3.4</v>
          </cell>
          <cell r="BG67">
            <v>5.0999999999999996</v>
          </cell>
          <cell r="BH67">
            <v>24.4</v>
          </cell>
          <cell r="BI67">
            <v>7.8</v>
          </cell>
          <cell r="BJ67">
            <v>11.7</v>
          </cell>
          <cell r="BK67">
            <v>5.6</v>
          </cell>
          <cell r="BN67">
            <v>7235</v>
          </cell>
          <cell r="BO67">
            <v>2278</v>
          </cell>
          <cell r="BP67">
            <v>312</v>
          </cell>
          <cell r="BQ67">
            <v>2590</v>
          </cell>
          <cell r="BR67">
            <v>193</v>
          </cell>
          <cell r="BS67">
            <v>2783</v>
          </cell>
          <cell r="BT67">
            <v>299</v>
          </cell>
          <cell r="BU67">
            <v>597</v>
          </cell>
          <cell r="BV67">
            <v>3679</v>
          </cell>
          <cell r="BW67">
            <v>2293</v>
          </cell>
          <cell r="BX67">
            <v>13207</v>
          </cell>
          <cell r="BY67">
            <v>1106</v>
          </cell>
          <cell r="BZ67">
            <v>-435</v>
          </cell>
          <cell r="CA67">
            <v>13877</v>
          </cell>
          <cell r="CB67">
            <v>0</v>
          </cell>
          <cell r="CC67">
            <v>0</v>
          </cell>
          <cell r="CD67">
            <v>0</v>
          </cell>
          <cell r="CE67">
            <v>0</v>
          </cell>
          <cell r="CF67">
            <v>0</v>
          </cell>
          <cell r="CG67">
            <v>0</v>
          </cell>
          <cell r="CH67">
            <v>0</v>
          </cell>
          <cell r="CI67">
            <v>0</v>
          </cell>
          <cell r="CJ67">
            <v>0</v>
          </cell>
          <cell r="CK67">
            <v>0</v>
          </cell>
          <cell r="CL67">
            <v>-3</v>
          </cell>
          <cell r="CM67">
            <v>-4</v>
          </cell>
        </row>
        <row r="68">
          <cell r="A68">
            <v>26999</v>
          </cell>
          <cell r="D68">
            <v>7659</v>
          </cell>
          <cell r="E68">
            <v>2194</v>
          </cell>
          <cell r="F68">
            <v>288</v>
          </cell>
          <cell r="G68">
            <v>2482</v>
          </cell>
          <cell r="H68">
            <v>194</v>
          </cell>
          <cell r="I68">
            <v>2675</v>
          </cell>
          <cell r="J68">
            <v>312</v>
          </cell>
          <cell r="K68">
            <v>575</v>
          </cell>
          <cell r="L68">
            <v>3563</v>
          </cell>
          <cell r="M68">
            <v>2436</v>
          </cell>
          <cell r="N68">
            <v>13658</v>
          </cell>
          <cell r="O68">
            <v>1208</v>
          </cell>
          <cell r="P68">
            <v>-61</v>
          </cell>
          <cell r="Q68">
            <v>14805</v>
          </cell>
          <cell r="T68">
            <v>5.0999999999999996</v>
          </cell>
          <cell r="U68">
            <v>-0.5</v>
          </cell>
          <cell r="V68">
            <v>1.5</v>
          </cell>
          <cell r="W68">
            <v>-0.3</v>
          </cell>
          <cell r="X68">
            <v>-0.8</v>
          </cell>
          <cell r="Y68">
            <v>-0.3</v>
          </cell>
          <cell r="Z68">
            <v>4.2</v>
          </cell>
          <cell r="AA68">
            <v>4</v>
          </cell>
          <cell r="AB68">
            <v>0.7</v>
          </cell>
          <cell r="AC68">
            <v>4.5999999999999996</v>
          </cell>
          <cell r="AD68">
            <v>3.8</v>
          </cell>
          <cell r="AE68">
            <v>7.6</v>
          </cell>
          <cell r="AF68">
            <v>5.0999999999999996</v>
          </cell>
          <cell r="AI68">
            <v>7665</v>
          </cell>
          <cell r="AJ68">
            <v>2175</v>
          </cell>
          <cell r="AK68">
            <v>274</v>
          </cell>
          <cell r="AL68">
            <v>2448</v>
          </cell>
          <cell r="AM68">
            <v>194</v>
          </cell>
          <cell r="AN68">
            <v>2642</v>
          </cell>
          <cell r="AO68">
            <v>311</v>
          </cell>
          <cell r="AP68">
            <v>580</v>
          </cell>
          <cell r="AQ68">
            <v>3534</v>
          </cell>
          <cell r="AR68">
            <v>2417</v>
          </cell>
          <cell r="AS68">
            <v>13615</v>
          </cell>
          <cell r="AT68">
            <v>1241</v>
          </cell>
          <cell r="AU68">
            <v>89</v>
          </cell>
          <cell r="AV68">
            <v>14946</v>
          </cell>
          <cell r="AY68">
            <v>5.3</v>
          </cell>
          <cell r="AZ68">
            <v>-3.3</v>
          </cell>
          <cell r="BA68">
            <v>-3.6</v>
          </cell>
          <cell r="BB68">
            <v>-3.4</v>
          </cell>
          <cell r="BC68">
            <v>0.5</v>
          </cell>
          <cell r="BD68">
            <v>-3.1</v>
          </cell>
          <cell r="BE68">
            <v>4.0999999999999996</v>
          </cell>
          <cell r="BF68">
            <v>5.2</v>
          </cell>
          <cell r="BG68">
            <v>-1.2</v>
          </cell>
          <cell r="BH68">
            <v>-3.5</v>
          </cell>
          <cell r="BI68">
            <v>1.9</v>
          </cell>
          <cell r="BJ68">
            <v>10.3</v>
          </cell>
          <cell r="BK68">
            <v>6.6</v>
          </cell>
          <cell r="BN68">
            <v>8128</v>
          </cell>
          <cell r="BO68">
            <v>2565</v>
          </cell>
          <cell r="BP68">
            <v>311</v>
          </cell>
          <cell r="BQ68">
            <v>2877</v>
          </cell>
          <cell r="BR68">
            <v>194</v>
          </cell>
          <cell r="BS68">
            <v>3070</v>
          </cell>
          <cell r="BT68">
            <v>311</v>
          </cell>
          <cell r="BU68">
            <v>628</v>
          </cell>
          <cell r="BV68">
            <v>4010</v>
          </cell>
          <cell r="BW68">
            <v>3032</v>
          </cell>
          <cell r="BX68">
            <v>15170</v>
          </cell>
          <cell r="BY68">
            <v>1266</v>
          </cell>
          <cell r="BZ68">
            <v>-98</v>
          </cell>
          <cell r="CA68">
            <v>16338</v>
          </cell>
          <cell r="CB68">
            <v>0</v>
          </cell>
          <cell r="CC68">
            <v>0</v>
          </cell>
          <cell r="CD68">
            <v>0</v>
          </cell>
          <cell r="CE68">
            <v>0</v>
          </cell>
          <cell r="CF68">
            <v>1</v>
          </cell>
          <cell r="CG68">
            <v>0</v>
          </cell>
          <cell r="CH68">
            <v>0</v>
          </cell>
          <cell r="CI68">
            <v>-1</v>
          </cell>
          <cell r="CJ68">
            <v>0</v>
          </cell>
          <cell r="CK68">
            <v>0</v>
          </cell>
          <cell r="CL68">
            <v>-8</v>
          </cell>
          <cell r="CM68">
            <v>-8</v>
          </cell>
        </row>
        <row r="69">
          <cell r="A69">
            <v>27089</v>
          </cell>
          <cell r="D69">
            <v>8149</v>
          </cell>
          <cell r="E69">
            <v>2092</v>
          </cell>
          <cell r="F69">
            <v>291</v>
          </cell>
          <cell r="G69">
            <v>2383</v>
          </cell>
          <cell r="H69">
            <v>201</v>
          </cell>
          <cell r="I69">
            <v>2585</v>
          </cell>
          <cell r="J69">
            <v>332</v>
          </cell>
          <cell r="K69">
            <v>603</v>
          </cell>
          <cell r="L69">
            <v>3519</v>
          </cell>
          <cell r="M69">
            <v>2451</v>
          </cell>
          <cell r="N69">
            <v>14120</v>
          </cell>
          <cell r="O69">
            <v>1284</v>
          </cell>
          <cell r="P69">
            <v>-16</v>
          </cell>
          <cell r="Q69">
            <v>15388</v>
          </cell>
          <cell r="T69">
            <v>6.4</v>
          </cell>
          <cell r="U69">
            <v>-4.5999999999999996</v>
          </cell>
          <cell r="V69">
            <v>1.2</v>
          </cell>
          <cell r="W69">
            <v>-4</v>
          </cell>
          <cell r="X69">
            <v>3.8</v>
          </cell>
          <cell r="Y69">
            <v>-3.4</v>
          </cell>
          <cell r="Z69">
            <v>6.4</v>
          </cell>
          <cell r="AA69">
            <v>4.8</v>
          </cell>
          <cell r="AB69">
            <v>-1.2</v>
          </cell>
          <cell r="AC69">
            <v>0.6</v>
          </cell>
          <cell r="AD69">
            <v>3.4</v>
          </cell>
          <cell r="AE69">
            <v>6.3</v>
          </cell>
          <cell r="AF69">
            <v>3.9</v>
          </cell>
          <cell r="AI69">
            <v>8161</v>
          </cell>
          <cell r="AJ69">
            <v>2191</v>
          </cell>
          <cell r="AK69">
            <v>298</v>
          </cell>
          <cell r="AL69">
            <v>2489</v>
          </cell>
          <cell r="AM69">
            <v>201</v>
          </cell>
          <cell r="AN69">
            <v>2689</v>
          </cell>
          <cell r="AO69">
            <v>331</v>
          </cell>
          <cell r="AP69">
            <v>595</v>
          </cell>
          <cell r="AQ69">
            <v>3616</v>
          </cell>
          <cell r="AR69">
            <v>2312</v>
          </cell>
          <cell r="AS69">
            <v>14088</v>
          </cell>
          <cell r="AT69">
            <v>1273</v>
          </cell>
          <cell r="AU69">
            <v>110</v>
          </cell>
          <cell r="AV69">
            <v>15472</v>
          </cell>
          <cell r="AY69">
            <v>6.5</v>
          </cell>
          <cell r="AZ69">
            <v>0.7</v>
          </cell>
          <cell r="BA69">
            <v>8.9</v>
          </cell>
          <cell r="BB69">
            <v>1.6</v>
          </cell>
          <cell r="BC69">
            <v>3.6</v>
          </cell>
          <cell r="BD69">
            <v>1.8</v>
          </cell>
          <cell r="BE69">
            <v>6.3</v>
          </cell>
          <cell r="BF69">
            <v>2.6</v>
          </cell>
          <cell r="BG69">
            <v>2.2999999999999998</v>
          </cell>
          <cell r="BH69">
            <v>-4.3</v>
          </cell>
          <cell r="BI69">
            <v>3.5</v>
          </cell>
          <cell r="BJ69">
            <v>2.5</v>
          </cell>
          <cell r="BK69">
            <v>3.5</v>
          </cell>
          <cell r="BN69">
            <v>7587</v>
          </cell>
          <cell r="BO69">
            <v>1880</v>
          </cell>
          <cell r="BP69">
            <v>259</v>
          </cell>
          <cell r="BQ69">
            <v>2138</v>
          </cell>
          <cell r="BR69">
            <v>201</v>
          </cell>
          <cell r="BS69">
            <v>2339</v>
          </cell>
          <cell r="BT69">
            <v>331</v>
          </cell>
          <cell r="BU69">
            <v>577</v>
          </cell>
          <cell r="BV69">
            <v>3247</v>
          </cell>
          <cell r="BW69">
            <v>2539</v>
          </cell>
          <cell r="BX69">
            <v>13373</v>
          </cell>
          <cell r="BY69">
            <v>1261</v>
          </cell>
          <cell r="BZ69">
            <v>155</v>
          </cell>
          <cell r="CA69">
            <v>14789</v>
          </cell>
          <cell r="CB69">
            <v>-1</v>
          </cell>
          <cell r="CC69">
            <v>0</v>
          </cell>
          <cell r="CD69">
            <v>0</v>
          </cell>
          <cell r="CE69">
            <v>0</v>
          </cell>
          <cell r="CF69">
            <v>0</v>
          </cell>
          <cell r="CG69">
            <v>0</v>
          </cell>
          <cell r="CH69">
            <v>0</v>
          </cell>
          <cell r="CI69">
            <v>0</v>
          </cell>
          <cell r="CJ69">
            <v>0</v>
          </cell>
          <cell r="CK69">
            <v>0</v>
          </cell>
          <cell r="CL69">
            <v>-8</v>
          </cell>
          <cell r="CM69">
            <v>-7</v>
          </cell>
        </row>
        <row r="70">
          <cell r="A70">
            <v>27181</v>
          </cell>
          <cell r="D70">
            <v>8822</v>
          </cell>
          <cell r="E70">
            <v>2018</v>
          </cell>
          <cell r="F70">
            <v>291</v>
          </cell>
          <cell r="G70">
            <v>2309</v>
          </cell>
          <cell r="H70">
            <v>218</v>
          </cell>
          <cell r="I70">
            <v>2527</v>
          </cell>
          <cell r="J70">
            <v>360</v>
          </cell>
          <cell r="K70">
            <v>634</v>
          </cell>
          <cell r="L70">
            <v>3522</v>
          </cell>
          <cell r="M70">
            <v>2374</v>
          </cell>
          <cell r="N70">
            <v>14718</v>
          </cell>
          <cell r="O70">
            <v>1360</v>
          </cell>
          <cell r="P70">
            <v>-90</v>
          </cell>
          <cell r="Q70">
            <v>15987</v>
          </cell>
          <cell r="T70">
            <v>8.3000000000000007</v>
          </cell>
          <cell r="U70">
            <v>-3.5</v>
          </cell>
          <cell r="V70">
            <v>-0.1</v>
          </cell>
          <cell r="W70">
            <v>-3.1</v>
          </cell>
          <cell r="X70">
            <v>8.4</v>
          </cell>
          <cell r="Y70">
            <v>-2.2000000000000002</v>
          </cell>
          <cell r="Z70">
            <v>8.5</v>
          </cell>
          <cell r="AA70">
            <v>5.2</v>
          </cell>
          <cell r="AB70">
            <v>0.1</v>
          </cell>
          <cell r="AC70">
            <v>-3.2</v>
          </cell>
          <cell r="AD70">
            <v>4.2</v>
          </cell>
          <cell r="AE70">
            <v>5.9</v>
          </cell>
          <cell r="AF70">
            <v>3.9</v>
          </cell>
          <cell r="AI70">
            <v>8653</v>
          </cell>
          <cell r="AJ70">
            <v>1877</v>
          </cell>
          <cell r="AK70">
            <v>310</v>
          </cell>
          <cell r="AL70">
            <v>2187</v>
          </cell>
          <cell r="AM70">
            <v>215</v>
          </cell>
          <cell r="AN70">
            <v>2401</v>
          </cell>
          <cell r="AO70">
            <v>359</v>
          </cell>
          <cell r="AP70">
            <v>635</v>
          </cell>
          <cell r="AQ70">
            <v>3394</v>
          </cell>
          <cell r="AR70">
            <v>2596</v>
          </cell>
          <cell r="AS70">
            <v>14643</v>
          </cell>
          <cell r="AT70">
            <v>1328</v>
          </cell>
          <cell r="AU70">
            <v>-228</v>
          </cell>
          <cell r="AV70">
            <v>15743</v>
          </cell>
          <cell r="AY70">
            <v>6</v>
          </cell>
          <cell r="AZ70">
            <v>-14.3</v>
          </cell>
          <cell r="BA70">
            <v>4.0999999999999996</v>
          </cell>
          <cell r="BB70">
            <v>-12.1</v>
          </cell>
          <cell r="BC70">
            <v>7</v>
          </cell>
          <cell r="BD70">
            <v>-10.7</v>
          </cell>
          <cell r="BE70">
            <v>8.1999999999999993</v>
          </cell>
          <cell r="BF70">
            <v>6.6</v>
          </cell>
          <cell r="BG70">
            <v>-6.1</v>
          </cell>
          <cell r="BH70">
            <v>12.3</v>
          </cell>
          <cell r="BI70">
            <v>3.9</v>
          </cell>
          <cell r="BJ70">
            <v>4.3</v>
          </cell>
          <cell r="BK70">
            <v>1.8</v>
          </cell>
          <cell r="BN70">
            <v>8816</v>
          </cell>
          <cell r="BO70">
            <v>1791</v>
          </cell>
          <cell r="BP70">
            <v>273</v>
          </cell>
          <cell r="BQ70">
            <v>2064</v>
          </cell>
          <cell r="BR70">
            <v>215</v>
          </cell>
          <cell r="BS70">
            <v>2279</v>
          </cell>
          <cell r="BT70">
            <v>359</v>
          </cell>
          <cell r="BU70">
            <v>549</v>
          </cell>
          <cell r="BV70">
            <v>3186</v>
          </cell>
          <cell r="BW70">
            <v>1983</v>
          </cell>
          <cell r="BX70">
            <v>13985</v>
          </cell>
          <cell r="BY70">
            <v>1332</v>
          </cell>
          <cell r="BZ70">
            <v>-40</v>
          </cell>
          <cell r="CA70">
            <v>15277</v>
          </cell>
          <cell r="CB70">
            <v>0</v>
          </cell>
          <cell r="CC70">
            <v>0</v>
          </cell>
          <cell r="CD70">
            <v>0</v>
          </cell>
          <cell r="CE70">
            <v>0</v>
          </cell>
          <cell r="CF70">
            <v>-1</v>
          </cell>
          <cell r="CG70">
            <v>-1</v>
          </cell>
          <cell r="CH70">
            <v>0</v>
          </cell>
          <cell r="CI70">
            <v>0</v>
          </cell>
          <cell r="CJ70">
            <v>0</v>
          </cell>
          <cell r="CK70">
            <v>0</v>
          </cell>
          <cell r="CL70">
            <v>-8</v>
          </cell>
          <cell r="CM70">
            <v>-9</v>
          </cell>
        </row>
        <row r="71">
          <cell r="A71">
            <v>27273</v>
          </cell>
          <cell r="D71">
            <v>9557</v>
          </cell>
          <cell r="E71">
            <v>2027</v>
          </cell>
          <cell r="F71">
            <v>287</v>
          </cell>
          <cell r="G71">
            <v>2313</v>
          </cell>
          <cell r="H71">
            <v>238</v>
          </cell>
          <cell r="I71">
            <v>2552</v>
          </cell>
          <cell r="J71">
            <v>392</v>
          </cell>
          <cell r="K71">
            <v>671</v>
          </cell>
          <cell r="L71">
            <v>3614</v>
          </cell>
          <cell r="M71">
            <v>2291</v>
          </cell>
          <cell r="N71">
            <v>15462</v>
          </cell>
          <cell r="O71">
            <v>1435</v>
          </cell>
          <cell r="P71">
            <v>-212</v>
          </cell>
          <cell r="Q71">
            <v>16685</v>
          </cell>
          <cell r="T71">
            <v>8.3000000000000007</v>
          </cell>
          <cell r="U71">
            <v>0.4</v>
          </cell>
          <cell r="V71">
            <v>-1.5</v>
          </cell>
          <cell r="W71">
            <v>0.2</v>
          </cell>
          <cell r="X71">
            <v>9.1999999999999993</v>
          </cell>
          <cell r="Y71">
            <v>1</v>
          </cell>
          <cell r="Z71">
            <v>8.8000000000000007</v>
          </cell>
          <cell r="AA71">
            <v>5.8</v>
          </cell>
          <cell r="AB71">
            <v>2.6</v>
          </cell>
          <cell r="AC71">
            <v>-3.5</v>
          </cell>
          <cell r="AD71">
            <v>5.0999999999999996</v>
          </cell>
          <cell r="AE71">
            <v>5.5</v>
          </cell>
          <cell r="AF71">
            <v>4.4000000000000004</v>
          </cell>
          <cell r="AI71">
            <v>9705</v>
          </cell>
          <cell r="AJ71">
            <v>2042</v>
          </cell>
          <cell r="AK71">
            <v>261</v>
          </cell>
          <cell r="AL71">
            <v>2304</v>
          </cell>
          <cell r="AM71">
            <v>242</v>
          </cell>
          <cell r="AN71">
            <v>2546</v>
          </cell>
          <cell r="AO71">
            <v>395</v>
          </cell>
          <cell r="AP71">
            <v>680</v>
          </cell>
          <cell r="AQ71">
            <v>3621</v>
          </cell>
          <cell r="AR71">
            <v>2151</v>
          </cell>
          <cell r="AS71">
            <v>15477</v>
          </cell>
          <cell r="AT71">
            <v>1469</v>
          </cell>
          <cell r="AU71">
            <v>-215</v>
          </cell>
          <cell r="AV71">
            <v>16732</v>
          </cell>
          <cell r="AY71">
            <v>12.2</v>
          </cell>
          <cell r="AZ71">
            <v>8.8000000000000007</v>
          </cell>
          <cell r="BA71">
            <v>-15.7</v>
          </cell>
          <cell r="BB71">
            <v>5.4</v>
          </cell>
          <cell r="BC71">
            <v>12.6</v>
          </cell>
          <cell r="BD71">
            <v>6</v>
          </cell>
          <cell r="BE71">
            <v>10.1</v>
          </cell>
          <cell r="BF71">
            <v>7.2</v>
          </cell>
          <cell r="BG71">
            <v>6.7</v>
          </cell>
          <cell r="BH71">
            <v>-17.100000000000001</v>
          </cell>
          <cell r="BI71">
            <v>5.7</v>
          </cell>
          <cell r="BJ71">
            <v>10.6</v>
          </cell>
          <cell r="BK71">
            <v>6.3</v>
          </cell>
          <cell r="BN71">
            <v>9534</v>
          </cell>
          <cell r="BO71">
            <v>2057</v>
          </cell>
          <cell r="BP71">
            <v>290</v>
          </cell>
          <cell r="BQ71">
            <v>2346</v>
          </cell>
          <cell r="BR71">
            <v>242</v>
          </cell>
          <cell r="BS71">
            <v>2588</v>
          </cell>
          <cell r="BT71">
            <v>395</v>
          </cell>
          <cell r="BU71">
            <v>739</v>
          </cell>
          <cell r="BV71">
            <v>3722</v>
          </cell>
          <cell r="BW71">
            <v>1943</v>
          </cell>
          <cell r="BX71">
            <v>15198</v>
          </cell>
          <cell r="BY71">
            <v>1451</v>
          </cell>
          <cell r="BZ71">
            <v>-215</v>
          </cell>
          <cell r="CA71">
            <v>16434</v>
          </cell>
          <cell r="CB71">
            <v>0</v>
          </cell>
          <cell r="CC71">
            <v>0</v>
          </cell>
          <cell r="CD71">
            <v>1</v>
          </cell>
          <cell r="CE71">
            <v>0</v>
          </cell>
          <cell r="CF71">
            <v>0</v>
          </cell>
          <cell r="CG71">
            <v>0</v>
          </cell>
          <cell r="CH71">
            <v>0</v>
          </cell>
          <cell r="CI71">
            <v>0</v>
          </cell>
          <cell r="CJ71">
            <v>0</v>
          </cell>
          <cell r="CK71">
            <v>0</v>
          </cell>
          <cell r="CL71">
            <v>-6</v>
          </cell>
          <cell r="CM71">
            <v>-6</v>
          </cell>
        </row>
        <row r="72">
          <cell r="A72">
            <v>27364</v>
          </cell>
          <cell r="D72">
            <v>10140</v>
          </cell>
          <cell r="E72">
            <v>2152</v>
          </cell>
          <cell r="F72">
            <v>291</v>
          </cell>
          <cell r="G72">
            <v>2442</v>
          </cell>
          <cell r="H72">
            <v>256</v>
          </cell>
          <cell r="I72">
            <v>2699</v>
          </cell>
          <cell r="J72">
            <v>422</v>
          </cell>
          <cell r="K72">
            <v>713</v>
          </cell>
          <cell r="L72">
            <v>3833</v>
          </cell>
          <cell r="M72">
            <v>2220</v>
          </cell>
          <cell r="N72">
            <v>16192</v>
          </cell>
          <cell r="O72">
            <v>1499</v>
          </cell>
          <cell r="P72">
            <v>-242</v>
          </cell>
          <cell r="Q72">
            <v>17449</v>
          </cell>
          <cell r="T72">
            <v>6.1</v>
          </cell>
          <cell r="U72">
            <v>6.2</v>
          </cell>
          <cell r="V72">
            <v>1.5</v>
          </cell>
          <cell r="W72">
            <v>5.6</v>
          </cell>
          <cell r="X72">
            <v>7.4</v>
          </cell>
          <cell r="Y72">
            <v>5.8</v>
          </cell>
          <cell r="Z72">
            <v>7.6</v>
          </cell>
          <cell r="AA72">
            <v>6.2</v>
          </cell>
          <cell r="AB72">
            <v>6.1</v>
          </cell>
          <cell r="AC72">
            <v>-3.1</v>
          </cell>
          <cell r="AD72">
            <v>4.7</v>
          </cell>
          <cell r="AE72">
            <v>4.4000000000000004</v>
          </cell>
          <cell r="AF72">
            <v>4.5999999999999996</v>
          </cell>
          <cell r="AI72">
            <v>10189</v>
          </cell>
          <cell r="AJ72">
            <v>2245</v>
          </cell>
          <cell r="AK72">
            <v>297</v>
          </cell>
          <cell r="AL72">
            <v>2542</v>
          </cell>
          <cell r="AM72">
            <v>256</v>
          </cell>
          <cell r="AN72">
            <v>2798</v>
          </cell>
          <cell r="AO72">
            <v>422</v>
          </cell>
          <cell r="AP72">
            <v>697</v>
          </cell>
          <cell r="AQ72">
            <v>3918</v>
          </cell>
          <cell r="AR72">
            <v>2210</v>
          </cell>
          <cell r="AS72">
            <v>16317</v>
          </cell>
          <cell r="AT72">
            <v>1513</v>
          </cell>
          <cell r="AU72">
            <v>-204</v>
          </cell>
          <cell r="AV72">
            <v>17625</v>
          </cell>
          <cell r="AY72">
            <v>5</v>
          </cell>
          <cell r="AZ72">
            <v>9.9</v>
          </cell>
          <cell r="BA72">
            <v>13.7</v>
          </cell>
          <cell r="BB72">
            <v>10.4</v>
          </cell>
          <cell r="BC72">
            <v>5.8</v>
          </cell>
          <cell r="BD72">
            <v>9.9</v>
          </cell>
          <cell r="BE72">
            <v>6.9</v>
          </cell>
          <cell r="BF72">
            <v>2.5</v>
          </cell>
          <cell r="BG72">
            <v>8.1999999999999993</v>
          </cell>
          <cell r="BH72">
            <v>2.7</v>
          </cell>
          <cell r="BI72">
            <v>5.4</v>
          </cell>
          <cell r="BJ72">
            <v>3</v>
          </cell>
          <cell r="BK72">
            <v>5.3</v>
          </cell>
          <cell r="BN72">
            <v>10819</v>
          </cell>
          <cell r="BO72">
            <v>2662</v>
          </cell>
          <cell r="BP72">
            <v>336</v>
          </cell>
          <cell r="BQ72">
            <v>2999</v>
          </cell>
          <cell r="BR72">
            <v>256</v>
          </cell>
          <cell r="BS72">
            <v>3255</v>
          </cell>
          <cell r="BT72">
            <v>422</v>
          </cell>
          <cell r="BU72">
            <v>752</v>
          </cell>
          <cell r="BV72">
            <v>4429</v>
          </cell>
          <cell r="BW72">
            <v>2948</v>
          </cell>
          <cell r="BX72">
            <v>18196</v>
          </cell>
          <cell r="BY72">
            <v>1542</v>
          </cell>
          <cell r="BZ72">
            <v>-348</v>
          </cell>
          <cell r="CA72">
            <v>19390</v>
          </cell>
          <cell r="CB72">
            <v>0</v>
          </cell>
          <cell r="CC72">
            <v>0</v>
          </cell>
          <cell r="CD72">
            <v>0</v>
          </cell>
          <cell r="CE72">
            <v>0</v>
          </cell>
          <cell r="CF72">
            <v>0</v>
          </cell>
          <cell r="CG72">
            <v>0</v>
          </cell>
          <cell r="CH72">
            <v>-1</v>
          </cell>
          <cell r="CI72">
            <v>0</v>
          </cell>
          <cell r="CJ72">
            <v>0</v>
          </cell>
          <cell r="CK72">
            <v>0</v>
          </cell>
          <cell r="CL72">
            <v>-2</v>
          </cell>
          <cell r="CM72">
            <v>-3</v>
          </cell>
        </row>
        <row r="73">
          <cell r="A73">
            <v>27454</v>
          </cell>
          <cell r="D73">
            <v>10492</v>
          </cell>
          <cell r="E73">
            <v>2324</v>
          </cell>
          <cell r="F73">
            <v>304</v>
          </cell>
          <cell r="G73">
            <v>2627</v>
          </cell>
          <cell r="H73">
            <v>263</v>
          </cell>
          <cell r="I73">
            <v>2890</v>
          </cell>
          <cell r="J73">
            <v>448</v>
          </cell>
          <cell r="K73">
            <v>757</v>
          </cell>
          <cell r="L73">
            <v>4095</v>
          </cell>
          <cell r="M73">
            <v>2218</v>
          </cell>
          <cell r="N73">
            <v>16805</v>
          </cell>
          <cell r="O73">
            <v>1552</v>
          </cell>
          <cell r="P73">
            <v>-231</v>
          </cell>
          <cell r="Q73">
            <v>18126</v>
          </cell>
          <cell r="T73">
            <v>3.5</v>
          </cell>
          <cell r="U73">
            <v>8</v>
          </cell>
          <cell r="V73">
            <v>4.4000000000000004</v>
          </cell>
          <cell r="W73">
            <v>7.6</v>
          </cell>
          <cell r="X73">
            <v>2.6</v>
          </cell>
          <cell r="Y73">
            <v>7.1</v>
          </cell>
          <cell r="Z73">
            <v>6.2</v>
          </cell>
          <cell r="AA73">
            <v>6.2</v>
          </cell>
          <cell r="AB73">
            <v>6.8</v>
          </cell>
          <cell r="AC73">
            <v>-0.1</v>
          </cell>
          <cell r="AD73">
            <v>3.8</v>
          </cell>
          <cell r="AE73">
            <v>3.6</v>
          </cell>
          <cell r="AF73">
            <v>3.9</v>
          </cell>
          <cell r="AI73">
            <v>10494</v>
          </cell>
          <cell r="AJ73">
            <v>2160</v>
          </cell>
          <cell r="AK73">
            <v>307</v>
          </cell>
          <cell r="AL73">
            <v>2467</v>
          </cell>
          <cell r="AM73">
            <v>263</v>
          </cell>
          <cell r="AN73">
            <v>2730</v>
          </cell>
          <cell r="AO73">
            <v>448</v>
          </cell>
          <cell r="AP73">
            <v>768</v>
          </cell>
          <cell r="AQ73">
            <v>3946</v>
          </cell>
          <cell r="AR73">
            <v>2258</v>
          </cell>
          <cell r="AS73">
            <v>16698</v>
          </cell>
          <cell r="AT73">
            <v>1519</v>
          </cell>
          <cell r="AU73">
            <v>-236</v>
          </cell>
          <cell r="AV73">
            <v>17981</v>
          </cell>
          <cell r="AY73">
            <v>3</v>
          </cell>
          <cell r="AZ73">
            <v>-3.8</v>
          </cell>
          <cell r="BA73">
            <v>3.4</v>
          </cell>
          <cell r="BB73">
            <v>-3</v>
          </cell>
          <cell r="BC73">
            <v>2.8</v>
          </cell>
          <cell r="BD73">
            <v>-2.4</v>
          </cell>
          <cell r="BE73">
            <v>6.1</v>
          </cell>
          <cell r="BF73">
            <v>10.199999999999999</v>
          </cell>
          <cell r="BG73">
            <v>0.7</v>
          </cell>
          <cell r="BH73">
            <v>2.2000000000000002</v>
          </cell>
          <cell r="BI73">
            <v>2.2999999999999998</v>
          </cell>
          <cell r="BJ73">
            <v>0.4</v>
          </cell>
          <cell r="BK73">
            <v>2</v>
          </cell>
          <cell r="BN73">
            <v>9804</v>
          </cell>
          <cell r="BO73">
            <v>1840</v>
          </cell>
          <cell r="BP73">
            <v>268</v>
          </cell>
          <cell r="BQ73">
            <v>2109</v>
          </cell>
          <cell r="BR73">
            <v>263</v>
          </cell>
          <cell r="BS73">
            <v>2372</v>
          </cell>
          <cell r="BT73">
            <v>448</v>
          </cell>
          <cell r="BU73">
            <v>746</v>
          </cell>
          <cell r="BV73">
            <v>3566</v>
          </cell>
          <cell r="BW73">
            <v>2264</v>
          </cell>
          <cell r="BX73">
            <v>15634</v>
          </cell>
          <cell r="BY73">
            <v>1506</v>
          </cell>
          <cell r="BZ73">
            <v>-166</v>
          </cell>
          <cell r="CA73">
            <v>16974</v>
          </cell>
          <cell r="CB73">
            <v>0</v>
          </cell>
          <cell r="CC73">
            <v>0</v>
          </cell>
          <cell r="CD73">
            <v>0</v>
          </cell>
          <cell r="CE73">
            <v>0</v>
          </cell>
          <cell r="CF73">
            <v>0</v>
          </cell>
          <cell r="CG73">
            <v>0</v>
          </cell>
          <cell r="CH73">
            <v>0</v>
          </cell>
          <cell r="CI73">
            <v>0</v>
          </cell>
          <cell r="CJ73">
            <v>0</v>
          </cell>
          <cell r="CK73">
            <v>0</v>
          </cell>
          <cell r="CL73">
            <v>2</v>
          </cell>
          <cell r="CM73">
            <v>1</v>
          </cell>
        </row>
        <row r="74">
          <cell r="A74">
            <v>27546</v>
          </cell>
          <cell r="D74">
            <v>10760</v>
          </cell>
          <cell r="E74">
            <v>2451</v>
          </cell>
          <cell r="F74">
            <v>319</v>
          </cell>
          <cell r="G74">
            <v>2770</v>
          </cell>
          <cell r="H74">
            <v>256</v>
          </cell>
          <cell r="I74">
            <v>3026</v>
          </cell>
          <cell r="J74">
            <v>473</v>
          </cell>
          <cell r="K74">
            <v>803</v>
          </cell>
          <cell r="L74">
            <v>4302</v>
          </cell>
          <cell r="M74">
            <v>2290</v>
          </cell>
          <cell r="N74">
            <v>17352</v>
          </cell>
          <cell r="O74">
            <v>1631</v>
          </cell>
          <cell r="P74">
            <v>-247</v>
          </cell>
          <cell r="Q74">
            <v>18736</v>
          </cell>
          <cell r="T74">
            <v>2.6</v>
          </cell>
          <cell r="U74">
            <v>5.5</v>
          </cell>
          <cell r="V74">
            <v>5.2</v>
          </cell>
          <cell r="W74">
            <v>5.4</v>
          </cell>
          <cell r="X74">
            <v>-2.5</v>
          </cell>
          <cell r="Y74">
            <v>4.7</v>
          </cell>
          <cell r="Z74">
            <v>5.5</v>
          </cell>
          <cell r="AA74">
            <v>6.1</v>
          </cell>
          <cell r="AB74">
            <v>5.0999999999999996</v>
          </cell>
          <cell r="AC74">
            <v>3.3</v>
          </cell>
          <cell r="AD74">
            <v>3.3</v>
          </cell>
          <cell r="AE74">
            <v>5</v>
          </cell>
          <cell r="AF74">
            <v>3.4</v>
          </cell>
          <cell r="AI74">
            <v>10676</v>
          </cell>
          <cell r="AJ74">
            <v>2627</v>
          </cell>
          <cell r="AK74">
            <v>325</v>
          </cell>
          <cell r="AL74">
            <v>2952</v>
          </cell>
          <cell r="AM74">
            <v>264</v>
          </cell>
          <cell r="AN74">
            <v>3216</v>
          </cell>
          <cell r="AO74">
            <v>472</v>
          </cell>
          <cell r="AP74">
            <v>801</v>
          </cell>
          <cell r="AQ74">
            <v>4489</v>
          </cell>
          <cell r="AR74">
            <v>2286</v>
          </cell>
          <cell r="AS74">
            <v>17451</v>
          </cell>
          <cell r="AT74">
            <v>1645</v>
          </cell>
          <cell r="AU74">
            <v>-279</v>
          </cell>
          <cell r="AV74">
            <v>18817</v>
          </cell>
          <cell r="AY74">
            <v>1.7</v>
          </cell>
          <cell r="AZ74">
            <v>21.6</v>
          </cell>
          <cell r="BA74">
            <v>5.8</v>
          </cell>
          <cell r="BB74">
            <v>19.7</v>
          </cell>
          <cell r="BC74">
            <v>0.4</v>
          </cell>
          <cell r="BD74">
            <v>17.8</v>
          </cell>
          <cell r="BE74">
            <v>5.4</v>
          </cell>
          <cell r="BF74">
            <v>4.3</v>
          </cell>
          <cell r="BG74">
            <v>13.8</v>
          </cell>
          <cell r="BH74">
            <v>1.2</v>
          </cell>
          <cell r="BI74">
            <v>4.5</v>
          </cell>
          <cell r="BJ74">
            <v>8.3000000000000007</v>
          </cell>
          <cell r="BK74">
            <v>4.5999999999999996</v>
          </cell>
          <cell r="BN74">
            <v>10825</v>
          </cell>
          <cell r="BO74">
            <v>2527</v>
          </cell>
          <cell r="BP74">
            <v>283</v>
          </cell>
          <cell r="BQ74">
            <v>2810</v>
          </cell>
          <cell r="BR74">
            <v>264</v>
          </cell>
          <cell r="BS74">
            <v>3074</v>
          </cell>
          <cell r="BT74">
            <v>472</v>
          </cell>
          <cell r="BU74">
            <v>691</v>
          </cell>
          <cell r="BV74">
            <v>4236</v>
          </cell>
          <cell r="BW74">
            <v>1752</v>
          </cell>
          <cell r="BX74">
            <v>16814</v>
          </cell>
          <cell r="BY74">
            <v>1646</v>
          </cell>
          <cell r="BZ74">
            <v>-88</v>
          </cell>
          <cell r="CA74">
            <v>18372</v>
          </cell>
          <cell r="CB74">
            <v>0</v>
          </cell>
          <cell r="CC74">
            <v>0</v>
          </cell>
          <cell r="CD74">
            <v>0</v>
          </cell>
          <cell r="CE74">
            <v>0</v>
          </cell>
          <cell r="CF74">
            <v>0</v>
          </cell>
          <cell r="CG74">
            <v>0</v>
          </cell>
          <cell r="CH74">
            <v>0</v>
          </cell>
          <cell r="CI74">
            <v>0</v>
          </cell>
          <cell r="CJ74">
            <v>0</v>
          </cell>
          <cell r="CK74">
            <v>0</v>
          </cell>
          <cell r="CL74">
            <v>10</v>
          </cell>
          <cell r="CM74">
            <v>10</v>
          </cell>
        </row>
        <row r="75">
          <cell r="A75">
            <v>27638</v>
          </cell>
          <cell r="D75">
            <v>11116</v>
          </cell>
          <cell r="E75">
            <v>2526</v>
          </cell>
          <cell r="F75">
            <v>335</v>
          </cell>
          <cell r="G75">
            <v>2860</v>
          </cell>
          <cell r="H75">
            <v>246</v>
          </cell>
          <cell r="I75">
            <v>3106</v>
          </cell>
          <cell r="J75">
            <v>498</v>
          </cell>
          <cell r="K75">
            <v>854</v>
          </cell>
          <cell r="L75">
            <v>4457</v>
          </cell>
          <cell r="M75">
            <v>2374</v>
          </cell>
          <cell r="N75">
            <v>17948</v>
          </cell>
          <cell r="O75">
            <v>1770</v>
          </cell>
          <cell r="P75">
            <v>-254</v>
          </cell>
          <cell r="Q75">
            <v>19463</v>
          </cell>
          <cell r="T75">
            <v>3.3</v>
          </cell>
          <cell r="U75">
            <v>3.1</v>
          </cell>
          <cell r="V75">
            <v>4.8</v>
          </cell>
          <cell r="W75">
            <v>3.3</v>
          </cell>
          <cell r="X75">
            <v>-4.2</v>
          </cell>
          <cell r="Y75">
            <v>2.6</v>
          </cell>
          <cell r="Z75">
            <v>5.3</v>
          </cell>
          <cell r="AA75">
            <v>6.3</v>
          </cell>
          <cell r="AB75">
            <v>3.6</v>
          </cell>
          <cell r="AC75">
            <v>3.7</v>
          </cell>
          <cell r="AD75">
            <v>3.4</v>
          </cell>
          <cell r="AE75">
            <v>8.6</v>
          </cell>
          <cell r="AF75">
            <v>3.9</v>
          </cell>
          <cell r="AI75">
            <v>11119</v>
          </cell>
          <cell r="AJ75">
            <v>2464</v>
          </cell>
          <cell r="AK75">
            <v>318</v>
          </cell>
          <cell r="AL75">
            <v>2781</v>
          </cell>
          <cell r="AM75">
            <v>240</v>
          </cell>
          <cell r="AN75">
            <v>3021</v>
          </cell>
          <cell r="AO75">
            <v>498</v>
          </cell>
          <cell r="AP75">
            <v>848</v>
          </cell>
          <cell r="AQ75">
            <v>4367</v>
          </cell>
          <cell r="AR75">
            <v>2352</v>
          </cell>
          <cell r="AS75">
            <v>17838</v>
          </cell>
          <cell r="AT75">
            <v>1752</v>
          </cell>
          <cell r="AU75">
            <v>-196</v>
          </cell>
          <cell r="AV75">
            <v>19394</v>
          </cell>
          <cell r="AY75">
            <v>4.0999999999999996</v>
          </cell>
          <cell r="AZ75">
            <v>-6.2</v>
          </cell>
          <cell r="BA75">
            <v>-2.4</v>
          </cell>
          <cell r="BB75">
            <v>-5.8</v>
          </cell>
          <cell r="BC75">
            <v>-9.1</v>
          </cell>
          <cell r="BD75">
            <v>-6.1</v>
          </cell>
          <cell r="BE75">
            <v>5.5</v>
          </cell>
          <cell r="BF75">
            <v>5.8</v>
          </cell>
          <cell r="BG75">
            <v>-2.7</v>
          </cell>
          <cell r="BH75">
            <v>2.9</v>
          </cell>
          <cell r="BI75">
            <v>2.2000000000000002</v>
          </cell>
          <cell r="BJ75">
            <v>6.5</v>
          </cell>
          <cell r="BK75">
            <v>3.1</v>
          </cell>
          <cell r="BN75">
            <v>10968</v>
          </cell>
          <cell r="BO75">
            <v>2467</v>
          </cell>
          <cell r="BP75">
            <v>357</v>
          </cell>
          <cell r="BQ75">
            <v>2824</v>
          </cell>
          <cell r="BR75">
            <v>240</v>
          </cell>
          <cell r="BS75">
            <v>3064</v>
          </cell>
          <cell r="BT75">
            <v>498</v>
          </cell>
          <cell r="BU75">
            <v>925</v>
          </cell>
          <cell r="BV75">
            <v>4487</v>
          </cell>
          <cell r="BW75">
            <v>2158</v>
          </cell>
          <cell r="BX75">
            <v>17613</v>
          </cell>
          <cell r="BY75">
            <v>1732</v>
          </cell>
          <cell r="BZ75">
            <v>-305</v>
          </cell>
          <cell r="CA75">
            <v>19040</v>
          </cell>
          <cell r="CB75">
            <v>0</v>
          </cell>
          <cell r="CC75">
            <v>0</v>
          </cell>
          <cell r="CD75">
            <v>-1</v>
          </cell>
          <cell r="CE75">
            <v>0</v>
          </cell>
          <cell r="CF75">
            <v>0</v>
          </cell>
          <cell r="CG75">
            <v>0</v>
          </cell>
          <cell r="CH75">
            <v>0</v>
          </cell>
          <cell r="CI75">
            <v>0</v>
          </cell>
          <cell r="CJ75">
            <v>0</v>
          </cell>
          <cell r="CK75">
            <v>0</v>
          </cell>
          <cell r="CL75">
            <v>15</v>
          </cell>
          <cell r="CM75">
            <v>16</v>
          </cell>
        </row>
        <row r="76">
          <cell r="A76">
            <v>27729</v>
          </cell>
          <cell r="D76">
            <v>11554</v>
          </cell>
          <cell r="E76">
            <v>2600</v>
          </cell>
          <cell r="F76">
            <v>355</v>
          </cell>
          <cell r="G76">
            <v>2955</v>
          </cell>
          <cell r="H76">
            <v>242</v>
          </cell>
          <cell r="I76">
            <v>3197</v>
          </cell>
          <cell r="J76">
            <v>522</v>
          </cell>
          <cell r="K76">
            <v>894</v>
          </cell>
          <cell r="L76">
            <v>4613</v>
          </cell>
          <cell r="M76">
            <v>2498</v>
          </cell>
          <cell r="N76">
            <v>18665</v>
          </cell>
          <cell r="O76">
            <v>1933</v>
          </cell>
          <cell r="P76">
            <v>-262</v>
          </cell>
          <cell r="Q76">
            <v>20335</v>
          </cell>
          <cell r="T76">
            <v>3.9</v>
          </cell>
          <cell r="U76">
            <v>2.9</v>
          </cell>
          <cell r="V76">
            <v>6.1</v>
          </cell>
          <cell r="W76">
            <v>3.3</v>
          </cell>
          <cell r="X76">
            <v>-1.4</v>
          </cell>
          <cell r="Y76">
            <v>2.9</v>
          </cell>
          <cell r="Z76">
            <v>4.8</v>
          </cell>
          <cell r="AA76">
            <v>4.7</v>
          </cell>
          <cell r="AB76">
            <v>3.5</v>
          </cell>
          <cell r="AC76">
            <v>5.2</v>
          </cell>
          <cell r="AD76">
            <v>4</v>
          </cell>
          <cell r="AE76">
            <v>9.1999999999999993</v>
          </cell>
          <cell r="AF76">
            <v>4.5</v>
          </cell>
          <cell r="AI76">
            <v>11598</v>
          </cell>
          <cell r="AJ76">
            <v>2603</v>
          </cell>
          <cell r="AK76">
            <v>372</v>
          </cell>
          <cell r="AL76">
            <v>2974</v>
          </cell>
          <cell r="AM76">
            <v>241</v>
          </cell>
          <cell r="AN76">
            <v>3215</v>
          </cell>
          <cell r="AO76">
            <v>522</v>
          </cell>
          <cell r="AP76">
            <v>897</v>
          </cell>
          <cell r="AQ76">
            <v>4634</v>
          </cell>
          <cell r="AR76">
            <v>2489</v>
          </cell>
          <cell r="AS76">
            <v>18721</v>
          </cell>
          <cell r="AT76">
            <v>1924</v>
          </cell>
          <cell r="AU76">
            <v>-325</v>
          </cell>
          <cell r="AV76">
            <v>20320</v>
          </cell>
          <cell r="AY76">
            <v>4.3</v>
          </cell>
          <cell r="AZ76">
            <v>5.7</v>
          </cell>
          <cell r="BA76">
            <v>17</v>
          </cell>
          <cell r="BB76">
            <v>7</v>
          </cell>
          <cell r="BC76">
            <v>0.4</v>
          </cell>
          <cell r="BD76">
            <v>6.4</v>
          </cell>
          <cell r="BE76">
            <v>4.8</v>
          </cell>
          <cell r="BF76">
            <v>5.8</v>
          </cell>
          <cell r="BG76">
            <v>6.1</v>
          </cell>
          <cell r="BH76">
            <v>5.9</v>
          </cell>
          <cell r="BI76">
            <v>5</v>
          </cell>
          <cell r="BJ76">
            <v>9.8000000000000007</v>
          </cell>
          <cell r="BK76">
            <v>4.8</v>
          </cell>
          <cell r="BN76">
            <v>12484</v>
          </cell>
          <cell r="BO76">
            <v>3093</v>
          </cell>
          <cell r="BP76">
            <v>418</v>
          </cell>
          <cell r="BQ76">
            <v>3511</v>
          </cell>
          <cell r="BR76">
            <v>241</v>
          </cell>
          <cell r="BS76">
            <v>3752</v>
          </cell>
          <cell r="BT76">
            <v>522</v>
          </cell>
          <cell r="BU76">
            <v>964</v>
          </cell>
          <cell r="BV76">
            <v>5238</v>
          </cell>
          <cell r="BW76">
            <v>3475</v>
          </cell>
          <cell r="BX76">
            <v>21197</v>
          </cell>
          <cell r="BY76">
            <v>1957</v>
          </cell>
          <cell r="BZ76">
            <v>-622</v>
          </cell>
          <cell r="CA76">
            <v>22532</v>
          </cell>
          <cell r="CB76">
            <v>0</v>
          </cell>
          <cell r="CC76">
            <v>0</v>
          </cell>
          <cell r="CD76">
            <v>0</v>
          </cell>
          <cell r="CE76">
            <v>0</v>
          </cell>
          <cell r="CF76">
            <v>0</v>
          </cell>
          <cell r="CG76">
            <v>0</v>
          </cell>
          <cell r="CH76">
            <v>0</v>
          </cell>
          <cell r="CI76">
            <v>0</v>
          </cell>
          <cell r="CJ76">
            <v>0</v>
          </cell>
          <cell r="CK76">
            <v>0</v>
          </cell>
          <cell r="CL76">
            <v>10</v>
          </cell>
          <cell r="CM76">
            <v>10</v>
          </cell>
        </row>
        <row r="77">
          <cell r="A77">
            <v>27820</v>
          </cell>
          <cell r="D77">
            <v>12026</v>
          </cell>
          <cell r="E77">
            <v>2734</v>
          </cell>
          <cell r="F77">
            <v>390</v>
          </cell>
          <cell r="G77">
            <v>3123</v>
          </cell>
          <cell r="H77">
            <v>263</v>
          </cell>
          <cell r="I77">
            <v>3386</v>
          </cell>
          <cell r="J77">
            <v>542</v>
          </cell>
          <cell r="K77">
            <v>927</v>
          </cell>
          <cell r="L77">
            <v>4855</v>
          </cell>
          <cell r="M77">
            <v>2607</v>
          </cell>
          <cell r="N77">
            <v>19489</v>
          </cell>
          <cell r="O77">
            <v>2071</v>
          </cell>
          <cell r="P77">
            <v>-295</v>
          </cell>
          <cell r="Q77">
            <v>21265</v>
          </cell>
          <cell r="T77">
            <v>4.0999999999999996</v>
          </cell>
          <cell r="U77">
            <v>5.0999999999999996</v>
          </cell>
          <cell r="V77">
            <v>9.6999999999999993</v>
          </cell>
          <cell r="W77">
            <v>5.7</v>
          </cell>
          <cell r="X77">
            <v>8.4</v>
          </cell>
          <cell r="Y77">
            <v>5.9</v>
          </cell>
          <cell r="Z77">
            <v>3.9</v>
          </cell>
          <cell r="AA77">
            <v>3.7</v>
          </cell>
          <cell r="AB77">
            <v>5.3</v>
          </cell>
          <cell r="AC77">
            <v>4.4000000000000004</v>
          </cell>
          <cell r="AD77">
            <v>4.4000000000000004</v>
          </cell>
          <cell r="AE77">
            <v>7.2</v>
          </cell>
          <cell r="AF77">
            <v>4.5999999999999996</v>
          </cell>
          <cell r="AI77">
            <v>11967</v>
          </cell>
          <cell r="AJ77">
            <v>2651</v>
          </cell>
          <cell r="AK77">
            <v>381</v>
          </cell>
          <cell r="AL77">
            <v>3032</v>
          </cell>
          <cell r="AM77">
            <v>261</v>
          </cell>
          <cell r="AN77">
            <v>3293</v>
          </cell>
          <cell r="AO77">
            <v>543</v>
          </cell>
          <cell r="AP77">
            <v>949</v>
          </cell>
          <cell r="AQ77">
            <v>4784</v>
          </cell>
          <cell r="AR77">
            <v>2660</v>
          </cell>
          <cell r="AS77">
            <v>19411</v>
          </cell>
          <cell r="AT77">
            <v>2114</v>
          </cell>
          <cell r="AU77">
            <v>-236</v>
          </cell>
          <cell r="AV77">
            <v>21289</v>
          </cell>
          <cell r="AY77">
            <v>3.2</v>
          </cell>
          <cell r="AZ77">
            <v>1.8</v>
          </cell>
          <cell r="BA77">
            <v>2.5</v>
          </cell>
          <cell r="BB77">
            <v>1.9</v>
          </cell>
          <cell r="BC77">
            <v>8.3000000000000007</v>
          </cell>
          <cell r="BD77">
            <v>2.4</v>
          </cell>
          <cell r="BE77">
            <v>4</v>
          </cell>
          <cell r="BF77">
            <v>5.9</v>
          </cell>
          <cell r="BG77">
            <v>3.2</v>
          </cell>
          <cell r="BH77">
            <v>6.8</v>
          </cell>
          <cell r="BI77">
            <v>3.7</v>
          </cell>
          <cell r="BJ77">
            <v>9.9</v>
          </cell>
          <cell r="BK77">
            <v>4.8</v>
          </cell>
          <cell r="BN77">
            <v>11510</v>
          </cell>
          <cell r="BO77">
            <v>2249</v>
          </cell>
          <cell r="BP77">
            <v>335</v>
          </cell>
          <cell r="BQ77">
            <v>2584</v>
          </cell>
          <cell r="BR77">
            <v>261</v>
          </cell>
          <cell r="BS77">
            <v>2845</v>
          </cell>
          <cell r="BT77">
            <v>543</v>
          </cell>
          <cell r="BU77">
            <v>924</v>
          </cell>
          <cell r="BV77">
            <v>4312</v>
          </cell>
          <cell r="BW77">
            <v>2412</v>
          </cell>
          <cell r="BX77">
            <v>18234</v>
          </cell>
          <cell r="BY77">
            <v>2106</v>
          </cell>
          <cell r="BZ77">
            <v>-309</v>
          </cell>
          <cell r="CA77">
            <v>20030</v>
          </cell>
          <cell r="CB77">
            <v>0</v>
          </cell>
          <cell r="CC77">
            <v>0</v>
          </cell>
          <cell r="CD77">
            <v>0</v>
          </cell>
          <cell r="CE77">
            <v>0</v>
          </cell>
          <cell r="CF77">
            <v>0</v>
          </cell>
          <cell r="CG77">
            <v>0</v>
          </cell>
          <cell r="CH77">
            <v>0</v>
          </cell>
          <cell r="CI77">
            <v>0</v>
          </cell>
          <cell r="CJ77">
            <v>0</v>
          </cell>
          <cell r="CK77">
            <v>0</v>
          </cell>
          <cell r="CL77">
            <v>16</v>
          </cell>
          <cell r="CM77">
            <v>16</v>
          </cell>
        </row>
        <row r="78">
          <cell r="A78">
            <v>27912</v>
          </cell>
          <cell r="D78">
            <v>12468</v>
          </cell>
          <cell r="E78">
            <v>2942</v>
          </cell>
          <cell r="F78">
            <v>424</v>
          </cell>
          <cell r="G78">
            <v>3366</v>
          </cell>
          <cell r="H78">
            <v>309</v>
          </cell>
          <cell r="I78">
            <v>3674</v>
          </cell>
          <cell r="J78">
            <v>559</v>
          </cell>
          <cell r="K78">
            <v>963</v>
          </cell>
          <cell r="L78">
            <v>5196</v>
          </cell>
          <cell r="M78">
            <v>2695</v>
          </cell>
          <cell r="N78">
            <v>20359</v>
          </cell>
          <cell r="O78">
            <v>2150</v>
          </cell>
          <cell r="P78">
            <v>-316</v>
          </cell>
          <cell r="Q78">
            <v>22193</v>
          </cell>
          <cell r="T78">
            <v>3.7</v>
          </cell>
          <cell r="U78">
            <v>7.6</v>
          </cell>
          <cell r="V78">
            <v>8.6999999999999993</v>
          </cell>
          <cell r="W78">
            <v>7.8</v>
          </cell>
          <cell r="X78">
            <v>17.5</v>
          </cell>
          <cell r="Y78">
            <v>8.5</v>
          </cell>
          <cell r="Z78">
            <v>3.1</v>
          </cell>
          <cell r="AA78">
            <v>3.8</v>
          </cell>
          <cell r="AB78">
            <v>7</v>
          </cell>
          <cell r="AC78">
            <v>3.4</v>
          </cell>
          <cell r="AD78">
            <v>4.5</v>
          </cell>
          <cell r="AE78">
            <v>3.8</v>
          </cell>
          <cell r="AF78">
            <v>4.4000000000000004</v>
          </cell>
          <cell r="AI78">
            <v>12506</v>
          </cell>
          <cell r="AJ78">
            <v>3022</v>
          </cell>
          <cell r="AK78">
            <v>410</v>
          </cell>
          <cell r="AL78">
            <v>3433</v>
          </cell>
          <cell r="AM78">
            <v>299</v>
          </cell>
          <cell r="AN78">
            <v>3732</v>
          </cell>
          <cell r="AO78">
            <v>560</v>
          </cell>
          <cell r="AP78">
            <v>929</v>
          </cell>
          <cell r="AQ78">
            <v>5221</v>
          </cell>
          <cell r="AR78">
            <v>2681</v>
          </cell>
          <cell r="AS78">
            <v>20408</v>
          </cell>
          <cell r="AT78">
            <v>2132</v>
          </cell>
          <cell r="AU78">
            <v>-333</v>
          </cell>
          <cell r="AV78">
            <v>22207</v>
          </cell>
          <cell r="AY78">
            <v>4.5</v>
          </cell>
          <cell r="AZ78">
            <v>14</v>
          </cell>
          <cell r="BA78">
            <v>7.7</v>
          </cell>
          <cell r="BB78">
            <v>13.2</v>
          </cell>
          <cell r="BC78">
            <v>14.6</v>
          </cell>
          <cell r="BD78">
            <v>13.3</v>
          </cell>
          <cell r="BE78">
            <v>3.2</v>
          </cell>
          <cell r="BF78">
            <v>-2.1</v>
          </cell>
          <cell r="BG78">
            <v>9.1</v>
          </cell>
          <cell r="BH78">
            <v>0.8</v>
          </cell>
          <cell r="BI78">
            <v>5.0999999999999996</v>
          </cell>
          <cell r="BJ78">
            <v>0.9</v>
          </cell>
          <cell r="BK78">
            <v>4.3</v>
          </cell>
          <cell r="BN78">
            <v>12382</v>
          </cell>
          <cell r="BO78">
            <v>2930</v>
          </cell>
          <cell r="BP78">
            <v>350</v>
          </cell>
          <cell r="BQ78">
            <v>3280</v>
          </cell>
          <cell r="BR78">
            <v>299</v>
          </cell>
          <cell r="BS78">
            <v>3579</v>
          </cell>
          <cell r="BT78">
            <v>560</v>
          </cell>
          <cell r="BU78">
            <v>799</v>
          </cell>
          <cell r="BV78">
            <v>4938</v>
          </cell>
          <cell r="BW78">
            <v>2136</v>
          </cell>
          <cell r="BX78">
            <v>19456</v>
          </cell>
          <cell r="BY78">
            <v>2123</v>
          </cell>
          <cell r="BZ78">
            <v>67</v>
          </cell>
          <cell r="CA78">
            <v>21646</v>
          </cell>
          <cell r="CB78">
            <v>0</v>
          </cell>
          <cell r="CC78">
            <v>0</v>
          </cell>
          <cell r="CD78">
            <v>0</v>
          </cell>
          <cell r="CE78">
            <v>0</v>
          </cell>
          <cell r="CF78">
            <v>0</v>
          </cell>
          <cell r="CG78">
            <v>0</v>
          </cell>
          <cell r="CH78">
            <v>0</v>
          </cell>
          <cell r="CI78">
            <v>0</v>
          </cell>
          <cell r="CJ78">
            <v>0</v>
          </cell>
          <cell r="CK78">
            <v>0</v>
          </cell>
          <cell r="CL78">
            <v>-6</v>
          </cell>
          <cell r="CM78">
            <v>-6</v>
          </cell>
        </row>
        <row r="79">
          <cell r="A79">
            <v>28004</v>
          </cell>
          <cell r="D79">
            <v>12851</v>
          </cell>
          <cell r="E79">
            <v>3078</v>
          </cell>
          <cell r="F79">
            <v>448</v>
          </cell>
          <cell r="G79">
            <v>3526</v>
          </cell>
          <cell r="H79">
            <v>364</v>
          </cell>
          <cell r="I79">
            <v>3890</v>
          </cell>
          <cell r="J79">
            <v>574</v>
          </cell>
          <cell r="K79">
            <v>1013</v>
          </cell>
          <cell r="L79">
            <v>5477</v>
          </cell>
          <cell r="M79">
            <v>2791</v>
          </cell>
          <cell r="N79">
            <v>21120</v>
          </cell>
          <cell r="O79">
            <v>2180</v>
          </cell>
          <cell r="P79">
            <v>-311</v>
          </cell>
          <cell r="Q79">
            <v>22989</v>
          </cell>
          <cell r="T79">
            <v>3.1</v>
          </cell>
          <cell r="U79">
            <v>4.5999999999999996</v>
          </cell>
          <cell r="V79">
            <v>5.7</v>
          </cell>
          <cell r="W79">
            <v>4.8</v>
          </cell>
          <cell r="X79">
            <v>17.899999999999999</v>
          </cell>
          <cell r="Y79">
            <v>5.9</v>
          </cell>
          <cell r="Z79">
            <v>2.7</v>
          </cell>
          <cell r="AA79">
            <v>5.2</v>
          </cell>
          <cell r="AB79">
            <v>5.4</v>
          </cell>
          <cell r="AC79">
            <v>3.6</v>
          </cell>
          <cell r="AD79">
            <v>3.7</v>
          </cell>
          <cell r="AE79">
            <v>1.4</v>
          </cell>
          <cell r="AF79">
            <v>3.6</v>
          </cell>
          <cell r="AI79">
            <v>12885</v>
          </cell>
          <cell r="AJ79">
            <v>3084</v>
          </cell>
          <cell r="AK79">
            <v>484</v>
          </cell>
          <cell r="AL79">
            <v>3568</v>
          </cell>
          <cell r="AM79">
            <v>374</v>
          </cell>
          <cell r="AN79">
            <v>3942</v>
          </cell>
          <cell r="AO79">
            <v>573</v>
          </cell>
          <cell r="AP79">
            <v>1025</v>
          </cell>
          <cell r="AQ79">
            <v>5540</v>
          </cell>
          <cell r="AR79">
            <v>2729</v>
          </cell>
          <cell r="AS79">
            <v>21155</v>
          </cell>
          <cell r="AT79">
            <v>2199</v>
          </cell>
          <cell r="AU79">
            <v>-356</v>
          </cell>
          <cell r="AV79">
            <v>22997</v>
          </cell>
          <cell r="AY79">
            <v>3</v>
          </cell>
          <cell r="AZ79">
            <v>2</v>
          </cell>
          <cell r="BA79">
            <v>18</v>
          </cell>
          <cell r="BB79">
            <v>4</v>
          </cell>
          <cell r="BC79">
            <v>25.1</v>
          </cell>
          <cell r="BD79">
            <v>5.6</v>
          </cell>
          <cell r="BE79">
            <v>2.4</v>
          </cell>
          <cell r="BF79">
            <v>10.3</v>
          </cell>
          <cell r="BG79">
            <v>6.1</v>
          </cell>
          <cell r="BH79">
            <v>1.8</v>
          </cell>
          <cell r="BI79">
            <v>3.7</v>
          </cell>
          <cell r="BJ79">
            <v>3.1</v>
          </cell>
          <cell r="BK79">
            <v>3.6</v>
          </cell>
          <cell r="BN79">
            <v>13065</v>
          </cell>
          <cell r="BO79">
            <v>3076</v>
          </cell>
          <cell r="BP79">
            <v>551</v>
          </cell>
          <cell r="BQ79">
            <v>3627</v>
          </cell>
          <cell r="BR79">
            <v>374</v>
          </cell>
          <cell r="BS79">
            <v>4001</v>
          </cell>
          <cell r="BT79">
            <v>573</v>
          </cell>
          <cell r="BU79">
            <v>1060</v>
          </cell>
          <cell r="BV79">
            <v>5634</v>
          </cell>
          <cell r="BW79">
            <v>2638</v>
          </cell>
          <cell r="BX79">
            <v>21337</v>
          </cell>
          <cell r="BY79">
            <v>2178</v>
          </cell>
          <cell r="BZ79">
            <v>-619</v>
          </cell>
          <cell r="CA79">
            <v>22895</v>
          </cell>
          <cell r="CB79">
            <v>0</v>
          </cell>
          <cell r="CC79">
            <v>0</v>
          </cell>
          <cell r="CD79">
            <v>0</v>
          </cell>
          <cell r="CE79">
            <v>0</v>
          </cell>
          <cell r="CF79">
            <v>0</v>
          </cell>
          <cell r="CG79">
            <v>0</v>
          </cell>
          <cell r="CH79">
            <v>0</v>
          </cell>
          <cell r="CI79">
            <v>0</v>
          </cell>
          <cell r="CJ79">
            <v>1</v>
          </cell>
          <cell r="CK79">
            <v>0</v>
          </cell>
          <cell r="CL79">
            <v>7</v>
          </cell>
          <cell r="CM79">
            <v>7</v>
          </cell>
        </row>
        <row r="80">
          <cell r="A80">
            <v>28095</v>
          </cell>
          <cell r="D80">
            <v>13202</v>
          </cell>
          <cell r="E80">
            <v>3125</v>
          </cell>
          <cell r="F80">
            <v>456</v>
          </cell>
          <cell r="G80">
            <v>3582</v>
          </cell>
          <cell r="H80">
            <v>410</v>
          </cell>
          <cell r="I80">
            <v>3991</v>
          </cell>
          <cell r="J80">
            <v>590</v>
          </cell>
          <cell r="K80">
            <v>1074</v>
          </cell>
          <cell r="L80">
            <v>5656</v>
          </cell>
          <cell r="M80">
            <v>2893</v>
          </cell>
          <cell r="N80">
            <v>21751</v>
          </cell>
          <cell r="O80">
            <v>2213</v>
          </cell>
          <cell r="P80">
            <v>-261</v>
          </cell>
          <cell r="Q80">
            <v>23703</v>
          </cell>
          <cell r="T80">
            <v>2.7</v>
          </cell>
          <cell r="U80">
            <v>1.5</v>
          </cell>
          <cell r="V80">
            <v>1.9</v>
          </cell>
          <cell r="W80">
            <v>1.6</v>
          </cell>
          <cell r="X80">
            <v>12.6</v>
          </cell>
          <cell r="Y80">
            <v>2.6</v>
          </cell>
          <cell r="Z80">
            <v>2.8</v>
          </cell>
          <cell r="AA80">
            <v>6</v>
          </cell>
          <cell r="AB80">
            <v>3.3</v>
          </cell>
          <cell r="AC80">
            <v>3.6</v>
          </cell>
          <cell r="AD80">
            <v>3</v>
          </cell>
          <cell r="AE80">
            <v>1.5</v>
          </cell>
          <cell r="AF80">
            <v>3.1</v>
          </cell>
          <cell r="AI80">
            <v>13165</v>
          </cell>
          <cell r="AJ80">
            <v>3130</v>
          </cell>
          <cell r="AK80">
            <v>427</v>
          </cell>
          <cell r="AL80">
            <v>3558</v>
          </cell>
          <cell r="AM80">
            <v>412</v>
          </cell>
          <cell r="AN80">
            <v>3970</v>
          </cell>
          <cell r="AO80">
            <v>590</v>
          </cell>
          <cell r="AP80">
            <v>1080</v>
          </cell>
          <cell r="AQ80">
            <v>5640</v>
          </cell>
          <cell r="AR80">
            <v>2946</v>
          </cell>
          <cell r="AS80">
            <v>21751</v>
          </cell>
          <cell r="AT80">
            <v>2173</v>
          </cell>
          <cell r="AU80">
            <v>-193</v>
          </cell>
          <cell r="AV80">
            <v>23731</v>
          </cell>
          <cell r="AY80">
            <v>2.2000000000000002</v>
          </cell>
          <cell r="AZ80">
            <v>1.5</v>
          </cell>
          <cell r="BA80">
            <v>-11.7</v>
          </cell>
          <cell r="BB80">
            <v>-0.3</v>
          </cell>
          <cell r="BC80">
            <v>10.199999999999999</v>
          </cell>
          <cell r="BD80">
            <v>0.7</v>
          </cell>
          <cell r="BE80">
            <v>3</v>
          </cell>
          <cell r="BF80">
            <v>5.4</v>
          </cell>
          <cell r="BG80">
            <v>1.8</v>
          </cell>
          <cell r="BH80">
            <v>7.9</v>
          </cell>
          <cell r="BI80">
            <v>2.8</v>
          </cell>
          <cell r="BJ80">
            <v>-1.2</v>
          </cell>
          <cell r="BK80">
            <v>3.2</v>
          </cell>
          <cell r="BN80">
            <v>13907</v>
          </cell>
          <cell r="BO80">
            <v>3716</v>
          </cell>
          <cell r="BP80">
            <v>480</v>
          </cell>
          <cell r="BQ80">
            <v>4196</v>
          </cell>
          <cell r="BR80">
            <v>412</v>
          </cell>
          <cell r="BS80">
            <v>4608</v>
          </cell>
          <cell r="BT80">
            <v>590</v>
          </cell>
          <cell r="BU80">
            <v>1159</v>
          </cell>
          <cell r="BV80">
            <v>6357</v>
          </cell>
          <cell r="BW80">
            <v>3668</v>
          </cell>
          <cell r="BX80">
            <v>23932</v>
          </cell>
          <cell r="BY80">
            <v>2204</v>
          </cell>
          <cell r="BZ80">
            <v>-374</v>
          </cell>
          <cell r="CA80">
            <v>25762</v>
          </cell>
          <cell r="CB80">
            <v>0</v>
          </cell>
          <cell r="CC80">
            <v>0</v>
          </cell>
          <cell r="CD80">
            <v>0</v>
          </cell>
          <cell r="CE80">
            <v>0</v>
          </cell>
          <cell r="CF80">
            <v>0</v>
          </cell>
          <cell r="CG80">
            <v>0</v>
          </cell>
          <cell r="CH80">
            <v>0</v>
          </cell>
          <cell r="CI80">
            <v>0</v>
          </cell>
          <cell r="CJ80">
            <v>0</v>
          </cell>
          <cell r="CK80">
            <v>0</v>
          </cell>
          <cell r="CL80">
            <v>6</v>
          </cell>
          <cell r="CM80">
            <v>6</v>
          </cell>
        </row>
        <row r="81">
          <cell r="A81">
            <v>28185</v>
          </cell>
          <cell r="D81">
            <v>13527</v>
          </cell>
          <cell r="E81">
            <v>3131</v>
          </cell>
          <cell r="F81">
            <v>460</v>
          </cell>
          <cell r="G81">
            <v>3591</v>
          </cell>
          <cell r="H81">
            <v>432</v>
          </cell>
          <cell r="I81">
            <v>4023</v>
          </cell>
          <cell r="J81">
            <v>608</v>
          </cell>
          <cell r="K81">
            <v>1133</v>
          </cell>
          <cell r="L81">
            <v>5764</v>
          </cell>
          <cell r="M81">
            <v>2966</v>
          </cell>
          <cell r="N81">
            <v>22257</v>
          </cell>
          <cell r="O81">
            <v>2272</v>
          </cell>
          <cell r="P81">
            <v>-157</v>
          </cell>
          <cell r="Q81">
            <v>24372</v>
          </cell>
          <cell r="T81">
            <v>2.5</v>
          </cell>
          <cell r="U81">
            <v>0.2</v>
          </cell>
          <cell r="V81">
            <v>0.8</v>
          </cell>
          <cell r="W81">
            <v>0.3</v>
          </cell>
          <cell r="X81">
            <v>5.5</v>
          </cell>
          <cell r="Y81">
            <v>0.8</v>
          </cell>
          <cell r="Z81">
            <v>3</v>
          </cell>
          <cell r="AA81">
            <v>5.5</v>
          </cell>
          <cell r="AB81">
            <v>1.9</v>
          </cell>
          <cell r="AC81">
            <v>2.5</v>
          </cell>
          <cell r="AD81">
            <v>2.2999999999999998</v>
          </cell>
          <cell r="AE81">
            <v>2.7</v>
          </cell>
          <cell r="AF81">
            <v>2.8</v>
          </cell>
          <cell r="AI81">
            <v>13490</v>
          </cell>
          <cell r="AJ81">
            <v>3091</v>
          </cell>
          <cell r="AK81">
            <v>475</v>
          </cell>
          <cell r="AL81">
            <v>3567</v>
          </cell>
          <cell r="AM81">
            <v>433</v>
          </cell>
          <cell r="AN81">
            <v>4000</v>
          </cell>
          <cell r="AO81">
            <v>609</v>
          </cell>
          <cell r="AP81">
            <v>1131</v>
          </cell>
          <cell r="AQ81">
            <v>5739</v>
          </cell>
          <cell r="AR81">
            <v>2989</v>
          </cell>
          <cell r="AS81">
            <v>22218</v>
          </cell>
          <cell r="AT81">
            <v>2283</v>
          </cell>
          <cell r="AU81">
            <v>-245</v>
          </cell>
          <cell r="AV81">
            <v>24256</v>
          </cell>
          <cell r="AY81">
            <v>2.5</v>
          </cell>
          <cell r="AZ81">
            <v>-1.2</v>
          </cell>
          <cell r="BA81">
            <v>11.2</v>
          </cell>
          <cell r="BB81">
            <v>0.3</v>
          </cell>
          <cell r="BC81">
            <v>5.0999999999999996</v>
          </cell>
          <cell r="BD81">
            <v>0.8</v>
          </cell>
          <cell r="BE81">
            <v>3.1</v>
          </cell>
          <cell r="BF81">
            <v>4.7</v>
          </cell>
          <cell r="BG81">
            <v>1.8</v>
          </cell>
          <cell r="BH81">
            <v>1.5</v>
          </cell>
          <cell r="BI81">
            <v>2.1</v>
          </cell>
          <cell r="BJ81">
            <v>5</v>
          </cell>
          <cell r="BK81">
            <v>2.2000000000000002</v>
          </cell>
          <cell r="BN81">
            <v>12695</v>
          </cell>
          <cell r="BO81">
            <v>2621</v>
          </cell>
          <cell r="BP81">
            <v>421</v>
          </cell>
          <cell r="BQ81">
            <v>3042</v>
          </cell>
          <cell r="BR81">
            <v>433</v>
          </cell>
          <cell r="BS81">
            <v>3475</v>
          </cell>
          <cell r="BT81">
            <v>609</v>
          </cell>
          <cell r="BU81">
            <v>1102</v>
          </cell>
          <cell r="BV81">
            <v>5185</v>
          </cell>
          <cell r="BW81">
            <v>2866</v>
          </cell>
          <cell r="BX81">
            <v>20746</v>
          </cell>
          <cell r="BY81">
            <v>2283</v>
          </cell>
          <cell r="BZ81">
            <v>-153</v>
          </cell>
          <cell r="CA81">
            <v>22876</v>
          </cell>
          <cell r="CB81">
            <v>0</v>
          </cell>
          <cell r="CC81">
            <v>0</v>
          </cell>
          <cell r="CD81">
            <v>0</v>
          </cell>
          <cell r="CE81">
            <v>0</v>
          </cell>
          <cell r="CF81">
            <v>-1</v>
          </cell>
          <cell r="CG81">
            <v>0</v>
          </cell>
          <cell r="CH81">
            <v>0</v>
          </cell>
          <cell r="CI81">
            <v>0</v>
          </cell>
          <cell r="CJ81">
            <v>0</v>
          </cell>
          <cell r="CK81">
            <v>0</v>
          </cell>
          <cell r="CL81">
            <v>2</v>
          </cell>
          <cell r="CM81">
            <v>3</v>
          </cell>
        </row>
        <row r="82">
          <cell r="A82">
            <v>28277</v>
          </cell>
          <cell r="D82">
            <v>13839</v>
          </cell>
          <cell r="E82">
            <v>3141</v>
          </cell>
          <cell r="F82">
            <v>472</v>
          </cell>
          <cell r="G82">
            <v>3613</v>
          </cell>
          <cell r="H82">
            <v>435</v>
          </cell>
          <cell r="I82">
            <v>4048</v>
          </cell>
          <cell r="J82">
            <v>628</v>
          </cell>
          <cell r="K82">
            <v>1185</v>
          </cell>
          <cell r="L82">
            <v>5861</v>
          </cell>
          <cell r="M82">
            <v>2977</v>
          </cell>
          <cell r="N82">
            <v>22677</v>
          </cell>
          <cell r="O82">
            <v>2315</v>
          </cell>
          <cell r="P82">
            <v>-62</v>
          </cell>
          <cell r="Q82">
            <v>24929</v>
          </cell>
          <cell r="T82">
            <v>2.2999999999999998</v>
          </cell>
          <cell r="U82">
            <v>0.3</v>
          </cell>
          <cell r="V82">
            <v>2.8</v>
          </cell>
          <cell r="W82">
            <v>0.6</v>
          </cell>
          <cell r="X82">
            <v>0.7</v>
          </cell>
          <cell r="Y82">
            <v>0.6</v>
          </cell>
          <cell r="Z82">
            <v>3.2</v>
          </cell>
          <cell r="AA82">
            <v>4.5999999999999996</v>
          </cell>
          <cell r="AB82">
            <v>1.7</v>
          </cell>
          <cell r="AC82">
            <v>0.4</v>
          </cell>
          <cell r="AD82">
            <v>1.9</v>
          </cell>
          <cell r="AE82">
            <v>1.9</v>
          </cell>
          <cell r="AF82">
            <v>2.2999999999999998</v>
          </cell>
          <cell r="AI82">
            <v>13940</v>
          </cell>
          <cell r="AJ82">
            <v>3166</v>
          </cell>
          <cell r="AK82">
            <v>450</v>
          </cell>
          <cell r="AL82">
            <v>3616</v>
          </cell>
          <cell r="AM82">
            <v>437</v>
          </cell>
          <cell r="AN82">
            <v>4053</v>
          </cell>
          <cell r="AO82">
            <v>627</v>
          </cell>
          <cell r="AP82">
            <v>1184</v>
          </cell>
          <cell r="AQ82">
            <v>5864</v>
          </cell>
          <cell r="AR82">
            <v>2944</v>
          </cell>
          <cell r="AS82">
            <v>22748</v>
          </cell>
          <cell r="AT82">
            <v>2329</v>
          </cell>
          <cell r="AU82">
            <v>0</v>
          </cell>
          <cell r="AV82">
            <v>25077</v>
          </cell>
          <cell r="AY82">
            <v>3.3</v>
          </cell>
          <cell r="AZ82">
            <v>2.4</v>
          </cell>
          <cell r="BA82">
            <v>-5.2</v>
          </cell>
          <cell r="BB82">
            <v>1.4</v>
          </cell>
          <cell r="BC82">
            <v>0.9</v>
          </cell>
          <cell r="BD82">
            <v>1.3</v>
          </cell>
          <cell r="BE82">
            <v>3.1</v>
          </cell>
          <cell r="BF82">
            <v>4.7</v>
          </cell>
          <cell r="BG82">
            <v>2.2000000000000002</v>
          </cell>
          <cell r="BH82">
            <v>-1.5</v>
          </cell>
          <cell r="BI82">
            <v>2.4</v>
          </cell>
          <cell r="BJ82">
            <v>2</v>
          </cell>
          <cell r="BK82">
            <v>3.4</v>
          </cell>
          <cell r="BN82">
            <v>13729</v>
          </cell>
          <cell r="BO82">
            <v>3089</v>
          </cell>
          <cell r="BP82">
            <v>377</v>
          </cell>
          <cell r="BQ82">
            <v>3466</v>
          </cell>
          <cell r="BR82">
            <v>437</v>
          </cell>
          <cell r="BS82">
            <v>3903</v>
          </cell>
          <cell r="BT82">
            <v>627</v>
          </cell>
          <cell r="BU82">
            <v>1081</v>
          </cell>
          <cell r="BV82">
            <v>5612</v>
          </cell>
          <cell r="BW82">
            <v>2439</v>
          </cell>
          <cell r="BX82">
            <v>21780</v>
          </cell>
          <cell r="BY82">
            <v>2312</v>
          </cell>
          <cell r="BZ82">
            <v>466</v>
          </cell>
          <cell r="CA82">
            <v>24557</v>
          </cell>
          <cell r="CB82">
            <v>0</v>
          </cell>
          <cell r="CC82">
            <v>0</v>
          </cell>
          <cell r="CD82">
            <v>0</v>
          </cell>
          <cell r="CE82">
            <v>0</v>
          </cell>
          <cell r="CF82">
            <v>0</v>
          </cell>
          <cell r="CG82">
            <v>0</v>
          </cell>
          <cell r="CH82">
            <v>0</v>
          </cell>
          <cell r="CI82">
            <v>0</v>
          </cell>
          <cell r="CJ82">
            <v>0</v>
          </cell>
          <cell r="CK82">
            <v>0</v>
          </cell>
          <cell r="CL82">
            <v>1</v>
          </cell>
          <cell r="CM82">
            <v>1</v>
          </cell>
        </row>
        <row r="83">
          <cell r="A83">
            <v>28369</v>
          </cell>
          <cell r="D83">
            <v>14161</v>
          </cell>
          <cell r="E83">
            <v>3163</v>
          </cell>
          <cell r="F83">
            <v>485</v>
          </cell>
          <cell r="G83">
            <v>3648</v>
          </cell>
          <cell r="H83">
            <v>433</v>
          </cell>
          <cell r="I83">
            <v>4081</v>
          </cell>
          <cell r="J83">
            <v>648</v>
          </cell>
          <cell r="K83">
            <v>1247</v>
          </cell>
          <cell r="L83">
            <v>5976</v>
          </cell>
          <cell r="M83">
            <v>2979</v>
          </cell>
          <cell r="N83">
            <v>23116</v>
          </cell>
          <cell r="O83">
            <v>2314</v>
          </cell>
          <cell r="P83">
            <v>-42</v>
          </cell>
          <cell r="Q83">
            <v>25388</v>
          </cell>
          <cell r="T83">
            <v>2.2999999999999998</v>
          </cell>
          <cell r="U83">
            <v>0.7</v>
          </cell>
          <cell r="V83">
            <v>2.7</v>
          </cell>
          <cell r="W83">
            <v>1</v>
          </cell>
          <cell r="X83">
            <v>-0.6</v>
          </cell>
          <cell r="Y83">
            <v>0.8</v>
          </cell>
          <cell r="Z83">
            <v>3.2</v>
          </cell>
          <cell r="AA83">
            <v>5.3</v>
          </cell>
          <cell r="AB83">
            <v>2</v>
          </cell>
          <cell r="AC83">
            <v>0.1</v>
          </cell>
          <cell r="AD83">
            <v>1.9</v>
          </cell>
          <cell r="AE83">
            <v>0</v>
          </cell>
          <cell r="AF83">
            <v>1.8</v>
          </cell>
          <cell r="AI83">
            <v>14080</v>
          </cell>
          <cell r="AJ83">
            <v>3196</v>
          </cell>
          <cell r="AK83">
            <v>512</v>
          </cell>
          <cell r="AL83">
            <v>3708</v>
          </cell>
          <cell r="AM83">
            <v>427</v>
          </cell>
          <cell r="AN83">
            <v>4135</v>
          </cell>
          <cell r="AO83">
            <v>649</v>
          </cell>
          <cell r="AP83">
            <v>1244</v>
          </cell>
          <cell r="AQ83">
            <v>6028</v>
          </cell>
          <cell r="AR83">
            <v>2992</v>
          </cell>
          <cell r="AS83">
            <v>23100</v>
          </cell>
          <cell r="AT83">
            <v>2342</v>
          </cell>
          <cell r="AU83">
            <v>-23</v>
          </cell>
          <cell r="AV83">
            <v>25418</v>
          </cell>
          <cell r="AY83">
            <v>1</v>
          </cell>
          <cell r="AZ83">
            <v>1</v>
          </cell>
          <cell r="BA83">
            <v>13.8</v>
          </cell>
          <cell r="BB83">
            <v>2.6</v>
          </cell>
          <cell r="BC83">
            <v>-2.2999999999999998</v>
          </cell>
          <cell r="BD83">
            <v>2</v>
          </cell>
          <cell r="BE83">
            <v>3.4</v>
          </cell>
          <cell r="BF83">
            <v>5</v>
          </cell>
          <cell r="BG83">
            <v>2.8</v>
          </cell>
          <cell r="BH83">
            <v>1.6</v>
          </cell>
          <cell r="BI83">
            <v>1.5</v>
          </cell>
          <cell r="BJ83">
            <v>0.6</v>
          </cell>
          <cell r="BK83">
            <v>1.4</v>
          </cell>
          <cell r="BN83">
            <v>14456</v>
          </cell>
          <cell r="BO83">
            <v>3174</v>
          </cell>
          <cell r="BP83">
            <v>590</v>
          </cell>
          <cell r="BQ83">
            <v>3764</v>
          </cell>
          <cell r="BR83">
            <v>427</v>
          </cell>
          <cell r="BS83">
            <v>4192</v>
          </cell>
          <cell r="BT83">
            <v>649</v>
          </cell>
          <cell r="BU83">
            <v>1289</v>
          </cell>
          <cell r="BV83">
            <v>6128</v>
          </cell>
          <cell r="BW83">
            <v>2927</v>
          </cell>
          <cell r="BX83">
            <v>23511</v>
          </cell>
          <cell r="BY83">
            <v>2324</v>
          </cell>
          <cell r="BZ83">
            <v>-458</v>
          </cell>
          <cell r="CA83">
            <v>25377</v>
          </cell>
          <cell r="CB83">
            <v>0</v>
          </cell>
          <cell r="CC83">
            <v>0</v>
          </cell>
          <cell r="CD83">
            <v>0</v>
          </cell>
          <cell r="CE83">
            <v>0</v>
          </cell>
          <cell r="CF83">
            <v>0</v>
          </cell>
          <cell r="CG83">
            <v>0</v>
          </cell>
          <cell r="CH83">
            <v>0</v>
          </cell>
          <cell r="CI83">
            <v>0</v>
          </cell>
          <cell r="CJ83">
            <v>0</v>
          </cell>
          <cell r="CK83">
            <v>0</v>
          </cell>
          <cell r="CL83">
            <v>3</v>
          </cell>
          <cell r="CM83">
            <v>3</v>
          </cell>
        </row>
        <row r="84">
          <cell r="A84">
            <v>28460</v>
          </cell>
          <cell r="D84">
            <v>14487</v>
          </cell>
          <cell r="E84">
            <v>3230</v>
          </cell>
          <cell r="F84">
            <v>494</v>
          </cell>
          <cell r="G84">
            <v>3725</v>
          </cell>
          <cell r="H84">
            <v>430</v>
          </cell>
          <cell r="I84">
            <v>4155</v>
          </cell>
          <cell r="J84">
            <v>668</v>
          </cell>
          <cell r="K84">
            <v>1314</v>
          </cell>
          <cell r="L84">
            <v>6137</v>
          </cell>
          <cell r="M84">
            <v>2983</v>
          </cell>
          <cell r="N84">
            <v>23607</v>
          </cell>
          <cell r="O84">
            <v>2303</v>
          </cell>
          <cell r="P84">
            <v>-45</v>
          </cell>
          <cell r="Q84">
            <v>25865</v>
          </cell>
          <cell r="T84">
            <v>2.2999999999999998</v>
          </cell>
          <cell r="U84">
            <v>2.1</v>
          </cell>
          <cell r="V84">
            <v>2</v>
          </cell>
          <cell r="W84">
            <v>2.1</v>
          </cell>
          <cell r="X84">
            <v>-0.5</v>
          </cell>
          <cell r="Y84">
            <v>1.8</v>
          </cell>
          <cell r="Z84">
            <v>3</v>
          </cell>
          <cell r="AA84">
            <v>5.4</v>
          </cell>
          <cell r="AB84">
            <v>2.7</v>
          </cell>
          <cell r="AC84">
            <v>0.1</v>
          </cell>
          <cell r="AD84">
            <v>2.1</v>
          </cell>
          <cell r="AE84">
            <v>-0.4</v>
          </cell>
          <cell r="AF84">
            <v>1.9</v>
          </cell>
          <cell r="AI84">
            <v>14455</v>
          </cell>
          <cell r="AJ84">
            <v>3149</v>
          </cell>
          <cell r="AK84">
            <v>489</v>
          </cell>
          <cell r="AL84">
            <v>3638</v>
          </cell>
          <cell r="AM84">
            <v>431</v>
          </cell>
          <cell r="AN84">
            <v>4069</v>
          </cell>
          <cell r="AO84">
            <v>668</v>
          </cell>
          <cell r="AP84">
            <v>1314</v>
          </cell>
          <cell r="AQ84">
            <v>6051</v>
          </cell>
          <cell r="AR84">
            <v>2986</v>
          </cell>
          <cell r="AS84">
            <v>23492</v>
          </cell>
          <cell r="AT84">
            <v>2269</v>
          </cell>
          <cell r="AU84">
            <v>-54</v>
          </cell>
          <cell r="AV84">
            <v>25707</v>
          </cell>
          <cell r="AY84">
            <v>2.7</v>
          </cell>
          <cell r="AZ84">
            <v>-1.5</v>
          </cell>
          <cell r="BA84">
            <v>-4.5999999999999996</v>
          </cell>
          <cell r="BB84">
            <v>-1.9</v>
          </cell>
          <cell r="BC84">
            <v>0.9</v>
          </cell>
          <cell r="BD84">
            <v>-1.6</v>
          </cell>
          <cell r="BE84">
            <v>2.9</v>
          </cell>
          <cell r="BF84">
            <v>5.7</v>
          </cell>
          <cell r="BG84">
            <v>0.4</v>
          </cell>
          <cell r="BH84">
            <v>-0.2</v>
          </cell>
          <cell r="BI84">
            <v>1.7</v>
          </cell>
          <cell r="BJ84">
            <v>-3.1</v>
          </cell>
          <cell r="BK84">
            <v>1.1000000000000001</v>
          </cell>
          <cell r="BN84">
            <v>14933</v>
          </cell>
          <cell r="BO84">
            <v>3727</v>
          </cell>
          <cell r="BP84">
            <v>549</v>
          </cell>
          <cell r="BQ84">
            <v>4276</v>
          </cell>
          <cell r="BR84">
            <v>431</v>
          </cell>
          <cell r="BS84">
            <v>4707</v>
          </cell>
          <cell r="BT84">
            <v>668</v>
          </cell>
          <cell r="BU84">
            <v>1406</v>
          </cell>
          <cell r="BV84">
            <v>6781</v>
          </cell>
          <cell r="BW84">
            <v>3783</v>
          </cell>
          <cell r="BX84">
            <v>25497</v>
          </cell>
          <cell r="BY84">
            <v>2298</v>
          </cell>
          <cell r="BZ84">
            <v>-45</v>
          </cell>
          <cell r="CA84">
            <v>27750</v>
          </cell>
          <cell r="CB84">
            <v>0</v>
          </cell>
          <cell r="CC84">
            <v>0</v>
          </cell>
          <cell r="CD84">
            <v>0</v>
          </cell>
          <cell r="CE84">
            <v>0</v>
          </cell>
          <cell r="CF84">
            <v>-1</v>
          </cell>
          <cell r="CG84">
            <v>0</v>
          </cell>
          <cell r="CH84">
            <v>0</v>
          </cell>
          <cell r="CI84">
            <v>0</v>
          </cell>
          <cell r="CJ84">
            <v>-1</v>
          </cell>
          <cell r="CK84">
            <v>0</v>
          </cell>
          <cell r="CL84">
            <v>4</v>
          </cell>
          <cell r="CM84">
            <v>4</v>
          </cell>
        </row>
        <row r="85">
          <cell r="A85">
            <v>28550</v>
          </cell>
          <cell r="D85">
            <v>14808</v>
          </cell>
          <cell r="E85">
            <v>3352</v>
          </cell>
          <cell r="F85">
            <v>521</v>
          </cell>
          <cell r="G85">
            <v>3874</v>
          </cell>
          <cell r="H85">
            <v>430</v>
          </cell>
          <cell r="I85">
            <v>4304</v>
          </cell>
          <cell r="J85">
            <v>685</v>
          </cell>
          <cell r="K85">
            <v>1376</v>
          </cell>
          <cell r="L85">
            <v>6364</v>
          </cell>
          <cell r="M85">
            <v>3066</v>
          </cell>
          <cell r="N85">
            <v>24239</v>
          </cell>
          <cell r="O85">
            <v>2343</v>
          </cell>
          <cell r="P85">
            <v>-70</v>
          </cell>
          <cell r="Q85">
            <v>26512</v>
          </cell>
          <cell r="T85">
            <v>2.2000000000000002</v>
          </cell>
          <cell r="U85">
            <v>3.8</v>
          </cell>
          <cell r="V85">
            <v>5.4</v>
          </cell>
          <cell r="W85">
            <v>4</v>
          </cell>
          <cell r="X85">
            <v>0</v>
          </cell>
          <cell r="Y85">
            <v>3.6</v>
          </cell>
          <cell r="Z85">
            <v>2.5</v>
          </cell>
          <cell r="AA85">
            <v>4.7</v>
          </cell>
          <cell r="AB85">
            <v>3.7</v>
          </cell>
          <cell r="AC85">
            <v>2.8</v>
          </cell>
          <cell r="AD85">
            <v>2.7</v>
          </cell>
          <cell r="AE85">
            <v>1.7</v>
          </cell>
          <cell r="AF85">
            <v>2.5</v>
          </cell>
          <cell r="AI85">
            <v>14904</v>
          </cell>
          <cell r="AJ85">
            <v>3398</v>
          </cell>
          <cell r="AK85">
            <v>494</v>
          </cell>
          <cell r="AL85">
            <v>3892</v>
          </cell>
          <cell r="AM85">
            <v>431</v>
          </cell>
          <cell r="AN85">
            <v>4323</v>
          </cell>
          <cell r="AO85">
            <v>685</v>
          </cell>
          <cell r="AP85">
            <v>1386</v>
          </cell>
          <cell r="AQ85">
            <v>6394</v>
          </cell>
          <cell r="AR85">
            <v>3105</v>
          </cell>
          <cell r="AS85">
            <v>24404</v>
          </cell>
          <cell r="AT85">
            <v>2319</v>
          </cell>
          <cell r="AU85">
            <v>-166</v>
          </cell>
          <cell r="AV85">
            <v>26557</v>
          </cell>
          <cell r="AY85">
            <v>3.1</v>
          </cell>
          <cell r="AZ85">
            <v>7.9</v>
          </cell>
          <cell r="BA85">
            <v>1.1000000000000001</v>
          </cell>
          <cell r="BB85">
            <v>7</v>
          </cell>
          <cell r="BC85">
            <v>0</v>
          </cell>
          <cell r="BD85">
            <v>6.3</v>
          </cell>
          <cell r="BE85">
            <v>2.6</v>
          </cell>
          <cell r="BF85">
            <v>5.5</v>
          </cell>
          <cell r="BG85">
            <v>5.7</v>
          </cell>
          <cell r="BH85">
            <v>4</v>
          </cell>
          <cell r="BI85">
            <v>3.9</v>
          </cell>
          <cell r="BJ85">
            <v>2.2000000000000002</v>
          </cell>
          <cell r="BK85">
            <v>3.3</v>
          </cell>
          <cell r="BN85">
            <v>14279</v>
          </cell>
          <cell r="BO85">
            <v>2895</v>
          </cell>
          <cell r="BP85">
            <v>440</v>
          </cell>
          <cell r="BQ85">
            <v>3336</v>
          </cell>
          <cell r="BR85">
            <v>431</v>
          </cell>
          <cell r="BS85">
            <v>3767</v>
          </cell>
          <cell r="BT85">
            <v>685</v>
          </cell>
          <cell r="BU85">
            <v>1350</v>
          </cell>
          <cell r="BV85">
            <v>5802</v>
          </cell>
          <cell r="BW85">
            <v>2766</v>
          </cell>
          <cell r="BX85">
            <v>22846</v>
          </cell>
          <cell r="BY85">
            <v>2331</v>
          </cell>
          <cell r="BZ85">
            <v>-271</v>
          </cell>
          <cell r="CA85">
            <v>24907</v>
          </cell>
          <cell r="CB85">
            <v>0</v>
          </cell>
          <cell r="CC85">
            <v>0</v>
          </cell>
          <cell r="CD85">
            <v>0</v>
          </cell>
          <cell r="CE85">
            <v>0</v>
          </cell>
          <cell r="CF85">
            <v>0</v>
          </cell>
          <cell r="CG85">
            <v>0</v>
          </cell>
          <cell r="CH85">
            <v>0</v>
          </cell>
          <cell r="CI85">
            <v>0</v>
          </cell>
          <cell r="CJ85">
            <v>0</v>
          </cell>
          <cell r="CK85">
            <v>0</v>
          </cell>
          <cell r="CL85">
            <v>5</v>
          </cell>
          <cell r="CM85">
            <v>5</v>
          </cell>
        </row>
        <row r="86">
          <cell r="A86">
            <v>28642</v>
          </cell>
          <cell r="D86">
            <v>15042</v>
          </cell>
          <cell r="E86">
            <v>3528</v>
          </cell>
          <cell r="F86">
            <v>559</v>
          </cell>
          <cell r="G86">
            <v>4087</v>
          </cell>
          <cell r="H86">
            <v>430</v>
          </cell>
          <cell r="I86">
            <v>4517</v>
          </cell>
          <cell r="J86">
            <v>698</v>
          </cell>
          <cell r="K86">
            <v>1428</v>
          </cell>
          <cell r="L86">
            <v>6644</v>
          </cell>
          <cell r="M86">
            <v>3290</v>
          </cell>
          <cell r="N86">
            <v>24976</v>
          </cell>
          <cell r="O86">
            <v>2447</v>
          </cell>
          <cell r="P86">
            <v>-109</v>
          </cell>
          <cell r="Q86">
            <v>27314</v>
          </cell>
          <cell r="T86">
            <v>1.6</v>
          </cell>
          <cell r="U86">
            <v>5.2</v>
          </cell>
          <cell r="V86">
            <v>7.3</v>
          </cell>
          <cell r="W86">
            <v>5.5</v>
          </cell>
          <cell r="X86">
            <v>0</v>
          </cell>
          <cell r="Y86">
            <v>5</v>
          </cell>
          <cell r="Z86">
            <v>2</v>
          </cell>
          <cell r="AA86">
            <v>3.8</v>
          </cell>
          <cell r="AB86">
            <v>4.4000000000000004</v>
          </cell>
          <cell r="AC86">
            <v>7.3</v>
          </cell>
          <cell r="AD86">
            <v>3</v>
          </cell>
          <cell r="AE86">
            <v>4.4000000000000004</v>
          </cell>
          <cell r="AF86">
            <v>3</v>
          </cell>
          <cell r="AI86">
            <v>15020</v>
          </cell>
          <cell r="AJ86">
            <v>3527</v>
          </cell>
          <cell r="AK86">
            <v>583</v>
          </cell>
          <cell r="AL86">
            <v>4111</v>
          </cell>
          <cell r="AM86">
            <v>429</v>
          </cell>
          <cell r="AN86">
            <v>4539</v>
          </cell>
          <cell r="AO86">
            <v>700</v>
          </cell>
          <cell r="AP86">
            <v>1424</v>
          </cell>
          <cell r="AQ86">
            <v>6664</v>
          </cell>
          <cell r="AR86">
            <v>3107</v>
          </cell>
          <cell r="AS86">
            <v>24790</v>
          </cell>
          <cell r="AT86">
            <v>2482</v>
          </cell>
          <cell r="AU86">
            <v>62</v>
          </cell>
          <cell r="AV86">
            <v>27334</v>
          </cell>
          <cell r="AY86">
            <v>0.8</v>
          </cell>
          <cell r="AZ86">
            <v>3.8</v>
          </cell>
          <cell r="BA86">
            <v>18</v>
          </cell>
          <cell r="BB86">
            <v>5.6</v>
          </cell>
          <cell r="BC86">
            <v>-0.5</v>
          </cell>
          <cell r="BD86">
            <v>5</v>
          </cell>
          <cell r="BE86">
            <v>2.2999999999999998</v>
          </cell>
          <cell r="BF86">
            <v>2.7</v>
          </cell>
          <cell r="BG86">
            <v>4.2</v>
          </cell>
          <cell r="BH86">
            <v>0</v>
          </cell>
          <cell r="BI86">
            <v>1.6</v>
          </cell>
          <cell r="BJ86">
            <v>7</v>
          </cell>
          <cell r="BK86">
            <v>2.9</v>
          </cell>
          <cell r="BN86">
            <v>14847</v>
          </cell>
          <cell r="BO86">
            <v>3443</v>
          </cell>
          <cell r="BP86">
            <v>480</v>
          </cell>
          <cell r="BQ86">
            <v>3924</v>
          </cell>
          <cell r="BR86">
            <v>429</v>
          </cell>
          <cell r="BS86">
            <v>4353</v>
          </cell>
          <cell r="BT86">
            <v>700</v>
          </cell>
          <cell r="BU86">
            <v>1303</v>
          </cell>
          <cell r="BV86">
            <v>6356</v>
          </cell>
          <cell r="BW86">
            <v>2718</v>
          </cell>
          <cell r="BX86">
            <v>23922</v>
          </cell>
          <cell r="BY86">
            <v>2447</v>
          </cell>
          <cell r="BZ86">
            <v>535</v>
          </cell>
          <cell r="CA86">
            <v>26904</v>
          </cell>
          <cell r="CB86">
            <v>0</v>
          </cell>
          <cell r="CC86">
            <v>0</v>
          </cell>
          <cell r="CD86">
            <v>0</v>
          </cell>
          <cell r="CE86">
            <v>0</v>
          </cell>
          <cell r="CF86">
            <v>0</v>
          </cell>
          <cell r="CG86">
            <v>0</v>
          </cell>
          <cell r="CH86">
            <v>0</v>
          </cell>
          <cell r="CI86">
            <v>0</v>
          </cell>
          <cell r="CJ86">
            <v>0</v>
          </cell>
          <cell r="CK86">
            <v>-1</v>
          </cell>
          <cell r="CL86">
            <v>-8</v>
          </cell>
          <cell r="CM86">
            <v>-7</v>
          </cell>
        </row>
        <row r="87">
          <cell r="A87">
            <v>28734</v>
          </cell>
          <cell r="D87">
            <v>15264</v>
          </cell>
          <cell r="E87">
            <v>3730</v>
          </cell>
          <cell r="F87">
            <v>603</v>
          </cell>
          <cell r="G87">
            <v>4333</v>
          </cell>
          <cell r="H87">
            <v>428</v>
          </cell>
          <cell r="I87">
            <v>4761</v>
          </cell>
          <cell r="J87">
            <v>710</v>
          </cell>
          <cell r="K87">
            <v>1479</v>
          </cell>
          <cell r="L87">
            <v>6950</v>
          </cell>
          <cell r="M87">
            <v>3582</v>
          </cell>
          <cell r="N87">
            <v>25795</v>
          </cell>
          <cell r="O87">
            <v>2588</v>
          </cell>
          <cell r="P87">
            <v>-145</v>
          </cell>
          <cell r="Q87">
            <v>28238</v>
          </cell>
          <cell r="T87">
            <v>1.5</v>
          </cell>
          <cell r="U87">
            <v>5.7</v>
          </cell>
          <cell r="V87">
            <v>7.9</v>
          </cell>
          <cell r="W87">
            <v>6</v>
          </cell>
          <cell r="X87">
            <v>-0.5</v>
          </cell>
          <cell r="Y87">
            <v>5.4</v>
          </cell>
          <cell r="Z87">
            <v>1.6</v>
          </cell>
          <cell r="AA87">
            <v>3.5</v>
          </cell>
          <cell r="AB87">
            <v>4.5999999999999996</v>
          </cell>
          <cell r="AC87">
            <v>8.9</v>
          </cell>
          <cell r="AD87">
            <v>3.3</v>
          </cell>
          <cell r="AE87">
            <v>5.8</v>
          </cell>
          <cell r="AF87">
            <v>3.4</v>
          </cell>
          <cell r="AI87">
            <v>15286</v>
          </cell>
          <cell r="AJ87">
            <v>3703</v>
          </cell>
          <cell r="AK87">
            <v>605</v>
          </cell>
          <cell r="AL87">
            <v>4307</v>
          </cell>
          <cell r="AM87">
            <v>428</v>
          </cell>
          <cell r="AN87">
            <v>4735</v>
          </cell>
          <cell r="AO87">
            <v>709</v>
          </cell>
          <cell r="AP87">
            <v>1478</v>
          </cell>
          <cell r="AQ87">
            <v>6922</v>
          </cell>
          <cell r="AR87">
            <v>3748</v>
          </cell>
          <cell r="AS87">
            <v>25956</v>
          </cell>
          <cell r="AT87">
            <v>2561</v>
          </cell>
          <cell r="AU87">
            <v>-245</v>
          </cell>
          <cell r="AV87">
            <v>28271</v>
          </cell>
          <cell r="AY87">
            <v>1.8</v>
          </cell>
          <cell r="AZ87">
            <v>5</v>
          </cell>
          <cell r="BA87">
            <v>3.7</v>
          </cell>
          <cell r="BB87">
            <v>4.8</v>
          </cell>
          <cell r="BC87">
            <v>-0.3</v>
          </cell>
          <cell r="BD87">
            <v>4.3</v>
          </cell>
          <cell r="BE87">
            <v>1.3</v>
          </cell>
          <cell r="BF87">
            <v>3.8</v>
          </cell>
          <cell r="BG87">
            <v>3.9</v>
          </cell>
          <cell r="BH87">
            <v>20.6</v>
          </cell>
          <cell r="BI87">
            <v>4.7</v>
          </cell>
          <cell r="BJ87">
            <v>3.2</v>
          </cell>
          <cell r="BK87">
            <v>3.4</v>
          </cell>
          <cell r="BN87">
            <v>15187</v>
          </cell>
          <cell r="BO87">
            <v>3680</v>
          </cell>
          <cell r="BP87">
            <v>701</v>
          </cell>
          <cell r="BQ87">
            <v>4381</v>
          </cell>
          <cell r="BR87">
            <v>428</v>
          </cell>
          <cell r="BS87">
            <v>4809</v>
          </cell>
          <cell r="BT87">
            <v>709</v>
          </cell>
          <cell r="BU87">
            <v>1532</v>
          </cell>
          <cell r="BV87">
            <v>7050</v>
          </cell>
          <cell r="BW87">
            <v>3348</v>
          </cell>
          <cell r="BX87">
            <v>25585</v>
          </cell>
          <cell r="BY87">
            <v>2543</v>
          </cell>
          <cell r="BZ87">
            <v>-379</v>
          </cell>
          <cell r="CA87">
            <v>27748</v>
          </cell>
          <cell r="CB87">
            <v>0</v>
          </cell>
          <cell r="CC87">
            <v>0</v>
          </cell>
          <cell r="CD87">
            <v>0</v>
          </cell>
          <cell r="CE87">
            <v>0</v>
          </cell>
          <cell r="CF87">
            <v>0</v>
          </cell>
          <cell r="CG87">
            <v>0</v>
          </cell>
          <cell r="CH87">
            <v>0</v>
          </cell>
          <cell r="CI87">
            <v>0</v>
          </cell>
          <cell r="CJ87">
            <v>0</v>
          </cell>
          <cell r="CK87">
            <v>-1</v>
          </cell>
          <cell r="CL87">
            <v>16</v>
          </cell>
          <cell r="CM87">
            <v>16</v>
          </cell>
        </row>
        <row r="88">
          <cell r="A88">
            <v>28825</v>
          </cell>
          <cell r="D88">
            <v>15557</v>
          </cell>
          <cell r="E88">
            <v>3892</v>
          </cell>
          <cell r="F88">
            <v>630</v>
          </cell>
          <cell r="G88">
            <v>4522</v>
          </cell>
          <cell r="H88">
            <v>425</v>
          </cell>
          <cell r="I88">
            <v>4946</v>
          </cell>
          <cell r="J88">
            <v>726</v>
          </cell>
          <cell r="K88">
            <v>1540</v>
          </cell>
          <cell r="L88">
            <v>7212</v>
          </cell>
          <cell r="M88">
            <v>3853</v>
          </cell>
          <cell r="N88">
            <v>26622</v>
          </cell>
          <cell r="O88">
            <v>2706</v>
          </cell>
          <cell r="P88">
            <v>-122</v>
          </cell>
          <cell r="Q88">
            <v>29206</v>
          </cell>
          <cell r="T88">
            <v>1.9</v>
          </cell>
          <cell r="U88">
            <v>4.4000000000000004</v>
          </cell>
          <cell r="V88">
            <v>4.4000000000000004</v>
          </cell>
          <cell r="W88">
            <v>4.4000000000000004</v>
          </cell>
          <cell r="X88">
            <v>-0.8</v>
          </cell>
          <cell r="Y88">
            <v>3.9</v>
          </cell>
          <cell r="Z88">
            <v>2.2000000000000002</v>
          </cell>
          <cell r="AA88">
            <v>4.0999999999999996</v>
          </cell>
          <cell r="AB88">
            <v>3.8</v>
          </cell>
          <cell r="AC88">
            <v>7.6</v>
          </cell>
          <cell r="AD88">
            <v>3.2</v>
          </cell>
          <cell r="AE88">
            <v>4.5</v>
          </cell>
          <cell r="AF88">
            <v>3.4</v>
          </cell>
          <cell r="AI88">
            <v>15393</v>
          </cell>
          <cell r="AJ88">
            <v>3915</v>
          </cell>
          <cell r="AK88">
            <v>621</v>
          </cell>
          <cell r="AL88">
            <v>4537</v>
          </cell>
          <cell r="AM88">
            <v>425</v>
          </cell>
          <cell r="AN88">
            <v>4961</v>
          </cell>
          <cell r="AO88">
            <v>725</v>
          </cell>
          <cell r="AP88">
            <v>1536</v>
          </cell>
          <cell r="AQ88">
            <v>7222</v>
          </cell>
          <cell r="AR88">
            <v>3874</v>
          </cell>
          <cell r="AS88">
            <v>26489</v>
          </cell>
          <cell r="AT88">
            <v>2728</v>
          </cell>
          <cell r="AU88">
            <v>-196</v>
          </cell>
          <cell r="AV88">
            <v>29021</v>
          </cell>
          <cell r="AY88">
            <v>0.7</v>
          </cell>
          <cell r="AZ88">
            <v>5.7</v>
          </cell>
          <cell r="BA88">
            <v>2.8</v>
          </cell>
          <cell r="BB88">
            <v>5.3</v>
          </cell>
          <cell r="BC88">
            <v>-0.7</v>
          </cell>
          <cell r="BD88">
            <v>4.8</v>
          </cell>
          <cell r="BE88">
            <v>2.2000000000000002</v>
          </cell>
          <cell r="BF88">
            <v>3.9</v>
          </cell>
          <cell r="BG88">
            <v>4.3</v>
          </cell>
          <cell r="BH88">
            <v>3.4</v>
          </cell>
          <cell r="BI88">
            <v>2.1</v>
          </cell>
          <cell r="BJ88">
            <v>6.6</v>
          </cell>
          <cell r="BK88">
            <v>2.7</v>
          </cell>
          <cell r="BN88">
            <v>16009</v>
          </cell>
          <cell r="BO88">
            <v>4604</v>
          </cell>
          <cell r="BP88">
            <v>700</v>
          </cell>
          <cell r="BQ88">
            <v>5304</v>
          </cell>
          <cell r="BR88">
            <v>425</v>
          </cell>
          <cell r="BS88">
            <v>5729</v>
          </cell>
          <cell r="BT88">
            <v>725</v>
          </cell>
          <cell r="BU88">
            <v>1641</v>
          </cell>
          <cell r="BV88">
            <v>8095</v>
          </cell>
          <cell r="BW88">
            <v>4739</v>
          </cell>
          <cell r="BX88">
            <v>28843</v>
          </cell>
          <cell r="BY88">
            <v>2775</v>
          </cell>
          <cell r="BZ88">
            <v>-211</v>
          </cell>
          <cell r="CA88">
            <v>31408</v>
          </cell>
          <cell r="CB88">
            <v>0</v>
          </cell>
          <cell r="CC88">
            <v>0</v>
          </cell>
          <cell r="CD88">
            <v>1</v>
          </cell>
          <cell r="CE88">
            <v>0</v>
          </cell>
          <cell r="CF88">
            <v>0</v>
          </cell>
          <cell r="CG88">
            <v>0</v>
          </cell>
          <cell r="CH88">
            <v>0</v>
          </cell>
          <cell r="CI88">
            <v>0</v>
          </cell>
          <cell r="CJ88">
            <v>0</v>
          </cell>
          <cell r="CK88">
            <v>0</v>
          </cell>
          <cell r="CL88">
            <v>19</v>
          </cell>
          <cell r="CM88">
            <v>19</v>
          </cell>
        </row>
        <row r="89">
          <cell r="A89">
            <v>28915</v>
          </cell>
          <cell r="D89">
            <v>15914</v>
          </cell>
          <cell r="E89">
            <v>4028</v>
          </cell>
          <cell r="F89">
            <v>648</v>
          </cell>
          <cell r="G89">
            <v>4676</v>
          </cell>
          <cell r="H89">
            <v>417</v>
          </cell>
          <cell r="I89">
            <v>5093</v>
          </cell>
          <cell r="J89">
            <v>748</v>
          </cell>
          <cell r="K89">
            <v>1610</v>
          </cell>
          <cell r="L89">
            <v>7451</v>
          </cell>
          <cell r="M89">
            <v>4065</v>
          </cell>
          <cell r="N89">
            <v>27430</v>
          </cell>
          <cell r="O89">
            <v>2818</v>
          </cell>
          <cell r="P89">
            <v>-94</v>
          </cell>
          <cell r="Q89">
            <v>30154</v>
          </cell>
          <cell r="T89">
            <v>2.2999999999999998</v>
          </cell>
          <cell r="U89">
            <v>3.5</v>
          </cell>
          <cell r="V89">
            <v>2.8</v>
          </cell>
          <cell r="W89">
            <v>3.4</v>
          </cell>
          <cell r="X89">
            <v>-1.7</v>
          </cell>
          <cell r="Y89">
            <v>3</v>
          </cell>
          <cell r="Z89">
            <v>3.1</v>
          </cell>
          <cell r="AA89">
            <v>4.5999999999999996</v>
          </cell>
          <cell r="AB89">
            <v>3.3</v>
          </cell>
          <cell r="AC89">
            <v>5.5</v>
          </cell>
          <cell r="AD89">
            <v>3</v>
          </cell>
          <cell r="AE89">
            <v>4.0999999999999996</v>
          </cell>
          <cell r="AF89">
            <v>3.2</v>
          </cell>
          <cell r="AI89">
            <v>16141</v>
          </cell>
          <cell r="AJ89">
            <v>4089</v>
          </cell>
          <cell r="AK89">
            <v>664</v>
          </cell>
          <cell r="AL89">
            <v>4753</v>
          </cell>
          <cell r="AM89">
            <v>418</v>
          </cell>
          <cell r="AN89">
            <v>5170</v>
          </cell>
          <cell r="AO89">
            <v>747</v>
          </cell>
          <cell r="AP89">
            <v>1610</v>
          </cell>
          <cell r="AQ89">
            <v>7527</v>
          </cell>
          <cell r="AR89">
            <v>3938</v>
          </cell>
          <cell r="AS89">
            <v>27607</v>
          </cell>
          <cell r="AT89">
            <v>2836</v>
          </cell>
          <cell r="AU89">
            <v>16</v>
          </cell>
          <cell r="AV89">
            <v>30459</v>
          </cell>
          <cell r="AY89">
            <v>4.9000000000000004</v>
          </cell>
          <cell r="AZ89">
            <v>4.4000000000000004</v>
          </cell>
          <cell r="BA89">
            <v>6.8</v>
          </cell>
          <cell r="BB89">
            <v>4.8</v>
          </cell>
          <cell r="BC89">
            <v>-1.6</v>
          </cell>
          <cell r="BD89">
            <v>4.2</v>
          </cell>
          <cell r="BE89">
            <v>3.1</v>
          </cell>
          <cell r="BF89">
            <v>4.8</v>
          </cell>
          <cell r="BG89">
            <v>4.2</v>
          </cell>
          <cell r="BH89">
            <v>1.7</v>
          </cell>
          <cell r="BI89">
            <v>4.2</v>
          </cell>
          <cell r="BJ89">
            <v>3.9</v>
          </cell>
          <cell r="BK89">
            <v>5</v>
          </cell>
          <cell r="BN89">
            <v>15452</v>
          </cell>
          <cell r="BO89">
            <v>3512</v>
          </cell>
          <cell r="BP89">
            <v>594</v>
          </cell>
          <cell r="BQ89">
            <v>4106</v>
          </cell>
          <cell r="BR89">
            <v>418</v>
          </cell>
          <cell r="BS89">
            <v>4524</v>
          </cell>
          <cell r="BT89">
            <v>747</v>
          </cell>
          <cell r="BU89">
            <v>1566</v>
          </cell>
          <cell r="BV89">
            <v>6837</v>
          </cell>
          <cell r="BW89">
            <v>4202</v>
          </cell>
          <cell r="BX89">
            <v>26491</v>
          </cell>
          <cell r="BY89">
            <v>2853</v>
          </cell>
          <cell r="BZ89">
            <v>-237</v>
          </cell>
          <cell r="CA89">
            <v>29107</v>
          </cell>
          <cell r="CB89">
            <v>0</v>
          </cell>
          <cell r="CC89">
            <v>0</v>
          </cell>
          <cell r="CD89">
            <v>0</v>
          </cell>
          <cell r="CE89">
            <v>0</v>
          </cell>
          <cell r="CF89">
            <v>0</v>
          </cell>
          <cell r="CG89">
            <v>0</v>
          </cell>
          <cell r="CH89">
            <v>0</v>
          </cell>
          <cell r="CI89">
            <v>1</v>
          </cell>
          <cell r="CJ89">
            <v>0</v>
          </cell>
          <cell r="CK89">
            <v>0</v>
          </cell>
          <cell r="CL89">
            <v>6</v>
          </cell>
          <cell r="CM89">
            <v>7</v>
          </cell>
        </row>
        <row r="90">
          <cell r="A90">
            <v>29007</v>
          </cell>
          <cell r="D90">
            <v>16297</v>
          </cell>
          <cell r="E90">
            <v>4174</v>
          </cell>
          <cell r="F90">
            <v>692</v>
          </cell>
          <cell r="G90">
            <v>4866</v>
          </cell>
          <cell r="H90">
            <v>405</v>
          </cell>
          <cell r="I90">
            <v>5271</v>
          </cell>
          <cell r="J90">
            <v>777</v>
          </cell>
          <cell r="K90">
            <v>1680</v>
          </cell>
          <cell r="L90">
            <v>7728</v>
          </cell>
          <cell r="M90">
            <v>4205</v>
          </cell>
          <cell r="N90">
            <v>28230</v>
          </cell>
          <cell r="O90">
            <v>2907</v>
          </cell>
          <cell r="P90">
            <v>-43</v>
          </cell>
          <cell r="Q90">
            <v>31093</v>
          </cell>
          <cell r="T90">
            <v>2.4</v>
          </cell>
          <cell r="U90">
            <v>3.6</v>
          </cell>
          <cell r="V90">
            <v>6.8</v>
          </cell>
          <cell r="W90">
            <v>4.0999999999999996</v>
          </cell>
          <cell r="X90">
            <v>-3</v>
          </cell>
          <cell r="Y90">
            <v>3.5</v>
          </cell>
          <cell r="Z90">
            <v>3.9</v>
          </cell>
          <cell r="AA90">
            <v>4.4000000000000004</v>
          </cell>
          <cell r="AB90">
            <v>3.7</v>
          </cell>
          <cell r="AC90">
            <v>3.4</v>
          </cell>
          <cell r="AD90">
            <v>2.9</v>
          </cell>
          <cell r="AE90">
            <v>3.2</v>
          </cell>
          <cell r="AF90">
            <v>3.1</v>
          </cell>
          <cell r="AI90">
            <v>16175</v>
          </cell>
          <cell r="AJ90">
            <v>4065</v>
          </cell>
          <cell r="AK90">
            <v>668</v>
          </cell>
          <cell r="AL90">
            <v>4733</v>
          </cell>
          <cell r="AM90">
            <v>407</v>
          </cell>
          <cell r="AN90">
            <v>5140</v>
          </cell>
          <cell r="AO90">
            <v>776</v>
          </cell>
          <cell r="AP90">
            <v>1686</v>
          </cell>
          <cell r="AQ90">
            <v>7602</v>
          </cell>
          <cell r="AR90">
            <v>4310</v>
          </cell>
          <cell r="AS90">
            <v>28088</v>
          </cell>
          <cell r="AT90">
            <v>2858</v>
          </cell>
          <cell r="AU90">
            <v>-18</v>
          </cell>
          <cell r="AV90">
            <v>30927</v>
          </cell>
          <cell r="AY90">
            <v>0.2</v>
          </cell>
          <cell r="AZ90">
            <v>-0.6</v>
          </cell>
          <cell r="BA90">
            <v>0.6</v>
          </cell>
          <cell r="BB90">
            <v>-0.4</v>
          </cell>
          <cell r="BC90">
            <v>-2.6</v>
          </cell>
          <cell r="BD90">
            <v>-0.6</v>
          </cell>
          <cell r="BE90">
            <v>3.9</v>
          </cell>
          <cell r="BF90">
            <v>4.7</v>
          </cell>
          <cell r="BG90">
            <v>1</v>
          </cell>
          <cell r="BH90">
            <v>9.4</v>
          </cell>
          <cell r="BI90">
            <v>1.7</v>
          </cell>
          <cell r="BJ90">
            <v>0.8</v>
          </cell>
          <cell r="BK90">
            <v>1.5</v>
          </cell>
          <cell r="BN90">
            <v>16218</v>
          </cell>
          <cell r="BO90">
            <v>3967</v>
          </cell>
          <cell r="BP90">
            <v>545</v>
          </cell>
          <cell r="BQ90">
            <v>4513</v>
          </cell>
          <cell r="BR90">
            <v>407</v>
          </cell>
          <cell r="BS90">
            <v>4920</v>
          </cell>
          <cell r="BT90">
            <v>776</v>
          </cell>
          <cell r="BU90">
            <v>1547</v>
          </cell>
          <cell r="BV90">
            <v>7242</v>
          </cell>
          <cell r="BW90">
            <v>3595</v>
          </cell>
          <cell r="BX90">
            <v>27056</v>
          </cell>
          <cell r="BY90">
            <v>2807</v>
          </cell>
          <cell r="BZ90">
            <v>481</v>
          </cell>
          <cell r="CA90">
            <v>30345</v>
          </cell>
          <cell r="CB90">
            <v>0</v>
          </cell>
          <cell r="CC90">
            <v>0</v>
          </cell>
          <cell r="CD90">
            <v>0</v>
          </cell>
          <cell r="CE90">
            <v>0</v>
          </cell>
          <cell r="CF90">
            <v>0</v>
          </cell>
          <cell r="CG90">
            <v>0</v>
          </cell>
          <cell r="CH90">
            <v>0</v>
          </cell>
          <cell r="CI90">
            <v>0</v>
          </cell>
          <cell r="CJ90">
            <v>0</v>
          </cell>
          <cell r="CK90">
            <v>0</v>
          </cell>
          <cell r="CL90">
            <v>5</v>
          </cell>
          <cell r="CM90">
            <v>4</v>
          </cell>
        </row>
        <row r="91">
          <cell r="A91">
            <v>29099</v>
          </cell>
          <cell r="D91">
            <v>16717</v>
          </cell>
          <cell r="E91">
            <v>4361</v>
          </cell>
          <cell r="F91">
            <v>750</v>
          </cell>
          <cell r="G91">
            <v>5111</v>
          </cell>
          <cell r="H91">
            <v>390</v>
          </cell>
          <cell r="I91">
            <v>5501</v>
          </cell>
          <cell r="J91">
            <v>809</v>
          </cell>
          <cell r="K91">
            <v>1738</v>
          </cell>
          <cell r="L91">
            <v>8048</v>
          </cell>
          <cell r="M91">
            <v>4342</v>
          </cell>
          <cell r="N91">
            <v>29107</v>
          </cell>
          <cell r="O91">
            <v>3035</v>
          </cell>
          <cell r="P91">
            <v>-49</v>
          </cell>
          <cell r="Q91">
            <v>32093</v>
          </cell>
          <cell r="T91">
            <v>2.6</v>
          </cell>
          <cell r="U91">
            <v>4.5</v>
          </cell>
          <cell r="V91">
            <v>8.5</v>
          </cell>
          <cell r="W91">
            <v>5</v>
          </cell>
          <cell r="X91">
            <v>-3.7</v>
          </cell>
          <cell r="Y91">
            <v>4.4000000000000004</v>
          </cell>
          <cell r="Z91">
            <v>4.0999999999999996</v>
          </cell>
          <cell r="AA91">
            <v>3.4</v>
          </cell>
          <cell r="AB91">
            <v>4.0999999999999996</v>
          </cell>
          <cell r="AC91">
            <v>3.3</v>
          </cell>
          <cell r="AD91">
            <v>3.1</v>
          </cell>
          <cell r="AE91">
            <v>4.4000000000000004</v>
          </cell>
          <cell r="AF91">
            <v>3.2</v>
          </cell>
          <cell r="AI91">
            <v>16698</v>
          </cell>
          <cell r="AJ91">
            <v>4396</v>
          </cell>
          <cell r="AK91">
            <v>742</v>
          </cell>
          <cell r="AL91">
            <v>5139</v>
          </cell>
          <cell r="AM91">
            <v>388</v>
          </cell>
          <cell r="AN91">
            <v>5527</v>
          </cell>
          <cell r="AO91">
            <v>811</v>
          </cell>
          <cell r="AP91">
            <v>1739</v>
          </cell>
          <cell r="AQ91">
            <v>8076</v>
          </cell>
          <cell r="AR91">
            <v>4355</v>
          </cell>
          <cell r="AS91">
            <v>29130</v>
          </cell>
          <cell r="AT91">
            <v>3101</v>
          </cell>
          <cell r="AU91">
            <v>-239</v>
          </cell>
          <cell r="AV91">
            <v>31992</v>
          </cell>
          <cell r="AY91">
            <v>3.2</v>
          </cell>
          <cell r="AZ91">
            <v>8.1</v>
          </cell>
          <cell r="BA91">
            <v>11.1</v>
          </cell>
          <cell r="BB91">
            <v>8.6</v>
          </cell>
          <cell r="BC91">
            <v>-4.5999999999999996</v>
          </cell>
          <cell r="BD91">
            <v>7.5</v>
          </cell>
          <cell r="BE91">
            <v>4.4000000000000004</v>
          </cell>
          <cell r="BF91">
            <v>3.2</v>
          </cell>
          <cell r="BG91">
            <v>6.2</v>
          </cell>
          <cell r="BH91">
            <v>1</v>
          </cell>
          <cell r="BI91">
            <v>3.7</v>
          </cell>
          <cell r="BJ91">
            <v>8.5</v>
          </cell>
          <cell r="BK91">
            <v>3.4</v>
          </cell>
          <cell r="BN91">
            <v>16890</v>
          </cell>
          <cell r="BO91">
            <v>4369</v>
          </cell>
          <cell r="BP91">
            <v>860</v>
          </cell>
          <cell r="BQ91">
            <v>5228</v>
          </cell>
          <cell r="BR91">
            <v>388</v>
          </cell>
          <cell r="BS91">
            <v>5616</v>
          </cell>
          <cell r="BT91">
            <v>811</v>
          </cell>
          <cell r="BU91">
            <v>1806</v>
          </cell>
          <cell r="BV91">
            <v>8232</v>
          </cell>
          <cell r="BW91">
            <v>4022</v>
          </cell>
          <cell r="BX91">
            <v>29145</v>
          </cell>
          <cell r="BY91">
            <v>3064</v>
          </cell>
          <cell r="BZ91">
            <v>-638</v>
          </cell>
          <cell r="CA91">
            <v>31570</v>
          </cell>
          <cell r="CB91">
            <v>0</v>
          </cell>
          <cell r="CC91">
            <v>0</v>
          </cell>
          <cell r="CD91">
            <v>0</v>
          </cell>
          <cell r="CE91">
            <v>0</v>
          </cell>
          <cell r="CF91">
            <v>0</v>
          </cell>
          <cell r="CG91">
            <v>0</v>
          </cell>
          <cell r="CH91">
            <v>1</v>
          </cell>
          <cell r="CI91">
            <v>0</v>
          </cell>
          <cell r="CJ91">
            <v>0</v>
          </cell>
          <cell r="CK91">
            <v>0</v>
          </cell>
          <cell r="CL91">
            <v>-2</v>
          </cell>
          <cell r="CM91">
            <v>-3</v>
          </cell>
        </row>
        <row r="92">
          <cell r="A92">
            <v>29190</v>
          </cell>
          <cell r="D92">
            <v>17196</v>
          </cell>
          <cell r="E92">
            <v>4597</v>
          </cell>
          <cell r="F92">
            <v>807</v>
          </cell>
          <cell r="G92">
            <v>5404</v>
          </cell>
          <cell r="H92">
            <v>378</v>
          </cell>
          <cell r="I92">
            <v>5782</v>
          </cell>
          <cell r="J92">
            <v>840</v>
          </cell>
          <cell r="K92">
            <v>1793</v>
          </cell>
          <cell r="L92">
            <v>8415</v>
          </cell>
          <cell r="M92">
            <v>4481</v>
          </cell>
          <cell r="N92">
            <v>30093</v>
          </cell>
          <cell r="O92">
            <v>3185</v>
          </cell>
          <cell r="P92">
            <v>-161</v>
          </cell>
          <cell r="Q92">
            <v>33117</v>
          </cell>
          <cell r="T92">
            <v>2.9</v>
          </cell>
          <cell r="U92">
            <v>5.4</v>
          </cell>
          <cell r="V92">
            <v>7.6</v>
          </cell>
          <cell r="W92">
            <v>5.7</v>
          </cell>
          <cell r="X92">
            <v>-3.1</v>
          </cell>
          <cell r="Y92">
            <v>5.0999999999999996</v>
          </cell>
          <cell r="Z92">
            <v>3.9</v>
          </cell>
          <cell r="AA92">
            <v>3.2</v>
          </cell>
          <cell r="AB92">
            <v>4.5999999999999996</v>
          </cell>
          <cell r="AC92">
            <v>3.2</v>
          </cell>
          <cell r="AD92">
            <v>3.4</v>
          </cell>
          <cell r="AE92">
            <v>5</v>
          </cell>
          <cell r="AF92">
            <v>3.2</v>
          </cell>
          <cell r="AI92">
            <v>17258</v>
          </cell>
          <cell r="AJ92">
            <v>4625</v>
          </cell>
          <cell r="AK92">
            <v>845</v>
          </cell>
          <cell r="AL92">
            <v>5470</v>
          </cell>
          <cell r="AM92">
            <v>376</v>
          </cell>
          <cell r="AN92">
            <v>5846</v>
          </cell>
          <cell r="AO92">
            <v>840</v>
          </cell>
          <cell r="AP92">
            <v>1798</v>
          </cell>
          <cell r="AQ92">
            <v>8483</v>
          </cell>
          <cell r="AR92">
            <v>4369</v>
          </cell>
          <cell r="AS92">
            <v>30109</v>
          </cell>
          <cell r="AT92">
            <v>3057</v>
          </cell>
          <cell r="AU92">
            <v>99</v>
          </cell>
          <cell r="AV92">
            <v>33266</v>
          </cell>
          <cell r="AY92">
            <v>3.4</v>
          </cell>
          <cell r="AZ92">
            <v>5.2</v>
          </cell>
          <cell r="BA92">
            <v>13.9</v>
          </cell>
          <cell r="BB92">
            <v>6.4</v>
          </cell>
          <cell r="BC92">
            <v>-3.1</v>
          </cell>
          <cell r="BD92">
            <v>5.8</v>
          </cell>
          <cell r="BE92">
            <v>3.6</v>
          </cell>
          <cell r="BF92">
            <v>3.3</v>
          </cell>
          <cell r="BG92">
            <v>5</v>
          </cell>
          <cell r="BH92">
            <v>0.3</v>
          </cell>
          <cell r="BI92">
            <v>3.4</v>
          </cell>
          <cell r="BJ92">
            <v>-1.4</v>
          </cell>
          <cell r="BK92">
            <v>4</v>
          </cell>
          <cell r="BN92">
            <v>17646</v>
          </cell>
          <cell r="BO92">
            <v>5410</v>
          </cell>
          <cell r="BP92">
            <v>955</v>
          </cell>
          <cell r="BQ92">
            <v>6365</v>
          </cell>
          <cell r="BR92">
            <v>376</v>
          </cell>
          <cell r="BS92">
            <v>6741</v>
          </cell>
          <cell r="BT92">
            <v>840</v>
          </cell>
          <cell r="BU92">
            <v>1916</v>
          </cell>
          <cell r="BV92">
            <v>9496</v>
          </cell>
          <cell r="BW92">
            <v>6036</v>
          </cell>
          <cell r="BX92">
            <v>33178</v>
          </cell>
          <cell r="BY92">
            <v>3133</v>
          </cell>
          <cell r="BZ92">
            <v>16</v>
          </cell>
          <cell r="CA92">
            <v>36328</v>
          </cell>
          <cell r="CB92">
            <v>0</v>
          </cell>
          <cell r="CC92">
            <v>0</v>
          </cell>
          <cell r="CD92">
            <v>0</v>
          </cell>
          <cell r="CE92">
            <v>0</v>
          </cell>
          <cell r="CF92">
            <v>0</v>
          </cell>
          <cell r="CG92">
            <v>0</v>
          </cell>
          <cell r="CH92">
            <v>0</v>
          </cell>
          <cell r="CI92">
            <v>0</v>
          </cell>
          <cell r="CJ92">
            <v>1</v>
          </cell>
          <cell r="CK92">
            <v>0</v>
          </cell>
          <cell r="CL92">
            <v>-8</v>
          </cell>
          <cell r="CM92">
            <v>-7</v>
          </cell>
        </row>
        <row r="93">
          <cell r="A93">
            <v>29281</v>
          </cell>
          <cell r="D93">
            <v>17762</v>
          </cell>
          <cell r="E93">
            <v>4776</v>
          </cell>
          <cell r="F93">
            <v>833</v>
          </cell>
          <cell r="G93">
            <v>5609</v>
          </cell>
          <cell r="H93">
            <v>368</v>
          </cell>
          <cell r="I93">
            <v>5977</v>
          </cell>
          <cell r="J93">
            <v>871</v>
          </cell>
          <cell r="K93">
            <v>1862</v>
          </cell>
          <cell r="L93">
            <v>8710</v>
          </cell>
          <cell r="M93">
            <v>4598</v>
          </cell>
          <cell r="N93">
            <v>31069</v>
          </cell>
          <cell r="O93">
            <v>3316</v>
          </cell>
          <cell r="P93">
            <v>-290</v>
          </cell>
          <cell r="Q93">
            <v>34095</v>
          </cell>
          <cell r="T93">
            <v>3.3</v>
          </cell>
          <cell r="U93">
            <v>3.9</v>
          </cell>
          <cell r="V93">
            <v>3.2</v>
          </cell>
          <cell r="W93">
            <v>3.8</v>
          </cell>
          <cell r="X93">
            <v>-2.5</v>
          </cell>
          <cell r="Y93">
            <v>3.4</v>
          </cell>
          <cell r="Z93">
            <v>3.6</v>
          </cell>
          <cell r="AA93">
            <v>3.8</v>
          </cell>
          <cell r="AB93">
            <v>3.5</v>
          </cell>
          <cell r="AC93">
            <v>2.6</v>
          </cell>
          <cell r="AD93">
            <v>3.2</v>
          </cell>
          <cell r="AE93">
            <v>4.0999999999999996</v>
          </cell>
          <cell r="AF93">
            <v>3</v>
          </cell>
          <cell r="AI93">
            <v>17743</v>
          </cell>
          <cell r="AJ93">
            <v>4752</v>
          </cell>
          <cell r="AK93">
            <v>808</v>
          </cell>
          <cell r="AL93">
            <v>5560</v>
          </cell>
          <cell r="AM93">
            <v>368</v>
          </cell>
          <cell r="AN93">
            <v>5928</v>
          </cell>
          <cell r="AO93">
            <v>870</v>
          </cell>
          <cell r="AP93">
            <v>1838</v>
          </cell>
          <cell r="AQ93">
            <v>8636</v>
          </cell>
          <cell r="AR93">
            <v>4652</v>
          </cell>
          <cell r="AS93">
            <v>31030</v>
          </cell>
          <cell r="AT93">
            <v>3499</v>
          </cell>
          <cell r="AU93">
            <v>-360</v>
          </cell>
          <cell r="AV93">
            <v>34169</v>
          </cell>
          <cell r="AY93">
            <v>2.8</v>
          </cell>
          <cell r="AZ93">
            <v>2.7</v>
          </cell>
          <cell r="BA93">
            <v>-4.4000000000000004</v>
          </cell>
          <cell r="BB93">
            <v>1.6</v>
          </cell>
          <cell r="BC93">
            <v>-2.1</v>
          </cell>
          <cell r="BD93">
            <v>1.4</v>
          </cell>
          <cell r="BE93">
            <v>3.6</v>
          </cell>
          <cell r="BF93">
            <v>2.2000000000000002</v>
          </cell>
          <cell r="BG93">
            <v>1.8</v>
          </cell>
          <cell r="BH93">
            <v>6.5</v>
          </cell>
          <cell r="BI93">
            <v>3.1</v>
          </cell>
          <cell r="BJ93">
            <v>14.5</v>
          </cell>
          <cell r="BK93">
            <v>2.7</v>
          </cell>
          <cell r="BN93">
            <v>17427</v>
          </cell>
          <cell r="BO93">
            <v>4106</v>
          </cell>
          <cell r="BP93">
            <v>728</v>
          </cell>
          <cell r="BQ93">
            <v>4835</v>
          </cell>
          <cell r="BR93">
            <v>368</v>
          </cell>
          <cell r="BS93">
            <v>5203</v>
          </cell>
          <cell r="BT93">
            <v>870</v>
          </cell>
          <cell r="BU93">
            <v>1786</v>
          </cell>
          <cell r="BV93">
            <v>7858</v>
          </cell>
          <cell r="BW93">
            <v>4175</v>
          </cell>
          <cell r="BX93">
            <v>29461</v>
          </cell>
          <cell r="BY93">
            <v>3518</v>
          </cell>
          <cell r="BZ93">
            <v>-616</v>
          </cell>
          <cell r="CA93">
            <v>32362</v>
          </cell>
          <cell r="CB93">
            <v>0</v>
          </cell>
          <cell r="CC93">
            <v>0</v>
          </cell>
          <cell r="CD93">
            <v>0</v>
          </cell>
          <cell r="CE93">
            <v>0</v>
          </cell>
          <cell r="CF93">
            <v>0</v>
          </cell>
          <cell r="CG93">
            <v>0</v>
          </cell>
          <cell r="CH93">
            <v>0</v>
          </cell>
          <cell r="CI93">
            <v>-1</v>
          </cell>
          <cell r="CJ93">
            <v>0</v>
          </cell>
          <cell r="CK93">
            <v>0</v>
          </cell>
          <cell r="CL93">
            <v>-2</v>
          </cell>
          <cell r="CM93">
            <v>-2</v>
          </cell>
        </row>
        <row r="94">
          <cell r="A94">
            <v>29373</v>
          </cell>
          <cell r="D94">
            <v>18372</v>
          </cell>
          <cell r="E94">
            <v>4918</v>
          </cell>
          <cell r="F94">
            <v>829</v>
          </cell>
          <cell r="G94">
            <v>5746</v>
          </cell>
          <cell r="H94">
            <v>357</v>
          </cell>
          <cell r="I94">
            <v>6103</v>
          </cell>
          <cell r="J94">
            <v>901</v>
          </cell>
          <cell r="K94">
            <v>1941</v>
          </cell>
          <cell r="L94">
            <v>8945</v>
          </cell>
          <cell r="M94">
            <v>4693</v>
          </cell>
          <cell r="N94">
            <v>32010</v>
          </cell>
          <cell r="O94">
            <v>3439</v>
          </cell>
          <cell r="P94">
            <v>-365</v>
          </cell>
          <cell r="Q94">
            <v>35083</v>
          </cell>
          <cell r="T94">
            <v>3.4</v>
          </cell>
          <cell r="U94">
            <v>3</v>
          </cell>
          <cell r="V94">
            <v>-0.6</v>
          </cell>
          <cell r="W94">
            <v>2.4</v>
          </cell>
          <cell r="X94">
            <v>-3</v>
          </cell>
          <cell r="Y94">
            <v>2.1</v>
          </cell>
          <cell r="Z94">
            <v>3.5</v>
          </cell>
          <cell r="AA94">
            <v>4.3</v>
          </cell>
          <cell r="AB94">
            <v>2.7</v>
          </cell>
          <cell r="AC94">
            <v>2.1</v>
          </cell>
          <cell r="AD94">
            <v>3</v>
          </cell>
          <cell r="AE94">
            <v>3.7</v>
          </cell>
          <cell r="AF94">
            <v>2.9</v>
          </cell>
          <cell r="AI94">
            <v>18351</v>
          </cell>
          <cell r="AJ94">
            <v>5014</v>
          </cell>
          <cell r="AK94">
            <v>856</v>
          </cell>
          <cell r="AL94">
            <v>5869</v>
          </cell>
          <cell r="AM94">
            <v>363</v>
          </cell>
          <cell r="AN94">
            <v>6233</v>
          </cell>
          <cell r="AO94">
            <v>902</v>
          </cell>
          <cell r="AP94">
            <v>1963</v>
          </cell>
          <cell r="AQ94">
            <v>9097</v>
          </cell>
          <cell r="AR94">
            <v>4783</v>
          </cell>
          <cell r="AS94">
            <v>32231</v>
          </cell>
          <cell r="AT94">
            <v>3299</v>
          </cell>
          <cell r="AU94">
            <v>-590</v>
          </cell>
          <cell r="AV94">
            <v>34940</v>
          </cell>
          <cell r="AY94">
            <v>3.4</v>
          </cell>
          <cell r="AZ94">
            <v>5.5</v>
          </cell>
          <cell r="BA94">
            <v>5.9</v>
          </cell>
          <cell r="BB94">
            <v>5.6</v>
          </cell>
          <cell r="BC94">
            <v>-1.4</v>
          </cell>
          <cell r="BD94">
            <v>5.0999999999999996</v>
          </cell>
          <cell r="BE94">
            <v>3.6</v>
          </cell>
          <cell r="BF94">
            <v>6.8</v>
          </cell>
          <cell r="BG94">
            <v>5.3</v>
          </cell>
          <cell r="BH94">
            <v>2.8</v>
          </cell>
          <cell r="BI94">
            <v>3.9</v>
          </cell>
          <cell r="BJ94">
            <v>-5.7</v>
          </cell>
          <cell r="BK94">
            <v>2.2999999999999998</v>
          </cell>
          <cell r="BN94">
            <v>18027</v>
          </cell>
          <cell r="BO94">
            <v>4897</v>
          </cell>
          <cell r="BP94">
            <v>692</v>
          </cell>
          <cell r="BQ94">
            <v>5589</v>
          </cell>
          <cell r="BR94">
            <v>363</v>
          </cell>
          <cell r="BS94">
            <v>5952</v>
          </cell>
          <cell r="BT94">
            <v>902</v>
          </cell>
          <cell r="BU94">
            <v>1805</v>
          </cell>
          <cell r="BV94">
            <v>8659</v>
          </cell>
          <cell r="BW94">
            <v>3932</v>
          </cell>
          <cell r="BX94">
            <v>30618</v>
          </cell>
          <cell r="BY94">
            <v>3232</v>
          </cell>
          <cell r="BZ94">
            <v>336</v>
          </cell>
          <cell r="CA94">
            <v>34186</v>
          </cell>
          <cell r="CB94">
            <v>0</v>
          </cell>
          <cell r="CC94">
            <v>0</v>
          </cell>
          <cell r="CD94">
            <v>0</v>
          </cell>
          <cell r="CE94">
            <v>0</v>
          </cell>
          <cell r="CF94">
            <v>0</v>
          </cell>
          <cell r="CG94">
            <v>0</v>
          </cell>
          <cell r="CH94">
            <v>0</v>
          </cell>
          <cell r="CI94">
            <v>0</v>
          </cell>
          <cell r="CJ94">
            <v>0</v>
          </cell>
          <cell r="CK94">
            <v>-1</v>
          </cell>
          <cell r="CL94">
            <v>-9</v>
          </cell>
          <cell r="CM94">
            <v>-9</v>
          </cell>
        </row>
        <row r="95">
          <cell r="A95">
            <v>29465</v>
          </cell>
          <cell r="D95">
            <v>19065</v>
          </cell>
          <cell r="E95">
            <v>5163</v>
          </cell>
          <cell r="F95">
            <v>836</v>
          </cell>
          <cell r="G95">
            <v>5999</v>
          </cell>
          <cell r="H95">
            <v>345</v>
          </cell>
          <cell r="I95">
            <v>6344</v>
          </cell>
          <cell r="J95">
            <v>932</v>
          </cell>
          <cell r="K95">
            <v>2020</v>
          </cell>
          <cell r="L95">
            <v>9296</v>
          </cell>
          <cell r="M95">
            <v>4724</v>
          </cell>
          <cell r="N95">
            <v>33085</v>
          </cell>
          <cell r="O95">
            <v>3546</v>
          </cell>
          <cell r="P95">
            <v>-418</v>
          </cell>
          <cell r="Q95">
            <v>36214</v>
          </cell>
          <cell r="T95">
            <v>3.8</v>
          </cell>
          <cell r="U95">
            <v>5</v>
          </cell>
          <cell r="V95">
            <v>1</v>
          </cell>
          <cell r="W95">
            <v>4.4000000000000004</v>
          </cell>
          <cell r="X95">
            <v>-3.4</v>
          </cell>
          <cell r="Y95">
            <v>3.9</v>
          </cell>
          <cell r="Z95">
            <v>3.5</v>
          </cell>
          <cell r="AA95">
            <v>4</v>
          </cell>
          <cell r="AB95">
            <v>3.9</v>
          </cell>
          <cell r="AC95">
            <v>0.7</v>
          </cell>
          <cell r="AD95">
            <v>3.4</v>
          </cell>
          <cell r="AE95">
            <v>3.1</v>
          </cell>
          <cell r="AF95">
            <v>3.2</v>
          </cell>
          <cell r="AI95">
            <v>19059</v>
          </cell>
          <cell r="AJ95">
            <v>4955</v>
          </cell>
          <cell r="AK95">
            <v>805</v>
          </cell>
          <cell r="AL95">
            <v>5760</v>
          </cell>
          <cell r="AM95">
            <v>343</v>
          </cell>
          <cell r="AN95">
            <v>6103</v>
          </cell>
          <cell r="AO95">
            <v>932</v>
          </cell>
          <cell r="AP95">
            <v>2021</v>
          </cell>
          <cell r="AQ95">
            <v>9056</v>
          </cell>
          <cell r="AR95">
            <v>4587</v>
          </cell>
          <cell r="AS95">
            <v>32702</v>
          </cell>
          <cell r="AT95">
            <v>3570</v>
          </cell>
          <cell r="AU95">
            <v>-176</v>
          </cell>
          <cell r="AV95">
            <v>36096</v>
          </cell>
          <cell r="AY95">
            <v>3.9</v>
          </cell>
          <cell r="AZ95">
            <v>-1.2</v>
          </cell>
          <cell r="BA95">
            <v>-5.9</v>
          </cell>
          <cell r="BB95">
            <v>-1.9</v>
          </cell>
          <cell r="BC95">
            <v>-5.5</v>
          </cell>
          <cell r="BD95">
            <v>-2.1</v>
          </cell>
          <cell r="BE95">
            <v>3.4</v>
          </cell>
          <cell r="BF95">
            <v>3</v>
          </cell>
          <cell r="BG95">
            <v>-0.4</v>
          </cell>
          <cell r="BH95">
            <v>-4.0999999999999996</v>
          </cell>
          <cell r="BI95">
            <v>1.5</v>
          </cell>
          <cell r="BJ95">
            <v>8.1999999999999993</v>
          </cell>
          <cell r="BK95">
            <v>3.3</v>
          </cell>
          <cell r="BN95">
            <v>19357</v>
          </cell>
          <cell r="BO95">
            <v>4933</v>
          </cell>
          <cell r="BP95">
            <v>931</v>
          </cell>
          <cell r="BQ95">
            <v>5864</v>
          </cell>
          <cell r="BR95">
            <v>343</v>
          </cell>
          <cell r="BS95">
            <v>6208</v>
          </cell>
          <cell r="BT95">
            <v>932</v>
          </cell>
          <cell r="BU95">
            <v>2099</v>
          </cell>
          <cell r="BV95">
            <v>9239</v>
          </cell>
          <cell r="BW95">
            <v>4376</v>
          </cell>
          <cell r="BX95">
            <v>32973</v>
          </cell>
          <cell r="BY95">
            <v>3512</v>
          </cell>
          <cell r="BZ95">
            <v>-608</v>
          </cell>
          <cell r="CA95">
            <v>35878</v>
          </cell>
          <cell r="CB95">
            <v>0</v>
          </cell>
          <cell r="CC95">
            <v>0</v>
          </cell>
          <cell r="CD95">
            <v>0</v>
          </cell>
          <cell r="CE95">
            <v>0</v>
          </cell>
          <cell r="CF95">
            <v>0</v>
          </cell>
          <cell r="CG95">
            <v>0</v>
          </cell>
          <cell r="CH95">
            <v>0</v>
          </cell>
          <cell r="CI95">
            <v>0</v>
          </cell>
          <cell r="CJ95">
            <v>0</v>
          </cell>
          <cell r="CK95">
            <v>0</v>
          </cell>
          <cell r="CL95">
            <v>-4</v>
          </cell>
          <cell r="CM95">
            <v>-5</v>
          </cell>
        </row>
        <row r="96">
          <cell r="A96">
            <v>29556</v>
          </cell>
          <cell r="D96">
            <v>19845</v>
          </cell>
          <cell r="E96">
            <v>5435</v>
          </cell>
          <cell r="F96">
            <v>877</v>
          </cell>
          <cell r="G96">
            <v>6313</v>
          </cell>
          <cell r="H96">
            <v>344</v>
          </cell>
          <cell r="I96">
            <v>6656</v>
          </cell>
          <cell r="J96">
            <v>964</v>
          </cell>
          <cell r="K96">
            <v>2097</v>
          </cell>
          <cell r="L96">
            <v>9718</v>
          </cell>
          <cell r="M96">
            <v>4700</v>
          </cell>
          <cell r="N96">
            <v>34262</v>
          </cell>
          <cell r="O96">
            <v>3645</v>
          </cell>
          <cell r="P96">
            <v>-496</v>
          </cell>
          <cell r="Q96">
            <v>37410</v>
          </cell>
          <cell r="T96">
            <v>4.0999999999999996</v>
          </cell>
          <cell r="U96">
            <v>5.3</v>
          </cell>
          <cell r="V96">
            <v>4.9000000000000004</v>
          </cell>
          <cell r="W96">
            <v>5.2</v>
          </cell>
          <cell r="X96">
            <v>-0.4</v>
          </cell>
          <cell r="Y96">
            <v>4.9000000000000004</v>
          </cell>
          <cell r="Z96">
            <v>3.5</v>
          </cell>
          <cell r="AA96">
            <v>3.8</v>
          </cell>
          <cell r="AB96">
            <v>4.5</v>
          </cell>
          <cell r="AC96">
            <v>-0.5</v>
          </cell>
          <cell r="AD96">
            <v>3.6</v>
          </cell>
          <cell r="AE96">
            <v>2.8</v>
          </cell>
          <cell r="AF96">
            <v>3.3</v>
          </cell>
          <cell r="AI96">
            <v>19873</v>
          </cell>
          <cell r="AJ96">
            <v>5549</v>
          </cell>
          <cell r="AK96">
            <v>875</v>
          </cell>
          <cell r="AL96">
            <v>6424</v>
          </cell>
          <cell r="AM96">
            <v>338</v>
          </cell>
          <cell r="AN96">
            <v>6762</v>
          </cell>
          <cell r="AO96">
            <v>964</v>
          </cell>
          <cell r="AP96">
            <v>2087</v>
          </cell>
          <cell r="AQ96">
            <v>9813</v>
          </cell>
          <cell r="AR96">
            <v>4791</v>
          </cell>
          <cell r="AS96">
            <v>34477</v>
          </cell>
          <cell r="AT96">
            <v>3725</v>
          </cell>
          <cell r="AU96">
            <v>-444</v>
          </cell>
          <cell r="AV96">
            <v>37758</v>
          </cell>
          <cell r="AY96">
            <v>4.3</v>
          </cell>
          <cell r="AZ96">
            <v>12</v>
          </cell>
          <cell r="BA96">
            <v>8.6999999999999993</v>
          </cell>
          <cell r="BB96">
            <v>11.5</v>
          </cell>
          <cell r="BC96">
            <v>-1.5</v>
          </cell>
          <cell r="BD96">
            <v>10.8</v>
          </cell>
          <cell r="BE96">
            <v>3.4</v>
          </cell>
          <cell r="BF96">
            <v>3.3</v>
          </cell>
          <cell r="BG96">
            <v>8.4</v>
          </cell>
          <cell r="BH96">
            <v>4.5</v>
          </cell>
          <cell r="BI96">
            <v>5.4</v>
          </cell>
          <cell r="BJ96">
            <v>4.3</v>
          </cell>
          <cell r="BK96">
            <v>4.5999999999999996</v>
          </cell>
          <cell r="BN96">
            <v>21208</v>
          </cell>
          <cell r="BO96">
            <v>6437</v>
          </cell>
          <cell r="BP96">
            <v>993</v>
          </cell>
          <cell r="BQ96">
            <v>7430</v>
          </cell>
          <cell r="BR96">
            <v>338</v>
          </cell>
          <cell r="BS96">
            <v>7768</v>
          </cell>
          <cell r="BT96">
            <v>964</v>
          </cell>
          <cell r="BU96">
            <v>2220</v>
          </cell>
          <cell r="BV96">
            <v>10951</v>
          </cell>
          <cell r="BW96">
            <v>6265</v>
          </cell>
          <cell r="BX96">
            <v>38424</v>
          </cell>
          <cell r="BY96">
            <v>3841</v>
          </cell>
          <cell r="BZ96">
            <v>-1024</v>
          </cell>
          <cell r="CA96">
            <v>41241</v>
          </cell>
          <cell r="CB96">
            <v>0</v>
          </cell>
          <cell r="CC96">
            <v>0</v>
          </cell>
          <cell r="CD96">
            <v>0</v>
          </cell>
          <cell r="CE96">
            <v>0</v>
          </cell>
          <cell r="CF96">
            <v>0</v>
          </cell>
          <cell r="CG96">
            <v>0</v>
          </cell>
          <cell r="CH96">
            <v>0</v>
          </cell>
          <cell r="CI96">
            <v>0</v>
          </cell>
          <cell r="CJ96">
            <v>0</v>
          </cell>
          <cell r="CK96">
            <v>0</v>
          </cell>
          <cell r="CL96">
            <v>-1</v>
          </cell>
          <cell r="CM96">
            <v>-1</v>
          </cell>
        </row>
        <row r="97">
          <cell r="A97">
            <v>29646</v>
          </cell>
          <cell r="D97">
            <v>20634</v>
          </cell>
          <cell r="E97">
            <v>5691</v>
          </cell>
          <cell r="F97">
            <v>936</v>
          </cell>
          <cell r="G97">
            <v>6627</v>
          </cell>
          <cell r="H97">
            <v>355</v>
          </cell>
          <cell r="I97">
            <v>6982</v>
          </cell>
          <cell r="J97">
            <v>998</v>
          </cell>
          <cell r="K97">
            <v>2179</v>
          </cell>
          <cell r="L97">
            <v>10159</v>
          </cell>
          <cell r="M97">
            <v>4715</v>
          </cell>
          <cell r="N97">
            <v>35508</v>
          </cell>
          <cell r="O97">
            <v>3754</v>
          </cell>
          <cell r="P97">
            <v>-549</v>
          </cell>
          <cell r="Q97">
            <v>38713</v>
          </cell>
          <cell r="T97">
            <v>4</v>
          </cell>
          <cell r="U97">
            <v>4.7</v>
          </cell>
          <cell r="V97">
            <v>6.7</v>
          </cell>
          <cell r="W97">
            <v>5</v>
          </cell>
          <cell r="X97">
            <v>3.2</v>
          </cell>
          <cell r="Y97">
            <v>4.9000000000000004</v>
          </cell>
          <cell r="Z97">
            <v>3.5</v>
          </cell>
          <cell r="AA97">
            <v>3.9</v>
          </cell>
          <cell r="AB97">
            <v>4.5</v>
          </cell>
          <cell r="AC97">
            <v>0.3</v>
          </cell>
          <cell r="AD97">
            <v>3.6</v>
          </cell>
          <cell r="AE97">
            <v>3</v>
          </cell>
          <cell r="AF97">
            <v>3.5</v>
          </cell>
          <cell r="AI97">
            <v>20576</v>
          </cell>
          <cell r="AJ97">
            <v>5808</v>
          </cell>
          <cell r="AK97">
            <v>952</v>
          </cell>
          <cell r="AL97">
            <v>6761</v>
          </cell>
          <cell r="AM97">
            <v>352</v>
          </cell>
          <cell r="AN97">
            <v>7112</v>
          </cell>
          <cell r="AO97">
            <v>998</v>
          </cell>
          <cell r="AP97">
            <v>2180</v>
          </cell>
          <cell r="AQ97">
            <v>10290</v>
          </cell>
          <cell r="AR97">
            <v>4710</v>
          </cell>
          <cell r="AS97">
            <v>35576</v>
          </cell>
          <cell r="AT97">
            <v>3654</v>
          </cell>
          <cell r="AU97">
            <v>-714</v>
          </cell>
          <cell r="AV97">
            <v>38516</v>
          </cell>
          <cell r="AY97">
            <v>3.5</v>
          </cell>
          <cell r="AZ97">
            <v>4.7</v>
          </cell>
          <cell r="BA97">
            <v>8.8000000000000007</v>
          </cell>
          <cell r="BB97">
            <v>5.2</v>
          </cell>
          <cell r="BC97">
            <v>4.0999999999999996</v>
          </cell>
          <cell r="BD97">
            <v>5.2</v>
          </cell>
          <cell r="BE97">
            <v>3.5</v>
          </cell>
          <cell r="BF97">
            <v>4.4000000000000004</v>
          </cell>
          <cell r="BG97">
            <v>4.9000000000000004</v>
          </cell>
          <cell r="BH97">
            <v>-1.7</v>
          </cell>
          <cell r="BI97">
            <v>3.2</v>
          </cell>
          <cell r="BJ97">
            <v>-1.9</v>
          </cell>
          <cell r="BK97">
            <v>2</v>
          </cell>
          <cell r="BN97">
            <v>19127</v>
          </cell>
          <cell r="BO97">
            <v>5049</v>
          </cell>
          <cell r="BP97">
            <v>860</v>
          </cell>
          <cell r="BQ97">
            <v>5908</v>
          </cell>
          <cell r="BR97">
            <v>352</v>
          </cell>
          <cell r="BS97">
            <v>6260</v>
          </cell>
          <cell r="BT97">
            <v>998</v>
          </cell>
          <cell r="BU97">
            <v>2116</v>
          </cell>
          <cell r="BV97">
            <v>9374</v>
          </cell>
          <cell r="BW97">
            <v>4140</v>
          </cell>
          <cell r="BX97">
            <v>32641</v>
          </cell>
          <cell r="BY97">
            <v>3669</v>
          </cell>
          <cell r="BZ97">
            <v>-462</v>
          </cell>
          <cell r="CA97">
            <v>35848</v>
          </cell>
          <cell r="CB97">
            <v>0</v>
          </cell>
          <cell r="CC97">
            <v>0</v>
          </cell>
          <cell r="CD97">
            <v>0</v>
          </cell>
          <cell r="CE97">
            <v>0</v>
          </cell>
          <cell r="CF97">
            <v>0</v>
          </cell>
          <cell r="CG97">
            <v>0</v>
          </cell>
          <cell r="CH97">
            <v>0</v>
          </cell>
          <cell r="CI97">
            <v>0</v>
          </cell>
          <cell r="CJ97">
            <v>0</v>
          </cell>
          <cell r="CK97">
            <v>0</v>
          </cell>
          <cell r="CL97">
            <v>3</v>
          </cell>
          <cell r="CM97">
            <v>3</v>
          </cell>
        </row>
        <row r="98">
          <cell r="A98">
            <v>29738</v>
          </cell>
          <cell r="D98">
            <v>21347</v>
          </cell>
          <cell r="E98">
            <v>5916</v>
          </cell>
          <cell r="F98">
            <v>986</v>
          </cell>
          <cell r="G98">
            <v>6902</v>
          </cell>
          <cell r="H98">
            <v>369</v>
          </cell>
          <cell r="I98">
            <v>7270</v>
          </cell>
          <cell r="J98">
            <v>1033</v>
          </cell>
          <cell r="K98">
            <v>2279</v>
          </cell>
          <cell r="L98">
            <v>10582</v>
          </cell>
          <cell r="M98">
            <v>4774</v>
          </cell>
          <cell r="N98">
            <v>36702</v>
          </cell>
          <cell r="O98">
            <v>3855</v>
          </cell>
          <cell r="P98">
            <v>-346</v>
          </cell>
          <cell r="Q98">
            <v>40212</v>
          </cell>
          <cell r="T98">
            <v>3.5</v>
          </cell>
          <cell r="U98">
            <v>4</v>
          </cell>
          <cell r="V98">
            <v>5.3</v>
          </cell>
          <cell r="W98">
            <v>4.0999999999999996</v>
          </cell>
          <cell r="X98">
            <v>4</v>
          </cell>
          <cell r="Y98">
            <v>4.0999999999999996</v>
          </cell>
          <cell r="Z98">
            <v>3.5</v>
          </cell>
          <cell r="AA98">
            <v>4.5999999999999996</v>
          </cell>
          <cell r="AB98">
            <v>4.2</v>
          </cell>
          <cell r="AC98">
            <v>1.2</v>
          </cell>
          <cell r="AD98">
            <v>3.4</v>
          </cell>
          <cell r="AE98">
            <v>2.7</v>
          </cell>
          <cell r="AF98">
            <v>3.9</v>
          </cell>
          <cell r="AI98">
            <v>21480</v>
          </cell>
          <cell r="AJ98">
            <v>5659</v>
          </cell>
          <cell r="AK98">
            <v>986</v>
          </cell>
          <cell r="AL98">
            <v>6645</v>
          </cell>
          <cell r="AM98">
            <v>386</v>
          </cell>
          <cell r="AN98">
            <v>7031</v>
          </cell>
          <cell r="AO98">
            <v>1034</v>
          </cell>
          <cell r="AP98">
            <v>2282</v>
          </cell>
          <cell r="AQ98">
            <v>10347</v>
          </cell>
          <cell r="AR98">
            <v>4672</v>
          </cell>
          <cell r="AS98">
            <v>36499</v>
          </cell>
          <cell r="AT98">
            <v>3918</v>
          </cell>
          <cell r="AU98">
            <v>-466</v>
          </cell>
          <cell r="AV98">
            <v>39952</v>
          </cell>
          <cell r="AY98">
            <v>4.4000000000000004</v>
          </cell>
          <cell r="AZ98">
            <v>-2.6</v>
          </cell>
          <cell r="BA98">
            <v>3.6</v>
          </cell>
          <cell r="BB98">
            <v>-1.7</v>
          </cell>
          <cell r="BC98">
            <v>9.6</v>
          </cell>
          <cell r="BD98">
            <v>-1.1000000000000001</v>
          </cell>
          <cell r="BE98">
            <v>3.6</v>
          </cell>
          <cell r="BF98">
            <v>4.7</v>
          </cell>
          <cell r="BG98">
            <v>0.6</v>
          </cell>
          <cell r="BH98">
            <v>-0.8</v>
          </cell>
          <cell r="BI98">
            <v>2.6</v>
          </cell>
          <cell r="BJ98">
            <v>7.2</v>
          </cell>
          <cell r="BK98">
            <v>3.7</v>
          </cell>
          <cell r="BN98">
            <v>21204</v>
          </cell>
          <cell r="BO98">
            <v>5552</v>
          </cell>
          <cell r="BP98">
            <v>792</v>
          </cell>
          <cell r="BQ98">
            <v>6345</v>
          </cell>
          <cell r="BR98">
            <v>386</v>
          </cell>
          <cell r="BS98">
            <v>6731</v>
          </cell>
          <cell r="BT98">
            <v>1034</v>
          </cell>
          <cell r="BU98">
            <v>2102</v>
          </cell>
          <cell r="BV98">
            <v>9866</v>
          </cell>
          <cell r="BW98">
            <v>3981</v>
          </cell>
          <cell r="BX98">
            <v>35051</v>
          </cell>
          <cell r="BY98">
            <v>3837</v>
          </cell>
          <cell r="BZ98">
            <v>313</v>
          </cell>
          <cell r="CA98">
            <v>39200</v>
          </cell>
          <cell r="CB98">
            <v>0</v>
          </cell>
          <cell r="CC98">
            <v>0</v>
          </cell>
          <cell r="CD98">
            <v>0</v>
          </cell>
          <cell r="CE98">
            <v>0</v>
          </cell>
          <cell r="CF98">
            <v>0</v>
          </cell>
          <cell r="CG98">
            <v>0</v>
          </cell>
          <cell r="CH98">
            <v>0</v>
          </cell>
          <cell r="CI98">
            <v>0</v>
          </cell>
          <cell r="CJ98">
            <v>0</v>
          </cell>
          <cell r="CK98">
            <v>0</v>
          </cell>
          <cell r="CL98">
            <v>7</v>
          </cell>
          <cell r="CM98">
            <v>8</v>
          </cell>
        </row>
        <row r="99">
          <cell r="A99">
            <v>29830</v>
          </cell>
          <cell r="D99">
            <v>22052</v>
          </cell>
          <cell r="E99">
            <v>6005</v>
          </cell>
          <cell r="F99">
            <v>1022</v>
          </cell>
          <cell r="G99">
            <v>7027</v>
          </cell>
          <cell r="H99">
            <v>384</v>
          </cell>
          <cell r="I99">
            <v>7411</v>
          </cell>
          <cell r="J99">
            <v>1067</v>
          </cell>
          <cell r="K99">
            <v>2377</v>
          </cell>
          <cell r="L99">
            <v>10856</v>
          </cell>
          <cell r="M99">
            <v>4835</v>
          </cell>
          <cell r="N99">
            <v>37743</v>
          </cell>
          <cell r="O99">
            <v>4008</v>
          </cell>
          <cell r="P99">
            <v>35</v>
          </cell>
          <cell r="Q99">
            <v>41786</v>
          </cell>
          <cell r="T99">
            <v>3.3</v>
          </cell>
          <cell r="U99">
            <v>1.5</v>
          </cell>
          <cell r="V99">
            <v>3.7</v>
          </cell>
          <cell r="W99">
            <v>1.8</v>
          </cell>
          <cell r="X99">
            <v>4.0999999999999996</v>
          </cell>
          <cell r="Y99">
            <v>1.9</v>
          </cell>
          <cell r="Z99">
            <v>3.4</v>
          </cell>
          <cell r="AA99">
            <v>4.3</v>
          </cell>
          <cell r="AB99">
            <v>2.6</v>
          </cell>
          <cell r="AC99">
            <v>1.3</v>
          </cell>
          <cell r="AD99">
            <v>2.8</v>
          </cell>
          <cell r="AE99">
            <v>4</v>
          </cell>
          <cell r="AF99">
            <v>3.9</v>
          </cell>
          <cell r="AI99">
            <v>22010</v>
          </cell>
          <cell r="AJ99">
            <v>6183</v>
          </cell>
          <cell r="AK99">
            <v>1031</v>
          </cell>
          <cell r="AL99">
            <v>7214</v>
          </cell>
          <cell r="AM99">
            <v>381</v>
          </cell>
          <cell r="AN99">
            <v>7595</v>
          </cell>
          <cell r="AO99">
            <v>1067</v>
          </cell>
          <cell r="AP99">
            <v>2370</v>
          </cell>
          <cell r="AQ99">
            <v>11032</v>
          </cell>
          <cell r="AR99">
            <v>4934</v>
          </cell>
          <cell r="AS99">
            <v>37977</v>
          </cell>
          <cell r="AT99">
            <v>3957</v>
          </cell>
          <cell r="AU99">
            <v>191</v>
          </cell>
          <cell r="AV99">
            <v>42125</v>
          </cell>
          <cell r="AY99">
            <v>2.5</v>
          </cell>
          <cell r="AZ99">
            <v>9.3000000000000007</v>
          </cell>
          <cell r="BA99">
            <v>4.5</v>
          </cell>
          <cell r="BB99">
            <v>8.6</v>
          </cell>
          <cell r="BC99">
            <v>-1.3</v>
          </cell>
          <cell r="BD99">
            <v>8</v>
          </cell>
          <cell r="BE99">
            <v>3.3</v>
          </cell>
          <cell r="BF99">
            <v>3.8</v>
          </cell>
          <cell r="BG99">
            <v>6.6</v>
          </cell>
          <cell r="BH99">
            <v>5.6</v>
          </cell>
          <cell r="BI99">
            <v>4</v>
          </cell>
          <cell r="BJ99">
            <v>1</v>
          </cell>
          <cell r="BK99">
            <v>5.4</v>
          </cell>
          <cell r="BN99">
            <v>22450</v>
          </cell>
          <cell r="BO99">
            <v>6161</v>
          </cell>
          <cell r="BP99">
            <v>1197</v>
          </cell>
          <cell r="BQ99">
            <v>7358</v>
          </cell>
          <cell r="BR99">
            <v>381</v>
          </cell>
          <cell r="BS99">
            <v>7738</v>
          </cell>
          <cell r="BT99">
            <v>1067</v>
          </cell>
          <cell r="BU99">
            <v>2464</v>
          </cell>
          <cell r="BV99">
            <v>11270</v>
          </cell>
          <cell r="BW99">
            <v>4393</v>
          </cell>
          <cell r="BX99">
            <v>38114</v>
          </cell>
          <cell r="BY99">
            <v>3879</v>
          </cell>
          <cell r="BZ99">
            <v>-461</v>
          </cell>
          <cell r="CA99">
            <v>41531</v>
          </cell>
          <cell r="CB99">
            <v>0</v>
          </cell>
          <cell r="CC99">
            <v>0</v>
          </cell>
          <cell r="CD99">
            <v>0</v>
          </cell>
          <cell r="CE99">
            <v>0</v>
          </cell>
          <cell r="CF99">
            <v>1</v>
          </cell>
          <cell r="CG99">
            <v>0</v>
          </cell>
          <cell r="CH99">
            <v>1</v>
          </cell>
          <cell r="CI99">
            <v>0</v>
          </cell>
          <cell r="CJ99">
            <v>0</v>
          </cell>
          <cell r="CK99">
            <v>1</v>
          </cell>
          <cell r="CL99">
            <v>15</v>
          </cell>
          <cell r="CM99">
            <v>14</v>
          </cell>
        </row>
        <row r="100">
          <cell r="A100">
            <v>29921</v>
          </cell>
          <cell r="D100">
            <v>22865</v>
          </cell>
          <cell r="E100">
            <v>6001</v>
          </cell>
          <cell r="F100">
            <v>1070</v>
          </cell>
          <cell r="G100">
            <v>7071</v>
          </cell>
          <cell r="H100">
            <v>416</v>
          </cell>
          <cell r="I100">
            <v>7488</v>
          </cell>
          <cell r="J100">
            <v>1104</v>
          </cell>
          <cell r="K100">
            <v>2464</v>
          </cell>
          <cell r="L100">
            <v>11055</v>
          </cell>
          <cell r="M100">
            <v>4916</v>
          </cell>
          <cell r="N100">
            <v>38836</v>
          </cell>
          <cell r="O100">
            <v>4176</v>
          </cell>
          <cell r="P100">
            <v>284</v>
          </cell>
          <cell r="Q100">
            <v>43296</v>
          </cell>
          <cell r="T100">
            <v>3.7</v>
          </cell>
          <cell r="U100">
            <v>-0.1</v>
          </cell>
          <cell r="V100">
            <v>4.7</v>
          </cell>
          <cell r="W100">
            <v>0.6</v>
          </cell>
          <cell r="X100">
            <v>8.4</v>
          </cell>
          <cell r="Y100">
            <v>1</v>
          </cell>
          <cell r="Z100">
            <v>3.4</v>
          </cell>
          <cell r="AA100">
            <v>3.6</v>
          </cell>
          <cell r="AB100">
            <v>1.8</v>
          </cell>
          <cell r="AC100">
            <v>1.7</v>
          </cell>
          <cell r="AD100">
            <v>2.9</v>
          </cell>
          <cell r="AE100">
            <v>4.2</v>
          </cell>
          <cell r="AF100">
            <v>3.6</v>
          </cell>
          <cell r="AI100">
            <v>22733</v>
          </cell>
          <cell r="AJ100">
            <v>6083</v>
          </cell>
          <cell r="AK100">
            <v>1032</v>
          </cell>
          <cell r="AL100">
            <v>7115</v>
          </cell>
          <cell r="AM100">
            <v>414</v>
          </cell>
          <cell r="AN100">
            <v>7528</v>
          </cell>
          <cell r="AO100">
            <v>1104</v>
          </cell>
          <cell r="AP100">
            <v>2483</v>
          </cell>
          <cell r="AQ100">
            <v>11115</v>
          </cell>
          <cell r="AR100">
            <v>4876</v>
          </cell>
          <cell r="AS100">
            <v>38723</v>
          </cell>
          <cell r="AT100">
            <v>4210</v>
          </cell>
          <cell r="AU100">
            <v>392</v>
          </cell>
          <cell r="AV100">
            <v>43326</v>
          </cell>
          <cell r="AY100">
            <v>3.3</v>
          </cell>
          <cell r="AZ100">
            <v>-1.6</v>
          </cell>
          <cell r="BA100">
            <v>0.1</v>
          </cell>
          <cell r="BB100">
            <v>-1.4</v>
          </cell>
          <cell r="BC100">
            <v>8.6</v>
          </cell>
          <cell r="BD100">
            <v>-0.9</v>
          </cell>
          <cell r="BE100">
            <v>3.4</v>
          </cell>
          <cell r="BF100">
            <v>4.8</v>
          </cell>
          <cell r="BG100">
            <v>0.7</v>
          </cell>
          <cell r="BH100">
            <v>-1.2</v>
          </cell>
          <cell r="BI100">
            <v>2</v>
          </cell>
          <cell r="BJ100">
            <v>6.4</v>
          </cell>
          <cell r="BK100">
            <v>2.9</v>
          </cell>
          <cell r="BN100">
            <v>24090</v>
          </cell>
          <cell r="BO100">
            <v>6984</v>
          </cell>
          <cell r="BP100">
            <v>1168</v>
          </cell>
          <cell r="BQ100">
            <v>8152</v>
          </cell>
          <cell r="BR100">
            <v>414</v>
          </cell>
          <cell r="BS100">
            <v>8566</v>
          </cell>
          <cell r="BT100">
            <v>1104</v>
          </cell>
          <cell r="BU100">
            <v>2636</v>
          </cell>
          <cell r="BV100">
            <v>12306</v>
          </cell>
          <cell r="BW100">
            <v>6993</v>
          </cell>
          <cell r="BX100">
            <v>43389</v>
          </cell>
          <cell r="BY100">
            <v>4364</v>
          </cell>
          <cell r="BZ100">
            <v>111</v>
          </cell>
          <cell r="CA100">
            <v>47865</v>
          </cell>
          <cell r="CB100">
            <v>0</v>
          </cell>
          <cell r="CC100">
            <v>0</v>
          </cell>
          <cell r="CD100">
            <v>0</v>
          </cell>
          <cell r="CE100">
            <v>0</v>
          </cell>
          <cell r="CF100">
            <v>-1</v>
          </cell>
          <cell r="CG100">
            <v>0</v>
          </cell>
          <cell r="CH100">
            <v>0</v>
          </cell>
          <cell r="CI100">
            <v>0</v>
          </cell>
          <cell r="CJ100">
            <v>0</v>
          </cell>
          <cell r="CK100">
            <v>0</v>
          </cell>
          <cell r="CL100">
            <v>15</v>
          </cell>
          <cell r="CM100">
            <v>16</v>
          </cell>
        </row>
        <row r="101">
          <cell r="A101">
            <v>30011</v>
          </cell>
          <cell r="D101">
            <v>23894</v>
          </cell>
          <cell r="E101">
            <v>5862</v>
          </cell>
          <cell r="F101">
            <v>1120</v>
          </cell>
          <cell r="G101">
            <v>6982</v>
          </cell>
          <cell r="H101">
            <v>512</v>
          </cell>
          <cell r="I101">
            <v>7495</v>
          </cell>
          <cell r="J101">
            <v>1145</v>
          </cell>
          <cell r="K101">
            <v>2547</v>
          </cell>
          <cell r="L101">
            <v>11186</v>
          </cell>
          <cell r="M101">
            <v>4887</v>
          </cell>
          <cell r="N101">
            <v>39968</v>
          </cell>
          <cell r="O101">
            <v>4305</v>
          </cell>
          <cell r="P101">
            <v>279</v>
          </cell>
          <cell r="Q101">
            <v>44552</v>
          </cell>
          <cell r="T101">
            <v>4.5</v>
          </cell>
          <cell r="U101">
            <v>-2.2999999999999998</v>
          </cell>
          <cell r="V101">
            <v>4.5999999999999996</v>
          </cell>
          <cell r="W101">
            <v>-1.3</v>
          </cell>
          <cell r="X101">
            <v>23.1</v>
          </cell>
          <cell r="Y101">
            <v>0.1</v>
          </cell>
          <cell r="Z101">
            <v>3.7</v>
          </cell>
          <cell r="AA101">
            <v>3.4</v>
          </cell>
          <cell r="AB101">
            <v>1.2</v>
          </cell>
          <cell r="AC101">
            <v>-0.6</v>
          </cell>
          <cell r="AD101">
            <v>2.9</v>
          </cell>
          <cell r="AE101">
            <v>3.1</v>
          </cell>
          <cell r="AF101">
            <v>2.9</v>
          </cell>
          <cell r="AI101">
            <v>23946</v>
          </cell>
          <cell r="AJ101">
            <v>5673</v>
          </cell>
          <cell r="AK101">
            <v>1162</v>
          </cell>
          <cell r="AL101">
            <v>6835</v>
          </cell>
          <cell r="AM101">
            <v>505</v>
          </cell>
          <cell r="AN101">
            <v>7339</v>
          </cell>
          <cell r="AO101">
            <v>1144</v>
          </cell>
          <cell r="AP101">
            <v>2532</v>
          </cell>
          <cell r="AQ101">
            <v>11015</v>
          </cell>
          <cell r="AR101">
            <v>4854</v>
          </cell>
          <cell r="AS101">
            <v>39815</v>
          </cell>
          <cell r="AT101">
            <v>4311</v>
          </cell>
          <cell r="AU101">
            <v>122</v>
          </cell>
          <cell r="AV101">
            <v>44249</v>
          </cell>
          <cell r="AY101">
            <v>5.3</v>
          </cell>
          <cell r="AZ101">
            <v>-6.7</v>
          </cell>
          <cell r="BA101">
            <v>12.6</v>
          </cell>
          <cell r="BB101">
            <v>-3.9</v>
          </cell>
          <cell r="BC101">
            <v>22</v>
          </cell>
          <cell r="BD101">
            <v>-2.5</v>
          </cell>
          <cell r="BE101">
            <v>3.7</v>
          </cell>
          <cell r="BF101">
            <v>2</v>
          </cell>
          <cell r="BG101">
            <v>-0.9</v>
          </cell>
          <cell r="BH101">
            <v>-0.5</v>
          </cell>
          <cell r="BI101">
            <v>2.8</v>
          </cell>
          <cell r="BJ101">
            <v>2.4</v>
          </cell>
          <cell r="BK101">
            <v>2.1</v>
          </cell>
          <cell r="BN101">
            <v>22212</v>
          </cell>
          <cell r="BO101">
            <v>4972</v>
          </cell>
          <cell r="BP101">
            <v>1055</v>
          </cell>
          <cell r="BQ101">
            <v>6027</v>
          </cell>
          <cell r="BR101">
            <v>505</v>
          </cell>
          <cell r="BS101">
            <v>6532</v>
          </cell>
          <cell r="BT101">
            <v>1144</v>
          </cell>
          <cell r="BU101">
            <v>2456</v>
          </cell>
          <cell r="BV101">
            <v>10132</v>
          </cell>
          <cell r="BW101">
            <v>4233</v>
          </cell>
          <cell r="BX101">
            <v>36577</v>
          </cell>
          <cell r="BY101">
            <v>4325</v>
          </cell>
          <cell r="BZ101">
            <v>306</v>
          </cell>
          <cell r="CA101">
            <v>41208</v>
          </cell>
          <cell r="CB101">
            <v>0</v>
          </cell>
          <cell r="CC101">
            <v>0</v>
          </cell>
          <cell r="CD101">
            <v>0</v>
          </cell>
          <cell r="CE101">
            <v>0</v>
          </cell>
          <cell r="CF101">
            <v>0</v>
          </cell>
          <cell r="CG101">
            <v>0</v>
          </cell>
          <cell r="CH101">
            <v>0</v>
          </cell>
          <cell r="CI101">
            <v>0</v>
          </cell>
          <cell r="CJ101">
            <v>0</v>
          </cell>
          <cell r="CK101">
            <v>0</v>
          </cell>
          <cell r="CL101">
            <v>16</v>
          </cell>
          <cell r="CM101">
            <v>17</v>
          </cell>
        </row>
        <row r="102">
          <cell r="A102">
            <v>30103</v>
          </cell>
          <cell r="D102">
            <v>24986</v>
          </cell>
          <cell r="E102">
            <v>5684</v>
          </cell>
          <cell r="F102">
            <v>1184</v>
          </cell>
          <cell r="G102">
            <v>6868</v>
          </cell>
          <cell r="H102">
            <v>689</v>
          </cell>
          <cell r="I102">
            <v>7558</v>
          </cell>
          <cell r="J102">
            <v>1193</v>
          </cell>
          <cell r="K102">
            <v>2628</v>
          </cell>
          <cell r="L102">
            <v>11379</v>
          </cell>
          <cell r="M102">
            <v>4694</v>
          </cell>
          <cell r="N102">
            <v>41059</v>
          </cell>
          <cell r="O102">
            <v>4435</v>
          </cell>
          <cell r="P102">
            <v>144</v>
          </cell>
          <cell r="Q102">
            <v>45637</v>
          </cell>
          <cell r="T102">
            <v>4.5999999999999996</v>
          </cell>
          <cell r="U102">
            <v>-3</v>
          </cell>
          <cell r="V102">
            <v>5.7</v>
          </cell>
          <cell r="W102">
            <v>-1.6</v>
          </cell>
          <cell r="X102">
            <v>34.5</v>
          </cell>
          <cell r="Y102">
            <v>0.8</v>
          </cell>
          <cell r="Z102">
            <v>4.2</v>
          </cell>
          <cell r="AA102">
            <v>3.2</v>
          </cell>
          <cell r="AB102">
            <v>1.7</v>
          </cell>
          <cell r="AC102">
            <v>-4</v>
          </cell>
          <cell r="AD102">
            <v>2.7</v>
          </cell>
          <cell r="AE102">
            <v>3</v>
          </cell>
          <cell r="AF102">
            <v>2.4</v>
          </cell>
          <cell r="AI102">
            <v>24897</v>
          </cell>
          <cell r="AJ102">
            <v>5848</v>
          </cell>
          <cell r="AK102">
            <v>1171</v>
          </cell>
          <cell r="AL102">
            <v>7019</v>
          </cell>
          <cell r="AM102">
            <v>653</v>
          </cell>
          <cell r="AN102">
            <v>7671</v>
          </cell>
          <cell r="AO102">
            <v>1189</v>
          </cell>
          <cell r="AP102">
            <v>2625</v>
          </cell>
          <cell r="AQ102">
            <v>11485</v>
          </cell>
          <cell r="AR102">
            <v>4858</v>
          </cell>
          <cell r="AS102">
            <v>41241</v>
          </cell>
          <cell r="AT102">
            <v>4440</v>
          </cell>
          <cell r="AU102">
            <v>233</v>
          </cell>
          <cell r="AV102">
            <v>45915</v>
          </cell>
          <cell r="AY102">
            <v>4</v>
          </cell>
          <cell r="AZ102">
            <v>3.1</v>
          </cell>
          <cell r="BA102">
            <v>0.7</v>
          </cell>
          <cell r="BB102">
            <v>2.7</v>
          </cell>
          <cell r="BC102">
            <v>29.3</v>
          </cell>
          <cell r="BD102">
            <v>4.5</v>
          </cell>
          <cell r="BE102">
            <v>4</v>
          </cell>
          <cell r="BF102">
            <v>3.7</v>
          </cell>
          <cell r="BG102">
            <v>4.3</v>
          </cell>
          <cell r="BH102">
            <v>0.1</v>
          </cell>
          <cell r="BI102">
            <v>3.6</v>
          </cell>
          <cell r="BJ102">
            <v>3</v>
          </cell>
          <cell r="BK102">
            <v>3.8</v>
          </cell>
          <cell r="BN102">
            <v>25036</v>
          </cell>
          <cell r="BO102">
            <v>5744</v>
          </cell>
          <cell r="BP102">
            <v>931</v>
          </cell>
          <cell r="BQ102">
            <v>6676</v>
          </cell>
          <cell r="BR102">
            <v>653</v>
          </cell>
          <cell r="BS102">
            <v>7329</v>
          </cell>
          <cell r="BT102">
            <v>1189</v>
          </cell>
          <cell r="BU102">
            <v>2422</v>
          </cell>
          <cell r="BV102">
            <v>10940</v>
          </cell>
          <cell r="BW102">
            <v>3897</v>
          </cell>
          <cell r="BX102">
            <v>39873</v>
          </cell>
          <cell r="BY102">
            <v>4353</v>
          </cell>
          <cell r="BZ102">
            <v>815</v>
          </cell>
          <cell r="CA102">
            <v>45041</v>
          </cell>
          <cell r="CB102">
            <v>0</v>
          </cell>
          <cell r="CC102">
            <v>0</v>
          </cell>
          <cell r="CD102">
            <v>0</v>
          </cell>
          <cell r="CE102">
            <v>0</v>
          </cell>
          <cell r="CF102">
            <v>0</v>
          </cell>
          <cell r="CG102">
            <v>0</v>
          </cell>
          <cell r="CH102">
            <v>0</v>
          </cell>
          <cell r="CI102">
            <v>1</v>
          </cell>
          <cell r="CJ102">
            <v>0</v>
          </cell>
          <cell r="CK102">
            <v>0</v>
          </cell>
          <cell r="CL102">
            <v>-13</v>
          </cell>
          <cell r="CM102">
            <v>-12</v>
          </cell>
        </row>
        <row r="103">
          <cell r="A103">
            <v>30195</v>
          </cell>
          <cell r="D103">
            <v>25817</v>
          </cell>
          <cell r="E103">
            <v>5631</v>
          </cell>
          <cell r="F103">
            <v>1250</v>
          </cell>
          <cell r="G103">
            <v>6880</v>
          </cell>
          <cell r="H103">
            <v>900</v>
          </cell>
          <cell r="I103">
            <v>7781</v>
          </cell>
          <cell r="J103">
            <v>1243</v>
          </cell>
          <cell r="K103">
            <v>2715</v>
          </cell>
          <cell r="L103">
            <v>11739</v>
          </cell>
          <cell r="M103">
            <v>4425</v>
          </cell>
          <cell r="N103">
            <v>41980</v>
          </cell>
          <cell r="O103">
            <v>4588</v>
          </cell>
          <cell r="P103">
            <v>-22</v>
          </cell>
          <cell r="Q103">
            <v>46546</v>
          </cell>
          <cell r="T103">
            <v>3.3</v>
          </cell>
          <cell r="U103">
            <v>-0.9</v>
          </cell>
          <cell r="V103">
            <v>5.5</v>
          </cell>
          <cell r="W103">
            <v>0.2</v>
          </cell>
          <cell r="X103">
            <v>30.6</v>
          </cell>
          <cell r="Y103">
            <v>2.9</v>
          </cell>
          <cell r="Z103">
            <v>4.2</v>
          </cell>
          <cell r="AA103">
            <v>3.3</v>
          </cell>
          <cell r="AB103">
            <v>3.2</v>
          </cell>
          <cell r="AC103">
            <v>-5.7</v>
          </cell>
          <cell r="AD103">
            <v>2.2000000000000002</v>
          </cell>
          <cell r="AE103">
            <v>3.4</v>
          </cell>
          <cell r="AF103">
            <v>2</v>
          </cell>
          <cell r="AI103">
            <v>26008</v>
          </cell>
          <cell r="AJ103">
            <v>5540</v>
          </cell>
          <cell r="AK103">
            <v>1200</v>
          </cell>
          <cell r="AL103">
            <v>6740</v>
          </cell>
          <cell r="AM103">
            <v>934</v>
          </cell>
          <cell r="AN103">
            <v>7674</v>
          </cell>
          <cell r="AO103">
            <v>1246</v>
          </cell>
          <cell r="AP103">
            <v>2730</v>
          </cell>
          <cell r="AQ103">
            <v>11651</v>
          </cell>
          <cell r="AR103">
            <v>4325</v>
          </cell>
          <cell r="AS103">
            <v>41983</v>
          </cell>
          <cell r="AT103">
            <v>4528</v>
          </cell>
          <cell r="AU103">
            <v>-35</v>
          </cell>
          <cell r="AV103">
            <v>46477</v>
          </cell>
          <cell r="AY103">
            <v>4.5</v>
          </cell>
          <cell r="AZ103">
            <v>-5.3</v>
          </cell>
          <cell r="BA103">
            <v>2.5</v>
          </cell>
          <cell r="BB103">
            <v>-4</v>
          </cell>
          <cell r="BC103">
            <v>43.1</v>
          </cell>
          <cell r="BD103">
            <v>0</v>
          </cell>
          <cell r="BE103">
            <v>4.8</v>
          </cell>
          <cell r="BF103">
            <v>4</v>
          </cell>
          <cell r="BG103">
            <v>1.4</v>
          </cell>
          <cell r="BH103">
            <v>-11</v>
          </cell>
          <cell r="BI103">
            <v>1.8</v>
          </cell>
          <cell r="BJ103">
            <v>2</v>
          </cell>
          <cell r="BK103">
            <v>1.2</v>
          </cell>
          <cell r="BN103">
            <v>25739</v>
          </cell>
          <cell r="BO103">
            <v>5548</v>
          </cell>
          <cell r="BP103">
            <v>1414</v>
          </cell>
          <cell r="BQ103">
            <v>6962</v>
          </cell>
          <cell r="BR103">
            <v>934</v>
          </cell>
          <cell r="BS103">
            <v>7896</v>
          </cell>
          <cell r="BT103">
            <v>1246</v>
          </cell>
          <cell r="BU103">
            <v>2840</v>
          </cell>
          <cell r="BV103">
            <v>11982</v>
          </cell>
          <cell r="BW103">
            <v>4035</v>
          </cell>
          <cell r="BX103">
            <v>41756</v>
          </cell>
          <cell r="BY103">
            <v>4435</v>
          </cell>
          <cell r="BZ103">
            <v>-157</v>
          </cell>
          <cell r="CA103">
            <v>46034</v>
          </cell>
          <cell r="CB103">
            <v>0</v>
          </cell>
          <cell r="CC103">
            <v>0</v>
          </cell>
          <cell r="CD103">
            <v>0</v>
          </cell>
          <cell r="CE103">
            <v>0</v>
          </cell>
          <cell r="CF103">
            <v>0</v>
          </cell>
          <cell r="CG103">
            <v>0</v>
          </cell>
          <cell r="CH103">
            <v>0</v>
          </cell>
          <cell r="CI103">
            <v>0</v>
          </cell>
          <cell r="CJ103">
            <v>1</v>
          </cell>
          <cell r="CK103">
            <v>0</v>
          </cell>
          <cell r="CL103">
            <v>-14</v>
          </cell>
          <cell r="CM103">
            <v>-13</v>
          </cell>
        </row>
        <row r="104">
          <cell r="A104">
            <v>30286</v>
          </cell>
          <cell r="D104">
            <v>26093</v>
          </cell>
          <cell r="E104">
            <v>5759</v>
          </cell>
          <cell r="F104">
            <v>1256</v>
          </cell>
          <cell r="G104">
            <v>7015</v>
          </cell>
          <cell r="H104">
            <v>1070</v>
          </cell>
          <cell r="I104">
            <v>8084</v>
          </cell>
          <cell r="J104">
            <v>1290</v>
          </cell>
          <cell r="K104">
            <v>2802</v>
          </cell>
          <cell r="L104">
            <v>12177</v>
          </cell>
          <cell r="M104">
            <v>4141</v>
          </cell>
          <cell r="N104">
            <v>42411</v>
          </cell>
          <cell r="O104">
            <v>4754</v>
          </cell>
          <cell r="P104">
            <v>-124</v>
          </cell>
          <cell r="Q104">
            <v>47041</v>
          </cell>
          <cell r="T104">
            <v>1.1000000000000001</v>
          </cell>
          <cell r="U104">
            <v>2.2999999999999998</v>
          </cell>
          <cell r="V104">
            <v>0.5</v>
          </cell>
          <cell r="W104">
            <v>2</v>
          </cell>
          <cell r="X104">
            <v>18.8</v>
          </cell>
          <cell r="Y104">
            <v>3.9</v>
          </cell>
          <cell r="Z104">
            <v>3.8</v>
          </cell>
          <cell r="AA104">
            <v>3.2</v>
          </cell>
          <cell r="AB104">
            <v>3.7</v>
          </cell>
          <cell r="AC104">
            <v>-6.4</v>
          </cell>
          <cell r="AD104">
            <v>1</v>
          </cell>
          <cell r="AE104">
            <v>3.6</v>
          </cell>
          <cell r="AF104">
            <v>1.1000000000000001</v>
          </cell>
          <cell r="AI104">
            <v>26109</v>
          </cell>
          <cell r="AJ104">
            <v>5760</v>
          </cell>
          <cell r="AK104">
            <v>1357</v>
          </cell>
          <cell r="AL104">
            <v>7116</v>
          </cell>
          <cell r="AM104">
            <v>1082</v>
          </cell>
          <cell r="AN104">
            <v>8198</v>
          </cell>
          <cell r="AO104">
            <v>1291</v>
          </cell>
          <cell r="AP104">
            <v>2782</v>
          </cell>
          <cell r="AQ104">
            <v>12272</v>
          </cell>
          <cell r="AR104">
            <v>4150</v>
          </cell>
          <cell r="AS104">
            <v>42531</v>
          </cell>
          <cell r="AT104">
            <v>4805</v>
          </cell>
          <cell r="AU104">
            <v>-134</v>
          </cell>
          <cell r="AV104">
            <v>47202</v>
          </cell>
          <cell r="AY104">
            <v>0.4</v>
          </cell>
          <cell r="AZ104">
            <v>4</v>
          </cell>
          <cell r="BA104">
            <v>13</v>
          </cell>
          <cell r="BB104">
            <v>5.6</v>
          </cell>
          <cell r="BC104">
            <v>15.9</v>
          </cell>
          <cell r="BD104">
            <v>6.8</v>
          </cell>
          <cell r="BE104">
            <v>3.6</v>
          </cell>
          <cell r="BF104">
            <v>1.9</v>
          </cell>
          <cell r="BG104">
            <v>5.3</v>
          </cell>
          <cell r="BH104">
            <v>-4</v>
          </cell>
          <cell r="BI104">
            <v>1.3</v>
          </cell>
          <cell r="BJ104">
            <v>6.1</v>
          </cell>
          <cell r="BK104">
            <v>1.6</v>
          </cell>
          <cell r="BN104">
            <v>27908</v>
          </cell>
          <cell r="BO104">
            <v>6524</v>
          </cell>
          <cell r="BP104">
            <v>1517</v>
          </cell>
          <cell r="BQ104">
            <v>8041</v>
          </cell>
          <cell r="BR104">
            <v>1082</v>
          </cell>
          <cell r="BS104">
            <v>9123</v>
          </cell>
          <cell r="BT104">
            <v>1291</v>
          </cell>
          <cell r="BU104">
            <v>2950</v>
          </cell>
          <cell r="BV104">
            <v>13364</v>
          </cell>
          <cell r="BW104">
            <v>5642</v>
          </cell>
          <cell r="BX104">
            <v>46914</v>
          </cell>
          <cell r="BY104">
            <v>4988</v>
          </cell>
          <cell r="BZ104">
            <v>-541</v>
          </cell>
          <cell r="CA104">
            <v>51361</v>
          </cell>
          <cell r="CB104">
            <v>0</v>
          </cell>
          <cell r="CC104">
            <v>0</v>
          </cell>
          <cell r="CD104">
            <v>0</v>
          </cell>
          <cell r="CE104">
            <v>0</v>
          </cell>
          <cell r="CF104">
            <v>0</v>
          </cell>
          <cell r="CG104">
            <v>0</v>
          </cell>
          <cell r="CH104">
            <v>0</v>
          </cell>
          <cell r="CI104">
            <v>0</v>
          </cell>
          <cell r="CJ104">
            <v>0</v>
          </cell>
          <cell r="CK104">
            <v>0</v>
          </cell>
          <cell r="CL104">
            <v>-28</v>
          </cell>
          <cell r="CM104">
            <v>-28</v>
          </cell>
        </row>
        <row r="105">
          <cell r="A105">
            <v>30376</v>
          </cell>
          <cell r="D105">
            <v>25970</v>
          </cell>
          <cell r="E105">
            <v>6126</v>
          </cell>
          <cell r="F105">
            <v>1242</v>
          </cell>
          <cell r="G105">
            <v>7368</v>
          </cell>
          <cell r="H105">
            <v>1148</v>
          </cell>
          <cell r="I105">
            <v>8517</v>
          </cell>
          <cell r="J105">
            <v>1329</v>
          </cell>
          <cell r="K105">
            <v>2874</v>
          </cell>
          <cell r="L105">
            <v>12720</v>
          </cell>
          <cell r="M105">
            <v>4187</v>
          </cell>
          <cell r="N105">
            <v>42877</v>
          </cell>
          <cell r="O105">
            <v>4912</v>
          </cell>
          <cell r="P105">
            <v>-189</v>
          </cell>
          <cell r="Q105">
            <v>47600</v>
          </cell>
          <cell r="T105">
            <v>-0.5</v>
          </cell>
          <cell r="U105">
            <v>6.4</v>
          </cell>
          <cell r="V105">
            <v>-1.1000000000000001</v>
          </cell>
          <cell r="W105">
            <v>5</v>
          </cell>
          <cell r="X105">
            <v>7.4</v>
          </cell>
          <cell r="Y105">
            <v>5.4</v>
          </cell>
          <cell r="Z105">
            <v>3</v>
          </cell>
          <cell r="AA105">
            <v>2.6</v>
          </cell>
          <cell r="AB105">
            <v>4.5</v>
          </cell>
          <cell r="AC105">
            <v>1.1000000000000001</v>
          </cell>
          <cell r="AD105">
            <v>1.1000000000000001</v>
          </cell>
          <cell r="AE105">
            <v>3.3</v>
          </cell>
          <cell r="AF105">
            <v>1.2</v>
          </cell>
          <cell r="AI105">
            <v>26119</v>
          </cell>
          <cell r="AJ105">
            <v>6036</v>
          </cell>
          <cell r="AK105">
            <v>1232</v>
          </cell>
          <cell r="AL105">
            <v>7268</v>
          </cell>
          <cell r="AM105">
            <v>1154</v>
          </cell>
          <cell r="AN105">
            <v>8422</v>
          </cell>
          <cell r="AO105">
            <v>1330</v>
          </cell>
          <cell r="AP105">
            <v>2897</v>
          </cell>
          <cell r="AQ105">
            <v>12648</v>
          </cell>
          <cell r="AR105">
            <v>4200</v>
          </cell>
          <cell r="AS105">
            <v>42967</v>
          </cell>
          <cell r="AT105">
            <v>4939</v>
          </cell>
          <cell r="AU105">
            <v>-302</v>
          </cell>
          <cell r="AV105">
            <v>47603</v>
          </cell>
          <cell r="AY105">
            <v>0</v>
          </cell>
          <cell r="AZ105">
            <v>4.8</v>
          </cell>
          <cell r="BA105">
            <v>-9.1999999999999993</v>
          </cell>
          <cell r="BB105">
            <v>2.1</v>
          </cell>
          <cell r="BC105">
            <v>6.7</v>
          </cell>
          <cell r="BD105">
            <v>2.7</v>
          </cell>
          <cell r="BE105">
            <v>3</v>
          </cell>
          <cell r="BF105">
            <v>4.0999999999999996</v>
          </cell>
          <cell r="BG105">
            <v>3.1</v>
          </cell>
          <cell r="BH105">
            <v>1.2</v>
          </cell>
          <cell r="BI105">
            <v>1</v>
          </cell>
          <cell r="BJ105">
            <v>2.8</v>
          </cell>
          <cell r="BK105">
            <v>0.8</v>
          </cell>
          <cell r="BN105">
            <v>24109</v>
          </cell>
          <cell r="BO105">
            <v>5345</v>
          </cell>
          <cell r="BP105">
            <v>1121</v>
          </cell>
          <cell r="BQ105">
            <v>6466</v>
          </cell>
          <cell r="BR105">
            <v>1154</v>
          </cell>
          <cell r="BS105">
            <v>7620</v>
          </cell>
          <cell r="BT105">
            <v>1330</v>
          </cell>
          <cell r="BU105">
            <v>2809</v>
          </cell>
          <cell r="BV105">
            <v>11758</v>
          </cell>
          <cell r="BW105">
            <v>3725</v>
          </cell>
          <cell r="BX105">
            <v>39593</v>
          </cell>
          <cell r="BY105">
            <v>4953</v>
          </cell>
          <cell r="BZ105">
            <v>-202</v>
          </cell>
          <cell r="CA105">
            <v>44344</v>
          </cell>
          <cell r="CB105">
            <v>0</v>
          </cell>
          <cell r="CC105">
            <v>0</v>
          </cell>
          <cell r="CD105">
            <v>0</v>
          </cell>
          <cell r="CE105">
            <v>0</v>
          </cell>
          <cell r="CF105">
            <v>0</v>
          </cell>
          <cell r="CG105">
            <v>0</v>
          </cell>
          <cell r="CH105">
            <v>0</v>
          </cell>
          <cell r="CI105">
            <v>0</v>
          </cell>
          <cell r="CJ105">
            <v>0</v>
          </cell>
          <cell r="CK105">
            <v>0</v>
          </cell>
          <cell r="CL105">
            <v>-27</v>
          </cell>
          <cell r="CM105">
            <v>-27</v>
          </cell>
        </row>
        <row r="106">
          <cell r="A106">
            <v>30468</v>
          </cell>
          <cell r="D106">
            <v>25887</v>
          </cell>
          <cell r="E106">
            <v>6603</v>
          </cell>
          <cell r="F106">
            <v>1284</v>
          </cell>
          <cell r="G106">
            <v>7888</v>
          </cell>
          <cell r="H106">
            <v>1157</v>
          </cell>
          <cell r="I106">
            <v>9044</v>
          </cell>
          <cell r="J106">
            <v>1361</v>
          </cell>
          <cell r="K106">
            <v>2939</v>
          </cell>
          <cell r="L106">
            <v>13345</v>
          </cell>
          <cell r="M106">
            <v>4601</v>
          </cell>
          <cell r="N106">
            <v>43833</v>
          </cell>
          <cell r="O106">
            <v>5028</v>
          </cell>
          <cell r="P106">
            <v>-129</v>
          </cell>
          <cell r="Q106">
            <v>48732</v>
          </cell>
          <cell r="T106">
            <v>-0.3</v>
          </cell>
          <cell r="U106">
            <v>7.8</v>
          </cell>
          <cell r="V106">
            <v>3.4</v>
          </cell>
          <cell r="W106">
            <v>7</v>
          </cell>
          <cell r="X106">
            <v>0.7</v>
          </cell>
          <cell r="Y106">
            <v>6.2</v>
          </cell>
          <cell r="Z106">
            <v>2.4</v>
          </cell>
          <cell r="AA106">
            <v>2.2999999999999998</v>
          </cell>
          <cell r="AB106">
            <v>4.9000000000000004</v>
          </cell>
          <cell r="AC106">
            <v>9.9</v>
          </cell>
          <cell r="AD106">
            <v>2.2000000000000002</v>
          </cell>
          <cell r="AE106">
            <v>2.4</v>
          </cell>
          <cell r="AF106">
            <v>2.4</v>
          </cell>
          <cell r="AI106">
            <v>25540</v>
          </cell>
          <cell r="AJ106">
            <v>6723</v>
          </cell>
          <cell r="AK106">
            <v>1157</v>
          </cell>
          <cell r="AL106">
            <v>7880</v>
          </cell>
          <cell r="AM106">
            <v>1149</v>
          </cell>
          <cell r="AN106">
            <v>9029</v>
          </cell>
          <cell r="AO106">
            <v>1361</v>
          </cell>
          <cell r="AP106">
            <v>2934</v>
          </cell>
          <cell r="AQ106">
            <v>13325</v>
          </cell>
          <cell r="AR106">
            <v>4271</v>
          </cell>
          <cell r="AS106">
            <v>43136</v>
          </cell>
          <cell r="AT106">
            <v>4972</v>
          </cell>
          <cell r="AU106">
            <v>53</v>
          </cell>
          <cell r="AV106">
            <v>48161</v>
          </cell>
          <cell r="AY106">
            <v>-2.2000000000000002</v>
          </cell>
          <cell r="AZ106">
            <v>11.4</v>
          </cell>
          <cell r="BA106">
            <v>-6</v>
          </cell>
          <cell r="BB106">
            <v>8.4</v>
          </cell>
          <cell r="BC106">
            <v>-0.4</v>
          </cell>
          <cell r="BD106">
            <v>7.2</v>
          </cell>
          <cell r="BE106">
            <v>2.4</v>
          </cell>
          <cell r="BF106">
            <v>1.3</v>
          </cell>
          <cell r="BG106">
            <v>5.4</v>
          </cell>
          <cell r="BH106">
            <v>1.7</v>
          </cell>
          <cell r="BI106">
            <v>0.4</v>
          </cell>
          <cell r="BJ106">
            <v>0.7</v>
          </cell>
          <cell r="BK106">
            <v>1.2</v>
          </cell>
          <cell r="BN106">
            <v>26153</v>
          </cell>
          <cell r="BO106">
            <v>6613</v>
          </cell>
          <cell r="BP106">
            <v>922</v>
          </cell>
          <cell r="BQ106">
            <v>7535</v>
          </cell>
          <cell r="BR106">
            <v>1149</v>
          </cell>
          <cell r="BS106">
            <v>8684</v>
          </cell>
          <cell r="BT106">
            <v>1361</v>
          </cell>
          <cell r="BU106">
            <v>2712</v>
          </cell>
          <cell r="BV106">
            <v>12758</v>
          </cell>
          <cell r="BW106">
            <v>3536</v>
          </cell>
          <cell r="BX106">
            <v>42448</v>
          </cell>
          <cell r="BY106">
            <v>4874</v>
          </cell>
          <cell r="BZ106">
            <v>128</v>
          </cell>
          <cell r="CA106">
            <v>47450</v>
          </cell>
          <cell r="CB106">
            <v>0</v>
          </cell>
          <cell r="CC106">
            <v>0</v>
          </cell>
          <cell r="CD106">
            <v>1</v>
          </cell>
          <cell r="CE106">
            <v>0</v>
          </cell>
          <cell r="CF106">
            <v>0</v>
          </cell>
          <cell r="CG106">
            <v>0</v>
          </cell>
          <cell r="CH106">
            <v>0</v>
          </cell>
          <cell r="CI106">
            <v>0</v>
          </cell>
          <cell r="CJ106">
            <v>-1</v>
          </cell>
          <cell r="CK106">
            <v>0</v>
          </cell>
          <cell r="CL106">
            <v>-16</v>
          </cell>
          <cell r="CM106">
            <v>-16</v>
          </cell>
        </row>
        <row r="107">
          <cell r="A107">
            <v>30560</v>
          </cell>
          <cell r="B107">
            <v>24060</v>
          </cell>
          <cell r="C107">
            <v>2169</v>
          </cell>
          <cell r="D107">
            <v>26221</v>
          </cell>
          <cell r="E107">
            <v>7128</v>
          </cell>
          <cell r="F107">
            <v>1403</v>
          </cell>
          <cell r="G107">
            <v>8531</v>
          </cell>
          <cell r="H107">
            <v>1144</v>
          </cell>
          <cell r="I107">
            <v>9675</v>
          </cell>
          <cell r="J107">
            <v>1391</v>
          </cell>
          <cell r="K107">
            <v>3023</v>
          </cell>
          <cell r="L107">
            <v>14089</v>
          </cell>
          <cell r="M107">
            <v>5120</v>
          </cell>
          <cell r="N107">
            <v>45430</v>
          </cell>
          <cell r="O107">
            <v>5187</v>
          </cell>
          <cell r="P107">
            <v>-116</v>
          </cell>
          <cell r="Q107">
            <v>50501</v>
          </cell>
          <cell r="T107">
            <v>1.3</v>
          </cell>
          <cell r="U107">
            <v>7.9</v>
          </cell>
          <cell r="V107">
            <v>9.3000000000000007</v>
          </cell>
          <cell r="W107">
            <v>8.1999999999999993</v>
          </cell>
          <cell r="X107">
            <v>-1.1000000000000001</v>
          </cell>
          <cell r="Y107">
            <v>7</v>
          </cell>
          <cell r="Z107">
            <v>2.2000000000000002</v>
          </cell>
          <cell r="AA107">
            <v>2.8</v>
          </cell>
          <cell r="AB107">
            <v>5.6</v>
          </cell>
          <cell r="AC107">
            <v>11.3</v>
          </cell>
          <cell r="AD107">
            <v>3.6</v>
          </cell>
          <cell r="AE107">
            <v>3.2</v>
          </cell>
          <cell r="AF107">
            <v>3.6</v>
          </cell>
          <cell r="AG107">
            <v>24121</v>
          </cell>
          <cell r="AH107">
            <v>2178</v>
          </cell>
          <cell r="AI107">
            <v>26300</v>
          </cell>
          <cell r="AJ107">
            <v>7194</v>
          </cell>
          <cell r="AK107">
            <v>1478</v>
          </cell>
          <cell r="AL107">
            <v>8672</v>
          </cell>
          <cell r="AM107">
            <v>1128</v>
          </cell>
          <cell r="AN107">
            <v>9800</v>
          </cell>
          <cell r="AO107">
            <v>1390</v>
          </cell>
          <cell r="AP107">
            <v>2999</v>
          </cell>
          <cell r="AQ107">
            <v>14188</v>
          </cell>
          <cell r="AR107">
            <v>5563</v>
          </cell>
          <cell r="AS107">
            <v>46050</v>
          </cell>
          <cell r="AT107">
            <v>5247</v>
          </cell>
          <cell r="AU107">
            <v>-343</v>
          </cell>
          <cell r="AV107">
            <v>50954</v>
          </cell>
          <cell r="AY107">
            <v>3</v>
          </cell>
          <cell r="AZ107">
            <v>7</v>
          </cell>
          <cell r="BA107">
            <v>27.7</v>
          </cell>
          <cell r="BB107">
            <v>10</v>
          </cell>
          <cell r="BC107">
            <v>-1.8</v>
          </cell>
          <cell r="BD107">
            <v>8.5</v>
          </cell>
          <cell r="BE107">
            <v>2.1</v>
          </cell>
          <cell r="BF107">
            <v>2.2000000000000002</v>
          </cell>
          <cell r="BG107">
            <v>6.5</v>
          </cell>
          <cell r="BH107">
            <v>30.3</v>
          </cell>
          <cell r="BI107">
            <v>6.8</v>
          </cell>
          <cell r="BJ107">
            <v>5.5</v>
          </cell>
          <cell r="BK107">
            <v>5.8</v>
          </cell>
          <cell r="BL107">
            <v>23609</v>
          </cell>
          <cell r="BM107">
            <v>2151</v>
          </cell>
          <cell r="BN107">
            <v>25760</v>
          </cell>
          <cell r="BO107">
            <v>7217</v>
          </cell>
          <cell r="BP107">
            <v>1764</v>
          </cell>
          <cell r="BQ107">
            <v>8980</v>
          </cell>
          <cell r="BR107">
            <v>1128</v>
          </cell>
          <cell r="BS107">
            <v>10109</v>
          </cell>
          <cell r="BT107">
            <v>1390</v>
          </cell>
          <cell r="BU107">
            <v>3119</v>
          </cell>
          <cell r="BV107">
            <v>14617</v>
          </cell>
          <cell r="BW107">
            <v>4682</v>
          </cell>
          <cell r="BX107">
            <v>45059</v>
          </cell>
          <cell r="BY107">
            <v>5135</v>
          </cell>
          <cell r="BZ107">
            <v>-489</v>
          </cell>
          <cell r="CA107">
            <v>49705</v>
          </cell>
          <cell r="CB107">
            <v>0</v>
          </cell>
          <cell r="CC107">
            <v>0</v>
          </cell>
          <cell r="CD107">
            <v>0</v>
          </cell>
          <cell r="CE107">
            <v>0</v>
          </cell>
          <cell r="CF107">
            <v>0</v>
          </cell>
          <cell r="CG107">
            <v>-1</v>
          </cell>
          <cell r="CH107">
            <v>0</v>
          </cell>
          <cell r="CI107">
            <v>0</v>
          </cell>
          <cell r="CJ107">
            <v>0</v>
          </cell>
          <cell r="CK107">
            <v>0</v>
          </cell>
          <cell r="CL107">
            <v>5</v>
          </cell>
          <cell r="CM107">
            <v>5</v>
          </cell>
        </row>
        <row r="108">
          <cell r="A108">
            <v>30651</v>
          </cell>
          <cell r="B108">
            <v>24815</v>
          </cell>
          <cell r="C108">
            <v>2243</v>
          </cell>
          <cell r="D108">
            <v>26975</v>
          </cell>
          <cell r="E108">
            <v>7710</v>
          </cell>
          <cell r="F108">
            <v>1535</v>
          </cell>
          <cell r="G108">
            <v>9245</v>
          </cell>
          <cell r="H108">
            <v>1119</v>
          </cell>
          <cell r="I108">
            <v>10364</v>
          </cell>
          <cell r="J108">
            <v>1422</v>
          </cell>
          <cell r="K108">
            <v>3098</v>
          </cell>
          <cell r="L108">
            <v>14883</v>
          </cell>
          <cell r="M108">
            <v>5514</v>
          </cell>
          <cell r="N108">
            <v>47373</v>
          </cell>
          <cell r="O108">
            <v>5439</v>
          </cell>
          <cell r="P108">
            <v>-229</v>
          </cell>
          <cell r="Q108">
            <v>52582</v>
          </cell>
          <cell r="R108">
            <v>3.1</v>
          </cell>
          <cell r="S108">
            <v>3.4</v>
          </cell>
          <cell r="T108">
            <v>2.9</v>
          </cell>
          <cell r="U108">
            <v>8.1999999999999993</v>
          </cell>
          <cell r="V108">
            <v>9.4</v>
          </cell>
          <cell r="W108">
            <v>8.4</v>
          </cell>
          <cell r="X108">
            <v>-2.2000000000000002</v>
          </cell>
          <cell r="Y108">
            <v>7.1</v>
          </cell>
          <cell r="Z108">
            <v>2.2000000000000002</v>
          </cell>
          <cell r="AA108">
            <v>2.5</v>
          </cell>
          <cell r="AB108">
            <v>5.6</v>
          </cell>
          <cell r="AC108">
            <v>7.7</v>
          </cell>
          <cell r="AD108">
            <v>4.3</v>
          </cell>
          <cell r="AE108">
            <v>4.8</v>
          </cell>
          <cell r="AF108">
            <v>4.0999999999999996</v>
          </cell>
          <cell r="AG108">
            <v>24758</v>
          </cell>
          <cell r="AH108">
            <v>2234</v>
          </cell>
          <cell r="AI108">
            <v>26992</v>
          </cell>
          <cell r="AJ108">
            <v>7400</v>
          </cell>
          <cell r="AK108">
            <v>1582</v>
          </cell>
          <cell r="AL108">
            <v>8982</v>
          </cell>
          <cell r="AM108">
            <v>1123</v>
          </cell>
          <cell r="AN108">
            <v>10105</v>
          </cell>
          <cell r="AO108">
            <v>1421</v>
          </cell>
          <cell r="AP108">
            <v>3106</v>
          </cell>
          <cell r="AQ108">
            <v>14632</v>
          </cell>
          <cell r="AR108">
            <v>5360</v>
          </cell>
          <cell r="AS108">
            <v>46985</v>
          </cell>
          <cell r="AT108">
            <v>5295</v>
          </cell>
          <cell r="AU108">
            <v>80</v>
          </cell>
          <cell r="AV108">
            <v>52360</v>
          </cell>
          <cell r="AW108">
            <v>2.6</v>
          </cell>
          <cell r="AX108">
            <v>2.6</v>
          </cell>
          <cell r="AY108">
            <v>2.6</v>
          </cell>
          <cell r="AZ108">
            <v>2.9</v>
          </cell>
          <cell r="BA108">
            <v>7</v>
          </cell>
          <cell r="BB108">
            <v>3.6</v>
          </cell>
          <cell r="BC108">
            <v>-0.4</v>
          </cell>
          <cell r="BD108">
            <v>3.1</v>
          </cell>
          <cell r="BE108">
            <v>2.2999999999999998</v>
          </cell>
          <cell r="BF108">
            <v>3.6</v>
          </cell>
          <cell r="BG108">
            <v>3.1</v>
          </cell>
          <cell r="BH108">
            <v>-3.6</v>
          </cell>
          <cell r="BI108">
            <v>2</v>
          </cell>
          <cell r="BJ108">
            <v>0.9</v>
          </cell>
          <cell r="BK108">
            <v>2.8</v>
          </cell>
          <cell r="BL108">
            <v>25713</v>
          </cell>
          <cell r="BM108">
            <v>2306</v>
          </cell>
          <cell r="BN108">
            <v>28019</v>
          </cell>
          <cell r="BO108">
            <v>8303</v>
          </cell>
          <cell r="BP108">
            <v>1740</v>
          </cell>
          <cell r="BQ108">
            <v>10043</v>
          </cell>
          <cell r="BR108">
            <v>1123</v>
          </cell>
          <cell r="BS108">
            <v>11166</v>
          </cell>
          <cell r="BT108">
            <v>1421</v>
          </cell>
          <cell r="BU108">
            <v>3288</v>
          </cell>
          <cell r="BV108">
            <v>15875</v>
          </cell>
          <cell r="BW108">
            <v>7726</v>
          </cell>
          <cell r="BX108">
            <v>51620</v>
          </cell>
          <cell r="BY108">
            <v>5493</v>
          </cell>
          <cell r="BZ108">
            <v>301</v>
          </cell>
          <cell r="CA108">
            <v>57413</v>
          </cell>
          <cell r="CB108">
            <v>0</v>
          </cell>
          <cell r="CC108">
            <v>0</v>
          </cell>
          <cell r="CD108">
            <v>0</v>
          </cell>
          <cell r="CE108">
            <v>0</v>
          </cell>
          <cell r="CF108">
            <v>0</v>
          </cell>
          <cell r="CG108">
            <v>-1</v>
          </cell>
          <cell r="CH108">
            <v>0</v>
          </cell>
          <cell r="CI108">
            <v>1</v>
          </cell>
          <cell r="CJ108">
            <v>0</v>
          </cell>
          <cell r="CK108">
            <v>0</v>
          </cell>
          <cell r="CL108">
            <v>10</v>
          </cell>
          <cell r="CM108">
            <v>11</v>
          </cell>
        </row>
        <row r="109">
          <cell r="A109">
            <v>30742</v>
          </cell>
          <cell r="B109">
            <v>25609</v>
          </cell>
          <cell r="C109">
            <v>2322</v>
          </cell>
          <cell r="D109">
            <v>27932</v>
          </cell>
          <cell r="E109">
            <v>8265</v>
          </cell>
          <cell r="F109">
            <v>1592</v>
          </cell>
          <cell r="G109">
            <v>9856</v>
          </cell>
          <cell r="H109">
            <v>1049</v>
          </cell>
          <cell r="I109">
            <v>10905</v>
          </cell>
          <cell r="J109">
            <v>1449</v>
          </cell>
          <cell r="K109">
            <v>3153</v>
          </cell>
          <cell r="L109">
            <v>15507</v>
          </cell>
          <cell r="M109">
            <v>5679</v>
          </cell>
          <cell r="N109">
            <v>49119</v>
          </cell>
          <cell r="O109">
            <v>5692</v>
          </cell>
          <cell r="P109">
            <v>-455</v>
          </cell>
          <cell r="Q109">
            <v>54356</v>
          </cell>
          <cell r="R109">
            <v>3.2</v>
          </cell>
          <cell r="S109">
            <v>3.5</v>
          </cell>
          <cell r="T109">
            <v>3.5</v>
          </cell>
          <cell r="U109">
            <v>7.2</v>
          </cell>
          <cell r="V109">
            <v>3.7</v>
          </cell>
          <cell r="W109">
            <v>6.6</v>
          </cell>
          <cell r="X109">
            <v>-6.3</v>
          </cell>
          <cell r="Y109">
            <v>5.2</v>
          </cell>
          <cell r="Z109">
            <v>1.9</v>
          </cell>
          <cell r="AA109">
            <v>1.8</v>
          </cell>
          <cell r="AB109">
            <v>4.2</v>
          </cell>
          <cell r="AC109">
            <v>3</v>
          </cell>
          <cell r="AD109">
            <v>3.7</v>
          </cell>
          <cell r="AE109">
            <v>4.7</v>
          </cell>
          <cell r="AF109">
            <v>3.4</v>
          </cell>
          <cell r="AG109">
            <v>25559</v>
          </cell>
          <cell r="AH109">
            <v>2317</v>
          </cell>
          <cell r="AI109">
            <v>27876</v>
          </cell>
          <cell r="AJ109">
            <v>8570</v>
          </cell>
          <cell r="AK109">
            <v>1555</v>
          </cell>
          <cell r="AL109">
            <v>10125</v>
          </cell>
          <cell r="AM109">
            <v>1060</v>
          </cell>
          <cell r="AN109">
            <v>11185</v>
          </cell>
          <cell r="AO109">
            <v>1449</v>
          </cell>
          <cell r="AP109">
            <v>3207</v>
          </cell>
          <cell r="AQ109">
            <v>15841</v>
          </cell>
          <cell r="AR109">
            <v>5667</v>
          </cell>
          <cell r="AS109">
            <v>49384</v>
          </cell>
          <cell r="AT109">
            <v>5838</v>
          </cell>
          <cell r="AU109">
            <v>-679</v>
          </cell>
          <cell r="AV109">
            <v>54543</v>
          </cell>
          <cell r="AW109">
            <v>3.2</v>
          </cell>
          <cell r="AX109">
            <v>3.7</v>
          </cell>
          <cell r="AY109">
            <v>3.3</v>
          </cell>
          <cell r="AZ109">
            <v>15.8</v>
          </cell>
          <cell r="BA109">
            <v>-1.7</v>
          </cell>
          <cell r="BB109">
            <v>12.7</v>
          </cell>
          <cell r="BC109">
            <v>-5.6</v>
          </cell>
          <cell r="BD109">
            <v>10.7</v>
          </cell>
          <cell r="BE109">
            <v>2</v>
          </cell>
          <cell r="BF109">
            <v>3.3</v>
          </cell>
          <cell r="BG109">
            <v>8.3000000000000007</v>
          </cell>
          <cell r="BH109">
            <v>5.7</v>
          </cell>
          <cell r="BI109">
            <v>5.0999999999999996</v>
          </cell>
          <cell r="BJ109">
            <v>10.3</v>
          </cell>
          <cell r="BK109">
            <v>4.2</v>
          </cell>
          <cell r="BL109">
            <v>24661</v>
          </cell>
          <cell r="BM109">
            <v>2244</v>
          </cell>
          <cell r="BN109">
            <v>26905</v>
          </cell>
          <cell r="BO109">
            <v>7660</v>
          </cell>
          <cell r="BP109">
            <v>1420</v>
          </cell>
          <cell r="BQ109">
            <v>9080</v>
          </cell>
          <cell r="BR109">
            <v>1060</v>
          </cell>
          <cell r="BS109">
            <v>10140</v>
          </cell>
          <cell r="BT109">
            <v>1449</v>
          </cell>
          <cell r="BU109">
            <v>3110</v>
          </cell>
          <cell r="BV109">
            <v>14699</v>
          </cell>
          <cell r="BW109">
            <v>5365</v>
          </cell>
          <cell r="BX109">
            <v>46969</v>
          </cell>
          <cell r="BY109">
            <v>5861</v>
          </cell>
          <cell r="BZ109">
            <v>-1201</v>
          </cell>
          <cell r="CA109">
            <v>51630</v>
          </cell>
          <cell r="CB109">
            <v>0</v>
          </cell>
          <cell r="CC109">
            <v>0</v>
          </cell>
          <cell r="CD109">
            <v>0</v>
          </cell>
          <cell r="CE109">
            <v>0</v>
          </cell>
          <cell r="CF109">
            <v>0</v>
          </cell>
          <cell r="CG109">
            <v>0</v>
          </cell>
          <cell r="CH109">
            <v>0</v>
          </cell>
          <cell r="CI109">
            <v>0</v>
          </cell>
          <cell r="CJ109">
            <v>0</v>
          </cell>
          <cell r="CK109">
            <v>0</v>
          </cell>
          <cell r="CL109">
            <v>14</v>
          </cell>
          <cell r="CM109">
            <v>14</v>
          </cell>
        </row>
        <row r="110">
          <cell r="A110">
            <v>30834</v>
          </cell>
          <cell r="B110">
            <v>26410</v>
          </cell>
          <cell r="C110">
            <v>2404</v>
          </cell>
          <cell r="D110">
            <v>28814</v>
          </cell>
          <cell r="E110">
            <v>8671</v>
          </cell>
          <cell r="F110">
            <v>1628</v>
          </cell>
          <cell r="G110">
            <v>10299</v>
          </cell>
          <cell r="H110">
            <v>914</v>
          </cell>
          <cell r="I110">
            <v>11212</v>
          </cell>
          <cell r="J110">
            <v>1468</v>
          </cell>
          <cell r="K110">
            <v>3191</v>
          </cell>
          <cell r="L110">
            <v>15871</v>
          </cell>
          <cell r="M110">
            <v>5724</v>
          </cell>
          <cell r="N110">
            <v>50409</v>
          </cell>
          <cell r="O110">
            <v>5852</v>
          </cell>
          <cell r="P110">
            <v>-744</v>
          </cell>
          <cell r="Q110">
            <v>55517</v>
          </cell>
          <cell r="R110">
            <v>3.1</v>
          </cell>
          <cell r="S110">
            <v>3.5</v>
          </cell>
          <cell r="T110">
            <v>3.2</v>
          </cell>
          <cell r="U110">
            <v>4.9000000000000004</v>
          </cell>
          <cell r="V110">
            <v>2.2999999999999998</v>
          </cell>
          <cell r="W110">
            <v>4.5</v>
          </cell>
          <cell r="X110">
            <v>-12.9</v>
          </cell>
          <cell r="Y110">
            <v>2.8</v>
          </cell>
          <cell r="Z110">
            <v>1.4</v>
          </cell>
          <cell r="AA110">
            <v>1.2</v>
          </cell>
          <cell r="AB110">
            <v>2.2999999999999998</v>
          </cell>
          <cell r="AC110">
            <v>0.8</v>
          </cell>
          <cell r="AD110">
            <v>2.6</v>
          </cell>
          <cell r="AE110">
            <v>2.8</v>
          </cell>
          <cell r="AF110">
            <v>2.1</v>
          </cell>
          <cell r="AG110">
            <v>26481</v>
          </cell>
          <cell r="AH110">
            <v>2412</v>
          </cell>
          <cell r="AI110">
            <v>28893</v>
          </cell>
          <cell r="AJ110">
            <v>8643</v>
          </cell>
          <cell r="AK110">
            <v>1622</v>
          </cell>
          <cell r="AL110">
            <v>10265</v>
          </cell>
          <cell r="AM110">
            <v>938</v>
          </cell>
          <cell r="AN110">
            <v>11203</v>
          </cell>
          <cell r="AO110">
            <v>1474</v>
          </cell>
          <cell r="AP110">
            <v>3125</v>
          </cell>
          <cell r="AQ110">
            <v>15802</v>
          </cell>
          <cell r="AR110">
            <v>5788</v>
          </cell>
          <cell r="AS110">
            <v>50482</v>
          </cell>
          <cell r="AT110">
            <v>5857</v>
          </cell>
          <cell r="AU110">
            <v>-624</v>
          </cell>
          <cell r="AV110">
            <v>55716</v>
          </cell>
          <cell r="AW110">
            <v>3.6</v>
          </cell>
          <cell r="AX110">
            <v>4.0999999999999996</v>
          </cell>
          <cell r="AY110">
            <v>3.6</v>
          </cell>
          <cell r="AZ110">
            <v>0.9</v>
          </cell>
          <cell r="BA110">
            <v>4.3</v>
          </cell>
          <cell r="BB110">
            <v>1.4</v>
          </cell>
          <cell r="BC110">
            <v>-11.5</v>
          </cell>
          <cell r="BD110">
            <v>0.2</v>
          </cell>
          <cell r="BE110">
            <v>1.7</v>
          </cell>
          <cell r="BF110">
            <v>-2.6</v>
          </cell>
          <cell r="BG110">
            <v>-0.3</v>
          </cell>
          <cell r="BH110">
            <v>2.1</v>
          </cell>
          <cell r="BI110">
            <v>2.2000000000000002</v>
          </cell>
          <cell r="BJ110">
            <v>0.3</v>
          </cell>
          <cell r="BK110">
            <v>2.1</v>
          </cell>
          <cell r="BL110">
            <v>26888</v>
          </cell>
          <cell r="BM110">
            <v>2432</v>
          </cell>
          <cell r="BN110">
            <v>29320</v>
          </cell>
          <cell r="BO110">
            <v>8486</v>
          </cell>
          <cell r="BP110">
            <v>1297</v>
          </cell>
          <cell r="BQ110">
            <v>9784</v>
          </cell>
          <cell r="BR110">
            <v>938</v>
          </cell>
          <cell r="BS110">
            <v>10722</v>
          </cell>
          <cell r="BT110">
            <v>1474</v>
          </cell>
          <cell r="BU110">
            <v>2893</v>
          </cell>
          <cell r="BV110">
            <v>15089</v>
          </cell>
          <cell r="BW110">
            <v>4590</v>
          </cell>
          <cell r="BX110">
            <v>48999</v>
          </cell>
          <cell r="BY110">
            <v>5740</v>
          </cell>
          <cell r="BZ110">
            <v>-73</v>
          </cell>
          <cell r="CA110">
            <v>54666</v>
          </cell>
          <cell r="CB110">
            <v>0</v>
          </cell>
          <cell r="CC110">
            <v>0</v>
          </cell>
          <cell r="CD110">
            <v>0</v>
          </cell>
          <cell r="CE110">
            <v>0</v>
          </cell>
          <cell r="CF110">
            <v>0</v>
          </cell>
          <cell r="CG110">
            <v>0</v>
          </cell>
          <cell r="CH110">
            <v>0</v>
          </cell>
          <cell r="CI110">
            <v>0</v>
          </cell>
          <cell r="CJ110">
            <v>0</v>
          </cell>
          <cell r="CK110">
            <v>1</v>
          </cell>
          <cell r="CL110">
            <v>9</v>
          </cell>
          <cell r="CM110">
            <v>9</v>
          </cell>
        </row>
        <row r="111">
          <cell r="A111">
            <v>30926</v>
          </cell>
          <cell r="B111">
            <v>27031</v>
          </cell>
          <cell r="C111">
            <v>2474</v>
          </cell>
          <cell r="D111">
            <v>29504</v>
          </cell>
          <cell r="E111">
            <v>8890</v>
          </cell>
          <cell r="F111">
            <v>1730</v>
          </cell>
          <cell r="G111">
            <v>10621</v>
          </cell>
          <cell r="H111">
            <v>745</v>
          </cell>
          <cell r="I111">
            <v>11366</v>
          </cell>
          <cell r="J111">
            <v>1485</v>
          </cell>
          <cell r="K111">
            <v>3231</v>
          </cell>
          <cell r="L111">
            <v>16081</v>
          </cell>
          <cell r="M111">
            <v>5851</v>
          </cell>
          <cell r="N111">
            <v>51436</v>
          </cell>
          <cell r="O111">
            <v>5935</v>
          </cell>
          <cell r="P111">
            <v>-925</v>
          </cell>
          <cell r="Q111">
            <v>56446</v>
          </cell>
          <cell r="R111">
            <v>2.4</v>
          </cell>
          <cell r="S111">
            <v>2.9</v>
          </cell>
          <cell r="T111">
            <v>2.4</v>
          </cell>
          <cell r="U111">
            <v>2.5</v>
          </cell>
          <cell r="V111">
            <v>6.3</v>
          </cell>
          <cell r="W111">
            <v>3.1</v>
          </cell>
          <cell r="X111">
            <v>-18.5</v>
          </cell>
          <cell r="Y111">
            <v>1.4</v>
          </cell>
          <cell r="Z111">
            <v>1.1000000000000001</v>
          </cell>
          <cell r="AA111">
            <v>1.3</v>
          </cell>
          <cell r="AB111">
            <v>1.3</v>
          </cell>
          <cell r="AC111">
            <v>2.2000000000000002</v>
          </cell>
          <cell r="AD111">
            <v>2</v>
          </cell>
          <cell r="AE111">
            <v>1.4</v>
          </cell>
          <cell r="AF111">
            <v>1.7</v>
          </cell>
          <cell r="AG111">
            <v>27081</v>
          </cell>
          <cell r="AH111">
            <v>2478</v>
          </cell>
          <cell r="AI111">
            <v>29559</v>
          </cell>
          <cell r="AJ111">
            <v>8864</v>
          </cell>
          <cell r="AK111">
            <v>1702</v>
          </cell>
          <cell r="AL111">
            <v>10566</v>
          </cell>
          <cell r="AM111">
            <v>717</v>
          </cell>
          <cell r="AN111">
            <v>11283</v>
          </cell>
          <cell r="AO111">
            <v>1481</v>
          </cell>
          <cell r="AP111">
            <v>3260</v>
          </cell>
          <cell r="AQ111">
            <v>16023</v>
          </cell>
          <cell r="AR111">
            <v>5789</v>
          </cell>
          <cell r="AS111">
            <v>51371</v>
          </cell>
          <cell r="AT111">
            <v>5921</v>
          </cell>
          <cell r="AU111">
            <v>-919</v>
          </cell>
          <cell r="AV111">
            <v>56374</v>
          </cell>
          <cell r="AW111">
            <v>2.2999999999999998</v>
          </cell>
          <cell r="AX111">
            <v>2.7</v>
          </cell>
          <cell r="AY111">
            <v>2.2999999999999998</v>
          </cell>
          <cell r="AZ111">
            <v>2.6</v>
          </cell>
          <cell r="BA111">
            <v>4.9000000000000004</v>
          </cell>
          <cell r="BB111">
            <v>2.9</v>
          </cell>
          <cell r="BC111">
            <v>-23.6</v>
          </cell>
          <cell r="BD111">
            <v>0.7</v>
          </cell>
          <cell r="BE111">
            <v>0.5</v>
          </cell>
          <cell r="BF111">
            <v>4.3</v>
          </cell>
          <cell r="BG111">
            <v>1.4</v>
          </cell>
          <cell r="BH111">
            <v>0</v>
          </cell>
          <cell r="BI111">
            <v>1.8</v>
          </cell>
          <cell r="BJ111">
            <v>1.1000000000000001</v>
          </cell>
          <cell r="BK111">
            <v>1.2</v>
          </cell>
          <cell r="BL111">
            <v>26508</v>
          </cell>
          <cell r="BM111">
            <v>2446</v>
          </cell>
          <cell r="BN111">
            <v>28954</v>
          </cell>
          <cell r="BO111">
            <v>8913</v>
          </cell>
          <cell r="BP111">
            <v>2064</v>
          </cell>
          <cell r="BQ111">
            <v>10977</v>
          </cell>
          <cell r="BR111">
            <v>717</v>
          </cell>
          <cell r="BS111">
            <v>11694</v>
          </cell>
          <cell r="BT111">
            <v>1481</v>
          </cell>
          <cell r="BU111">
            <v>3388</v>
          </cell>
          <cell r="BV111">
            <v>16562</v>
          </cell>
          <cell r="BW111">
            <v>5096</v>
          </cell>
          <cell r="BX111">
            <v>50612</v>
          </cell>
          <cell r="BY111">
            <v>5814</v>
          </cell>
          <cell r="BZ111">
            <v>-905</v>
          </cell>
          <cell r="CA111">
            <v>55522</v>
          </cell>
          <cell r="CB111">
            <v>0</v>
          </cell>
          <cell r="CC111">
            <v>0</v>
          </cell>
          <cell r="CD111">
            <v>0</v>
          </cell>
          <cell r="CE111">
            <v>0</v>
          </cell>
          <cell r="CF111">
            <v>0</v>
          </cell>
          <cell r="CG111">
            <v>0</v>
          </cell>
          <cell r="CH111">
            <v>0</v>
          </cell>
          <cell r="CI111">
            <v>0</v>
          </cell>
          <cell r="CJ111">
            <v>0</v>
          </cell>
          <cell r="CK111">
            <v>0</v>
          </cell>
          <cell r="CL111">
            <v>-15</v>
          </cell>
          <cell r="CM111">
            <v>-15</v>
          </cell>
        </row>
        <row r="112">
          <cell r="A112">
            <v>31017</v>
          </cell>
          <cell r="B112">
            <v>27462</v>
          </cell>
          <cell r="C112">
            <v>2530</v>
          </cell>
          <cell r="D112">
            <v>29992</v>
          </cell>
          <cell r="E112">
            <v>9082</v>
          </cell>
          <cell r="F112">
            <v>1836</v>
          </cell>
          <cell r="G112">
            <v>10918</v>
          </cell>
          <cell r="H112">
            <v>605</v>
          </cell>
          <cell r="I112">
            <v>11524</v>
          </cell>
          <cell r="J112">
            <v>1507</v>
          </cell>
          <cell r="K112">
            <v>3311</v>
          </cell>
          <cell r="L112">
            <v>16342</v>
          </cell>
          <cell r="M112">
            <v>5977</v>
          </cell>
          <cell r="N112">
            <v>52311</v>
          </cell>
          <cell r="O112">
            <v>6128</v>
          </cell>
          <cell r="P112">
            <v>-772</v>
          </cell>
          <cell r="Q112">
            <v>57667</v>
          </cell>
          <cell r="R112">
            <v>1.6</v>
          </cell>
          <cell r="S112">
            <v>2.2999999999999998</v>
          </cell>
          <cell r="T112">
            <v>1.7</v>
          </cell>
          <cell r="U112">
            <v>2.2000000000000002</v>
          </cell>
          <cell r="V112">
            <v>6.1</v>
          </cell>
          <cell r="W112">
            <v>2.8</v>
          </cell>
          <cell r="X112">
            <v>-18.7</v>
          </cell>
          <cell r="Y112">
            <v>1.4</v>
          </cell>
          <cell r="Z112">
            <v>1.5</v>
          </cell>
          <cell r="AA112">
            <v>2.5</v>
          </cell>
          <cell r="AB112">
            <v>1.6</v>
          </cell>
          <cell r="AC112">
            <v>2.2000000000000002</v>
          </cell>
          <cell r="AD112">
            <v>1.7</v>
          </cell>
          <cell r="AE112">
            <v>3.3</v>
          </cell>
          <cell r="AF112">
            <v>2.2000000000000002</v>
          </cell>
          <cell r="AG112">
            <v>27497</v>
          </cell>
          <cell r="AH112">
            <v>2530</v>
          </cell>
          <cell r="AI112">
            <v>30027</v>
          </cell>
          <cell r="AJ112">
            <v>9048</v>
          </cell>
          <cell r="AK112">
            <v>1868</v>
          </cell>
          <cell r="AL112">
            <v>10916</v>
          </cell>
          <cell r="AM112">
            <v>595</v>
          </cell>
          <cell r="AN112">
            <v>11511</v>
          </cell>
          <cell r="AO112">
            <v>1505</v>
          </cell>
          <cell r="AP112">
            <v>3318</v>
          </cell>
          <cell r="AQ112">
            <v>16334</v>
          </cell>
          <cell r="AR112">
            <v>5941</v>
          </cell>
          <cell r="AS112">
            <v>52302</v>
          </cell>
          <cell r="AT112">
            <v>6063</v>
          </cell>
          <cell r="AU112">
            <v>-1062</v>
          </cell>
          <cell r="AV112">
            <v>57304</v>
          </cell>
          <cell r="AW112">
            <v>1.5</v>
          </cell>
          <cell r="AX112">
            <v>2.1</v>
          </cell>
          <cell r="AY112">
            <v>1.6</v>
          </cell>
          <cell r="AZ112">
            <v>2.1</v>
          </cell>
          <cell r="BA112">
            <v>9.8000000000000007</v>
          </cell>
          <cell r="BB112">
            <v>3.3</v>
          </cell>
          <cell r="BC112">
            <v>-17</v>
          </cell>
          <cell r="BD112">
            <v>2</v>
          </cell>
          <cell r="BE112">
            <v>1.7</v>
          </cell>
          <cell r="BF112">
            <v>1.8</v>
          </cell>
          <cell r="BG112">
            <v>1.9</v>
          </cell>
          <cell r="BH112">
            <v>2.6</v>
          </cell>
          <cell r="BI112">
            <v>1.8</v>
          </cell>
          <cell r="BJ112">
            <v>2.4</v>
          </cell>
          <cell r="BK112">
            <v>1.6</v>
          </cell>
          <cell r="BL112">
            <v>28555</v>
          </cell>
          <cell r="BM112">
            <v>2612</v>
          </cell>
          <cell r="BN112">
            <v>31168</v>
          </cell>
          <cell r="BO112">
            <v>10085</v>
          </cell>
          <cell r="BP112">
            <v>2012</v>
          </cell>
          <cell r="BQ112">
            <v>12097</v>
          </cell>
          <cell r="BR112">
            <v>595</v>
          </cell>
          <cell r="BS112">
            <v>12692</v>
          </cell>
          <cell r="BT112">
            <v>1505</v>
          </cell>
          <cell r="BU112">
            <v>3510</v>
          </cell>
          <cell r="BV112">
            <v>17708</v>
          </cell>
          <cell r="BW112">
            <v>8531</v>
          </cell>
          <cell r="BX112">
            <v>57407</v>
          </cell>
          <cell r="BY112">
            <v>6245</v>
          </cell>
          <cell r="BZ112">
            <v>-941</v>
          </cell>
          <cell r="CA112">
            <v>62712</v>
          </cell>
          <cell r="CB112">
            <v>0</v>
          </cell>
          <cell r="CC112">
            <v>0</v>
          </cell>
          <cell r="CD112">
            <v>0</v>
          </cell>
          <cell r="CE112">
            <v>0</v>
          </cell>
          <cell r="CF112">
            <v>0</v>
          </cell>
          <cell r="CG112">
            <v>0</v>
          </cell>
          <cell r="CH112">
            <v>0</v>
          </cell>
          <cell r="CI112">
            <v>0</v>
          </cell>
          <cell r="CJ112">
            <v>0</v>
          </cell>
          <cell r="CK112">
            <v>0</v>
          </cell>
          <cell r="CL112">
            <v>-22</v>
          </cell>
          <cell r="CM112">
            <v>-23</v>
          </cell>
        </row>
        <row r="113">
          <cell r="A113">
            <v>31107</v>
          </cell>
          <cell r="B113">
            <v>27860</v>
          </cell>
          <cell r="C113">
            <v>2589</v>
          </cell>
          <cell r="D113">
            <v>30449</v>
          </cell>
          <cell r="E113">
            <v>9614</v>
          </cell>
          <cell r="F113">
            <v>1897</v>
          </cell>
          <cell r="G113">
            <v>11512</v>
          </cell>
          <cell r="H113">
            <v>512</v>
          </cell>
          <cell r="I113">
            <v>12024</v>
          </cell>
          <cell r="J113">
            <v>1546</v>
          </cell>
          <cell r="K113">
            <v>3432</v>
          </cell>
          <cell r="L113">
            <v>17002</v>
          </cell>
          <cell r="M113">
            <v>6121</v>
          </cell>
          <cell r="N113">
            <v>53572</v>
          </cell>
          <cell r="O113">
            <v>6525</v>
          </cell>
          <cell r="P113">
            <v>-586</v>
          </cell>
          <cell r="Q113">
            <v>59511</v>
          </cell>
          <cell r="R113">
            <v>1.5</v>
          </cell>
          <cell r="S113">
            <v>2.2999999999999998</v>
          </cell>
          <cell r="T113">
            <v>1.5</v>
          </cell>
          <cell r="U113">
            <v>5.9</v>
          </cell>
          <cell r="V113">
            <v>3.3</v>
          </cell>
          <cell r="W113">
            <v>5.4</v>
          </cell>
          <cell r="X113">
            <v>-15.4</v>
          </cell>
          <cell r="Y113">
            <v>4.3</v>
          </cell>
          <cell r="Z113">
            <v>2.6</v>
          </cell>
          <cell r="AA113">
            <v>3.7</v>
          </cell>
          <cell r="AB113">
            <v>4</v>
          </cell>
          <cell r="AC113">
            <v>2.4</v>
          </cell>
          <cell r="AD113">
            <v>2.4</v>
          </cell>
          <cell r="AE113">
            <v>6.5</v>
          </cell>
          <cell r="AF113">
            <v>3.2</v>
          </cell>
          <cell r="AG113">
            <v>27733</v>
          </cell>
          <cell r="AH113">
            <v>2579</v>
          </cell>
          <cell r="AI113">
            <v>30312</v>
          </cell>
          <cell r="AJ113">
            <v>9521</v>
          </cell>
          <cell r="AK113">
            <v>1933</v>
          </cell>
          <cell r="AL113">
            <v>11454</v>
          </cell>
          <cell r="AM113">
            <v>511</v>
          </cell>
          <cell r="AN113">
            <v>11965</v>
          </cell>
          <cell r="AO113">
            <v>1544</v>
          </cell>
          <cell r="AP113">
            <v>3392</v>
          </cell>
          <cell r="AQ113">
            <v>16901</v>
          </cell>
          <cell r="AR113">
            <v>6226</v>
          </cell>
          <cell r="AS113">
            <v>53439</v>
          </cell>
          <cell r="AT113">
            <v>6421</v>
          </cell>
          <cell r="AU113">
            <v>-341</v>
          </cell>
          <cell r="AV113">
            <v>59519</v>
          </cell>
          <cell r="AW113">
            <v>0.9</v>
          </cell>
          <cell r="AX113">
            <v>1.9</v>
          </cell>
          <cell r="AY113">
            <v>0.9</v>
          </cell>
          <cell r="AZ113">
            <v>5.2</v>
          </cell>
          <cell r="BA113">
            <v>3.5</v>
          </cell>
          <cell r="BB113">
            <v>4.9000000000000004</v>
          </cell>
          <cell r="BC113">
            <v>-14.1</v>
          </cell>
          <cell r="BD113">
            <v>3.9</v>
          </cell>
          <cell r="BE113">
            <v>2.6</v>
          </cell>
          <cell r="BF113">
            <v>2.2000000000000002</v>
          </cell>
          <cell r="BG113">
            <v>3.5</v>
          </cell>
          <cell r="BH113">
            <v>4.8</v>
          </cell>
          <cell r="BI113">
            <v>2.2000000000000002</v>
          </cell>
          <cell r="BJ113">
            <v>5.9</v>
          </cell>
          <cell r="BK113">
            <v>3.9</v>
          </cell>
          <cell r="BL113">
            <v>26760</v>
          </cell>
          <cell r="BM113">
            <v>2498</v>
          </cell>
          <cell r="BN113">
            <v>29258</v>
          </cell>
          <cell r="BO113">
            <v>8576</v>
          </cell>
          <cell r="BP113">
            <v>1763</v>
          </cell>
          <cell r="BQ113">
            <v>10339</v>
          </cell>
          <cell r="BR113">
            <v>511</v>
          </cell>
          <cell r="BS113">
            <v>10850</v>
          </cell>
          <cell r="BT113">
            <v>1544</v>
          </cell>
          <cell r="BU113">
            <v>3290</v>
          </cell>
          <cell r="BV113">
            <v>15684</v>
          </cell>
          <cell r="BW113">
            <v>5369</v>
          </cell>
          <cell r="BX113">
            <v>50311</v>
          </cell>
          <cell r="BY113">
            <v>6474</v>
          </cell>
          <cell r="BZ113">
            <v>-743</v>
          </cell>
          <cell r="CA113">
            <v>56042</v>
          </cell>
          <cell r="CB113">
            <v>0</v>
          </cell>
          <cell r="CC113">
            <v>0</v>
          </cell>
          <cell r="CD113">
            <v>0</v>
          </cell>
          <cell r="CE113">
            <v>0</v>
          </cell>
          <cell r="CF113">
            <v>0</v>
          </cell>
          <cell r="CG113">
            <v>0</v>
          </cell>
          <cell r="CH113">
            <v>0</v>
          </cell>
          <cell r="CI113">
            <v>0</v>
          </cell>
          <cell r="CJ113">
            <v>0</v>
          </cell>
          <cell r="CK113">
            <v>0</v>
          </cell>
          <cell r="CL113">
            <v>41</v>
          </cell>
          <cell r="CM113">
            <v>41</v>
          </cell>
        </row>
        <row r="114">
          <cell r="A114">
            <v>31199</v>
          </cell>
          <cell r="B114">
            <v>28396</v>
          </cell>
          <cell r="C114">
            <v>2660</v>
          </cell>
          <cell r="D114">
            <v>31056</v>
          </cell>
          <cell r="E114">
            <v>10151</v>
          </cell>
          <cell r="F114">
            <v>1902</v>
          </cell>
          <cell r="G114">
            <v>12053</v>
          </cell>
          <cell r="H114">
            <v>437</v>
          </cell>
          <cell r="I114">
            <v>12490</v>
          </cell>
          <cell r="J114">
            <v>1600</v>
          </cell>
          <cell r="K114">
            <v>3561</v>
          </cell>
          <cell r="L114">
            <v>17651</v>
          </cell>
          <cell r="M114">
            <v>6296</v>
          </cell>
          <cell r="N114">
            <v>55003</v>
          </cell>
          <cell r="O114">
            <v>6921</v>
          </cell>
          <cell r="P114">
            <v>-377</v>
          </cell>
          <cell r="Q114">
            <v>61548</v>
          </cell>
          <cell r="R114">
            <v>1.9</v>
          </cell>
          <cell r="S114">
            <v>2.7</v>
          </cell>
          <cell r="T114">
            <v>2</v>
          </cell>
          <cell r="U114">
            <v>5.6</v>
          </cell>
          <cell r="V114">
            <v>0.2</v>
          </cell>
          <cell r="W114">
            <v>4.7</v>
          </cell>
          <cell r="X114">
            <v>-14.7</v>
          </cell>
          <cell r="Y114">
            <v>3.9</v>
          </cell>
          <cell r="Z114">
            <v>3.5</v>
          </cell>
          <cell r="AA114">
            <v>3.8</v>
          </cell>
          <cell r="AB114">
            <v>3.8</v>
          </cell>
          <cell r="AC114">
            <v>2.9</v>
          </cell>
          <cell r="AD114">
            <v>2.7</v>
          </cell>
          <cell r="AE114">
            <v>6.1</v>
          </cell>
          <cell r="AF114">
            <v>3.4</v>
          </cell>
          <cell r="AG114">
            <v>28467</v>
          </cell>
          <cell r="AH114">
            <v>2669</v>
          </cell>
          <cell r="AI114">
            <v>31137</v>
          </cell>
          <cell r="AJ114">
            <v>10053</v>
          </cell>
          <cell r="AK114">
            <v>1855</v>
          </cell>
          <cell r="AL114">
            <v>11907</v>
          </cell>
          <cell r="AM114">
            <v>467</v>
          </cell>
          <cell r="AN114">
            <v>12374</v>
          </cell>
          <cell r="AO114">
            <v>1598</v>
          </cell>
          <cell r="AP114">
            <v>3596</v>
          </cell>
          <cell r="AQ114">
            <v>17568</v>
          </cell>
          <cell r="AR114">
            <v>6235</v>
          </cell>
          <cell r="AS114">
            <v>54939</v>
          </cell>
          <cell r="AT114">
            <v>7118</v>
          </cell>
          <cell r="AU114">
            <v>-230</v>
          </cell>
          <cell r="AV114">
            <v>61827</v>
          </cell>
          <cell r="AW114">
            <v>2.6</v>
          </cell>
          <cell r="AX114">
            <v>3.5</v>
          </cell>
          <cell r="AY114">
            <v>2.7</v>
          </cell>
          <cell r="AZ114">
            <v>5.6</v>
          </cell>
          <cell r="BA114">
            <v>-4.0999999999999996</v>
          </cell>
          <cell r="BB114">
            <v>4</v>
          </cell>
          <cell r="BC114">
            <v>-8.6</v>
          </cell>
          <cell r="BD114">
            <v>3.4</v>
          </cell>
          <cell r="BE114">
            <v>3.5</v>
          </cell>
          <cell r="BF114">
            <v>6</v>
          </cell>
          <cell r="BG114">
            <v>3.9</v>
          </cell>
          <cell r="BH114">
            <v>0.1</v>
          </cell>
          <cell r="BI114">
            <v>2.8</v>
          </cell>
          <cell r="BJ114">
            <v>10.9</v>
          </cell>
          <cell r="BK114">
            <v>3.9</v>
          </cell>
          <cell r="BL114">
            <v>28903</v>
          </cell>
          <cell r="BM114">
            <v>2692</v>
          </cell>
          <cell r="BN114">
            <v>31594</v>
          </cell>
          <cell r="BO114">
            <v>9842</v>
          </cell>
          <cell r="BP114">
            <v>1508</v>
          </cell>
          <cell r="BQ114">
            <v>11350</v>
          </cell>
          <cell r="BR114">
            <v>467</v>
          </cell>
          <cell r="BS114">
            <v>11817</v>
          </cell>
          <cell r="BT114">
            <v>1598</v>
          </cell>
          <cell r="BU114">
            <v>3332</v>
          </cell>
          <cell r="BV114">
            <v>16747</v>
          </cell>
          <cell r="BW114">
            <v>5179</v>
          </cell>
          <cell r="BX114">
            <v>53520</v>
          </cell>
          <cell r="BY114">
            <v>6984</v>
          </cell>
          <cell r="BZ114">
            <v>233</v>
          </cell>
          <cell r="CA114">
            <v>60737</v>
          </cell>
          <cell r="CB114">
            <v>1</v>
          </cell>
          <cell r="CC114">
            <v>0</v>
          </cell>
          <cell r="CD114">
            <v>0</v>
          </cell>
          <cell r="CE114">
            <v>0</v>
          </cell>
          <cell r="CF114">
            <v>0</v>
          </cell>
          <cell r="CG114">
            <v>0</v>
          </cell>
          <cell r="CH114">
            <v>0</v>
          </cell>
          <cell r="CI114">
            <v>0</v>
          </cell>
          <cell r="CJ114">
            <v>1</v>
          </cell>
          <cell r="CK114">
            <v>0</v>
          </cell>
          <cell r="CL114">
            <v>38</v>
          </cell>
          <cell r="CM114">
            <v>38</v>
          </cell>
        </row>
        <row r="115">
          <cell r="A115">
            <v>31291</v>
          </cell>
          <cell r="B115">
            <v>29170</v>
          </cell>
          <cell r="C115">
            <v>2753</v>
          </cell>
          <cell r="D115">
            <v>31923</v>
          </cell>
          <cell r="E115">
            <v>10438</v>
          </cell>
          <cell r="F115">
            <v>1910</v>
          </cell>
          <cell r="G115">
            <v>12349</v>
          </cell>
          <cell r="H115">
            <v>362</v>
          </cell>
          <cell r="I115">
            <v>12710</v>
          </cell>
          <cell r="J115">
            <v>1661</v>
          </cell>
          <cell r="K115">
            <v>3695</v>
          </cell>
          <cell r="L115">
            <v>18066</v>
          </cell>
          <cell r="M115">
            <v>6490</v>
          </cell>
          <cell r="N115">
            <v>56479</v>
          </cell>
          <cell r="O115">
            <v>7141</v>
          </cell>
          <cell r="P115">
            <v>-360</v>
          </cell>
          <cell r="Q115">
            <v>63260</v>
          </cell>
          <cell r="R115">
            <v>2.7</v>
          </cell>
          <cell r="S115">
            <v>3.5</v>
          </cell>
          <cell r="T115">
            <v>2.8</v>
          </cell>
          <cell r="U115">
            <v>2.8</v>
          </cell>
          <cell r="V115">
            <v>0.4</v>
          </cell>
          <cell r="W115">
            <v>2.5</v>
          </cell>
          <cell r="X115">
            <v>-17.2</v>
          </cell>
          <cell r="Y115">
            <v>1.8</v>
          </cell>
          <cell r="Z115">
            <v>3.8</v>
          </cell>
          <cell r="AA115">
            <v>3.7</v>
          </cell>
          <cell r="AB115">
            <v>2.2999999999999998</v>
          </cell>
          <cell r="AC115">
            <v>3.1</v>
          </cell>
          <cell r="AD115">
            <v>2.7</v>
          </cell>
          <cell r="AE115">
            <v>3.2</v>
          </cell>
          <cell r="AF115">
            <v>2.8</v>
          </cell>
          <cell r="AG115">
            <v>29085</v>
          </cell>
          <cell r="AH115">
            <v>2745</v>
          </cell>
          <cell r="AI115">
            <v>31830</v>
          </cell>
          <cell r="AJ115">
            <v>10988</v>
          </cell>
          <cell r="AK115">
            <v>1959</v>
          </cell>
          <cell r="AL115">
            <v>12947</v>
          </cell>
          <cell r="AM115">
            <v>357</v>
          </cell>
          <cell r="AN115">
            <v>13304</v>
          </cell>
          <cell r="AO115">
            <v>1666</v>
          </cell>
          <cell r="AP115">
            <v>3711</v>
          </cell>
          <cell r="AQ115">
            <v>18681</v>
          </cell>
          <cell r="AR115">
            <v>6409</v>
          </cell>
          <cell r="AS115">
            <v>56920</v>
          </cell>
          <cell r="AT115">
            <v>7109</v>
          </cell>
          <cell r="AU115">
            <v>-787</v>
          </cell>
          <cell r="AV115">
            <v>63242</v>
          </cell>
          <cell r="AW115">
            <v>2.2000000000000002</v>
          </cell>
          <cell r="AX115">
            <v>2.8</v>
          </cell>
          <cell r="AY115">
            <v>2.2000000000000002</v>
          </cell>
          <cell r="AZ115">
            <v>9.3000000000000007</v>
          </cell>
          <cell r="BA115">
            <v>5.6</v>
          </cell>
          <cell r="BB115">
            <v>8.6999999999999993</v>
          </cell>
          <cell r="BC115">
            <v>-23.6</v>
          </cell>
          <cell r="BD115">
            <v>7.5</v>
          </cell>
          <cell r="BE115">
            <v>4.3</v>
          </cell>
          <cell r="BF115">
            <v>3.2</v>
          </cell>
          <cell r="BG115">
            <v>6.3</v>
          </cell>
          <cell r="BH115">
            <v>2.8</v>
          </cell>
          <cell r="BI115">
            <v>3.6</v>
          </cell>
          <cell r="BJ115">
            <v>-0.1</v>
          </cell>
          <cell r="BK115">
            <v>2.2999999999999998</v>
          </cell>
          <cell r="BL115">
            <v>28471</v>
          </cell>
          <cell r="BM115">
            <v>2709</v>
          </cell>
          <cell r="BN115">
            <v>31180</v>
          </cell>
          <cell r="BO115">
            <v>11048</v>
          </cell>
          <cell r="BP115">
            <v>2395</v>
          </cell>
          <cell r="BQ115">
            <v>13443</v>
          </cell>
          <cell r="BR115">
            <v>357</v>
          </cell>
          <cell r="BS115">
            <v>13800</v>
          </cell>
          <cell r="BT115">
            <v>1666</v>
          </cell>
          <cell r="BU115">
            <v>3853</v>
          </cell>
          <cell r="BV115">
            <v>19319</v>
          </cell>
          <cell r="BW115">
            <v>5880</v>
          </cell>
          <cell r="BX115">
            <v>56379</v>
          </cell>
          <cell r="BY115">
            <v>7002</v>
          </cell>
          <cell r="BZ115">
            <v>-707</v>
          </cell>
          <cell r="CA115">
            <v>62674</v>
          </cell>
          <cell r="CB115">
            <v>0</v>
          </cell>
          <cell r="CC115">
            <v>0</v>
          </cell>
          <cell r="CD115">
            <v>0</v>
          </cell>
          <cell r="CE115">
            <v>0</v>
          </cell>
          <cell r="CF115">
            <v>0</v>
          </cell>
          <cell r="CG115">
            <v>0</v>
          </cell>
          <cell r="CH115">
            <v>0</v>
          </cell>
          <cell r="CI115">
            <v>0</v>
          </cell>
          <cell r="CJ115">
            <v>0</v>
          </cell>
          <cell r="CK115">
            <v>0</v>
          </cell>
          <cell r="CL115">
            <v>-17</v>
          </cell>
          <cell r="CM115">
            <v>-17</v>
          </cell>
        </row>
        <row r="116">
          <cell r="A116">
            <v>31382</v>
          </cell>
          <cell r="B116">
            <v>30045</v>
          </cell>
          <cell r="C116">
            <v>2853</v>
          </cell>
          <cell r="D116">
            <v>32898</v>
          </cell>
          <cell r="E116">
            <v>10413</v>
          </cell>
          <cell r="F116">
            <v>2039</v>
          </cell>
          <cell r="G116">
            <v>12452</v>
          </cell>
          <cell r="H116">
            <v>328</v>
          </cell>
          <cell r="I116">
            <v>12780</v>
          </cell>
          <cell r="J116">
            <v>1719</v>
          </cell>
          <cell r="K116">
            <v>3851</v>
          </cell>
          <cell r="L116">
            <v>18350</v>
          </cell>
          <cell r="M116">
            <v>6689</v>
          </cell>
          <cell r="N116">
            <v>57938</v>
          </cell>
          <cell r="O116">
            <v>7111</v>
          </cell>
          <cell r="P116">
            <v>-489</v>
          </cell>
          <cell r="Q116">
            <v>64560</v>
          </cell>
          <cell r="R116">
            <v>3</v>
          </cell>
          <cell r="S116">
            <v>3.7</v>
          </cell>
          <cell r="T116">
            <v>3.1</v>
          </cell>
          <cell r="U116">
            <v>-0.2</v>
          </cell>
          <cell r="V116">
            <v>6.7</v>
          </cell>
          <cell r="W116">
            <v>0.8</v>
          </cell>
          <cell r="X116">
            <v>-9.1999999999999993</v>
          </cell>
          <cell r="Y116">
            <v>0.5</v>
          </cell>
          <cell r="Z116">
            <v>3.5</v>
          </cell>
          <cell r="AA116">
            <v>4.2</v>
          </cell>
          <cell r="AB116">
            <v>1.6</v>
          </cell>
          <cell r="AC116">
            <v>3.1</v>
          </cell>
          <cell r="AD116">
            <v>2.6</v>
          </cell>
          <cell r="AE116">
            <v>-0.4</v>
          </cell>
          <cell r="AF116">
            <v>2.1</v>
          </cell>
          <cell r="AG116">
            <v>30010</v>
          </cell>
          <cell r="AH116">
            <v>2847</v>
          </cell>
          <cell r="AI116">
            <v>32856</v>
          </cell>
          <cell r="AJ116">
            <v>9911</v>
          </cell>
          <cell r="AK116">
            <v>1931</v>
          </cell>
          <cell r="AL116">
            <v>11843</v>
          </cell>
          <cell r="AM116">
            <v>313</v>
          </cell>
          <cell r="AN116">
            <v>12156</v>
          </cell>
          <cell r="AO116">
            <v>1719</v>
          </cell>
          <cell r="AP116">
            <v>3811</v>
          </cell>
          <cell r="AQ116">
            <v>17686</v>
          </cell>
          <cell r="AR116">
            <v>6821</v>
          </cell>
          <cell r="AS116">
            <v>57363</v>
          </cell>
          <cell r="AT116">
            <v>7104</v>
          </cell>
          <cell r="AU116">
            <v>45</v>
          </cell>
          <cell r="AV116">
            <v>64512</v>
          </cell>
          <cell r="AW116">
            <v>3.2</v>
          </cell>
          <cell r="AX116">
            <v>3.7</v>
          </cell>
          <cell r="AY116">
            <v>3.2</v>
          </cell>
          <cell r="AZ116">
            <v>-9.8000000000000007</v>
          </cell>
          <cell r="BA116">
            <v>-1.4</v>
          </cell>
          <cell r="BB116">
            <v>-8.5</v>
          </cell>
          <cell r="BC116">
            <v>-12.3</v>
          </cell>
          <cell r="BD116">
            <v>-8.6</v>
          </cell>
          <cell r="BE116">
            <v>3.2</v>
          </cell>
          <cell r="BF116">
            <v>2.7</v>
          </cell>
          <cell r="BG116">
            <v>-5.3</v>
          </cell>
          <cell r="BH116">
            <v>6.4</v>
          </cell>
          <cell r="BI116">
            <v>0.8</v>
          </cell>
          <cell r="BJ116">
            <v>-0.1</v>
          </cell>
          <cell r="BK116">
            <v>2</v>
          </cell>
          <cell r="BL116">
            <v>31163</v>
          </cell>
          <cell r="BM116">
            <v>2940</v>
          </cell>
          <cell r="BN116">
            <v>34103</v>
          </cell>
          <cell r="BO116">
            <v>11039</v>
          </cell>
          <cell r="BP116">
            <v>2042</v>
          </cell>
          <cell r="BQ116">
            <v>13080</v>
          </cell>
          <cell r="BR116">
            <v>313</v>
          </cell>
          <cell r="BS116">
            <v>13393</v>
          </cell>
          <cell r="BT116">
            <v>1719</v>
          </cell>
          <cell r="BU116">
            <v>4032</v>
          </cell>
          <cell r="BV116">
            <v>19145</v>
          </cell>
          <cell r="BW116">
            <v>9213</v>
          </cell>
          <cell r="BX116">
            <v>62460</v>
          </cell>
          <cell r="BY116">
            <v>7282</v>
          </cell>
          <cell r="BZ116">
            <v>-154</v>
          </cell>
          <cell r="CA116">
            <v>69587</v>
          </cell>
          <cell r="CB116">
            <v>0</v>
          </cell>
          <cell r="CC116">
            <v>0</v>
          </cell>
          <cell r="CD116">
            <v>1</v>
          </cell>
          <cell r="CE116">
            <v>0</v>
          </cell>
          <cell r="CF116">
            <v>0</v>
          </cell>
          <cell r="CG116">
            <v>0</v>
          </cell>
          <cell r="CH116">
            <v>0</v>
          </cell>
          <cell r="CI116">
            <v>0</v>
          </cell>
          <cell r="CJ116">
            <v>0</v>
          </cell>
          <cell r="CK116">
            <v>0</v>
          </cell>
          <cell r="CL116">
            <v>6</v>
          </cell>
          <cell r="CM116">
            <v>6</v>
          </cell>
        </row>
        <row r="117">
          <cell r="A117">
            <v>31472</v>
          </cell>
          <cell r="B117">
            <v>30859</v>
          </cell>
          <cell r="C117">
            <v>2955</v>
          </cell>
          <cell r="D117">
            <v>33814</v>
          </cell>
          <cell r="E117">
            <v>10216</v>
          </cell>
          <cell r="F117">
            <v>2187</v>
          </cell>
          <cell r="G117">
            <v>12402</v>
          </cell>
          <cell r="H117">
            <v>389</v>
          </cell>
          <cell r="I117">
            <v>12791</v>
          </cell>
          <cell r="J117">
            <v>1773</v>
          </cell>
          <cell r="K117">
            <v>4036</v>
          </cell>
          <cell r="L117">
            <v>18600</v>
          </cell>
          <cell r="M117">
            <v>6797</v>
          </cell>
          <cell r="N117">
            <v>59211</v>
          </cell>
          <cell r="O117">
            <v>7009</v>
          </cell>
          <cell r="P117">
            <v>-546</v>
          </cell>
          <cell r="Q117">
            <v>65673</v>
          </cell>
          <cell r="R117">
            <v>2.7</v>
          </cell>
          <cell r="S117">
            <v>3.6</v>
          </cell>
          <cell r="T117">
            <v>2.8</v>
          </cell>
          <cell r="U117">
            <v>-1.9</v>
          </cell>
          <cell r="V117">
            <v>7.2</v>
          </cell>
          <cell r="W117">
            <v>-0.4</v>
          </cell>
          <cell r="X117">
            <v>18.600000000000001</v>
          </cell>
          <cell r="Y117">
            <v>0.1</v>
          </cell>
          <cell r="Z117">
            <v>3.1</v>
          </cell>
          <cell r="AA117">
            <v>4.8</v>
          </cell>
          <cell r="AB117">
            <v>1.4</v>
          </cell>
          <cell r="AC117">
            <v>1.6</v>
          </cell>
          <cell r="AD117">
            <v>2.2000000000000002</v>
          </cell>
          <cell r="AE117">
            <v>-1.4</v>
          </cell>
          <cell r="AF117">
            <v>1.7</v>
          </cell>
          <cell r="AG117">
            <v>31061</v>
          </cell>
          <cell r="AH117">
            <v>2979</v>
          </cell>
          <cell r="AI117">
            <v>34041</v>
          </cell>
          <cell r="AJ117">
            <v>10438</v>
          </cell>
          <cell r="AK117">
            <v>2208</v>
          </cell>
          <cell r="AL117">
            <v>12645</v>
          </cell>
          <cell r="AM117">
            <v>375</v>
          </cell>
          <cell r="AN117">
            <v>13020</v>
          </cell>
          <cell r="AO117">
            <v>1772</v>
          </cell>
          <cell r="AP117">
            <v>4015</v>
          </cell>
          <cell r="AQ117">
            <v>18808</v>
          </cell>
          <cell r="AR117">
            <v>6763</v>
          </cell>
          <cell r="AS117">
            <v>59611</v>
          </cell>
          <cell r="AT117">
            <v>7061</v>
          </cell>
          <cell r="AU117">
            <v>-938</v>
          </cell>
          <cell r="AV117">
            <v>65734</v>
          </cell>
          <cell r="AW117">
            <v>3.5</v>
          </cell>
          <cell r="AX117">
            <v>4.7</v>
          </cell>
          <cell r="AY117">
            <v>3.6</v>
          </cell>
          <cell r="AZ117">
            <v>5.3</v>
          </cell>
          <cell r="BA117">
            <v>14.3</v>
          </cell>
          <cell r="BB117">
            <v>6.8</v>
          </cell>
          <cell r="BC117">
            <v>19.8</v>
          </cell>
          <cell r="BD117">
            <v>7.1</v>
          </cell>
          <cell r="BE117">
            <v>3.1</v>
          </cell>
          <cell r="BF117">
            <v>5.4</v>
          </cell>
          <cell r="BG117">
            <v>6.3</v>
          </cell>
          <cell r="BH117">
            <v>-0.8</v>
          </cell>
          <cell r="BI117">
            <v>3.9</v>
          </cell>
          <cell r="BJ117">
            <v>-0.6</v>
          </cell>
          <cell r="BK117">
            <v>1.9</v>
          </cell>
          <cell r="BL117">
            <v>29983</v>
          </cell>
          <cell r="BM117">
            <v>2884</v>
          </cell>
          <cell r="BN117">
            <v>32867</v>
          </cell>
          <cell r="BO117">
            <v>9443</v>
          </cell>
          <cell r="BP117">
            <v>2005</v>
          </cell>
          <cell r="BQ117">
            <v>11448</v>
          </cell>
          <cell r="BR117">
            <v>375</v>
          </cell>
          <cell r="BS117">
            <v>11823</v>
          </cell>
          <cell r="BT117">
            <v>1772</v>
          </cell>
          <cell r="BU117">
            <v>3897</v>
          </cell>
          <cell r="BV117">
            <v>17491</v>
          </cell>
          <cell r="BW117">
            <v>5938</v>
          </cell>
          <cell r="BX117">
            <v>56297</v>
          </cell>
          <cell r="BY117">
            <v>7122</v>
          </cell>
          <cell r="BZ117">
            <v>-1165</v>
          </cell>
          <cell r="CA117">
            <v>62253</v>
          </cell>
          <cell r="CB117">
            <v>1</v>
          </cell>
          <cell r="CC117">
            <v>0</v>
          </cell>
          <cell r="CD117">
            <v>0</v>
          </cell>
          <cell r="CE117">
            <v>0</v>
          </cell>
          <cell r="CF117">
            <v>0</v>
          </cell>
          <cell r="CG117">
            <v>0</v>
          </cell>
          <cell r="CH117">
            <v>0</v>
          </cell>
          <cell r="CI117">
            <v>0</v>
          </cell>
          <cell r="CJ117">
            <v>0</v>
          </cell>
          <cell r="CK117">
            <v>0</v>
          </cell>
          <cell r="CL117">
            <v>25</v>
          </cell>
          <cell r="CM117">
            <v>24</v>
          </cell>
        </row>
        <row r="118">
          <cell r="A118">
            <v>31564</v>
          </cell>
          <cell r="B118">
            <v>31534</v>
          </cell>
          <cell r="C118">
            <v>3053</v>
          </cell>
          <cell r="D118">
            <v>34587</v>
          </cell>
          <cell r="E118">
            <v>10203</v>
          </cell>
          <cell r="F118">
            <v>2245</v>
          </cell>
          <cell r="G118">
            <v>12447</v>
          </cell>
          <cell r="H118">
            <v>544</v>
          </cell>
          <cell r="I118">
            <v>12991</v>
          </cell>
          <cell r="J118">
            <v>1826</v>
          </cell>
          <cell r="K118">
            <v>4225</v>
          </cell>
          <cell r="L118">
            <v>19043</v>
          </cell>
          <cell r="M118">
            <v>6825</v>
          </cell>
          <cell r="N118">
            <v>60455</v>
          </cell>
          <cell r="O118">
            <v>7037</v>
          </cell>
          <cell r="P118">
            <v>-577</v>
          </cell>
          <cell r="Q118">
            <v>66915</v>
          </cell>
          <cell r="R118">
            <v>2.2000000000000002</v>
          </cell>
          <cell r="S118">
            <v>3.3</v>
          </cell>
          <cell r="T118">
            <v>2.2999999999999998</v>
          </cell>
          <cell r="U118">
            <v>-0.1</v>
          </cell>
          <cell r="V118">
            <v>2.7</v>
          </cell>
          <cell r="W118">
            <v>0.4</v>
          </cell>
          <cell r="X118">
            <v>39.6</v>
          </cell>
          <cell r="Y118">
            <v>1.6</v>
          </cell>
          <cell r="Z118">
            <v>3</v>
          </cell>
          <cell r="AA118">
            <v>4.7</v>
          </cell>
          <cell r="AB118">
            <v>2.4</v>
          </cell>
          <cell r="AC118">
            <v>0.4</v>
          </cell>
          <cell r="AD118">
            <v>2.1</v>
          </cell>
          <cell r="AE118">
            <v>0.4</v>
          </cell>
          <cell r="AF118">
            <v>1.9</v>
          </cell>
          <cell r="AG118">
            <v>31377</v>
          </cell>
          <cell r="AH118">
            <v>3025</v>
          </cell>
          <cell r="AI118">
            <v>34403</v>
          </cell>
          <cell r="AJ118">
            <v>10209</v>
          </cell>
          <cell r="AK118">
            <v>2442</v>
          </cell>
          <cell r="AL118">
            <v>12651</v>
          </cell>
          <cell r="AM118">
            <v>541</v>
          </cell>
          <cell r="AN118">
            <v>13192</v>
          </cell>
          <cell r="AO118">
            <v>1824</v>
          </cell>
          <cell r="AP118">
            <v>4294</v>
          </cell>
          <cell r="AQ118">
            <v>19310</v>
          </cell>
          <cell r="AR118">
            <v>6861</v>
          </cell>
          <cell r="AS118">
            <v>60573</v>
          </cell>
          <cell r="AT118">
            <v>6885</v>
          </cell>
          <cell r="AU118">
            <v>-534</v>
          </cell>
          <cell r="AV118">
            <v>66924</v>
          </cell>
          <cell r="AW118">
            <v>1</v>
          </cell>
          <cell r="AX118">
            <v>1.5</v>
          </cell>
          <cell r="AY118">
            <v>1.1000000000000001</v>
          </cell>
          <cell r="AZ118">
            <v>-2.2000000000000002</v>
          </cell>
          <cell r="BA118">
            <v>10.6</v>
          </cell>
          <cell r="BB118">
            <v>0</v>
          </cell>
          <cell r="BC118">
            <v>44.3</v>
          </cell>
          <cell r="BD118">
            <v>1.3</v>
          </cell>
          <cell r="BE118">
            <v>2.9</v>
          </cell>
          <cell r="BF118">
            <v>6.9</v>
          </cell>
          <cell r="BG118">
            <v>2.7</v>
          </cell>
          <cell r="BH118">
            <v>1.4</v>
          </cell>
          <cell r="BI118">
            <v>1.6</v>
          </cell>
          <cell r="BJ118">
            <v>-2.5</v>
          </cell>
          <cell r="BK118">
            <v>1.8</v>
          </cell>
          <cell r="BL118">
            <v>31857</v>
          </cell>
          <cell r="BM118">
            <v>3053</v>
          </cell>
          <cell r="BN118">
            <v>34910</v>
          </cell>
          <cell r="BO118">
            <v>9938</v>
          </cell>
          <cell r="BP118">
            <v>2028</v>
          </cell>
          <cell r="BQ118">
            <v>11967</v>
          </cell>
          <cell r="BR118">
            <v>541</v>
          </cell>
          <cell r="BS118">
            <v>12508</v>
          </cell>
          <cell r="BT118">
            <v>1824</v>
          </cell>
          <cell r="BU118">
            <v>3980</v>
          </cell>
          <cell r="BV118">
            <v>18312</v>
          </cell>
          <cell r="BW118">
            <v>5805</v>
          </cell>
          <cell r="BX118">
            <v>59027</v>
          </cell>
          <cell r="BY118">
            <v>6700</v>
          </cell>
          <cell r="BZ118">
            <v>43</v>
          </cell>
          <cell r="CA118">
            <v>65771</v>
          </cell>
          <cell r="CB118">
            <v>0</v>
          </cell>
          <cell r="CC118">
            <v>0</v>
          </cell>
          <cell r="CD118">
            <v>0</v>
          </cell>
          <cell r="CE118">
            <v>0</v>
          </cell>
          <cell r="CF118">
            <v>0</v>
          </cell>
          <cell r="CG118">
            <v>0</v>
          </cell>
          <cell r="CH118">
            <v>0</v>
          </cell>
          <cell r="CI118">
            <v>0</v>
          </cell>
          <cell r="CJ118">
            <v>0</v>
          </cell>
          <cell r="CK118">
            <v>0</v>
          </cell>
          <cell r="CL118">
            <v>37</v>
          </cell>
          <cell r="CM118">
            <v>37</v>
          </cell>
        </row>
        <row r="119">
          <cell r="A119">
            <v>31656</v>
          </cell>
          <cell r="B119">
            <v>32044</v>
          </cell>
          <cell r="C119">
            <v>3136</v>
          </cell>
          <cell r="D119">
            <v>35180</v>
          </cell>
          <cell r="E119">
            <v>10491</v>
          </cell>
          <cell r="F119">
            <v>2248</v>
          </cell>
          <cell r="G119">
            <v>12738</v>
          </cell>
          <cell r="H119">
            <v>738</v>
          </cell>
          <cell r="I119">
            <v>13476</v>
          </cell>
          <cell r="J119">
            <v>1882</v>
          </cell>
          <cell r="K119">
            <v>4372</v>
          </cell>
          <cell r="L119">
            <v>19730</v>
          </cell>
          <cell r="M119">
            <v>6870</v>
          </cell>
          <cell r="N119">
            <v>61780</v>
          </cell>
          <cell r="O119">
            <v>7202</v>
          </cell>
          <cell r="P119">
            <v>-587</v>
          </cell>
          <cell r="Q119">
            <v>68396</v>
          </cell>
          <cell r="R119">
            <v>1.6</v>
          </cell>
          <cell r="S119">
            <v>2.7</v>
          </cell>
          <cell r="T119">
            <v>1.7</v>
          </cell>
          <cell r="U119">
            <v>2.8</v>
          </cell>
          <cell r="V119">
            <v>0.1</v>
          </cell>
          <cell r="W119">
            <v>2.2999999999999998</v>
          </cell>
          <cell r="X119">
            <v>35.799999999999997</v>
          </cell>
          <cell r="Y119">
            <v>3.7</v>
          </cell>
          <cell r="Z119">
            <v>3</v>
          </cell>
          <cell r="AA119">
            <v>3.5</v>
          </cell>
          <cell r="AB119">
            <v>3.6</v>
          </cell>
          <cell r="AC119">
            <v>0.7</v>
          </cell>
          <cell r="AD119">
            <v>2.2000000000000002</v>
          </cell>
          <cell r="AE119">
            <v>2.4</v>
          </cell>
          <cell r="AF119">
            <v>2.2000000000000002</v>
          </cell>
          <cell r="AG119">
            <v>32143</v>
          </cell>
          <cell r="AH119">
            <v>3157</v>
          </cell>
          <cell r="AI119">
            <v>35299</v>
          </cell>
          <cell r="AJ119">
            <v>10219</v>
          </cell>
          <cell r="AK119">
            <v>2052</v>
          </cell>
          <cell r="AL119">
            <v>12270</v>
          </cell>
          <cell r="AM119">
            <v>767</v>
          </cell>
          <cell r="AN119">
            <v>13037</v>
          </cell>
          <cell r="AO119">
            <v>1883</v>
          </cell>
          <cell r="AP119">
            <v>4339</v>
          </cell>
          <cell r="AQ119">
            <v>19259</v>
          </cell>
          <cell r="AR119">
            <v>6761</v>
          </cell>
          <cell r="AS119">
            <v>61320</v>
          </cell>
          <cell r="AT119">
            <v>7277</v>
          </cell>
          <cell r="AU119">
            <v>-414</v>
          </cell>
          <cell r="AV119">
            <v>68183</v>
          </cell>
          <cell r="AW119">
            <v>2.4</v>
          </cell>
          <cell r="AX119">
            <v>4.3</v>
          </cell>
          <cell r="AY119">
            <v>2.6</v>
          </cell>
          <cell r="AZ119">
            <v>0.1</v>
          </cell>
          <cell r="BA119">
            <v>-16</v>
          </cell>
          <cell r="BB119">
            <v>-3</v>
          </cell>
          <cell r="BC119">
            <v>41.8</v>
          </cell>
          <cell r="BD119">
            <v>-1.2</v>
          </cell>
          <cell r="BE119">
            <v>3.2</v>
          </cell>
          <cell r="BF119">
            <v>1.1000000000000001</v>
          </cell>
          <cell r="BG119">
            <v>-0.3</v>
          </cell>
          <cell r="BH119">
            <v>-1.4</v>
          </cell>
          <cell r="BI119">
            <v>1.2</v>
          </cell>
          <cell r="BJ119">
            <v>5.7</v>
          </cell>
          <cell r="BK119">
            <v>1.9</v>
          </cell>
          <cell r="BL119">
            <v>31464</v>
          </cell>
          <cell r="BM119">
            <v>3110</v>
          </cell>
          <cell r="BN119">
            <v>34574</v>
          </cell>
          <cell r="BO119">
            <v>10299</v>
          </cell>
          <cell r="BP119">
            <v>2522</v>
          </cell>
          <cell r="BQ119">
            <v>12821</v>
          </cell>
          <cell r="BR119">
            <v>767</v>
          </cell>
          <cell r="BS119">
            <v>13588</v>
          </cell>
          <cell r="BT119">
            <v>1883</v>
          </cell>
          <cell r="BU119">
            <v>4326</v>
          </cell>
          <cell r="BV119">
            <v>19797</v>
          </cell>
          <cell r="BW119">
            <v>6342</v>
          </cell>
          <cell r="BX119">
            <v>60712</v>
          </cell>
          <cell r="BY119">
            <v>7231</v>
          </cell>
          <cell r="BZ119">
            <v>-113</v>
          </cell>
          <cell r="CA119">
            <v>67831</v>
          </cell>
          <cell r="CB119">
            <v>0</v>
          </cell>
          <cell r="CC119">
            <v>0</v>
          </cell>
          <cell r="CD119">
            <v>0</v>
          </cell>
          <cell r="CE119">
            <v>0</v>
          </cell>
          <cell r="CF119">
            <v>-1</v>
          </cell>
          <cell r="CG119">
            <v>0</v>
          </cell>
          <cell r="CH119">
            <v>0</v>
          </cell>
          <cell r="CI119">
            <v>0</v>
          </cell>
          <cell r="CJ119">
            <v>1</v>
          </cell>
          <cell r="CK119">
            <v>0</v>
          </cell>
          <cell r="CL119">
            <v>40</v>
          </cell>
          <cell r="CM119">
            <v>41</v>
          </cell>
        </row>
        <row r="120">
          <cell r="A120">
            <v>31747</v>
          </cell>
          <cell r="B120">
            <v>32518</v>
          </cell>
          <cell r="C120">
            <v>3211</v>
          </cell>
          <cell r="D120">
            <v>35729</v>
          </cell>
          <cell r="E120">
            <v>10926</v>
          </cell>
          <cell r="F120">
            <v>2279</v>
          </cell>
          <cell r="G120">
            <v>13205</v>
          </cell>
          <cell r="H120">
            <v>937</v>
          </cell>
          <cell r="I120">
            <v>14142</v>
          </cell>
          <cell r="J120">
            <v>1934</v>
          </cell>
          <cell r="K120">
            <v>4468</v>
          </cell>
          <cell r="L120">
            <v>20544</v>
          </cell>
          <cell r="M120">
            <v>7037</v>
          </cell>
          <cell r="N120">
            <v>63310</v>
          </cell>
          <cell r="O120">
            <v>7471</v>
          </cell>
          <cell r="P120">
            <v>-539</v>
          </cell>
          <cell r="Q120">
            <v>70243</v>
          </cell>
          <cell r="R120">
            <v>1.5</v>
          </cell>
          <cell r="S120">
            <v>2.4</v>
          </cell>
          <cell r="T120">
            <v>1.6</v>
          </cell>
          <cell r="U120">
            <v>4.0999999999999996</v>
          </cell>
          <cell r="V120">
            <v>1.4</v>
          </cell>
          <cell r="W120">
            <v>3.7</v>
          </cell>
          <cell r="X120">
            <v>27</v>
          </cell>
          <cell r="Y120">
            <v>4.9000000000000004</v>
          </cell>
          <cell r="Z120">
            <v>2.8</v>
          </cell>
          <cell r="AA120">
            <v>2.2000000000000002</v>
          </cell>
          <cell r="AB120">
            <v>4.0999999999999996</v>
          </cell>
          <cell r="AC120">
            <v>2.4</v>
          </cell>
          <cell r="AD120">
            <v>2.5</v>
          </cell>
          <cell r="AE120">
            <v>3.7</v>
          </cell>
          <cell r="AF120">
            <v>2.7</v>
          </cell>
          <cell r="AG120">
            <v>32535</v>
          </cell>
          <cell r="AH120">
            <v>3211</v>
          </cell>
          <cell r="AI120">
            <v>35746</v>
          </cell>
          <cell r="AJ120">
            <v>11156</v>
          </cell>
          <cell r="AK120">
            <v>2309</v>
          </cell>
          <cell r="AL120">
            <v>13465</v>
          </cell>
          <cell r="AM120">
            <v>933</v>
          </cell>
          <cell r="AN120">
            <v>14398</v>
          </cell>
          <cell r="AO120">
            <v>1935</v>
          </cell>
          <cell r="AP120">
            <v>4476</v>
          </cell>
          <cell r="AQ120">
            <v>20808</v>
          </cell>
          <cell r="AR120">
            <v>7130</v>
          </cell>
          <cell r="AS120">
            <v>63684</v>
          </cell>
          <cell r="AT120">
            <v>7496</v>
          </cell>
          <cell r="AU120">
            <v>-711</v>
          </cell>
          <cell r="AV120">
            <v>70469</v>
          </cell>
          <cell r="AW120">
            <v>1.2</v>
          </cell>
          <cell r="AX120">
            <v>1.7</v>
          </cell>
          <cell r="AY120">
            <v>1.3</v>
          </cell>
          <cell r="AZ120">
            <v>9.1999999999999993</v>
          </cell>
          <cell r="BA120">
            <v>12.5</v>
          </cell>
          <cell r="BB120">
            <v>9.6999999999999993</v>
          </cell>
          <cell r="BC120">
            <v>21.6</v>
          </cell>
          <cell r="BD120">
            <v>10.4</v>
          </cell>
          <cell r="BE120">
            <v>2.8</v>
          </cell>
          <cell r="BF120">
            <v>3.2</v>
          </cell>
          <cell r="BG120">
            <v>8</v>
          </cell>
          <cell r="BH120">
            <v>5.4</v>
          </cell>
          <cell r="BI120">
            <v>3.9</v>
          </cell>
          <cell r="BJ120">
            <v>3</v>
          </cell>
          <cell r="BK120">
            <v>3.4</v>
          </cell>
          <cell r="BL120">
            <v>33773</v>
          </cell>
          <cell r="BM120">
            <v>3320</v>
          </cell>
          <cell r="BN120">
            <v>37094</v>
          </cell>
          <cell r="BO120">
            <v>12432</v>
          </cell>
          <cell r="BP120">
            <v>2393</v>
          </cell>
          <cell r="BQ120">
            <v>14825</v>
          </cell>
          <cell r="BR120">
            <v>933</v>
          </cell>
          <cell r="BS120">
            <v>15758</v>
          </cell>
          <cell r="BT120">
            <v>1935</v>
          </cell>
          <cell r="BU120">
            <v>4428</v>
          </cell>
          <cell r="BV120">
            <v>22120</v>
          </cell>
          <cell r="BW120">
            <v>9205</v>
          </cell>
          <cell r="BX120">
            <v>68419</v>
          </cell>
          <cell r="BY120">
            <v>7566</v>
          </cell>
          <cell r="BZ120">
            <v>-525</v>
          </cell>
          <cell r="CA120">
            <v>75460</v>
          </cell>
          <cell r="CB120">
            <v>0</v>
          </cell>
          <cell r="CC120">
            <v>0</v>
          </cell>
          <cell r="CD120">
            <v>0</v>
          </cell>
          <cell r="CE120">
            <v>0</v>
          </cell>
          <cell r="CF120">
            <v>0</v>
          </cell>
          <cell r="CG120">
            <v>0</v>
          </cell>
          <cell r="CH120">
            <v>0</v>
          </cell>
          <cell r="CI120">
            <v>0</v>
          </cell>
          <cell r="CJ120">
            <v>0</v>
          </cell>
          <cell r="CK120">
            <v>0</v>
          </cell>
          <cell r="CL120">
            <v>46</v>
          </cell>
          <cell r="CM120">
            <v>47</v>
          </cell>
        </row>
        <row r="121">
          <cell r="A121">
            <v>31837</v>
          </cell>
          <cell r="B121">
            <v>33155</v>
          </cell>
          <cell r="C121">
            <v>3287</v>
          </cell>
          <cell r="D121">
            <v>36441</v>
          </cell>
          <cell r="E121">
            <v>11439</v>
          </cell>
          <cell r="F121">
            <v>2492</v>
          </cell>
          <cell r="G121">
            <v>13931</v>
          </cell>
          <cell r="H121">
            <v>1156</v>
          </cell>
          <cell r="I121">
            <v>15087</v>
          </cell>
          <cell r="J121">
            <v>1979</v>
          </cell>
          <cell r="K121">
            <v>4567</v>
          </cell>
          <cell r="L121">
            <v>21633</v>
          </cell>
          <cell r="M121">
            <v>7265</v>
          </cell>
          <cell r="N121">
            <v>65339</v>
          </cell>
          <cell r="O121">
            <v>7785</v>
          </cell>
          <cell r="P121">
            <v>-667</v>
          </cell>
          <cell r="Q121">
            <v>72457</v>
          </cell>
          <cell r="R121">
            <v>2</v>
          </cell>
          <cell r="S121">
            <v>2.4</v>
          </cell>
          <cell r="T121">
            <v>2</v>
          </cell>
          <cell r="U121">
            <v>4.7</v>
          </cell>
          <cell r="V121">
            <v>9.4</v>
          </cell>
          <cell r="W121">
            <v>5.5</v>
          </cell>
          <cell r="X121">
            <v>23.3</v>
          </cell>
          <cell r="Y121">
            <v>6.7</v>
          </cell>
          <cell r="Z121">
            <v>2.2999999999999998</v>
          </cell>
          <cell r="AA121">
            <v>2.2000000000000002</v>
          </cell>
          <cell r="AB121">
            <v>5.3</v>
          </cell>
          <cell r="AC121">
            <v>3.2</v>
          </cell>
          <cell r="AD121">
            <v>3.2</v>
          </cell>
          <cell r="AE121">
            <v>4.2</v>
          </cell>
          <cell r="AF121">
            <v>3.2</v>
          </cell>
          <cell r="AG121">
            <v>33043</v>
          </cell>
          <cell r="AH121">
            <v>3273</v>
          </cell>
          <cell r="AI121">
            <v>36316</v>
          </cell>
          <cell r="AJ121">
            <v>11378</v>
          </cell>
          <cell r="AK121">
            <v>2515</v>
          </cell>
          <cell r="AL121">
            <v>13894</v>
          </cell>
          <cell r="AM121">
            <v>1145</v>
          </cell>
          <cell r="AN121">
            <v>15039</v>
          </cell>
          <cell r="AO121">
            <v>1980</v>
          </cell>
          <cell r="AP121">
            <v>4577</v>
          </cell>
          <cell r="AQ121">
            <v>21596</v>
          </cell>
          <cell r="AR121">
            <v>7157</v>
          </cell>
          <cell r="AS121">
            <v>65068</v>
          </cell>
          <cell r="AT121">
            <v>7748</v>
          </cell>
          <cell r="AU121">
            <v>-580</v>
          </cell>
          <cell r="AV121">
            <v>72236</v>
          </cell>
          <cell r="AW121">
            <v>1.6</v>
          </cell>
          <cell r="AX121">
            <v>1.9</v>
          </cell>
          <cell r="AY121">
            <v>1.6</v>
          </cell>
          <cell r="AZ121">
            <v>2</v>
          </cell>
          <cell r="BA121">
            <v>9</v>
          </cell>
          <cell r="BB121">
            <v>3.2</v>
          </cell>
          <cell r="BC121">
            <v>22.7</v>
          </cell>
          <cell r="BD121">
            <v>4.4000000000000004</v>
          </cell>
          <cell r="BE121">
            <v>2.2999999999999998</v>
          </cell>
          <cell r="BF121">
            <v>2.2999999999999998</v>
          </cell>
          <cell r="BG121">
            <v>3.8</v>
          </cell>
          <cell r="BH121">
            <v>0.4</v>
          </cell>
          <cell r="BI121">
            <v>2.2000000000000002</v>
          </cell>
          <cell r="BJ121">
            <v>3.4</v>
          </cell>
          <cell r="BK121">
            <v>2.5</v>
          </cell>
          <cell r="BL121">
            <v>31923</v>
          </cell>
          <cell r="BM121">
            <v>3169</v>
          </cell>
          <cell r="BN121">
            <v>35092</v>
          </cell>
          <cell r="BO121">
            <v>10311</v>
          </cell>
          <cell r="BP121">
            <v>2279</v>
          </cell>
          <cell r="BQ121">
            <v>12590</v>
          </cell>
          <cell r="BR121">
            <v>1145</v>
          </cell>
          <cell r="BS121">
            <v>13735</v>
          </cell>
          <cell r="BT121">
            <v>1980</v>
          </cell>
          <cell r="BU121">
            <v>4584</v>
          </cell>
          <cell r="BV121">
            <v>20298</v>
          </cell>
          <cell r="BW121">
            <v>6626</v>
          </cell>
          <cell r="BX121">
            <v>62017</v>
          </cell>
          <cell r="BY121">
            <v>7844</v>
          </cell>
          <cell r="BZ121">
            <v>-1215</v>
          </cell>
          <cell r="CA121">
            <v>68646</v>
          </cell>
          <cell r="CB121">
            <v>0</v>
          </cell>
          <cell r="CC121">
            <v>0</v>
          </cell>
          <cell r="CD121">
            <v>0</v>
          </cell>
          <cell r="CE121">
            <v>0</v>
          </cell>
          <cell r="CF121">
            <v>-1</v>
          </cell>
          <cell r="CG121">
            <v>1</v>
          </cell>
          <cell r="CH121">
            <v>0</v>
          </cell>
          <cell r="CI121">
            <v>0</v>
          </cell>
          <cell r="CJ121">
            <v>0</v>
          </cell>
          <cell r="CK121">
            <v>0</v>
          </cell>
          <cell r="CL121">
            <v>54</v>
          </cell>
          <cell r="CM121">
            <v>54</v>
          </cell>
        </row>
        <row r="122">
          <cell r="A122">
            <v>31929</v>
          </cell>
          <cell r="B122">
            <v>33981</v>
          </cell>
          <cell r="C122">
            <v>3365</v>
          </cell>
          <cell r="D122">
            <v>37346</v>
          </cell>
          <cell r="E122">
            <v>11846</v>
          </cell>
          <cell r="F122">
            <v>2791</v>
          </cell>
          <cell r="G122">
            <v>14637</v>
          </cell>
          <cell r="H122">
            <v>1417</v>
          </cell>
          <cell r="I122">
            <v>16054</v>
          </cell>
          <cell r="J122">
            <v>2016</v>
          </cell>
          <cell r="K122">
            <v>4709</v>
          </cell>
          <cell r="L122">
            <v>22779</v>
          </cell>
          <cell r="M122">
            <v>7417</v>
          </cell>
          <cell r="N122">
            <v>67542</v>
          </cell>
          <cell r="O122">
            <v>8147</v>
          </cell>
          <cell r="P122">
            <v>-840</v>
          </cell>
          <cell r="Q122">
            <v>74849</v>
          </cell>
          <cell r="R122">
            <v>2.5</v>
          </cell>
          <cell r="S122">
            <v>2.4</v>
          </cell>
          <cell r="T122">
            <v>2.5</v>
          </cell>
          <cell r="U122">
            <v>3.6</v>
          </cell>
          <cell r="V122">
            <v>12</v>
          </cell>
          <cell r="W122">
            <v>5.0999999999999996</v>
          </cell>
          <cell r="X122">
            <v>22.5</v>
          </cell>
          <cell r="Y122">
            <v>6.4</v>
          </cell>
          <cell r="Z122">
            <v>1.9</v>
          </cell>
          <cell r="AA122">
            <v>3.1</v>
          </cell>
          <cell r="AB122">
            <v>5.3</v>
          </cell>
          <cell r="AC122">
            <v>2.1</v>
          </cell>
          <cell r="AD122">
            <v>3.4</v>
          </cell>
          <cell r="AE122">
            <v>4.7</v>
          </cell>
          <cell r="AF122">
            <v>3.3</v>
          </cell>
          <cell r="AG122">
            <v>33912</v>
          </cell>
          <cell r="AH122">
            <v>3365</v>
          </cell>
          <cell r="AI122">
            <v>37277</v>
          </cell>
          <cell r="AJ122">
            <v>11916</v>
          </cell>
          <cell r="AK122">
            <v>2694</v>
          </cell>
          <cell r="AL122">
            <v>14609</v>
          </cell>
          <cell r="AM122">
            <v>1401</v>
          </cell>
          <cell r="AN122">
            <v>16010</v>
          </cell>
          <cell r="AO122">
            <v>2017</v>
          </cell>
          <cell r="AP122">
            <v>4670</v>
          </cell>
          <cell r="AQ122">
            <v>22698</v>
          </cell>
          <cell r="AR122">
            <v>7586</v>
          </cell>
          <cell r="AS122">
            <v>67561</v>
          </cell>
          <cell r="AT122">
            <v>8116</v>
          </cell>
          <cell r="AU122">
            <v>-710</v>
          </cell>
          <cell r="AV122">
            <v>74967</v>
          </cell>
          <cell r="AW122">
            <v>2.6</v>
          </cell>
          <cell r="AX122">
            <v>2.8</v>
          </cell>
          <cell r="AY122">
            <v>2.6</v>
          </cell>
          <cell r="AZ122">
            <v>4.7</v>
          </cell>
          <cell r="BA122">
            <v>7.1</v>
          </cell>
          <cell r="BB122">
            <v>5.2</v>
          </cell>
          <cell r="BC122">
            <v>22.4</v>
          </cell>
          <cell r="BD122">
            <v>6.5</v>
          </cell>
          <cell r="BE122">
            <v>1.9</v>
          </cell>
          <cell r="BF122">
            <v>2</v>
          </cell>
          <cell r="BG122">
            <v>5.0999999999999996</v>
          </cell>
          <cell r="BH122">
            <v>6</v>
          </cell>
          <cell r="BI122">
            <v>3.8</v>
          </cell>
          <cell r="BJ122">
            <v>4.7</v>
          </cell>
          <cell r="BK122">
            <v>3.8</v>
          </cell>
          <cell r="BL122">
            <v>34420</v>
          </cell>
          <cell r="BM122">
            <v>3398</v>
          </cell>
          <cell r="BN122">
            <v>37818</v>
          </cell>
          <cell r="BO122">
            <v>11551</v>
          </cell>
          <cell r="BP122">
            <v>2293</v>
          </cell>
          <cell r="BQ122">
            <v>13843</v>
          </cell>
          <cell r="BR122">
            <v>1401</v>
          </cell>
          <cell r="BS122">
            <v>15244</v>
          </cell>
          <cell r="BT122">
            <v>2017</v>
          </cell>
          <cell r="BU122">
            <v>4728</v>
          </cell>
          <cell r="BV122">
            <v>21990</v>
          </cell>
          <cell r="BW122">
            <v>6449</v>
          </cell>
          <cell r="BX122">
            <v>66256</v>
          </cell>
          <cell r="BY122">
            <v>8012</v>
          </cell>
          <cell r="BZ122">
            <v>-450</v>
          </cell>
          <cell r="CA122">
            <v>73818</v>
          </cell>
          <cell r="CB122">
            <v>-1</v>
          </cell>
          <cell r="CC122">
            <v>0</v>
          </cell>
          <cell r="CD122">
            <v>0</v>
          </cell>
          <cell r="CE122">
            <v>0</v>
          </cell>
          <cell r="CF122">
            <v>0</v>
          </cell>
          <cell r="CG122">
            <v>0</v>
          </cell>
          <cell r="CH122">
            <v>0</v>
          </cell>
          <cell r="CI122">
            <v>0</v>
          </cell>
          <cell r="CJ122">
            <v>-1</v>
          </cell>
          <cell r="CK122">
            <v>0</v>
          </cell>
          <cell r="CL122">
            <v>67</v>
          </cell>
          <cell r="CM122">
            <v>67</v>
          </cell>
        </row>
        <row r="123">
          <cell r="A123">
            <v>32021</v>
          </cell>
          <cell r="B123">
            <v>34907</v>
          </cell>
          <cell r="C123">
            <v>3434</v>
          </cell>
          <cell r="D123">
            <v>38342</v>
          </cell>
          <cell r="E123">
            <v>12155</v>
          </cell>
          <cell r="F123">
            <v>3004</v>
          </cell>
          <cell r="G123">
            <v>15160</v>
          </cell>
          <cell r="H123">
            <v>1705</v>
          </cell>
          <cell r="I123">
            <v>16864</v>
          </cell>
          <cell r="J123">
            <v>2050</v>
          </cell>
          <cell r="K123">
            <v>4880</v>
          </cell>
          <cell r="L123">
            <v>23794</v>
          </cell>
          <cell r="M123">
            <v>7595</v>
          </cell>
          <cell r="N123">
            <v>69731</v>
          </cell>
          <cell r="O123">
            <v>8505</v>
          </cell>
          <cell r="P123">
            <v>-875</v>
          </cell>
          <cell r="Q123">
            <v>77361</v>
          </cell>
          <cell r="R123">
            <v>2.7</v>
          </cell>
          <cell r="S123">
            <v>2.1</v>
          </cell>
          <cell r="T123">
            <v>2.7</v>
          </cell>
          <cell r="U123">
            <v>2.6</v>
          </cell>
          <cell r="V123">
            <v>7.6</v>
          </cell>
          <cell r="W123">
            <v>3.6</v>
          </cell>
          <cell r="X123">
            <v>20.3</v>
          </cell>
          <cell r="Y123">
            <v>5</v>
          </cell>
          <cell r="Z123">
            <v>1.7</v>
          </cell>
          <cell r="AA123">
            <v>3.6</v>
          </cell>
          <cell r="AB123">
            <v>4.5</v>
          </cell>
          <cell r="AC123">
            <v>2.4</v>
          </cell>
          <cell r="AD123">
            <v>3.2</v>
          </cell>
          <cell r="AE123">
            <v>4.4000000000000004</v>
          </cell>
          <cell r="AF123">
            <v>3.4</v>
          </cell>
          <cell r="AG123">
            <v>35091</v>
          </cell>
          <cell r="AH123">
            <v>3447</v>
          </cell>
          <cell r="AI123">
            <v>38539</v>
          </cell>
          <cell r="AJ123">
            <v>12036</v>
          </cell>
          <cell r="AK123">
            <v>3182</v>
          </cell>
          <cell r="AL123">
            <v>15218</v>
          </cell>
          <cell r="AM123">
            <v>1724</v>
          </cell>
          <cell r="AN123">
            <v>16942</v>
          </cell>
          <cell r="AO123">
            <v>2048</v>
          </cell>
          <cell r="AP123">
            <v>4898</v>
          </cell>
          <cell r="AQ123">
            <v>23888</v>
          </cell>
          <cell r="AR123">
            <v>7554</v>
          </cell>
          <cell r="AS123">
            <v>69980</v>
          </cell>
          <cell r="AT123">
            <v>8533</v>
          </cell>
          <cell r="AU123">
            <v>-1101</v>
          </cell>
          <cell r="AV123">
            <v>77412</v>
          </cell>
          <cell r="AW123">
            <v>3.5</v>
          </cell>
          <cell r="AX123">
            <v>2.4</v>
          </cell>
          <cell r="AY123">
            <v>3.4</v>
          </cell>
          <cell r="AZ123">
            <v>1</v>
          </cell>
          <cell r="BA123">
            <v>18.100000000000001</v>
          </cell>
          <cell r="BB123">
            <v>4.2</v>
          </cell>
          <cell r="BC123">
            <v>23.1</v>
          </cell>
          <cell r="BD123">
            <v>5.8</v>
          </cell>
          <cell r="BE123">
            <v>1.5</v>
          </cell>
          <cell r="BF123">
            <v>4.9000000000000004</v>
          </cell>
          <cell r="BG123">
            <v>5.2</v>
          </cell>
          <cell r="BH123">
            <v>-0.4</v>
          </cell>
          <cell r="BI123">
            <v>3.6</v>
          </cell>
          <cell r="BJ123">
            <v>5.0999999999999996</v>
          </cell>
          <cell r="BK123">
            <v>3.3</v>
          </cell>
          <cell r="BL123">
            <v>34337</v>
          </cell>
          <cell r="BM123">
            <v>3391</v>
          </cell>
          <cell r="BN123">
            <v>37728</v>
          </cell>
          <cell r="BO123">
            <v>12134</v>
          </cell>
          <cell r="BP123">
            <v>3892</v>
          </cell>
          <cell r="BQ123">
            <v>16026</v>
          </cell>
          <cell r="BR123">
            <v>1724</v>
          </cell>
          <cell r="BS123">
            <v>17750</v>
          </cell>
          <cell r="BT123">
            <v>2048</v>
          </cell>
          <cell r="BU123">
            <v>4878</v>
          </cell>
          <cell r="BV123">
            <v>24675</v>
          </cell>
          <cell r="BW123">
            <v>7322</v>
          </cell>
          <cell r="BX123">
            <v>69725</v>
          </cell>
          <cell r="BY123">
            <v>8422</v>
          </cell>
          <cell r="BZ123">
            <v>-857</v>
          </cell>
          <cell r="CA123">
            <v>77289</v>
          </cell>
          <cell r="CB123">
            <v>1</v>
          </cell>
          <cell r="CC123">
            <v>0</v>
          </cell>
          <cell r="CD123">
            <v>0</v>
          </cell>
          <cell r="CE123">
            <v>0</v>
          </cell>
          <cell r="CF123">
            <v>0</v>
          </cell>
          <cell r="CG123">
            <v>0</v>
          </cell>
          <cell r="CH123">
            <v>-1</v>
          </cell>
          <cell r="CI123">
            <v>0</v>
          </cell>
          <cell r="CJ123">
            <v>0</v>
          </cell>
          <cell r="CK123">
            <v>0</v>
          </cell>
          <cell r="CL123">
            <v>76</v>
          </cell>
          <cell r="CM123">
            <v>77</v>
          </cell>
        </row>
        <row r="124">
          <cell r="A124">
            <v>32112</v>
          </cell>
          <cell r="B124">
            <v>35805</v>
          </cell>
          <cell r="C124">
            <v>3490</v>
          </cell>
          <cell r="D124">
            <v>39295</v>
          </cell>
          <cell r="E124">
            <v>12446</v>
          </cell>
          <cell r="F124">
            <v>3140</v>
          </cell>
          <cell r="G124">
            <v>15586</v>
          </cell>
          <cell r="H124">
            <v>1967</v>
          </cell>
          <cell r="I124">
            <v>17553</v>
          </cell>
          <cell r="J124">
            <v>2086</v>
          </cell>
          <cell r="K124">
            <v>5056</v>
          </cell>
          <cell r="L124">
            <v>24695</v>
          </cell>
          <cell r="M124">
            <v>7852</v>
          </cell>
          <cell r="N124">
            <v>71842</v>
          </cell>
          <cell r="O124">
            <v>8759</v>
          </cell>
          <cell r="P124">
            <v>-725</v>
          </cell>
          <cell r="Q124">
            <v>79876</v>
          </cell>
          <cell r="R124">
            <v>2.6</v>
          </cell>
          <cell r="S124">
            <v>1.6</v>
          </cell>
          <cell r="T124">
            <v>2.5</v>
          </cell>
          <cell r="U124">
            <v>2.4</v>
          </cell>
          <cell r="V124">
            <v>4.5</v>
          </cell>
          <cell r="W124">
            <v>2.8</v>
          </cell>
          <cell r="X124">
            <v>15.4</v>
          </cell>
          <cell r="Y124">
            <v>4.0999999999999996</v>
          </cell>
          <cell r="Z124">
            <v>1.7</v>
          </cell>
          <cell r="AA124">
            <v>3.6</v>
          </cell>
          <cell r="AB124">
            <v>3.8</v>
          </cell>
          <cell r="AC124">
            <v>3.4</v>
          </cell>
          <cell r="AD124">
            <v>3</v>
          </cell>
          <cell r="AE124">
            <v>3</v>
          </cell>
          <cell r="AF124">
            <v>3.3</v>
          </cell>
          <cell r="AG124">
            <v>35759</v>
          </cell>
          <cell r="AH124">
            <v>3493</v>
          </cell>
          <cell r="AI124">
            <v>39253</v>
          </cell>
          <cell r="AJ124">
            <v>12596</v>
          </cell>
          <cell r="AK124">
            <v>3044</v>
          </cell>
          <cell r="AL124">
            <v>15640</v>
          </cell>
          <cell r="AM124">
            <v>1981</v>
          </cell>
          <cell r="AN124">
            <v>17621</v>
          </cell>
          <cell r="AO124">
            <v>2085</v>
          </cell>
          <cell r="AP124">
            <v>5069</v>
          </cell>
          <cell r="AQ124">
            <v>24776</v>
          </cell>
          <cell r="AR124">
            <v>7625</v>
          </cell>
          <cell r="AS124">
            <v>71654</v>
          </cell>
          <cell r="AT124">
            <v>8876</v>
          </cell>
          <cell r="AU124">
            <v>-800</v>
          </cell>
          <cell r="AV124">
            <v>79730</v>
          </cell>
          <cell r="AW124">
            <v>1.9</v>
          </cell>
          <cell r="AX124">
            <v>1.3</v>
          </cell>
          <cell r="AY124">
            <v>1.9</v>
          </cell>
          <cell r="AZ124">
            <v>4.7</v>
          </cell>
          <cell r="BA124">
            <v>-4.3</v>
          </cell>
          <cell r="BB124">
            <v>2.8</v>
          </cell>
          <cell r="BC124">
            <v>14.9</v>
          </cell>
          <cell r="BD124">
            <v>4</v>
          </cell>
          <cell r="BE124">
            <v>1.8</v>
          </cell>
          <cell r="BF124">
            <v>3.5</v>
          </cell>
          <cell r="BG124">
            <v>3.7</v>
          </cell>
          <cell r="BH124">
            <v>0.9</v>
          </cell>
          <cell r="BI124">
            <v>2.4</v>
          </cell>
          <cell r="BJ124">
            <v>4</v>
          </cell>
          <cell r="BK124">
            <v>3</v>
          </cell>
          <cell r="BL124">
            <v>37109</v>
          </cell>
          <cell r="BM124">
            <v>3615</v>
          </cell>
          <cell r="BN124">
            <v>40725</v>
          </cell>
          <cell r="BO124">
            <v>14086</v>
          </cell>
          <cell r="BP124">
            <v>3124</v>
          </cell>
          <cell r="BQ124">
            <v>17210</v>
          </cell>
          <cell r="BR124">
            <v>1981</v>
          </cell>
          <cell r="BS124">
            <v>19191</v>
          </cell>
          <cell r="BT124">
            <v>2085</v>
          </cell>
          <cell r="BU124">
            <v>5022</v>
          </cell>
          <cell r="BV124">
            <v>26297</v>
          </cell>
          <cell r="BW124">
            <v>10121</v>
          </cell>
          <cell r="BX124">
            <v>77143</v>
          </cell>
          <cell r="BY124">
            <v>9045</v>
          </cell>
          <cell r="BZ124">
            <v>-1086</v>
          </cell>
          <cell r="CA124">
            <v>85103</v>
          </cell>
          <cell r="CB124">
            <v>0</v>
          </cell>
          <cell r="CC124">
            <v>0</v>
          </cell>
          <cell r="CD124">
            <v>0</v>
          </cell>
          <cell r="CE124">
            <v>0</v>
          </cell>
          <cell r="CF124">
            <v>0</v>
          </cell>
          <cell r="CG124">
            <v>0</v>
          </cell>
          <cell r="CH124">
            <v>0</v>
          </cell>
          <cell r="CI124">
            <v>1</v>
          </cell>
          <cell r="CJ124">
            <v>-1</v>
          </cell>
          <cell r="CK124">
            <v>0</v>
          </cell>
          <cell r="CL124">
            <v>68</v>
          </cell>
          <cell r="CM124">
            <v>68</v>
          </cell>
        </row>
        <row r="125">
          <cell r="A125">
            <v>32203</v>
          </cell>
          <cell r="B125">
            <v>36578</v>
          </cell>
          <cell r="C125">
            <v>3527</v>
          </cell>
          <cell r="D125">
            <v>40105</v>
          </cell>
          <cell r="E125">
            <v>12761</v>
          </cell>
          <cell r="F125">
            <v>3193</v>
          </cell>
          <cell r="G125">
            <v>15954</v>
          </cell>
          <cell r="H125">
            <v>2215</v>
          </cell>
          <cell r="I125">
            <v>18170</v>
          </cell>
          <cell r="J125">
            <v>2123</v>
          </cell>
          <cell r="K125">
            <v>5209</v>
          </cell>
          <cell r="L125">
            <v>25501</v>
          </cell>
          <cell r="M125">
            <v>8239</v>
          </cell>
          <cell r="N125">
            <v>73845</v>
          </cell>
          <cell r="O125">
            <v>8937</v>
          </cell>
          <cell r="P125">
            <v>-463</v>
          </cell>
          <cell r="Q125">
            <v>82319</v>
          </cell>
          <cell r="R125">
            <v>2.2000000000000002</v>
          </cell>
          <cell r="S125">
            <v>1.1000000000000001</v>
          </cell>
          <cell r="T125">
            <v>2.1</v>
          </cell>
          <cell r="U125">
            <v>2.5</v>
          </cell>
          <cell r="V125">
            <v>1.7</v>
          </cell>
          <cell r="W125">
            <v>2.4</v>
          </cell>
          <cell r="X125">
            <v>12.6</v>
          </cell>
          <cell r="Y125">
            <v>3.5</v>
          </cell>
          <cell r="Z125">
            <v>1.8</v>
          </cell>
          <cell r="AA125">
            <v>3</v>
          </cell>
          <cell r="AB125">
            <v>3.3</v>
          </cell>
          <cell r="AC125">
            <v>4.9000000000000004</v>
          </cell>
          <cell r="AD125">
            <v>2.8</v>
          </cell>
          <cell r="AE125">
            <v>2</v>
          </cell>
          <cell r="AF125">
            <v>3.1</v>
          </cell>
          <cell r="AG125">
            <v>36532</v>
          </cell>
          <cell r="AH125">
            <v>3499</v>
          </cell>
          <cell r="AI125">
            <v>40031</v>
          </cell>
          <cell r="AJ125">
            <v>12639</v>
          </cell>
          <cell r="AK125">
            <v>3188</v>
          </cell>
          <cell r="AL125">
            <v>15827</v>
          </cell>
          <cell r="AM125">
            <v>2215</v>
          </cell>
          <cell r="AN125">
            <v>18042</v>
          </cell>
          <cell r="AO125">
            <v>2124</v>
          </cell>
          <cell r="AP125">
            <v>5218</v>
          </cell>
          <cell r="AQ125">
            <v>25383</v>
          </cell>
          <cell r="AR125">
            <v>8558</v>
          </cell>
          <cell r="AS125">
            <v>73972</v>
          </cell>
          <cell r="AT125">
            <v>8804</v>
          </cell>
          <cell r="AU125">
            <v>-183</v>
          </cell>
          <cell r="AV125">
            <v>82594</v>
          </cell>
          <cell r="AW125">
            <v>2.2000000000000002</v>
          </cell>
          <cell r="AX125">
            <v>0.2</v>
          </cell>
          <cell r="AY125">
            <v>2</v>
          </cell>
          <cell r="AZ125">
            <v>0.3</v>
          </cell>
          <cell r="BA125">
            <v>4.7</v>
          </cell>
          <cell r="BB125">
            <v>1.2</v>
          </cell>
          <cell r="BC125">
            <v>11.8</v>
          </cell>
          <cell r="BD125">
            <v>2.4</v>
          </cell>
          <cell r="BE125">
            <v>1.8</v>
          </cell>
          <cell r="BF125">
            <v>2.9</v>
          </cell>
          <cell r="BG125">
            <v>2.5</v>
          </cell>
          <cell r="BH125">
            <v>12.2</v>
          </cell>
          <cell r="BI125">
            <v>3.2</v>
          </cell>
          <cell r="BJ125">
            <v>-0.8</v>
          </cell>
          <cell r="BK125">
            <v>3.6</v>
          </cell>
          <cell r="BL125">
            <v>35322</v>
          </cell>
          <cell r="BM125">
            <v>3391</v>
          </cell>
          <cell r="BN125">
            <v>38714</v>
          </cell>
          <cell r="BO125">
            <v>11452</v>
          </cell>
          <cell r="BP125">
            <v>2877</v>
          </cell>
          <cell r="BQ125">
            <v>14329</v>
          </cell>
          <cell r="BR125">
            <v>2215</v>
          </cell>
          <cell r="BS125">
            <v>16544</v>
          </cell>
          <cell r="BT125">
            <v>2124</v>
          </cell>
          <cell r="BU125">
            <v>5231</v>
          </cell>
          <cell r="BV125">
            <v>23899</v>
          </cell>
          <cell r="BW125">
            <v>7440</v>
          </cell>
          <cell r="BX125">
            <v>70052</v>
          </cell>
          <cell r="BY125">
            <v>8925</v>
          </cell>
          <cell r="BZ125">
            <v>-554</v>
          </cell>
          <cell r="CA125">
            <v>78423</v>
          </cell>
          <cell r="CB125">
            <v>-1</v>
          </cell>
          <cell r="CC125">
            <v>0</v>
          </cell>
          <cell r="CD125">
            <v>-1</v>
          </cell>
          <cell r="CE125">
            <v>0</v>
          </cell>
          <cell r="CF125">
            <v>0</v>
          </cell>
          <cell r="CG125">
            <v>0</v>
          </cell>
          <cell r="CH125">
            <v>0</v>
          </cell>
          <cell r="CI125">
            <v>0</v>
          </cell>
          <cell r="CJ125">
            <v>-1</v>
          </cell>
          <cell r="CK125">
            <v>1</v>
          </cell>
          <cell r="CL125">
            <v>61</v>
          </cell>
          <cell r="CM125">
            <v>60</v>
          </cell>
        </row>
        <row r="126">
          <cell r="A126">
            <v>32295</v>
          </cell>
          <cell r="B126">
            <v>37426</v>
          </cell>
          <cell r="C126">
            <v>3561</v>
          </cell>
          <cell r="D126">
            <v>40988</v>
          </cell>
          <cell r="E126">
            <v>13051</v>
          </cell>
          <cell r="F126">
            <v>3246</v>
          </cell>
          <cell r="G126">
            <v>16297</v>
          </cell>
          <cell r="H126">
            <v>2491</v>
          </cell>
          <cell r="I126">
            <v>18788</v>
          </cell>
          <cell r="J126">
            <v>2161</v>
          </cell>
          <cell r="K126">
            <v>5361</v>
          </cell>
          <cell r="L126">
            <v>26308</v>
          </cell>
          <cell r="M126">
            <v>8670</v>
          </cell>
          <cell r="N126">
            <v>75967</v>
          </cell>
          <cell r="O126">
            <v>9142</v>
          </cell>
          <cell r="P126">
            <v>-248</v>
          </cell>
          <cell r="Q126">
            <v>84861</v>
          </cell>
          <cell r="R126">
            <v>2.2999999999999998</v>
          </cell>
          <cell r="S126">
            <v>1</v>
          </cell>
          <cell r="T126">
            <v>2.2000000000000002</v>
          </cell>
          <cell r="U126">
            <v>2.2999999999999998</v>
          </cell>
          <cell r="V126">
            <v>1.6</v>
          </cell>
          <cell r="W126">
            <v>2.1</v>
          </cell>
          <cell r="X126">
            <v>12.4</v>
          </cell>
          <cell r="Y126">
            <v>3.4</v>
          </cell>
          <cell r="Z126">
            <v>1.8</v>
          </cell>
          <cell r="AA126">
            <v>2.9</v>
          </cell>
          <cell r="AB126">
            <v>3.2</v>
          </cell>
          <cell r="AC126">
            <v>5.2</v>
          </cell>
          <cell r="AD126">
            <v>2.9</v>
          </cell>
          <cell r="AE126">
            <v>2.2999999999999998</v>
          </cell>
          <cell r="AF126">
            <v>3.1</v>
          </cell>
          <cell r="AG126">
            <v>37609</v>
          </cell>
          <cell r="AH126">
            <v>3606</v>
          </cell>
          <cell r="AI126">
            <v>41216</v>
          </cell>
          <cell r="AJ126">
            <v>13026</v>
          </cell>
          <cell r="AK126">
            <v>3290</v>
          </cell>
          <cell r="AL126">
            <v>16316</v>
          </cell>
          <cell r="AM126">
            <v>2428</v>
          </cell>
          <cell r="AN126">
            <v>18744</v>
          </cell>
          <cell r="AO126">
            <v>2163</v>
          </cell>
          <cell r="AP126">
            <v>5346</v>
          </cell>
          <cell r="AQ126">
            <v>26253</v>
          </cell>
          <cell r="AR126">
            <v>8407</v>
          </cell>
          <cell r="AS126">
            <v>75876</v>
          </cell>
          <cell r="AT126">
            <v>9161</v>
          </cell>
          <cell r="AU126">
            <v>-443</v>
          </cell>
          <cell r="AV126">
            <v>84595</v>
          </cell>
          <cell r="AW126">
            <v>2.9</v>
          </cell>
          <cell r="AX126">
            <v>3.1</v>
          </cell>
          <cell r="AY126">
            <v>3</v>
          </cell>
          <cell r="AZ126">
            <v>3.1</v>
          </cell>
          <cell r="BA126">
            <v>3.2</v>
          </cell>
          <cell r="BB126">
            <v>3.1</v>
          </cell>
          <cell r="BC126">
            <v>9.6</v>
          </cell>
          <cell r="BD126">
            <v>3.9</v>
          </cell>
          <cell r="BE126">
            <v>1.8</v>
          </cell>
          <cell r="BF126">
            <v>2.5</v>
          </cell>
          <cell r="BG126">
            <v>3.4</v>
          </cell>
          <cell r="BH126">
            <v>-1.8</v>
          </cell>
          <cell r="BI126">
            <v>2.6</v>
          </cell>
          <cell r="BJ126">
            <v>4.0999999999999996</v>
          </cell>
          <cell r="BK126">
            <v>2.4</v>
          </cell>
          <cell r="BL126">
            <v>38171</v>
          </cell>
          <cell r="BM126">
            <v>3639</v>
          </cell>
          <cell r="BN126">
            <v>41810</v>
          </cell>
          <cell r="BO126">
            <v>12558</v>
          </cell>
          <cell r="BP126">
            <v>2863</v>
          </cell>
          <cell r="BQ126">
            <v>15421</v>
          </cell>
          <cell r="BR126">
            <v>2428</v>
          </cell>
          <cell r="BS126">
            <v>17849</v>
          </cell>
          <cell r="BT126">
            <v>2163</v>
          </cell>
          <cell r="BU126">
            <v>5402</v>
          </cell>
          <cell r="BV126">
            <v>25413</v>
          </cell>
          <cell r="BW126">
            <v>7235</v>
          </cell>
          <cell r="BX126">
            <v>74458</v>
          </cell>
          <cell r="BY126">
            <v>8976</v>
          </cell>
          <cell r="BZ126">
            <v>-303</v>
          </cell>
          <cell r="CA126">
            <v>83131</v>
          </cell>
          <cell r="CB126">
            <v>1</v>
          </cell>
          <cell r="CC126">
            <v>0</v>
          </cell>
          <cell r="CD126">
            <v>0</v>
          </cell>
          <cell r="CE126">
            <v>0</v>
          </cell>
          <cell r="CF126">
            <v>-1</v>
          </cell>
          <cell r="CG126">
            <v>0</v>
          </cell>
          <cell r="CH126">
            <v>0</v>
          </cell>
          <cell r="CI126">
            <v>0</v>
          </cell>
          <cell r="CJ126">
            <v>0</v>
          </cell>
          <cell r="CK126">
            <v>1</v>
          </cell>
          <cell r="CL126">
            <v>23</v>
          </cell>
          <cell r="CM126">
            <v>23</v>
          </cell>
        </row>
        <row r="127">
          <cell r="A127">
            <v>32387</v>
          </cell>
          <cell r="B127">
            <v>38578</v>
          </cell>
          <cell r="C127">
            <v>3603</v>
          </cell>
          <cell r="D127">
            <v>42181</v>
          </cell>
          <cell r="E127">
            <v>13275</v>
          </cell>
          <cell r="F127">
            <v>3292</v>
          </cell>
          <cell r="G127">
            <v>16567</v>
          </cell>
          <cell r="H127">
            <v>2783</v>
          </cell>
          <cell r="I127">
            <v>19349</v>
          </cell>
          <cell r="J127">
            <v>2194</v>
          </cell>
          <cell r="K127">
            <v>5561</v>
          </cell>
          <cell r="L127">
            <v>27103</v>
          </cell>
          <cell r="M127">
            <v>9060</v>
          </cell>
          <cell r="N127">
            <v>78347</v>
          </cell>
          <cell r="O127">
            <v>9423</v>
          </cell>
          <cell r="P127">
            <v>-292</v>
          </cell>
          <cell r="Q127">
            <v>87478</v>
          </cell>
          <cell r="R127">
            <v>3.1</v>
          </cell>
          <cell r="S127">
            <v>1.2</v>
          </cell>
          <cell r="T127">
            <v>2.9</v>
          </cell>
          <cell r="U127">
            <v>1.7</v>
          </cell>
          <cell r="V127">
            <v>1.4</v>
          </cell>
          <cell r="W127">
            <v>1.7</v>
          </cell>
          <cell r="X127">
            <v>11.7</v>
          </cell>
          <cell r="Y127">
            <v>3</v>
          </cell>
          <cell r="Z127">
            <v>1.5</v>
          </cell>
          <cell r="AA127">
            <v>3.7</v>
          </cell>
          <cell r="AB127">
            <v>3</v>
          </cell>
          <cell r="AC127">
            <v>4.5</v>
          </cell>
          <cell r="AD127">
            <v>3.1</v>
          </cell>
          <cell r="AE127">
            <v>3.1</v>
          </cell>
          <cell r="AF127">
            <v>3.1</v>
          </cell>
          <cell r="AG127">
            <v>38226</v>
          </cell>
          <cell r="AH127">
            <v>3561</v>
          </cell>
          <cell r="AI127">
            <v>41788</v>
          </cell>
          <cell r="AJ127">
            <v>13529</v>
          </cell>
          <cell r="AK127">
            <v>3242</v>
          </cell>
          <cell r="AL127">
            <v>16771</v>
          </cell>
          <cell r="AM127">
            <v>2809</v>
          </cell>
          <cell r="AN127">
            <v>19580</v>
          </cell>
          <cell r="AO127">
            <v>2194</v>
          </cell>
          <cell r="AP127">
            <v>5555</v>
          </cell>
          <cell r="AQ127">
            <v>27329</v>
          </cell>
          <cell r="AR127">
            <v>9276</v>
          </cell>
          <cell r="AS127">
            <v>78393</v>
          </cell>
          <cell r="AT127">
            <v>9438</v>
          </cell>
          <cell r="AU127">
            <v>-263</v>
          </cell>
          <cell r="AV127">
            <v>87568</v>
          </cell>
          <cell r="AW127">
            <v>1.6</v>
          </cell>
          <cell r="AX127">
            <v>-1.3</v>
          </cell>
          <cell r="AY127">
            <v>1.4</v>
          </cell>
          <cell r="AZ127">
            <v>3.9</v>
          </cell>
          <cell r="BA127">
            <v>-1.5</v>
          </cell>
          <cell r="BB127">
            <v>2.8</v>
          </cell>
          <cell r="BC127">
            <v>15.7</v>
          </cell>
          <cell r="BD127">
            <v>4.5</v>
          </cell>
          <cell r="BE127">
            <v>1.5</v>
          </cell>
          <cell r="BF127">
            <v>3.9</v>
          </cell>
          <cell r="BG127">
            <v>4.0999999999999996</v>
          </cell>
          <cell r="BH127">
            <v>10.3</v>
          </cell>
          <cell r="BI127">
            <v>3.3</v>
          </cell>
          <cell r="BJ127">
            <v>3</v>
          </cell>
          <cell r="BK127">
            <v>3.5</v>
          </cell>
          <cell r="BL127">
            <v>37392</v>
          </cell>
          <cell r="BM127">
            <v>3500</v>
          </cell>
          <cell r="BN127">
            <v>40893</v>
          </cell>
          <cell r="BO127">
            <v>13682</v>
          </cell>
          <cell r="BP127">
            <v>3938</v>
          </cell>
          <cell r="BQ127">
            <v>17620</v>
          </cell>
          <cell r="BR127">
            <v>2809</v>
          </cell>
          <cell r="BS127">
            <v>20429</v>
          </cell>
          <cell r="BT127">
            <v>2194</v>
          </cell>
          <cell r="BU127">
            <v>5530</v>
          </cell>
          <cell r="BV127">
            <v>28150</v>
          </cell>
          <cell r="BW127">
            <v>8677</v>
          </cell>
          <cell r="BX127">
            <v>77719</v>
          </cell>
          <cell r="BY127">
            <v>9311</v>
          </cell>
          <cell r="BZ127">
            <v>142</v>
          </cell>
          <cell r="CA127">
            <v>87172</v>
          </cell>
          <cell r="CB127">
            <v>1</v>
          </cell>
          <cell r="CC127">
            <v>0</v>
          </cell>
          <cell r="CD127">
            <v>0</v>
          </cell>
          <cell r="CE127">
            <v>0</v>
          </cell>
          <cell r="CF127">
            <v>0</v>
          </cell>
          <cell r="CG127">
            <v>0</v>
          </cell>
          <cell r="CH127">
            <v>0</v>
          </cell>
          <cell r="CI127">
            <v>0</v>
          </cell>
          <cell r="CJ127">
            <v>1</v>
          </cell>
          <cell r="CK127">
            <v>0</v>
          </cell>
          <cell r="CL127">
            <v>-25</v>
          </cell>
          <cell r="CM127">
            <v>-25</v>
          </cell>
        </row>
        <row r="128">
          <cell r="A128">
            <v>32478</v>
          </cell>
          <cell r="B128">
            <v>40005</v>
          </cell>
          <cell r="C128">
            <v>3662</v>
          </cell>
          <cell r="D128">
            <v>43667</v>
          </cell>
          <cell r="E128">
            <v>13562</v>
          </cell>
          <cell r="F128">
            <v>3348</v>
          </cell>
          <cell r="G128">
            <v>16909</v>
          </cell>
          <cell r="H128">
            <v>3003</v>
          </cell>
          <cell r="I128">
            <v>19913</v>
          </cell>
          <cell r="J128">
            <v>2232</v>
          </cell>
          <cell r="K128">
            <v>5869</v>
          </cell>
          <cell r="L128">
            <v>28012</v>
          </cell>
          <cell r="M128">
            <v>9468</v>
          </cell>
          <cell r="N128">
            <v>81148</v>
          </cell>
          <cell r="O128">
            <v>9739</v>
          </cell>
          <cell r="P128">
            <v>-546</v>
          </cell>
          <cell r="Q128">
            <v>90342</v>
          </cell>
          <cell r="R128">
            <v>3.7</v>
          </cell>
          <cell r="S128">
            <v>1.6</v>
          </cell>
          <cell r="T128">
            <v>3.5</v>
          </cell>
          <cell r="U128">
            <v>2.2000000000000002</v>
          </cell>
          <cell r="V128">
            <v>1.7</v>
          </cell>
          <cell r="W128">
            <v>2.1</v>
          </cell>
          <cell r="X128">
            <v>7.9</v>
          </cell>
          <cell r="Y128">
            <v>2.9</v>
          </cell>
          <cell r="Z128">
            <v>1.7</v>
          </cell>
          <cell r="AA128">
            <v>5.5</v>
          </cell>
          <cell r="AB128">
            <v>3.4</v>
          </cell>
          <cell r="AC128">
            <v>4.5</v>
          </cell>
          <cell r="AD128">
            <v>3.6</v>
          </cell>
          <cell r="AE128">
            <v>3.4</v>
          </cell>
          <cell r="AF128">
            <v>3.3</v>
          </cell>
          <cell r="AG128">
            <v>40146</v>
          </cell>
          <cell r="AH128">
            <v>3680</v>
          </cell>
          <cell r="AI128">
            <v>43826</v>
          </cell>
          <cell r="AJ128">
            <v>13294</v>
          </cell>
          <cell r="AK128">
            <v>3431</v>
          </cell>
          <cell r="AL128">
            <v>16725</v>
          </cell>
          <cell r="AM128">
            <v>3021</v>
          </cell>
          <cell r="AN128">
            <v>19746</v>
          </cell>
          <cell r="AO128">
            <v>2233</v>
          </cell>
          <cell r="AP128">
            <v>5842</v>
          </cell>
          <cell r="AQ128">
            <v>27820</v>
          </cell>
          <cell r="AR128">
            <v>9258</v>
          </cell>
          <cell r="AS128">
            <v>80904</v>
          </cell>
          <cell r="AT128">
            <v>9735</v>
          </cell>
          <cell r="AU128">
            <v>-259</v>
          </cell>
          <cell r="AV128">
            <v>90381</v>
          </cell>
          <cell r="AW128">
            <v>5</v>
          </cell>
          <cell r="AX128">
            <v>3.3</v>
          </cell>
          <cell r="AY128">
            <v>4.9000000000000004</v>
          </cell>
          <cell r="AZ128">
            <v>-1.7</v>
          </cell>
          <cell r="BA128">
            <v>5.8</v>
          </cell>
          <cell r="BB128">
            <v>-0.3</v>
          </cell>
          <cell r="BC128">
            <v>7.5</v>
          </cell>
          <cell r="BD128">
            <v>0.8</v>
          </cell>
          <cell r="BE128">
            <v>1.8</v>
          </cell>
          <cell r="BF128">
            <v>5.2</v>
          </cell>
          <cell r="BG128">
            <v>1.8</v>
          </cell>
          <cell r="BH128">
            <v>-0.2</v>
          </cell>
          <cell r="BI128">
            <v>3.2</v>
          </cell>
          <cell r="BJ128">
            <v>3.1</v>
          </cell>
          <cell r="BK128">
            <v>3.2</v>
          </cell>
          <cell r="BL128">
            <v>41644</v>
          </cell>
          <cell r="BM128">
            <v>3810</v>
          </cell>
          <cell r="BN128">
            <v>45454</v>
          </cell>
          <cell r="BO128">
            <v>14874</v>
          </cell>
          <cell r="BP128">
            <v>3482</v>
          </cell>
          <cell r="BQ128">
            <v>18356</v>
          </cell>
          <cell r="BR128">
            <v>3021</v>
          </cell>
          <cell r="BS128">
            <v>21377</v>
          </cell>
          <cell r="BT128">
            <v>2233</v>
          </cell>
          <cell r="BU128">
            <v>5796</v>
          </cell>
          <cell r="BV128">
            <v>29402</v>
          </cell>
          <cell r="BW128">
            <v>12504</v>
          </cell>
          <cell r="BX128">
            <v>87360</v>
          </cell>
          <cell r="BY128">
            <v>9917</v>
          </cell>
          <cell r="BZ128">
            <v>-867</v>
          </cell>
          <cell r="CA128">
            <v>96410</v>
          </cell>
          <cell r="CB128">
            <v>0</v>
          </cell>
          <cell r="CC128">
            <v>0</v>
          </cell>
          <cell r="CD128">
            <v>0</v>
          </cell>
          <cell r="CE128">
            <v>0</v>
          </cell>
          <cell r="CF128">
            <v>0</v>
          </cell>
          <cell r="CG128">
            <v>0</v>
          </cell>
          <cell r="CH128">
            <v>0</v>
          </cell>
          <cell r="CI128">
            <v>0</v>
          </cell>
          <cell r="CJ128">
            <v>0</v>
          </cell>
          <cell r="CK128">
            <v>0</v>
          </cell>
          <cell r="CL128">
            <v>-51</v>
          </cell>
          <cell r="CM128">
            <v>-51</v>
          </cell>
        </row>
        <row r="129">
          <cell r="A129">
            <v>32568</v>
          </cell>
          <cell r="B129">
            <v>41556</v>
          </cell>
          <cell r="C129">
            <v>3742</v>
          </cell>
          <cell r="D129">
            <v>45299</v>
          </cell>
          <cell r="E129">
            <v>14025</v>
          </cell>
          <cell r="F129">
            <v>3468</v>
          </cell>
          <cell r="G129">
            <v>17493</v>
          </cell>
          <cell r="H129">
            <v>3019</v>
          </cell>
          <cell r="I129">
            <v>20512</v>
          </cell>
          <cell r="J129">
            <v>2280</v>
          </cell>
          <cell r="K129">
            <v>6181</v>
          </cell>
          <cell r="L129">
            <v>28974</v>
          </cell>
          <cell r="M129">
            <v>9834</v>
          </cell>
          <cell r="N129">
            <v>84106</v>
          </cell>
          <cell r="O129">
            <v>10029</v>
          </cell>
          <cell r="P129">
            <v>-755</v>
          </cell>
          <cell r="Q129">
            <v>93380</v>
          </cell>
          <cell r="R129">
            <v>3.9</v>
          </cell>
          <cell r="S129">
            <v>2.2000000000000002</v>
          </cell>
          <cell r="T129">
            <v>3.7</v>
          </cell>
          <cell r="U129">
            <v>3.4</v>
          </cell>
          <cell r="V129">
            <v>3.6</v>
          </cell>
          <cell r="W129">
            <v>3.5</v>
          </cell>
          <cell r="X129">
            <v>0.5</v>
          </cell>
          <cell r="Y129">
            <v>3</v>
          </cell>
          <cell r="Z129">
            <v>2.2000000000000002</v>
          </cell>
          <cell r="AA129">
            <v>5.3</v>
          </cell>
          <cell r="AB129">
            <v>3.4</v>
          </cell>
          <cell r="AC129">
            <v>3.9</v>
          </cell>
          <cell r="AD129">
            <v>3.6</v>
          </cell>
          <cell r="AE129">
            <v>3</v>
          </cell>
          <cell r="AF129">
            <v>3.4</v>
          </cell>
          <cell r="AG129">
            <v>41626</v>
          </cell>
          <cell r="AH129">
            <v>3731</v>
          </cell>
          <cell r="AI129">
            <v>45356</v>
          </cell>
          <cell r="AJ129">
            <v>14013</v>
          </cell>
          <cell r="AK129">
            <v>3294</v>
          </cell>
          <cell r="AL129">
            <v>17307</v>
          </cell>
          <cell r="AM129">
            <v>3043</v>
          </cell>
          <cell r="AN129">
            <v>20350</v>
          </cell>
          <cell r="AO129">
            <v>2279</v>
          </cell>
          <cell r="AP129">
            <v>6162</v>
          </cell>
          <cell r="AQ129">
            <v>28791</v>
          </cell>
          <cell r="AR129">
            <v>9951</v>
          </cell>
          <cell r="AS129">
            <v>84098</v>
          </cell>
          <cell r="AT129">
            <v>10006</v>
          </cell>
          <cell r="AU129">
            <v>-1072</v>
          </cell>
          <cell r="AV129">
            <v>93032</v>
          </cell>
          <cell r="AW129">
            <v>3.7</v>
          </cell>
          <cell r="AX129">
            <v>1.4</v>
          </cell>
          <cell r="AY129">
            <v>3.5</v>
          </cell>
          <cell r="AZ129">
            <v>5.4</v>
          </cell>
          <cell r="BA129">
            <v>-4</v>
          </cell>
          <cell r="BB129">
            <v>3.5</v>
          </cell>
          <cell r="BC129">
            <v>0.7</v>
          </cell>
          <cell r="BD129">
            <v>3.1</v>
          </cell>
          <cell r="BE129">
            <v>2.1</v>
          </cell>
          <cell r="BF129">
            <v>5.5</v>
          </cell>
          <cell r="BG129">
            <v>3.5</v>
          </cell>
          <cell r="BH129">
            <v>7.5</v>
          </cell>
          <cell r="BI129">
            <v>3.9</v>
          </cell>
          <cell r="BJ129">
            <v>2.8</v>
          </cell>
          <cell r="BK129">
            <v>2.9</v>
          </cell>
          <cell r="BL129">
            <v>40274</v>
          </cell>
          <cell r="BM129">
            <v>3620</v>
          </cell>
          <cell r="BN129">
            <v>43894</v>
          </cell>
          <cell r="BO129">
            <v>12726</v>
          </cell>
          <cell r="BP129">
            <v>2986</v>
          </cell>
          <cell r="BQ129">
            <v>15712</v>
          </cell>
          <cell r="BR129">
            <v>3043</v>
          </cell>
          <cell r="BS129">
            <v>18754</v>
          </cell>
          <cell r="BT129">
            <v>2279</v>
          </cell>
          <cell r="BU129">
            <v>6182</v>
          </cell>
          <cell r="BV129">
            <v>27216</v>
          </cell>
          <cell r="BW129">
            <v>8594</v>
          </cell>
          <cell r="BX129">
            <v>79704</v>
          </cell>
          <cell r="BY129">
            <v>10151</v>
          </cell>
          <cell r="BZ129">
            <v>-948</v>
          </cell>
          <cell r="CA129">
            <v>88907</v>
          </cell>
          <cell r="CB129">
            <v>-1</v>
          </cell>
          <cell r="CC129">
            <v>0</v>
          </cell>
          <cell r="CD129">
            <v>0</v>
          </cell>
          <cell r="CE129">
            <v>0</v>
          </cell>
          <cell r="CF129">
            <v>0</v>
          </cell>
          <cell r="CG129">
            <v>-1</v>
          </cell>
          <cell r="CH129">
            <v>0</v>
          </cell>
          <cell r="CI129">
            <v>0</v>
          </cell>
          <cell r="CJ129">
            <v>0</v>
          </cell>
          <cell r="CK129">
            <v>0</v>
          </cell>
          <cell r="CL129">
            <v>-54</v>
          </cell>
          <cell r="CM129">
            <v>-55</v>
          </cell>
        </row>
        <row r="130">
          <cell r="A130">
            <v>32660</v>
          </cell>
          <cell r="B130">
            <v>42955</v>
          </cell>
          <cell r="C130">
            <v>3829</v>
          </cell>
          <cell r="D130">
            <v>46784</v>
          </cell>
          <cell r="E130">
            <v>14651</v>
          </cell>
          <cell r="F130">
            <v>3610</v>
          </cell>
          <cell r="G130">
            <v>18261</v>
          </cell>
          <cell r="H130">
            <v>2812</v>
          </cell>
          <cell r="I130">
            <v>21073</v>
          </cell>
          <cell r="J130">
            <v>2343</v>
          </cell>
          <cell r="K130">
            <v>6418</v>
          </cell>
          <cell r="L130">
            <v>29835</v>
          </cell>
          <cell r="M130">
            <v>10032</v>
          </cell>
          <cell r="N130">
            <v>86650</v>
          </cell>
          <cell r="O130">
            <v>10240</v>
          </cell>
          <cell r="P130">
            <v>-716</v>
          </cell>
          <cell r="Q130">
            <v>96174</v>
          </cell>
          <cell r="R130">
            <v>3.4</v>
          </cell>
          <cell r="S130">
            <v>2.2999999999999998</v>
          </cell>
          <cell r="T130">
            <v>3.3</v>
          </cell>
          <cell r="U130">
            <v>4.5</v>
          </cell>
          <cell r="V130">
            <v>4.0999999999999996</v>
          </cell>
          <cell r="W130">
            <v>4.4000000000000004</v>
          </cell>
          <cell r="X130">
            <v>-6.8</v>
          </cell>
          <cell r="Y130">
            <v>2.7</v>
          </cell>
          <cell r="Z130">
            <v>2.7</v>
          </cell>
          <cell r="AA130">
            <v>3.8</v>
          </cell>
          <cell r="AB130">
            <v>3</v>
          </cell>
          <cell r="AC130">
            <v>2</v>
          </cell>
          <cell r="AD130">
            <v>3</v>
          </cell>
          <cell r="AE130">
            <v>2.1</v>
          </cell>
          <cell r="AF130">
            <v>3</v>
          </cell>
          <cell r="AG130">
            <v>42923</v>
          </cell>
          <cell r="AH130">
            <v>3842</v>
          </cell>
          <cell r="AI130">
            <v>46765</v>
          </cell>
          <cell r="AJ130">
            <v>14702</v>
          </cell>
          <cell r="AK130">
            <v>3768</v>
          </cell>
          <cell r="AL130">
            <v>18471</v>
          </cell>
          <cell r="AM130">
            <v>2874</v>
          </cell>
          <cell r="AN130">
            <v>21345</v>
          </cell>
          <cell r="AO130">
            <v>2334</v>
          </cell>
          <cell r="AP130">
            <v>6592</v>
          </cell>
          <cell r="AQ130">
            <v>30270</v>
          </cell>
          <cell r="AR130">
            <v>10128</v>
          </cell>
          <cell r="AS130">
            <v>87163</v>
          </cell>
          <cell r="AT130">
            <v>10292</v>
          </cell>
          <cell r="AU130">
            <v>-832</v>
          </cell>
          <cell r="AV130">
            <v>96623</v>
          </cell>
          <cell r="AW130">
            <v>3.1</v>
          </cell>
          <cell r="AX130">
            <v>3</v>
          </cell>
          <cell r="AY130">
            <v>3.1</v>
          </cell>
          <cell r="AZ130">
            <v>4.9000000000000004</v>
          </cell>
          <cell r="BA130">
            <v>14.4</v>
          </cell>
          <cell r="BB130">
            <v>6.7</v>
          </cell>
          <cell r="BC130">
            <v>-5.6</v>
          </cell>
          <cell r="BD130">
            <v>4.9000000000000004</v>
          </cell>
          <cell r="BE130">
            <v>2.4</v>
          </cell>
          <cell r="BF130">
            <v>7</v>
          </cell>
          <cell r="BG130">
            <v>5.0999999999999996</v>
          </cell>
          <cell r="BH130">
            <v>1.8</v>
          </cell>
          <cell r="BI130">
            <v>3.6</v>
          </cell>
          <cell r="BJ130">
            <v>2.9</v>
          </cell>
          <cell r="BK130">
            <v>3.9</v>
          </cell>
          <cell r="BL130">
            <v>43598</v>
          </cell>
          <cell r="BM130">
            <v>3875</v>
          </cell>
          <cell r="BN130">
            <v>47472</v>
          </cell>
          <cell r="BO130">
            <v>14088</v>
          </cell>
          <cell r="BP130">
            <v>3346</v>
          </cell>
          <cell r="BQ130">
            <v>17434</v>
          </cell>
          <cell r="BR130">
            <v>2874</v>
          </cell>
          <cell r="BS130">
            <v>20308</v>
          </cell>
          <cell r="BT130">
            <v>2334</v>
          </cell>
          <cell r="BU130">
            <v>6644</v>
          </cell>
          <cell r="BV130">
            <v>29292</v>
          </cell>
          <cell r="BW130">
            <v>8780</v>
          </cell>
          <cell r="BX130">
            <v>85544</v>
          </cell>
          <cell r="BY130">
            <v>10096</v>
          </cell>
          <cell r="BZ130">
            <v>-539</v>
          </cell>
          <cell r="CA130">
            <v>95102</v>
          </cell>
          <cell r="CB130">
            <v>-1</v>
          </cell>
          <cell r="CC130">
            <v>0</v>
          </cell>
          <cell r="CD130">
            <v>0</v>
          </cell>
          <cell r="CE130">
            <v>0</v>
          </cell>
          <cell r="CF130">
            <v>0</v>
          </cell>
          <cell r="CG130">
            <v>-1</v>
          </cell>
          <cell r="CH130">
            <v>0</v>
          </cell>
          <cell r="CI130">
            <v>0</v>
          </cell>
          <cell r="CJ130">
            <v>0</v>
          </cell>
          <cell r="CK130">
            <v>-1</v>
          </cell>
          <cell r="CL130">
            <v>-37</v>
          </cell>
          <cell r="CM130">
            <v>-37</v>
          </cell>
        </row>
        <row r="131">
          <cell r="A131">
            <v>32752</v>
          </cell>
          <cell r="B131">
            <v>44109</v>
          </cell>
          <cell r="C131">
            <v>3908</v>
          </cell>
          <cell r="D131">
            <v>48017</v>
          </cell>
          <cell r="E131">
            <v>15209</v>
          </cell>
          <cell r="F131">
            <v>3724</v>
          </cell>
          <cell r="G131">
            <v>18933</v>
          </cell>
          <cell r="H131">
            <v>2516</v>
          </cell>
          <cell r="I131">
            <v>21449</v>
          </cell>
          <cell r="J131">
            <v>2412</v>
          </cell>
          <cell r="K131">
            <v>6605</v>
          </cell>
          <cell r="L131">
            <v>30465</v>
          </cell>
          <cell r="M131">
            <v>10117</v>
          </cell>
          <cell r="N131">
            <v>88599</v>
          </cell>
          <cell r="O131">
            <v>10424</v>
          </cell>
          <cell r="P131">
            <v>-527</v>
          </cell>
          <cell r="Q131">
            <v>98497</v>
          </cell>
          <cell r="R131">
            <v>2.7</v>
          </cell>
          <cell r="S131">
            <v>2.1</v>
          </cell>
          <cell r="T131">
            <v>2.6</v>
          </cell>
          <cell r="U131">
            <v>3.8</v>
          </cell>
          <cell r="V131">
            <v>3.2</v>
          </cell>
          <cell r="W131">
            <v>3.7</v>
          </cell>
          <cell r="X131">
            <v>-10.5</v>
          </cell>
          <cell r="Y131">
            <v>1.8</v>
          </cell>
          <cell r="Z131">
            <v>2.9</v>
          </cell>
          <cell r="AA131">
            <v>2.9</v>
          </cell>
          <cell r="AB131">
            <v>2.1</v>
          </cell>
          <cell r="AC131">
            <v>0.8</v>
          </cell>
          <cell r="AD131">
            <v>2.2000000000000002</v>
          </cell>
          <cell r="AE131">
            <v>1.8</v>
          </cell>
          <cell r="AF131">
            <v>2.4</v>
          </cell>
          <cell r="AG131">
            <v>44207</v>
          </cell>
          <cell r="AH131">
            <v>3915</v>
          </cell>
          <cell r="AI131">
            <v>48122</v>
          </cell>
          <cell r="AJ131">
            <v>15302</v>
          </cell>
          <cell r="AK131">
            <v>3660</v>
          </cell>
          <cell r="AL131">
            <v>18963</v>
          </cell>
          <cell r="AM131">
            <v>2435</v>
          </cell>
          <cell r="AN131">
            <v>21398</v>
          </cell>
          <cell r="AO131">
            <v>2422</v>
          </cell>
          <cell r="AP131">
            <v>6419</v>
          </cell>
          <cell r="AQ131">
            <v>30238</v>
          </cell>
          <cell r="AR131">
            <v>9960</v>
          </cell>
          <cell r="AS131">
            <v>88320</v>
          </cell>
          <cell r="AT131">
            <v>10450</v>
          </cell>
          <cell r="AU131">
            <v>-285</v>
          </cell>
          <cell r="AV131">
            <v>98484</v>
          </cell>
          <cell r="AW131">
            <v>3</v>
          </cell>
          <cell r="AX131">
            <v>1.9</v>
          </cell>
          <cell r="AY131">
            <v>2.9</v>
          </cell>
          <cell r="AZ131">
            <v>4.0999999999999996</v>
          </cell>
          <cell r="BA131">
            <v>-2.9</v>
          </cell>
          <cell r="BB131">
            <v>2.7</v>
          </cell>
          <cell r="BC131">
            <v>-15.3</v>
          </cell>
          <cell r="BD131">
            <v>0.2</v>
          </cell>
          <cell r="BE131">
            <v>3.8</v>
          </cell>
          <cell r="BF131">
            <v>-2.6</v>
          </cell>
          <cell r="BG131">
            <v>-0.1</v>
          </cell>
          <cell r="BH131">
            <v>-1.7</v>
          </cell>
          <cell r="BI131">
            <v>1.3</v>
          </cell>
          <cell r="BJ131">
            <v>1.5</v>
          </cell>
          <cell r="BK131">
            <v>1.9</v>
          </cell>
          <cell r="BL131">
            <v>43210</v>
          </cell>
          <cell r="BM131">
            <v>3843</v>
          </cell>
          <cell r="BN131">
            <v>47053</v>
          </cell>
          <cell r="BO131">
            <v>15486</v>
          </cell>
          <cell r="BP131">
            <v>4498</v>
          </cell>
          <cell r="BQ131">
            <v>19985</v>
          </cell>
          <cell r="BR131">
            <v>2435</v>
          </cell>
          <cell r="BS131">
            <v>22420</v>
          </cell>
          <cell r="BT131">
            <v>2422</v>
          </cell>
          <cell r="BU131">
            <v>6390</v>
          </cell>
          <cell r="BV131">
            <v>31226</v>
          </cell>
          <cell r="BW131">
            <v>9566</v>
          </cell>
          <cell r="BX131">
            <v>87846</v>
          </cell>
          <cell r="BY131">
            <v>10305</v>
          </cell>
          <cell r="BZ131">
            <v>-59</v>
          </cell>
          <cell r="CA131">
            <v>98092</v>
          </cell>
          <cell r="CB131">
            <v>0</v>
          </cell>
          <cell r="CC131">
            <v>0</v>
          </cell>
          <cell r="CD131">
            <v>0</v>
          </cell>
          <cell r="CE131">
            <v>0</v>
          </cell>
          <cell r="CF131">
            <v>0</v>
          </cell>
          <cell r="CG131">
            <v>-1</v>
          </cell>
          <cell r="CH131">
            <v>0</v>
          </cell>
          <cell r="CI131">
            <v>0</v>
          </cell>
          <cell r="CJ131">
            <v>0</v>
          </cell>
          <cell r="CK131">
            <v>0</v>
          </cell>
          <cell r="CL131">
            <v>7</v>
          </cell>
          <cell r="CM131">
            <v>6</v>
          </cell>
        </row>
        <row r="132">
          <cell r="A132">
            <v>32843</v>
          </cell>
          <cell r="B132">
            <v>45272</v>
          </cell>
          <cell r="C132">
            <v>4008</v>
          </cell>
          <cell r="D132">
            <v>49279</v>
          </cell>
          <cell r="E132">
            <v>15561</v>
          </cell>
          <cell r="F132">
            <v>3675</v>
          </cell>
          <cell r="G132">
            <v>19236</v>
          </cell>
          <cell r="H132">
            <v>2279</v>
          </cell>
          <cell r="I132">
            <v>21515</v>
          </cell>
          <cell r="J132">
            <v>2476</v>
          </cell>
          <cell r="K132">
            <v>6808</v>
          </cell>
          <cell r="L132">
            <v>30799</v>
          </cell>
          <cell r="M132">
            <v>10154</v>
          </cell>
          <cell r="N132">
            <v>90232</v>
          </cell>
          <cell r="O132">
            <v>10604</v>
          </cell>
          <cell r="P132">
            <v>-331</v>
          </cell>
          <cell r="Q132">
            <v>100504</v>
          </cell>
          <cell r="R132">
            <v>2.6</v>
          </cell>
          <cell r="S132">
            <v>2.6</v>
          </cell>
          <cell r="T132">
            <v>2.6</v>
          </cell>
          <cell r="U132">
            <v>2.2999999999999998</v>
          </cell>
          <cell r="V132">
            <v>-1.3</v>
          </cell>
          <cell r="W132">
            <v>1.6</v>
          </cell>
          <cell r="X132">
            <v>-9.4</v>
          </cell>
          <cell r="Y132">
            <v>0.3</v>
          </cell>
          <cell r="Z132">
            <v>2.7</v>
          </cell>
          <cell r="AA132">
            <v>3.1</v>
          </cell>
          <cell r="AB132">
            <v>1.1000000000000001</v>
          </cell>
          <cell r="AC132">
            <v>0.4</v>
          </cell>
          <cell r="AD132">
            <v>1.8</v>
          </cell>
          <cell r="AE132">
            <v>1.7</v>
          </cell>
          <cell r="AF132">
            <v>2</v>
          </cell>
          <cell r="AG132">
            <v>45090</v>
          </cell>
          <cell r="AH132">
            <v>3980</v>
          </cell>
          <cell r="AI132">
            <v>49070</v>
          </cell>
          <cell r="AJ132">
            <v>15450</v>
          </cell>
          <cell r="AK132">
            <v>3709</v>
          </cell>
          <cell r="AL132">
            <v>19159</v>
          </cell>
          <cell r="AM132">
            <v>2266</v>
          </cell>
          <cell r="AN132">
            <v>21425</v>
          </cell>
          <cell r="AO132">
            <v>2477</v>
          </cell>
          <cell r="AP132">
            <v>6848</v>
          </cell>
          <cell r="AQ132">
            <v>30750</v>
          </cell>
          <cell r="AR132">
            <v>10233</v>
          </cell>
          <cell r="AS132">
            <v>90053</v>
          </cell>
          <cell r="AT132">
            <v>10416</v>
          </cell>
          <cell r="AU132">
            <v>-229</v>
          </cell>
          <cell r="AV132">
            <v>100240</v>
          </cell>
          <cell r="AW132">
            <v>2</v>
          </cell>
          <cell r="AX132">
            <v>1.7</v>
          </cell>
          <cell r="AY132">
            <v>2</v>
          </cell>
          <cell r="AZ132">
            <v>1</v>
          </cell>
          <cell r="BA132">
            <v>1.3</v>
          </cell>
          <cell r="BB132">
            <v>1</v>
          </cell>
          <cell r="BC132">
            <v>-6.9</v>
          </cell>
          <cell r="BD132">
            <v>0.1</v>
          </cell>
          <cell r="BE132">
            <v>2.2999999999999998</v>
          </cell>
          <cell r="BF132">
            <v>6.7</v>
          </cell>
          <cell r="BG132">
            <v>1.7</v>
          </cell>
          <cell r="BH132">
            <v>2.7</v>
          </cell>
          <cell r="BI132">
            <v>2</v>
          </cell>
          <cell r="BJ132">
            <v>-0.3</v>
          </cell>
          <cell r="BK132">
            <v>1.8</v>
          </cell>
          <cell r="BL132">
            <v>46762</v>
          </cell>
          <cell r="BM132">
            <v>4124</v>
          </cell>
          <cell r="BN132">
            <v>50885</v>
          </cell>
          <cell r="BO132">
            <v>17060</v>
          </cell>
          <cell r="BP132">
            <v>3765</v>
          </cell>
          <cell r="BQ132">
            <v>20825</v>
          </cell>
          <cell r="BR132">
            <v>2266</v>
          </cell>
          <cell r="BS132">
            <v>23091</v>
          </cell>
          <cell r="BT132">
            <v>2477</v>
          </cell>
          <cell r="BU132">
            <v>6809</v>
          </cell>
          <cell r="BV132">
            <v>32377</v>
          </cell>
          <cell r="BW132">
            <v>12907</v>
          </cell>
          <cell r="BX132">
            <v>96169</v>
          </cell>
          <cell r="BY132">
            <v>10581</v>
          </cell>
          <cell r="BZ132">
            <v>-693</v>
          </cell>
          <cell r="CA132">
            <v>106057</v>
          </cell>
          <cell r="CB132">
            <v>0</v>
          </cell>
          <cell r="CC132">
            <v>0</v>
          </cell>
          <cell r="CD132">
            <v>0</v>
          </cell>
          <cell r="CE132">
            <v>0</v>
          </cell>
          <cell r="CF132">
            <v>0</v>
          </cell>
          <cell r="CG132">
            <v>1</v>
          </cell>
          <cell r="CH132">
            <v>0</v>
          </cell>
          <cell r="CI132">
            <v>0</v>
          </cell>
          <cell r="CJ132">
            <v>1</v>
          </cell>
          <cell r="CK132">
            <v>1</v>
          </cell>
          <cell r="CL132">
            <v>19</v>
          </cell>
          <cell r="CM132">
            <v>19</v>
          </cell>
        </row>
        <row r="133">
          <cell r="A133">
            <v>32933</v>
          </cell>
          <cell r="B133">
            <v>46437</v>
          </cell>
          <cell r="C133">
            <v>4126</v>
          </cell>
          <cell r="D133">
            <v>50563</v>
          </cell>
          <cell r="E133">
            <v>15572</v>
          </cell>
          <cell r="F133">
            <v>3545</v>
          </cell>
          <cell r="G133">
            <v>19117</v>
          </cell>
          <cell r="H133">
            <v>2175</v>
          </cell>
          <cell r="I133">
            <v>21292</v>
          </cell>
          <cell r="J133">
            <v>2531</v>
          </cell>
          <cell r="K133">
            <v>7039</v>
          </cell>
          <cell r="L133">
            <v>30863</v>
          </cell>
          <cell r="M133">
            <v>10159</v>
          </cell>
          <cell r="N133">
            <v>91583</v>
          </cell>
          <cell r="O133">
            <v>10735</v>
          </cell>
          <cell r="P133">
            <v>-209</v>
          </cell>
          <cell r="Q133">
            <v>102109</v>
          </cell>
          <cell r="R133">
            <v>2.6</v>
          </cell>
          <cell r="S133">
            <v>2.9</v>
          </cell>
          <cell r="T133">
            <v>2.6</v>
          </cell>
          <cell r="U133">
            <v>0.1</v>
          </cell>
          <cell r="V133">
            <v>-3.5</v>
          </cell>
          <cell r="W133">
            <v>-0.6</v>
          </cell>
          <cell r="X133">
            <v>-4.5999999999999996</v>
          </cell>
          <cell r="Y133">
            <v>-1</v>
          </cell>
          <cell r="Z133">
            <v>2.2000000000000002</v>
          </cell>
          <cell r="AA133">
            <v>3.4</v>
          </cell>
          <cell r="AB133">
            <v>0.2</v>
          </cell>
          <cell r="AC133">
            <v>0.1</v>
          </cell>
          <cell r="AD133">
            <v>1.5</v>
          </cell>
          <cell r="AE133">
            <v>1.2</v>
          </cell>
          <cell r="AF133">
            <v>1.6</v>
          </cell>
          <cell r="AG133">
            <v>46396</v>
          </cell>
          <cell r="AH133">
            <v>4129</v>
          </cell>
          <cell r="AI133">
            <v>50525</v>
          </cell>
          <cell r="AJ133">
            <v>15644</v>
          </cell>
          <cell r="AK133">
            <v>3686</v>
          </cell>
          <cell r="AL133">
            <v>19330</v>
          </cell>
          <cell r="AM133">
            <v>2177</v>
          </cell>
          <cell r="AN133">
            <v>21507</v>
          </cell>
          <cell r="AO133">
            <v>2530</v>
          </cell>
          <cell r="AP133">
            <v>7072</v>
          </cell>
          <cell r="AQ133">
            <v>31109</v>
          </cell>
          <cell r="AR133">
            <v>10120</v>
          </cell>
          <cell r="AS133">
            <v>91754</v>
          </cell>
          <cell r="AT133">
            <v>10953</v>
          </cell>
          <cell r="AU133">
            <v>-667</v>
          </cell>
          <cell r="AV133">
            <v>102040</v>
          </cell>
          <cell r="AW133">
            <v>2.9</v>
          </cell>
          <cell r="AX133">
            <v>3.7</v>
          </cell>
          <cell r="AY133">
            <v>3</v>
          </cell>
          <cell r="AZ133">
            <v>1.3</v>
          </cell>
          <cell r="BA133">
            <v>-0.6</v>
          </cell>
          <cell r="BB133">
            <v>0.9</v>
          </cell>
          <cell r="BC133">
            <v>-3.9</v>
          </cell>
          <cell r="BD133">
            <v>0.4</v>
          </cell>
          <cell r="BE133">
            <v>2.1</v>
          </cell>
          <cell r="BF133">
            <v>3.3</v>
          </cell>
          <cell r="BG133">
            <v>1.2</v>
          </cell>
          <cell r="BH133">
            <v>-1.1000000000000001</v>
          </cell>
          <cell r="BI133">
            <v>1.9</v>
          </cell>
          <cell r="BJ133">
            <v>5.2</v>
          </cell>
          <cell r="BK133">
            <v>1.8</v>
          </cell>
          <cell r="BL133">
            <v>44896</v>
          </cell>
          <cell r="BM133">
            <v>4011</v>
          </cell>
          <cell r="BN133">
            <v>48907</v>
          </cell>
          <cell r="BO133">
            <v>14265</v>
          </cell>
          <cell r="BP133">
            <v>3360</v>
          </cell>
          <cell r="BQ133">
            <v>17625</v>
          </cell>
          <cell r="BR133">
            <v>2177</v>
          </cell>
          <cell r="BS133">
            <v>19802</v>
          </cell>
          <cell r="BT133">
            <v>2530</v>
          </cell>
          <cell r="BU133">
            <v>7094</v>
          </cell>
          <cell r="BV133">
            <v>29428</v>
          </cell>
          <cell r="BW133">
            <v>9065</v>
          </cell>
          <cell r="BX133">
            <v>87400</v>
          </cell>
          <cell r="BY133">
            <v>11106</v>
          </cell>
          <cell r="BZ133">
            <v>-854</v>
          </cell>
          <cell r="CA133">
            <v>97653</v>
          </cell>
          <cell r="CB133">
            <v>0</v>
          </cell>
          <cell r="CC133">
            <v>0</v>
          </cell>
          <cell r="CD133">
            <v>0</v>
          </cell>
          <cell r="CE133">
            <v>0</v>
          </cell>
          <cell r="CF133">
            <v>0</v>
          </cell>
          <cell r="CG133">
            <v>0</v>
          </cell>
          <cell r="CH133">
            <v>0</v>
          </cell>
          <cell r="CI133">
            <v>0</v>
          </cell>
          <cell r="CJ133">
            <v>0</v>
          </cell>
          <cell r="CK133">
            <v>0</v>
          </cell>
          <cell r="CL133">
            <v>2</v>
          </cell>
          <cell r="CM133">
            <v>2</v>
          </cell>
        </row>
        <row r="134">
          <cell r="A134">
            <v>33025</v>
          </cell>
          <cell r="B134">
            <v>47362</v>
          </cell>
          <cell r="C134">
            <v>4245</v>
          </cell>
          <cell r="D134">
            <v>51608</v>
          </cell>
          <cell r="E134">
            <v>15424</v>
          </cell>
          <cell r="F134">
            <v>3592</v>
          </cell>
          <cell r="G134">
            <v>19016</v>
          </cell>
          <cell r="H134">
            <v>2157</v>
          </cell>
          <cell r="I134">
            <v>21172</v>
          </cell>
          <cell r="J134">
            <v>2584</v>
          </cell>
          <cell r="K134">
            <v>7239</v>
          </cell>
          <cell r="L134">
            <v>30998</v>
          </cell>
          <cell r="M134">
            <v>10274</v>
          </cell>
          <cell r="N134">
            <v>92956</v>
          </cell>
          <cell r="O134">
            <v>10743</v>
          </cell>
          <cell r="P134">
            <v>-326</v>
          </cell>
          <cell r="Q134">
            <v>103372</v>
          </cell>
          <cell r="R134">
            <v>2</v>
          </cell>
          <cell r="S134">
            <v>2.9</v>
          </cell>
          <cell r="T134">
            <v>2.1</v>
          </cell>
          <cell r="U134">
            <v>-1</v>
          </cell>
          <cell r="V134">
            <v>1.3</v>
          </cell>
          <cell r="W134">
            <v>-0.5</v>
          </cell>
          <cell r="X134">
            <v>-0.8</v>
          </cell>
          <cell r="Y134">
            <v>-0.6</v>
          </cell>
          <cell r="Z134">
            <v>2.1</v>
          </cell>
          <cell r="AA134">
            <v>2.8</v>
          </cell>
          <cell r="AB134">
            <v>0.4</v>
          </cell>
          <cell r="AC134">
            <v>1.1000000000000001</v>
          </cell>
          <cell r="AD134">
            <v>1.5</v>
          </cell>
          <cell r="AE134">
            <v>0.1</v>
          </cell>
          <cell r="AF134">
            <v>1.2</v>
          </cell>
          <cell r="AG134">
            <v>47540</v>
          </cell>
          <cell r="AH134">
            <v>4263</v>
          </cell>
          <cell r="AI134">
            <v>51803</v>
          </cell>
          <cell r="AJ134">
            <v>15694</v>
          </cell>
          <cell r="AK134">
            <v>3245</v>
          </cell>
          <cell r="AL134">
            <v>18939</v>
          </cell>
          <cell r="AM134">
            <v>2166</v>
          </cell>
          <cell r="AN134">
            <v>21105</v>
          </cell>
          <cell r="AO134">
            <v>2580</v>
          </cell>
          <cell r="AP134">
            <v>7236</v>
          </cell>
          <cell r="AQ134">
            <v>30921</v>
          </cell>
          <cell r="AR134">
            <v>10346</v>
          </cell>
          <cell r="AS134">
            <v>93070</v>
          </cell>
          <cell r="AT134">
            <v>10704</v>
          </cell>
          <cell r="AU134">
            <v>179</v>
          </cell>
          <cell r="AV134">
            <v>103953</v>
          </cell>
          <cell r="AW134">
            <v>2.5</v>
          </cell>
          <cell r="AX134">
            <v>3.2</v>
          </cell>
          <cell r="AY134">
            <v>2.5</v>
          </cell>
          <cell r="AZ134">
            <v>0.3</v>
          </cell>
          <cell r="BA134">
            <v>-12</v>
          </cell>
          <cell r="BB134">
            <v>-2</v>
          </cell>
          <cell r="BC134">
            <v>-0.5</v>
          </cell>
          <cell r="BD134">
            <v>-1.9</v>
          </cell>
          <cell r="BE134">
            <v>2</v>
          </cell>
          <cell r="BF134">
            <v>2.2999999999999998</v>
          </cell>
          <cell r="BG134">
            <v>-0.6</v>
          </cell>
          <cell r="BH134">
            <v>2.2000000000000002</v>
          </cell>
          <cell r="BI134">
            <v>1.4</v>
          </cell>
          <cell r="BJ134">
            <v>-2.2999999999999998</v>
          </cell>
          <cell r="BK134">
            <v>1.9</v>
          </cell>
          <cell r="BL134">
            <v>48334</v>
          </cell>
          <cell r="BM134">
            <v>4299</v>
          </cell>
          <cell r="BN134">
            <v>52633</v>
          </cell>
          <cell r="BO134">
            <v>15178</v>
          </cell>
          <cell r="BP134">
            <v>2822</v>
          </cell>
          <cell r="BQ134">
            <v>18001</v>
          </cell>
          <cell r="BR134">
            <v>2166</v>
          </cell>
          <cell r="BS134">
            <v>20167</v>
          </cell>
          <cell r="BT134">
            <v>2580</v>
          </cell>
          <cell r="BU134">
            <v>7278</v>
          </cell>
          <cell r="BV134">
            <v>30028</v>
          </cell>
          <cell r="BW134">
            <v>9083</v>
          </cell>
          <cell r="BX134">
            <v>91744</v>
          </cell>
          <cell r="BY134">
            <v>10504</v>
          </cell>
          <cell r="BZ134">
            <v>-119</v>
          </cell>
          <cell r="CA134">
            <v>102130</v>
          </cell>
          <cell r="CB134">
            <v>0</v>
          </cell>
          <cell r="CC134">
            <v>0</v>
          </cell>
          <cell r="CD134">
            <v>0</v>
          </cell>
          <cell r="CE134">
            <v>0</v>
          </cell>
          <cell r="CF134">
            <v>0</v>
          </cell>
          <cell r="CG134">
            <v>0</v>
          </cell>
          <cell r="CH134">
            <v>0</v>
          </cell>
          <cell r="CI134">
            <v>0</v>
          </cell>
          <cell r="CJ134">
            <v>1</v>
          </cell>
          <cell r="CK134">
            <v>0</v>
          </cell>
          <cell r="CL134">
            <v>-44</v>
          </cell>
          <cell r="CM134">
            <v>-44</v>
          </cell>
        </row>
        <row r="135">
          <cell r="A135">
            <v>33117</v>
          </cell>
          <cell r="B135">
            <v>47796</v>
          </cell>
          <cell r="C135">
            <v>4333</v>
          </cell>
          <cell r="D135">
            <v>52129</v>
          </cell>
          <cell r="E135">
            <v>15401</v>
          </cell>
          <cell r="F135">
            <v>3788</v>
          </cell>
          <cell r="G135">
            <v>19189</v>
          </cell>
          <cell r="H135">
            <v>2152</v>
          </cell>
          <cell r="I135">
            <v>21341</v>
          </cell>
          <cell r="J135">
            <v>2639</v>
          </cell>
          <cell r="K135">
            <v>7336</v>
          </cell>
          <cell r="L135">
            <v>31317</v>
          </cell>
          <cell r="M135">
            <v>10233</v>
          </cell>
          <cell r="N135">
            <v>93673</v>
          </cell>
          <cell r="O135">
            <v>10693</v>
          </cell>
          <cell r="P135">
            <v>-436</v>
          </cell>
          <cell r="Q135">
            <v>103931</v>
          </cell>
          <cell r="R135">
            <v>0.9</v>
          </cell>
          <cell r="S135">
            <v>2.1</v>
          </cell>
          <cell r="T135">
            <v>1</v>
          </cell>
          <cell r="U135">
            <v>-0.1</v>
          </cell>
          <cell r="V135">
            <v>5.5</v>
          </cell>
          <cell r="W135">
            <v>0.9</v>
          </cell>
          <cell r="X135">
            <v>-0.2</v>
          </cell>
          <cell r="Y135">
            <v>0.8</v>
          </cell>
          <cell r="Z135">
            <v>2.1</v>
          </cell>
          <cell r="AA135">
            <v>1.3</v>
          </cell>
          <cell r="AB135">
            <v>1</v>
          </cell>
          <cell r="AC135">
            <v>-0.4</v>
          </cell>
          <cell r="AD135">
            <v>0.8</v>
          </cell>
          <cell r="AE135">
            <v>-0.5</v>
          </cell>
          <cell r="AF135">
            <v>0.5</v>
          </cell>
          <cell r="AG135">
            <v>47858</v>
          </cell>
          <cell r="AH135">
            <v>4325</v>
          </cell>
          <cell r="AI135">
            <v>52183</v>
          </cell>
          <cell r="AJ135">
            <v>14722</v>
          </cell>
          <cell r="AK135">
            <v>3943</v>
          </cell>
          <cell r="AL135">
            <v>18665</v>
          </cell>
          <cell r="AM135">
            <v>2168</v>
          </cell>
          <cell r="AN135">
            <v>20833</v>
          </cell>
          <cell r="AO135">
            <v>2641</v>
          </cell>
          <cell r="AP135">
            <v>7331</v>
          </cell>
          <cell r="AQ135">
            <v>30804</v>
          </cell>
          <cell r="AR135">
            <v>9943</v>
          </cell>
          <cell r="AS135">
            <v>92930</v>
          </cell>
          <cell r="AT135">
            <v>10654</v>
          </cell>
          <cell r="AU135">
            <v>-320</v>
          </cell>
          <cell r="AV135">
            <v>103264</v>
          </cell>
          <cell r="AW135">
            <v>0.7</v>
          </cell>
          <cell r="AX135">
            <v>1.5</v>
          </cell>
          <cell r="AY135">
            <v>0.7</v>
          </cell>
          <cell r="AZ135">
            <v>-6.2</v>
          </cell>
          <cell r="BA135">
            <v>21.5</v>
          </cell>
          <cell r="BB135">
            <v>-1.4</v>
          </cell>
          <cell r="BC135">
            <v>0.1</v>
          </cell>
          <cell r="BD135">
            <v>-1.3</v>
          </cell>
          <cell r="BE135">
            <v>2.2999999999999998</v>
          </cell>
          <cell r="BF135">
            <v>1.3</v>
          </cell>
          <cell r="BG135">
            <v>-0.4</v>
          </cell>
          <cell r="BH135">
            <v>-3.9</v>
          </cell>
          <cell r="BI135">
            <v>-0.2</v>
          </cell>
          <cell r="BJ135">
            <v>-0.5</v>
          </cell>
          <cell r="BK135">
            <v>-0.7</v>
          </cell>
          <cell r="BL135">
            <v>46769</v>
          </cell>
          <cell r="BM135">
            <v>4243</v>
          </cell>
          <cell r="BN135">
            <v>51012</v>
          </cell>
          <cell r="BO135">
            <v>14919</v>
          </cell>
          <cell r="BP135">
            <v>4741</v>
          </cell>
          <cell r="BQ135">
            <v>19660</v>
          </cell>
          <cell r="BR135">
            <v>2168</v>
          </cell>
          <cell r="BS135">
            <v>21828</v>
          </cell>
          <cell r="BT135">
            <v>2641</v>
          </cell>
          <cell r="BU135">
            <v>7304</v>
          </cell>
          <cell r="BV135">
            <v>31772</v>
          </cell>
          <cell r="BW135">
            <v>9693</v>
          </cell>
          <cell r="BX135">
            <v>92478</v>
          </cell>
          <cell r="BY135">
            <v>10491</v>
          </cell>
          <cell r="BZ135">
            <v>114</v>
          </cell>
          <cell r="CA135">
            <v>103083</v>
          </cell>
          <cell r="CB135">
            <v>0</v>
          </cell>
          <cell r="CC135">
            <v>0</v>
          </cell>
          <cell r="CD135">
            <v>0</v>
          </cell>
          <cell r="CE135">
            <v>0</v>
          </cell>
          <cell r="CF135">
            <v>0</v>
          </cell>
          <cell r="CG135">
            <v>0</v>
          </cell>
          <cell r="CH135">
            <v>0</v>
          </cell>
          <cell r="CI135">
            <v>0</v>
          </cell>
          <cell r="CJ135">
            <v>1</v>
          </cell>
          <cell r="CK135">
            <v>0</v>
          </cell>
          <cell r="CL135">
            <v>-109</v>
          </cell>
          <cell r="CM135">
            <v>-109</v>
          </cell>
        </row>
        <row r="136">
          <cell r="A136">
            <v>33208</v>
          </cell>
          <cell r="B136">
            <v>47697</v>
          </cell>
          <cell r="C136">
            <v>4366</v>
          </cell>
          <cell r="D136">
            <v>52063</v>
          </cell>
          <cell r="E136">
            <v>15320</v>
          </cell>
          <cell r="F136">
            <v>4014</v>
          </cell>
          <cell r="G136">
            <v>19334</v>
          </cell>
          <cell r="H136">
            <v>2169</v>
          </cell>
          <cell r="I136">
            <v>21503</v>
          </cell>
          <cell r="J136">
            <v>2690</v>
          </cell>
          <cell r="K136">
            <v>7403</v>
          </cell>
          <cell r="L136">
            <v>31596</v>
          </cell>
          <cell r="M136">
            <v>10152</v>
          </cell>
          <cell r="N136">
            <v>93427</v>
          </cell>
          <cell r="O136">
            <v>10705</v>
          </cell>
          <cell r="P136">
            <v>-333</v>
          </cell>
          <cell r="Q136">
            <v>103800</v>
          </cell>
          <cell r="R136">
            <v>-0.2</v>
          </cell>
          <cell r="S136">
            <v>0.7</v>
          </cell>
          <cell r="T136">
            <v>-0.1</v>
          </cell>
          <cell r="U136">
            <v>-0.5</v>
          </cell>
          <cell r="V136">
            <v>6</v>
          </cell>
          <cell r="W136">
            <v>0.8</v>
          </cell>
          <cell r="X136">
            <v>0.8</v>
          </cell>
          <cell r="Y136">
            <v>0.8</v>
          </cell>
          <cell r="Z136">
            <v>1.9</v>
          </cell>
          <cell r="AA136">
            <v>0.9</v>
          </cell>
          <cell r="AB136">
            <v>0.9</v>
          </cell>
          <cell r="AC136">
            <v>-0.8</v>
          </cell>
          <cell r="AD136">
            <v>-0.3</v>
          </cell>
          <cell r="AE136">
            <v>0.1</v>
          </cell>
          <cell r="AF136">
            <v>-0.1</v>
          </cell>
          <cell r="AG136">
            <v>47637</v>
          </cell>
          <cell r="AH136">
            <v>4376</v>
          </cell>
          <cell r="AI136">
            <v>52013</v>
          </cell>
          <cell r="AJ136">
            <v>15832</v>
          </cell>
          <cell r="AK136">
            <v>4144</v>
          </cell>
          <cell r="AL136">
            <v>19976</v>
          </cell>
          <cell r="AM136">
            <v>2158</v>
          </cell>
          <cell r="AN136">
            <v>22134</v>
          </cell>
          <cell r="AO136">
            <v>2691</v>
          </cell>
          <cell r="AP136">
            <v>7426</v>
          </cell>
          <cell r="AQ136">
            <v>32250</v>
          </cell>
          <cell r="AR136">
            <v>10804</v>
          </cell>
          <cell r="AS136">
            <v>95067</v>
          </cell>
          <cell r="AT136">
            <v>10597</v>
          </cell>
          <cell r="AU136">
            <v>-1160</v>
          </cell>
          <cell r="AV136">
            <v>104505</v>
          </cell>
          <cell r="AW136">
            <v>-0.5</v>
          </cell>
          <cell r="AX136">
            <v>1.2</v>
          </cell>
          <cell r="AY136">
            <v>-0.3</v>
          </cell>
          <cell r="AZ136">
            <v>7.5</v>
          </cell>
          <cell r="BA136">
            <v>5.0999999999999996</v>
          </cell>
          <cell r="BB136">
            <v>7</v>
          </cell>
          <cell r="BC136">
            <v>-0.5</v>
          </cell>
          <cell r="BD136">
            <v>6.2</v>
          </cell>
          <cell r="BE136">
            <v>1.9</v>
          </cell>
          <cell r="BF136">
            <v>1.3</v>
          </cell>
          <cell r="BG136">
            <v>4.7</v>
          </cell>
          <cell r="BH136">
            <v>8.6999999999999993</v>
          </cell>
          <cell r="BI136">
            <v>2.2999999999999998</v>
          </cell>
          <cell r="BJ136">
            <v>-0.5</v>
          </cell>
          <cell r="BK136">
            <v>1.2</v>
          </cell>
          <cell r="BL136">
            <v>49372</v>
          </cell>
          <cell r="BM136">
            <v>4531</v>
          </cell>
          <cell r="BN136">
            <v>53903</v>
          </cell>
          <cell r="BO136">
            <v>17487</v>
          </cell>
          <cell r="BP136">
            <v>4282</v>
          </cell>
          <cell r="BQ136">
            <v>21769</v>
          </cell>
          <cell r="BR136">
            <v>2158</v>
          </cell>
          <cell r="BS136">
            <v>23927</v>
          </cell>
          <cell r="BT136">
            <v>2691</v>
          </cell>
          <cell r="BU136">
            <v>7395</v>
          </cell>
          <cell r="BV136">
            <v>34013</v>
          </cell>
          <cell r="BW136">
            <v>12717</v>
          </cell>
          <cell r="BX136">
            <v>100632</v>
          </cell>
          <cell r="BY136">
            <v>10850</v>
          </cell>
          <cell r="BZ136">
            <v>-1471</v>
          </cell>
          <cell r="CA136">
            <v>110011</v>
          </cell>
          <cell r="CB136">
            <v>0</v>
          </cell>
          <cell r="CC136">
            <v>0</v>
          </cell>
          <cell r="CD136">
            <v>0</v>
          </cell>
          <cell r="CE136">
            <v>0</v>
          </cell>
          <cell r="CF136">
            <v>0</v>
          </cell>
          <cell r="CG136">
            <v>0</v>
          </cell>
          <cell r="CH136">
            <v>1</v>
          </cell>
          <cell r="CI136">
            <v>0</v>
          </cell>
          <cell r="CJ136">
            <v>0</v>
          </cell>
          <cell r="CK136">
            <v>0</v>
          </cell>
          <cell r="CL136">
            <v>-136</v>
          </cell>
          <cell r="CM136">
            <v>-136</v>
          </cell>
        </row>
        <row r="137">
          <cell r="A137">
            <v>33298</v>
          </cell>
          <cell r="B137">
            <v>47368</v>
          </cell>
          <cell r="C137">
            <v>4363</v>
          </cell>
          <cell r="D137">
            <v>51731</v>
          </cell>
          <cell r="E137">
            <v>13919</v>
          </cell>
          <cell r="F137">
            <v>4100</v>
          </cell>
          <cell r="G137">
            <v>18019</v>
          </cell>
          <cell r="H137">
            <v>2225</v>
          </cell>
          <cell r="I137">
            <v>20244</v>
          </cell>
          <cell r="J137">
            <v>2728</v>
          </cell>
          <cell r="K137">
            <v>7484</v>
          </cell>
          <cell r="L137">
            <v>30455</v>
          </cell>
          <cell r="M137">
            <v>9982</v>
          </cell>
          <cell r="N137">
            <v>92564</v>
          </cell>
          <cell r="O137">
            <v>10751</v>
          </cell>
          <cell r="P137">
            <v>147</v>
          </cell>
          <cell r="Q137">
            <v>103462</v>
          </cell>
          <cell r="R137">
            <v>-0.7</v>
          </cell>
          <cell r="S137">
            <v>-0.1</v>
          </cell>
          <cell r="T137">
            <v>-0.6</v>
          </cell>
          <cell r="U137">
            <v>-9.1</v>
          </cell>
          <cell r="V137">
            <v>2.1</v>
          </cell>
          <cell r="W137">
            <v>-6.8</v>
          </cell>
          <cell r="X137">
            <v>2.6</v>
          </cell>
          <cell r="Y137">
            <v>-5.9</v>
          </cell>
          <cell r="Z137">
            <v>1.4</v>
          </cell>
          <cell r="AA137">
            <v>1.1000000000000001</v>
          </cell>
          <cell r="AB137">
            <v>-3.6</v>
          </cell>
          <cell r="AC137">
            <v>-1.7</v>
          </cell>
          <cell r="AD137">
            <v>-0.9</v>
          </cell>
          <cell r="AE137">
            <v>0.4</v>
          </cell>
          <cell r="AF137">
            <v>-0.3</v>
          </cell>
          <cell r="AG137">
            <v>47421</v>
          </cell>
          <cell r="AH137">
            <v>4377</v>
          </cell>
          <cell r="AI137">
            <v>51798</v>
          </cell>
          <cell r="AJ137">
            <v>14142</v>
          </cell>
          <cell r="AK137">
            <v>3976</v>
          </cell>
          <cell r="AL137">
            <v>18118</v>
          </cell>
          <cell r="AM137">
            <v>2213</v>
          </cell>
          <cell r="AN137">
            <v>20331</v>
          </cell>
          <cell r="AO137">
            <v>2729</v>
          </cell>
          <cell r="AP137">
            <v>7453</v>
          </cell>
          <cell r="AQ137">
            <v>30513</v>
          </cell>
          <cell r="AR137">
            <v>9151</v>
          </cell>
          <cell r="AS137">
            <v>91461</v>
          </cell>
          <cell r="AT137">
            <v>10906</v>
          </cell>
          <cell r="AU137">
            <v>764</v>
          </cell>
          <cell r="AV137">
            <v>103130</v>
          </cell>
          <cell r="AW137">
            <v>-0.5</v>
          </cell>
          <cell r="AX137">
            <v>0</v>
          </cell>
          <cell r="AY137">
            <v>-0.4</v>
          </cell>
          <cell r="AZ137">
            <v>-10.7</v>
          </cell>
          <cell r="BA137">
            <v>-4.0999999999999996</v>
          </cell>
          <cell r="BB137">
            <v>-9.3000000000000007</v>
          </cell>
          <cell r="BC137">
            <v>2.5</v>
          </cell>
          <cell r="BD137">
            <v>-8.1</v>
          </cell>
          <cell r="BE137">
            <v>1.4</v>
          </cell>
          <cell r="BF137">
            <v>0.4</v>
          </cell>
          <cell r="BG137">
            <v>-5.4</v>
          </cell>
          <cell r="BH137">
            <v>-15.3</v>
          </cell>
          <cell r="BI137">
            <v>-3.8</v>
          </cell>
          <cell r="BJ137">
            <v>2.9</v>
          </cell>
          <cell r="BK137">
            <v>-1.3</v>
          </cell>
          <cell r="BL137">
            <v>46277</v>
          </cell>
          <cell r="BM137">
            <v>4258</v>
          </cell>
          <cell r="BN137">
            <v>50535</v>
          </cell>
          <cell r="BO137">
            <v>12970</v>
          </cell>
          <cell r="BP137">
            <v>3322</v>
          </cell>
          <cell r="BQ137">
            <v>16291</v>
          </cell>
          <cell r="BR137">
            <v>2213</v>
          </cell>
          <cell r="BS137">
            <v>18504</v>
          </cell>
          <cell r="BT137">
            <v>2729</v>
          </cell>
          <cell r="BU137">
            <v>7470</v>
          </cell>
          <cell r="BV137">
            <v>28704</v>
          </cell>
          <cell r="BW137">
            <v>8259</v>
          </cell>
          <cell r="BX137">
            <v>87498</v>
          </cell>
          <cell r="BY137">
            <v>11036</v>
          </cell>
          <cell r="BZ137">
            <v>751</v>
          </cell>
          <cell r="CA137">
            <v>99285</v>
          </cell>
          <cell r="CB137">
            <v>0</v>
          </cell>
          <cell r="CC137">
            <v>0</v>
          </cell>
          <cell r="CD137">
            <v>-1</v>
          </cell>
          <cell r="CE137">
            <v>0</v>
          </cell>
          <cell r="CF137">
            <v>0</v>
          </cell>
          <cell r="CG137">
            <v>0</v>
          </cell>
          <cell r="CH137">
            <v>-1</v>
          </cell>
          <cell r="CI137">
            <v>0</v>
          </cell>
          <cell r="CJ137">
            <v>-1</v>
          </cell>
          <cell r="CK137">
            <v>-1</v>
          </cell>
          <cell r="CL137">
            <v>-91</v>
          </cell>
          <cell r="CM137">
            <v>-92</v>
          </cell>
        </row>
        <row r="138">
          <cell r="A138">
            <v>33390</v>
          </cell>
          <cell r="B138">
            <v>47215</v>
          </cell>
          <cell r="C138">
            <v>4360</v>
          </cell>
          <cell r="D138">
            <v>51575</v>
          </cell>
          <cell r="E138">
            <v>13954</v>
          </cell>
          <cell r="F138">
            <v>4015</v>
          </cell>
          <cell r="G138">
            <v>17969</v>
          </cell>
          <cell r="H138">
            <v>2323</v>
          </cell>
          <cell r="I138">
            <v>20291</v>
          </cell>
          <cell r="J138">
            <v>2751</v>
          </cell>
          <cell r="K138">
            <v>7607</v>
          </cell>
          <cell r="L138">
            <v>30649</v>
          </cell>
          <cell r="M138">
            <v>9701</v>
          </cell>
          <cell r="N138">
            <v>91931</v>
          </cell>
          <cell r="O138">
            <v>10724</v>
          </cell>
          <cell r="P138">
            <v>774</v>
          </cell>
          <cell r="Q138">
            <v>103429</v>
          </cell>
          <cell r="R138">
            <v>-0.3</v>
          </cell>
          <cell r="S138">
            <v>-0.1</v>
          </cell>
          <cell r="T138">
            <v>-0.3</v>
          </cell>
          <cell r="U138">
            <v>0.3</v>
          </cell>
          <cell r="V138">
            <v>-2.1</v>
          </cell>
          <cell r="W138">
            <v>-0.3</v>
          </cell>
          <cell r="X138">
            <v>4.4000000000000004</v>
          </cell>
          <cell r="Y138">
            <v>0.2</v>
          </cell>
          <cell r="Z138">
            <v>0.9</v>
          </cell>
          <cell r="AA138">
            <v>1.6</v>
          </cell>
          <cell r="AB138">
            <v>0.6</v>
          </cell>
          <cell r="AC138">
            <v>-2.8</v>
          </cell>
          <cell r="AD138">
            <v>-0.7</v>
          </cell>
          <cell r="AE138">
            <v>-0.2</v>
          </cell>
          <cell r="AF138">
            <v>0</v>
          </cell>
          <cell r="AG138">
            <v>47099</v>
          </cell>
          <cell r="AH138">
            <v>4327</v>
          </cell>
          <cell r="AI138">
            <v>51426</v>
          </cell>
          <cell r="AJ138">
            <v>13272</v>
          </cell>
          <cell r="AK138">
            <v>4106</v>
          </cell>
          <cell r="AL138">
            <v>17378</v>
          </cell>
          <cell r="AM138">
            <v>2334</v>
          </cell>
          <cell r="AN138">
            <v>19712</v>
          </cell>
          <cell r="AO138">
            <v>2755</v>
          </cell>
          <cell r="AP138">
            <v>7582</v>
          </cell>
          <cell r="AQ138">
            <v>30048</v>
          </cell>
          <cell r="AR138">
            <v>10414</v>
          </cell>
          <cell r="AS138">
            <v>91888</v>
          </cell>
          <cell r="AT138">
            <v>10740</v>
          </cell>
          <cell r="AU138">
            <v>600</v>
          </cell>
          <cell r="AV138">
            <v>103228</v>
          </cell>
          <cell r="AW138">
            <v>-0.7</v>
          </cell>
          <cell r="AX138">
            <v>-1.1000000000000001</v>
          </cell>
          <cell r="AY138">
            <v>-0.7</v>
          </cell>
          <cell r="AZ138">
            <v>-6.2</v>
          </cell>
          <cell r="BA138">
            <v>3.3</v>
          </cell>
          <cell r="BB138">
            <v>-4.0999999999999996</v>
          </cell>
          <cell r="BC138">
            <v>5.5</v>
          </cell>
          <cell r="BD138">
            <v>-3</v>
          </cell>
          <cell r="BE138">
            <v>0.9</v>
          </cell>
          <cell r="BF138">
            <v>1.7</v>
          </cell>
          <cell r="BG138">
            <v>-1.5</v>
          </cell>
          <cell r="BH138">
            <v>13.8</v>
          </cell>
          <cell r="BI138">
            <v>0.5</v>
          </cell>
          <cell r="BJ138">
            <v>-1.5</v>
          </cell>
          <cell r="BK138">
            <v>0.1</v>
          </cell>
          <cell r="BL138">
            <v>47550</v>
          </cell>
          <cell r="BM138">
            <v>4360</v>
          </cell>
          <cell r="BN138">
            <v>51910</v>
          </cell>
          <cell r="BO138">
            <v>12770</v>
          </cell>
          <cell r="BP138">
            <v>3920</v>
          </cell>
          <cell r="BQ138">
            <v>16690</v>
          </cell>
          <cell r="BR138">
            <v>2334</v>
          </cell>
          <cell r="BS138">
            <v>19024</v>
          </cell>
          <cell r="BT138">
            <v>2755</v>
          </cell>
          <cell r="BU138">
            <v>7615</v>
          </cell>
          <cell r="BV138">
            <v>29394</v>
          </cell>
          <cell r="BW138">
            <v>9583</v>
          </cell>
          <cell r="BX138">
            <v>90887</v>
          </cell>
          <cell r="BY138">
            <v>10505</v>
          </cell>
          <cell r="BZ138">
            <v>767</v>
          </cell>
          <cell r="CA138">
            <v>102158</v>
          </cell>
          <cell r="CB138">
            <v>0</v>
          </cell>
          <cell r="CC138">
            <v>0</v>
          </cell>
          <cell r="CD138">
            <v>0</v>
          </cell>
          <cell r="CE138">
            <v>0</v>
          </cell>
          <cell r="CF138">
            <v>0</v>
          </cell>
          <cell r="CG138">
            <v>0</v>
          </cell>
          <cell r="CH138">
            <v>0</v>
          </cell>
          <cell r="CI138">
            <v>0</v>
          </cell>
          <cell r="CJ138">
            <v>0</v>
          </cell>
          <cell r="CK138">
            <v>0</v>
          </cell>
          <cell r="CL138">
            <v>-59</v>
          </cell>
          <cell r="CM138">
            <v>-58</v>
          </cell>
        </row>
        <row r="139">
          <cell r="A139">
            <v>33482</v>
          </cell>
          <cell r="B139">
            <v>47356</v>
          </cell>
          <cell r="C139">
            <v>4377</v>
          </cell>
          <cell r="D139">
            <v>51733</v>
          </cell>
          <cell r="E139">
            <v>14247</v>
          </cell>
          <cell r="F139">
            <v>4080</v>
          </cell>
          <cell r="G139">
            <v>18327</v>
          </cell>
          <cell r="H139">
            <v>2444</v>
          </cell>
          <cell r="I139">
            <v>20771</v>
          </cell>
          <cell r="J139">
            <v>2769</v>
          </cell>
          <cell r="K139">
            <v>7749</v>
          </cell>
          <cell r="L139">
            <v>31289</v>
          </cell>
          <cell r="M139">
            <v>9439</v>
          </cell>
          <cell r="N139">
            <v>92381</v>
          </cell>
          <cell r="O139">
            <v>10627</v>
          </cell>
          <cell r="P139">
            <v>1012</v>
          </cell>
          <cell r="Q139">
            <v>104020</v>
          </cell>
          <cell r="R139">
            <v>0.3</v>
          </cell>
          <cell r="S139">
            <v>0.4</v>
          </cell>
          <cell r="T139">
            <v>0.3</v>
          </cell>
          <cell r="U139">
            <v>2.1</v>
          </cell>
          <cell r="V139">
            <v>1.6</v>
          </cell>
          <cell r="W139">
            <v>2</v>
          </cell>
          <cell r="X139">
            <v>5.2</v>
          </cell>
          <cell r="Y139">
            <v>2.4</v>
          </cell>
          <cell r="Z139">
            <v>0.6</v>
          </cell>
          <cell r="AA139">
            <v>1.9</v>
          </cell>
          <cell r="AB139">
            <v>2.1</v>
          </cell>
          <cell r="AC139">
            <v>-2.7</v>
          </cell>
          <cell r="AD139">
            <v>0.5</v>
          </cell>
          <cell r="AE139">
            <v>-0.9</v>
          </cell>
          <cell r="AF139">
            <v>0.6</v>
          </cell>
          <cell r="AG139">
            <v>47246</v>
          </cell>
          <cell r="AH139">
            <v>4383</v>
          </cell>
          <cell r="AI139">
            <v>51629</v>
          </cell>
          <cell r="AJ139">
            <v>14580</v>
          </cell>
          <cell r="AK139">
            <v>4036</v>
          </cell>
          <cell r="AL139">
            <v>18616</v>
          </cell>
          <cell r="AM139">
            <v>2456</v>
          </cell>
          <cell r="AN139">
            <v>21072</v>
          </cell>
          <cell r="AO139">
            <v>2764</v>
          </cell>
          <cell r="AP139">
            <v>7787</v>
          </cell>
          <cell r="AQ139">
            <v>31622</v>
          </cell>
          <cell r="AR139">
            <v>9155</v>
          </cell>
          <cell r="AS139">
            <v>92407</v>
          </cell>
          <cell r="AT139">
            <v>10482</v>
          </cell>
          <cell r="AU139">
            <v>1180</v>
          </cell>
          <cell r="AV139">
            <v>104069</v>
          </cell>
          <cell r="AW139">
            <v>0.3</v>
          </cell>
          <cell r="AX139">
            <v>1.3</v>
          </cell>
          <cell r="AY139">
            <v>0.4</v>
          </cell>
          <cell r="AZ139">
            <v>9.9</v>
          </cell>
          <cell r="BA139">
            <v>-1.7</v>
          </cell>
          <cell r="BB139">
            <v>7.1</v>
          </cell>
          <cell r="BC139">
            <v>5.2</v>
          </cell>
          <cell r="BD139">
            <v>6.9</v>
          </cell>
          <cell r="BE139">
            <v>0.3</v>
          </cell>
          <cell r="BF139">
            <v>2.7</v>
          </cell>
          <cell r="BG139">
            <v>5.2</v>
          </cell>
          <cell r="BH139">
            <v>-12.1</v>
          </cell>
          <cell r="BI139">
            <v>0.6</v>
          </cell>
          <cell r="BJ139">
            <v>-2.4</v>
          </cell>
          <cell r="BK139">
            <v>0.8</v>
          </cell>
          <cell r="BL139">
            <v>46536</v>
          </cell>
          <cell r="BM139">
            <v>4302</v>
          </cell>
          <cell r="BN139">
            <v>50837</v>
          </cell>
          <cell r="BO139">
            <v>14804</v>
          </cell>
          <cell r="BP139">
            <v>4681</v>
          </cell>
          <cell r="BQ139">
            <v>19485</v>
          </cell>
          <cell r="BR139">
            <v>2456</v>
          </cell>
          <cell r="BS139">
            <v>21941</v>
          </cell>
          <cell r="BT139">
            <v>2764</v>
          </cell>
          <cell r="BU139">
            <v>7763</v>
          </cell>
          <cell r="BV139">
            <v>32468</v>
          </cell>
          <cell r="BW139">
            <v>8566</v>
          </cell>
          <cell r="BX139">
            <v>91871</v>
          </cell>
          <cell r="BY139">
            <v>10340</v>
          </cell>
          <cell r="BZ139">
            <v>1596</v>
          </cell>
          <cell r="CA139">
            <v>103807</v>
          </cell>
          <cell r="CB139">
            <v>0</v>
          </cell>
          <cell r="CC139">
            <v>0</v>
          </cell>
          <cell r="CD139">
            <v>0</v>
          </cell>
          <cell r="CE139">
            <v>0</v>
          </cell>
          <cell r="CF139">
            <v>0</v>
          </cell>
          <cell r="CG139">
            <v>0</v>
          </cell>
          <cell r="CH139">
            <v>0</v>
          </cell>
          <cell r="CI139">
            <v>0</v>
          </cell>
          <cell r="CJ139">
            <v>1</v>
          </cell>
          <cell r="CK139">
            <v>0</v>
          </cell>
          <cell r="CL139">
            <v>-7</v>
          </cell>
          <cell r="CM139">
            <v>-6</v>
          </cell>
        </row>
        <row r="140">
          <cell r="A140">
            <v>33573</v>
          </cell>
          <cell r="B140">
            <v>47719</v>
          </cell>
          <cell r="C140">
            <v>4405</v>
          </cell>
          <cell r="D140">
            <v>52124</v>
          </cell>
          <cell r="E140">
            <v>14748</v>
          </cell>
          <cell r="F140">
            <v>4335</v>
          </cell>
          <cell r="G140">
            <v>19083</v>
          </cell>
          <cell r="H140">
            <v>2582</v>
          </cell>
          <cell r="I140">
            <v>21665</v>
          </cell>
          <cell r="J140">
            <v>2790</v>
          </cell>
          <cell r="K140">
            <v>7863</v>
          </cell>
          <cell r="L140">
            <v>32318</v>
          </cell>
          <cell r="M140">
            <v>9327</v>
          </cell>
          <cell r="N140">
            <v>93769</v>
          </cell>
          <cell r="O140">
            <v>10544</v>
          </cell>
          <cell r="P140">
            <v>881</v>
          </cell>
          <cell r="Q140">
            <v>105193</v>
          </cell>
          <cell r="R140">
            <v>0.8</v>
          </cell>
          <cell r="S140">
            <v>0.6</v>
          </cell>
          <cell r="T140">
            <v>0.8</v>
          </cell>
          <cell r="U140">
            <v>3.5</v>
          </cell>
          <cell r="V140">
            <v>6.2</v>
          </cell>
          <cell r="W140">
            <v>4.0999999999999996</v>
          </cell>
          <cell r="X140">
            <v>5.6</v>
          </cell>
          <cell r="Y140">
            <v>4.3</v>
          </cell>
          <cell r="Z140">
            <v>0.8</v>
          </cell>
          <cell r="AA140">
            <v>1.5</v>
          </cell>
          <cell r="AB140">
            <v>3.3</v>
          </cell>
          <cell r="AC140">
            <v>-1.2</v>
          </cell>
          <cell r="AD140">
            <v>1.5</v>
          </cell>
          <cell r="AE140">
            <v>-0.8</v>
          </cell>
          <cell r="AF140">
            <v>1.1000000000000001</v>
          </cell>
          <cell r="AG140">
            <v>47935</v>
          </cell>
          <cell r="AH140">
            <v>4429</v>
          </cell>
          <cell r="AI140">
            <v>52363</v>
          </cell>
          <cell r="AJ140">
            <v>14760</v>
          </cell>
          <cell r="AK140">
            <v>4115</v>
          </cell>
          <cell r="AL140">
            <v>18875</v>
          </cell>
          <cell r="AM140">
            <v>2577</v>
          </cell>
          <cell r="AN140">
            <v>21452</v>
          </cell>
          <cell r="AO140">
            <v>2789</v>
          </cell>
          <cell r="AP140">
            <v>7866</v>
          </cell>
          <cell r="AQ140">
            <v>32107</v>
          </cell>
          <cell r="AR140">
            <v>9186</v>
          </cell>
          <cell r="AS140">
            <v>93657</v>
          </cell>
          <cell r="AT140">
            <v>10696</v>
          </cell>
          <cell r="AU140">
            <v>744</v>
          </cell>
          <cell r="AV140">
            <v>105097</v>
          </cell>
          <cell r="AW140">
            <v>1.5</v>
          </cell>
          <cell r="AX140">
            <v>1</v>
          </cell>
          <cell r="AY140">
            <v>1.4</v>
          </cell>
          <cell r="AZ140">
            <v>1.2</v>
          </cell>
          <cell r="BA140">
            <v>1.9</v>
          </cell>
          <cell r="BB140">
            <v>1.4</v>
          </cell>
          <cell r="BC140">
            <v>4.9000000000000004</v>
          </cell>
          <cell r="BD140">
            <v>1.8</v>
          </cell>
          <cell r="BE140">
            <v>0.9</v>
          </cell>
          <cell r="BF140">
            <v>1</v>
          </cell>
          <cell r="BG140">
            <v>1.5</v>
          </cell>
          <cell r="BH140">
            <v>0.3</v>
          </cell>
          <cell r="BI140">
            <v>1.4</v>
          </cell>
          <cell r="BJ140">
            <v>2</v>
          </cell>
          <cell r="BK140">
            <v>1</v>
          </cell>
          <cell r="BL140">
            <v>49290</v>
          </cell>
          <cell r="BM140">
            <v>4584</v>
          </cell>
          <cell r="BN140">
            <v>53874</v>
          </cell>
          <cell r="BO140">
            <v>16350</v>
          </cell>
          <cell r="BP140">
            <v>4092</v>
          </cell>
          <cell r="BQ140">
            <v>20442</v>
          </cell>
          <cell r="BR140">
            <v>2577</v>
          </cell>
          <cell r="BS140">
            <v>23019</v>
          </cell>
          <cell r="BT140">
            <v>2789</v>
          </cell>
          <cell r="BU140">
            <v>7847</v>
          </cell>
          <cell r="BV140">
            <v>33655</v>
          </cell>
          <cell r="BW140">
            <v>11392</v>
          </cell>
          <cell r="BX140">
            <v>98921</v>
          </cell>
          <cell r="BY140">
            <v>10926</v>
          </cell>
          <cell r="BZ140">
            <v>719</v>
          </cell>
          <cell r="CA140">
            <v>110566</v>
          </cell>
          <cell r="CB140">
            <v>-1</v>
          </cell>
          <cell r="CC140">
            <v>0</v>
          </cell>
          <cell r="CD140">
            <v>0</v>
          </cell>
          <cell r="CE140">
            <v>0</v>
          </cell>
          <cell r="CF140">
            <v>0</v>
          </cell>
          <cell r="CG140">
            <v>0</v>
          </cell>
          <cell r="CH140">
            <v>0</v>
          </cell>
          <cell r="CI140">
            <v>0</v>
          </cell>
          <cell r="CJ140">
            <v>0</v>
          </cell>
          <cell r="CK140">
            <v>0</v>
          </cell>
          <cell r="CL140">
            <v>17</v>
          </cell>
          <cell r="CM140">
            <v>16</v>
          </cell>
        </row>
        <row r="141">
          <cell r="A141">
            <v>33664</v>
          </cell>
          <cell r="B141">
            <v>48215</v>
          </cell>
          <cell r="C141">
            <v>4452</v>
          </cell>
          <cell r="D141">
            <v>52667</v>
          </cell>
          <cell r="E141">
            <v>14859</v>
          </cell>
          <cell r="F141">
            <v>4588</v>
          </cell>
          <cell r="G141">
            <v>19447</v>
          </cell>
          <cell r="H141">
            <v>2773</v>
          </cell>
          <cell r="I141">
            <v>22220</v>
          </cell>
          <cell r="J141">
            <v>2819</v>
          </cell>
          <cell r="K141">
            <v>7928</v>
          </cell>
          <cell r="L141">
            <v>32967</v>
          </cell>
          <cell r="M141">
            <v>9363</v>
          </cell>
          <cell r="N141">
            <v>94997</v>
          </cell>
          <cell r="O141">
            <v>10556</v>
          </cell>
          <cell r="P141">
            <v>664</v>
          </cell>
          <cell r="Q141">
            <v>106218</v>
          </cell>
          <cell r="R141">
            <v>1</v>
          </cell>
          <cell r="S141">
            <v>1.1000000000000001</v>
          </cell>
          <cell r="T141">
            <v>1</v>
          </cell>
          <cell r="U141">
            <v>0.8</v>
          </cell>
          <cell r="V141">
            <v>5.8</v>
          </cell>
          <cell r="W141">
            <v>1.9</v>
          </cell>
          <cell r="X141">
            <v>7.4</v>
          </cell>
          <cell r="Y141">
            <v>2.6</v>
          </cell>
          <cell r="Z141">
            <v>1</v>
          </cell>
          <cell r="AA141">
            <v>0.8</v>
          </cell>
          <cell r="AB141">
            <v>2</v>
          </cell>
          <cell r="AC141">
            <v>0.4</v>
          </cell>
          <cell r="AD141">
            <v>1.3</v>
          </cell>
          <cell r="AE141">
            <v>0.1</v>
          </cell>
          <cell r="AF141">
            <v>1</v>
          </cell>
          <cell r="AG141">
            <v>48092</v>
          </cell>
          <cell r="AH141">
            <v>4441</v>
          </cell>
          <cell r="AI141">
            <v>52533</v>
          </cell>
          <cell r="AJ141">
            <v>15052</v>
          </cell>
          <cell r="AK141">
            <v>4869</v>
          </cell>
          <cell r="AL141">
            <v>19921</v>
          </cell>
          <cell r="AM141">
            <v>2762</v>
          </cell>
          <cell r="AN141">
            <v>22683</v>
          </cell>
          <cell r="AO141">
            <v>2819</v>
          </cell>
          <cell r="AP141">
            <v>7919</v>
          </cell>
          <cell r="AQ141">
            <v>33421</v>
          </cell>
          <cell r="AR141">
            <v>9567</v>
          </cell>
          <cell r="AS141">
            <v>95520</v>
          </cell>
          <cell r="AT141">
            <v>10443</v>
          </cell>
          <cell r="AU141">
            <v>664</v>
          </cell>
          <cell r="AV141">
            <v>106628</v>
          </cell>
          <cell r="AW141">
            <v>0.3</v>
          </cell>
          <cell r="AX141">
            <v>0.3</v>
          </cell>
          <cell r="AY141">
            <v>0.3</v>
          </cell>
          <cell r="AZ141">
            <v>2</v>
          </cell>
          <cell r="BA141">
            <v>18.3</v>
          </cell>
          <cell r="BB141">
            <v>5.5</v>
          </cell>
          <cell r="BC141">
            <v>7.2</v>
          </cell>
          <cell r="BD141">
            <v>5.7</v>
          </cell>
          <cell r="BE141">
            <v>1.1000000000000001</v>
          </cell>
          <cell r="BF141">
            <v>0.7</v>
          </cell>
          <cell r="BG141">
            <v>4.0999999999999996</v>
          </cell>
          <cell r="BH141">
            <v>4.0999999999999996</v>
          </cell>
          <cell r="BI141">
            <v>2</v>
          </cell>
          <cell r="BJ141">
            <v>-2.4</v>
          </cell>
          <cell r="BK141">
            <v>1.5</v>
          </cell>
          <cell r="BL141">
            <v>47182</v>
          </cell>
          <cell r="BM141">
            <v>4362</v>
          </cell>
          <cell r="BN141">
            <v>51544</v>
          </cell>
          <cell r="BO141">
            <v>13738</v>
          </cell>
          <cell r="BP141">
            <v>4604</v>
          </cell>
          <cell r="BQ141">
            <v>18342</v>
          </cell>
          <cell r="BR141">
            <v>2762</v>
          </cell>
          <cell r="BS141">
            <v>21104</v>
          </cell>
          <cell r="BT141">
            <v>2819</v>
          </cell>
          <cell r="BU141">
            <v>7930</v>
          </cell>
          <cell r="BV141">
            <v>31853</v>
          </cell>
          <cell r="BW141">
            <v>8730</v>
          </cell>
          <cell r="BX141">
            <v>92127</v>
          </cell>
          <cell r="BY141">
            <v>10530</v>
          </cell>
          <cell r="BZ141">
            <v>-61</v>
          </cell>
          <cell r="CA141">
            <v>102596</v>
          </cell>
          <cell r="CB141">
            <v>0</v>
          </cell>
          <cell r="CC141">
            <v>0</v>
          </cell>
          <cell r="CD141">
            <v>0</v>
          </cell>
          <cell r="CE141">
            <v>0</v>
          </cell>
          <cell r="CF141">
            <v>0</v>
          </cell>
          <cell r="CG141">
            <v>0</v>
          </cell>
          <cell r="CH141">
            <v>0</v>
          </cell>
          <cell r="CI141">
            <v>0</v>
          </cell>
          <cell r="CJ141">
            <v>0</v>
          </cell>
          <cell r="CK141">
            <v>0</v>
          </cell>
          <cell r="CL141">
            <v>51</v>
          </cell>
          <cell r="CM141">
            <v>51</v>
          </cell>
        </row>
        <row r="142">
          <cell r="A142">
            <v>33756</v>
          </cell>
          <cell r="B142">
            <v>48766</v>
          </cell>
          <cell r="C142">
            <v>4534</v>
          </cell>
          <cell r="D142">
            <v>53299</v>
          </cell>
          <cell r="E142">
            <v>14811</v>
          </cell>
          <cell r="F142">
            <v>4697</v>
          </cell>
          <cell r="G142">
            <v>19508</v>
          </cell>
          <cell r="H142">
            <v>3036</v>
          </cell>
          <cell r="I142">
            <v>22544</v>
          </cell>
          <cell r="J142">
            <v>2853</v>
          </cell>
          <cell r="K142">
            <v>7974</v>
          </cell>
          <cell r="L142">
            <v>33371</v>
          </cell>
          <cell r="M142">
            <v>9722</v>
          </cell>
          <cell r="N142">
            <v>96392</v>
          </cell>
          <cell r="O142">
            <v>10627</v>
          </cell>
          <cell r="P142">
            <v>124</v>
          </cell>
          <cell r="Q142">
            <v>107143</v>
          </cell>
          <cell r="R142">
            <v>1.1000000000000001</v>
          </cell>
          <cell r="S142">
            <v>1.8</v>
          </cell>
          <cell r="T142">
            <v>1.2</v>
          </cell>
          <cell r="U142">
            <v>-0.3</v>
          </cell>
          <cell r="V142">
            <v>2.4</v>
          </cell>
          <cell r="W142">
            <v>0.3</v>
          </cell>
          <cell r="X142">
            <v>9.5</v>
          </cell>
          <cell r="Y142">
            <v>1.5</v>
          </cell>
          <cell r="Z142">
            <v>1.2</v>
          </cell>
          <cell r="AA142">
            <v>0.6</v>
          </cell>
          <cell r="AB142">
            <v>1.2</v>
          </cell>
          <cell r="AC142">
            <v>3.8</v>
          </cell>
          <cell r="AD142">
            <v>1.5</v>
          </cell>
          <cell r="AE142">
            <v>0.7</v>
          </cell>
          <cell r="AF142">
            <v>0.9</v>
          </cell>
          <cell r="AG142">
            <v>48709</v>
          </cell>
          <cell r="AH142">
            <v>4497</v>
          </cell>
          <cell r="AI142">
            <v>53206</v>
          </cell>
          <cell r="AJ142">
            <v>14749</v>
          </cell>
          <cell r="AK142">
            <v>4702</v>
          </cell>
          <cell r="AL142">
            <v>19451</v>
          </cell>
          <cell r="AM142">
            <v>3011</v>
          </cell>
          <cell r="AN142">
            <v>22462</v>
          </cell>
          <cell r="AO142">
            <v>2853</v>
          </cell>
          <cell r="AP142">
            <v>7966</v>
          </cell>
          <cell r="AQ142">
            <v>33281</v>
          </cell>
          <cell r="AR142">
            <v>9524</v>
          </cell>
          <cell r="AS142">
            <v>96011</v>
          </cell>
          <cell r="AT142">
            <v>10645</v>
          </cell>
          <cell r="AU142">
            <v>368</v>
          </cell>
          <cell r="AV142">
            <v>107024</v>
          </cell>
          <cell r="AW142">
            <v>1.3</v>
          </cell>
          <cell r="AX142">
            <v>1.3</v>
          </cell>
          <cell r="AY142">
            <v>1.3</v>
          </cell>
          <cell r="AZ142">
            <v>-2</v>
          </cell>
          <cell r="BA142">
            <v>-3.4</v>
          </cell>
          <cell r="BB142">
            <v>-2.4</v>
          </cell>
          <cell r="BC142">
            <v>9</v>
          </cell>
          <cell r="BD142">
            <v>-1</v>
          </cell>
          <cell r="BE142">
            <v>1.2</v>
          </cell>
          <cell r="BF142">
            <v>0.6</v>
          </cell>
          <cell r="BG142">
            <v>-0.4</v>
          </cell>
          <cell r="BH142">
            <v>-0.4</v>
          </cell>
          <cell r="BI142">
            <v>0.5</v>
          </cell>
          <cell r="BJ142">
            <v>1.9</v>
          </cell>
          <cell r="BK142">
            <v>0.4</v>
          </cell>
          <cell r="BL142">
            <v>49389</v>
          </cell>
          <cell r="BM142">
            <v>4564</v>
          </cell>
          <cell r="BN142">
            <v>53953</v>
          </cell>
          <cell r="BO142">
            <v>14150</v>
          </cell>
          <cell r="BP142">
            <v>4333</v>
          </cell>
          <cell r="BQ142">
            <v>18483</v>
          </cell>
          <cell r="BR142">
            <v>3011</v>
          </cell>
          <cell r="BS142">
            <v>21494</v>
          </cell>
          <cell r="BT142">
            <v>2853</v>
          </cell>
          <cell r="BU142">
            <v>7991</v>
          </cell>
          <cell r="BV142">
            <v>32339</v>
          </cell>
          <cell r="BW142">
            <v>8732</v>
          </cell>
          <cell r="BX142">
            <v>95024</v>
          </cell>
          <cell r="BY142">
            <v>10449</v>
          </cell>
          <cell r="BZ142">
            <v>-4</v>
          </cell>
          <cell r="CA142">
            <v>105469</v>
          </cell>
          <cell r="CB142">
            <v>0</v>
          </cell>
          <cell r="CC142">
            <v>0</v>
          </cell>
          <cell r="CD142">
            <v>0</v>
          </cell>
          <cell r="CE142">
            <v>0</v>
          </cell>
          <cell r="CF142">
            <v>0</v>
          </cell>
          <cell r="CG142">
            <v>1</v>
          </cell>
          <cell r="CH142">
            <v>0</v>
          </cell>
          <cell r="CI142">
            <v>0</v>
          </cell>
          <cell r="CJ142">
            <v>0</v>
          </cell>
          <cell r="CK142">
            <v>0</v>
          </cell>
          <cell r="CL142">
            <v>29</v>
          </cell>
          <cell r="CM142">
            <v>29</v>
          </cell>
        </row>
        <row r="143">
          <cell r="A143">
            <v>33848</v>
          </cell>
          <cell r="B143">
            <v>49268</v>
          </cell>
          <cell r="C143">
            <v>4648</v>
          </cell>
          <cell r="D143">
            <v>53915</v>
          </cell>
          <cell r="E143">
            <v>15101</v>
          </cell>
          <cell r="F143">
            <v>4591</v>
          </cell>
          <cell r="G143">
            <v>19692</v>
          </cell>
          <cell r="H143">
            <v>3333</v>
          </cell>
          <cell r="I143">
            <v>23024</v>
          </cell>
          <cell r="J143">
            <v>2888</v>
          </cell>
          <cell r="K143">
            <v>8018</v>
          </cell>
          <cell r="L143">
            <v>33930</v>
          </cell>
          <cell r="M143">
            <v>10024</v>
          </cell>
          <cell r="N143">
            <v>97869</v>
          </cell>
          <cell r="O143">
            <v>10699</v>
          </cell>
          <cell r="P143">
            <v>-208</v>
          </cell>
          <cell r="Q143">
            <v>108360</v>
          </cell>
          <cell r="R143">
            <v>1</v>
          </cell>
          <cell r="S143">
            <v>2.5</v>
          </cell>
          <cell r="T143">
            <v>1.2</v>
          </cell>
          <cell r="U143">
            <v>2</v>
          </cell>
          <cell r="V143">
            <v>-2.2999999999999998</v>
          </cell>
          <cell r="W143">
            <v>0.9</v>
          </cell>
          <cell r="X143">
            <v>9.8000000000000007</v>
          </cell>
          <cell r="Y143">
            <v>2.1</v>
          </cell>
          <cell r="Z143">
            <v>1.2</v>
          </cell>
          <cell r="AA143">
            <v>0.6</v>
          </cell>
          <cell r="AB143">
            <v>1.7</v>
          </cell>
          <cell r="AC143">
            <v>3.1</v>
          </cell>
          <cell r="AD143">
            <v>1.5</v>
          </cell>
          <cell r="AE143">
            <v>0.7</v>
          </cell>
          <cell r="AF143">
            <v>1.1000000000000001</v>
          </cell>
          <cell r="AG143">
            <v>49398</v>
          </cell>
          <cell r="AH143">
            <v>4681</v>
          </cell>
          <cell r="AI143">
            <v>54079</v>
          </cell>
          <cell r="AJ143">
            <v>14634</v>
          </cell>
          <cell r="AK143">
            <v>4469</v>
          </cell>
          <cell r="AL143">
            <v>19103</v>
          </cell>
          <cell r="AM143">
            <v>3362</v>
          </cell>
          <cell r="AN143">
            <v>22465</v>
          </cell>
          <cell r="AO143">
            <v>2889</v>
          </cell>
          <cell r="AP143">
            <v>8023</v>
          </cell>
          <cell r="AQ143">
            <v>33377</v>
          </cell>
          <cell r="AR143">
            <v>10144</v>
          </cell>
          <cell r="AS143">
            <v>97600</v>
          </cell>
          <cell r="AT143">
            <v>10737</v>
          </cell>
          <cell r="AU143">
            <v>-344</v>
          </cell>
          <cell r="AV143">
            <v>107993</v>
          </cell>
          <cell r="AW143">
            <v>1.4</v>
          </cell>
          <cell r="AX143">
            <v>4.0999999999999996</v>
          </cell>
          <cell r="AY143">
            <v>1.6</v>
          </cell>
          <cell r="AZ143">
            <v>-0.8</v>
          </cell>
          <cell r="BA143">
            <v>-5</v>
          </cell>
          <cell r="BB143">
            <v>-1.8</v>
          </cell>
          <cell r="BC143">
            <v>11.7</v>
          </cell>
          <cell r="BD143">
            <v>0</v>
          </cell>
          <cell r="BE143">
            <v>1.3</v>
          </cell>
          <cell r="BF143">
            <v>0.7</v>
          </cell>
          <cell r="BG143">
            <v>0.3</v>
          </cell>
          <cell r="BH143">
            <v>6.5</v>
          </cell>
          <cell r="BI143">
            <v>1.7</v>
          </cell>
          <cell r="BJ143">
            <v>0.9</v>
          </cell>
          <cell r="BK143">
            <v>0.9</v>
          </cell>
          <cell r="BL143">
            <v>48883</v>
          </cell>
          <cell r="BM143">
            <v>4630</v>
          </cell>
          <cell r="BN143">
            <v>53512</v>
          </cell>
          <cell r="BO143">
            <v>14941</v>
          </cell>
          <cell r="BP143">
            <v>5096</v>
          </cell>
          <cell r="BQ143">
            <v>20038</v>
          </cell>
          <cell r="BR143">
            <v>3362</v>
          </cell>
          <cell r="BS143">
            <v>23399</v>
          </cell>
          <cell r="BT143">
            <v>2889</v>
          </cell>
          <cell r="BU143">
            <v>8006</v>
          </cell>
          <cell r="BV143">
            <v>34295</v>
          </cell>
          <cell r="BW143">
            <v>9335</v>
          </cell>
          <cell r="BX143">
            <v>97142</v>
          </cell>
          <cell r="BY143">
            <v>10613</v>
          </cell>
          <cell r="BZ143">
            <v>-66</v>
          </cell>
          <cell r="CA143">
            <v>107689</v>
          </cell>
          <cell r="CB143">
            <v>0</v>
          </cell>
          <cell r="CC143">
            <v>0</v>
          </cell>
          <cell r="CD143">
            <v>0</v>
          </cell>
          <cell r="CE143">
            <v>0</v>
          </cell>
          <cell r="CF143">
            <v>0</v>
          </cell>
          <cell r="CG143">
            <v>1</v>
          </cell>
          <cell r="CH143">
            <v>0</v>
          </cell>
          <cell r="CI143">
            <v>0</v>
          </cell>
          <cell r="CJ143">
            <v>0</v>
          </cell>
          <cell r="CK143">
            <v>0</v>
          </cell>
          <cell r="CL143">
            <v>-26</v>
          </cell>
          <cell r="CM143">
            <v>-26</v>
          </cell>
        </row>
        <row r="144">
          <cell r="A144">
            <v>33939</v>
          </cell>
          <cell r="B144">
            <v>49713</v>
          </cell>
          <cell r="C144">
            <v>4761</v>
          </cell>
          <cell r="D144">
            <v>54475</v>
          </cell>
          <cell r="E144">
            <v>15803</v>
          </cell>
          <cell r="F144">
            <v>4478</v>
          </cell>
          <cell r="G144">
            <v>20282</v>
          </cell>
          <cell r="H144">
            <v>3608</v>
          </cell>
          <cell r="I144">
            <v>23889</v>
          </cell>
          <cell r="J144">
            <v>2923</v>
          </cell>
          <cell r="K144">
            <v>8047</v>
          </cell>
          <cell r="L144">
            <v>34860</v>
          </cell>
          <cell r="M144">
            <v>10185</v>
          </cell>
          <cell r="N144">
            <v>99519</v>
          </cell>
          <cell r="O144">
            <v>10776</v>
          </cell>
          <cell r="P144">
            <v>-209</v>
          </cell>
          <cell r="Q144">
            <v>110086</v>
          </cell>
          <cell r="R144">
            <v>0.9</v>
          </cell>
          <cell r="S144">
            <v>2.4</v>
          </cell>
          <cell r="T144">
            <v>1</v>
          </cell>
          <cell r="U144">
            <v>4.7</v>
          </cell>
          <cell r="V144">
            <v>-2.5</v>
          </cell>
          <cell r="W144">
            <v>3</v>
          </cell>
          <cell r="X144">
            <v>8.3000000000000007</v>
          </cell>
          <cell r="Y144">
            <v>3.8</v>
          </cell>
          <cell r="Z144">
            <v>1.2</v>
          </cell>
          <cell r="AA144">
            <v>0.4</v>
          </cell>
          <cell r="AB144">
            <v>2.7</v>
          </cell>
          <cell r="AC144">
            <v>1.6</v>
          </cell>
          <cell r="AD144">
            <v>1.7</v>
          </cell>
          <cell r="AE144">
            <v>0.7</v>
          </cell>
          <cell r="AF144">
            <v>1.6</v>
          </cell>
          <cell r="AG144">
            <v>49745</v>
          </cell>
          <cell r="AH144">
            <v>4763</v>
          </cell>
          <cell r="AI144">
            <v>54508</v>
          </cell>
          <cell r="AJ144">
            <v>16249</v>
          </cell>
          <cell r="AK144">
            <v>4577</v>
          </cell>
          <cell r="AL144">
            <v>20826</v>
          </cell>
          <cell r="AM144">
            <v>3611</v>
          </cell>
          <cell r="AN144">
            <v>24437</v>
          </cell>
          <cell r="AO144">
            <v>2923</v>
          </cell>
          <cell r="AP144">
            <v>8055</v>
          </cell>
          <cell r="AQ144">
            <v>35415</v>
          </cell>
          <cell r="AR144">
            <v>10231</v>
          </cell>
          <cell r="AS144">
            <v>100154</v>
          </cell>
          <cell r="AT144">
            <v>10828</v>
          </cell>
          <cell r="AU144">
            <v>-844</v>
          </cell>
          <cell r="AV144">
            <v>110138</v>
          </cell>
          <cell r="AW144">
            <v>0.7</v>
          </cell>
          <cell r="AX144">
            <v>1.8</v>
          </cell>
          <cell r="AY144">
            <v>0.8</v>
          </cell>
          <cell r="AZ144">
            <v>11</v>
          </cell>
          <cell r="BA144">
            <v>2.4</v>
          </cell>
          <cell r="BB144">
            <v>9</v>
          </cell>
          <cell r="BC144">
            <v>7.4</v>
          </cell>
          <cell r="BD144">
            <v>8.8000000000000007</v>
          </cell>
          <cell r="BE144">
            <v>1.2</v>
          </cell>
          <cell r="BF144">
            <v>0.4</v>
          </cell>
          <cell r="BG144">
            <v>6.1</v>
          </cell>
          <cell r="BH144">
            <v>0.9</v>
          </cell>
          <cell r="BI144">
            <v>2.6</v>
          </cell>
          <cell r="BJ144">
            <v>0.9</v>
          </cell>
          <cell r="BK144">
            <v>2</v>
          </cell>
          <cell r="BL144">
            <v>50522</v>
          </cell>
          <cell r="BM144">
            <v>4832</v>
          </cell>
          <cell r="BN144">
            <v>55354</v>
          </cell>
          <cell r="BO144">
            <v>17996</v>
          </cell>
          <cell r="BP144">
            <v>4508</v>
          </cell>
          <cell r="BQ144">
            <v>22504</v>
          </cell>
          <cell r="BR144">
            <v>3611</v>
          </cell>
          <cell r="BS144">
            <v>26115</v>
          </cell>
          <cell r="BT144">
            <v>2923</v>
          </cell>
          <cell r="BU144">
            <v>8043</v>
          </cell>
          <cell r="BV144">
            <v>37080</v>
          </cell>
          <cell r="BW144">
            <v>12156</v>
          </cell>
          <cell r="BX144">
            <v>104590</v>
          </cell>
          <cell r="BY144">
            <v>11104</v>
          </cell>
          <cell r="BZ144">
            <v>27</v>
          </cell>
          <cell r="CA144">
            <v>115721</v>
          </cell>
          <cell r="CB144">
            <v>0</v>
          </cell>
          <cell r="CC144">
            <v>0</v>
          </cell>
          <cell r="CD144">
            <v>0</v>
          </cell>
          <cell r="CE144">
            <v>0</v>
          </cell>
          <cell r="CF144">
            <v>0</v>
          </cell>
          <cell r="CG144">
            <v>0</v>
          </cell>
          <cell r="CH144">
            <v>0</v>
          </cell>
          <cell r="CI144">
            <v>0</v>
          </cell>
          <cell r="CJ144">
            <v>0</v>
          </cell>
          <cell r="CK144">
            <v>0</v>
          </cell>
          <cell r="CL144">
            <v>-25</v>
          </cell>
          <cell r="CM144">
            <v>-25</v>
          </cell>
        </row>
        <row r="145">
          <cell r="A145">
            <v>34029</v>
          </cell>
          <cell r="B145">
            <v>50004</v>
          </cell>
          <cell r="C145">
            <v>4836</v>
          </cell>
          <cell r="D145">
            <v>54840</v>
          </cell>
          <cell r="E145">
            <v>16563</v>
          </cell>
          <cell r="F145">
            <v>4560</v>
          </cell>
          <cell r="G145">
            <v>21124</v>
          </cell>
          <cell r="H145">
            <v>3822</v>
          </cell>
          <cell r="I145">
            <v>24946</v>
          </cell>
          <cell r="J145">
            <v>2960</v>
          </cell>
          <cell r="K145">
            <v>8062</v>
          </cell>
          <cell r="L145">
            <v>35968</v>
          </cell>
          <cell r="M145">
            <v>10164</v>
          </cell>
          <cell r="N145">
            <v>100971</v>
          </cell>
          <cell r="O145">
            <v>10916</v>
          </cell>
          <cell r="P145">
            <v>-175</v>
          </cell>
          <cell r="Q145">
            <v>111712</v>
          </cell>
          <cell r="R145">
            <v>0.6</v>
          </cell>
          <cell r="S145">
            <v>1.6</v>
          </cell>
          <cell r="T145">
            <v>0.7</v>
          </cell>
          <cell r="U145">
            <v>4.8</v>
          </cell>
          <cell r="V145">
            <v>1.8</v>
          </cell>
          <cell r="W145">
            <v>4.2</v>
          </cell>
          <cell r="X145">
            <v>5.9</v>
          </cell>
          <cell r="Y145">
            <v>4.4000000000000004</v>
          </cell>
          <cell r="Z145">
            <v>1.3</v>
          </cell>
          <cell r="AA145">
            <v>0.2</v>
          </cell>
          <cell r="AB145">
            <v>3.2</v>
          </cell>
          <cell r="AC145">
            <v>-0.2</v>
          </cell>
          <cell r="AD145">
            <v>1.5</v>
          </cell>
          <cell r="AE145">
            <v>1.3</v>
          </cell>
          <cell r="AF145">
            <v>1.5</v>
          </cell>
          <cell r="AG145">
            <v>49830</v>
          </cell>
          <cell r="AH145">
            <v>4825</v>
          </cell>
          <cell r="AI145">
            <v>54655</v>
          </cell>
          <cell r="AJ145">
            <v>16305</v>
          </cell>
          <cell r="AK145">
            <v>4411</v>
          </cell>
          <cell r="AL145">
            <v>20716</v>
          </cell>
          <cell r="AM145">
            <v>3823</v>
          </cell>
          <cell r="AN145">
            <v>24539</v>
          </cell>
          <cell r="AO145">
            <v>2959</v>
          </cell>
          <cell r="AP145">
            <v>8057</v>
          </cell>
          <cell r="AQ145">
            <v>35556</v>
          </cell>
          <cell r="AR145">
            <v>10204</v>
          </cell>
          <cell r="AS145">
            <v>100414</v>
          </cell>
          <cell r="AT145">
            <v>10802</v>
          </cell>
          <cell r="AU145">
            <v>789</v>
          </cell>
          <cell r="AV145">
            <v>112006</v>
          </cell>
          <cell r="AW145">
            <v>0.2</v>
          </cell>
          <cell r="AX145">
            <v>1.3</v>
          </cell>
          <cell r="AY145">
            <v>0.3</v>
          </cell>
          <cell r="AZ145">
            <v>0.3</v>
          </cell>
          <cell r="BA145">
            <v>-3.6</v>
          </cell>
          <cell r="BB145">
            <v>-0.5</v>
          </cell>
          <cell r="BC145">
            <v>5.9</v>
          </cell>
          <cell r="BD145">
            <v>0.4</v>
          </cell>
          <cell r="BE145">
            <v>1.2</v>
          </cell>
          <cell r="BF145">
            <v>0</v>
          </cell>
          <cell r="BG145">
            <v>0.4</v>
          </cell>
          <cell r="BH145">
            <v>-0.3</v>
          </cell>
          <cell r="BI145">
            <v>0.3</v>
          </cell>
          <cell r="BJ145">
            <v>-0.2</v>
          </cell>
          <cell r="BK145">
            <v>1.7</v>
          </cell>
          <cell r="BL145">
            <v>48920</v>
          </cell>
          <cell r="BM145">
            <v>4740</v>
          </cell>
          <cell r="BN145">
            <v>53659</v>
          </cell>
          <cell r="BO145">
            <v>14845</v>
          </cell>
          <cell r="BP145">
            <v>4250</v>
          </cell>
          <cell r="BQ145">
            <v>19094</v>
          </cell>
          <cell r="BR145">
            <v>3823</v>
          </cell>
          <cell r="BS145">
            <v>22917</v>
          </cell>
          <cell r="BT145">
            <v>2959</v>
          </cell>
          <cell r="BU145">
            <v>8063</v>
          </cell>
          <cell r="BV145">
            <v>33939</v>
          </cell>
          <cell r="BW145">
            <v>9937</v>
          </cell>
          <cell r="BX145">
            <v>97535</v>
          </cell>
          <cell r="BY145">
            <v>10831</v>
          </cell>
          <cell r="BZ145">
            <v>-490</v>
          </cell>
          <cell r="CA145">
            <v>107876</v>
          </cell>
          <cell r="CB145">
            <v>0</v>
          </cell>
          <cell r="CC145">
            <v>0</v>
          </cell>
          <cell r="CD145">
            <v>0</v>
          </cell>
          <cell r="CE145">
            <v>0</v>
          </cell>
          <cell r="CF145">
            <v>0</v>
          </cell>
          <cell r="CG145">
            <v>0</v>
          </cell>
          <cell r="CH145">
            <v>-1</v>
          </cell>
          <cell r="CI145">
            <v>0</v>
          </cell>
          <cell r="CJ145">
            <v>0</v>
          </cell>
          <cell r="CK145">
            <v>0</v>
          </cell>
          <cell r="CL145">
            <v>-29</v>
          </cell>
          <cell r="CM145">
            <v>-28</v>
          </cell>
        </row>
        <row r="146">
          <cell r="A146">
            <v>34121</v>
          </cell>
          <cell r="B146">
            <v>50185</v>
          </cell>
          <cell r="C146">
            <v>4864</v>
          </cell>
          <cell r="D146">
            <v>55049</v>
          </cell>
          <cell r="E146">
            <v>16919</v>
          </cell>
          <cell r="F146">
            <v>4716</v>
          </cell>
          <cell r="G146">
            <v>21635</v>
          </cell>
          <cell r="H146">
            <v>3983</v>
          </cell>
          <cell r="I146">
            <v>25618</v>
          </cell>
          <cell r="J146">
            <v>2999</v>
          </cell>
          <cell r="K146">
            <v>8082</v>
          </cell>
          <cell r="L146">
            <v>36699</v>
          </cell>
          <cell r="M146">
            <v>10097</v>
          </cell>
          <cell r="N146">
            <v>101845</v>
          </cell>
          <cell r="O146">
            <v>11218</v>
          </cell>
          <cell r="P146">
            <v>-278</v>
          </cell>
          <cell r="Q146">
            <v>112785</v>
          </cell>
          <cell r="R146">
            <v>0.4</v>
          </cell>
          <cell r="S146">
            <v>0.6</v>
          </cell>
          <cell r="T146">
            <v>0.4</v>
          </cell>
          <cell r="U146">
            <v>2.1</v>
          </cell>
          <cell r="V146">
            <v>3.4</v>
          </cell>
          <cell r="W146">
            <v>2.4</v>
          </cell>
          <cell r="X146">
            <v>4.2</v>
          </cell>
          <cell r="Y146">
            <v>2.7</v>
          </cell>
          <cell r="Z146">
            <v>1.3</v>
          </cell>
          <cell r="AA146">
            <v>0.2</v>
          </cell>
          <cell r="AB146">
            <v>2</v>
          </cell>
          <cell r="AC146">
            <v>-0.7</v>
          </cell>
          <cell r="AD146">
            <v>0.9</v>
          </cell>
          <cell r="AE146">
            <v>2.8</v>
          </cell>
          <cell r="AF146">
            <v>1</v>
          </cell>
          <cell r="AG146">
            <v>50496</v>
          </cell>
          <cell r="AH146">
            <v>4895</v>
          </cell>
          <cell r="AI146">
            <v>55391</v>
          </cell>
          <cell r="AJ146">
            <v>17303</v>
          </cell>
          <cell r="AK146">
            <v>4793</v>
          </cell>
          <cell r="AL146">
            <v>22095</v>
          </cell>
          <cell r="AM146">
            <v>3998</v>
          </cell>
          <cell r="AN146">
            <v>26093</v>
          </cell>
          <cell r="AO146">
            <v>2998</v>
          </cell>
          <cell r="AP146">
            <v>8079</v>
          </cell>
          <cell r="AQ146">
            <v>37169</v>
          </cell>
          <cell r="AR146">
            <v>9961</v>
          </cell>
          <cell r="AS146">
            <v>102521</v>
          </cell>
          <cell r="AT146">
            <v>11196</v>
          </cell>
          <cell r="AU146">
            <v>-553</v>
          </cell>
          <cell r="AV146">
            <v>113164</v>
          </cell>
          <cell r="AW146">
            <v>1.3</v>
          </cell>
          <cell r="AX146">
            <v>1.5</v>
          </cell>
          <cell r="AY146">
            <v>1.3</v>
          </cell>
          <cell r="AZ146">
            <v>6.1</v>
          </cell>
          <cell r="BA146">
            <v>8.6</v>
          </cell>
          <cell r="BB146">
            <v>6.7</v>
          </cell>
          <cell r="BC146">
            <v>4.5999999999999996</v>
          </cell>
          <cell r="BD146">
            <v>6.3</v>
          </cell>
          <cell r="BE146">
            <v>1.3</v>
          </cell>
          <cell r="BF146">
            <v>0.3</v>
          </cell>
          <cell r="BG146">
            <v>4.5</v>
          </cell>
          <cell r="BH146">
            <v>-2.4</v>
          </cell>
          <cell r="BI146">
            <v>2.1</v>
          </cell>
          <cell r="BJ146">
            <v>3.6</v>
          </cell>
          <cell r="BK146">
            <v>1</v>
          </cell>
          <cell r="BL146">
            <v>51173</v>
          </cell>
          <cell r="BM146">
            <v>4964</v>
          </cell>
          <cell r="BN146">
            <v>56138</v>
          </cell>
          <cell r="BO146">
            <v>16580</v>
          </cell>
          <cell r="BP146">
            <v>4424</v>
          </cell>
          <cell r="BQ146">
            <v>21003</v>
          </cell>
          <cell r="BR146">
            <v>3998</v>
          </cell>
          <cell r="BS146">
            <v>25001</v>
          </cell>
          <cell r="BT146">
            <v>2998</v>
          </cell>
          <cell r="BU146">
            <v>8097</v>
          </cell>
          <cell r="BV146">
            <v>36095</v>
          </cell>
          <cell r="BW146">
            <v>9120</v>
          </cell>
          <cell r="BX146">
            <v>101353</v>
          </cell>
          <cell r="BY146">
            <v>10988</v>
          </cell>
          <cell r="BZ146">
            <v>-258</v>
          </cell>
          <cell r="CA146">
            <v>112083</v>
          </cell>
          <cell r="CB146">
            <v>0</v>
          </cell>
          <cell r="CC146">
            <v>0</v>
          </cell>
          <cell r="CD146">
            <v>-1</v>
          </cell>
          <cell r="CE146">
            <v>0</v>
          </cell>
          <cell r="CF146">
            <v>0</v>
          </cell>
          <cell r="CG146">
            <v>0</v>
          </cell>
          <cell r="CH146">
            <v>1</v>
          </cell>
          <cell r="CI146">
            <v>0</v>
          </cell>
          <cell r="CJ146">
            <v>0</v>
          </cell>
          <cell r="CK146">
            <v>0</v>
          </cell>
          <cell r="CL146">
            <v>-29</v>
          </cell>
          <cell r="CM146">
            <v>-29</v>
          </cell>
        </row>
        <row r="147">
          <cell r="A147">
            <v>34213</v>
          </cell>
          <cell r="B147">
            <v>50496</v>
          </cell>
          <cell r="C147">
            <v>4891</v>
          </cell>
          <cell r="D147">
            <v>55387</v>
          </cell>
          <cell r="E147">
            <v>17031</v>
          </cell>
          <cell r="F147">
            <v>4895</v>
          </cell>
          <cell r="G147">
            <v>21926</v>
          </cell>
          <cell r="H147">
            <v>4129</v>
          </cell>
          <cell r="I147">
            <v>26055</v>
          </cell>
          <cell r="J147">
            <v>3041</v>
          </cell>
          <cell r="K147">
            <v>8124</v>
          </cell>
          <cell r="L147">
            <v>37220</v>
          </cell>
          <cell r="M147">
            <v>10121</v>
          </cell>
          <cell r="N147">
            <v>102727</v>
          </cell>
          <cell r="O147">
            <v>11610</v>
          </cell>
          <cell r="P147">
            <v>-518</v>
          </cell>
          <cell r="Q147">
            <v>113819</v>
          </cell>
          <cell r="R147">
            <v>0.6</v>
          </cell>
          <cell r="S147">
            <v>0.6</v>
          </cell>
          <cell r="T147">
            <v>0.6</v>
          </cell>
          <cell r="U147">
            <v>0.7</v>
          </cell>
          <cell r="V147">
            <v>3.8</v>
          </cell>
          <cell r="W147">
            <v>1.3</v>
          </cell>
          <cell r="X147">
            <v>3.7</v>
          </cell>
          <cell r="Y147">
            <v>1.7</v>
          </cell>
          <cell r="Z147">
            <v>1.4</v>
          </cell>
          <cell r="AA147">
            <v>0.5</v>
          </cell>
          <cell r="AB147">
            <v>1.4</v>
          </cell>
          <cell r="AC147">
            <v>0.2</v>
          </cell>
          <cell r="AD147">
            <v>0.9</v>
          </cell>
          <cell r="AE147">
            <v>3.5</v>
          </cell>
          <cell r="AF147">
            <v>0.9</v>
          </cell>
          <cell r="AG147">
            <v>50341</v>
          </cell>
          <cell r="AH147">
            <v>4880</v>
          </cell>
          <cell r="AI147">
            <v>55221</v>
          </cell>
          <cell r="AJ147">
            <v>16794</v>
          </cell>
          <cell r="AK147">
            <v>4937</v>
          </cell>
          <cell r="AL147">
            <v>21730</v>
          </cell>
          <cell r="AM147">
            <v>4112</v>
          </cell>
          <cell r="AN147">
            <v>25842</v>
          </cell>
          <cell r="AO147">
            <v>3042</v>
          </cell>
          <cell r="AP147">
            <v>8115</v>
          </cell>
          <cell r="AQ147">
            <v>36999</v>
          </cell>
          <cell r="AR147">
            <v>10127</v>
          </cell>
          <cell r="AS147">
            <v>102348</v>
          </cell>
          <cell r="AT147">
            <v>11703</v>
          </cell>
          <cell r="AU147">
            <v>-993</v>
          </cell>
          <cell r="AV147">
            <v>113058</v>
          </cell>
          <cell r="AW147">
            <v>-0.3</v>
          </cell>
          <cell r="AX147">
            <v>-0.3</v>
          </cell>
          <cell r="AY147">
            <v>-0.3</v>
          </cell>
          <cell r="AZ147">
            <v>-2.9</v>
          </cell>
          <cell r="BA147">
            <v>3</v>
          </cell>
          <cell r="BB147">
            <v>-1.7</v>
          </cell>
          <cell r="BC147">
            <v>2.9</v>
          </cell>
          <cell r="BD147">
            <v>-1</v>
          </cell>
          <cell r="BE147">
            <v>1.5</v>
          </cell>
          <cell r="BF147">
            <v>0.4</v>
          </cell>
          <cell r="BG147">
            <v>-0.5</v>
          </cell>
          <cell r="BH147">
            <v>1.7</v>
          </cell>
          <cell r="BI147">
            <v>-0.2</v>
          </cell>
          <cell r="BJ147">
            <v>4.5</v>
          </cell>
          <cell r="BK147">
            <v>-0.1</v>
          </cell>
          <cell r="BL147">
            <v>49832</v>
          </cell>
          <cell r="BM147">
            <v>4830</v>
          </cell>
          <cell r="BN147">
            <v>54662</v>
          </cell>
          <cell r="BO147">
            <v>17219</v>
          </cell>
          <cell r="BP147">
            <v>5575</v>
          </cell>
          <cell r="BQ147">
            <v>22793</v>
          </cell>
          <cell r="BR147">
            <v>4112</v>
          </cell>
          <cell r="BS147">
            <v>26905</v>
          </cell>
          <cell r="BT147">
            <v>3042</v>
          </cell>
          <cell r="BU147">
            <v>8104</v>
          </cell>
          <cell r="BV147">
            <v>38051</v>
          </cell>
          <cell r="BW147">
            <v>9399</v>
          </cell>
          <cell r="BX147">
            <v>102112</v>
          </cell>
          <cell r="BY147">
            <v>11592</v>
          </cell>
          <cell r="BZ147">
            <v>-935</v>
          </cell>
          <cell r="CA147">
            <v>112769</v>
          </cell>
          <cell r="CB147">
            <v>0</v>
          </cell>
          <cell r="CC147">
            <v>0</v>
          </cell>
          <cell r="CD147">
            <v>0</v>
          </cell>
          <cell r="CE147">
            <v>0</v>
          </cell>
          <cell r="CF147">
            <v>0</v>
          </cell>
          <cell r="CG147">
            <v>0</v>
          </cell>
          <cell r="CH147">
            <v>1</v>
          </cell>
          <cell r="CI147">
            <v>0</v>
          </cell>
          <cell r="CJ147">
            <v>-1</v>
          </cell>
          <cell r="CK147">
            <v>0</v>
          </cell>
          <cell r="CL147">
            <v>-5</v>
          </cell>
          <cell r="CM147">
            <v>-5</v>
          </cell>
        </row>
        <row r="148">
          <cell r="A148">
            <v>34304</v>
          </cell>
          <cell r="B148">
            <v>51297</v>
          </cell>
          <cell r="C148">
            <v>4962</v>
          </cell>
          <cell r="D148">
            <v>56259</v>
          </cell>
          <cell r="E148">
            <v>17123</v>
          </cell>
          <cell r="F148">
            <v>5016</v>
          </cell>
          <cell r="G148">
            <v>22138</v>
          </cell>
          <cell r="H148">
            <v>4285</v>
          </cell>
          <cell r="I148">
            <v>26424</v>
          </cell>
          <cell r="J148">
            <v>3081</v>
          </cell>
          <cell r="K148">
            <v>8177</v>
          </cell>
          <cell r="L148">
            <v>37681</v>
          </cell>
          <cell r="M148">
            <v>10220</v>
          </cell>
          <cell r="N148">
            <v>104160</v>
          </cell>
          <cell r="O148">
            <v>11956</v>
          </cell>
          <cell r="P148">
            <v>-812</v>
          </cell>
          <cell r="Q148">
            <v>115304</v>
          </cell>
          <cell r="R148">
            <v>1.6</v>
          </cell>
          <cell r="S148">
            <v>1.5</v>
          </cell>
          <cell r="T148">
            <v>1.6</v>
          </cell>
          <cell r="U148">
            <v>0.5</v>
          </cell>
          <cell r="V148">
            <v>2.5</v>
          </cell>
          <cell r="W148">
            <v>1</v>
          </cell>
          <cell r="X148">
            <v>3.8</v>
          </cell>
          <cell r="Y148">
            <v>1.4</v>
          </cell>
          <cell r="Z148">
            <v>1.3</v>
          </cell>
          <cell r="AA148">
            <v>0.7</v>
          </cell>
          <cell r="AB148">
            <v>1.2</v>
          </cell>
          <cell r="AC148">
            <v>1</v>
          </cell>
          <cell r="AD148">
            <v>1.4</v>
          </cell>
          <cell r="AE148">
            <v>3</v>
          </cell>
          <cell r="AF148">
            <v>1.3</v>
          </cell>
          <cell r="AG148">
            <v>50966</v>
          </cell>
          <cell r="AH148">
            <v>4921</v>
          </cell>
          <cell r="AI148">
            <v>55887</v>
          </cell>
          <cell r="AJ148">
            <v>16991</v>
          </cell>
          <cell r="AK148">
            <v>4904</v>
          </cell>
          <cell r="AL148">
            <v>21895</v>
          </cell>
          <cell r="AM148">
            <v>4287</v>
          </cell>
          <cell r="AN148">
            <v>26182</v>
          </cell>
          <cell r="AO148">
            <v>3081</v>
          </cell>
          <cell r="AP148">
            <v>8186</v>
          </cell>
          <cell r="AQ148">
            <v>37449</v>
          </cell>
          <cell r="AR148">
            <v>10349</v>
          </cell>
          <cell r="AS148">
            <v>103685</v>
          </cell>
          <cell r="AT148">
            <v>11956</v>
          </cell>
          <cell r="AU148">
            <v>-160</v>
          </cell>
          <cell r="AV148">
            <v>115481</v>
          </cell>
          <cell r="AW148">
            <v>1.2</v>
          </cell>
          <cell r="AX148">
            <v>0.8</v>
          </cell>
          <cell r="AY148">
            <v>1.2</v>
          </cell>
          <cell r="AZ148">
            <v>1.2</v>
          </cell>
          <cell r="BA148">
            <v>-0.7</v>
          </cell>
          <cell r="BB148">
            <v>0.8</v>
          </cell>
          <cell r="BC148">
            <v>4.3</v>
          </cell>
          <cell r="BD148">
            <v>1.3</v>
          </cell>
          <cell r="BE148">
            <v>1.3</v>
          </cell>
          <cell r="BF148">
            <v>0.9</v>
          </cell>
          <cell r="BG148">
            <v>1.2</v>
          </cell>
          <cell r="BH148">
            <v>2.2000000000000002</v>
          </cell>
          <cell r="BI148">
            <v>1.3</v>
          </cell>
          <cell r="BJ148">
            <v>2.2000000000000002</v>
          </cell>
          <cell r="BK148">
            <v>2.1</v>
          </cell>
          <cell r="BL148">
            <v>51763</v>
          </cell>
          <cell r="BM148">
            <v>4991</v>
          </cell>
          <cell r="BN148">
            <v>56754</v>
          </cell>
          <cell r="BO148">
            <v>18745</v>
          </cell>
          <cell r="BP148">
            <v>4805</v>
          </cell>
          <cell r="BQ148">
            <v>23551</v>
          </cell>
          <cell r="BR148">
            <v>4287</v>
          </cell>
          <cell r="BS148">
            <v>27837</v>
          </cell>
          <cell r="BT148">
            <v>3081</v>
          </cell>
          <cell r="BU148">
            <v>8179</v>
          </cell>
          <cell r="BV148">
            <v>39097</v>
          </cell>
          <cell r="BW148">
            <v>12854</v>
          </cell>
          <cell r="BX148">
            <v>108705</v>
          </cell>
          <cell r="BY148">
            <v>12277</v>
          </cell>
          <cell r="BZ148">
            <v>610</v>
          </cell>
          <cell r="CA148">
            <v>121592</v>
          </cell>
          <cell r="CB148">
            <v>0</v>
          </cell>
          <cell r="CC148">
            <v>0</v>
          </cell>
          <cell r="CD148">
            <v>0</v>
          </cell>
          <cell r="CE148">
            <v>0</v>
          </cell>
          <cell r="CF148">
            <v>0</v>
          </cell>
          <cell r="CG148">
            <v>0</v>
          </cell>
          <cell r="CH148">
            <v>0</v>
          </cell>
          <cell r="CI148">
            <v>0</v>
          </cell>
          <cell r="CJ148">
            <v>1</v>
          </cell>
          <cell r="CK148">
            <v>0</v>
          </cell>
          <cell r="CL148">
            <v>-17</v>
          </cell>
          <cell r="CM148">
            <v>-18</v>
          </cell>
        </row>
        <row r="149">
          <cell r="A149">
            <v>34394</v>
          </cell>
          <cell r="B149">
            <v>52390</v>
          </cell>
          <cell r="C149">
            <v>5087</v>
          </cell>
          <cell r="D149">
            <v>57477</v>
          </cell>
          <cell r="E149">
            <v>17287</v>
          </cell>
          <cell r="F149">
            <v>4946</v>
          </cell>
          <cell r="G149">
            <v>22233</v>
          </cell>
          <cell r="H149">
            <v>4485</v>
          </cell>
          <cell r="I149">
            <v>26718</v>
          </cell>
          <cell r="J149">
            <v>3115</v>
          </cell>
          <cell r="K149">
            <v>8231</v>
          </cell>
          <cell r="L149">
            <v>38064</v>
          </cell>
          <cell r="M149">
            <v>10329</v>
          </cell>
          <cell r="N149">
            <v>105870</v>
          </cell>
          <cell r="O149">
            <v>12281</v>
          </cell>
          <cell r="P149">
            <v>-568</v>
          </cell>
          <cell r="Q149">
            <v>117583</v>
          </cell>
          <cell r="R149">
            <v>2.1</v>
          </cell>
          <cell r="S149">
            <v>2.5</v>
          </cell>
          <cell r="T149">
            <v>2.2000000000000002</v>
          </cell>
          <cell r="U149">
            <v>1</v>
          </cell>
          <cell r="V149">
            <v>-1.4</v>
          </cell>
          <cell r="W149">
            <v>0.4</v>
          </cell>
          <cell r="X149">
            <v>4.7</v>
          </cell>
          <cell r="Y149">
            <v>1.1000000000000001</v>
          </cell>
          <cell r="Z149">
            <v>1.1000000000000001</v>
          </cell>
          <cell r="AA149">
            <v>0.7</v>
          </cell>
          <cell r="AB149">
            <v>1</v>
          </cell>
          <cell r="AC149">
            <v>1.1000000000000001</v>
          </cell>
          <cell r="AD149">
            <v>1.6</v>
          </cell>
          <cell r="AE149">
            <v>2.7</v>
          </cell>
          <cell r="AF149">
            <v>2</v>
          </cell>
          <cell r="AG149">
            <v>52502</v>
          </cell>
          <cell r="AH149">
            <v>5104</v>
          </cell>
          <cell r="AI149">
            <v>57605</v>
          </cell>
          <cell r="AJ149">
            <v>17606</v>
          </cell>
          <cell r="AK149">
            <v>5132</v>
          </cell>
          <cell r="AL149">
            <v>22738</v>
          </cell>
          <cell r="AM149">
            <v>4485</v>
          </cell>
          <cell r="AN149">
            <v>27223</v>
          </cell>
          <cell r="AO149">
            <v>3115</v>
          </cell>
          <cell r="AP149">
            <v>8241</v>
          </cell>
          <cell r="AQ149">
            <v>38579</v>
          </cell>
          <cell r="AR149">
            <v>10158</v>
          </cell>
          <cell r="AS149">
            <v>106343</v>
          </cell>
          <cell r="AT149">
            <v>12251</v>
          </cell>
          <cell r="AU149">
            <v>-833</v>
          </cell>
          <cell r="AV149">
            <v>117760</v>
          </cell>
          <cell r="AW149">
            <v>3</v>
          </cell>
          <cell r="AX149">
            <v>3.7</v>
          </cell>
          <cell r="AY149">
            <v>3.1</v>
          </cell>
          <cell r="AZ149">
            <v>3.6</v>
          </cell>
          <cell r="BA149">
            <v>4.7</v>
          </cell>
          <cell r="BB149">
            <v>3.9</v>
          </cell>
          <cell r="BC149">
            <v>4.5999999999999996</v>
          </cell>
          <cell r="BD149">
            <v>4</v>
          </cell>
          <cell r="BE149">
            <v>1.1000000000000001</v>
          </cell>
          <cell r="BF149">
            <v>0.7</v>
          </cell>
          <cell r="BG149">
            <v>3</v>
          </cell>
          <cell r="BH149">
            <v>-1.8</v>
          </cell>
          <cell r="BI149">
            <v>2.6</v>
          </cell>
          <cell r="BJ149">
            <v>2.5</v>
          </cell>
          <cell r="BK149">
            <v>2</v>
          </cell>
          <cell r="BL149">
            <v>51541</v>
          </cell>
          <cell r="BM149">
            <v>5015</v>
          </cell>
          <cell r="BN149">
            <v>56556</v>
          </cell>
          <cell r="BO149">
            <v>16017</v>
          </cell>
          <cell r="BP149">
            <v>4997</v>
          </cell>
          <cell r="BQ149">
            <v>21014</v>
          </cell>
          <cell r="BR149">
            <v>4485</v>
          </cell>
          <cell r="BS149">
            <v>25499</v>
          </cell>
          <cell r="BT149">
            <v>3115</v>
          </cell>
          <cell r="BU149">
            <v>8242</v>
          </cell>
          <cell r="BV149">
            <v>36856</v>
          </cell>
          <cell r="BW149">
            <v>9257</v>
          </cell>
          <cell r="BX149">
            <v>102669</v>
          </cell>
          <cell r="BY149">
            <v>12212</v>
          </cell>
          <cell r="BZ149">
            <v>-1624</v>
          </cell>
          <cell r="CA149">
            <v>113258</v>
          </cell>
          <cell r="CB149">
            <v>0</v>
          </cell>
          <cell r="CC149">
            <v>0</v>
          </cell>
          <cell r="CD149">
            <v>0</v>
          </cell>
          <cell r="CE149">
            <v>0</v>
          </cell>
          <cell r="CF149">
            <v>0</v>
          </cell>
          <cell r="CG149">
            <v>0</v>
          </cell>
          <cell r="CH149">
            <v>0</v>
          </cell>
          <cell r="CI149">
            <v>0</v>
          </cell>
          <cell r="CJ149">
            <v>0</v>
          </cell>
          <cell r="CK149">
            <v>0</v>
          </cell>
          <cell r="CL149">
            <v>169</v>
          </cell>
          <cell r="CM149">
            <v>169</v>
          </cell>
        </row>
        <row r="150">
          <cell r="A150">
            <v>34486</v>
          </cell>
          <cell r="B150">
            <v>53288</v>
          </cell>
          <cell r="C150">
            <v>5228</v>
          </cell>
          <cell r="D150">
            <v>58516</v>
          </cell>
          <cell r="E150">
            <v>17534</v>
          </cell>
          <cell r="F150">
            <v>4828</v>
          </cell>
          <cell r="G150">
            <v>22362</v>
          </cell>
          <cell r="H150">
            <v>4734</v>
          </cell>
          <cell r="I150">
            <v>27096</v>
          </cell>
          <cell r="J150">
            <v>3143</v>
          </cell>
          <cell r="K150">
            <v>8292</v>
          </cell>
          <cell r="L150">
            <v>38531</v>
          </cell>
          <cell r="M150">
            <v>10388</v>
          </cell>
          <cell r="N150">
            <v>107435</v>
          </cell>
          <cell r="O150">
            <v>12649</v>
          </cell>
          <cell r="P150">
            <v>-201</v>
          </cell>
          <cell r="Q150">
            <v>119883</v>
          </cell>
          <cell r="R150">
            <v>1.7</v>
          </cell>
          <cell r="S150">
            <v>2.8</v>
          </cell>
          <cell r="T150">
            <v>1.8</v>
          </cell>
          <cell r="U150">
            <v>1.4</v>
          </cell>
          <cell r="V150">
            <v>-2.4</v>
          </cell>
          <cell r="W150">
            <v>0.6</v>
          </cell>
          <cell r="X150">
            <v>5.6</v>
          </cell>
          <cell r="Y150">
            <v>1.4</v>
          </cell>
          <cell r="Z150">
            <v>0.9</v>
          </cell>
          <cell r="AA150">
            <v>0.7</v>
          </cell>
          <cell r="AB150">
            <v>1.2</v>
          </cell>
          <cell r="AC150">
            <v>0.6</v>
          </cell>
          <cell r="AD150">
            <v>1.5</v>
          </cell>
          <cell r="AE150">
            <v>3</v>
          </cell>
          <cell r="AF150">
            <v>2</v>
          </cell>
          <cell r="AG150">
            <v>53849</v>
          </cell>
          <cell r="AH150">
            <v>5259</v>
          </cell>
          <cell r="AI150">
            <v>59108</v>
          </cell>
          <cell r="AJ150">
            <v>17150</v>
          </cell>
          <cell r="AK150">
            <v>4798</v>
          </cell>
          <cell r="AL150">
            <v>21947</v>
          </cell>
          <cell r="AM150">
            <v>4706</v>
          </cell>
          <cell r="AN150">
            <v>26653</v>
          </cell>
          <cell r="AO150">
            <v>3146</v>
          </cell>
          <cell r="AP150">
            <v>8270</v>
          </cell>
          <cell r="AQ150">
            <v>38069</v>
          </cell>
          <cell r="AR150">
            <v>10517</v>
          </cell>
          <cell r="AS150">
            <v>107694</v>
          </cell>
          <cell r="AT150">
            <v>12544</v>
          </cell>
          <cell r="AU150">
            <v>-924</v>
          </cell>
          <cell r="AV150">
            <v>119313</v>
          </cell>
          <cell r="AW150">
            <v>2.6</v>
          </cell>
          <cell r="AX150">
            <v>3</v>
          </cell>
          <cell r="AY150">
            <v>2.6</v>
          </cell>
          <cell r="AZ150">
            <v>-2.6</v>
          </cell>
          <cell r="BA150">
            <v>-6.5</v>
          </cell>
          <cell r="BB150">
            <v>-3.5</v>
          </cell>
          <cell r="BC150">
            <v>4.9000000000000004</v>
          </cell>
          <cell r="BD150">
            <v>-2.1</v>
          </cell>
          <cell r="BE150">
            <v>1</v>
          </cell>
          <cell r="BF150">
            <v>0.4</v>
          </cell>
          <cell r="BG150">
            <v>-1.3</v>
          </cell>
          <cell r="BH150">
            <v>3.5</v>
          </cell>
          <cell r="BI150">
            <v>1.3</v>
          </cell>
          <cell r="BJ150">
            <v>2.4</v>
          </cell>
          <cell r="BK150">
            <v>1.3</v>
          </cell>
          <cell r="BL150">
            <v>54554</v>
          </cell>
          <cell r="BM150">
            <v>5330</v>
          </cell>
          <cell r="BN150">
            <v>59885</v>
          </cell>
          <cell r="BO150">
            <v>16468</v>
          </cell>
          <cell r="BP150">
            <v>4447</v>
          </cell>
          <cell r="BQ150">
            <v>20915</v>
          </cell>
          <cell r="BR150">
            <v>4706</v>
          </cell>
          <cell r="BS150">
            <v>25621</v>
          </cell>
          <cell r="BT150">
            <v>3146</v>
          </cell>
          <cell r="BU150">
            <v>8287</v>
          </cell>
          <cell r="BV150">
            <v>37053</v>
          </cell>
          <cell r="BW150">
            <v>9646</v>
          </cell>
          <cell r="BX150">
            <v>106585</v>
          </cell>
          <cell r="BY150">
            <v>12359</v>
          </cell>
          <cell r="BZ150">
            <v>-819</v>
          </cell>
          <cell r="CA150">
            <v>118125</v>
          </cell>
          <cell r="CB150">
            <v>0</v>
          </cell>
          <cell r="CC150">
            <v>0</v>
          </cell>
          <cell r="CD150">
            <v>-1</v>
          </cell>
          <cell r="CE150">
            <v>0</v>
          </cell>
          <cell r="CF150">
            <v>0</v>
          </cell>
          <cell r="CG150">
            <v>0</v>
          </cell>
          <cell r="CH150">
            <v>0</v>
          </cell>
          <cell r="CI150">
            <v>0</v>
          </cell>
          <cell r="CJ150">
            <v>-1</v>
          </cell>
          <cell r="CK150">
            <v>0</v>
          </cell>
          <cell r="CL150">
            <v>-73</v>
          </cell>
          <cell r="CM150">
            <v>-74</v>
          </cell>
        </row>
        <row r="151">
          <cell r="A151">
            <v>34578</v>
          </cell>
          <cell r="B151">
            <v>53855</v>
          </cell>
          <cell r="C151">
            <v>5364</v>
          </cell>
          <cell r="D151">
            <v>59219</v>
          </cell>
          <cell r="E151">
            <v>17651</v>
          </cell>
          <cell r="F151">
            <v>4831</v>
          </cell>
          <cell r="G151">
            <v>22482</v>
          </cell>
          <cell r="H151">
            <v>4999</v>
          </cell>
          <cell r="I151">
            <v>27481</v>
          </cell>
          <cell r="J151">
            <v>3170</v>
          </cell>
          <cell r="K151">
            <v>8359</v>
          </cell>
          <cell r="L151">
            <v>39010</v>
          </cell>
          <cell r="M151">
            <v>10439</v>
          </cell>
          <cell r="N151">
            <v>108669</v>
          </cell>
          <cell r="O151">
            <v>12963</v>
          </cell>
          <cell r="P151">
            <v>-64</v>
          </cell>
          <cell r="Q151">
            <v>121568</v>
          </cell>
          <cell r="R151">
            <v>1.1000000000000001</v>
          </cell>
          <cell r="S151">
            <v>2.6</v>
          </cell>
          <cell r="T151">
            <v>1.2</v>
          </cell>
          <cell r="U151">
            <v>0.7</v>
          </cell>
          <cell r="V151">
            <v>0.1</v>
          </cell>
          <cell r="W151">
            <v>0.5</v>
          </cell>
          <cell r="X151">
            <v>5.6</v>
          </cell>
          <cell r="Y151">
            <v>1.4</v>
          </cell>
          <cell r="Z151">
            <v>0.8</v>
          </cell>
          <cell r="AA151">
            <v>0.8</v>
          </cell>
          <cell r="AB151">
            <v>1.2</v>
          </cell>
          <cell r="AC151">
            <v>0.5</v>
          </cell>
          <cell r="AD151">
            <v>1.1000000000000001</v>
          </cell>
          <cell r="AE151">
            <v>2.5</v>
          </cell>
          <cell r="AF151">
            <v>1.4</v>
          </cell>
          <cell r="AG151">
            <v>53438</v>
          </cell>
          <cell r="AH151">
            <v>5340</v>
          </cell>
          <cell r="AI151">
            <v>58778</v>
          </cell>
          <cell r="AJ151">
            <v>17994</v>
          </cell>
          <cell r="AK151">
            <v>4580</v>
          </cell>
          <cell r="AL151">
            <v>22574</v>
          </cell>
          <cell r="AM151">
            <v>5019</v>
          </cell>
          <cell r="AN151">
            <v>27593</v>
          </cell>
          <cell r="AO151">
            <v>3168</v>
          </cell>
          <cell r="AP151">
            <v>8369</v>
          </cell>
          <cell r="AQ151">
            <v>39130</v>
          </cell>
          <cell r="AR151">
            <v>10405</v>
          </cell>
          <cell r="AS151">
            <v>108313</v>
          </cell>
          <cell r="AT151">
            <v>13148</v>
          </cell>
          <cell r="AU151">
            <v>1297</v>
          </cell>
          <cell r="AV151">
            <v>122758</v>
          </cell>
          <cell r="AW151">
            <v>-0.8</v>
          </cell>
          <cell r="AX151">
            <v>1.5</v>
          </cell>
          <cell r="AY151">
            <v>-0.6</v>
          </cell>
          <cell r="AZ151">
            <v>4.9000000000000004</v>
          </cell>
          <cell r="BA151">
            <v>-4.5</v>
          </cell>
          <cell r="BB151">
            <v>2.9</v>
          </cell>
          <cell r="BC151">
            <v>6.7</v>
          </cell>
          <cell r="BD151">
            <v>3.5</v>
          </cell>
          <cell r="BE151">
            <v>0.7</v>
          </cell>
          <cell r="BF151">
            <v>1.2</v>
          </cell>
          <cell r="BG151">
            <v>2.8</v>
          </cell>
          <cell r="BH151">
            <v>-1.1000000000000001</v>
          </cell>
          <cell r="BI151">
            <v>0.6</v>
          </cell>
          <cell r="BJ151">
            <v>4.8</v>
          </cell>
          <cell r="BK151">
            <v>2.9</v>
          </cell>
          <cell r="BL151">
            <v>52921</v>
          </cell>
          <cell r="BM151">
            <v>5288</v>
          </cell>
          <cell r="BN151">
            <v>58209</v>
          </cell>
          <cell r="BO151">
            <v>18515</v>
          </cell>
          <cell r="BP151">
            <v>5142</v>
          </cell>
          <cell r="BQ151">
            <v>23657</v>
          </cell>
          <cell r="BR151">
            <v>5019</v>
          </cell>
          <cell r="BS151">
            <v>28676</v>
          </cell>
          <cell r="BT151">
            <v>3168</v>
          </cell>
          <cell r="BU151">
            <v>8359</v>
          </cell>
          <cell r="BV151">
            <v>40203</v>
          </cell>
          <cell r="BW151">
            <v>9937</v>
          </cell>
          <cell r="BX151">
            <v>108349</v>
          </cell>
          <cell r="BY151">
            <v>13027</v>
          </cell>
          <cell r="BZ151">
            <v>368</v>
          </cell>
          <cell r="CA151">
            <v>121744</v>
          </cell>
          <cell r="CB151">
            <v>0</v>
          </cell>
          <cell r="CC151">
            <v>0</v>
          </cell>
          <cell r="CD151">
            <v>0</v>
          </cell>
          <cell r="CE151">
            <v>0</v>
          </cell>
          <cell r="CF151">
            <v>0</v>
          </cell>
          <cell r="CG151">
            <v>0</v>
          </cell>
          <cell r="CH151">
            <v>0</v>
          </cell>
          <cell r="CI151">
            <v>0</v>
          </cell>
          <cell r="CJ151">
            <v>0</v>
          </cell>
          <cell r="CK151">
            <v>0</v>
          </cell>
          <cell r="CL151">
            <v>-17</v>
          </cell>
          <cell r="CM151">
            <v>-17</v>
          </cell>
        </row>
        <row r="152">
          <cell r="A152">
            <v>34669</v>
          </cell>
          <cell r="B152">
            <v>54414</v>
          </cell>
          <cell r="C152">
            <v>5496</v>
          </cell>
          <cell r="D152">
            <v>59910</v>
          </cell>
          <cell r="E152">
            <v>17644</v>
          </cell>
          <cell r="F152">
            <v>4915</v>
          </cell>
          <cell r="G152">
            <v>22559</v>
          </cell>
          <cell r="H152">
            <v>5231</v>
          </cell>
          <cell r="I152">
            <v>27790</v>
          </cell>
          <cell r="J152">
            <v>3198</v>
          </cell>
          <cell r="K152">
            <v>8443</v>
          </cell>
          <cell r="L152">
            <v>39432</v>
          </cell>
          <cell r="M152">
            <v>10423</v>
          </cell>
          <cell r="N152">
            <v>109764</v>
          </cell>
          <cell r="O152">
            <v>13137</v>
          </cell>
          <cell r="P152">
            <v>-85</v>
          </cell>
          <cell r="Q152">
            <v>122817</v>
          </cell>
          <cell r="R152">
            <v>1</v>
          </cell>
          <cell r="S152">
            <v>2.4</v>
          </cell>
          <cell r="T152">
            <v>1.2</v>
          </cell>
          <cell r="U152">
            <v>0</v>
          </cell>
          <cell r="V152">
            <v>1.7</v>
          </cell>
          <cell r="W152">
            <v>0.3</v>
          </cell>
          <cell r="X152">
            <v>4.7</v>
          </cell>
          <cell r="Y152">
            <v>1.1000000000000001</v>
          </cell>
          <cell r="Z152">
            <v>0.9</v>
          </cell>
          <cell r="AA152">
            <v>1</v>
          </cell>
          <cell r="AB152">
            <v>1.1000000000000001</v>
          </cell>
          <cell r="AC152">
            <v>-0.2</v>
          </cell>
          <cell r="AD152">
            <v>1</v>
          </cell>
          <cell r="AE152">
            <v>1.3</v>
          </cell>
          <cell r="AF152">
            <v>1</v>
          </cell>
          <cell r="AG152">
            <v>54242</v>
          </cell>
          <cell r="AH152">
            <v>5478</v>
          </cell>
          <cell r="AI152">
            <v>59720</v>
          </cell>
          <cell r="AJ152">
            <v>17560</v>
          </cell>
          <cell r="AK152">
            <v>5078</v>
          </cell>
          <cell r="AL152">
            <v>22638</v>
          </cell>
          <cell r="AM152">
            <v>5240</v>
          </cell>
          <cell r="AN152">
            <v>27878</v>
          </cell>
          <cell r="AO152">
            <v>3198</v>
          </cell>
          <cell r="AP152">
            <v>8443</v>
          </cell>
          <cell r="AQ152">
            <v>39520</v>
          </cell>
          <cell r="AR152">
            <v>10415</v>
          </cell>
          <cell r="AS152">
            <v>109654</v>
          </cell>
          <cell r="AT152">
            <v>13131</v>
          </cell>
          <cell r="AU152">
            <v>-752</v>
          </cell>
          <cell r="AV152">
            <v>122032</v>
          </cell>
          <cell r="AW152">
            <v>1.5</v>
          </cell>
          <cell r="AX152">
            <v>2.6</v>
          </cell>
          <cell r="AY152">
            <v>1.6</v>
          </cell>
          <cell r="AZ152">
            <v>-2.4</v>
          </cell>
          <cell r="BA152">
            <v>10.9</v>
          </cell>
          <cell r="BB152">
            <v>0.3</v>
          </cell>
          <cell r="BC152">
            <v>4.4000000000000004</v>
          </cell>
          <cell r="BD152">
            <v>1</v>
          </cell>
          <cell r="BE152">
            <v>1</v>
          </cell>
          <cell r="BF152">
            <v>0.9</v>
          </cell>
          <cell r="BG152">
            <v>1</v>
          </cell>
          <cell r="BH152">
            <v>0.1</v>
          </cell>
          <cell r="BI152">
            <v>1.2</v>
          </cell>
          <cell r="BJ152">
            <v>-0.1</v>
          </cell>
          <cell r="BK152">
            <v>-0.6</v>
          </cell>
          <cell r="BL152">
            <v>55107</v>
          </cell>
          <cell r="BM152">
            <v>5560</v>
          </cell>
          <cell r="BN152">
            <v>60667</v>
          </cell>
          <cell r="BO152">
            <v>19387</v>
          </cell>
          <cell r="BP152">
            <v>4942</v>
          </cell>
          <cell r="BQ152">
            <v>24329</v>
          </cell>
          <cell r="BR152">
            <v>5240</v>
          </cell>
          <cell r="BS152">
            <v>29569</v>
          </cell>
          <cell r="BT152">
            <v>3198</v>
          </cell>
          <cell r="BU152">
            <v>8437</v>
          </cell>
          <cell r="BV152">
            <v>41204</v>
          </cell>
          <cell r="BW152">
            <v>12833</v>
          </cell>
          <cell r="BX152">
            <v>114704</v>
          </cell>
          <cell r="BY152">
            <v>13474</v>
          </cell>
          <cell r="BZ152">
            <v>354</v>
          </cell>
          <cell r="CA152">
            <v>128532</v>
          </cell>
          <cell r="CB152">
            <v>0</v>
          </cell>
          <cell r="CC152">
            <v>0</v>
          </cell>
          <cell r="CD152">
            <v>0</v>
          </cell>
          <cell r="CE152">
            <v>0</v>
          </cell>
          <cell r="CF152">
            <v>0</v>
          </cell>
          <cell r="CG152">
            <v>0</v>
          </cell>
          <cell r="CH152">
            <v>0</v>
          </cell>
          <cell r="CI152">
            <v>0</v>
          </cell>
          <cell r="CJ152">
            <v>0</v>
          </cell>
          <cell r="CK152">
            <v>0</v>
          </cell>
          <cell r="CL152">
            <v>-42</v>
          </cell>
          <cell r="CM152">
            <v>-42</v>
          </cell>
        </row>
        <row r="153">
          <cell r="A153">
            <v>34759</v>
          </cell>
          <cell r="B153">
            <v>55266</v>
          </cell>
          <cell r="C153">
            <v>5628</v>
          </cell>
          <cell r="D153">
            <v>60894</v>
          </cell>
          <cell r="E153">
            <v>17683</v>
          </cell>
          <cell r="F153">
            <v>4972</v>
          </cell>
          <cell r="G153">
            <v>22655</v>
          </cell>
          <cell r="H153">
            <v>5385</v>
          </cell>
          <cell r="I153">
            <v>28040</v>
          </cell>
          <cell r="J153">
            <v>3233</v>
          </cell>
          <cell r="K153">
            <v>8514</v>
          </cell>
          <cell r="L153">
            <v>39787</v>
          </cell>
          <cell r="M153">
            <v>10411</v>
          </cell>
          <cell r="N153">
            <v>111092</v>
          </cell>
          <cell r="O153">
            <v>13263</v>
          </cell>
          <cell r="P153">
            <v>-230</v>
          </cell>
          <cell r="Q153">
            <v>124125</v>
          </cell>
          <cell r="R153">
            <v>1.6</v>
          </cell>
          <cell r="S153">
            <v>2.4</v>
          </cell>
          <cell r="T153">
            <v>1.6</v>
          </cell>
          <cell r="U153">
            <v>0.2</v>
          </cell>
          <cell r="V153">
            <v>1.1000000000000001</v>
          </cell>
          <cell r="W153">
            <v>0.4</v>
          </cell>
          <cell r="X153">
            <v>2.9</v>
          </cell>
          <cell r="Y153">
            <v>0.9</v>
          </cell>
          <cell r="Z153">
            <v>1.1000000000000001</v>
          </cell>
          <cell r="AA153">
            <v>0.8</v>
          </cell>
          <cell r="AB153">
            <v>0.9</v>
          </cell>
          <cell r="AC153">
            <v>-0.1</v>
          </cell>
          <cell r="AD153">
            <v>1.2</v>
          </cell>
          <cell r="AE153">
            <v>1</v>
          </cell>
          <cell r="AF153">
            <v>1.1000000000000001</v>
          </cell>
          <cell r="AG153">
            <v>55626</v>
          </cell>
          <cell r="AH153">
            <v>5674</v>
          </cell>
          <cell r="AI153">
            <v>61300</v>
          </cell>
          <cell r="AJ153">
            <v>17710</v>
          </cell>
          <cell r="AK153">
            <v>5117</v>
          </cell>
          <cell r="AL153">
            <v>22827</v>
          </cell>
          <cell r="AM153">
            <v>5392</v>
          </cell>
          <cell r="AN153">
            <v>28219</v>
          </cell>
          <cell r="AO153">
            <v>3233</v>
          </cell>
          <cell r="AP153">
            <v>8500</v>
          </cell>
          <cell r="AQ153">
            <v>39952</v>
          </cell>
          <cell r="AR153">
            <v>10487</v>
          </cell>
          <cell r="AS153">
            <v>111738</v>
          </cell>
          <cell r="AT153">
            <v>13149</v>
          </cell>
          <cell r="AU153">
            <v>-674</v>
          </cell>
          <cell r="AV153">
            <v>124214</v>
          </cell>
          <cell r="AW153">
            <v>2.6</v>
          </cell>
          <cell r="AX153">
            <v>3.6</v>
          </cell>
          <cell r="AY153">
            <v>2.6</v>
          </cell>
          <cell r="AZ153">
            <v>0.9</v>
          </cell>
          <cell r="BA153">
            <v>0.8</v>
          </cell>
          <cell r="BB153">
            <v>0.8</v>
          </cell>
          <cell r="BC153">
            <v>2.9</v>
          </cell>
          <cell r="BD153">
            <v>1.2</v>
          </cell>
          <cell r="BE153">
            <v>1.1000000000000001</v>
          </cell>
          <cell r="BF153">
            <v>0.7</v>
          </cell>
          <cell r="BG153">
            <v>1.1000000000000001</v>
          </cell>
          <cell r="BH153">
            <v>0.7</v>
          </cell>
          <cell r="BI153">
            <v>1.9</v>
          </cell>
          <cell r="BJ153">
            <v>0.1</v>
          </cell>
          <cell r="BK153">
            <v>1.8</v>
          </cell>
          <cell r="BL153">
            <v>54589</v>
          </cell>
          <cell r="BM153">
            <v>5570</v>
          </cell>
          <cell r="BN153">
            <v>60159</v>
          </cell>
          <cell r="BO153">
            <v>16050</v>
          </cell>
          <cell r="BP153">
            <v>5036</v>
          </cell>
          <cell r="BQ153">
            <v>21087</v>
          </cell>
          <cell r="BR153">
            <v>5392</v>
          </cell>
          <cell r="BS153">
            <v>26479</v>
          </cell>
          <cell r="BT153">
            <v>3233</v>
          </cell>
          <cell r="BU153">
            <v>8499</v>
          </cell>
          <cell r="BV153">
            <v>38211</v>
          </cell>
          <cell r="BW153">
            <v>9336</v>
          </cell>
          <cell r="BX153">
            <v>107706</v>
          </cell>
          <cell r="BY153">
            <v>13070</v>
          </cell>
          <cell r="BZ153">
            <v>-1305</v>
          </cell>
          <cell r="CA153">
            <v>119470</v>
          </cell>
          <cell r="CB153">
            <v>0</v>
          </cell>
          <cell r="CC153">
            <v>0</v>
          </cell>
          <cell r="CD153">
            <v>0</v>
          </cell>
          <cell r="CE153">
            <v>0</v>
          </cell>
          <cell r="CF153">
            <v>0</v>
          </cell>
          <cell r="CG153">
            <v>0</v>
          </cell>
          <cell r="CH153">
            <v>0</v>
          </cell>
          <cell r="CI153">
            <v>0</v>
          </cell>
          <cell r="CJ153">
            <v>0</v>
          </cell>
          <cell r="CK153">
            <v>0</v>
          </cell>
          <cell r="CL153">
            <v>-30</v>
          </cell>
          <cell r="CM153">
            <v>-29</v>
          </cell>
        </row>
        <row r="154">
          <cell r="A154">
            <v>34851</v>
          </cell>
          <cell r="B154">
            <v>56394</v>
          </cell>
          <cell r="C154">
            <v>5755</v>
          </cell>
          <cell r="D154">
            <v>62149</v>
          </cell>
          <cell r="E154">
            <v>17994</v>
          </cell>
          <cell r="F154">
            <v>4880</v>
          </cell>
          <cell r="G154">
            <v>22873</v>
          </cell>
          <cell r="H154">
            <v>5466</v>
          </cell>
          <cell r="I154">
            <v>28339</v>
          </cell>
          <cell r="J154">
            <v>3276</v>
          </cell>
          <cell r="K154">
            <v>8549</v>
          </cell>
          <cell r="L154">
            <v>40165</v>
          </cell>
          <cell r="M154">
            <v>10507</v>
          </cell>
          <cell r="N154">
            <v>112820</v>
          </cell>
          <cell r="O154">
            <v>13463</v>
          </cell>
          <cell r="P154">
            <v>-218</v>
          </cell>
          <cell r="Q154">
            <v>126066</v>
          </cell>
          <cell r="R154">
            <v>2</v>
          </cell>
          <cell r="S154">
            <v>2.2999999999999998</v>
          </cell>
          <cell r="T154">
            <v>2.1</v>
          </cell>
          <cell r="U154">
            <v>1.8</v>
          </cell>
          <cell r="V154">
            <v>-1.9</v>
          </cell>
          <cell r="W154">
            <v>1</v>
          </cell>
          <cell r="X154">
            <v>1.5</v>
          </cell>
          <cell r="Y154">
            <v>1.1000000000000001</v>
          </cell>
          <cell r="Z154">
            <v>1.3</v>
          </cell>
          <cell r="AA154">
            <v>0.4</v>
          </cell>
          <cell r="AB154">
            <v>0.9</v>
          </cell>
          <cell r="AC154">
            <v>0.9</v>
          </cell>
          <cell r="AD154">
            <v>1.6</v>
          </cell>
          <cell r="AE154">
            <v>1.5</v>
          </cell>
          <cell r="AF154">
            <v>1.6</v>
          </cell>
          <cell r="AG154">
            <v>56135</v>
          </cell>
          <cell r="AH154">
            <v>5727</v>
          </cell>
          <cell r="AI154">
            <v>61862</v>
          </cell>
          <cell r="AJ154">
            <v>17769</v>
          </cell>
          <cell r="AK154">
            <v>4651</v>
          </cell>
          <cell r="AL154">
            <v>22420</v>
          </cell>
          <cell r="AM154">
            <v>5475</v>
          </cell>
          <cell r="AN154">
            <v>27895</v>
          </cell>
          <cell r="AO154">
            <v>3272</v>
          </cell>
          <cell r="AP154">
            <v>8600</v>
          </cell>
          <cell r="AQ154">
            <v>39767</v>
          </cell>
          <cell r="AR154">
            <v>10320</v>
          </cell>
          <cell r="AS154">
            <v>111949</v>
          </cell>
          <cell r="AT154">
            <v>13481</v>
          </cell>
          <cell r="AU154">
            <v>472</v>
          </cell>
          <cell r="AV154">
            <v>125903</v>
          </cell>
          <cell r="AW154">
            <v>0.9</v>
          </cell>
          <cell r="AX154">
            <v>0.9</v>
          </cell>
          <cell r="AY154">
            <v>0.9</v>
          </cell>
          <cell r="AZ154">
            <v>0.3</v>
          </cell>
          <cell r="BA154">
            <v>-9.1</v>
          </cell>
          <cell r="BB154">
            <v>-1.8</v>
          </cell>
          <cell r="BC154">
            <v>1.5</v>
          </cell>
          <cell r="BD154">
            <v>-1.1000000000000001</v>
          </cell>
          <cell r="BE154">
            <v>1.2</v>
          </cell>
          <cell r="BF154">
            <v>1.2</v>
          </cell>
          <cell r="BG154">
            <v>-0.5</v>
          </cell>
          <cell r="BH154">
            <v>-1.6</v>
          </cell>
          <cell r="BI154">
            <v>0.2</v>
          </cell>
          <cell r="BJ154">
            <v>2.5</v>
          </cell>
          <cell r="BK154">
            <v>1.4</v>
          </cell>
          <cell r="BL154">
            <v>56832</v>
          </cell>
          <cell r="BM154">
            <v>5801</v>
          </cell>
          <cell r="BN154">
            <v>62632</v>
          </cell>
          <cell r="BO154">
            <v>17089</v>
          </cell>
          <cell r="BP154">
            <v>4322</v>
          </cell>
          <cell r="BQ154">
            <v>21412</v>
          </cell>
          <cell r="BR154">
            <v>5475</v>
          </cell>
          <cell r="BS154">
            <v>26887</v>
          </cell>
          <cell r="BT154">
            <v>3272</v>
          </cell>
          <cell r="BU154">
            <v>8618</v>
          </cell>
          <cell r="BV154">
            <v>38776</v>
          </cell>
          <cell r="BW154">
            <v>9515</v>
          </cell>
          <cell r="BX154">
            <v>110923</v>
          </cell>
          <cell r="BY154">
            <v>13315</v>
          </cell>
          <cell r="BZ154">
            <v>583</v>
          </cell>
          <cell r="CA154">
            <v>124821</v>
          </cell>
          <cell r="CB154">
            <v>0</v>
          </cell>
          <cell r="CC154">
            <v>0</v>
          </cell>
          <cell r="CD154">
            <v>0</v>
          </cell>
          <cell r="CE154">
            <v>0</v>
          </cell>
          <cell r="CF154">
            <v>0</v>
          </cell>
          <cell r="CG154">
            <v>0</v>
          </cell>
          <cell r="CH154">
            <v>0</v>
          </cell>
          <cell r="CI154">
            <v>0</v>
          </cell>
          <cell r="CJ154">
            <v>0</v>
          </cell>
          <cell r="CK154">
            <v>0</v>
          </cell>
          <cell r="CL154">
            <v>2</v>
          </cell>
          <cell r="CM154">
            <v>3</v>
          </cell>
        </row>
        <row r="155">
          <cell r="A155">
            <v>34943</v>
          </cell>
          <cell r="B155">
            <v>57488</v>
          </cell>
          <cell r="C155">
            <v>5871</v>
          </cell>
          <cell r="D155">
            <v>63359</v>
          </cell>
          <cell r="E155">
            <v>18797</v>
          </cell>
          <cell r="F155">
            <v>4652</v>
          </cell>
          <cell r="G155">
            <v>23449</v>
          </cell>
          <cell r="H155">
            <v>5521</v>
          </cell>
          <cell r="I155">
            <v>28970</v>
          </cell>
          <cell r="J155">
            <v>3321</v>
          </cell>
          <cell r="K155">
            <v>8572</v>
          </cell>
          <cell r="L155">
            <v>40863</v>
          </cell>
          <cell r="M155">
            <v>10688</v>
          </cell>
          <cell r="N155">
            <v>114910</v>
          </cell>
          <cell r="O155">
            <v>13792</v>
          </cell>
          <cell r="P155">
            <v>-133</v>
          </cell>
          <cell r="Q155">
            <v>128570</v>
          </cell>
          <cell r="R155">
            <v>1.9</v>
          </cell>
          <cell r="S155">
            <v>2</v>
          </cell>
          <cell r="T155">
            <v>1.9</v>
          </cell>
          <cell r="U155">
            <v>4.5</v>
          </cell>
          <cell r="V155">
            <v>-4.7</v>
          </cell>
          <cell r="W155">
            <v>2.5</v>
          </cell>
          <cell r="X155">
            <v>1</v>
          </cell>
          <cell r="Y155">
            <v>2.2000000000000002</v>
          </cell>
          <cell r="Z155">
            <v>1.4</v>
          </cell>
          <cell r="AA155">
            <v>0.3</v>
          </cell>
          <cell r="AB155">
            <v>1.7</v>
          </cell>
          <cell r="AC155">
            <v>1.7</v>
          </cell>
          <cell r="AD155">
            <v>1.9</v>
          </cell>
          <cell r="AE155">
            <v>2.4</v>
          </cell>
          <cell r="AF155">
            <v>2</v>
          </cell>
          <cell r="AG155">
            <v>57452</v>
          </cell>
          <cell r="AH155">
            <v>5867</v>
          </cell>
          <cell r="AI155">
            <v>63319</v>
          </cell>
          <cell r="AJ155">
            <v>18809</v>
          </cell>
          <cell r="AK155">
            <v>4791</v>
          </cell>
          <cell r="AL155">
            <v>23600</v>
          </cell>
          <cell r="AM155">
            <v>5498</v>
          </cell>
          <cell r="AN155">
            <v>29098</v>
          </cell>
          <cell r="AO155">
            <v>3324</v>
          </cell>
          <cell r="AP155">
            <v>8545</v>
          </cell>
          <cell r="AQ155">
            <v>40967</v>
          </cell>
          <cell r="AR155">
            <v>10855</v>
          </cell>
          <cell r="AS155">
            <v>115141</v>
          </cell>
          <cell r="AT155">
            <v>13839</v>
          </cell>
          <cell r="AU155">
            <v>-347</v>
          </cell>
          <cell r="AV155">
            <v>128633</v>
          </cell>
          <cell r="AW155">
            <v>2.2999999999999998</v>
          </cell>
          <cell r="AX155">
            <v>2.5</v>
          </cell>
          <cell r="AY155">
            <v>2.4</v>
          </cell>
          <cell r="AZ155">
            <v>5.9</v>
          </cell>
          <cell r="BA155">
            <v>3</v>
          </cell>
          <cell r="BB155">
            <v>5.3</v>
          </cell>
          <cell r="BC155">
            <v>0.4</v>
          </cell>
          <cell r="BD155">
            <v>4.3</v>
          </cell>
          <cell r="BE155">
            <v>1.6</v>
          </cell>
          <cell r="BF155">
            <v>-0.6</v>
          </cell>
          <cell r="BG155">
            <v>3</v>
          </cell>
          <cell r="BH155">
            <v>5.2</v>
          </cell>
          <cell r="BI155">
            <v>2.9</v>
          </cell>
          <cell r="BJ155">
            <v>2.7</v>
          </cell>
          <cell r="BK155">
            <v>2.2000000000000002</v>
          </cell>
          <cell r="BL155">
            <v>56959</v>
          </cell>
          <cell r="BM155">
            <v>5817</v>
          </cell>
          <cell r="BN155">
            <v>62775</v>
          </cell>
          <cell r="BO155">
            <v>19364</v>
          </cell>
          <cell r="BP155">
            <v>5346</v>
          </cell>
          <cell r="BQ155">
            <v>24710</v>
          </cell>
          <cell r="BR155">
            <v>5498</v>
          </cell>
          <cell r="BS155">
            <v>30208</v>
          </cell>
          <cell r="BT155">
            <v>3324</v>
          </cell>
          <cell r="BU155">
            <v>8533</v>
          </cell>
          <cell r="BV155">
            <v>42066</v>
          </cell>
          <cell r="BW155">
            <v>9629</v>
          </cell>
          <cell r="BX155">
            <v>114469</v>
          </cell>
          <cell r="BY155">
            <v>13724</v>
          </cell>
          <cell r="BZ155">
            <v>-355</v>
          </cell>
          <cell r="CA155">
            <v>127838</v>
          </cell>
          <cell r="CB155">
            <v>0</v>
          </cell>
          <cell r="CC155">
            <v>0</v>
          </cell>
          <cell r="CD155">
            <v>0</v>
          </cell>
          <cell r="CE155">
            <v>0</v>
          </cell>
          <cell r="CF155">
            <v>0</v>
          </cell>
          <cell r="CG155">
            <v>0</v>
          </cell>
          <cell r="CH155">
            <v>0</v>
          </cell>
          <cell r="CI155">
            <v>0</v>
          </cell>
          <cell r="CJ155">
            <v>0</v>
          </cell>
          <cell r="CK155">
            <v>0</v>
          </cell>
          <cell r="CL155">
            <v>21</v>
          </cell>
          <cell r="CM155">
            <v>21</v>
          </cell>
        </row>
        <row r="156">
          <cell r="A156">
            <v>35034</v>
          </cell>
          <cell r="B156">
            <v>58490</v>
          </cell>
          <cell r="C156">
            <v>5986</v>
          </cell>
          <cell r="D156">
            <v>64476</v>
          </cell>
          <cell r="E156">
            <v>19620</v>
          </cell>
          <cell r="F156">
            <v>4457</v>
          </cell>
          <cell r="G156">
            <v>24077</v>
          </cell>
          <cell r="H156">
            <v>5582</v>
          </cell>
          <cell r="I156">
            <v>29659</v>
          </cell>
          <cell r="J156">
            <v>3363</v>
          </cell>
          <cell r="K156">
            <v>8630</v>
          </cell>
          <cell r="L156">
            <v>41652</v>
          </cell>
          <cell r="M156">
            <v>10964</v>
          </cell>
          <cell r="N156">
            <v>117092</v>
          </cell>
          <cell r="O156">
            <v>14157</v>
          </cell>
          <cell r="P156">
            <v>-291</v>
          </cell>
          <cell r="Q156">
            <v>130958</v>
          </cell>
          <cell r="R156">
            <v>1.7</v>
          </cell>
          <cell r="S156">
            <v>2</v>
          </cell>
          <cell r="T156">
            <v>1.8</v>
          </cell>
          <cell r="U156">
            <v>4.4000000000000004</v>
          </cell>
          <cell r="V156">
            <v>-4.2</v>
          </cell>
          <cell r="W156">
            <v>2.7</v>
          </cell>
          <cell r="X156">
            <v>1.1000000000000001</v>
          </cell>
          <cell r="Y156">
            <v>2.4</v>
          </cell>
          <cell r="Z156">
            <v>1.3</v>
          </cell>
          <cell r="AA156">
            <v>0.7</v>
          </cell>
          <cell r="AB156">
            <v>1.9</v>
          </cell>
          <cell r="AC156">
            <v>2.6</v>
          </cell>
          <cell r="AD156">
            <v>1.9</v>
          </cell>
          <cell r="AE156">
            <v>2.6</v>
          </cell>
          <cell r="AF156">
            <v>1.9</v>
          </cell>
          <cell r="AG156">
            <v>58801</v>
          </cell>
          <cell r="AH156">
            <v>6012</v>
          </cell>
          <cell r="AI156">
            <v>64813</v>
          </cell>
          <cell r="AJ156">
            <v>19659</v>
          </cell>
          <cell r="AK156">
            <v>4519</v>
          </cell>
          <cell r="AL156">
            <v>24179</v>
          </cell>
          <cell r="AM156">
            <v>5581</v>
          </cell>
          <cell r="AN156">
            <v>29760</v>
          </cell>
          <cell r="AO156">
            <v>3363</v>
          </cell>
          <cell r="AP156">
            <v>8620</v>
          </cell>
          <cell r="AQ156">
            <v>41742</v>
          </cell>
          <cell r="AR156">
            <v>10848</v>
          </cell>
          <cell r="AS156">
            <v>117403</v>
          </cell>
          <cell r="AT156">
            <v>14074</v>
          </cell>
          <cell r="AU156">
            <v>-343</v>
          </cell>
          <cell r="AV156">
            <v>131133</v>
          </cell>
          <cell r="AW156">
            <v>2.2999999999999998</v>
          </cell>
          <cell r="AX156">
            <v>2.5</v>
          </cell>
          <cell r="AY156">
            <v>2.4</v>
          </cell>
          <cell r="AZ156">
            <v>4.5</v>
          </cell>
          <cell r="BA156">
            <v>-5.7</v>
          </cell>
          <cell r="BB156">
            <v>2.5</v>
          </cell>
          <cell r="BC156">
            <v>1.5</v>
          </cell>
          <cell r="BD156">
            <v>2.2999999999999998</v>
          </cell>
          <cell r="BE156">
            <v>1.2</v>
          </cell>
          <cell r="BF156">
            <v>0.9</v>
          </cell>
          <cell r="BG156">
            <v>1.9</v>
          </cell>
          <cell r="BH156">
            <v>-0.1</v>
          </cell>
          <cell r="BI156">
            <v>2</v>
          </cell>
          <cell r="BJ156">
            <v>1.7</v>
          </cell>
          <cell r="BK156">
            <v>1.9</v>
          </cell>
          <cell r="BL156">
            <v>59733</v>
          </cell>
          <cell r="BM156">
            <v>6103</v>
          </cell>
          <cell r="BN156">
            <v>65836</v>
          </cell>
          <cell r="BO156">
            <v>21507</v>
          </cell>
          <cell r="BP156">
            <v>4381</v>
          </cell>
          <cell r="BQ156">
            <v>25887</v>
          </cell>
          <cell r="BR156">
            <v>5581</v>
          </cell>
          <cell r="BS156">
            <v>31468</v>
          </cell>
          <cell r="BT156">
            <v>3363</v>
          </cell>
          <cell r="BU156">
            <v>8615</v>
          </cell>
          <cell r="BV156">
            <v>43446</v>
          </cell>
          <cell r="BW156">
            <v>14719</v>
          </cell>
          <cell r="BX156">
            <v>124002</v>
          </cell>
          <cell r="BY156">
            <v>14423</v>
          </cell>
          <cell r="BZ156">
            <v>136</v>
          </cell>
          <cell r="CA156">
            <v>138560</v>
          </cell>
          <cell r="CB156">
            <v>0</v>
          </cell>
          <cell r="CC156">
            <v>0</v>
          </cell>
          <cell r="CD156">
            <v>0</v>
          </cell>
          <cell r="CE156">
            <v>0</v>
          </cell>
          <cell r="CF156">
            <v>0</v>
          </cell>
          <cell r="CG156">
            <v>-1</v>
          </cell>
          <cell r="CH156">
            <v>0</v>
          </cell>
          <cell r="CI156">
            <v>0</v>
          </cell>
          <cell r="CJ156">
            <v>0</v>
          </cell>
          <cell r="CK156">
            <v>0</v>
          </cell>
          <cell r="CL156">
            <v>17</v>
          </cell>
          <cell r="CM156">
            <v>17</v>
          </cell>
        </row>
        <row r="157">
          <cell r="A157">
            <v>35125</v>
          </cell>
          <cell r="B157">
            <v>59407</v>
          </cell>
          <cell r="C157">
            <v>6121</v>
          </cell>
          <cell r="D157">
            <v>65529</v>
          </cell>
          <cell r="E157">
            <v>20020</v>
          </cell>
          <cell r="F157">
            <v>4400</v>
          </cell>
          <cell r="G157">
            <v>24420</v>
          </cell>
          <cell r="H157">
            <v>5650</v>
          </cell>
          <cell r="I157">
            <v>30070</v>
          </cell>
          <cell r="J157">
            <v>3391</v>
          </cell>
          <cell r="K157">
            <v>8781</v>
          </cell>
          <cell r="L157">
            <v>42242</v>
          </cell>
          <cell r="M157">
            <v>11135</v>
          </cell>
          <cell r="N157">
            <v>118906</v>
          </cell>
          <cell r="O157">
            <v>14439</v>
          </cell>
          <cell r="P157">
            <v>-344</v>
          </cell>
          <cell r="Q157">
            <v>133001</v>
          </cell>
          <cell r="R157">
            <v>1.6</v>
          </cell>
          <cell r="S157">
            <v>2.2999999999999998</v>
          </cell>
          <cell r="T157">
            <v>1.6</v>
          </cell>
          <cell r="U157">
            <v>2</v>
          </cell>
          <cell r="V157">
            <v>-1.3</v>
          </cell>
          <cell r="W157">
            <v>1.4</v>
          </cell>
          <cell r="X157">
            <v>1.2</v>
          </cell>
          <cell r="Y157">
            <v>1.4</v>
          </cell>
          <cell r="Z157">
            <v>0.8</v>
          </cell>
          <cell r="AA157">
            <v>1.7</v>
          </cell>
          <cell r="AB157">
            <v>1.4</v>
          </cell>
          <cell r="AC157">
            <v>1.6</v>
          </cell>
          <cell r="AD157">
            <v>1.5</v>
          </cell>
          <cell r="AE157">
            <v>2</v>
          </cell>
          <cell r="AF157">
            <v>1.6</v>
          </cell>
          <cell r="AG157">
            <v>59243</v>
          </cell>
          <cell r="AH157">
            <v>6104</v>
          </cell>
          <cell r="AI157">
            <v>65348</v>
          </cell>
          <cell r="AJ157">
            <v>20309</v>
          </cell>
          <cell r="AK157">
            <v>4156</v>
          </cell>
          <cell r="AL157">
            <v>24465</v>
          </cell>
          <cell r="AM157">
            <v>5655</v>
          </cell>
          <cell r="AN157">
            <v>30120</v>
          </cell>
          <cell r="AO157">
            <v>3392</v>
          </cell>
          <cell r="AP157">
            <v>8776</v>
          </cell>
          <cell r="AQ157">
            <v>42288</v>
          </cell>
          <cell r="AR157">
            <v>11185</v>
          </cell>
          <cell r="AS157">
            <v>118821</v>
          </cell>
          <cell r="AT157">
            <v>14491</v>
          </cell>
          <cell r="AU157">
            <v>-470</v>
          </cell>
          <cell r="AV157">
            <v>132841</v>
          </cell>
          <cell r="AW157">
            <v>0.8</v>
          </cell>
          <cell r="AX157">
            <v>1.5</v>
          </cell>
          <cell r="AY157">
            <v>0.8</v>
          </cell>
          <cell r="AZ157">
            <v>3.3</v>
          </cell>
          <cell r="BA157">
            <v>-8</v>
          </cell>
          <cell r="BB157">
            <v>1.2</v>
          </cell>
          <cell r="BC157">
            <v>1.3</v>
          </cell>
          <cell r="BD157">
            <v>1.2</v>
          </cell>
          <cell r="BE157">
            <v>0.9</v>
          </cell>
          <cell r="BF157">
            <v>1.8</v>
          </cell>
          <cell r="BG157">
            <v>1.3</v>
          </cell>
          <cell r="BH157">
            <v>3.1</v>
          </cell>
          <cell r="BI157">
            <v>1.2</v>
          </cell>
          <cell r="BJ157">
            <v>3</v>
          </cell>
          <cell r="BK157">
            <v>1.3</v>
          </cell>
          <cell r="BL157">
            <v>58118</v>
          </cell>
          <cell r="BM157">
            <v>5991</v>
          </cell>
          <cell r="BN157">
            <v>64109</v>
          </cell>
          <cell r="BO157">
            <v>18381</v>
          </cell>
          <cell r="BP157">
            <v>4123</v>
          </cell>
          <cell r="BQ157">
            <v>22504</v>
          </cell>
          <cell r="BR157">
            <v>5655</v>
          </cell>
          <cell r="BS157">
            <v>28159</v>
          </cell>
          <cell r="BT157">
            <v>3392</v>
          </cell>
          <cell r="BU157">
            <v>8774</v>
          </cell>
          <cell r="BV157">
            <v>40326</v>
          </cell>
          <cell r="BW157">
            <v>9925</v>
          </cell>
          <cell r="BX157">
            <v>114360</v>
          </cell>
          <cell r="BY157">
            <v>14393</v>
          </cell>
          <cell r="BZ157">
            <v>-1016</v>
          </cell>
          <cell r="CA157">
            <v>127738</v>
          </cell>
          <cell r="CB157">
            <v>-1</v>
          </cell>
          <cell r="CC157">
            <v>0</v>
          </cell>
          <cell r="CD157">
            <v>0</v>
          </cell>
          <cell r="CE157">
            <v>0</v>
          </cell>
          <cell r="CF157">
            <v>0</v>
          </cell>
          <cell r="CG157">
            <v>0</v>
          </cell>
          <cell r="CH157">
            <v>1</v>
          </cell>
          <cell r="CI157">
            <v>0</v>
          </cell>
          <cell r="CJ157">
            <v>0</v>
          </cell>
          <cell r="CK157">
            <v>0</v>
          </cell>
          <cell r="CL157">
            <v>-18</v>
          </cell>
          <cell r="CM157">
            <v>-19</v>
          </cell>
        </row>
        <row r="158">
          <cell r="A158">
            <v>35217</v>
          </cell>
          <cell r="B158">
            <v>60329</v>
          </cell>
          <cell r="C158">
            <v>6281</v>
          </cell>
          <cell r="D158">
            <v>66610</v>
          </cell>
          <cell r="E158">
            <v>19879</v>
          </cell>
          <cell r="F158">
            <v>4416</v>
          </cell>
          <cell r="G158">
            <v>24295</v>
          </cell>
          <cell r="H158">
            <v>5706</v>
          </cell>
          <cell r="I158">
            <v>30001</v>
          </cell>
          <cell r="J158">
            <v>3405</v>
          </cell>
          <cell r="K158">
            <v>9031</v>
          </cell>
          <cell r="L158">
            <v>42437</v>
          </cell>
          <cell r="M158">
            <v>11196</v>
          </cell>
          <cell r="N158">
            <v>120243</v>
          </cell>
          <cell r="O158">
            <v>14569</v>
          </cell>
          <cell r="P158">
            <v>-206</v>
          </cell>
          <cell r="Q158">
            <v>134606</v>
          </cell>
          <cell r="R158">
            <v>1.6</v>
          </cell>
          <cell r="S158">
            <v>2.6</v>
          </cell>
          <cell r="T158">
            <v>1.6</v>
          </cell>
          <cell r="U158">
            <v>-0.7</v>
          </cell>
          <cell r="V158">
            <v>0.4</v>
          </cell>
          <cell r="W158">
            <v>-0.5</v>
          </cell>
          <cell r="X158">
            <v>1</v>
          </cell>
          <cell r="Y158">
            <v>-0.2</v>
          </cell>
          <cell r="Z158">
            <v>0.4</v>
          </cell>
          <cell r="AA158">
            <v>2.9</v>
          </cell>
          <cell r="AB158">
            <v>0.5</v>
          </cell>
          <cell r="AC158">
            <v>0.5</v>
          </cell>
          <cell r="AD158">
            <v>1.1000000000000001</v>
          </cell>
          <cell r="AE158">
            <v>0.9</v>
          </cell>
          <cell r="AF158">
            <v>1.2</v>
          </cell>
          <cell r="AG158">
            <v>60173</v>
          </cell>
          <cell r="AH158">
            <v>6253</v>
          </cell>
          <cell r="AI158">
            <v>66425</v>
          </cell>
          <cell r="AJ158">
            <v>19718</v>
          </cell>
          <cell r="AK158">
            <v>4505</v>
          </cell>
          <cell r="AL158">
            <v>24222</v>
          </cell>
          <cell r="AM158">
            <v>5721</v>
          </cell>
          <cell r="AN158">
            <v>29943</v>
          </cell>
          <cell r="AO158">
            <v>3412</v>
          </cell>
          <cell r="AP158">
            <v>9013</v>
          </cell>
          <cell r="AQ158">
            <v>42368</v>
          </cell>
          <cell r="AR158">
            <v>11388</v>
          </cell>
          <cell r="AS158">
            <v>120181</v>
          </cell>
          <cell r="AT158">
            <v>14689</v>
          </cell>
          <cell r="AU158">
            <v>72</v>
          </cell>
          <cell r="AV158">
            <v>134943</v>
          </cell>
          <cell r="AW158">
            <v>1.6</v>
          </cell>
          <cell r="AX158">
            <v>2.4</v>
          </cell>
          <cell r="AY158">
            <v>1.6</v>
          </cell>
          <cell r="AZ158">
            <v>-2.9</v>
          </cell>
          <cell r="BA158">
            <v>8.4</v>
          </cell>
          <cell r="BB158">
            <v>-1</v>
          </cell>
          <cell r="BC158">
            <v>1.2</v>
          </cell>
          <cell r="BD158">
            <v>-0.6</v>
          </cell>
          <cell r="BE158">
            <v>0.6</v>
          </cell>
          <cell r="BF158">
            <v>2.7</v>
          </cell>
          <cell r="BG158">
            <v>0.2</v>
          </cell>
          <cell r="BH158">
            <v>1.8</v>
          </cell>
          <cell r="BI158">
            <v>1.1000000000000001</v>
          </cell>
          <cell r="BJ158">
            <v>1.4</v>
          </cell>
          <cell r="BK158">
            <v>1.6</v>
          </cell>
          <cell r="BL158">
            <v>59985</v>
          </cell>
          <cell r="BM158">
            <v>6243</v>
          </cell>
          <cell r="BN158">
            <v>66228</v>
          </cell>
          <cell r="BO158">
            <v>19088</v>
          </cell>
          <cell r="BP158">
            <v>4197</v>
          </cell>
          <cell r="BQ158">
            <v>23285</v>
          </cell>
          <cell r="BR158">
            <v>5721</v>
          </cell>
          <cell r="BS158">
            <v>29006</v>
          </cell>
          <cell r="BT158">
            <v>3412</v>
          </cell>
          <cell r="BU158">
            <v>9033</v>
          </cell>
          <cell r="BV158">
            <v>41450</v>
          </cell>
          <cell r="BW158">
            <v>10031</v>
          </cell>
          <cell r="BX158">
            <v>117709</v>
          </cell>
          <cell r="BY158">
            <v>14518</v>
          </cell>
          <cell r="BZ158">
            <v>1236</v>
          </cell>
          <cell r="CA158">
            <v>133463</v>
          </cell>
          <cell r="CB158">
            <v>0</v>
          </cell>
          <cell r="CC158">
            <v>0</v>
          </cell>
          <cell r="CD158">
            <v>-1</v>
          </cell>
          <cell r="CE158">
            <v>0</v>
          </cell>
          <cell r="CF158">
            <v>-1</v>
          </cell>
          <cell r="CG158">
            <v>0</v>
          </cell>
          <cell r="CH158">
            <v>0</v>
          </cell>
          <cell r="CI158">
            <v>0</v>
          </cell>
          <cell r="CJ158">
            <v>0</v>
          </cell>
          <cell r="CK158">
            <v>0</v>
          </cell>
          <cell r="CL158">
            <v>36</v>
          </cell>
          <cell r="CM158">
            <v>36</v>
          </cell>
        </row>
        <row r="159">
          <cell r="A159">
            <v>35309</v>
          </cell>
          <cell r="B159">
            <v>61278</v>
          </cell>
          <cell r="C159">
            <v>6447</v>
          </cell>
          <cell r="D159">
            <v>67725</v>
          </cell>
          <cell r="E159">
            <v>19467</v>
          </cell>
          <cell r="F159">
            <v>4402</v>
          </cell>
          <cell r="G159">
            <v>23869</v>
          </cell>
          <cell r="H159">
            <v>5750</v>
          </cell>
          <cell r="I159">
            <v>29619</v>
          </cell>
          <cell r="J159">
            <v>3414</v>
          </cell>
          <cell r="K159">
            <v>9319</v>
          </cell>
          <cell r="L159">
            <v>42352</v>
          </cell>
          <cell r="M159">
            <v>11291</v>
          </cell>
          <cell r="N159">
            <v>121367</v>
          </cell>
          <cell r="O159">
            <v>14604</v>
          </cell>
          <cell r="P159">
            <v>-59</v>
          </cell>
          <cell r="Q159">
            <v>135913</v>
          </cell>
          <cell r="R159">
            <v>1.6</v>
          </cell>
          <cell r="S159">
            <v>2.6</v>
          </cell>
          <cell r="T159">
            <v>1.7</v>
          </cell>
          <cell r="U159">
            <v>-2.1</v>
          </cell>
          <cell r="V159">
            <v>-0.3</v>
          </cell>
          <cell r="W159">
            <v>-1.8</v>
          </cell>
          <cell r="X159">
            <v>0.8</v>
          </cell>
          <cell r="Y159">
            <v>-1.3</v>
          </cell>
          <cell r="Z159">
            <v>0.2</v>
          </cell>
          <cell r="AA159">
            <v>3.2</v>
          </cell>
          <cell r="AB159">
            <v>-0.2</v>
          </cell>
          <cell r="AC159">
            <v>0.8</v>
          </cell>
          <cell r="AD159">
            <v>0.9</v>
          </cell>
          <cell r="AE159">
            <v>0.2</v>
          </cell>
          <cell r="AF159">
            <v>1</v>
          </cell>
          <cell r="AG159">
            <v>61442</v>
          </cell>
          <cell r="AH159">
            <v>6479</v>
          </cell>
          <cell r="AI159">
            <v>67920</v>
          </cell>
          <cell r="AJ159">
            <v>19452</v>
          </cell>
          <cell r="AK159">
            <v>4639</v>
          </cell>
          <cell r="AL159">
            <v>24091</v>
          </cell>
          <cell r="AM159">
            <v>5740</v>
          </cell>
          <cell r="AN159">
            <v>29831</v>
          </cell>
          <cell r="AO159">
            <v>3408</v>
          </cell>
          <cell r="AP159">
            <v>9338</v>
          </cell>
          <cell r="AQ159">
            <v>42577</v>
          </cell>
          <cell r="AR159">
            <v>10966</v>
          </cell>
          <cell r="AS159">
            <v>121463</v>
          </cell>
          <cell r="AT159">
            <v>14516</v>
          </cell>
          <cell r="AU159">
            <v>-330</v>
          </cell>
          <cell r="AV159">
            <v>135649</v>
          </cell>
          <cell r="AW159">
            <v>2.1</v>
          </cell>
          <cell r="AX159">
            <v>3.6</v>
          </cell>
          <cell r="AY159">
            <v>2.2999999999999998</v>
          </cell>
          <cell r="AZ159">
            <v>-1.3</v>
          </cell>
          <cell r="BA159">
            <v>3</v>
          </cell>
          <cell r="BB159">
            <v>-0.5</v>
          </cell>
          <cell r="BC159">
            <v>0.3</v>
          </cell>
          <cell r="BD159">
            <v>-0.4</v>
          </cell>
          <cell r="BE159">
            <v>-0.1</v>
          </cell>
          <cell r="BF159">
            <v>3.6</v>
          </cell>
          <cell r="BG159">
            <v>0.5</v>
          </cell>
          <cell r="BH159">
            <v>-3.7</v>
          </cell>
          <cell r="BI159">
            <v>1.1000000000000001</v>
          </cell>
          <cell r="BJ159">
            <v>-1.2</v>
          </cell>
          <cell r="BK159">
            <v>0.5</v>
          </cell>
          <cell r="BL159">
            <v>60965</v>
          </cell>
          <cell r="BM159">
            <v>6431</v>
          </cell>
          <cell r="BN159">
            <v>67396</v>
          </cell>
          <cell r="BO159">
            <v>20002</v>
          </cell>
          <cell r="BP159">
            <v>5141</v>
          </cell>
          <cell r="BQ159">
            <v>25143</v>
          </cell>
          <cell r="BR159">
            <v>5740</v>
          </cell>
          <cell r="BS159">
            <v>30883</v>
          </cell>
          <cell r="BT159">
            <v>3408</v>
          </cell>
          <cell r="BU159">
            <v>9324</v>
          </cell>
          <cell r="BV159">
            <v>43615</v>
          </cell>
          <cell r="BW159">
            <v>9713</v>
          </cell>
          <cell r="BX159">
            <v>120724</v>
          </cell>
          <cell r="BY159">
            <v>14417</v>
          </cell>
          <cell r="BZ159">
            <v>-256</v>
          </cell>
          <cell r="CA159">
            <v>134885</v>
          </cell>
          <cell r="CB159">
            <v>0</v>
          </cell>
          <cell r="CC159">
            <v>0</v>
          </cell>
          <cell r="CD159">
            <v>0</v>
          </cell>
          <cell r="CE159">
            <v>0</v>
          </cell>
          <cell r="CF159">
            <v>0</v>
          </cell>
          <cell r="CG159">
            <v>0</v>
          </cell>
          <cell r="CH159">
            <v>0</v>
          </cell>
          <cell r="CI159">
            <v>0</v>
          </cell>
          <cell r="CJ159">
            <v>0</v>
          </cell>
          <cell r="CK159">
            <v>0</v>
          </cell>
          <cell r="CL159">
            <v>16</v>
          </cell>
          <cell r="CM159">
            <v>16</v>
          </cell>
        </row>
        <row r="160">
          <cell r="A160">
            <v>35400</v>
          </cell>
          <cell r="B160">
            <v>62297</v>
          </cell>
          <cell r="C160">
            <v>6595</v>
          </cell>
          <cell r="D160">
            <v>68892</v>
          </cell>
          <cell r="E160">
            <v>19119</v>
          </cell>
          <cell r="F160">
            <v>4406</v>
          </cell>
          <cell r="G160">
            <v>23525</v>
          </cell>
          <cell r="H160">
            <v>5809</v>
          </cell>
          <cell r="I160">
            <v>29334</v>
          </cell>
          <cell r="J160">
            <v>3429</v>
          </cell>
          <cell r="K160">
            <v>9593</v>
          </cell>
          <cell r="L160">
            <v>42356</v>
          </cell>
          <cell r="M160">
            <v>11489</v>
          </cell>
          <cell r="N160">
            <v>122736</v>
          </cell>
          <cell r="O160">
            <v>14777</v>
          </cell>
          <cell r="P160">
            <v>-40</v>
          </cell>
          <cell r="Q160">
            <v>137473</v>
          </cell>
          <cell r="R160">
            <v>1.7</v>
          </cell>
          <cell r="S160">
            <v>2.2999999999999998</v>
          </cell>
          <cell r="T160">
            <v>1.7</v>
          </cell>
          <cell r="U160">
            <v>-1.8</v>
          </cell>
          <cell r="V160">
            <v>0.1</v>
          </cell>
          <cell r="W160">
            <v>-1.4</v>
          </cell>
          <cell r="X160">
            <v>1</v>
          </cell>
          <cell r="Y160">
            <v>-1</v>
          </cell>
          <cell r="Z160">
            <v>0.4</v>
          </cell>
          <cell r="AA160">
            <v>2.9</v>
          </cell>
          <cell r="AB160">
            <v>0</v>
          </cell>
          <cell r="AC160">
            <v>1.8</v>
          </cell>
          <cell r="AD160">
            <v>1.1000000000000001</v>
          </cell>
          <cell r="AE160">
            <v>1.2</v>
          </cell>
          <cell r="AF160">
            <v>1.1000000000000001</v>
          </cell>
          <cell r="AG160">
            <v>62400</v>
          </cell>
          <cell r="AH160">
            <v>6606</v>
          </cell>
          <cell r="AI160">
            <v>69006</v>
          </cell>
          <cell r="AJ160">
            <v>19217</v>
          </cell>
          <cell r="AK160">
            <v>4178</v>
          </cell>
          <cell r="AL160">
            <v>23395</v>
          </cell>
          <cell r="AM160">
            <v>5805</v>
          </cell>
          <cell r="AN160">
            <v>29200</v>
          </cell>
          <cell r="AO160">
            <v>3427</v>
          </cell>
          <cell r="AP160">
            <v>9603</v>
          </cell>
          <cell r="AQ160">
            <v>42230</v>
          </cell>
          <cell r="AR160">
            <v>11678</v>
          </cell>
          <cell r="AS160">
            <v>122914</v>
          </cell>
          <cell r="AT160">
            <v>14660</v>
          </cell>
          <cell r="AU160">
            <v>45</v>
          </cell>
          <cell r="AV160">
            <v>137620</v>
          </cell>
          <cell r="AW160">
            <v>1.6</v>
          </cell>
          <cell r="AX160">
            <v>2</v>
          </cell>
          <cell r="AY160">
            <v>1.6</v>
          </cell>
          <cell r="AZ160">
            <v>-1.2</v>
          </cell>
          <cell r="BA160">
            <v>-9.9</v>
          </cell>
          <cell r="BB160">
            <v>-2.9</v>
          </cell>
          <cell r="BC160">
            <v>1.1000000000000001</v>
          </cell>
          <cell r="BD160">
            <v>-2.1</v>
          </cell>
          <cell r="BE160">
            <v>0.6</v>
          </cell>
          <cell r="BF160">
            <v>2.8</v>
          </cell>
          <cell r="BG160">
            <v>-0.8</v>
          </cell>
          <cell r="BH160">
            <v>6.5</v>
          </cell>
          <cell r="BI160">
            <v>1.2</v>
          </cell>
          <cell r="BJ160">
            <v>1</v>
          </cell>
          <cell r="BK160">
            <v>1.5</v>
          </cell>
          <cell r="BL160">
            <v>64421</v>
          </cell>
          <cell r="BM160">
            <v>6813</v>
          </cell>
          <cell r="BN160">
            <v>71235</v>
          </cell>
          <cell r="BO160">
            <v>21010</v>
          </cell>
          <cell r="BP160">
            <v>4041</v>
          </cell>
          <cell r="BQ160">
            <v>25051</v>
          </cell>
          <cell r="BR160">
            <v>5805</v>
          </cell>
          <cell r="BS160">
            <v>30856</v>
          </cell>
          <cell r="BT160">
            <v>3427</v>
          </cell>
          <cell r="BU160">
            <v>9597</v>
          </cell>
          <cell r="BV160">
            <v>43880</v>
          </cell>
          <cell r="BW160">
            <v>15166</v>
          </cell>
          <cell r="BX160">
            <v>130281</v>
          </cell>
          <cell r="BY160">
            <v>15006</v>
          </cell>
          <cell r="BZ160">
            <v>348</v>
          </cell>
          <cell r="CA160">
            <v>145634</v>
          </cell>
          <cell r="CB160">
            <v>0</v>
          </cell>
          <cell r="CC160">
            <v>0</v>
          </cell>
          <cell r="CD160">
            <v>0</v>
          </cell>
          <cell r="CE160">
            <v>0</v>
          </cell>
          <cell r="CF160">
            <v>0</v>
          </cell>
          <cell r="CG160">
            <v>0</v>
          </cell>
          <cell r="CH160">
            <v>0</v>
          </cell>
          <cell r="CI160">
            <v>0</v>
          </cell>
          <cell r="CJ160">
            <v>0</v>
          </cell>
          <cell r="CK160">
            <v>1</v>
          </cell>
          <cell r="CL160">
            <v>-2</v>
          </cell>
          <cell r="CM160">
            <v>-2</v>
          </cell>
        </row>
        <row r="161">
          <cell r="A161">
            <v>35490</v>
          </cell>
          <cell r="B161">
            <v>63196</v>
          </cell>
          <cell r="C161">
            <v>6692</v>
          </cell>
          <cell r="D161">
            <v>69888</v>
          </cell>
          <cell r="E161">
            <v>19196</v>
          </cell>
          <cell r="F161">
            <v>4478</v>
          </cell>
          <cell r="G161">
            <v>23674</v>
          </cell>
          <cell r="H161">
            <v>5912</v>
          </cell>
          <cell r="I161">
            <v>29586</v>
          </cell>
          <cell r="J161">
            <v>3461</v>
          </cell>
          <cell r="K161">
            <v>9808</v>
          </cell>
          <cell r="L161">
            <v>42854</v>
          </cell>
          <cell r="M161">
            <v>11867</v>
          </cell>
          <cell r="N161">
            <v>124610</v>
          </cell>
          <cell r="O161">
            <v>15063</v>
          </cell>
          <cell r="P161">
            <v>-311</v>
          </cell>
          <cell r="Q161">
            <v>139361</v>
          </cell>
          <cell r="R161">
            <v>1.4</v>
          </cell>
          <cell r="S161">
            <v>1.5</v>
          </cell>
          <cell r="T161">
            <v>1.4</v>
          </cell>
          <cell r="U161">
            <v>0.4</v>
          </cell>
          <cell r="V161">
            <v>1.6</v>
          </cell>
          <cell r="W161">
            <v>0.6</v>
          </cell>
          <cell r="X161">
            <v>1.8</v>
          </cell>
          <cell r="Y161">
            <v>0.9</v>
          </cell>
          <cell r="Z161">
            <v>0.9</v>
          </cell>
          <cell r="AA161">
            <v>2.2000000000000002</v>
          </cell>
          <cell r="AB161">
            <v>1.2</v>
          </cell>
          <cell r="AC161">
            <v>3.3</v>
          </cell>
          <cell r="AD161">
            <v>1.5</v>
          </cell>
          <cell r="AE161">
            <v>1.9</v>
          </cell>
          <cell r="AF161">
            <v>1.4</v>
          </cell>
          <cell r="AG161">
            <v>62789</v>
          </cell>
          <cell r="AH161">
            <v>6655</v>
          </cell>
          <cell r="AI161">
            <v>69445</v>
          </cell>
          <cell r="AJ161">
            <v>18952</v>
          </cell>
          <cell r="AK161">
            <v>4340</v>
          </cell>
          <cell r="AL161">
            <v>23292</v>
          </cell>
          <cell r="AM161">
            <v>5908</v>
          </cell>
          <cell r="AN161">
            <v>29200</v>
          </cell>
          <cell r="AO161">
            <v>3460</v>
          </cell>
          <cell r="AP161">
            <v>9809</v>
          </cell>
          <cell r="AQ161">
            <v>42468</v>
          </cell>
          <cell r="AR161">
            <v>11817</v>
          </cell>
          <cell r="AS161">
            <v>123730</v>
          </cell>
          <cell r="AT161">
            <v>15084</v>
          </cell>
          <cell r="AU161">
            <v>59</v>
          </cell>
          <cell r="AV161">
            <v>138872</v>
          </cell>
          <cell r="AW161">
            <v>0.6</v>
          </cell>
          <cell r="AX161">
            <v>0.8</v>
          </cell>
          <cell r="AY161">
            <v>0.6</v>
          </cell>
          <cell r="AZ161">
            <v>-1.4</v>
          </cell>
          <cell r="BA161">
            <v>3.9</v>
          </cell>
          <cell r="BB161">
            <v>-0.4</v>
          </cell>
          <cell r="BC161">
            <v>1.8</v>
          </cell>
          <cell r="BD161">
            <v>0</v>
          </cell>
          <cell r="BE161">
            <v>1</v>
          </cell>
          <cell r="BF161">
            <v>2.1</v>
          </cell>
          <cell r="BG161">
            <v>0.6</v>
          </cell>
          <cell r="BH161">
            <v>1.2</v>
          </cell>
          <cell r="BI161">
            <v>0.7</v>
          </cell>
          <cell r="BJ161">
            <v>2.9</v>
          </cell>
          <cell r="BK161">
            <v>0.9</v>
          </cell>
          <cell r="BL161">
            <v>61364</v>
          </cell>
          <cell r="BM161">
            <v>6499</v>
          </cell>
          <cell r="BN161">
            <v>67864</v>
          </cell>
          <cell r="BO161">
            <v>17211</v>
          </cell>
          <cell r="BP161">
            <v>4335</v>
          </cell>
          <cell r="BQ161">
            <v>21546</v>
          </cell>
          <cell r="BR161">
            <v>5908</v>
          </cell>
          <cell r="BS161">
            <v>27454</v>
          </cell>
          <cell r="BT161">
            <v>3460</v>
          </cell>
          <cell r="BU161">
            <v>9807</v>
          </cell>
          <cell r="BV161">
            <v>40722</v>
          </cell>
          <cell r="BW161">
            <v>10411</v>
          </cell>
          <cell r="BX161">
            <v>118996</v>
          </cell>
          <cell r="BY161">
            <v>15003</v>
          </cell>
          <cell r="BZ161">
            <v>-641</v>
          </cell>
          <cell r="CA161">
            <v>133359</v>
          </cell>
          <cell r="CB161">
            <v>-1</v>
          </cell>
          <cell r="CC161">
            <v>0</v>
          </cell>
          <cell r="CD161">
            <v>0</v>
          </cell>
          <cell r="CE161">
            <v>0</v>
          </cell>
          <cell r="CF161">
            <v>0</v>
          </cell>
          <cell r="CG161">
            <v>-1</v>
          </cell>
          <cell r="CH161">
            <v>0</v>
          </cell>
          <cell r="CI161">
            <v>0</v>
          </cell>
          <cell r="CJ161">
            <v>0</v>
          </cell>
          <cell r="CK161">
            <v>0</v>
          </cell>
          <cell r="CL161">
            <v>-16</v>
          </cell>
          <cell r="CM161">
            <v>-16</v>
          </cell>
        </row>
        <row r="162">
          <cell r="A162">
            <v>35582</v>
          </cell>
          <cell r="B162">
            <v>63938</v>
          </cell>
          <cell r="C162">
            <v>6746</v>
          </cell>
          <cell r="D162">
            <v>70683</v>
          </cell>
          <cell r="E162">
            <v>19552</v>
          </cell>
          <cell r="F162">
            <v>4677</v>
          </cell>
          <cell r="G162">
            <v>24230</v>
          </cell>
          <cell r="H162">
            <v>6059</v>
          </cell>
          <cell r="I162">
            <v>30289</v>
          </cell>
          <cell r="J162">
            <v>3508</v>
          </cell>
          <cell r="K162">
            <v>9968</v>
          </cell>
          <cell r="L162">
            <v>43765</v>
          </cell>
          <cell r="M162">
            <v>12375</v>
          </cell>
          <cell r="N162">
            <v>126823</v>
          </cell>
          <cell r="O162">
            <v>15324</v>
          </cell>
          <cell r="P162">
            <v>-418</v>
          </cell>
          <cell r="Q162">
            <v>141729</v>
          </cell>
          <cell r="R162">
            <v>1.2</v>
          </cell>
          <cell r="S162">
            <v>0.8</v>
          </cell>
          <cell r="T162">
            <v>1.1000000000000001</v>
          </cell>
          <cell r="U162">
            <v>1.9</v>
          </cell>
          <cell r="V162">
            <v>4.5</v>
          </cell>
          <cell r="W162">
            <v>2.2999999999999998</v>
          </cell>
          <cell r="X162">
            <v>2.5</v>
          </cell>
          <cell r="Y162">
            <v>2.4</v>
          </cell>
          <cell r="Z162">
            <v>1.4</v>
          </cell>
          <cell r="AA162">
            <v>1.6</v>
          </cell>
          <cell r="AB162">
            <v>2.1</v>
          </cell>
          <cell r="AC162">
            <v>4.3</v>
          </cell>
          <cell r="AD162">
            <v>1.8</v>
          </cell>
          <cell r="AE162">
            <v>1.7</v>
          </cell>
          <cell r="AF162">
            <v>1.7</v>
          </cell>
          <cell r="AG162">
            <v>64460</v>
          </cell>
          <cell r="AH162">
            <v>6799</v>
          </cell>
          <cell r="AI162">
            <v>71259</v>
          </cell>
          <cell r="AJ162">
            <v>19503</v>
          </cell>
          <cell r="AK162">
            <v>5033</v>
          </cell>
          <cell r="AL162">
            <v>24536</v>
          </cell>
          <cell r="AM162">
            <v>6048</v>
          </cell>
          <cell r="AN162">
            <v>30584</v>
          </cell>
          <cell r="AO162">
            <v>3506</v>
          </cell>
          <cell r="AP162">
            <v>9981</v>
          </cell>
          <cell r="AQ162">
            <v>44071</v>
          </cell>
          <cell r="AR162">
            <v>12298</v>
          </cell>
          <cell r="AS162">
            <v>127629</v>
          </cell>
          <cell r="AT162">
            <v>15587</v>
          </cell>
          <cell r="AU162">
            <v>-800</v>
          </cell>
          <cell r="AV162">
            <v>142416</v>
          </cell>
          <cell r="AW162">
            <v>2.7</v>
          </cell>
          <cell r="AX162">
            <v>2.2000000000000002</v>
          </cell>
          <cell r="AY162">
            <v>2.6</v>
          </cell>
          <cell r="AZ162">
            <v>2.9</v>
          </cell>
          <cell r="BA162">
            <v>16</v>
          </cell>
          <cell r="BB162">
            <v>5.3</v>
          </cell>
          <cell r="BC162">
            <v>2.4</v>
          </cell>
          <cell r="BD162">
            <v>4.7</v>
          </cell>
          <cell r="BE162">
            <v>1.3</v>
          </cell>
          <cell r="BF162">
            <v>1.8</v>
          </cell>
          <cell r="BG162">
            <v>3.8</v>
          </cell>
          <cell r="BH162">
            <v>4.0999999999999996</v>
          </cell>
          <cell r="BI162">
            <v>3.2</v>
          </cell>
          <cell r="BJ162">
            <v>3.3</v>
          </cell>
          <cell r="BK162">
            <v>2.6</v>
          </cell>
          <cell r="BL162">
            <v>64038</v>
          </cell>
          <cell r="BM162">
            <v>6753</v>
          </cell>
          <cell r="BN162">
            <v>70791</v>
          </cell>
          <cell r="BO162">
            <v>18948</v>
          </cell>
          <cell r="BP162">
            <v>4702</v>
          </cell>
          <cell r="BQ162">
            <v>23651</v>
          </cell>
          <cell r="BR162">
            <v>6048</v>
          </cell>
          <cell r="BS162">
            <v>29699</v>
          </cell>
          <cell r="BT162">
            <v>3506</v>
          </cell>
          <cell r="BU162">
            <v>10006</v>
          </cell>
          <cell r="BV162">
            <v>43210</v>
          </cell>
          <cell r="BW162">
            <v>11461</v>
          </cell>
          <cell r="BX162">
            <v>125463</v>
          </cell>
          <cell r="BY162">
            <v>15401</v>
          </cell>
          <cell r="BZ162">
            <v>549</v>
          </cell>
          <cell r="CA162">
            <v>141413</v>
          </cell>
          <cell r="CB162">
            <v>0</v>
          </cell>
          <cell r="CC162">
            <v>0</v>
          </cell>
          <cell r="CD162">
            <v>0</v>
          </cell>
          <cell r="CE162">
            <v>0</v>
          </cell>
          <cell r="CF162">
            <v>0</v>
          </cell>
          <cell r="CG162">
            <v>0</v>
          </cell>
          <cell r="CH162">
            <v>0</v>
          </cell>
          <cell r="CI162">
            <v>0</v>
          </cell>
          <cell r="CJ162">
            <v>0</v>
          </cell>
          <cell r="CK162">
            <v>0</v>
          </cell>
          <cell r="CL162">
            <v>-20</v>
          </cell>
          <cell r="CM162">
            <v>-21</v>
          </cell>
        </row>
        <row r="163">
          <cell r="A163">
            <v>35674</v>
          </cell>
          <cell r="B163">
            <v>64536</v>
          </cell>
          <cell r="C163">
            <v>6776</v>
          </cell>
          <cell r="D163">
            <v>71312</v>
          </cell>
          <cell r="E163">
            <v>20032</v>
          </cell>
          <cell r="F163">
            <v>4903</v>
          </cell>
          <cell r="G163">
            <v>24934</v>
          </cell>
          <cell r="H163">
            <v>6223</v>
          </cell>
          <cell r="I163">
            <v>31157</v>
          </cell>
          <cell r="J163">
            <v>3559</v>
          </cell>
          <cell r="K163">
            <v>10111</v>
          </cell>
          <cell r="L163">
            <v>44827</v>
          </cell>
          <cell r="M163">
            <v>12816</v>
          </cell>
          <cell r="N163">
            <v>128955</v>
          </cell>
          <cell r="O163">
            <v>15513</v>
          </cell>
          <cell r="P163">
            <v>-207</v>
          </cell>
          <cell r="Q163">
            <v>144262</v>
          </cell>
          <cell r="R163">
            <v>0.9</v>
          </cell>
          <cell r="S163">
            <v>0.5</v>
          </cell>
          <cell r="T163">
            <v>0.9</v>
          </cell>
          <cell r="U163">
            <v>2.5</v>
          </cell>
          <cell r="V163">
            <v>4.8</v>
          </cell>
          <cell r="W163">
            <v>2.9</v>
          </cell>
          <cell r="X163">
            <v>2.7</v>
          </cell>
          <cell r="Y163">
            <v>2.9</v>
          </cell>
          <cell r="Z163">
            <v>1.5</v>
          </cell>
          <cell r="AA163">
            <v>1.4</v>
          </cell>
          <cell r="AB163">
            <v>2.4</v>
          </cell>
          <cell r="AC163">
            <v>3.6</v>
          </cell>
          <cell r="AD163">
            <v>1.7</v>
          </cell>
          <cell r="AE163">
            <v>1.2</v>
          </cell>
          <cell r="AF163">
            <v>1.8</v>
          </cell>
          <cell r="AG163">
            <v>64299</v>
          </cell>
          <cell r="AH163">
            <v>6749</v>
          </cell>
          <cell r="AI163">
            <v>71048</v>
          </cell>
          <cell r="AJ163">
            <v>20426</v>
          </cell>
          <cell r="AK163">
            <v>4620</v>
          </cell>
          <cell r="AL163">
            <v>25046</v>
          </cell>
          <cell r="AM163">
            <v>6238</v>
          </cell>
          <cell r="AN163">
            <v>31284</v>
          </cell>
          <cell r="AO163">
            <v>3563</v>
          </cell>
          <cell r="AP163">
            <v>10086</v>
          </cell>
          <cell r="AQ163">
            <v>44933</v>
          </cell>
          <cell r="AR163">
            <v>12862</v>
          </cell>
          <cell r="AS163">
            <v>128843</v>
          </cell>
          <cell r="AT163">
            <v>15197</v>
          </cell>
          <cell r="AU163">
            <v>-615</v>
          </cell>
          <cell r="AV163">
            <v>143426</v>
          </cell>
          <cell r="AW163">
            <v>-0.3</v>
          </cell>
          <cell r="AX163">
            <v>-0.7</v>
          </cell>
          <cell r="AY163">
            <v>-0.3</v>
          </cell>
          <cell r="AZ163">
            <v>4.7</v>
          </cell>
          <cell r="BA163">
            <v>-8.1999999999999993</v>
          </cell>
          <cell r="BB163">
            <v>2.1</v>
          </cell>
          <cell r="BC163">
            <v>3.1</v>
          </cell>
          <cell r="BD163">
            <v>2.2999999999999998</v>
          </cell>
          <cell r="BE163">
            <v>1.6</v>
          </cell>
          <cell r="BF163">
            <v>1</v>
          </cell>
          <cell r="BG163">
            <v>2</v>
          </cell>
          <cell r="BH163">
            <v>4.5999999999999996</v>
          </cell>
          <cell r="BI163">
            <v>1</v>
          </cell>
          <cell r="BJ163">
            <v>-2.5</v>
          </cell>
          <cell r="BK163">
            <v>0.7</v>
          </cell>
          <cell r="BL163">
            <v>64114</v>
          </cell>
          <cell r="BM163">
            <v>6746</v>
          </cell>
          <cell r="BN163">
            <v>70859</v>
          </cell>
          <cell r="BO163">
            <v>20949</v>
          </cell>
          <cell r="BP163">
            <v>5075</v>
          </cell>
          <cell r="BQ163">
            <v>26023</v>
          </cell>
          <cell r="BR163">
            <v>6238</v>
          </cell>
          <cell r="BS163">
            <v>32261</v>
          </cell>
          <cell r="BT163">
            <v>3563</v>
          </cell>
          <cell r="BU163">
            <v>10069</v>
          </cell>
          <cell r="BV163">
            <v>45894</v>
          </cell>
          <cell r="BW163">
            <v>11780</v>
          </cell>
          <cell r="BX163">
            <v>128534</v>
          </cell>
          <cell r="BY163">
            <v>15091</v>
          </cell>
          <cell r="BZ163">
            <v>-606</v>
          </cell>
          <cell r="CA163">
            <v>143019</v>
          </cell>
          <cell r="CB163">
            <v>0</v>
          </cell>
          <cell r="CC163">
            <v>0</v>
          </cell>
          <cell r="CD163">
            <v>0</v>
          </cell>
          <cell r="CE163">
            <v>0</v>
          </cell>
          <cell r="CF163">
            <v>0</v>
          </cell>
          <cell r="CG163">
            <v>0</v>
          </cell>
          <cell r="CH163">
            <v>0</v>
          </cell>
          <cell r="CI163">
            <v>0</v>
          </cell>
          <cell r="CJ163">
            <v>0</v>
          </cell>
          <cell r="CK163">
            <v>1</v>
          </cell>
          <cell r="CL163">
            <v>-18</v>
          </cell>
          <cell r="CM163">
            <v>-17</v>
          </cell>
        </row>
        <row r="164">
          <cell r="A164">
            <v>35765</v>
          </cell>
          <cell r="B164">
            <v>65020</v>
          </cell>
          <cell r="C164">
            <v>6806</v>
          </cell>
          <cell r="D164">
            <v>71827</v>
          </cell>
          <cell r="E164">
            <v>20407</v>
          </cell>
          <cell r="F164">
            <v>5013</v>
          </cell>
          <cell r="G164">
            <v>25420</v>
          </cell>
          <cell r="H164">
            <v>6378</v>
          </cell>
          <cell r="I164">
            <v>31798</v>
          </cell>
          <cell r="J164">
            <v>3609</v>
          </cell>
          <cell r="K164">
            <v>10256</v>
          </cell>
          <cell r="L164">
            <v>45663</v>
          </cell>
          <cell r="M164">
            <v>13169</v>
          </cell>
          <cell r="N164">
            <v>130659</v>
          </cell>
          <cell r="O164">
            <v>15632</v>
          </cell>
          <cell r="P164">
            <v>190</v>
          </cell>
          <cell r="Q164">
            <v>146481</v>
          </cell>
          <cell r="R164">
            <v>0.8</v>
          </cell>
          <cell r="S164">
            <v>0.4</v>
          </cell>
          <cell r="T164">
            <v>0.7</v>
          </cell>
          <cell r="U164">
            <v>1.9</v>
          </cell>
          <cell r="V164">
            <v>2.2999999999999998</v>
          </cell>
          <cell r="W164">
            <v>1.9</v>
          </cell>
          <cell r="X164">
            <v>2.5</v>
          </cell>
          <cell r="Y164">
            <v>2.1</v>
          </cell>
          <cell r="Z164">
            <v>1.4</v>
          </cell>
          <cell r="AA164">
            <v>1.4</v>
          </cell>
          <cell r="AB164">
            <v>1.9</v>
          </cell>
          <cell r="AC164">
            <v>2.7</v>
          </cell>
          <cell r="AD164">
            <v>1.3</v>
          </cell>
          <cell r="AE164">
            <v>0.8</v>
          </cell>
          <cell r="AF164">
            <v>1.5</v>
          </cell>
          <cell r="AG164">
            <v>65055</v>
          </cell>
          <cell r="AH164">
            <v>6812</v>
          </cell>
          <cell r="AI164">
            <v>71867</v>
          </cell>
          <cell r="AJ164">
            <v>20083</v>
          </cell>
          <cell r="AK164">
            <v>5061</v>
          </cell>
          <cell r="AL164">
            <v>25145</v>
          </cell>
          <cell r="AM164">
            <v>6378</v>
          </cell>
          <cell r="AN164">
            <v>31523</v>
          </cell>
          <cell r="AO164">
            <v>3609</v>
          </cell>
          <cell r="AP164">
            <v>10264</v>
          </cell>
          <cell r="AQ164">
            <v>45396</v>
          </cell>
          <cell r="AR164">
            <v>13298</v>
          </cell>
          <cell r="AS164">
            <v>130561</v>
          </cell>
          <cell r="AT164">
            <v>15778</v>
          </cell>
          <cell r="AU164">
            <v>922</v>
          </cell>
          <cell r="AV164">
            <v>147261</v>
          </cell>
          <cell r="AW164">
            <v>1.2</v>
          </cell>
          <cell r="AX164">
            <v>0.9</v>
          </cell>
          <cell r="AY164">
            <v>1.2</v>
          </cell>
          <cell r="AZ164">
            <v>-1.7</v>
          </cell>
          <cell r="BA164">
            <v>9.6</v>
          </cell>
          <cell r="BB164">
            <v>0.4</v>
          </cell>
          <cell r="BC164">
            <v>2.2000000000000002</v>
          </cell>
          <cell r="BD164">
            <v>0.8</v>
          </cell>
          <cell r="BE164">
            <v>1.3</v>
          </cell>
          <cell r="BF164">
            <v>1.8</v>
          </cell>
          <cell r="BG164">
            <v>1</v>
          </cell>
          <cell r="BH164">
            <v>3.4</v>
          </cell>
          <cell r="BI164">
            <v>1.3</v>
          </cell>
          <cell r="BJ164">
            <v>3.8</v>
          </cell>
          <cell r="BK164">
            <v>2.7</v>
          </cell>
          <cell r="BL164">
            <v>67116</v>
          </cell>
          <cell r="BM164">
            <v>7022</v>
          </cell>
          <cell r="BN164">
            <v>74138</v>
          </cell>
          <cell r="BO164">
            <v>21962</v>
          </cell>
          <cell r="BP164">
            <v>4901</v>
          </cell>
          <cell r="BQ164">
            <v>26864</v>
          </cell>
          <cell r="BR164">
            <v>6378</v>
          </cell>
          <cell r="BS164">
            <v>33242</v>
          </cell>
          <cell r="BT164">
            <v>3609</v>
          </cell>
          <cell r="BU164">
            <v>10255</v>
          </cell>
          <cell r="BV164">
            <v>47106</v>
          </cell>
          <cell r="BW164">
            <v>15982</v>
          </cell>
          <cell r="BX164">
            <v>137226</v>
          </cell>
          <cell r="BY164">
            <v>16127</v>
          </cell>
          <cell r="BZ164">
            <v>1132</v>
          </cell>
          <cell r="CA164">
            <v>154484</v>
          </cell>
          <cell r="CB164">
            <v>0</v>
          </cell>
          <cell r="CC164">
            <v>0</v>
          </cell>
          <cell r="CD164">
            <v>0</v>
          </cell>
          <cell r="CE164">
            <v>0</v>
          </cell>
          <cell r="CF164">
            <v>1</v>
          </cell>
          <cell r="CG164">
            <v>0</v>
          </cell>
          <cell r="CH164">
            <v>0</v>
          </cell>
          <cell r="CI164">
            <v>0</v>
          </cell>
          <cell r="CJ164">
            <v>0</v>
          </cell>
          <cell r="CK164">
            <v>0</v>
          </cell>
          <cell r="CL164">
            <v>-10</v>
          </cell>
          <cell r="CM164">
            <v>-9</v>
          </cell>
        </row>
        <row r="165">
          <cell r="A165">
            <v>35855</v>
          </cell>
          <cell r="B165">
            <v>65791</v>
          </cell>
          <cell r="C165">
            <v>6894</v>
          </cell>
          <cell r="D165">
            <v>72685</v>
          </cell>
          <cell r="E165">
            <v>20668</v>
          </cell>
          <cell r="F165">
            <v>4971</v>
          </cell>
          <cell r="G165">
            <v>25638</v>
          </cell>
          <cell r="H165">
            <v>6507</v>
          </cell>
          <cell r="I165">
            <v>32145</v>
          </cell>
          <cell r="J165">
            <v>3659</v>
          </cell>
          <cell r="K165">
            <v>10406</v>
          </cell>
          <cell r="L165">
            <v>46210</v>
          </cell>
          <cell r="M165">
            <v>13261</v>
          </cell>
          <cell r="N165">
            <v>132156</v>
          </cell>
          <cell r="O165">
            <v>15861</v>
          </cell>
          <cell r="P165">
            <v>178</v>
          </cell>
          <cell r="Q165">
            <v>148195</v>
          </cell>
          <cell r="R165">
            <v>1.2</v>
          </cell>
          <cell r="S165">
            <v>1.3</v>
          </cell>
          <cell r="T165">
            <v>1.2</v>
          </cell>
          <cell r="U165">
            <v>1.3</v>
          </cell>
          <cell r="V165">
            <v>-0.8</v>
          </cell>
          <cell r="W165">
            <v>0.9</v>
          </cell>
          <cell r="X165">
            <v>2</v>
          </cell>
          <cell r="Y165">
            <v>1.1000000000000001</v>
          </cell>
          <cell r="Z165">
            <v>1.4</v>
          </cell>
          <cell r="AA165">
            <v>1.5</v>
          </cell>
          <cell r="AB165">
            <v>1.2</v>
          </cell>
          <cell r="AC165">
            <v>0.7</v>
          </cell>
          <cell r="AD165">
            <v>1.1000000000000001</v>
          </cell>
          <cell r="AE165">
            <v>1.5</v>
          </cell>
          <cell r="AF165">
            <v>1.2</v>
          </cell>
          <cell r="AG165">
            <v>65750</v>
          </cell>
          <cell r="AH165">
            <v>6878</v>
          </cell>
          <cell r="AI165">
            <v>72628</v>
          </cell>
          <cell r="AJ165">
            <v>20870</v>
          </cell>
          <cell r="AK165">
            <v>5126</v>
          </cell>
          <cell r="AL165">
            <v>25995</v>
          </cell>
          <cell r="AM165">
            <v>6506</v>
          </cell>
          <cell r="AN165">
            <v>32501</v>
          </cell>
          <cell r="AO165">
            <v>3658</v>
          </cell>
          <cell r="AP165">
            <v>10407</v>
          </cell>
          <cell r="AQ165">
            <v>46566</v>
          </cell>
          <cell r="AR165">
            <v>13107</v>
          </cell>
          <cell r="AS165">
            <v>132301</v>
          </cell>
          <cell r="AT165">
            <v>15939</v>
          </cell>
          <cell r="AU165">
            <v>19</v>
          </cell>
          <cell r="AV165">
            <v>148260</v>
          </cell>
          <cell r="AW165">
            <v>1.1000000000000001</v>
          </cell>
          <cell r="AX165">
            <v>1</v>
          </cell>
          <cell r="AY165">
            <v>1.1000000000000001</v>
          </cell>
          <cell r="AZ165">
            <v>3.9</v>
          </cell>
          <cell r="BA165">
            <v>1.3</v>
          </cell>
          <cell r="BB165">
            <v>3.4</v>
          </cell>
          <cell r="BC165">
            <v>2</v>
          </cell>
          <cell r="BD165">
            <v>3.1</v>
          </cell>
          <cell r="BE165">
            <v>1.3</v>
          </cell>
          <cell r="BF165">
            <v>1.4</v>
          </cell>
          <cell r="BG165">
            <v>2.6</v>
          </cell>
          <cell r="BH165">
            <v>-1.4</v>
          </cell>
          <cell r="BI165">
            <v>1.3</v>
          </cell>
          <cell r="BJ165">
            <v>1</v>
          </cell>
          <cell r="BK165">
            <v>0.7</v>
          </cell>
          <cell r="BL165">
            <v>64243</v>
          </cell>
          <cell r="BM165">
            <v>6715</v>
          </cell>
          <cell r="BN165">
            <v>70959</v>
          </cell>
          <cell r="BO165">
            <v>18962</v>
          </cell>
          <cell r="BP165">
            <v>5146</v>
          </cell>
          <cell r="BQ165">
            <v>24108</v>
          </cell>
          <cell r="BR165">
            <v>6506</v>
          </cell>
          <cell r="BS165">
            <v>30614</v>
          </cell>
          <cell r="BT165">
            <v>3658</v>
          </cell>
          <cell r="BU165">
            <v>10408</v>
          </cell>
          <cell r="BV165">
            <v>44680</v>
          </cell>
          <cell r="BW165">
            <v>12163</v>
          </cell>
          <cell r="BX165">
            <v>127801</v>
          </cell>
          <cell r="BY165">
            <v>15870</v>
          </cell>
          <cell r="BZ165">
            <v>-1379</v>
          </cell>
          <cell r="CA165">
            <v>142292</v>
          </cell>
          <cell r="CB165">
            <v>0</v>
          </cell>
          <cell r="CC165">
            <v>0</v>
          </cell>
          <cell r="CD165">
            <v>0</v>
          </cell>
          <cell r="CE165">
            <v>0</v>
          </cell>
          <cell r="CF165">
            <v>-1</v>
          </cell>
          <cell r="CG165">
            <v>0</v>
          </cell>
          <cell r="CH165">
            <v>0</v>
          </cell>
          <cell r="CI165">
            <v>0</v>
          </cell>
          <cell r="CJ165">
            <v>0</v>
          </cell>
          <cell r="CK165">
            <v>0</v>
          </cell>
          <cell r="CL165">
            <v>-7</v>
          </cell>
          <cell r="CM165">
            <v>-6</v>
          </cell>
        </row>
        <row r="166">
          <cell r="A166">
            <v>35947</v>
          </cell>
          <cell r="B166">
            <v>67002</v>
          </cell>
          <cell r="C166">
            <v>7057</v>
          </cell>
          <cell r="D166">
            <v>74059</v>
          </cell>
          <cell r="E166">
            <v>21107</v>
          </cell>
          <cell r="F166">
            <v>4759</v>
          </cell>
          <cell r="G166">
            <v>25867</v>
          </cell>
          <cell r="H166">
            <v>6609</v>
          </cell>
          <cell r="I166">
            <v>32476</v>
          </cell>
          <cell r="J166">
            <v>3709</v>
          </cell>
          <cell r="K166">
            <v>10554</v>
          </cell>
          <cell r="L166">
            <v>46739</v>
          </cell>
          <cell r="M166">
            <v>13205</v>
          </cell>
          <cell r="N166">
            <v>134003</v>
          </cell>
          <cell r="O166">
            <v>16147</v>
          </cell>
          <cell r="P166">
            <v>-161</v>
          </cell>
          <cell r="Q166">
            <v>149988</v>
          </cell>
          <cell r="R166">
            <v>1.8</v>
          </cell>
          <cell r="S166">
            <v>2.4</v>
          </cell>
          <cell r="T166">
            <v>1.9</v>
          </cell>
          <cell r="U166">
            <v>2.1</v>
          </cell>
          <cell r="V166">
            <v>-4.3</v>
          </cell>
          <cell r="W166">
            <v>0.9</v>
          </cell>
          <cell r="X166">
            <v>1.6</v>
          </cell>
          <cell r="Y166">
            <v>1</v>
          </cell>
          <cell r="Z166">
            <v>1.4</v>
          </cell>
          <cell r="AA166">
            <v>1.4</v>
          </cell>
          <cell r="AB166">
            <v>1.1000000000000001</v>
          </cell>
          <cell r="AC166">
            <v>-0.4</v>
          </cell>
          <cell r="AD166">
            <v>1.4</v>
          </cell>
          <cell r="AE166">
            <v>1.8</v>
          </cell>
          <cell r="AF166">
            <v>1.2</v>
          </cell>
          <cell r="AG166">
            <v>66697</v>
          </cell>
          <cell r="AH166">
            <v>7025</v>
          </cell>
          <cell r="AI166">
            <v>73722</v>
          </cell>
          <cell r="AJ166">
            <v>20992</v>
          </cell>
          <cell r="AK166">
            <v>4745</v>
          </cell>
          <cell r="AL166">
            <v>25737</v>
          </cell>
          <cell r="AM166">
            <v>6622</v>
          </cell>
          <cell r="AN166">
            <v>32359</v>
          </cell>
          <cell r="AO166">
            <v>3708</v>
          </cell>
          <cell r="AP166">
            <v>10553</v>
          </cell>
          <cell r="AQ166">
            <v>46620</v>
          </cell>
          <cell r="AR166">
            <v>13378</v>
          </cell>
          <cell r="AS166">
            <v>133720</v>
          </cell>
          <cell r="AT166">
            <v>15830</v>
          </cell>
          <cell r="AU166">
            <v>-143</v>
          </cell>
          <cell r="AV166">
            <v>149407</v>
          </cell>
          <cell r="AW166">
            <v>1.4</v>
          </cell>
          <cell r="AX166">
            <v>2.1</v>
          </cell>
          <cell r="AY166">
            <v>1.5</v>
          </cell>
          <cell r="AZ166">
            <v>0.6</v>
          </cell>
          <cell r="BA166">
            <v>-7.4</v>
          </cell>
          <cell r="BB166">
            <v>-1</v>
          </cell>
          <cell r="BC166">
            <v>1.8</v>
          </cell>
          <cell r="BD166">
            <v>-0.4</v>
          </cell>
          <cell r="BE166">
            <v>1.4</v>
          </cell>
          <cell r="BF166">
            <v>1.4</v>
          </cell>
          <cell r="BG166">
            <v>0.1</v>
          </cell>
          <cell r="BH166">
            <v>2.1</v>
          </cell>
          <cell r="BI166">
            <v>1.1000000000000001</v>
          </cell>
          <cell r="BJ166">
            <v>-0.7</v>
          </cell>
          <cell r="BK166">
            <v>0.8</v>
          </cell>
          <cell r="BL166">
            <v>66280</v>
          </cell>
          <cell r="BM166">
            <v>6978</v>
          </cell>
          <cell r="BN166">
            <v>73258</v>
          </cell>
          <cell r="BO166">
            <v>20441</v>
          </cell>
          <cell r="BP166">
            <v>4443</v>
          </cell>
          <cell r="BQ166">
            <v>24884</v>
          </cell>
          <cell r="BR166">
            <v>6622</v>
          </cell>
          <cell r="BS166">
            <v>31506</v>
          </cell>
          <cell r="BT166">
            <v>3708</v>
          </cell>
          <cell r="BU166">
            <v>10582</v>
          </cell>
          <cell r="BV166">
            <v>45795</v>
          </cell>
          <cell r="BW166">
            <v>12762</v>
          </cell>
          <cell r="BX166">
            <v>131815</v>
          </cell>
          <cell r="BY166">
            <v>15634</v>
          </cell>
          <cell r="BZ166">
            <v>853</v>
          </cell>
          <cell r="CA166">
            <v>148302</v>
          </cell>
          <cell r="CB166">
            <v>0</v>
          </cell>
          <cell r="CC166">
            <v>0</v>
          </cell>
          <cell r="CD166">
            <v>0</v>
          </cell>
          <cell r="CE166">
            <v>0</v>
          </cell>
          <cell r="CF166">
            <v>0</v>
          </cell>
          <cell r="CG166">
            <v>0</v>
          </cell>
          <cell r="CH166">
            <v>0</v>
          </cell>
          <cell r="CI166">
            <v>0</v>
          </cell>
          <cell r="CJ166">
            <v>0</v>
          </cell>
          <cell r="CK166">
            <v>0</v>
          </cell>
          <cell r="CL166">
            <v>10</v>
          </cell>
          <cell r="CM166">
            <v>10</v>
          </cell>
        </row>
        <row r="167">
          <cell r="A167">
            <v>36039</v>
          </cell>
          <cell r="B167">
            <v>68169</v>
          </cell>
          <cell r="C167">
            <v>7229</v>
          </cell>
          <cell r="D167">
            <v>75398</v>
          </cell>
          <cell r="E167">
            <v>21917</v>
          </cell>
          <cell r="F167">
            <v>4496</v>
          </cell>
          <cell r="G167">
            <v>26413</v>
          </cell>
          <cell r="H167">
            <v>6705</v>
          </cell>
          <cell r="I167">
            <v>33118</v>
          </cell>
          <cell r="J167">
            <v>3762</v>
          </cell>
          <cell r="K167">
            <v>10690</v>
          </cell>
          <cell r="L167">
            <v>47569</v>
          </cell>
          <cell r="M167">
            <v>13132</v>
          </cell>
          <cell r="N167">
            <v>136099</v>
          </cell>
          <cell r="O167">
            <v>16315</v>
          </cell>
          <cell r="P167">
            <v>-308</v>
          </cell>
          <cell r="Q167">
            <v>152106</v>
          </cell>
          <cell r="R167">
            <v>1.7</v>
          </cell>
          <cell r="S167">
            <v>2.4</v>
          </cell>
          <cell r="T167">
            <v>1.8</v>
          </cell>
          <cell r="U167">
            <v>3.8</v>
          </cell>
          <cell r="V167">
            <v>-5.5</v>
          </cell>
          <cell r="W167">
            <v>2.1</v>
          </cell>
          <cell r="X167">
            <v>1.4</v>
          </cell>
          <cell r="Y167">
            <v>2</v>
          </cell>
          <cell r="Z167">
            <v>1.4</v>
          </cell>
          <cell r="AA167">
            <v>1.3</v>
          </cell>
          <cell r="AB167">
            <v>1.8</v>
          </cell>
          <cell r="AC167">
            <v>-0.6</v>
          </cell>
          <cell r="AD167">
            <v>1.6</v>
          </cell>
          <cell r="AE167">
            <v>1</v>
          </cell>
          <cell r="AF167">
            <v>1.4</v>
          </cell>
          <cell r="AG167">
            <v>68653</v>
          </cell>
          <cell r="AH167">
            <v>7281</v>
          </cell>
          <cell r="AI167">
            <v>75933</v>
          </cell>
          <cell r="AJ167">
            <v>21683</v>
          </cell>
          <cell r="AK167">
            <v>4373</v>
          </cell>
          <cell r="AL167">
            <v>26056</v>
          </cell>
          <cell r="AM167">
            <v>6695</v>
          </cell>
          <cell r="AN167">
            <v>32751</v>
          </cell>
          <cell r="AO167">
            <v>3764</v>
          </cell>
          <cell r="AP167">
            <v>10694</v>
          </cell>
          <cell r="AQ167">
            <v>47209</v>
          </cell>
          <cell r="AR167">
            <v>12925</v>
          </cell>
          <cell r="AS167">
            <v>136067</v>
          </cell>
          <cell r="AT167">
            <v>16712</v>
          </cell>
          <cell r="AU167">
            <v>-740</v>
          </cell>
          <cell r="AV167">
            <v>152039</v>
          </cell>
          <cell r="AW167">
            <v>2.9</v>
          </cell>
          <cell r="AX167">
            <v>3.6</v>
          </cell>
          <cell r="AY167">
            <v>3</v>
          </cell>
          <cell r="AZ167">
            <v>3.3</v>
          </cell>
          <cell r="BA167">
            <v>-7.8</v>
          </cell>
          <cell r="BB167">
            <v>1.2</v>
          </cell>
          <cell r="BC167">
            <v>1.1000000000000001</v>
          </cell>
          <cell r="BD167">
            <v>1.2</v>
          </cell>
          <cell r="BE167">
            <v>1.5</v>
          </cell>
          <cell r="BF167">
            <v>1.3</v>
          </cell>
          <cell r="BG167">
            <v>1.3</v>
          </cell>
          <cell r="BH167">
            <v>-3.4</v>
          </cell>
          <cell r="BI167">
            <v>1.8</v>
          </cell>
          <cell r="BJ167">
            <v>5.6</v>
          </cell>
          <cell r="BK167">
            <v>1.8</v>
          </cell>
          <cell r="BL167">
            <v>68499</v>
          </cell>
          <cell r="BM167">
            <v>7281</v>
          </cell>
          <cell r="BN167">
            <v>75779</v>
          </cell>
          <cell r="BO167">
            <v>22176</v>
          </cell>
          <cell r="BP167">
            <v>4759</v>
          </cell>
          <cell r="BQ167">
            <v>26935</v>
          </cell>
          <cell r="BR167">
            <v>6695</v>
          </cell>
          <cell r="BS167">
            <v>33630</v>
          </cell>
          <cell r="BT167">
            <v>3764</v>
          </cell>
          <cell r="BU167">
            <v>10673</v>
          </cell>
          <cell r="BV167">
            <v>48067</v>
          </cell>
          <cell r="BW167">
            <v>11737</v>
          </cell>
          <cell r="BX167">
            <v>135583</v>
          </cell>
          <cell r="BY167">
            <v>16566</v>
          </cell>
          <cell r="BZ167">
            <v>-1005</v>
          </cell>
          <cell r="CA167">
            <v>151144</v>
          </cell>
          <cell r="CB167">
            <v>1</v>
          </cell>
          <cell r="CC167">
            <v>0</v>
          </cell>
          <cell r="CD167">
            <v>0</v>
          </cell>
          <cell r="CE167">
            <v>0</v>
          </cell>
          <cell r="CF167">
            <v>0</v>
          </cell>
          <cell r="CG167">
            <v>0</v>
          </cell>
          <cell r="CH167">
            <v>0</v>
          </cell>
          <cell r="CI167">
            <v>0</v>
          </cell>
          <cell r="CJ167">
            <v>0</v>
          </cell>
          <cell r="CK167">
            <v>0</v>
          </cell>
          <cell r="CL167">
            <v>23</v>
          </cell>
          <cell r="CM167">
            <v>23</v>
          </cell>
        </row>
        <row r="168">
          <cell r="A168">
            <v>36130</v>
          </cell>
          <cell r="B168">
            <v>69148</v>
          </cell>
          <cell r="C168">
            <v>7370</v>
          </cell>
          <cell r="D168">
            <v>76518</v>
          </cell>
          <cell r="E168">
            <v>22548</v>
          </cell>
          <cell r="F168">
            <v>4429</v>
          </cell>
          <cell r="G168">
            <v>26977</v>
          </cell>
          <cell r="H168">
            <v>6812</v>
          </cell>
          <cell r="I168">
            <v>33789</v>
          </cell>
          <cell r="J168">
            <v>3814</v>
          </cell>
          <cell r="K168">
            <v>10822</v>
          </cell>
          <cell r="L168">
            <v>48425</v>
          </cell>
          <cell r="M168">
            <v>12998</v>
          </cell>
          <cell r="N168">
            <v>137942</v>
          </cell>
          <cell r="O168">
            <v>16399</v>
          </cell>
          <cell r="P168">
            <v>-4</v>
          </cell>
          <cell r="Q168">
            <v>154337</v>
          </cell>
          <cell r="R168">
            <v>1.4</v>
          </cell>
          <cell r="S168">
            <v>2</v>
          </cell>
          <cell r="T168">
            <v>1.5</v>
          </cell>
          <cell r="U168">
            <v>2.9</v>
          </cell>
          <cell r="V168">
            <v>-1.5</v>
          </cell>
          <cell r="W168">
            <v>2.1</v>
          </cell>
          <cell r="X168">
            <v>1.6</v>
          </cell>
          <cell r="Y168">
            <v>2</v>
          </cell>
          <cell r="Z168">
            <v>1.4</v>
          </cell>
          <cell r="AA168">
            <v>1.2</v>
          </cell>
          <cell r="AB168">
            <v>1.8</v>
          </cell>
          <cell r="AC168">
            <v>-1</v>
          </cell>
          <cell r="AD168">
            <v>1.4</v>
          </cell>
          <cell r="AE168">
            <v>0.5</v>
          </cell>
          <cell r="AF168">
            <v>1.5</v>
          </cell>
          <cell r="AG168">
            <v>69051</v>
          </cell>
          <cell r="AH168">
            <v>7367</v>
          </cell>
          <cell r="AI168">
            <v>76418</v>
          </cell>
          <cell r="AJ168">
            <v>22725</v>
          </cell>
          <cell r="AK168">
            <v>4375</v>
          </cell>
          <cell r="AL168">
            <v>27100</v>
          </cell>
          <cell r="AM168">
            <v>6810</v>
          </cell>
          <cell r="AN168">
            <v>33910</v>
          </cell>
          <cell r="AO168">
            <v>3814</v>
          </cell>
          <cell r="AP168">
            <v>10825</v>
          </cell>
          <cell r="AQ168">
            <v>48548</v>
          </cell>
          <cell r="AR168">
            <v>13172</v>
          </cell>
          <cell r="AS168">
            <v>138138</v>
          </cell>
          <cell r="AT168">
            <v>16306</v>
          </cell>
          <cell r="AU168">
            <v>443</v>
          </cell>
          <cell r="AV168">
            <v>154888</v>
          </cell>
          <cell r="AW168">
            <v>0.6</v>
          </cell>
          <cell r="AX168">
            <v>1.2</v>
          </cell>
          <cell r="AY168">
            <v>0.6</v>
          </cell>
          <cell r="AZ168">
            <v>4.8</v>
          </cell>
          <cell r="BA168">
            <v>0</v>
          </cell>
          <cell r="BB168">
            <v>4</v>
          </cell>
          <cell r="BC168">
            <v>1.7</v>
          </cell>
          <cell r="BD168">
            <v>3.5</v>
          </cell>
          <cell r="BE168">
            <v>1.3</v>
          </cell>
          <cell r="BF168">
            <v>1.2</v>
          </cell>
          <cell r="BG168">
            <v>2.8</v>
          </cell>
          <cell r="BH168">
            <v>1.9</v>
          </cell>
          <cell r="BI168">
            <v>1.5</v>
          </cell>
          <cell r="BJ168">
            <v>-2.4</v>
          </cell>
          <cell r="BK168">
            <v>1.9</v>
          </cell>
          <cell r="BL168">
            <v>71154</v>
          </cell>
          <cell r="BM168">
            <v>7589</v>
          </cell>
          <cell r="BN168">
            <v>78742</v>
          </cell>
          <cell r="BO168">
            <v>24742</v>
          </cell>
          <cell r="BP168">
            <v>4255</v>
          </cell>
          <cell r="BQ168">
            <v>28997</v>
          </cell>
          <cell r="BR168">
            <v>6810</v>
          </cell>
          <cell r="BS168">
            <v>35807</v>
          </cell>
          <cell r="BT168">
            <v>3814</v>
          </cell>
          <cell r="BU168">
            <v>10813</v>
          </cell>
          <cell r="BV168">
            <v>50433</v>
          </cell>
          <cell r="BW168">
            <v>15697</v>
          </cell>
          <cell r="BX168">
            <v>144872</v>
          </cell>
          <cell r="BY168">
            <v>16678</v>
          </cell>
          <cell r="BZ168">
            <v>357</v>
          </cell>
          <cell r="CA168">
            <v>161908</v>
          </cell>
          <cell r="CB168">
            <v>0</v>
          </cell>
          <cell r="CC168">
            <v>0</v>
          </cell>
          <cell r="CD168">
            <v>0</v>
          </cell>
          <cell r="CE168">
            <v>0</v>
          </cell>
          <cell r="CF168">
            <v>0</v>
          </cell>
          <cell r="CG168">
            <v>0</v>
          </cell>
          <cell r="CH168">
            <v>0</v>
          </cell>
          <cell r="CI168">
            <v>0</v>
          </cell>
          <cell r="CJ168">
            <v>1</v>
          </cell>
          <cell r="CK168">
            <v>0</v>
          </cell>
          <cell r="CL168">
            <v>25</v>
          </cell>
          <cell r="CM168">
            <v>25</v>
          </cell>
        </row>
        <row r="169">
          <cell r="A169">
            <v>36220</v>
          </cell>
          <cell r="B169">
            <v>69807</v>
          </cell>
          <cell r="C169">
            <v>7446</v>
          </cell>
          <cell r="D169">
            <v>77253</v>
          </cell>
          <cell r="E169">
            <v>22616</v>
          </cell>
          <cell r="F169">
            <v>4460</v>
          </cell>
          <cell r="G169">
            <v>27076</v>
          </cell>
          <cell r="H169">
            <v>6959</v>
          </cell>
          <cell r="I169">
            <v>34035</v>
          </cell>
          <cell r="J169">
            <v>3859</v>
          </cell>
          <cell r="K169">
            <v>10972</v>
          </cell>
          <cell r="L169">
            <v>48866</v>
          </cell>
          <cell r="M169">
            <v>12937</v>
          </cell>
          <cell r="N169">
            <v>139055</v>
          </cell>
          <cell r="O169">
            <v>16627</v>
          </cell>
          <cell r="P169">
            <v>427</v>
          </cell>
          <cell r="Q169">
            <v>156109</v>
          </cell>
          <cell r="R169">
            <v>1</v>
          </cell>
          <cell r="S169">
            <v>1</v>
          </cell>
          <cell r="T169">
            <v>1</v>
          </cell>
          <cell r="U169">
            <v>0.3</v>
          </cell>
          <cell r="V169">
            <v>0.7</v>
          </cell>
          <cell r="W169">
            <v>0.4</v>
          </cell>
          <cell r="X169">
            <v>2.2000000000000002</v>
          </cell>
          <cell r="Y169">
            <v>0.7</v>
          </cell>
          <cell r="Z169">
            <v>1.2</v>
          </cell>
          <cell r="AA169">
            <v>1.4</v>
          </cell>
          <cell r="AB169">
            <v>0.9</v>
          </cell>
          <cell r="AC169">
            <v>-0.5</v>
          </cell>
          <cell r="AD169">
            <v>0.8</v>
          </cell>
          <cell r="AE169">
            <v>1.4</v>
          </cell>
          <cell r="AF169">
            <v>1.1000000000000001</v>
          </cell>
          <cell r="AG169">
            <v>69650</v>
          </cell>
          <cell r="AH169">
            <v>7432</v>
          </cell>
          <cell r="AI169">
            <v>77081</v>
          </cell>
          <cell r="AJ169">
            <v>23264</v>
          </cell>
          <cell r="AK169">
            <v>4621</v>
          </cell>
          <cell r="AL169">
            <v>27885</v>
          </cell>
          <cell r="AM169">
            <v>6956</v>
          </cell>
          <cell r="AN169">
            <v>34841</v>
          </cell>
          <cell r="AO169">
            <v>3860</v>
          </cell>
          <cell r="AP169">
            <v>10967</v>
          </cell>
          <cell r="AQ169">
            <v>49667</v>
          </cell>
          <cell r="AR169">
            <v>12937</v>
          </cell>
          <cell r="AS169">
            <v>139685</v>
          </cell>
          <cell r="AT169">
            <v>16441</v>
          </cell>
          <cell r="AU169">
            <v>117</v>
          </cell>
          <cell r="AV169">
            <v>156243</v>
          </cell>
          <cell r="AW169">
            <v>0.9</v>
          </cell>
          <cell r="AX169">
            <v>0.9</v>
          </cell>
          <cell r="AY169">
            <v>0.9</v>
          </cell>
          <cell r="AZ169">
            <v>2.4</v>
          </cell>
          <cell r="BA169">
            <v>5.6</v>
          </cell>
          <cell r="BB169">
            <v>2.9</v>
          </cell>
          <cell r="BC169">
            <v>2.1</v>
          </cell>
          <cell r="BD169">
            <v>2.7</v>
          </cell>
          <cell r="BE169">
            <v>1.2</v>
          </cell>
          <cell r="BF169">
            <v>1.3</v>
          </cell>
          <cell r="BG169">
            <v>2.2999999999999998</v>
          </cell>
          <cell r="BH169">
            <v>-1.8</v>
          </cell>
          <cell r="BI169">
            <v>1.1000000000000001</v>
          </cell>
          <cell r="BJ169">
            <v>0.8</v>
          </cell>
          <cell r="BK169">
            <v>0.9</v>
          </cell>
          <cell r="BL169">
            <v>68083</v>
          </cell>
          <cell r="BM169">
            <v>7255</v>
          </cell>
          <cell r="BN169">
            <v>75338</v>
          </cell>
          <cell r="BO169">
            <v>21302</v>
          </cell>
          <cell r="BP169">
            <v>4653</v>
          </cell>
          <cell r="BQ169">
            <v>25955</v>
          </cell>
          <cell r="BR169">
            <v>6956</v>
          </cell>
          <cell r="BS169">
            <v>32911</v>
          </cell>
          <cell r="BT169">
            <v>3860</v>
          </cell>
          <cell r="BU169">
            <v>10971</v>
          </cell>
          <cell r="BV169">
            <v>47742</v>
          </cell>
          <cell r="BW169">
            <v>11991</v>
          </cell>
          <cell r="BX169">
            <v>135072</v>
          </cell>
          <cell r="BY169">
            <v>16388</v>
          </cell>
          <cell r="BZ169">
            <v>-820</v>
          </cell>
          <cell r="CA169">
            <v>150640</v>
          </cell>
          <cell r="CB169">
            <v>0</v>
          </cell>
          <cell r="CC169">
            <v>0</v>
          </cell>
          <cell r="CD169">
            <v>0</v>
          </cell>
          <cell r="CE169">
            <v>0</v>
          </cell>
          <cell r="CF169">
            <v>0</v>
          </cell>
          <cell r="CG169">
            <v>0</v>
          </cell>
          <cell r="CH169">
            <v>0</v>
          </cell>
          <cell r="CI169">
            <v>0</v>
          </cell>
          <cell r="CJ169">
            <v>0</v>
          </cell>
          <cell r="CK169">
            <v>0</v>
          </cell>
          <cell r="CL169">
            <v>22</v>
          </cell>
          <cell r="CM169">
            <v>22</v>
          </cell>
        </row>
        <row r="170">
          <cell r="A170">
            <v>36312</v>
          </cell>
          <cell r="B170">
            <v>70496</v>
          </cell>
          <cell r="C170">
            <v>7494</v>
          </cell>
          <cell r="D170">
            <v>77990</v>
          </cell>
          <cell r="E170">
            <v>22354</v>
          </cell>
          <cell r="F170">
            <v>4485</v>
          </cell>
          <cell r="G170">
            <v>26839</v>
          </cell>
          <cell r="H170">
            <v>7151</v>
          </cell>
          <cell r="I170">
            <v>33990</v>
          </cell>
          <cell r="J170">
            <v>3895</v>
          </cell>
          <cell r="K170">
            <v>11153</v>
          </cell>
          <cell r="L170">
            <v>49037</v>
          </cell>
          <cell r="M170">
            <v>13021</v>
          </cell>
          <cell r="N170">
            <v>140048</v>
          </cell>
          <cell r="O170">
            <v>17027</v>
          </cell>
          <cell r="P170">
            <v>602</v>
          </cell>
          <cell r="Q170">
            <v>157677</v>
          </cell>
          <cell r="R170">
            <v>1</v>
          </cell>
          <cell r="S170">
            <v>0.6</v>
          </cell>
          <cell r="T170">
            <v>1</v>
          </cell>
          <cell r="U170">
            <v>-1.2</v>
          </cell>
          <cell r="V170">
            <v>0.6</v>
          </cell>
          <cell r="W170">
            <v>-0.9</v>
          </cell>
          <cell r="X170">
            <v>2.8</v>
          </cell>
          <cell r="Y170">
            <v>-0.1</v>
          </cell>
          <cell r="Z170">
            <v>0.9</v>
          </cell>
          <cell r="AA170">
            <v>1.7</v>
          </cell>
          <cell r="AB170">
            <v>0.4</v>
          </cell>
          <cell r="AC170">
            <v>0.6</v>
          </cell>
          <cell r="AD170">
            <v>0.7</v>
          </cell>
          <cell r="AE170">
            <v>2.4</v>
          </cell>
          <cell r="AF170">
            <v>1</v>
          </cell>
          <cell r="AG170">
            <v>70790</v>
          </cell>
          <cell r="AH170">
            <v>7534</v>
          </cell>
          <cell r="AI170">
            <v>78324</v>
          </cell>
          <cell r="AJ170">
            <v>21820</v>
          </cell>
          <cell r="AK170">
            <v>4466</v>
          </cell>
          <cell r="AL170">
            <v>26286</v>
          </cell>
          <cell r="AM170">
            <v>7132</v>
          </cell>
          <cell r="AN170">
            <v>33418</v>
          </cell>
          <cell r="AO170">
            <v>3901</v>
          </cell>
          <cell r="AP170">
            <v>11133</v>
          </cell>
          <cell r="AQ170">
            <v>48452</v>
          </cell>
          <cell r="AR170">
            <v>12723</v>
          </cell>
          <cell r="AS170">
            <v>139499</v>
          </cell>
          <cell r="AT170">
            <v>16923</v>
          </cell>
          <cell r="AU170">
            <v>754</v>
          </cell>
          <cell r="AV170">
            <v>157176</v>
          </cell>
          <cell r="AW170">
            <v>1.6</v>
          </cell>
          <cell r="AX170">
            <v>1.4</v>
          </cell>
          <cell r="AY170">
            <v>1.6</v>
          </cell>
          <cell r="AZ170">
            <v>-6.2</v>
          </cell>
          <cell r="BA170">
            <v>-3.4</v>
          </cell>
          <cell r="BB170">
            <v>-5.7</v>
          </cell>
          <cell r="BC170">
            <v>2.5</v>
          </cell>
          <cell r="BD170">
            <v>-4.0999999999999996</v>
          </cell>
          <cell r="BE170">
            <v>1.1000000000000001</v>
          </cell>
          <cell r="BF170">
            <v>1.5</v>
          </cell>
          <cell r="BG170">
            <v>-2.4</v>
          </cell>
          <cell r="BH170">
            <v>-1.7</v>
          </cell>
          <cell r="BI170">
            <v>-0.1</v>
          </cell>
          <cell r="BJ170">
            <v>2.9</v>
          </cell>
          <cell r="BK170">
            <v>0.6</v>
          </cell>
          <cell r="BL170">
            <v>70363</v>
          </cell>
          <cell r="BM170">
            <v>7486</v>
          </cell>
          <cell r="BN170">
            <v>77849</v>
          </cell>
          <cell r="BO170">
            <v>21319</v>
          </cell>
          <cell r="BP170">
            <v>4185</v>
          </cell>
          <cell r="BQ170">
            <v>25504</v>
          </cell>
          <cell r="BR170">
            <v>7132</v>
          </cell>
          <cell r="BS170">
            <v>32636</v>
          </cell>
          <cell r="BT170">
            <v>3901</v>
          </cell>
          <cell r="BU170">
            <v>11166</v>
          </cell>
          <cell r="BV170">
            <v>47703</v>
          </cell>
          <cell r="BW170">
            <v>12367</v>
          </cell>
          <cell r="BX170">
            <v>137920</v>
          </cell>
          <cell r="BY170">
            <v>16722</v>
          </cell>
          <cell r="BZ170">
            <v>1468</v>
          </cell>
          <cell r="CA170">
            <v>156109</v>
          </cell>
          <cell r="CB170">
            <v>-1</v>
          </cell>
          <cell r="CC170">
            <v>0</v>
          </cell>
          <cell r="CD170">
            <v>0</v>
          </cell>
          <cell r="CE170">
            <v>0</v>
          </cell>
          <cell r="CF170">
            <v>1</v>
          </cell>
          <cell r="CG170">
            <v>0</v>
          </cell>
          <cell r="CH170">
            <v>0</v>
          </cell>
          <cell r="CI170">
            <v>0</v>
          </cell>
          <cell r="CJ170">
            <v>0</v>
          </cell>
          <cell r="CK170">
            <v>0</v>
          </cell>
          <cell r="CL170">
            <v>23</v>
          </cell>
          <cell r="CM170">
            <v>23</v>
          </cell>
        </row>
        <row r="171">
          <cell r="A171">
            <v>36404</v>
          </cell>
          <cell r="B171">
            <v>71573</v>
          </cell>
          <cell r="C171">
            <v>7574</v>
          </cell>
          <cell r="D171">
            <v>79147</v>
          </cell>
          <cell r="E171">
            <v>22773</v>
          </cell>
          <cell r="F171">
            <v>4524</v>
          </cell>
          <cell r="G171">
            <v>27297</v>
          </cell>
          <cell r="H171">
            <v>7360</v>
          </cell>
          <cell r="I171">
            <v>34657</v>
          </cell>
          <cell r="J171">
            <v>3926</v>
          </cell>
          <cell r="K171">
            <v>11355</v>
          </cell>
          <cell r="L171">
            <v>49938</v>
          </cell>
          <cell r="M171">
            <v>13211</v>
          </cell>
          <cell r="N171">
            <v>142295</v>
          </cell>
          <cell r="O171">
            <v>17489</v>
          </cell>
          <cell r="P171">
            <v>332</v>
          </cell>
          <cell r="Q171">
            <v>160116</v>
          </cell>
          <cell r="R171">
            <v>1.5</v>
          </cell>
          <cell r="S171">
            <v>1.1000000000000001</v>
          </cell>
          <cell r="T171">
            <v>1.5</v>
          </cell>
          <cell r="U171">
            <v>1.9</v>
          </cell>
          <cell r="V171">
            <v>0.9</v>
          </cell>
          <cell r="W171">
            <v>1.7</v>
          </cell>
          <cell r="X171">
            <v>2.9</v>
          </cell>
          <cell r="Y171">
            <v>2</v>
          </cell>
          <cell r="Z171">
            <v>0.8</v>
          </cell>
          <cell r="AA171">
            <v>1.8</v>
          </cell>
          <cell r="AB171">
            <v>1.8</v>
          </cell>
          <cell r="AC171">
            <v>1.5</v>
          </cell>
          <cell r="AD171">
            <v>1.6</v>
          </cell>
          <cell r="AE171">
            <v>2.7</v>
          </cell>
          <cell r="AF171">
            <v>1.5</v>
          </cell>
          <cell r="AG171">
            <v>71094</v>
          </cell>
          <cell r="AH171">
            <v>7511</v>
          </cell>
          <cell r="AI171">
            <v>78605</v>
          </cell>
          <cell r="AJ171">
            <v>22445</v>
          </cell>
          <cell r="AK171">
            <v>4382</v>
          </cell>
          <cell r="AL171">
            <v>26827</v>
          </cell>
          <cell r="AM171">
            <v>7377</v>
          </cell>
          <cell r="AN171">
            <v>34204</v>
          </cell>
          <cell r="AO171">
            <v>3922</v>
          </cell>
          <cell r="AP171">
            <v>11374</v>
          </cell>
          <cell r="AQ171">
            <v>49500</v>
          </cell>
          <cell r="AR171">
            <v>13540</v>
          </cell>
          <cell r="AS171">
            <v>141646</v>
          </cell>
          <cell r="AT171">
            <v>17933</v>
          </cell>
          <cell r="AU171">
            <v>648</v>
          </cell>
          <cell r="AV171">
            <v>160226</v>
          </cell>
          <cell r="AW171">
            <v>0.4</v>
          </cell>
          <cell r="AX171">
            <v>-0.3</v>
          </cell>
          <cell r="AY171">
            <v>0.4</v>
          </cell>
          <cell r="AZ171">
            <v>2.9</v>
          </cell>
          <cell r="BA171">
            <v>-1.9</v>
          </cell>
          <cell r="BB171">
            <v>2.1</v>
          </cell>
          <cell r="BC171">
            <v>3.4</v>
          </cell>
          <cell r="BD171">
            <v>2.4</v>
          </cell>
          <cell r="BE171">
            <v>0.5</v>
          </cell>
          <cell r="BF171">
            <v>2.2000000000000002</v>
          </cell>
          <cell r="BG171">
            <v>2.2000000000000002</v>
          </cell>
          <cell r="BH171">
            <v>6.4</v>
          </cell>
          <cell r="BI171">
            <v>1.5</v>
          </cell>
          <cell r="BJ171">
            <v>6</v>
          </cell>
          <cell r="BK171">
            <v>1.9</v>
          </cell>
          <cell r="BL171">
            <v>71012</v>
          </cell>
          <cell r="BM171">
            <v>7519</v>
          </cell>
          <cell r="BN171">
            <v>78530</v>
          </cell>
          <cell r="BO171">
            <v>23466</v>
          </cell>
          <cell r="BP171">
            <v>4731</v>
          </cell>
          <cell r="BQ171">
            <v>28197</v>
          </cell>
          <cell r="BR171">
            <v>7377</v>
          </cell>
          <cell r="BS171">
            <v>35574</v>
          </cell>
          <cell r="BT171">
            <v>3922</v>
          </cell>
          <cell r="BU171">
            <v>11348</v>
          </cell>
          <cell r="BV171">
            <v>50844</v>
          </cell>
          <cell r="BW171">
            <v>11835</v>
          </cell>
          <cell r="BX171">
            <v>141209</v>
          </cell>
          <cell r="BY171">
            <v>17747</v>
          </cell>
          <cell r="BZ171">
            <v>544</v>
          </cell>
          <cell r="CA171">
            <v>159501</v>
          </cell>
          <cell r="CB171">
            <v>0</v>
          </cell>
          <cell r="CC171">
            <v>0</v>
          </cell>
          <cell r="CD171">
            <v>-1</v>
          </cell>
          <cell r="CE171">
            <v>0</v>
          </cell>
          <cell r="CF171">
            <v>0</v>
          </cell>
          <cell r="CG171">
            <v>0</v>
          </cell>
          <cell r="CH171">
            <v>0</v>
          </cell>
          <cell r="CI171">
            <v>0</v>
          </cell>
          <cell r="CJ171">
            <v>0</v>
          </cell>
          <cell r="CK171">
            <v>0</v>
          </cell>
          <cell r="CL171">
            <v>9</v>
          </cell>
          <cell r="CM171">
            <v>9</v>
          </cell>
        </row>
        <row r="172">
          <cell r="A172">
            <v>36495</v>
          </cell>
          <cell r="B172">
            <v>72846</v>
          </cell>
          <cell r="C172">
            <v>7689</v>
          </cell>
          <cell r="D172">
            <v>80534</v>
          </cell>
          <cell r="E172">
            <v>24253</v>
          </cell>
          <cell r="F172">
            <v>4641</v>
          </cell>
          <cell r="G172">
            <v>28894</v>
          </cell>
          <cell r="H172">
            <v>7548</v>
          </cell>
          <cell r="I172">
            <v>36442</v>
          </cell>
          <cell r="J172">
            <v>3965</v>
          </cell>
          <cell r="K172">
            <v>11560</v>
          </cell>
          <cell r="L172">
            <v>51967</v>
          </cell>
          <cell r="M172">
            <v>13371</v>
          </cell>
          <cell r="N172">
            <v>145873</v>
          </cell>
          <cell r="O172">
            <v>17652</v>
          </cell>
          <cell r="P172">
            <v>-68</v>
          </cell>
          <cell r="Q172">
            <v>163457</v>
          </cell>
          <cell r="R172">
            <v>1.8</v>
          </cell>
          <cell r="S172">
            <v>1.5</v>
          </cell>
          <cell r="T172">
            <v>1.8</v>
          </cell>
          <cell r="U172">
            <v>6.5</v>
          </cell>
          <cell r="V172">
            <v>2.6</v>
          </cell>
          <cell r="W172">
            <v>5.8</v>
          </cell>
          <cell r="X172">
            <v>2.6</v>
          </cell>
          <cell r="Y172">
            <v>5.2</v>
          </cell>
          <cell r="Z172">
            <v>1</v>
          </cell>
          <cell r="AA172">
            <v>1.8</v>
          </cell>
          <cell r="AB172">
            <v>4.0999999999999996</v>
          </cell>
          <cell r="AC172">
            <v>1.2</v>
          </cell>
          <cell r="AD172">
            <v>2.5</v>
          </cell>
          <cell r="AE172">
            <v>0.9</v>
          </cell>
          <cell r="AF172">
            <v>2.1</v>
          </cell>
          <cell r="AG172">
            <v>73082</v>
          </cell>
          <cell r="AH172">
            <v>7712</v>
          </cell>
          <cell r="AI172">
            <v>80794</v>
          </cell>
          <cell r="AJ172">
            <v>24247</v>
          </cell>
          <cell r="AK172">
            <v>4744</v>
          </cell>
          <cell r="AL172">
            <v>28991</v>
          </cell>
          <cell r="AM172">
            <v>7553</v>
          </cell>
          <cell r="AN172">
            <v>36544</v>
          </cell>
          <cell r="AO172">
            <v>3964</v>
          </cell>
          <cell r="AP172">
            <v>11554</v>
          </cell>
          <cell r="AQ172">
            <v>52062</v>
          </cell>
          <cell r="AR172">
            <v>13197</v>
          </cell>
          <cell r="AS172">
            <v>146053</v>
          </cell>
          <cell r="AT172">
            <v>17389</v>
          </cell>
          <cell r="AU172">
            <v>-413</v>
          </cell>
          <cell r="AV172">
            <v>163029</v>
          </cell>
          <cell r="AW172">
            <v>2.8</v>
          </cell>
          <cell r="AX172">
            <v>2.7</v>
          </cell>
          <cell r="AY172">
            <v>2.8</v>
          </cell>
          <cell r="AZ172">
            <v>8</v>
          </cell>
          <cell r="BA172">
            <v>8.3000000000000007</v>
          </cell>
          <cell r="BB172">
            <v>8.1</v>
          </cell>
          <cell r="BC172">
            <v>2.4</v>
          </cell>
          <cell r="BD172">
            <v>6.8</v>
          </cell>
          <cell r="BE172">
            <v>1.1000000000000001</v>
          </cell>
          <cell r="BF172">
            <v>1.6</v>
          </cell>
          <cell r="BG172">
            <v>5.2</v>
          </cell>
          <cell r="BH172">
            <v>-2.5</v>
          </cell>
          <cell r="BI172">
            <v>3.1</v>
          </cell>
          <cell r="BJ172">
            <v>-3</v>
          </cell>
          <cell r="BK172">
            <v>1.7</v>
          </cell>
          <cell r="BL172">
            <v>75155</v>
          </cell>
          <cell r="BM172">
            <v>7931</v>
          </cell>
          <cell r="BN172">
            <v>83086</v>
          </cell>
          <cell r="BO172">
            <v>25861</v>
          </cell>
          <cell r="BP172">
            <v>4633</v>
          </cell>
          <cell r="BQ172">
            <v>30495</v>
          </cell>
          <cell r="BR172">
            <v>7553</v>
          </cell>
          <cell r="BS172">
            <v>38048</v>
          </cell>
          <cell r="BT172">
            <v>3964</v>
          </cell>
          <cell r="BU172">
            <v>11539</v>
          </cell>
          <cell r="BV172">
            <v>53550</v>
          </cell>
          <cell r="BW172">
            <v>15584</v>
          </cell>
          <cell r="BX172">
            <v>152220</v>
          </cell>
          <cell r="BY172">
            <v>17819</v>
          </cell>
          <cell r="BZ172">
            <v>242</v>
          </cell>
          <cell r="CA172">
            <v>170281</v>
          </cell>
          <cell r="CB172">
            <v>0</v>
          </cell>
          <cell r="CC172">
            <v>0</v>
          </cell>
          <cell r="CD172">
            <v>0</v>
          </cell>
          <cell r="CE172">
            <v>0</v>
          </cell>
          <cell r="CF172">
            <v>0</v>
          </cell>
          <cell r="CG172">
            <v>0</v>
          </cell>
          <cell r="CH172">
            <v>0</v>
          </cell>
          <cell r="CI172">
            <v>0</v>
          </cell>
          <cell r="CJ172">
            <v>0</v>
          </cell>
          <cell r="CK172">
            <v>-1</v>
          </cell>
          <cell r="CL172">
            <v>-3</v>
          </cell>
          <cell r="CM172">
            <v>-4</v>
          </cell>
        </row>
        <row r="173">
          <cell r="A173">
            <v>36586</v>
          </cell>
          <cell r="B173">
            <v>74162</v>
          </cell>
          <cell r="C173">
            <v>7835</v>
          </cell>
          <cell r="D173">
            <v>81998</v>
          </cell>
          <cell r="E173">
            <v>26244</v>
          </cell>
          <cell r="F173">
            <v>4775</v>
          </cell>
          <cell r="G173">
            <v>31019</v>
          </cell>
          <cell r="H173">
            <v>7688</v>
          </cell>
          <cell r="I173">
            <v>38707</v>
          </cell>
          <cell r="J173">
            <v>4025</v>
          </cell>
          <cell r="K173">
            <v>11732</v>
          </cell>
          <cell r="L173">
            <v>54464</v>
          </cell>
          <cell r="M173">
            <v>13410</v>
          </cell>
          <cell r="N173">
            <v>149871</v>
          </cell>
          <cell r="O173">
            <v>17675</v>
          </cell>
          <cell r="P173">
            <v>-231</v>
          </cell>
          <cell r="Q173">
            <v>167315</v>
          </cell>
          <cell r="R173">
            <v>1.8</v>
          </cell>
          <cell r="S173">
            <v>1.9</v>
          </cell>
          <cell r="T173">
            <v>1.8</v>
          </cell>
          <cell r="U173">
            <v>8.1999999999999993</v>
          </cell>
          <cell r="V173">
            <v>2.9</v>
          </cell>
          <cell r="W173">
            <v>7.4</v>
          </cell>
          <cell r="X173">
            <v>1.8</v>
          </cell>
          <cell r="Y173">
            <v>6.2</v>
          </cell>
          <cell r="Z173">
            <v>1.5</v>
          </cell>
          <cell r="AA173">
            <v>1.5</v>
          </cell>
          <cell r="AB173">
            <v>4.8</v>
          </cell>
          <cell r="AC173">
            <v>0.3</v>
          </cell>
          <cell r="AD173">
            <v>2.7</v>
          </cell>
          <cell r="AE173">
            <v>0.1</v>
          </cell>
          <cell r="AF173">
            <v>2.4</v>
          </cell>
          <cell r="AG173">
            <v>74304</v>
          </cell>
          <cell r="AH173">
            <v>7854</v>
          </cell>
          <cell r="AI173">
            <v>82158</v>
          </cell>
          <cell r="AJ173">
            <v>26541</v>
          </cell>
          <cell r="AK173">
            <v>4778</v>
          </cell>
          <cell r="AL173">
            <v>31319</v>
          </cell>
          <cell r="AM173">
            <v>7691</v>
          </cell>
          <cell r="AN173">
            <v>39010</v>
          </cell>
          <cell r="AO173">
            <v>4023</v>
          </cell>
          <cell r="AP173">
            <v>11725</v>
          </cell>
          <cell r="AQ173">
            <v>54758</v>
          </cell>
          <cell r="AR173">
            <v>13531</v>
          </cell>
          <cell r="AS173">
            <v>150447</v>
          </cell>
          <cell r="AT173">
            <v>17853</v>
          </cell>
          <cell r="AU173">
            <v>-361</v>
          </cell>
          <cell r="AV173">
            <v>167938</v>
          </cell>
          <cell r="AW173">
            <v>1.7</v>
          </cell>
          <cell r="AX173">
            <v>1.8</v>
          </cell>
          <cell r="AY173">
            <v>1.7</v>
          </cell>
          <cell r="AZ173">
            <v>9.5</v>
          </cell>
          <cell r="BA173">
            <v>0.7</v>
          </cell>
          <cell r="BB173">
            <v>8</v>
          </cell>
          <cell r="BC173">
            <v>1.8</v>
          </cell>
          <cell r="BD173">
            <v>6.7</v>
          </cell>
          <cell r="BE173">
            <v>1.5</v>
          </cell>
          <cell r="BF173">
            <v>1.5</v>
          </cell>
          <cell r="BG173">
            <v>5.2</v>
          </cell>
          <cell r="BH173">
            <v>2.5</v>
          </cell>
          <cell r="BI173">
            <v>3</v>
          </cell>
          <cell r="BJ173">
            <v>2.7</v>
          </cell>
          <cell r="BK173">
            <v>3</v>
          </cell>
          <cell r="BL173">
            <v>72677</v>
          </cell>
          <cell r="BM173">
            <v>7665</v>
          </cell>
          <cell r="BN173">
            <v>80342</v>
          </cell>
          <cell r="BO173">
            <v>24852</v>
          </cell>
          <cell r="BP173">
            <v>4830</v>
          </cell>
          <cell r="BQ173">
            <v>29682</v>
          </cell>
          <cell r="BR173">
            <v>7691</v>
          </cell>
          <cell r="BS173">
            <v>37373</v>
          </cell>
          <cell r="BT173">
            <v>4023</v>
          </cell>
          <cell r="BU173">
            <v>11734</v>
          </cell>
          <cell r="BV173">
            <v>53130</v>
          </cell>
          <cell r="BW173">
            <v>12893</v>
          </cell>
          <cell r="BX173">
            <v>146366</v>
          </cell>
          <cell r="BY173">
            <v>17781</v>
          </cell>
          <cell r="BZ173">
            <v>-1526</v>
          </cell>
          <cell r="CA173">
            <v>162620</v>
          </cell>
          <cell r="CB173">
            <v>0</v>
          </cell>
          <cell r="CC173">
            <v>0</v>
          </cell>
          <cell r="CD173">
            <v>0</v>
          </cell>
          <cell r="CE173">
            <v>0</v>
          </cell>
          <cell r="CF173">
            <v>0</v>
          </cell>
          <cell r="CG173">
            <v>0</v>
          </cell>
          <cell r="CH173">
            <v>0</v>
          </cell>
          <cell r="CI173">
            <v>0</v>
          </cell>
          <cell r="CJ173">
            <v>0</v>
          </cell>
          <cell r="CK173">
            <v>-1</v>
          </cell>
          <cell r="CL173">
            <v>-8</v>
          </cell>
          <cell r="CM173">
            <v>-8</v>
          </cell>
        </row>
        <row r="174">
          <cell r="A174">
            <v>36678</v>
          </cell>
          <cell r="B174">
            <v>75346</v>
          </cell>
          <cell r="C174">
            <v>7991</v>
          </cell>
          <cell r="D174">
            <v>83337</v>
          </cell>
          <cell r="E174">
            <v>27456</v>
          </cell>
          <cell r="F174">
            <v>4850</v>
          </cell>
          <cell r="G174">
            <v>32307</v>
          </cell>
          <cell r="H174">
            <v>7784</v>
          </cell>
          <cell r="I174">
            <v>40091</v>
          </cell>
          <cell r="J174">
            <v>4108</v>
          </cell>
          <cell r="K174">
            <v>11847</v>
          </cell>
          <cell r="L174">
            <v>56045</v>
          </cell>
          <cell r="M174">
            <v>13222</v>
          </cell>
          <cell r="N174">
            <v>152604</v>
          </cell>
          <cell r="O174">
            <v>18041</v>
          </cell>
          <cell r="P174">
            <v>-196</v>
          </cell>
          <cell r="Q174">
            <v>170449</v>
          </cell>
          <cell r="R174">
            <v>1.6</v>
          </cell>
          <cell r="S174">
            <v>2</v>
          </cell>
          <cell r="T174">
            <v>1.6</v>
          </cell>
          <cell r="U174">
            <v>4.5999999999999996</v>
          </cell>
          <cell r="V174">
            <v>1.6</v>
          </cell>
          <cell r="W174">
            <v>4.2</v>
          </cell>
          <cell r="X174">
            <v>1.3</v>
          </cell>
          <cell r="Y174">
            <v>3.6</v>
          </cell>
          <cell r="Z174">
            <v>2.1</v>
          </cell>
          <cell r="AA174">
            <v>1</v>
          </cell>
          <cell r="AB174">
            <v>2.9</v>
          </cell>
          <cell r="AC174">
            <v>-1.4</v>
          </cell>
          <cell r="AD174">
            <v>1.8</v>
          </cell>
          <cell r="AE174">
            <v>2.1</v>
          </cell>
          <cell r="AF174">
            <v>1.9</v>
          </cell>
          <cell r="AG174">
            <v>75178</v>
          </cell>
          <cell r="AH174">
            <v>7964</v>
          </cell>
          <cell r="AI174">
            <v>83141</v>
          </cell>
          <cell r="AJ174">
            <v>27381</v>
          </cell>
          <cell r="AK174">
            <v>4833</v>
          </cell>
          <cell r="AL174">
            <v>32213</v>
          </cell>
          <cell r="AM174">
            <v>7789</v>
          </cell>
          <cell r="AN174">
            <v>40002</v>
          </cell>
          <cell r="AO174">
            <v>4100</v>
          </cell>
          <cell r="AP174">
            <v>11887</v>
          </cell>
          <cell r="AQ174">
            <v>55990</v>
          </cell>
          <cell r="AR174">
            <v>13107</v>
          </cell>
          <cell r="AS174">
            <v>152238</v>
          </cell>
          <cell r="AT174">
            <v>17777</v>
          </cell>
          <cell r="AU174">
            <v>-87</v>
          </cell>
          <cell r="AV174">
            <v>169928</v>
          </cell>
          <cell r="AW174">
            <v>1.2</v>
          </cell>
          <cell r="AX174">
            <v>1.4</v>
          </cell>
          <cell r="AY174">
            <v>1.2</v>
          </cell>
          <cell r="AZ174">
            <v>3.2</v>
          </cell>
          <cell r="BA174">
            <v>1.1000000000000001</v>
          </cell>
          <cell r="BB174">
            <v>2.9</v>
          </cell>
          <cell r="BC174">
            <v>1.3</v>
          </cell>
          <cell r="BD174">
            <v>2.5</v>
          </cell>
          <cell r="BE174">
            <v>1.9</v>
          </cell>
          <cell r="BF174">
            <v>1.4</v>
          </cell>
          <cell r="BG174">
            <v>2.2999999999999998</v>
          </cell>
          <cell r="BH174">
            <v>-3.1</v>
          </cell>
          <cell r="BI174">
            <v>1.2</v>
          </cell>
          <cell r="BJ174">
            <v>-0.4</v>
          </cell>
          <cell r="BK174">
            <v>1.2</v>
          </cell>
          <cell r="BL174">
            <v>74780</v>
          </cell>
          <cell r="BM174">
            <v>7924</v>
          </cell>
          <cell r="BN174">
            <v>82704</v>
          </cell>
          <cell r="BO174">
            <v>26079</v>
          </cell>
          <cell r="BP174">
            <v>4516</v>
          </cell>
          <cell r="BQ174">
            <v>30596</v>
          </cell>
          <cell r="BR174">
            <v>7789</v>
          </cell>
          <cell r="BS174">
            <v>38385</v>
          </cell>
          <cell r="BT174">
            <v>4100</v>
          </cell>
          <cell r="BU174">
            <v>11925</v>
          </cell>
          <cell r="BV174">
            <v>54410</v>
          </cell>
          <cell r="BW174">
            <v>13023</v>
          </cell>
          <cell r="BX174">
            <v>150138</v>
          </cell>
          <cell r="BY174">
            <v>17580</v>
          </cell>
          <cell r="BZ174">
            <v>739</v>
          </cell>
          <cell r="CA174">
            <v>168457</v>
          </cell>
          <cell r="CB174">
            <v>0</v>
          </cell>
          <cell r="CC174">
            <v>0</v>
          </cell>
          <cell r="CD174">
            <v>0</v>
          </cell>
          <cell r="CE174">
            <v>0</v>
          </cell>
          <cell r="CF174">
            <v>0</v>
          </cell>
          <cell r="CG174">
            <v>0</v>
          </cell>
          <cell r="CH174">
            <v>0</v>
          </cell>
          <cell r="CI174">
            <v>0</v>
          </cell>
          <cell r="CJ174">
            <v>0</v>
          </cell>
          <cell r="CK174">
            <v>0</v>
          </cell>
          <cell r="CL174">
            <v>-9</v>
          </cell>
          <cell r="CM174">
            <v>-10</v>
          </cell>
        </row>
        <row r="175">
          <cell r="A175">
            <v>36770</v>
          </cell>
          <cell r="B175">
            <v>76413</v>
          </cell>
          <cell r="C175">
            <v>8150</v>
          </cell>
          <cell r="D175">
            <v>84564</v>
          </cell>
          <cell r="E175">
            <v>27823</v>
          </cell>
          <cell r="F175">
            <v>4797</v>
          </cell>
          <cell r="G175">
            <v>32620</v>
          </cell>
          <cell r="H175">
            <v>7867</v>
          </cell>
          <cell r="I175">
            <v>40487</v>
          </cell>
          <cell r="J175">
            <v>4199</v>
          </cell>
          <cell r="K175">
            <v>11921</v>
          </cell>
          <cell r="L175">
            <v>56607</v>
          </cell>
          <cell r="M175">
            <v>12973</v>
          </cell>
          <cell r="N175">
            <v>154144</v>
          </cell>
          <cell r="O175">
            <v>18902</v>
          </cell>
          <cell r="P175">
            <v>-264</v>
          </cell>
          <cell r="Q175">
            <v>172782</v>
          </cell>
          <cell r="R175">
            <v>1.4</v>
          </cell>
          <cell r="S175">
            <v>2</v>
          </cell>
          <cell r="T175">
            <v>1.5</v>
          </cell>
          <cell r="U175">
            <v>1.3</v>
          </cell>
          <cell r="V175">
            <v>-1.1000000000000001</v>
          </cell>
          <cell r="W175">
            <v>1</v>
          </cell>
          <cell r="X175">
            <v>1.1000000000000001</v>
          </cell>
          <cell r="Y175">
            <v>1</v>
          </cell>
          <cell r="Z175">
            <v>2.2000000000000002</v>
          </cell>
          <cell r="AA175">
            <v>0.6</v>
          </cell>
          <cell r="AB175">
            <v>1</v>
          </cell>
          <cell r="AC175">
            <v>-1.9</v>
          </cell>
          <cell r="AD175">
            <v>1</v>
          </cell>
          <cell r="AE175">
            <v>4.8</v>
          </cell>
          <cell r="AF175">
            <v>1.4</v>
          </cell>
          <cell r="AG175">
            <v>76514</v>
          </cell>
          <cell r="AH175">
            <v>8168</v>
          </cell>
          <cell r="AI175">
            <v>84683</v>
          </cell>
          <cell r="AJ175">
            <v>28301</v>
          </cell>
          <cell r="AK175">
            <v>4788</v>
          </cell>
          <cell r="AL175">
            <v>33089</v>
          </cell>
          <cell r="AM175">
            <v>7854</v>
          </cell>
          <cell r="AN175">
            <v>40943</v>
          </cell>
          <cell r="AO175">
            <v>4207</v>
          </cell>
          <cell r="AP175">
            <v>11905</v>
          </cell>
          <cell r="AQ175">
            <v>57055</v>
          </cell>
          <cell r="AR175">
            <v>13315</v>
          </cell>
          <cell r="AS175">
            <v>155053</v>
          </cell>
          <cell r="AT175">
            <v>18813</v>
          </cell>
          <cell r="AU175">
            <v>234</v>
          </cell>
          <cell r="AV175">
            <v>174099</v>
          </cell>
          <cell r="AW175">
            <v>1.8</v>
          </cell>
          <cell r="AX175">
            <v>2.6</v>
          </cell>
          <cell r="AY175">
            <v>1.9</v>
          </cell>
          <cell r="AZ175">
            <v>3.4</v>
          </cell>
          <cell r="BA175">
            <v>-0.9</v>
          </cell>
          <cell r="BB175">
            <v>2.7</v>
          </cell>
          <cell r="BC175">
            <v>0.8</v>
          </cell>
          <cell r="BD175">
            <v>2.4</v>
          </cell>
          <cell r="BE175">
            <v>2.6</v>
          </cell>
          <cell r="BF175">
            <v>0.1</v>
          </cell>
          <cell r="BG175">
            <v>1.9</v>
          </cell>
          <cell r="BH175">
            <v>1.6</v>
          </cell>
          <cell r="BI175">
            <v>1.8</v>
          </cell>
          <cell r="BJ175">
            <v>5.8</v>
          </cell>
          <cell r="BK175">
            <v>2.5</v>
          </cell>
          <cell r="BL175">
            <v>76467</v>
          </cell>
          <cell r="BM175">
            <v>8180</v>
          </cell>
          <cell r="BN175">
            <v>84647</v>
          </cell>
          <cell r="BO175">
            <v>29435</v>
          </cell>
          <cell r="BP175">
            <v>5155</v>
          </cell>
          <cell r="BQ175">
            <v>34590</v>
          </cell>
          <cell r="BR175">
            <v>7854</v>
          </cell>
          <cell r="BS175">
            <v>42444</v>
          </cell>
          <cell r="BT175">
            <v>4207</v>
          </cell>
          <cell r="BU175">
            <v>11872</v>
          </cell>
          <cell r="BV175">
            <v>58522</v>
          </cell>
          <cell r="BW175">
            <v>11374</v>
          </cell>
          <cell r="BX175">
            <v>154543</v>
          </cell>
          <cell r="BY175">
            <v>19070</v>
          </cell>
          <cell r="BZ175">
            <v>-347</v>
          </cell>
          <cell r="CA175">
            <v>173266</v>
          </cell>
          <cell r="CB175">
            <v>0</v>
          </cell>
          <cell r="CC175">
            <v>0</v>
          </cell>
          <cell r="CD175">
            <v>0</v>
          </cell>
          <cell r="CE175">
            <v>0</v>
          </cell>
          <cell r="CF175">
            <v>0</v>
          </cell>
          <cell r="CG175">
            <v>0</v>
          </cell>
          <cell r="CH175">
            <v>0</v>
          </cell>
          <cell r="CI175">
            <v>0</v>
          </cell>
          <cell r="CJ175">
            <v>0</v>
          </cell>
          <cell r="CK175">
            <v>0</v>
          </cell>
          <cell r="CL175">
            <v>-8</v>
          </cell>
          <cell r="CM175">
            <v>-9</v>
          </cell>
        </row>
        <row r="176">
          <cell r="A176">
            <v>36861</v>
          </cell>
          <cell r="B176">
            <v>77630</v>
          </cell>
          <cell r="C176">
            <v>8325</v>
          </cell>
          <cell r="D176">
            <v>85955</v>
          </cell>
          <cell r="E176">
            <v>27404</v>
          </cell>
          <cell r="F176">
            <v>4700</v>
          </cell>
          <cell r="G176">
            <v>32103</v>
          </cell>
          <cell r="H176">
            <v>7952</v>
          </cell>
          <cell r="I176">
            <v>40056</v>
          </cell>
          <cell r="J176">
            <v>4282</v>
          </cell>
          <cell r="K176">
            <v>11992</v>
          </cell>
          <cell r="L176">
            <v>56330</v>
          </cell>
          <cell r="M176">
            <v>12783</v>
          </cell>
          <cell r="N176">
            <v>155068</v>
          </cell>
          <cell r="O176">
            <v>19941</v>
          </cell>
          <cell r="P176">
            <v>-260</v>
          </cell>
          <cell r="Q176">
            <v>174749</v>
          </cell>
          <cell r="R176">
            <v>1.6</v>
          </cell>
          <cell r="S176">
            <v>2.1</v>
          </cell>
          <cell r="T176">
            <v>1.6</v>
          </cell>
          <cell r="U176">
            <v>-1.5</v>
          </cell>
          <cell r="V176">
            <v>-2</v>
          </cell>
          <cell r="W176">
            <v>-1.6</v>
          </cell>
          <cell r="X176">
            <v>1.1000000000000001</v>
          </cell>
          <cell r="Y176">
            <v>-1.1000000000000001</v>
          </cell>
          <cell r="Z176">
            <v>2</v>
          </cell>
          <cell r="AA176">
            <v>0.6</v>
          </cell>
          <cell r="AB176">
            <v>-0.5</v>
          </cell>
          <cell r="AC176">
            <v>-1.5</v>
          </cell>
          <cell r="AD176">
            <v>0.6</v>
          </cell>
          <cell r="AE176">
            <v>5.5</v>
          </cell>
          <cell r="AF176">
            <v>1.1000000000000001</v>
          </cell>
          <cell r="AG176">
            <v>77491</v>
          </cell>
          <cell r="AH176">
            <v>8301</v>
          </cell>
          <cell r="AI176">
            <v>85792</v>
          </cell>
          <cell r="AJ176">
            <v>26714</v>
          </cell>
          <cell r="AK176">
            <v>4861</v>
          </cell>
          <cell r="AL176">
            <v>31575</v>
          </cell>
          <cell r="AM176">
            <v>7953</v>
          </cell>
          <cell r="AN176">
            <v>39528</v>
          </cell>
          <cell r="AO176">
            <v>4284</v>
          </cell>
          <cell r="AP176">
            <v>11975</v>
          </cell>
          <cell r="AQ176">
            <v>55787</v>
          </cell>
          <cell r="AR176">
            <v>12406</v>
          </cell>
          <cell r="AS176">
            <v>153984</v>
          </cell>
          <cell r="AT176">
            <v>20151</v>
          </cell>
          <cell r="AU176">
            <v>-982</v>
          </cell>
          <cell r="AV176">
            <v>173153</v>
          </cell>
          <cell r="AW176">
            <v>1.3</v>
          </cell>
          <cell r="AX176">
            <v>1.6</v>
          </cell>
          <cell r="AY176">
            <v>1.3</v>
          </cell>
          <cell r="AZ176">
            <v>-5.6</v>
          </cell>
          <cell r="BA176">
            <v>1.5</v>
          </cell>
          <cell r="BB176">
            <v>-4.5999999999999996</v>
          </cell>
          <cell r="BC176">
            <v>1.3</v>
          </cell>
          <cell r="BD176">
            <v>-3.5</v>
          </cell>
          <cell r="BE176">
            <v>1.8</v>
          </cell>
          <cell r="BF176">
            <v>0.6</v>
          </cell>
          <cell r="BG176">
            <v>-2.2000000000000002</v>
          </cell>
          <cell r="BH176">
            <v>-6.8</v>
          </cell>
          <cell r="BI176">
            <v>-0.7</v>
          </cell>
          <cell r="BJ176">
            <v>7.1</v>
          </cell>
          <cell r="BK176">
            <v>-0.5</v>
          </cell>
          <cell r="BL176">
            <v>79544</v>
          </cell>
          <cell r="BM176">
            <v>8526</v>
          </cell>
          <cell r="BN176">
            <v>88070</v>
          </cell>
          <cell r="BO176">
            <v>28564</v>
          </cell>
          <cell r="BP176">
            <v>4760</v>
          </cell>
          <cell r="BQ176">
            <v>33324</v>
          </cell>
          <cell r="BR176">
            <v>7953</v>
          </cell>
          <cell r="BS176">
            <v>41277</v>
          </cell>
          <cell r="BT176">
            <v>4284</v>
          </cell>
          <cell r="BU176">
            <v>11957</v>
          </cell>
          <cell r="BV176">
            <v>57518</v>
          </cell>
          <cell r="BW176">
            <v>15482</v>
          </cell>
          <cell r="BX176">
            <v>161070</v>
          </cell>
          <cell r="BY176">
            <v>20938</v>
          </cell>
          <cell r="BZ176">
            <v>-1012</v>
          </cell>
          <cell r="CA176">
            <v>180995</v>
          </cell>
          <cell r="CB176">
            <v>-1</v>
          </cell>
          <cell r="CC176">
            <v>0</v>
          </cell>
          <cell r="CD176">
            <v>-1</v>
          </cell>
          <cell r="CE176">
            <v>0</v>
          </cell>
          <cell r="CF176">
            <v>0</v>
          </cell>
          <cell r="CG176">
            <v>0</v>
          </cell>
          <cell r="CH176">
            <v>0</v>
          </cell>
          <cell r="CI176">
            <v>-1</v>
          </cell>
          <cell r="CJ176">
            <v>0</v>
          </cell>
          <cell r="CK176">
            <v>0</v>
          </cell>
          <cell r="CL176">
            <v>-7</v>
          </cell>
          <cell r="CM176">
            <v>-7</v>
          </cell>
        </row>
        <row r="177">
          <cell r="A177">
            <v>36951</v>
          </cell>
          <cell r="B177">
            <v>78870</v>
          </cell>
          <cell r="C177">
            <v>8477</v>
          </cell>
          <cell r="D177">
            <v>87347</v>
          </cell>
          <cell r="E177">
            <v>26764</v>
          </cell>
          <cell r="F177">
            <v>4688</v>
          </cell>
          <cell r="G177">
            <v>31451</v>
          </cell>
          <cell r="H177">
            <v>8044</v>
          </cell>
          <cell r="I177">
            <v>39495</v>
          </cell>
          <cell r="J177">
            <v>4348</v>
          </cell>
          <cell r="K177">
            <v>12112</v>
          </cell>
          <cell r="L177">
            <v>55955</v>
          </cell>
          <cell r="M177">
            <v>13087</v>
          </cell>
          <cell r="N177">
            <v>156388</v>
          </cell>
          <cell r="O177">
            <v>20693</v>
          </cell>
          <cell r="P177">
            <v>96</v>
          </cell>
          <cell r="Q177">
            <v>177178</v>
          </cell>
          <cell r="R177">
            <v>1.6</v>
          </cell>
          <cell r="S177">
            <v>1.8</v>
          </cell>
          <cell r="T177">
            <v>1.6</v>
          </cell>
          <cell r="U177">
            <v>-2.2999999999999998</v>
          </cell>
          <cell r="V177">
            <v>-0.3</v>
          </cell>
          <cell r="W177">
            <v>-2</v>
          </cell>
          <cell r="X177">
            <v>1.2</v>
          </cell>
          <cell r="Y177">
            <v>-1.4</v>
          </cell>
          <cell r="Z177">
            <v>1.5</v>
          </cell>
          <cell r="AA177">
            <v>1</v>
          </cell>
          <cell r="AB177">
            <v>-0.7</v>
          </cell>
          <cell r="AC177">
            <v>2.4</v>
          </cell>
          <cell r="AD177">
            <v>0.9</v>
          </cell>
          <cell r="AE177">
            <v>3.8</v>
          </cell>
          <cell r="AF177">
            <v>1.4</v>
          </cell>
          <cell r="AG177">
            <v>78933</v>
          </cell>
          <cell r="AH177">
            <v>8507</v>
          </cell>
          <cell r="AI177">
            <v>87440</v>
          </cell>
          <cell r="AJ177">
            <v>27626</v>
          </cell>
          <cell r="AK177">
            <v>4428</v>
          </cell>
          <cell r="AL177">
            <v>32054</v>
          </cell>
          <cell r="AM177">
            <v>8047</v>
          </cell>
          <cell r="AN177">
            <v>40101</v>
          </cell>
          <cell r="AO177">
            <v>4348</v>
          </cell>
          <cell r="AP177">
            <v>12122</v>
          </cell>
          <cell r="AQ177">
            <v>56571</v>
          </cell>
          <cell r="AR177">
            <v>13276</v>
          </cell>
          <cell r="AS177">
            <v>157287</v>
          </cell>
          <cell r="AT177">
            <v>20664</v>
          </cell>
          <cell r="AU177">
            <v>47</v>
          </cell>
          <cell r="AV177">
            <v>177998</v>
          </cell>
          <cell r="AW177">
            <v>1.9</v>
          </cell>
          <cell r="AX177">
            <v>2.5</v>
          </cell>
          <cell r="AY177">
            <v>1.9</v>
          </cell>
          <cell r="AZ177">
            <v>3.4</v>
          </cell>
          <cell r="BA177">
            <v>-8.9</v>
          </cell>
          <cell r="BB177">
            <v>1.5</v>
          </cell>
          <cell r="BC177">
            <v>1.2</v>
          </cell>
          <cell r="BD177">
            <v>1.4</v>
          </cell>
          <cell r="BE177">
            <v>1.5</v>
          </cell>
          <cell r="BF177">
            <v>1.2</v>
          </cell>
          <cell r="BG177">
            <v>1.4</v>
          </cell>
          <cell r="BH177">
            <v>7</v>
          </cell>
          <cell r="BI177">
            <v>2.1</v>
          </cell>
          <cell r="BJ177">
            <v>2.5</v>
          </cell>
          <cell r="BK177">
            <v>2.8</v>
          </cell>
          <cell r="BL177">
            <v>77249</v>
          </cell>
          <cell r="BM177">
            <v>8297</v>
          </cell>
          <cell r="BN177">
            <v>85546</v>
          </cell>
          <cell r="BO177">
            <v>25944</v>
          </cell>
          <cell r="BP177">
            <v>4484</v>
          </cell>
          <cell r="BQ177">
            <v>30427</v>
          </cell>
          <cell r="BR177">
            <v>8047</v>
          </cell>
          <cell r="BS177">
            <v>38474</v>
          </cell>
          <cell r="BT177">
            <v>4348</v>
          </cell>
          <cell r="BU177">
            <v>12135</v>
          </cell>
          <cell r="BV177">
            <v>54958</v>
          </cell>
          <cell r="BW177">
            <v>12578</v>
          </cell>
          <cell r="BX177">
            <v>153083</v>
          </cell>
          <cell r="BY177">
            <v>19986</v>
          </cell>
          <cell r="BZ177">
            <v>-551</v>
          </cell>
          <cell r="CA177">
            <v>172518</v>
          </cell>
          <cell r="CB177">
            <v>0</v>
          </cell>
          <cell r="CC177">
            <v>0</v>
          </cell>
          <cell r="CD177">
            <v>0</v>
          </cell>
          <cell r="CE177">
            <v>0</v>
          </cell>
          <cell r="CF177">
            <v>0</v>
          </cell>
          <cell r="CG177">
            <v>0</v>
          </cell>
          <cell r="CH177">
            <v>0</v>
          </cell>
          <cell r="CI177">
            <v>0</v>
          </cell>
          <cell r="CJ177">
            <v>0</v>
          </cell>
          <cell r="CK177">
            <v>0</v>
          </cell>
          <cell r="CL177">
            <v>-4</v>
          </cell>
          <cell r="CM177">
            <v>-4</v>
          </cell>
        </row>
        <row r="178">
          <cell r="A178">
            <v>37043</v>
          </cell>
          <cell r="B178">
            <v>79983</v>
          </cell>
          <cell r="C178">
            <v>8586</v>
          </cell>
          <cell r="D178">
            <v>88569</v>
          </cell>
          <cell r="E178">
            <v>26485</v>
          </cell>
          <cell r="F178">
            <v>4855</v>
          </cell>
          <cell r="G178">
            <v>31340</v>
          </cell>
          <cell r="H178">
            <v>8136</v>
          </cell>
          <cell r="I178">
            <v>39476</v>
          </cell>
          <cell r="J178">
            <v>4399</v>
          </cell>
          <cell r="K178">
            <v>12300</v>
          </cell>
          <cell r="L178">
            <v>56175</v>
          </cell>
          <cell r="M178">
            <v>14229</v>
          </cell>
          <cell r="N178">
            <v>158973</v>
          </cell>
          <cell r="O178">
            <v>20858</v>
          </cell>
          <cell r="P178">
            <v>213</v>
          </cell>
          <cell r="Q178">
            <v>180044</v>
          </cell>
          <cell r="R178">
            <v>1.4</v>
          </cell>
          <cell r="S178">
            <v>1.3</v>
          </cell>
          <cell r="T178">
            <v>1.4</v>
          </cell>
          <cell r="U178">
            <v>-1</v>
          </cell>
          <cell r="V178">
            <v>3.6</v>
          </cell>
          <cell r="W178">
            <v>-0.4</v>
          </cell>
          <cell r="X178">
            <v>1.1000000000000001</v>
          </cell>
          <cell r="Y178">
            <v>0</v>
          </cell>
          <cell r="Z178">
            <v>1.2</v>
          </cell>
          <cell r="AA178">
            <v>1.6</v>
          </cell>
          <cell r="AB178">
            <v>0.4</v>
          </cell>
          <cell r="AC178">
            <v>8.6999999999999993</v>
          </cell>
          <cell r="AD178">
            <v>1.7</v>
          </cell>
          <cell r="AE178">
            <v>0.8</v>
          </cell>
          <cell r="AF178">
            <v>1.6</v>
          </cell>
          <cell r="AG178">
            <v>80079</v>
          </cell>
          <cell r="AH178">
            <v>8591</v>
          </cell>
          <cell r="AI178">
            <v>88670</v>
          </cell>
          <cell r="AJ178">
            <v>25529</v>
          </cell>
          <cell r="AK178">
            <v>4890</v>
          </cell>
          <cell r="AL178">
            <v>30419</v>
          </cell>
          <cell r="AM178">
            <v>8136</v>
          </cell>
          <cell r="AN178">
            <v>38555</v>
          </cell>
          <cell r="AO178">
            <v>4400</v>
          </cell>
          <cell r="AP178">
            <v>12278</v>
          </cell>
          <cell r="AQ178">
            <v>55233</v>
          </cell>
          <cell r="AR178">
            <v>13839</v>
          </cell>
          <cell r="AS178">
            <v>157743</v>
          </cell>
          <cell r="AT178">
            <v>21119</v>
          </cell>
          <cell r="AU178">
            <v>884</v>
          </cell>
          <cell r="AV178">
            <v>179746</v>
          </cell>
          <cell r="AW178">
            <v>1.5</v>
          </cell>
          <cell r="AX178">
            <v>1</v>
          </cell>
          <cell r="AY178">
            <v>1.4</v>
          </cell>
          <cell r="AZ178">
            <v>-7.6</v>
          </cell>
          <cell r="BA178">
            <v>10.4</v>
          </cell>
          <cell r="BB178">
            <v>-5.0999999999999996</v>
          </cell>
          <cell r="BC178">
            <v>1.1000000000000001</v>
          </cell>
          <cell r="BD178">
            <v>-3.9</v>
          </cell>
          <cell r="BE178">
            <v>1.2</v>
          </cell>
          <cell r="BF178">
            <v>1.3</v>
          </cell>
          <cell r="BG178">
            <v>-2.4</v>
          </cell>
          <cell r="BH178">
            <v>4.2</v>
          </cell>
          <cell r="BI178">
            <v>0.3</v>
          </cell>
          <cell r="BJ178">
            <v>2.2000000000000002</v>
          </cell>
          <cell r="BK178">
            <v>1</v>
          </cell>
          <cell r="BL178">
            <v>79700</v>
          </cell>
          <cell r="BM178">
            <v>8561</v>
          </cell>
          <cell r="BN178">
            <v>88260</v>
          </cell>
          <cell r="BO178">
            <v>24347</v>
          </cell>
          <cell r="BP178">
            <v>4558</v>
          </cell>
          <cell r="BQ178">
            <v>28906</v>
          </cell>
          <cell r="BR178">
            <v>8136</v>
          </cell>
          <cell r="BS178">
            <v>37042</v>
          </cell>
          <cell r="BT178">
            <v>4400</v>
          </cell>
          <cell r="BU178">
            <v>12324</v>
          </cell>
          <cell r="BV178">
            <v>53766</v>
          </cell>
          <cell r="BW178">
            <v>13360</v>
          </cell>
          <cell r="BX178">
            <v>155387</v>
          </cell>
          <cell r="BY178">
            <v>20690</v>
          </cell>
          <cell r="BZ178">
            <v>1911</v>
          </cell>
          <cell r="CA178">
            <v>177987</v>
          </cell>
          <cell r="CB178">
            <v>0</v>
          </cell>
          <cell r="CC178">
            <v>0</v>
          </cell>
          <cell r="CD178">
            <v>0</v>
          </cell>
          <cell r="CE178">
            <v>0</v>
          </cell>
          <cell r="CF178">
            <v>0</v>
          </cell>
          <cell r="CG178">
            <v>0</v>
          </cell>
          <cell r="CH178">
            <v>1</v>
          </cell>
          <cell r="CI178">
            <v>0</v>
          </cell>
          <cell r="CJ178">
            <v>0</v>
          </cell>
          <cell r="CK178">
            <v>-1</v>
          </cell>
          <cell r="CL178">
            <v>2</v>
          </cell>
          <cell r="CM178">
            <v>2</v>
          </cell>
        </row>
        <row r="179">
          <cell r="A179">
            <v>37135</v>
          </cell>
          <cell r="B179">
            <v>80960</v>
          </cell>
          <cell r="C179">
            <v>8667</v>
          </cell>
          <cell r="D179">
            <v>89628</v>
          </cell>
          <cell r="E179">
            <v>26807</v>
          </cell>
          <cell r="F179">
            <v>5071</v>
          </cell>
          <cell r="G179">
            <v>31878</v>
          </cell>
          <cell r="H179">
            <v>8222</v>
          </cell>
          <cell r="I179">
            <v>40100</v>
          </cell>
          <cell r="J179">
            <v>4447</v>
          </cell>
          <cell r="K179">
            <v>12528</v>
          </cell>
          <cell r="L179">
            <v>57075</v>
          </cell>
          <cell r="M179">
            <v>15833</v>
          </cell>
          <cell r="N179">
            <v>162536</v>
          </cell>
          <cell r="O179">
            <v>20748</v>
          </cell>
          <cell r="P179">
            <v>-4</v>
          </cell>
          <cell r="Q179">
            <v>183280</v>
          </cell>
          <cell r="R179">
            <v>1.2</v>
          </cell>
          <cell r="S179">
            <v>0.9</v>
          </cell>
          <cell r="T179">
            <v>1.2</v>
          </cell>
          <cell r="U179">
            <v>1.2</v>
          </cell>
          <cell r="V179">
            <v>4.5</v>
          </cell>
          <cell r="W179">
            <v>1.7</v>
          </cell>
          <cell r="X179">
            <v>1.1000000000000001</v>
          </cell>
          <cell r="Y179">
            <v>1.6</v>
          </cell>
          <cell r="Z179">
            <v>1.1000000000000001</v>
          </cell>
          <cell r="AA179">
            <v>1.9</v>
          </cell>
          <cell r="AB179">
            <v>1.6</v>
          </cell>
          <cell r="AC179">
            <v>11.3</v>
          </cell>
          <cell r="AD179">
            <v>2.2000000000000002</v>
          </cell>
          <cell r="AE179">
            <v>-0.5</v>
          </cell>
          <cell r="AF179">
            <v>1.8</v>
          </cell>
          <cell r="AG179">
            <v>80919</v>
          </cell>
          <cell r="AH179">
            <v>8658</v>
          </cell>
          <cell r="AI179">
            <v>89576</v>
          </cell>
          <cell r="AJ179">
            <v>27126</v>
          </cell>
          <cell r="AK179">
            <v>5161</v>
          </cell>
          <cell r="AL179">
            <v>32288</v>
          </cell>
          <cell r="AM179">
            <v>8220</v>
          </cell>
          <cell r="AN179">
            <v>40508</v>
          </cell>
          <cell r="AO179">
            <v>4443</v>
          </cell>
          <cell r="AP179">
            <v>12531</v>
          </cell>
          <cell r="AQ179">
            <v>57482</v>
          </cell>
          <cell r="AR179">
            <v>15889</v>
          </cell>
          <cell r="AS179">
            <v>162948</v>
          </cell>
          <cell r="AT179">
            <v>20494</v>
          </cell>
          <cell r="AU179">
            <v>86</v>
          </cell>
          <cell r="AV179">
            <v>183528</v>
          </cell>
          <cell r="AW179">
            <v>1</v>
          </cell>
          <cell r="AX179">
            <v>0.8</v>
          </cell>
          <cell r="AY179">
            <v>1</v>
          </cell>
          <cell r="AZ179">
            <v>6.3</v>
          </cell>
          <cell r="BA179">
            <v>5.5</v>
          </cell>
          <cell r="BB179">
            <v>6.1</v>
          </cell>
          <cell r="BC179">
            <v>1</v>
          </cell>
          <cell r="BD179">
            <v>5.0999999999999996</v>
          </cell>
          <cell r="BE179">
            <v>1</v>
          </cell>
          <cell r="BF179">
            <v>2.1</v>
          </cell>
          <cell r="BG179">
            <v>4.0999999999999996</v>
          </cell>
          <cell r="BH179">
            <v>14.8</v>
          </cell>
          <cell r="BI179">
            <v>3.3</v>
          </cell>
          <cell r="BJ179">
            <v>-3</v>
          </cell>
          <cell r="BK179">
            <v>2.1</v>
          </cell>
          <cell r="BL179">
            <v>80948</v>
          </cell>
          <cell r="BM179">
            <v>8676</v>
          </cell>
          <cell r="BN179">
            <v>89623</v>
          </cell>
          <cell r="BO179">
            <v>28006</v>
          </cell>
          <cell r="BP179">
            <v>5057</v>
          </cell>
          <cell r="BQ179">
            <v>33063</v>
          </cell>
          <cell r="BR179">
            <v>8220</v>
          </cell>
          <cell r="BS179">
            <v>41283</v>
          </cell>
          <cell r="BT179">
            <v>4443</v>
          </cell>
          <cell r="BU179">
            <v>12488</v>
          </cell>
          <cell r="BV179">
            <v>58214</v>
          </cell>
          <cell r="BW179">
            <v>13864</v>
          </cell>
          <cell r="BX179">
            <v>161701</v>
          </cell>
          <cell r="BY179">
            <v>20731</v>
          </cell>
          <cell r="BZ179">
            <v>-15</v>
          </cell>
          <cell r="CA179">
            <v>182416</v>
          </cell>
          <cell r="CB179">
            <v>0</v>
          </cell>
          <cell r="CC179">
            <v>0</v>
          </cell>
          <cell r="CD179">
            <v>0</v>
          </cell>
          <cell r="CE179">
            <v>0</v>
          </cell>
          <cell r="CF179">
            <v>0</v>
          </cell>
          <cell r="CG179">
            <v>1</v>
          </cell>
          <cell r="CH179">
            <v>0</v>
          </cell>
          <cell r="CI179">
            <v>0</v>
          </cell>
          <cell r="CJ179">
            <v>-1</v>
          </cell>
          <cell r="CK179">
            <v>1</v>
          </cell>
          <cell r="CL179">
            <v>10</v>
          </cell>
          <cell r="CM179">
            <v>10</v>
          </cell>
        </row>
        <row r="180">
          <cell r="A180">
            <v>37226</v>
          </cell>
          <cell r="B180">
            <v>81868</v>
          </cell>
          <cell r="C180">
            <v>8764</v>
          </cell>
          <cell r="D180">
            <v>90632</v>
          </cell>
          <cell r="E180">
            <v>27472</v>
          </cell>
          <cell r="F180">
            <v>5097</v>
          </cell>
          <cell r="G180">
            <v>32568</v>
          </cell>
          <cell r="H180">
            <v>8306</v>
          </cell>
          <cell r="I180">
            <v>40875</v>
          </cell>
          <cell r="J180">
            <v>4494</v>
          </cell>
          <cell r="K180">
            <v>12754</v>
          </cell>
          <cell r="L180">
            <v>58123</v>
          </cell>
          <cell r="M180">
            <v>17350</v>
          </cell>
          <cell r="N180">
            <v>166105</v>
          </cell>
          <cell r="O180">
            <v>20751</v>
          </cell>
          <cell r="P180">
            <v>-291</v>
          </cell>
          <cell r="Q180">
            <v>186565</v>
          </cell>
          <cell r="R180">
            <v>1.1000000000000001</v>
          </cell>
          <cell r="S180">
            <v>1.1000000000000001</v>
          </cell>
          <cell r="T180">
            <v>1.1000000000000001</v>
          </cell>
          <cell r="U180">
            <v>2.5</v>
          </cell>
          <cell r="V180">
            <v>0.5</v>
          </cell>
          <cell r="W180">
            <v>2.2000000000000002</v>
          </cell>
          <cell r="X180">
            <v>1</v>
          </cell>
          <cell r="Y180">
            <v>1.9</v>
          </cell>
          <cell r="Z180">
            <v>1.1000000000000001</v>
          </cell>
          <cell r="AA180">
            <v>1.8</v>
          </cell>
          <cell r="AB180">
            <v>1.8</v>
          </cell>
          <cell r="AC180">
            <v>9.6</v>
          </cell>
          <cell r="AD180">
            <v>2.2000000000000002</v>
          </cell>
          <cell r="AE180">
            <v>0</v>
          </cell>
          <cell r="AF180">
            <v>1.8</v>
          </cell>
          <cell r="AG180">
            <v>81847</v>
          </cell>
          <cell r="AH180">
            <v>8765</v>
          </cell>
          <cell r="AI180">
            <v>90612</v>
          </cell>
          <cell r="AJ180">
            <v>27686</v>
          </cell>
          <cell r="AK180">
            <v>5172</v>
          </cell>
          <cell r="AL180">
            <v>32858</v>
          </cell>
          <cell r="AM180">
            <v>8306</v>
          </cell>
          <cell r="AN180">
            <v>41164</v>
          </cell>
          <cell r="AO180">
            <v>4495</v>
          </cell>
          <cell r="AP180">
            <v>12772</v>
          </cell>
          <cell r="AQ180">
            <v>58431</v>
          </cell>
          <cell r="AR180">
            <v>17785</v>
          </cell>
          <cell r="AS180">
            <v>166828</v>
          </cell>
          <cell r="AT180">
            <v>20746</v>
          </cell>
          <cell r="AU180">
            <v>-1398</v>
          </cell>
          <cell r="AV180">
            <v>186176</v>
          </cell>
          <cell r="AW180">
            <v>1.1000000000000001</v>
          </cell>
          <cell r="AX180">
            <v>1.2</v>
          </cell>
          <cell r="AY180">
            <v>1.2</v>
          </cell>
          <cell r="AZ180">
            <v>2.1</v>
          </cell>
          <cell r="BA180">
            <v>0.2</v>
          </cell>
          <cell r="BB180">
            <v>1.8</v>
          </cell>
          <cell r="BC180">
            <v>1.1000000000000001</v>
          </cell>
          <cell r="BD180">
            <v>1.6</v>
          </cell>
          <cell r="BE180">
            <v>1.2</v>
          </cell>
          <cell r="BF180">
            <v>1.9</v>
          </cell>
          <cell r="BG180">
            <v>1.7</v>
          </cell>
          <cell r="BH180">
            <v>11.9</v>
          </cell>
          <cell r="BI180">
            <v>2.4</v>
          </cell>
          <cell r="BJ180">
            <v>1.2</v>
          </cell>
          <cell r="BK180">
            <v>1.4</v>
          </cell>
          <cell r="BL180">
            <v>83857</v>
          </cell>
          <cell r="BM180">
            <v>8992</v>
          </cell>
          <cell r="BN180">
            <v>92849</v>
          </cell>
          <cell r="BO180">
            <v>29648</v>
          </cell>
          <cell r="BP180">
            <v>5423</v>
          </cell>
          <cell r="BQ180">
            <v>35071</v>
          </cell>
          <cell r="BR180">
            <v>8306</v>
          </cell>
          <cell r="BS180">
            <v>43377</v>
          </cell>
          <cell r="BT180">
            <v>4495</v>
          </cell>
          <cell r="BU180">
            <v>12750</v>
          </cell>
          <cell r="BV180">
            <v>60622</v>
          </cell>
          <cell r="BW180">
            <v>21652</v>
          </cell>
          <cell r="BX180">
            <v>175123</v>
          </cell>
          <cell r="BY180">
            <v>21672</v>
          </cell>
          <cell r="BZ180">
            <v>-1468</v>
          </cell>
          <cell r="CA180">
            <v>195328</v>
          </cell>
          <cell r="CB180">
            <v>0</v>
          </cell>
          <cell r="CC180">
            <v>0</v>
          </cell>
          <cell r="CD180">
            <v>0</v>
          </cell>
          <cell r="CE180">
            <v>1</v>
          </cell>
          <cell r="CF180">
            <v>0</v>
          </cell>
          <cell r="CG180">
            <v>0</v>
          </cell>
          <cell r="CH180">
            <v>0</v>
          </cell>
          <cell r="CI180">
            <v>0</v>
          </cell>
          <cell r="CJ180">
            <v>0</v>
          </cell>
          <cell r="CK180">
            <v>1</v>
          </cell>
          <cell r="CL180">
            <v>10</v>
          </cell>
          <cell r="CM180">
            <v>11</v>
          </cell>
        </row>
        <row r="181">
          <cell r="A181">
            <v>37316</v>
          </cell>
          <cell r="B181">
            <v>82968</v>
          </cell>
          <cell r="C181">
            <v>8926</v>
          </cell>
          <cell r="D181">
            <v>91894</v>
          </cell>
          <cell r="E181">
            <v>28436</v>
          </cell>
          <cell r="F181">
            <v>4950</v>
          </cell>
          <cell r="G181">
            <v>33386</v>
          </cell>
          <cell r="H181">
            <v>8389</v>
          </cell>
          <cell r="I181">
            <v>41775</v>
          </cell>
          <cell r="J181">
            <v>4542</v>
          </cell>
          <cell r="K181">
            <v>12945</v>
          </cell>
          <cell r="L181">
            <v>59262</v>
          </cell>
          <cell r="M181">
            <v>18164</v>
          </cell>
          <cell r="N181">
            <v>169320</v>
          </cell>
          <cell r="O181">
            <v>21136</v>
          </cell>
          <cell r="P181">
            <v>-327</v>
          </cell>
          <cell r="Q181">
            <v>190129</v>
          </cell>
          <cell r="R181">
            <v>1.3</v>
          </cell>
          <cell r="S181">
            <v>1.9</v>
          </cell>
          <cell r="T181">
            <v>1.4</v>
          </cell>
          <cell r="U181">
            <v>3.5</v>
          </cell>
          <cell r="V181">
            <v>-2.9</v>
          </cell>
          <cell r="W181">
            <v>2.5</v>
          </cell>
          <cell r="X181">
            <v>1</v>
          </cell>
          <cell r="Y181">
            <v>2.2000000000000002</v>
          </cell>
          <cell r="Z181">
            <v>1.1000000000000001</v>
          </cell>
          <cell r="AA181">
            <v>1.5</v>
          </cell>
          <cell r="AB181">
            <v>2</v>
          </cell>
          <cell r="AC181">
            <v>4.7</v>
          </cell>
          <cell r="AD181">
            <v>1.9</v>
          </cell>
          <cell r="AE181">
            <v>1.9</v>
          </cell>
          <cell r="AF181">
            <v>1.9</v>
          </cell>
          <cell r="AG181">
            <v>82917</v>
          </cell>
          <cell r="AH181">
            <v>8899</v>
          </cell>
          <cell r="AI181">
            <v>91817</v>
          </cell>
          <cell r="AJ181">
            <v>28289</v>
          </cell>
          <cell r="AK181">
            <v>4892</v>
          </cell>
          <cell r="AL181">
            <v>33181</v>
          </cell>
          <cell r="AM181">
            <v>8388</v>
          </cell>
          <cell r="AN181">
            <v>41569</v>
          </cell>
          <cell r="AO181">
            <v>4543</v>
          </cell>
          <cell r="AP181">
            <v>12951</v>
          </cell>
          <cell r="AQ181">
            <v>59064</v>
          </cell>
          <cell r="AR181">
            <v>17678</v>
          </cell>
          <cell r="AS181">
            <v>168559</v>
          </cell>
          <cell r="AT181">
            <v>21123</v>
          </cell>
          <cell r="AU181">
            <v>638</v>
          </cell>
          <cell r="AV181">
            <v>190319</v>
          </cell>
          <cell r="AW181">
            <v>1.3</v>
          </cell>
          <cell r="AX181">
            <v>1.5</v>
          </cell>
          <cell r="AY181">
            <v>1.3</v>
          </cell>
          <cell r="AZ181">
            <v>2.2000000000000002</v>
          </cell>
          <cell r="BA181">
            <v>-5.4</v>
          </cell>
          <cell r="BB181">
            <v>1</v>
          </cell>
          <cell r="BC181">
            <v>1</v>
          </cell>
          <cell r="BD181">
            <v>1</v>
          </cell>
          <cell r="BE181">
            <v>1.1000000000000001</v>
          </cell>
          <cell r="BF181">
            <v>1.4</v>
          </cell>
          <cell r="BG181">
            <v>1.1000000000000001</v>
          </cell>
          <cell r="BH181">
            <v>-0.6</v>
          </cell>
          <cell r="BI181">
            <v>1</v>
          </cell>
          <cell r="BJ181">
            <v>1.8</v>
          </cell>
          <cell r="BK181">
            <v>2.2000000000000002</v>
          </cell>
          <cell r="BL181">
            <v>80534</v>
          </cell>
          <cell r="BM181">
            <v>8671</v>
          </cell>
          <cell r="BN181">
            <v>89205</v>
          </cell>
          <cell r="BO181">
            <v>26531</v>
          </cell>
          <cell r="BP181">
            <v>4846</v>
          </cell>
          <cell r="BQ181">
            <v>31377</v>
          </cell>
          <cell r="BR181">
            <v>8388</v>
          </cell>
          <cell r="BS181">
            <v>39765</v>
          </cell>
          <cell r="BT181">
            <v>4543</v>
          </cell>
          <cell r="BU181">
            <v>12967</v>
          </cell>
          <cell r="BV181">
            <v>57276</v>
          </cell>
          <cell r="BW181">
            <v>16688</v>
          </cell>
          <cell r="BX181">
            <v>163169</v>
          </cell>
          <cell r="BY181">
            <v>20373</v>
          </cell>
          <cell r="BZ181">
            <v>456</v>
          </cell>
          <cell r="CA181">
            <v>183998</v>
          </cell>
          <cell r="CB181">
            <v>0</v>
          </cell>
          <cell r="CC181">
            <v>0</v>
          </cell>
          <cell r="CD181">
            <v>0</v>
          </cell>
          <cell r="CE181">
            <v>0</v>
          </cell>
          <cell r="CF181">
            <v>1</v>
          </cell>
          <cell r="CG181">
            <v>0</v>
          </cell>
          <cell r="CH181">
            <v>0</v>
          </cell>
          <cell r="CI181">
            <v>0</v>
          </cell>
          <cell r="CJ181">
            <v>1</v>
          </cell>
          <cell r="CK181">
            <v>0</v>
          </cell>
          <cell r="CL181">
            <v>11</v>
          </cell>
          <cell r="CM181">
            <v>10</v>
          </cell>
        </row>
        <row r="182">
          <cell r="A182">
            <v>37408</v>
          </cell>
          <cell r="B182">
            <v>84155</v>
          </cell>
          <cell r="C182">
            <v>9138</v>
          </cell>
          <cell r="D182">
            <v>93293</v>
          </cell>
          <cell r="E182">
            <v>29688</v>
          </cell>
          <cell r="F182">
            <v>4824</v>
          </cell>
          <cell r="G182">
            <v>34512</v>
          </cell>
          <cell r="H182">
            <v>8457</v>
          </cell>
          <cell r="I182">
            <v>42968</v>
          </cell>
          <cell r="J182">
            <v>4589</v>
          </cell>
          <cell r="K182">
            <v>13099</v>
          </cell>
          <cell r="L182">
            <v>60656</v>
          </cell>
          <cell r="M182">
            <v>17943</v>
          </cell>
          <cell r="N182">
            <v>171892</v>
          </cell>
          <cell r="O182">
            <v>21830</v>
          </cell>
          <cell r="P182">
            <v>-220</v>
          </cell>
          <cell r="Q182">
            <v>193502</v>
          </cell>
          <cell r="R182">
            <v>1.4</v>
          </cell>
          <cell r="S182">
            <v>2.4</v>
          </cell>
          <cell r="T182">
            <v>1.5</v>
          </cell>
          <cell r="U182">
            <v>4.4000000000000004</v>
          </cell>
          <cell r="V182">
            <v>-2.5</v>
          </cell>
          <cell r="W182">
            <v>3.4</v>
          </cell>
          <cell r="X182">
            <v>0.8</v>
          </cell>
          <cell r="Y182">
            <v>2.9</v>
          </cell>
          <cell r="Z182">
            <v>1</v>
          </cell>
          <cell r="AA182">
            <v>1.2</v>
          </cell>
          <cell r="AB182">
            <v>2.4</v>
          </cell>
          <cell r="AC182">
            <v>-1.2</v>
          </cell>
          <cell r="AD182">
            <v>1.5</v>
          </cell>
          <cell r="AE182">
            <v>3.3</v>
          </cell>
          <cell r="AF182">
            <v>1.8</v>
          </cell>
          <cell r="AG182">
            <v>84096</v>
          </cell>
          <cell r="AH182">
            <v>9144</v>
          </cell>
          <cell r="AI182">
            <v>93240</v>
          </cell>
          <cell r="AJ182">
            <v>29449</v>
          </cell>
          <cell r="AK182">
            <v>4695</v>
          </cell>
          <cell r="AL182">
            <v>34143</v>
          </cell>
          <cell r="AM182">
            <v>8462</v>
          </cell>
          <cell r="AN182">
            <v>42606</v>
          </cell>
          <cell r="AO182">
            <v>4589</v>
          </cell>
          <cell r="AP182">
            <v>13088</v>
          </cell>
          <cell r="AQ182">
            <v>60283</v>
          </cell>
          <cell r="AR182">
            <v>18729</v>
          </cell>
          <cell r="AS182">
            <v>172252</v>
          </cell>
          <cell r="AT182">
            <v>21696</v>
          </cell>
          <cell r="AU182">
            <v>-239</v>
          </cell>
          <cell r="AV182">
            <v>193709</v>
          </cell>
          <cell r="AW182">
            <v>1.4</v>
          </cell>
          <cell r="AX182">
            <v>2.7</v>
          </cell>
          <cell r="AY182">
            <v>1.5</v>
          </cell>
          <cell r="AZ182">
            <v>4.0999999999999996</v>
          </cell>
          <cell r="BA182">
            <v>-4</v>
          </cell>
          <cell r="BB182">
            <v>2.9</v>
          </cell>
          <cell r="BC182">
            <v>0.9</v>
          </cell>
          <cell r="BD182">
            <v>2.5</v>
          </cell>
          <cell r="BE182">
            <v>1</v>
          </cell>
          <cell r="BF182">
            <v>1.1000000000000001</v>
          </cell>
          <cell r="BG182">
            <v>2.1</v>
          </cell>
          <cell r="BH182">
            <v>5.9</v>
          </cell>
          <cell r="BI182">
            <v>2.2000000000000002</v>
          </cell>
          <cell r="BJ182">
            <v>2.7</v>
          </cell>
          <cell r="BK182">
            <v>1.8</v>
          </cell>
          <cell r="BL182">
            <v>84101</v>
          </cell>
          <cell r="BM182">
            <v>9126</v>
          </cell>
          <cell r="BN182">
            <v>93227</v>
          </cell>
          <cell r="BO182">
            <v>28197</v>
          </cell>
          <cell r="BP182">
            <v>4599</v>
          </cell>
          <cell r="BQ182">
            <v>32796</v>
          </cell>
          <cell r="BR182">
            <v>8462</v>
          </cell>
          <cell r="BS182">
            <v>41258</v>
          </cell>
          <cell r="BT182">
            <v>4589</v>
          </cell>
          <cell r="BU182">
            <v>13150</v>
          </cell>
          <cell r="BV182">
            <v>58996</v>
          </cell>
          <cell r="BW182">
            <v>17715</v>
          </cell>
          <cell r="BX182">
            <v>169938</v>
          </cell>
          <cell r="BY182">
            <v>21236</v>
          </cell>
          <cell r="BZ182">
            <v>1027</v>
          </cell>
          <cell r="CA182">
            <v>192201</v>
          </cell>
          <cell r="CB182">
            <v>1</v>
          </cell>
          <cell r="CC182">
            <v>0</v>
          </cell>
          <cell r="CD182">
            <v>0</v>
          </cell>
          <cell r="CE182">
            <v>0</v>
          </cell>
          <cell r="CF182">
            <v>0</v>
          </cell>
          <cell r="CG182">
            <v>0</v>
          </cell>
          <cell r="CH182">
            <v>0</v>
          </cell>
          <cell r="CI182">
            <v>0</v>
          </cell>
          <cell r="CJ182">
            <v>1</v>
          </cell>
          <cell r="CK182">
            <v>-2</v>
          </cell>
          <cell r="CL182">
            <v>1</v>
          </cell>
          <cell r="CM182">
            <v>0</v>
          </cell>
        </row>
        <row r="183">
          <cell r="A183">
            <v>37500</v>
          </cell>
          <cell r="B183">
            <v>85272</v>
          </cell>
          <cell r="C183">
            <v>9357</v>
          </cell>
          <cell r="D183">
            <v>94628</v>
          </cell>
          <cell r="E183">
            <v>31240</v>
          </cell>
          <cell r="F183">
            <v>4792</v>
          </cell>
          <cell r="G183">
            <v>36032</v>
          </cell>
          <cell r="H183">
            <v>8530</v>
          </cell>
          <cell r="I183">
            <v>44562</v>
          </cell>
          <cell r="J183">
            <v>4634</v>
          </cell>
          <cell r="K183">
            <v>13243</v>
          </cell>
          <cell r="L183">
            <v>62439</v>
          </cell>
          <cell r="M183">
            <v>17193</v>
          </cell>
          <cell r="N183">
            <v>174261</v>
          </cell>
          <cell r="O183">
            <v>22408</v>
          </cell>
          <cell r="P183">
            <v>-27</v>
          </cell>
          <cell r="Q183">
            <v>196642</v>
          </cell>
          <cell r="R183">
            <v>1.3</v>
          </cell>
          <cell r="S183">
            <v>2.4</v>
          </cell>
          <cell r="T183">
            <v>1.4</v>
          </cell>
          <cell r="U183">
            <v>5.2</v>
          </cell>
          <cell r="V183">
            <v>-0.7</v>
          </cell>
          <cell r="W183">
            <v>4.4000000000000004</v>
          </cell>
          <cell r="X183">
            <v>0.9</v>
          </cell>
          <cell r="Y183">
            <v>3.7</v>
          </cell>
          <cell r="Z183">
            <v>1</v>
          </cell>
          <cell r="AA183">
            <v>1.1000000000000001</v>
          </cell>
          <cell r="AB183">
            <v>2.9</v>
          </cell>
          <cell r="AC183">
            <v>-4.2</v>
          </cell>
          <cell r="AD183">
            <v>1.4</v>
          </cell>
          <cell r="AE183">
            <v>2.6</v>
          </cell>
          <cell r="AF183">
            <v>1.6</v>
          </cell>
          <cell r="AG183">
            <v>85592</v>
          </cell>
          <cell r="AH183">
            <v>9388</v>
          </cell>
          <cell r="AI183">
            <v>94979</v>
          </cell>
          <cell r="AJ183">
            <v>31212</v>
          </cell>
          <cell r="AK183">
            <v>4988</v>
          </cell>
          <cell r="AL183">
            <v>36200</v>
          </cell>
          <cell r="AM183">
            <v>8533</v>
          </cell>
          <cell r="AN183">
            <v>44733</v>
          </cell>
          <cell r="AO183">
            <v>4634</v>
          </cell>
          <cell r="AP183">
            <v>13242</v>
          </cell>
          <cell r="AQ183">
            <v>62608</v>
          </cell>
          <cell r="AR183">
            <v>16682</v>
          </cell>
          <cell r="AS183">
            <v>174270</v>
          </cell>
          <cell r="AT183">
            <v>22688</v>
          </cell>
          <cell r="AU183">
            <v>-642</v>
          </cell>
          <cell r="AV183">
            <v>196316</v>
          </cell>
          <cell r="AW183">
            <v>1.8</v>
          </cell>
          <cell r="AX183">
            <v>2.7</v>
          </cell>
          <cell r="AY183">
            <v>1.9</v>
          </cell>
          <cell r="AZ183">
            <v>6</v>
          </cell>
          <cell r="BA183">
            <v>6.2</v>
          </cell>
          <cell r="BB183">
            <v>6</v>
          </cell>
          <cell r="BC183">
            <v>0.8</v>
          </cell>
          <cell r="BD183">
            <v>5</v>
          </cell>
          <cell r="BE183">
            <v>1</v>
          </cell>
          <cell r="BF183">
            <v>1.2</v>
          </cell>
          <cell r="BG183">
            <v>3.9</v>
          </cell>
          <cell r="BH183">
            <v>-10.9</v>
          </cell>
          <cell r="BI183">
            <v>1.2</v>
          </cell>
          <cell r="BJ183">
            <v>4.5999999999999996</v>
          </cell>
          <cell r="BK183">
            <v>1.3</v>
          </cell>
          <cell r="BL183">
            <v>85689</v>
          </cell>
          <cell r="BM183">
            <v>9413</v>
          </cell>
          <cell r="BN183">
            <v>95102</v>
          </cell>
          <cell r="BO183">
            <v>32159</v>
          </cell>
          <cell r="BP183">
            <v>4909</v>
          </cell>
          <cell r="BQ183">
            <v>37068</v>
          </cell>
          <cell r="BR183">
            <v>8472</v>
          </cell>
          <cell r="BS183">
            <v>45540</v>
          </cell>
          <cell r="BT183">
            <v>4634</v>
          </cell>
          <cell r="BU183">
            <v>13183</v>
          </cell>
          <cell r="BV183">
            <v>63356</v>
          </cell>
          <cell r="BW183">
            <v>15543</v>
          </cell>
          <cell r="BX183">
            <v>174000</v>
          </cell>
          <cell r="BY183">
            <v>22906</v>
          </cell>
          <cell r="BZ183">
            <v>-1021</v>
          </cell>
          <cell r="CA183">
            <v>195885</v>
          </cell>
          <cell r="CB183">
            <v>0</v>
          </cell>
          <cell r="CC183">
            <v>-1</v>
          </cell>
          <cell r="CD183">
            <v>0</v>
          </cell>
          <cell r="CE183">
            <v>0</v>
          </cell>
          <cell r="CF183">
            <v>0</v>
          </cell>
          <cell r="CG183">
            <v>0</v>
          </cell>
          <cell r="CH183">
            <v>-1</v>
          </cell>
          <cell r="CI183">
            <v>0</v>
          </cell>
          <cell r="CJ183">
            <v>-1</v>
          </cell>
          <cell r="CK183">
            <v>0</v>
          </cell>
          <cell r="CL183">
            <v>8</v>
          </cell>
          <cell r="CM183">
            <v>7</v>
          </cell>
        </row>
        <row r="184">
          <cell r="A184">
            <v>37591</v>
          </cell>
          <cell r="B184">
            <v>86412</v>
          </cell>
          <cell r="C184">
            <v>9571</v>
          </cell>
          <cell r="D184">
            <v>95983</v>
          </cell>
          <cell r="E184">
            <v>32427</v>
          </cell>
          <cell r="F184">
            <v>4828</v>
          </cell>
          <cell r="G184">
            <v>37256</v>
          </cell>
          <cell r="H184">
            <v>8591</v>
          </cell>
          <cell r="I184">
            <v>45847</v>
          </cell>
          <cell r="J184">
            <v>4680</v>
          </cell>
          <cell r="K184">
            <v>13375</v>
          </cell>
          <cell r="L184">
            <v>63902</v>
          </cell>
          <cell r="M184">
            <v>16268</v>
          </cell>
          <cell r="N184">
            <v>176154</v>
          </cell>
          <cell r="O184">
            <v>22815</v>
          </cell>
          <cell r="P184">
            <v>225</v>
          </cell>
          <cell r="Q184">
            <v>199193</v>
          </cell>
          <cell r="R184">
            <v>1.3</v>
          </cell>
          <cell r="S184">
            <v>2.2999999999999998</v>
          </cell>
          <cell r="T184">
            <v>1.4</v>
          </cell>
          <cell r="U184">
            <v>3.8</v>
          </cell>
          <cell r="V184">
            <v>0.8</v>
          </cell>
          <cell r="W184">
            <v>3.4</v>
          </cell>
          <cell r="X184">
            <v>0.7</v>
          </cell>
          <cell r="Y184">
            <v>2.9</v>
          </cell>
          <cell r="Z184">
            <v>1</v>
          </cell>
          <cell r="AA184">
            <v>1</v>
          </cell>
          <cell r="AB184">
            <v>2.2999999999999998</v>
          </cell>
          <cell r="AC184">
            <v>-5.4</v>
          </cell>
          <cell r="AD184">
            <v>1.1000000000000001</v>
          </cell>
          <cell r="AE184">
            <v>1.8</v>
          </cell>
          <cell r="AF184">
            <v>1.3</v>
          </cell>
          <cell r="AG184">
            <v>86116</v>
          </cell>
          <cell r="AH184">
            <v>9552</v>
          </cell>
          <cell r="AI184">
            <v>95669</v>
          </cell>
          <cell r="AJ184">
            <v>33096</v>
          </cell>
          <cell r="AK184">
            <v>4687</v>
          </cell>
          <cell r="AL184">
            <v>37782</v>
          </cell>
          <cell r="AM184">
            <v>8565</v>
          </cell>
          <cell r="AN184">
            <v>46348</v>
          </cell>
          <cell r="AO184">
            <v>4679</v>
          </cell>
          <cell r="AP184">
            <v>13387</v>
          </cell>
          <cell r="AQ184">
            <v>64413</v>
          </cell>
          <cell r="AR184">
            <v>16250</v>
          </cell>
          <cell r="AS184">
            <v>176331</v>
          </cell>
          <cell r="AT184">
            <v>22831</v>
          </cell>
          <cell r="AU184">
            <v>412</v>
          </cell>
          <cell r="AV184">
            <v>199574</v>
          </cell>
          <cell r="AW184">
            <v>0.6</v>
          </cell>
          <cell r="AX184">
            <v>1.8</v>
          </cell>
          <cell r="AY184">
            <v>0.7</v>
          </cell>
          <cell r="AZ184">
            <v>6</v>
          </cell>
          <cell r="BA184">
            <v>-6</v>
          </cell>
          <cell r="BB184">
            <v>4.4000000000000004</v>
          </cell>
          <cell r="BC184">
            <v>0.4</v>
          </cell>
          <cell r="BD184">
            <v>3.6</v>
          </cell>
          <cell r="BE184">
            <v>1</v>
          </cell>
          <cell r="BF184">
            <v>1.1000000000000001</v>
          </cell>
          <cell r="BG184">
            <v>2.9</v>
          </cell>
          <cell r="BH184">
            <v>-2.6</v>
          </cell>
          <cell r="BI184">
            <v>1.2</v>
          </cell>
          <cell r="BJ184">
            <v>0.6</v>
          </cell>
          <cell r="BK184">
            <v>1.7</v>
          </cell>
          <cell r="BL184">
            <v>88427</v>
          </cell>
          <cell r="BM184">
            <v>9790</v>
          </cell>
          <cell r="BN184">
            <v>98217</v>
          </cell>
          <cell r="BO184">
            <v>35639</v>
          </cell>
          <cell r="BP184">
            <v>4882</v>
          </cell>
          <cell r="BQ184">
            <v>40521</v>
          </cell>
          <cell r="BR184">
            <v>8628</v>
          </cell>
          <cell r="BS184">
            <v>49149</v>
          </cell>
          <cell r="BT184">
            <v>4679</v>
          </cell>
          <cell r="BU184">
            <v>13363</v>
          </cell>
          <cell r="BV184">
            <v>67192</v>
          </cell>
          <cell r="BW184">
            <v>18808</v>
          </cell>
          <cell r="BX184">
            <v>184217</v>
          </cell>
          <cell r="BY184">
            <v>23964</v>
          </cell>
          <cell r="BZ184">
            <v>188</v>
          </cell>
          <cell r="CA184">
            <v>208369</v>
          </cell>
          <cell r="CB184">
            <v>0</v>
          </cell>
          <cell r="CC184">
            <v>0</v>
          </cell>
          <cell r="CD184">
            <v>0</v>
          </cell>
          <cell r="CE184">
            <v>0</v>
          </cell>
          <cell r="CF184">
            <v>0</v>
          </cell>
          <cell r="CG184">
            <v>0</v>
          </cell>
          <cell r="CH184">
            <v>0</v>
          </cell>
          <cell r="CI184">
            <v>0</v>
          </cell>
          <cell r="CJ184">
            <v>0</v>
          </cell>
          <cell r="CK184">
            <v>1</v>
          </cell>
          <cell r="CL184">
            <v>-35</v>
          </cell>
          <cell r="CM184">
            <v>-34</v>
          </cell>
        </row>
        <row r="185">
          <cell r="A185">
            <v>37681</v>
          </cell>
          <cell r="B185">
            <v>87665</v>
          </cell>
          <cell r="C185">
            <v>9779</v>
          </cell>
          <cell r="D185">
            <v>97444</v>
          </cell>
          <cell r="E185">
            <v>33008</v>
          </cell>
          <cell r="F185">
            <v>4909</v>
          </cell>
          <cell r="G185">
            <v>37918</v>
          </cell>
          <cell r="H185">
            <v>8658</v>
          </cell>
          <cell r="I185">
            <v>46576</v>
          </cell>
          <cell r="J185">
            <v>4721</v>
          </cell>
          <cell r="K185">
            <v>13515</v>
          </cell>
          <cell r="L185">
            <v>64812</v>
          </cell>
          <cell r="M185">
            <v>15684</v>
          </cell>
          <cell r="N185">
            <v>177940</v>
          </cell>
          <cell r="O185">
            <v>23169</v>
          </cell>
          <cell r="P185">
            <v>458</v>
          </cell>
          <cell r="Q185">
            <v>201567</v>
          </cell>
          <cell r="R185">
            <v>1.4</v>
          </cell>
          <cell r="S185">
            <v>2.2000000000000002</v>
          </cell>
          <cell r="T185">
            <v>1.5</v>
          </cell>
          <cell r="U185">
            <v>1.8</v>
          </cell>
          <cell r="V185">
            <v>1.7</v>
          </cell>
          <cell r="W185">
            <v>1.8</v>
          </cell>
          <cell r="X185">
            <v>0.8</v>
          </cell>
          <cell r="Y185">
            <v>1.6</v>
          </cell>
          <cell r="Z185">
            <v>0.9</v>
          </cell>
          <cell r="AA185">
            <v>1.1000000000000001</v>
          </cell>
          <cell r="AB185">
            <v>1.4</v>
          </cell>
          <cell r="AC185">
            <v>-3.6</v>
          </cell>
          <cell r="AD185">
            <v>1</v>
          </cell>
          <cell r="AE185">
            <v>1.6</v>
          </cell>
          <cell r="AF185">
            <v>1.2</v>
          </cell>
          <cell r="AG185">
            <v>87627</v>
          </cell>
          <cell r="AH185">
            <v>9761</v>
          </cell>
          <cell r="AI185">
            <v>97387</v>
          </cell>
          <cell r="AJ185">
            <v>32610</v>
          </cell>
          <cell r="AK185">
            <v>4947</v>
          </cell>
          <cell r="AL185">
            <v>37557</v>
          </cell>
          <cell r="AM185">
            <v>8730</v>
          </cell>
          <cell r="AN185">
            <v>46287</v>
          </cell>
          <cell r="AO185">
            <v>4721</v>
          </cell>
          <cell r="AP185">
            <v>13528</v>
          </cell>
          <cell r="AQ185">
            <v>64537</v>
          </cell>
          <cell r="AR185">
            <v>16034</v>
          </cell>
          <cell r="AS185">
            <v>177958</v>
          </cell>
          <cell r="AT185">
            <v>22894</v>
          </cell>
          <cell r="AU185">
            <v>974</v>
          </cell>
          <cell r="AV185">
            <v>201827</v>
          </cell>
          <cell r="AW185">
            <v>1.8</v>
          </cell>
          <cell r="AX185">
            <v>2.2000000000000002</v>
          </cell>
          <cell r="AY185">
            <v>1.8</v>
          </cell>
          <cell r="AZ185">
            <v>-1.5</v>
          </cell>
          <cell r="BA185">
            <v>5.5</v>
          </cell>
          <cell r="BB185">
            <v>-0.6</v>
          </cell>
          <cell r="BC185">
            <v>1.9</v>
          </cell>
          <cell r="BD185">
            <v>-0.1</v>
          </cell>
          <cell r="BE185">
            <v>0.9</v>
          </cell>
          <cell r="BF185">
            <v>1.1000000000000001</v>
          </cell>
          <cell r="BG185">
            <v>0.2</v>
          </cell>
          <cell r="BH185">
            <v>-1.3</v>
          </cell>
          <cell r="BI185">
            <v>0.9</v>
          </cell>
          <cell r="BJ185">
            <v>0.3</v>
          </cell>
          <cell r="BK185">
            <v>1.1000000000000001</v>
          </cell>
          <cell r="BL185">
            <v>85127</v>
          </cell>
          <cell r="BM185">
            <v>9501</v>
          </cell>
          <cell r="BN185">
            <v>94628</v>
          </cell>
          <cell r="BO185">
            <v>30392</v>
          </cell>
          <cell r="BP185">
            <v>4967</v>
          </cell>
          <cell r="BQ185">
            <v>35359</v>
          </cell>
          <cell r="BR185">
            <v>8614</v>
          </cell>
          <cell r="BS185">
            <v>43973</v>
          </cell>
          <cell r="BT185">
            <v>4721</v>
          </cell>
          <cell r="BU185">
            <v>13545</v>
          </cell>
          <cell r="BV185">
            <v>62239</v>
          </cell>
          <cell r="BW185">
            <v>15277</v>
          </cell>
          <cell r="BX185">
            <v>172144</v>
          </cell>
          <cell r="BY185">
            <v>22042</v>
          </cell>
          <cell r="BZ185">
            <v>300</v>
          </cell>
          <cell r="CA185">
            <v>194486</v>
          </cell>
          <cell r="CB185">
            <v>-1</v>
          </cell>
          <cell r="CC185">
            <v>1</v>
          </cell>
          <cell r="CD185">
            <v>0</v>
          </cell>
          <cell r="CE185">
            <v>1</v>
          </cell>
          <cell r="CF185">
            <v>0</v>
          </cell>
          <cell r="CG185">
            <v>0</v>
          </cell>
          <cell r="CH185">
            <v>1</v>
          </cell>
          <cell r="CI185">
            <v>0</v>
          </cell>
          <cell r="CJ185">
            <v>1</v>
          </cell>
          <cell r="CK185">
            <v>0</v>
          </cell>
          <cell r="CL185">
            <v>-43</v>
          </cell>
          <cell r="CM185">
            <v>-42</v>
          </cell>
        </row>
        <row r="186">
          <cell r="A186">
            <v>37773</v>
          </cell>
          <cell r="B186">
            <v>89028</v>
          </cell>
          <cell r="C186">
            <v>9987</v>
          </cell>
          <cell r="D186">
            <v>99015</v>
          </cell>
          <cell r="E186">
            <v>33442</v>
          </cell>
          <cell r="F186">
            <v>5056</v>
          </cell>
          <cell r="G186">
            <v>38498</v>
          </cell>
          <cell r="H186">
            <v>8756</v>
          </cell>
          <cell r="I186">
            <v>47254</v>
          </cell>
          <cell r="J186">
            <v>4752</v>
          </cell>
          <cell r="K186">
            <v>13701</v>
          </cell>
          <cell r="L186">
            <v>65707</v>
          </cell>
          <cell r="M186">
            <v>16003</v>
          </cell>
          <cell r="N186">
            <v>180726</v>
          </cell>
          <cell r="O186">
            <v>23680</v>
          </cell>
          <cell r="P186">
            <v>102</v>
          </cell>
          <cell r="Q186">
            <v>204508</v>
          </cell>
          <cell r="R186">
            <v>1.6</v>
          </cell>
          <cell r="S186">
            <v>2.1</v>
          </cell>
          <cell r="T186">
            <v>1.6</v>
          </cell>
          <cell r="U186">
            <v>1.3</v>
          </cell>
          <cell r="V186">
            <v>3</v>
          </cell>
          <cell r="W186">
            <v>1.5</v>
          </cell>
          <cell r="X186">
            <v>1.1000000000000001</v>
          </cell>
          <cell r="Y186">
            <v>1.5</v>
          </cell>
          <cell r="Z186">
            <v>0.7</v>
          </cell>
          <cell r="AA186">
            <v>1.4</v>
          </cell>
          <cell r="AB186">
            <v>1.4</v>
          </cell>
          <cell r="AC186">
            <v>2</v>
          </cell>
          <cell r="AD186">
            <v>1.6</v>
          </cell>
          <cell r="AE186">
            <v>2.2000000000000002</v>
          </cell>
          <cell r="AF186">
            <v>1.5</v>
          </cell>
          <cell r="AG186">
            <v>89285</v>
          </cell>
          <cell r="AH186">
            <v>10028</v>
          </cell>
          <cell r="AI186">
            <v>99313</v>
          </cell>
          <cell r="AJ186">
            <v>33342</v>
          </cell>
          <cell r="AK186">
            <v>5032</v>
          </cell>
          <cell r="AL186">
            <v>38374</v>
          </cell>
          <cell r="AM186">
            <v>8661</v>
          </cell>
          <cell r="AN186">
            <v>47035</v>
          </cell>
          <cell r="AO186">
            <v>4760</v>
          </cell>
          <cell r="AP186">
            <v>13647</v>
          </cell>
          <cell r="AQ186">
            <v>65443</v>
          </cell>
          <cell r="AR186">
            <v>15306</v>
          </cell>
          <cell r="AS186">
            <v>180063</v>
          </cell>
          <cell r="AT186">
            <v>23796</v>
          </cell>
          <cell r="AU186">
            <v>-183</v>
          </cell>
          <cell r="AV186">
            <v>203675</v>
          </cell>
          <cell r="AW186">
            <v>1.9</v>
          </cell>
          <cell r="AX186">
            <v>2.7</v>
          </cell>
          <cell r="AY186">
            <v>2</v>
          </cell>
          <cell r="AZ186">
            <v>2.2000000000000002</v>
          </cell>
          <cell r="BA186">
            <v>1.7</v>
          </cell>
          <cell r="BB186">
            <v>2.2000000000000002</v>
          </cell>
          <cell r="BC186">
            <v>-0.8</v>
          </cell>
          <cell r="BD186">
            <v>1.6</v>
          </cell>
          <cell r="BE186">
            <v>0.8</v>
          </cell>
          <cell r="BF186">
            <v>0.9</v>
          </cell>
          <cell r="BG186">
            <v>1.4</v>
          </cell>
          <cell r="BH186">
            <v>-4.5</v>
          </cell>
          <cell r="BI186">
            <v>1.2</v>
          </cell>
          <cell r="BJ186">
            <v>3.9</v>
          </cell>
          <cell r="BK186">
            <v>0.9</v>
          </cell>
          <cell r="BL186">
            <v>89340</v>
          </cell>
          <cell r="BM186">
            <v>10019</v>
          </cell>
          <cell r="BN186">
            <v>99359</v>
          </cell>
          <cell r="BO186">
            <v>32045</v>
          </cell>
          <cell r="BP186">
            <v>4883</v>
          </cell>
          <cell r="BQ186">
            <v>36928</v>
          </cell>
          <cell r="BR186">
            <v>8777</v>
          </cell>
          <cell r="BS186">
            <v>45705</v>
          </cell>
          <cell r="BT186">
            <v>4760</v>
          </cell>
          <cell r="BU186">
            <v>13726</v>
          </cell>
          <cell r="BV186">
            <v>64191</v>
          </cell>
          <cell r="BW186">
            <v>14576</v>
          </cell>
          <cell r="BX186">
            <v>178125</v>
          </cell>
          <cell r="BY186">
            <v>23229</v>
          </cell>
          <cell r="BZ186">
            <v>533</v>
          </cell>
          <cell r="CA186">
            <v>201888</v>
          </cell>
          <cell r="CB186">
            <v>0</v>
          </cell>
          <cell r="CC186">
            <v>0</v>
          </cell>
          <cell r="CD186">
            <v>0</v>
          </cell>
          <cell r="CE186">
            <v>0</v>
          </cell>
          <cell r="CF186">
            <v>1</v>
          </cell>
          <cell r="CG186">
            <v>1</v>
          </cell>
          <cell r="CH186">
            <v>0</v>
          </cell>
          <cell r="CI186">
            <v>0</v>
          </cell>
          <cell r="CJ186">
            <v>1</v>
          </cell>
          <cell r="CK186">
            <v>-2</v>
          </cell>
          <cell r="CL186">
            <v>-33</v>
          </cell>
          <cell r="CM186">
            <v>-35</v>
          </cell>
        </row>
        <row r="187">
          <cell r="A187">
            <v>37865</v>
          </cell>
          <cell r="B187">
            <v>90514</v>
          </cell>
          <cell r="C187">
            <v>10193</v>
          </cell>
          <cell r="D187">
            <v>100706</v>
          </cell>
          <cell r="E187">
            <v>34207</v>
          </cell>
          <cell r="F187">
            <v>5184</v>
          </cell>
          <cell r="G187">
            <v>39391</v>
          </cell>
          <cell r="H187">
            <v>8908</v>
          </cell>
          <cell r="I187">
            <v>48298</v>
          </cell>
          <cell r="J187">
            <v>4780</v>
          </cell>
          <cell r="K187">
            <v>13945</v>
          </cell>
          <cell r="L187">
            <v>67023</v>
          </cell>
          <cell r="M187">
            <v>16909</v>
          </cell>
          <cell r="N187">
            <v>184561</v>
          </cell>
          <cell r="O187">
            <v>24216</v>
          </cell>
          <cell r="P187">
            <v>-259</v>
          </cell>
          <cell r="Q187">
            <v>208518</v>
          </cell>
          <cell r="R187">
            <v>1.7</v>
          </cell>
          <cell r="S187">
            <v>2.1</v>
          </cell>
          <cell r="T187">
            <v>1.7</v>
          </cell>
          <cell r="U187">
            <v>2.2999999999999998</v>
          </cell>
          <cell r="V187">
            <v>2.5</v>
          </cell>
          <cell r="W187">
            <v>2.2999999999999998</v>
          </cell>
          <cell r="X187">
            <v>1.7</v>
          </cell>
          <cell r="Y187">
            <v>2.2000000000000002</v>
          </cell>
          <cell r="Z187">
            <v>0.6</v>
          </cell>
          <cell r="AA187">
            <v>1.8</v>
          </cell>
          <cell r="AB187">
            <v>2</v>
          </cell>
          <cell r="AC187">
            <v>5.7</v>
          </cell>
          <cell r="AD187">
            <v>2.1</v>
          </cell>
          <cell r="AE187">
            <v>2.2999999999999998</v>
          </cell>
          <cell r="AF187">
            <v>2</v>
          </cell>
          <cell r="AG187">
            <v>90358</v>
          </cell>
          <cell r="AH187">
            <v>10166</v>
          </cell>
          <cell r="AI187">
            <v>100524</v>
          </cell>
          <cell r="AJ187">
            <v>34031</v>
          </cell>
          <cell r="AK187">
            <v>5229</v>
          </cell>
          <cell r="AL187">
            <v>39260</v>
          </cell>
          <cell r="AM187">
            <v>8952</v>
          </cell>
          <cell r="AN187">
            <v>48212</v>
          </cell>
          <cell r="AO187">
            <v>4775</v>
          </cell>
          <cell r="AP187">
            <v>13971</v>
          </cell>
          <cell r="AQ187">
            <v>66958</v>
          </cell>
          <cell r="AR187">
            <v>17130</v>
          </cell>
          <cell r="AS187">
            <v>184612</v>
          </cell>
          <cell r="AT187">
            <v>24238</v>
          </cell>
          <cell r="AU187">
            <v>-332</v>
          </cell>
          <cell r="AV187">
            <v>208518</v>
          </cell>
          <cell r="AW187">
            <v>1.2</v>
          </cell>
          <cell r="AX187">
            <v>1.4</v>
          </cell>
          <cell r="AY187">
            <v>1.2</v>
          </cell>
          <cell r="AZ187">
            <v>2.1</v>
          </cell>
          <cell r="BA187">
            <v>3.9</v>
          </cell>
          <cell r="BB187">
            <v>2.2999999999999998</v>
          </cell>
          <cell r="BC187">
            <v>3.4</v>
          </cell>
          <cell r="BD187">
            <v>2.5</v>
          </cell>
          <cell r="BE187">
            <v>0.3</v>
          </cell>
          <cell r="BF187">
            <v>2.4</v>
          </cell>
          <cell r="BG187">
            <v>2.2999999999999998</v>
          </cell>
          <cell r="BH187">
            <v>11.9</v>
          </cell>
          <cell r="BI187">
            <v>2.5</v>
          </cell>
          <cell r="BJ187">
            <v>1.9</v>
          </cell>
          <cell r="BK187">
            <v>2.4</v>
          </cell>
          <cell r="BL187">
            <v>90552</v>
          </cell>
          <cell r="BM187">
            <v>10202</v>
          </cell>
          <cell r="BN187">
            <v>100754</v>
          </cell>
          <cell r="BO187">
            <v>34985</v>
          </cell>
          <cell r="BP187">
            <v>5184</v>
          </cell>
          <cell r="BQ187">
            <v>40169</v>
          </cell>
          <cell r="BR187">
            <v>8885</v>
          </cell>
          <cell r="BS187">
            <v>49054</v>
          </cell>
          <cell r="BT187">
            <v>4775</v>
          </cell>
          <cell r="BU187">
            <v>13896</v>
          </cell>
          <cell r="BV187">
            <v>67725</v>
          </cell>
          <cell r="BW187">
            <v>15305</v>
          </cell>
          <cell r="BX187">
            <v>183783</v>
          </cell>
          <cell r="BY187">
            <v>24479</v>
          </cell>
          <cell r="BZ187">
            <v>-1034</v>
          </cell>
          <cell r="CA187">
            <v>207228</v>
          </cell>
          <cell r="CB187">
            <v>0</v>
          </cell>
          <cell r="CC187">
            <v>-1</v>
          </cell>
          <cell r="CD187">
            <v>0</v>
          </cell>
          <cell r="CE187">
            <v>0</v>
          </cell>
          <cell r="CF187">
            <v>0</v>
          </cell>
          <cell r="CG187">
            <v>0</v>
          </cell>
          <cell r="CH187">
            <v>-2</v>
          </cell>
          <cell r="CI187">
            <v>1</v>
          </cell>
          <cell r="CJ187">
            <v>-1</v>
          </cell>
          <cell r="CK187">
            <v>0</v>
          </cell>
          <cell r="CL187">
            <v>15</v>
          </cell>
          <cell r="CM187">
            <v>14</v>
          </cell>
        </row>
        <row r="188">
          <cell r="A188">
            <v>37956</v>
          </cell>
          <cell r="B188">
            <v>92045</v>
          </cell>
          <cell r="C188">
            <v>10390</v>
          </cell>
          <cell r="D188">
            <v>102434</v>
          </cell>
          <cell r="E188">
            <v>34783</v>
          </cell>
          <cell r="F188">
            <v>5235</v>
          </cell>
          <cell r="G188">
            <v>40018</v>
          </cell>
          <cell r="H188">
            <v>9085</v>
          </cell>
          <cell r="I188">
            <v>49104</v>
          </cell>
          <cell r="J188">
            <v>4817</v>
          </cell>
          <cell r="K188">
            <v>14221</v>
          </cell>
          <cell r="L188">
            <v>68141</v>
          </cell>
          <cell r="M188">
            <v>18173</v>
          </cell>
          <cell r="N188">
            <v>188747</v>
          </cell>
          <cell r="O188">
            <v>24584</v>
          </cell>
          <cell r="P188">
            <v>-176</v>
          </cell>
          <cell r="Q188">
            <v>213155</v>
          </cell>
          <cell r="R188">
            <v>1.7</v>
          </cell>
          <cell r="S188">
            <v>1.9</v>
          </cell>
          <cell r="T188">
            <v>1.7</v>
          </cell>
          <cell r="U188">
            <v>1.7</v>
          </cell>
          <cell r="V188">
            <v>1</v>
          </cell>
          <cell r="W188">
            <v>1.6</v>
          </cell>
          <cell r="X188">
            <v>2</v>
          </cell>
          <cell r="Y188">
            <v>1.7</v>
          </cell>
          <cell r="Z188">
            <v>0.8</v>
          </cell>
          <cell r="AA188">
            <v>2</v>
          </cell>
          <cell r="AB188">
            <v>1.7</v>
          </cell>
          <cell r="AC188">
            <v>7.5</v>
          </cell>
          <cell r="AD188">
            <v>2.2999999999999998</v>
          </cell>
          <cell r="AE188">
            <v>1.5</v>
          </cell>
          <cell r="AF188">
            <v>2.2000000000000002</v>
          </cell>
          <cell r="AG188">
            <v>91948</v>
          </cell>
          <cell r="AH188">
            <v>10387</v>
          </cell>
          <cell r="AI188">
            <v>102335</v>
          </cell>
          <cell r="AJ188">
            <v>35100</v>
          </cell>
          <cell r="AK188">
            <v>5287</v>
          </cell>
          <cell r="AL188">
            <v>40388</v>
          </cell>
          <cell r="AM188">
            <v>9078</v>
          </cell>
          <cell r="AN188">
            <v>49465</v>
          </cell>
          <cell r="AO188">
            <v>4814</v>
          </cell>
          <cell r="AP188">
            <v>14228</v>
          </cell>
          <cell r="AQ188">
            <v>68507</v>
          </cell>
          <cell r="AR188">
            <v>18479</v>
          </cell>
          <cell r="AS188">
            <v>189321</v>
          </cell>
          <cell r="AT188">
            <v>24740</v>
          </cell>
          <cell r="AU188">
            <v>-541</v>
          </cell>
          <cell r="AV188">
            <v>213520</v>
          </cell>
          <cell r="AW188">
            <v>1.8</v>
          </cell>
          <cell r="AX188">
            <v>2.2000000000000002</v>
          </cell>
          <cell r="AY188">
            <v>1.8</v>
          </cell>
          <cell r="AZ188">
            <v>3.1</v>
          </cell>
          <cell r="BA188">
            <v>1.1000000000000001</v>
          </cell>
          <cell r="BB188">
            <v>2.9</v>
          </cell>
          <cell r="BC188">
            <v>1.4</v>
          </cell>
          <cell r="BD188">
            <v>2.6</v>
          </cell>
          <cell r="BE188">
            <v>0.8</v>
          </cell>
          <cell r="BF188">
            <v>1.8</v>
          </cell>
          <cell r="BG188">
            <v>2.2999999999999998</v>
          </cell>
          <cell r="BH188">
            <v>7.9</v>
          </cell>
          <cell r="BI188">
            <v>2.6</v>
          </cell>
          <cell r="BJ188">
            <v>2.1</v>
          </cell>
          <cell r="BK188">
            <v>2.4</v>
          </cell>
          <cell r="BL188">
            <v>94269</v>
          </cell>
          <cell r="BM188">
            <v>10635</v>
          </cell>
          <cell r="BN188">
            <v>104904</v>
          </cell>
          <cell r="BO188">
            <v>37910</v>
          </cell>
          <cell r="BP188">
            <v>5421</v>
          </cell>
          <cell r="BQ188">
            <v>43332</v>
          </cell>
          <cell r="BR188">
            <v>9145</v>
          </cell>
          <cell r="BS188">
            <v>52477</v>
          </cell>
          <cell r="BT188">
            <v>4814</v>
          </cell>
          <cell r="BU188">
            <v>14200</v>
          </cell>
          <cell r="BV188">
            <v>71491</v>
          </cell>
          <cell r="BW188">
            <v>22532</v>
          </cell>
          <cell r="BX188">
            <v>198928</v>
          </cell>
          <cell r="BY188">
            <v>26090</v>
          </cell>
          <cell r="BZ188">
            <v>-876</v>
          </cell>
          <cell r="CA188">
            <v>224141</v>
          </cell>
          <cell r="CB188">
            <v>0</v>
          </cell>
          <cell r="CC188">
            <v>0</v>
          </cell>
          <cell r="CD188">
            <v>1</v>
          </cell>
          <cell r="CE188">
            <v>1</v>
          </cell>
          <cell r="CF188">
            <v>0</v>
          </cell>
          <cell r="CG188">
            <v>0</v>
          </cell>
          <cell r="CH188">
            <v>0</v>
          </cell>
          <cell r="CI188">
            <v>0</v>
          </cell>
          <cell r="CJ188">
            <v>0</v>
          </cell>
          <cell r="CK188">
            <v>1</v>
          </cell>
          <cell r="CL188">
            <v>-4</v>
          </cell>
          <cell r="CM188">
            <v>-3</v>
          </cell>
        </row>
        <row r="189">
          <cell r="A189">
            <v>38047</v>
          </cell>
          <cell r="B189">
            <v>93703</v>
          </cell>
          <cell r="C189">
            <v>10583</v>
          </cell>
          <cell r="D189">
            <v>104286</v>
          </cell>
          <cell r="E189">
            <v>34585</v>
          </cell>
          <cell r="F189">
            <v>5295</v>
          </cell>
          <cell r="G189">
            <v>39880</v>
          </cell>
          <cell r="H189">
            <v>9259</v>
          </cell>
          <cell r="I189">
            <v>49139</v>
          </cell>
          <cell r="J189">
            <v>4877</v>
          </cell>
          <cell r="K189">
            <v>14481</v>
          </cell>
          <cell r="L189">
            <v>68497</v>
          </cell>
          <cell r="M189">
            <v>19209</v>
          </cell>
          <cell r="N189">
            <v>192375</v>
          </cell>
          <cell r="O189">
            <v>24872</v>
          </cell>
          <cell r="P189">
            <v>80</v>
          </cell>
          <cell r="Q189">
            <v>217328</v>
          </cell>
          <cell r="R189">
            <v>1.8</v>
          </cell>
          <cell r="S189">
            <v>1.9</v>
          </cell>
          <cell r="T189">
            <v>1.8</v>
          </cell>
          <cell r="U189">
            <v>-0.6</v>
          </cell>
          <cell r="V189">
            <v>1.1000000000000001</v>
          </cell>
          <cell r="W189">
            <v>-0.3</v>
          </cell>
          <cell r="X189">
            <v>1.9</v>
          </cell>
          <cell r="Y189">
            <v>0.1</v>
          </cell>
          <cell r="Z189">
            <v>1.3</v>
          </cell>
          <cell r="AA189">
            <v>1.8</v>
          </cell>
          <cell r="AB189">
            <v>0.5</v>
          </cell>
          <cell r="AC189">
            <v>5.7</v>
          </cell>
          <cell r="AD189">
            <v>1.9</v>
          </cell>
          <cell r="AE189">
            <v>1.2</v>
          </cell>
          <cell r="AF189">
            <v>2</v>
          </cell>
          <cell r="AG189">
            <v>93915</v>
          </cell>
          <cell r="AH189">
            <v>10603</v>
          </cell>
          <cell r="AI189">
            <v>104518</v>
          </cell>
          <cell r="AJ189">
            <v>35066</v>
          </cell>
          <cell r="AK189">
            <v>5141</v>
          </cell>
          <cell r="AL189">
            <v>40207</v>
          </cell>
          <cell r="AM189">
            <v>9300</v>
          </cell>
          <cell r="AN189">
            <v>49508</v>
          </cell>
          <cell r="AO189">
            <v>4875</v>
          </cell>
          <cell r="AP189">
            <v>14478</v>
          </cell>
          <cell r="AQ189">
            <v>68861</v>
          </cell>
          <cell r="AR189">
            <v>18936</v>
          </cell>
          <cell r="AS189">
            <v>192315</v>
          </cell>
          <cell r="AT189">
            <v>24556</v>
          </cell>
          <cell r="AU189">
            <v>698</v>
          </cell>
          <cell r="AV189">
            <v>217569</v>
          </cell>
          <cell r="AW189">
            <v>2.1</v>
          </cell>
          <cell r="AX189">
            <v>2.1</v>
          </cell>
          <cell r="AY189">
            <v>2.1</v>
          </cell>
          <cell r="AZ189">
            <v>-0.1</v>
          </cell>
          <cell r="BA189">
            <v>-2.8</v>
          </cell>
          <cell r="BB189">
            <v>-0.4</v>
          </cell>
          <cell r="BC189">
            <v>2.5</v>
          </cell>
          <cell r="BD189">
            <v>0.1</v>
          </cell>
          <cell r="BE189">
            <v>1.3</v>
          </cell>
          <cell r="BF189">
            <v>1.8</v>
          </cell>
          <cell r="BG189">
            <v>0.5</v>
          </cell>
          <cell r="BH189">
            <v>2.5</v>
          </cell>
          <cell r="BI189">
            <v>1.6</v>
          </cell>
          <cell r="BJ189">
            <v>-0.7</v>
          </cell>
          <cell r="BK189">
            <v>1.9</v>
          </cell>
          <cell r="BL189">
            <v>91212</v>
          </cell>
          <cell r="BM189">
            <v>10309</v>
          </cell>
          <cell r="BN189">
            <v>101522</v>
          </cell>
          <cell r="BO189">
            <v>32591</v>
          </cell>
          <cell r="BP189">
            <v>5258</v>
          </cell>
          <cell r="BQ189">
            <v>37848</v>
          </cell>
          <cell r="BR189">
            <v>9171</v>
          </cell>
          <cell r="BS189">
            <v>47020</v>
          </cell>
          <cell r="BT189">
            <v>4875</v>
          </cell>
          <cell r="BU189">
            <v>14496</v>
          </cell>
          <cell r="BV189">
            <v>66391</v>
          </cell>
          <cell r="BW189">
            <v>18018</v>
          </cell>
          <cell r="BX189">
            <v>185931</v>
          </cell>
          <cell r="BY189">
            <v>23603</v>
          </cell>
          <cell r="BZ189">
            <v>177</v>
          </cell>
          <cell r="CA189">
            <v>209711</v>
          </cell>
          <cell r="CB189">
            <v>-1</v>
          </cell>
          <cell r="CC189">
            <v>1</v>
          </cell>
          <cell r="CD189">
            <v>0</v>
          </cell>
          <cell r="CE189">
            <v>0</v>
          </cell>
          <cell r="CF189">
            <v>0</v>
          </cell>
          <cell r="CG189">
            <v>0</v>
          </cell>
          <cell r="CH189">
            <v>1</v>
          </cell>
          <cell r="CI189">
            <v>0</v>
          </cell>
          <cell r="CJ189">
            <v>1</v>
          </cell>
          <cell r="CK189">
            <v>1</v>
          </cell>
          <cell r="CL189">
            <v>-4</v>
          </cell>
          <cell r="CM189">
            <v>-3</v>
          </cell>
        </row>
        <row r="190">
          <cell r="A190">
            <v>38139</v>
          </cell>
          <cell r="B190">
            <v>95487</v>
          </cell>
          <cell r="C190">
            <v>10783</v>
          </cell>
          <cell r="D190">
            <v>106270</v>
          </cell>
          <cell r="E190">
            <v>35426</v>
          </cell>
          <cell r="F190">
            <v>5381</v>
          </cell>
          <cell r="G190">
            <v>40807</v>
          </cell>
          <cell r="H190">
            <v>9451</v>
          </cell>
          <cell r="I190">
            <v>50258</v>
          </cell>
          <cell r="J190">
            <v>4960</v>
          </cell>
          <cell r="K190">
            <v>14718</v>
          </cell>
          <cell r="L190">
            <v>69936</v>
          </cell>
          <cell r="M190">
            <v>19829</v>
          </cell>
          <cell r="N190">
            <v>195628</v>
          </cell>
          <cell r="O190">
            <v>25157</v>
          </cell>
          <cell r="P190">
            <v>-43</v>
          </cell>
          <cell r="Q190">
            <v>220742</v>
          </cell>
          <cell r="R190">
            <v>1.9</v>
          </cell>
          <cell r="S190">
            <v>1.9</v>
          </cell>
          <cell r="T190">
            <v>1.9</v>
          </cell>
          <cell r="U190">
            <v>2.4</v>
          </cell>
          <cell r="V190">
            <v>1.6</v>
          </cell>
          <cell r="W190">
            <v>2.2999999999999998</v>
          </cell>
          <cell r="X190">
            <v>2.1</v>
          </cell>
          <cell r="Y190">
            <v>2.2999999999999998</v>
          </cell>
          <cell r="Z190">
            <v>1.7</v>
          </cell>
          <cell r="AA190">
            <v>1.6</v>
          </cell>
          <cell r="AB190">
            <v>2.1</v>
          </cell>
          <cell r="AC190">
            <v>3.2</v>
          </cell>
          <cell r="AD190">
            <v>1.7</v>
          </cell>
          <cell r="AE190">
            <v>1.1000000000000001</v>
          </cell>
          <cell r="AF190">
            <v>1.6</v>
          </cell>
          <cell r="AG190">
            <v>95358</v>
          </cell>
          <cell r="AH190">
            <v>10774</v>
          </cell>
          <cell r="AI190">
            <v>106133</v>
          </cell>
          <cell r="AJ190">
            <v>34800</v>
          </cell>
          <cell r="AK190">
            <v>5482</v>
          </cell>
          <cell r="AL190">
            <v>40282</v>
          </cell>
          <cell r="AM190">
            <v>9392</v>
          </cell>
          <cell r="AN190">
            <v>49674</v>
          </cell>
          <cell r="AO190">
            <v>4957</v>
          </cell>
          <cell r="AP190">
            <v>14738</v>
          </cell>
          <cell r="AQ190">
            <v>69369</v>
          </cell>
          <cell r="AR190">
            <v>20101</v>
          </cell>
          <cell r="AS190">
            <v>195603</v>
          </cell>
          <cell r="AT190">
            <v>25303</v>
          </cell>
          <cell r="AU190">
            <v>-278</v>
          </cell>
          <cell r="AV190">
            <v>220628</v>
          </cell>
          <cell r="AW190">
            <v>1.5</v>
          </cell>
          <cell r="AX190">
            <v>1.6</v>
          </cell>
          <cell r="AY190">
            <v>1.5</v>
          </cell>
          <cell r="AZ190">
            <v>-0.8</v>
          </cell>
          <cell r="BA190">
            <v>6.6</v>
          </cell>
          <cell r="BB190">
            <v>0.2</v>
          </cell>
          <cell r="BC190">
            <v>1</v>
          </cell>
          <cell r="BD190">
            <v>0.3</v>
          </cell>
          <cell r="BE190">
            <v>1.7</v>
          </cell>
          <cell r="BF190">
            <v>1.8</v>
          </cell>
          <cell r="BG190">
            <v>0.7</v>
          </cell>
          <cell r="BH190">
            <v>6.2</v>
          </cell>
          <cell r="BI190">
            <v>1.7</v>
          </cell>
          <cell r="BJ190">
            <v>3</v>
          </cell>
          <cell r="BK190">
            <v>1.4</v>
          </cell>
          <cell r="BL190">
            <v>95523</v>
          </cell>
          <cell r="BM190">
            <v>10783</v>
          </cell>
          <cell r="BN190">
            <v>106306</v>
          </cell>
          <cell r="BO190">
            <v>33377</v>
          </cell>
          <cell r="BP190">
            <v>5220</v>
          </cell>
          <cell r="BQ190">
            <v>38597</v>
          </cell>
          <cell r="BR190">
            <v>9523</v>
          </cell>
          <cell r="BS190">
            <v>48120</v>
          </cell>
          <cell r="BT190">
            <v>4957</v>
          </cell>
          <cell r="BU190">
            <v>14838</v>
          </cell>
          <cell r="BV190">
            <v>67916</v>
          </cell>
          <cell r="BW190">
            <v>18594</v>
          </cell>
          <cell r="BX190">
            <v>192816</v>
          </cell>
          <cell r="BY190">
            <v>24585</v>
          </cell>
          <cell r="BZ190">
            <v>1734</v>
          </cell>
          <cell r="CA190">
            <v>219135</v>
          </cell>
          <cell r="CB190">
            <v>1</v>
          </cell>
          <cell r="CC190">
            <v>1</v>
          </cell>
          <cell r="CD190">
            <v>0</v>
          </cell>
          <cell r="CE190">
            <v>0</v>
          </cell>
          <cell r="CF190">
            <v>0</v>
          </cell>
          <cell r="CG190">
            <v>0</v>
          </cell>
          <cell r="CH190">
            <v>0</v>
          </cell>
          <cell r="CI190">
            <v>0</v>
          </cell>
          <cell r="CJ190">
            <v>1</v>
          </cell>
          <cell r="CK190">
            <v>-3</v>
          </cell>
          <cell r="CL190">
            <v>-10</v>
          </cell>
          <cell r="CM190">
            <v>-12</v>
          </cell>
        </row>
        <row r="191">
          <cell r="A191">
            <v>38231</v>
          </cell>
          <cell r="B191">
            <v>97353</v>
          </cell>
          <cell r="C191">
            <v>10988</v>
          </cell>
          <cell r="D191">
            <v>108341</v>
          </cell>
          <cell r="E191">
            <v>35784</v>
          </cell>
          <cell r="F191">
            <v>5449</v>
          </cell>
          <cell r="G191">
            <v>41233</v>
          </cell>
          <cell r="H191">
            <v>9691</v>
          </cell>
          <cell r="I191">
            <v>50924</v>
          </cell>
          <cell r="J191">
            <v>5051</v>
          </cell>
          <cell r="K191">
            <v>14979</v>
          </cell>
          <cell r="L191">
            <v>70954</v>
          </cell>
          <cell r="M191">
            <v>20350</v>
          </cell>
          <cell r="N191">
            <v>199491</v>
          </cell>
          <cell r="O191">
            <v>25288</v>
          </cell>
          <cell r="P191">
            <v>-683</v>
          </cell>
          <cell r="Q191">
            <v>224096</v>
          </cell>
          <cell r="R191">
            <v>2</v>
          </cell>
          <cell r="S191">
            <v>1.9</v>
          </cell>
          <cell r="T191">
            <v>1.9</v>
          </cell>
          <cell r="U191">
            <v>1</v>
          </cell>
          <cell r="V191">
            <v>1.3</v>
          </cell>
          <cell r="W191">
            <v>1</v>
          </cell>
          <cell r="X191">
            <v>2.5</v>
          </cell>
          <cell r="Y191">
            <v>1.3</v>
          </cell>
          <cell r="Z191">
            <v>1.8</v>
          </cell>
          <cell r="AA191">
            <v>1.8</v>
          </cell>
          <cell r="AB191">
            <v>1.5</v>
          </cell>
          <cell r="AC191">
            <v>2.6</v>
          </cell>
          <cell r="AD191">
            <v>2</v>
          </cell>
          <cell r="AE191">
            <v>0.5</v>
          </cell>
          <cell r="AF191">
            <v>1.5</v>
          </cell>
          <cell r="AG191">
            <v>97261</v>
          </cell>
          <cell r="AH191">
            <v>10972</v>
          </cell>
          <cell r="AI191">
            <v>108232</v>
          </cell>
          <cell r="AJ191">
            <v>35433</v>
          </cell>
          <cell r="AK191">
            <v>5437</v>
          </cell>
          <cell r="AL191">
            <v>40869</v>
          </cell>
          <cell r="AM191">
            <v>9674</v>
          </cell>
          <cell r="AN191">
            <v>50543</v>
          </cell>
          <cell r="AO191">
            <v>5059</v>
          </cell>
          <cell r="AP191">
            <v>14948</v>
          </cell>
          <cell r="AQ191">
            <v>70550</v>
          </cell>
          <cell r="AR191">
            <v>20126</v>
          </cell>
          <cell r="AS191">
            <v>198908</v>
          </cell>
          <cell r="AT191">
            <v>25431</v>
          </cell>
          <cell r="AU191">
            <v>-400</v>
          </cell>
          <cell r="AV191">
            <v>223939</v>
          </cell>
          <cell r="AW191">
            <v>2</v>
          </cell>
          <cell r="AX191">
            <v>1.8</v>
          </cell>
          <cell r="AY191">
            <v>2</v>
          </cell>
          <cell r="AZ191">
            <v>1.8</v>
          </cell>
          <cell r="BA191">
            <v>-0.8</v>
          </cell>
          <cell r="BB191">
            <v>1.5</v>
          </cell>
          <cell r="BC191">
            <v>3</v>
          </cell>
          <cell r="BD191">
            <v>1.8</v>
          </cell>
          <cell r="BE191">
            <v>2</v>
          </cell>
          <cell r="BF191">
            <v>1.4</v>
          </cell>
          <cell r="BG191">
            <v>1.7</v>
          </cell>
          <cell r="BH191">
            <v>0.1</v>
          </cell>
          <cell r="BI191">
            <v>1.7</v>
          </cell>
          <cell r="BJ191">
            <v>0.5</v>
          </cell>
          <cell r="BK191">
            <v>1.5</v>
          </cell>
          <cell r="BL191">
            <v>97519</v>
          </cell>
          <cell r="BM191">
            <v>11013</v>
          </cell>
          <cell r="BN191">
            <v>108533</v>
          </cell>
          <cell r="BO191">
            <v>36441</v>
          </cell>
          <cell r="BP191">
            <v>5435</v>
          </cell>
          <cell r="BQ191">
            <v>41876</v>
          </cell>
          <cell r="BR191">
            <v>9606</v>
          </cell>
          <cell r="BS191">
            <v>51482</v>
          </cell>
          <cell r="BT191">
            <v>5059</v>
          </cell>
          <cell r="BU191">
            <v>14857</v>
          </cell>
          <cell r="BV191">
            <v>71398</v>
          </cell>
          <cell r="BW191">
            <v>19229</v>
          </cell>
          <cell r="BX191">
            <v>199160</v>
          </cell>
          <cell r="BY191">
            <v>25690</v>
          </cell>
          <cell r="BZ191">
            <v>-1411</v>
          </cell>
          <cell r="CA191">
            <v>223438</v>
          </cell>
          <cell r="CB191">
            <v>1</v>
          </cell>
          <cell r="CC191">
            <v>-3</v>
          </cell>
          <cell r="CD191">
            <v>0</v>
          </cell>
          <cell r="CE191">
            <v>0</v>
          </cell>
          <cell r="CF191">
            <v>-1</v>
          </cell>
          <cell r="CG191">
            <v>0</v>
          </cell>
          <cell r="CH191">
            <v>-3</v>
          </cell>
          <cell r="CI191">
            <v>0</v>
          </cell>
          <cell r="CJ191">
            <v>-3</v>
          </cell>
          <cell r="CK191">
            <v>1</v>
          </cell>
          <cell r="CL191">
            <v>15</v>
          </cell>
          <cell r="CM191">
            <v>13</v>
          </cell>
        </row>
        <row r="192">
          <cell r="A192">
            <v>38322</v>
          </cell>
          <cell r="B192">
            <v>99171</v>
          </cell>
          <cell r="C192">
            <v>11199</v>
          </cell>
          <cell r="D192">
            <v>110370</v>
          </cell>
          <cell r="E192">
            <v>36492</v>
          </cell>
          <cell r="F192">
            <v>5432</v>
          </cell>
          <cell r="G192">
            <v>41924</v>
          </cell>
          <cell r="H192">
            <v>9924</v>
          </cell>
          <cell r="I192">
            <v>51848</v>
          </cell>
          <cell r="J192">
            <v>5141</v>
          </cell>
          <cell r="K192">
            <v>15289</v>
          </cell>
          <cell r="L192">
            <v>72278</v>
          </cell>
          <cell r="M192">
            <v>20782</v>
          </cell>
          <cell r="N192">
            <v>203495</v>
          </cell>
          <cell r="O192">
            <v>25182</v>
          </cell>
          <cell r="P192">
            <v>-817</v>
          </cell>
          <cell r="Q192">
            <v>227860</v>
          </cell>
          <cell r="R192">
            <v>1.9</v>
          </cell>
          <cell r="S192">
            <v>1.9</v>
          </cell>
          <cell r="T192">
            <v>1.9</v>
          </cell>
          <cell r="U192">
            <v>2</v>
          </cell>
          <cell r="V192">
            <v>-0.3</v>
          </cell>
          <cell r="W192">
            <v>1.7</v>
          </cell>
          <cell r="X192">
            <v>2.4</v>
          </cell>
          <cell r="Y192">
            <v>1.8</v>
          </cell>
          <cell r="Z192">
            <v>1.8</v>
          </cell>
          <cell r="AA192">
            <v>2.1</v>
          </cell>
          <cell r="AB192">
            <v>1.9</v>
          </cell>
          <cell r="AC192">
            <v>2.1</v>
          </cell>
          <cell r="AD192">
            <v>2</v>
          </cell>
          <cell r="AE192">
            <v>-0.4</v>
          </cell>
          <cell r="AF192">
            <v>1.7</v>
          </cell>
          <cell r="AG192">
            <v>99334</v>
          </cell>
          <cell r="AH192">
            <v>11222</v>
          </cell>
          <cell r="AI192">
            <v>110556</v>
          </cell>
          <cell r="AJ192">
            <v>36610</v>
          </cell>
          <cell r="AK192">
            <v>5460</v>
          </cell>
          <cell r="AL192">
            <v>42069</v>
          </cell>
          <cell r="AM192">
            <v>10014</v>
          </cell>
          <cell r="AN192">
            <v>52083</v>
          </cell>
          <cell r="AO192">
            <v>5141</v>
          </cell>
          <cell r="AP192">
            <v>15281</v>
          </cell>
          <cell r="AQ192">
            <v>72505</v>
          </cell>
          <cell r="AR192">
            <v>20847</v>
          </cell>
          <cell r="AS192">
            <v>203908</v>
          </cell>
          <cell r="AT192">
            <v>25145</v>
          </cell>
          <cell r="AU192">
            <v>-1112</v>
          </cell>
          <cell r="AV192">
            <v>227941</v>
          </cell>
          <cell r="AW192">
            <v>2.1</v>
          </cell>
          <cell r="AX192">
            <v>2.2999999999999998</v>
          </cell>
          <cell r="AY192">
            <v>2.1</v>
          </cell>
          <cell r="AZ192">
            <v>3.3</v>
          </cell>
          <cell r="BA192">
            <v>0.4</v>
          </cell>
          <cell r="BB192">
            <v>2.9</v>
          </cell>
          <cell r="BC192">
            <v>3.5</v>
          </cell>
          <cell r="BD192">
            <v>3</v>
          </cell>
          <cell r="BE192">
            <v>1.6</v>
          </cell>
          <cell r="BF192">
            <v>2.2000000000000002</v>
          </cell>
          <cell r="BG192">
            <v>2.8</v>
          </cell>
          <cell r="BH192">
            <v>3.6</v>
          </cell>
          <cell r="BI192">
            <v>2.5</v>
          </cell>
          <cell r="BJ192">
            <v>-1.1000000000000001</v>
          </cell>
          <cell r="BK192">
            <v>1.8</v>
          </cell>
          <cell r="BL192">
            <v>101722</v>
          </cell>
          <cell r="BM192">
            <v>11481</v>
          </cell>
          <cell r="BN192">
            <v>113203</v>
          </cell>
          <cell r="BO192">
            <v>39807</v>
          </cell>
          <cell r="BP192">
            <v>5532</v>
          </cell>
          <cell r="BQ192">
            <v>45339</v>
          </cell>
          <cell r="BR192">
            <v>10078</v>
          </cell>
          <cell r="BS192">
            <v>55416</v>
          </cell>
          <cell r="BT192">
            <v>5141</v>
          </cell>
          <cell r="BU192">
            <v>15246</v>
          </cell>
          <cell r="BV192">
            <v>75803</v>
          </cell>
          <cell r="BW192">
            <v>24351</v>
          </cell>
          <cell r="BX192">
            <v>213357</v>
          </cell>
          <cell r="BY192">
            <v>26609</v>
          </cell>
          <cell r="BZ192">
            <v>-1343</v>
          </cell>
          <cell r="CA192">
            <v>238623</v>
          </cell>
          <cell r="CB192">
            <v>-1</v>
          </cell>
          <cell r="CC192">
            <v>1</v>
          </cell>
          <cell r="CD192">
            <v>0</v>
          </cell>
          <cell r="CE192">
            <v>1</v>
          </cell>
          <cell r="CF192">
            <v>0</v>
          </cell>
          <cell r="CG192">
            <v>0</v>
          </cell>
          <cell r="CH192">
            <v>1</v>
          </cell>
          <cell r="CI192">
            <v>0</v>
          </cell>
          <cell r="CJ192">
            <v>0</v>
          </cell>
          <cell r="CK192">
            <v>2</v>
          </cell>
          <cell r="CL192">
            <v>-10</v>
          </cell>
          <cell r="CM192">
            <v>-9</v>
          </cell>
        </row>
        <row r="193">
          <cell r="A193">
            <v>38412</v>
          </cell>
          <cell r="B193">
            <v>100924</v>
          </cell>
          <cell r="C193">
            <v>11426</v>
          </cell>
          <cell r="D193">
            <v>112350</v>
          </cell>
          <cell r="E193">
            <v>36862</v>
          </cell>
          <cell r="F193">
            <v>5352</v>
          </cell>
          <cell r="G193">
            <v>42213</v>
          </cell>
          <cell r="H193">
            <v>10134</v>
          </cell>
          <cell r="I193">
            <v>52347</v>
          </cell>
          <cell r="J193">
            <v>5227</v>
          </cell>
          <cell r="K193">
            <v>15620</v>
          </cell>
          <cell r="L193">
            <v>73195</v>
          </cell>
          <cell r="M193">
            <v>21098</v>
          </cell>
          <cell r="N193">
            <v>207403</v>
          </cell>
          <cell r="O193">
            <v>25088</v>
          </cell>
          <cell r="P193">
            <v>-168</v>
          </cell>
          <cell r="Q193">
            <v>232323</v>
          </cell>
          <cell r="R193">
            <v>1.8</v>
          </cell>
          <cell r="S193">
            <v>2</v>
          </cell>
          <cell r="T193">
            <v>1.8</v>
          </cell>
          <cell r="U193">
            <v>1</v>
          </cell>
          <cell r="V193">
            <v>-1.5</v>
          </cell>
          <cell r="W193">
            <v>0.7</v>
          </cell>
          <cell r="X193">
            <v>2.1</v>
          </cell>
          <cell r="Y193">
            <v>1</v>
          </cell>
          <cell r="Z193">
            <v>1.7</v>
          </cell>
          <cell r="AA193">
            <v>2.2000000000000002</v>
          </cell>
          <cell r="AB193">
            <v>1.3</v>
          </cell>
          <cell r="AC193">
            <v>1.5</v>
          </cell>
          <cell r="AD193">
            <v>1.9</v>
          </cell>
          <cell r="AE193">
            <v>-0.4</v>
          </cell>
          <cell r="AF193">
            <v>2</v>
          </cell>
          <cell r="AG193">
            <v>101022</v>
          </cell>
          <cell r="AH193">
            <v>11431</v>
          </cell>
          <cell r="AI193">
            <v>112453</v>
          </cell>
          <cell r="AJ193">
            <v>38439</v>
          </cell>
          <cell r="AK193">
            <v>5316</v>
          </cell>
          <cell r="AL193">
            <v>43755</v>
          </cell>
          <cell r="AM193">
            <v>10089</v>
          </cell>
          <cell r="AN193">
            <v>53844</v>
          </cell>
          <cell r="AO193">
            <v>5226</v>
          </cell>
          <cell r="AP193">
            <v>15633</v>
          </cell>
          <cell r="AQ193">
            <v>74703</v>
          </cell>
          <cell r="AR193">
            <v>21119</v>
          </cell>
          <cell r="AS193">
            <v>208274</v>
          </cell>
          <cell r="AT193">
            <v>25042</v>
          </cell>
          <cell r="AU193">
            <v>-1047</v>
          </cell>
          <cell r="AV193">
            <v>232268</v>
          </cell>
          <cell r="AW193">
            <v>1.7</v>
          </cell>
          <cell r="AX193">
            <v>1.9</v>
          </cell>
          <cell r="AY193">
            <v>1.7</v>
          </cell>
          <cell r="AZ193">
            <v>5</v>
          </cell>
          <cell r="BA193">
            <v>-2.6</v>
          </cell>
          <cell r="BB193">
            <v>4</v>
          </cell>
          <cell r="BC193">
            <v>0.8</v>
          </cell>
          <cell r="BD193">
            <v>3.4</v>
          </cell>
          <cell r="BE193">
            <v>1.7</v>
          </cell>
          <cell r="BF193">
            <v>2.2999999999999998</v>
          </cell>
          <cell r="BG193">
            <v>3</v>
          </cell>
          <cell r="BH193">
            <v>1.3</v>
          </cell>
          <cell r="BI193">
            <v>2.1</v>
          </cell>
          <cell r="BJ193">
            <v>-0.4</v>
          </cell>
          <cell r="BK193">
            <v>1.9</v>
          </cell>
          <cell r="BL193">
            <v>98060</v>
          </cell>
          <cell r="BM193">
            <v>11103</v>
          </cell>
          <cell r="BN193">
            <v>109163</v>
          </cell>
          <cell r="BO193">
            <v>35582</v>
          </cell>
          <cell r="BP193">
            <v>5546</v>
          </cell>
          <cell r="BQ193">
            <v>41128</v>
          </cell>
          <cell r="BR193">
            <v>9951</v>
          </cell>
          <cell r="BS193">
            <v>51078</v>
          </cell>
          <cell r="BT193">
            <v>5226</v>
          </cell>
          <cell r="BU193">
            <v>15653</v>
          </cell>
          <cell r="BV193">
            <v>71957</v>
          </cell>
          <cell r="BW193">
            <v>19806</v>
          </cell>
          <cell r="BX193">
            <v>200925</v>
          </cell>
          <cell r="BY193">
            <v>24095</v>
          </cell>
          <cell r="BZ193">
            <v>-1557</v>
          </cell>
          <cell r="CA193">
            <v>223463</v>
          </cell>
          <cell r="CB193">
            <v>-1</v>
          </cell>
          <cell r="CC193">
            <v>2</v>
          </cell>
          <cell r="CD193">
            <v>0</v>
          </cell>
          <cell r="CE193">
            <v>0</v>
          </cell>
          <cell r="CF193">
            <v>0</v>
          </cell>
          <cell r="CG193">
            <v>0</v>
          </cell>
          <cell r="CH193">
            <v>2</v>
          </cell>
          <cell r="CI193">
            <v>0</v>
          </cell>
          <cell r="CJ193">
            <v>1</v>
          </cell>
          <cell r="CK193">
            <v>1</v>
          </cell>
          <cell r="CL193">
            <v>-13</v>
          </cell>
          <cell r="CM193">
            <v>-11</v>
          </cell>
        </row>
        <row r="194">
          <cell r="A194">
            <v>38504</v>
          </cell>
          <cell r="B194">
            <v>102578</v>
          </cell>
          <cell r="C194">
            <v>11674</v>
          </cell>
          <cell r="D194">
            <v>114252</v>
          </cell>
          <cell r="E194">
            <v>40002</v>
          </cell>
          <cell r="F194">
            <v>5291</v>
          </cell>
          <cell r="G194">
            <v>45293</v>
          </cell>
          <cell r="H194">
            <v>10340</v>
          </cell>
          <cell r="I194">
            <v>55634</v>
          </cell>
          <cell r="J194">
            <v>5315</v>
          </cell>
          <cell r="K194">
            <v>15935</v>
          </cell>
          <cell r="L194">
            <v>76884</v>
          </cell>
          <cell r="M194">
            <v>21275</v>
          </cell>
          <cell r="N194">
            <v>211564</v>
          </cell>
          <cell r="O194">
            <v>25450</v>
          </cell>
          <cell r="P194">
            <v>527</v>
          </cell>
          <cell r="Q194">
            <v>237541</v>
          </cell>
          <cell r="R194">
            <v>1.6</v>
          </cell>
          <cell r="S194">
            <v>2.2000000000000002</v>
          </cell>
          <cell r="T194">
            <v>1.7</v>
          </cell>
          <cell r="U194">
            <v>8.5</v>
          </cell>
          <cell r="V194">
            <v>-1.1000000000000001</v>
          </cell>
          <cell r="W194">
            <v>7.3</v>
          </cell>
          <cell r="X194">
            <v>2</v>
          </cell>
          <cell r="Y194">
            <v>6.3</v>
          </cell>
          <cell r="Z194">
            <v>1.7</v>
          </cell>
          <cell r="AA194">
            <v>2</v>
          </cell>
          <cell r="AB194">
            <v>5</v>
          </cell>
          <cell r="AC194">
            <v>0.8</v>
          </cell>
          <cell r="AD194">
            <v>2</v>
          </cell>
          <cell r="AE194">
            <v>1.4</v>
          </cell>
          <cell r="AF194">
            <v>2.2000000000000002</v>
          </cell>
          <cell r="AG194">
            <v>102274</v>
          </cell>
          <cell r="AH194">
            <v>11628</v>
          </cell>
          <cell r="AI194">
            <v>113902</v>
          </cell>
          <cell r="AJ194">
            <v>37764</v>
          </cell>
          <cell r="AK194">
            <v>5299</v>
          </cell>
          <cell r="AL194">
            <v>43063</v>
          </cell>
          <cell r="AM194">
            <v>10317</v>
          </cell>
          <cell r="AN194">
            <v>53380</v>
          </cell>
          <cell r="AO194">
            <v>5314</v>
          </cell>
          <cell r="AP194">
            <v>15972</v>
          </cell>
          <cell r="AQ194">
            <v>74665</v>
          </cell>
          <cell r="AR194">
            <v>21248</v>
          </cell>
          <cell r="AS194">
            <v>209816</v>
          </cell>
          <cell r="AT194">
            <v>25222</v>
          </cell>
          <cell r="AU194">
            <v>2061</v>
          </cell>
          <cell r="AV194">
            <v>237099</v>
          </cell>
          <cell r="AW194">
            <v>1.2</v>
          </cell>
          <cell r="AX194">
            <v>1.7</v>
          </cell>
          <cell r="AY194">
            <v>1.3</v>
          </cell>
          <cell r="AZ194">
            <v>-1.8</v>
          </cell>
          <cell r="BA194">
            <v>-0.3</v>
          </cell>
          <cell r="BB194">
            <v>-1.6</v>
          </cell>
          <cell r="BC194">
            <v>2.2999999999999998</v>
          </cell>
          <cell r="BD194">
            <v>-0.9</v>
          </cell>
          <cell r="BE194">
            <v>1.7</v>
          </cell>
          <cell r="BF194">
            <v>2.2000000000000002</v>
          </cell>
          <cell r="BG194">
            <v>-0.1</v>
          </cell>
          <cell r="BH194">
            <v>0.6</v>
          </cell>
          <cell r="BI194">
            <v>0.7</v>
          </cell>
          <cell r="BJ194">
            <v>0.7</v>
          </cell>
          <cell r="BK194">
            <v>2.1</v>
          </cell>
          <cell r="BL194">
            <v>102585</v>
          </cell>
          <cell r="BM194">
            <v>11654</v>
          </cell>
          <cell r="BN194">
            <v>114240</v>
          </cell>
          <cell r="BO194">
            <v>36253</v>
          </cell>
          <cell r="BP194">
            <v>4972</v>
          </cell>
          <cell r="BQ194">
            <v>41225</v>
          </cell>
          <cell r="BR194">
            <v>10465</v>
          </cell>
          <cell r="BS194">
            <v>51690</v>
          </cell>
          <cell r="BT194">
            <v>5314</v>
          </cell>
          <cell r="BU194">
            <v>16095</v>
          </cell>
          <cell r="BV194">
            <v>73099</v>
          </cell>
          <cell r="BW194">
            <v>19824</v>
          </cell>
          <cell r="BX194">
            <v>207163</v>
          </cell>
          <cell r="BY194">
            <v>24354</v>
          </cell>
          <cell r="BZ194">
            <v>4311</v>
          </cell>
          <cell r="CA194">
            <v>235828</v>
          </cell>
          <cell r="CB194">
            <v>2</v>
          </cell>
          <cell r="CC194">
            <v>2</v>
          </cell>
          <cell r="CD194">
            <v>0</v>
          </cell>
          <cell r="CE194">
            <v>0</v>
          </cell>
          <cell r="CF194">
            <v>0</v>
          </cell>
          <cell r="CG194">
            <v>0</v>
          </cell>
          <cell r="CH194">
            <v>2</v>
          </cell>
          <cell r="CI194">
            <v>0</v>
          </cell>
          <cell r="CJ194">
            <v>4</v>
          </cell>
          <cell r="CK194">
            <v>-2</v>
          </cell>
          <cell r="CL194">
            <v>-15</v>
          </cell>
          <cell r="CM194">
            <v>-14</v>
          </cell>
        </row>
        <row r="195">
          <cell r="A195">
            <v>38596</v>
          </cell>
          <cell r="B195">
            <v>104299</v>
          </cell>
          <cell r="C195">
            <v>11947</v>
          </cell>
          <cell r="D195">
            <v>116247</v>
          </cell>
          <cell r="E195">
            <v>41243</v>
          </cell>
          <cell r="F195">
            <v>5316</v>
          </cell>
          <cell r="G195">
            <v>46559</v>
          </cell>
          <cell r="H195">
            <v>10584</v>
          </cell>
          <cell r="I195">
            <v>57143</v>
          </cell>
          <cell r="J195">
            <v>5405</v>
          </cell>
          <cell r="K195">
            <v>16230</v>
          </cell>
          <cell r="L195">
            <v>78778</v>
          </cell>
          <cell r="M195">
            <v>21201</v>
          </cell>
          <cell r="N195">
            <v>216172</v>
          </cell>
          <cell r="O195">
            <v>26174</v>
          </cell>
          <cell r="P195">
            <v>521</v>
          </cell>
          <cell r="Q195">
            <v>242867</v>
          </cell>
          <cell r="R195">
            <v>1.7</v>
          </cell>
          <cell r="S195">
            <v>2.2999999999999998</v>
          </cell>
          <cell r="T195">
            <v>1.7</v>
          </cell>
          <cell r="U195">
            <v>3.1</v>
          </cell>
          <cell r="V195">
            <v>0.5</v>
          </cell>
          <cell r="W195">
            <v>2.8</v>
          </cell>
          <cell r="X195">
            <v>2.4</v>
          </cell>
          <cell r="Y195">
            <v>2.7</v>
          </cell>
          <cell r="Z195">
            <v>1.7</v>
          </cell>
          <cell r="AA195">
            <v>1.9</v>
          </cell>
          <cell r="AB195">
            <v>2.5</v>
          </cell>
          <cell r="AC195">
            <v>-0.3</v>
          </cell>
          <cell r="AD195">
            <v>2.2000000000000002</v>
          </cell>
          <cell r="AE195">
            <v>2.8</v>
          </cell>
          <cell r="AF195">
            <v>2.2000000000000002</v>
          </cell>
          <cell r="AG195">
            <v>104558</v>
          </cell>
          <cell r="AH195">
            <v>11988</v>
          </cell>
          <cell r="AI195">
            <v>116547</v>
          </cell>
          <cell r="AJ195">
            <v>41647</v>
          </cell>
          <cell r="AK195">
            <v>5281</v>
          </cell>
          <cell r="AL195">
            <v>46928</v>
          </cell>
          <cell r="AM195">
            <v>10611</v>
          </cell>
          <cell r="AN195">
            <v>57539</v>
          </cell>
          <cell r="AO195">
            <v>5406</v>
          </cell>
          <cell r="AP195">
            <v>16189</v>
          </cell>
          <cell r="AQ195">
            <v>79134</v>
          </cell>
          <cell r="AR195">
            <v>21283</v>
          </cell>
          <cell r="AS195">
            <v>216963</v>
          </cell>
          <cell r="AT195">
            <v>26253</v>
          </cell>
          <cell r="AU195">
            <v>-52</v>
          </cell>
          <cell r="AV195">
            <v>243165</v>
          </cell>
          <cell r="AW195">
            <v>2.2000000000000002</v>
          </cell>
          <cell r="AX195">
            <v>3.1</v>
          </cell>
          <cell r="AY195">
            <v>2.2999999999999998</v>
          </cell>
          <cell r="AZ195">
            <v>10.3</v>
          </cell>
          <cell r="BA195">
            <v>-0.3</v>
          </cell>
          <cell r="BB195">
            <v>9</v>
          </cell>
          <cell r="BC195">
            <v>2.8</v>
          </cell>
          <cell r="BD195">
            <v>7.8</v>
          </cell>
          <cell r="BE195">
            <v>1.7</v>
          </cell>
          <cell r="BF195">
            <v>1.4</v>
          </cell>
          <cell r="BG195">
            <v>6</v>
          </cell>
          <cell r="BH195">
            <v>0.2</v>
          </cell>
          <cell r="BI195">
            <v>3.4</v>
          </cell>
          <cell r="BJ195">
            <v>4.0999999999999996</v>
          </cell>
          <cell r="BK195">
            <v>2.6</v>
          </cell>
          <cell r="BL195">
            <v>104869</v>
          </cell>
          <cell r="BM195">
            <v>12038</v>
          </cell>
          <cell r="BN195">
            <v>116907</v>
          </cell>
          <cell r="BO195">
            <v>42797</v>
          </cell>
          <cell r="BP195">
            <v>5336</v>
          </cell>
          <cell r="BQ195">
            <v>48133</v>
          </cell>
          <cell r="BR195">
            <v>10543</v>
          </cell>
          <cell r="BS195">
            <v>58676</v>
          </cell>
          <cell r="BT195">
            <v>5406</v>
          </cell>
          <cell r="BU195">
            <v>16082</v>
          </cell>
          <cell r="BV195">
            <v>80164</v>
          </cell>
          <cell r="BW195">
            <v>20183</v>
          </cell>
          <cell r="BX195">
            <v>217254</v>
          </cell>
          <cell r="BY195">
            <v>26509</v>
          </cell>
          <cell r="BZ195">
            <v>-1474</v>
          </cell>
          <cell r="CA195">
            <v>242289</v>
          </cell>
          <cell r="CB195">
            <v>1</v>
          </cell>
          <cell r="CC195">
            <v>-6</v>
          </cell>
          <cell r="CD195">
            <v>0</v>
          </cell>
          <cell r="CE195">
            <v>0</v>
          </cell>
          <cell r="CF195">
            <v>0</v>
          </cell>
          <cell r="CG195">
            <v>-1</v>
          </cell>
          <cell r="CH195">
            <v>-6</v>
          </cell>
          <cell r="CI195">
            <v>1</v>
          </cell>
          <cell r="CJ195">
            <v>-5</v>
          </cell>
          <cell r="CK195">
            <v>0</v>
          </cell>
          <cell r="CL195">
            <v>13</v>
          </cell>
          <cell r="CM195">
            <v>9</v>
          </cell>
        </row>
        <row r="196">
          <cell r="A196">
            <v>38687</v>
          </cell>
          <cell r="B196">
            <v>106094</v>
          </cell>
          <cell r="C196">
            <v>12226</v>
          </cell>
          <cell r="D196">
            <v>118320</v>
          </cell>
          <cell r="E196">
            <v>42700</v>
          </cell>
          <cell r="F196">
            <v>5301</v>
          </cell>
          <cell r="G196">
            <v>48001</v>
          </cell>
          <cell r="H196">
            <v>10905</v>
          </cell>
          <cell r="I196">
            <v>58906</v>
          </cell>
          <cell r="J196">
            <v>5493</v>
          </cell>
          <cell r="K196">
            <v>16534</v>
          </cell>
          <cell r="L196">
            <v>80933</v>
          </cell>
          <cell r="M196">
            <v>20981</v>
          </cell>
          <cell r="N196">
            <v>220399</v>
          </cell>
          <cell r="O196">
            <v>26797</v>
          </cell>
          <cell r="P196">
            <v>37</v>
          </cell>
          <cell r="Q196">
            <v>247233</v>
          </cell>
          <cell r="R196">
            <v>1.7</v>
          </cell>
          <cell r="S196">
            <v>2.2999999999999998</v>
          </cell>
          <cell r="T196">
            <v>1.8</v>
          </cell>
          <cell r="U196">
            <v>3.5</v>
          </cell>
          <cell r="V196">
            <v>-0.3</v>
          </cell>
          <cell r="W196">
            <v>3.1</v>
          </cell>
          <cell r="X196">
            <v>3</v>
          </cell>
          <cell r="Y196">
            <v>3.1</v>
          </cell>
          <cell r="Z196">
            <v>1.6</v>
          </cell>
          <cell r="AA196">
            <v>1.9</v>
          </cell>
          <cell r="AB196">
            <v>2.7</v>
          </cell>
          <cell r="AC196">
            <v>-1</v>
          </cell>
          <cell r="AD196">
            <v>2</v>
          </cell>
          <cell r="AE196">
            <v>2.4</v>
          </cell>
          <cell r="AF196">
            <v>1.8</v>
          </cell>
          <cell r="AG196">
            <v>105943</v>
          </cell>
          <cell r="AH196">
            <v>12211</v>
          </cell>
          <cell r="AI196">
            <v>118155</v>
          </cell>
          <cell r="AJ196">
            <v>43657</v>
          </cell>
          <cell r="AK196">
            <v>5265</v>
          </cell>
          <cell r="AL196">
            <v>48922</v>
          </cell>
          <cell r="AM196">
            <v>10886</v>
          </cell>
          <cell r="AN196">
            <v>59808</v>
          </cell>
          <cell r="AO196">
            <v>5494</v>
          </cell>
          <cell r="AP196">
            <v>16554</v>
          </cell>
          <cell r="AQ196">
            <v>81856</v>
          </cell>
          <cell r="AR196">
            <v>20959</v>
          </cell>
          <cell r="AS196">
            <v>220969</v>
          </cell>
          <cell r="AT196">
            <v>27015</v>
          </cell>
          <cell r="AU196">
            <v>82</v>
          </cell>
          <cell r="AV196">
            <v>248067</v>
          </cell>
          <cell r="AW196">
            <v>1.3</v>
          </cell>
          <cell r="AX196">
            <v>1.9</v>
          </cell>
          <cell r="AY196">
            <v>1.4</v>
          </cell>
          <cell r="AZ196">
            <v>4.8</v>
          </cell>
          <cell r="BA196">
            <v>-0.3</v>
          </cell>
          <cell r="BB196">
            <v>4.2</v>
          </cell>
          <cell r="BC196">
            <v>2.6</v>
          </cell>
          <cell r="BD196">
            <v>3.9</v>
          </cell>
          <cell r="BE196">
            <v>1.6</v>
          </cell>
          <cell r="BF196">
            <v>2.2999999999999998</v>
          </cell>
          <cell r="BG196">
            <v>3.4</v>
          </cell>
          <cell r="BH196">
            <v>-1.5</v>
          </cell>
          <cell r="BI196">
            <v>1.8</v>
          </cell>
          <cell r="BJ196">
            <v>2.9</v>
          </cell>
          <cell r="BK196">
            <v>2</v>
          </cell>
          <cell r="BL196">
            <v>108394</v>
          </cell>
          <cell r="BM196">
            <v>12481</v>
          </cell>
          <cell r="BN196">
            <v>120876</v>
          </cell>
          <cell r="BO196">
            <v>47521</v>
          </cell>
          <cell r="BP196">
            <v>5280</v>
          </cell>
          <cell r="BQ196">
            <v>52800</v>
          </cell>
          <cell r="BR196">
            <v>10941</v>
          </cell>
          <cell r="BS196">
            <v>63742</v>
          </cell>
          <cell r="BT196">
            <v>5494</v>
          </cell>
          <cell r="BU196">
            <v>16509</v>
          </cell>
          <cell r="BV196">
            <v>85744</v>
          </cell>
          <cell r="BW196">
            <v>24864</v>
          </cell>
          <cell r="BX196">
            <v>231484</v>
          </cell>
          <cell r="BY196">
            <v>28629</v>
          </cell>
          <cell r="BZ196">
            <v>-600</v>
          </cell>
          <cell r="CA196">
            <v>259513</v>
          </cell>
          <cell r="CB196">
            <v>-3</v>
          </cell>
          <cell r="CC196">
            <v>2</v>
          </cell>
          <cell r="CD196">
            <v>0</v>
          </cell>
          <cell r="CE196">
            <v>0</v>
          </cell>
          <cell r="CF196">
            <v>0</v>
          </cell>
          <cell r="CG196">
            <v>0</v>
          </cell>
          <cell r="CH196">
            <v>3</v>
          </cell>
          <cell r="CI196">
            <v>0</v>
          </cell>
          <cell r="CJ196">
            <v>-1</v>
          </cell>
          <cell r="CK196">
            <v>2</v>
          </cell>
          <cell r="CL196">
            <v>-8</v>
          </cell>
          <cell r="CM196">
            <v>-6</v>
          </cell>
        </row>
        <row r="197">
          <cell r="A197">
            <v>38777</v>
          </cell>
          <cell r="B197">
            <v>107764</v>
          </cell>
          <cell r="C197">
            <v>12473</v>
          </cell>
          <cell r="D197">
            <v>120236</v>
          </cell>
          <cell r="E197">
            <v>43823</v>
          </cell>
          <cell r="F197">
            <v>5164</v>
          </cell>
          <cell r="G197">
            <v>48987</v>
          </cell>
          <cell r="H197">
            <v>11193</v>
          </cell>
          <cell r="I197">
            <v>60180</v>
          </cell>
          <cell r="J197">
            <v>5579</v>
          </cell>
          <cell r="K197">
            <v>16907</v>
          </cell>
          <cell r="L197">
            <v>82667</v>
          </cell>
          <cell r="M197">
            <v>20825</v>
          </cell>
          <cell r="N197">
            <v>223952</v>
          </cell>
          <cell r="O197">
            <v>27062</v>
          </cell>
          <cell r="P197">
            <v>-53</v>
          </cell>
          <cell r="Q197">
            <v>250960</v>
          </cell>
          <cell r="R197">
            <v>1.6</v>
          </cell>
          <cell r="S197">
            <v>2</v>
          </cell>
          <cell r="T197">
            <v>1.6</v>
          </cell>
          <cell r="U197">
            <v>2.6</v>
          </cell>
          <cell r="V197">
            <v>-2.6</v>
          </cell>
          <cell r="W197">
            <v>2.1</v>
          </cell>
          <cell r="X197">
            <v>2.6</v>
          </cell>
          <cell r="Y197">
            <v>2.2000000000000002</v>
          </cell>
          <cell r="Z197">
            <v>1.6</v>
          </cell>
          <cell r="AA197">
            <v>2.2999999999999998</v>
          </cell>
          <cell r="AB197">
            <v>2.1</v>
          </cell>
          <cell r="AC197">
            <v>-0.7</v>
          </cell>
          <cell r="AD197">
            <v>1.6</v>
          </cell>
          <cell r="AE197">
            <v>1</v>
          </cell>
          <cell r="AF197">
            <v>1.5</v>
          </cell>
          <cell r="AG197">
            <v>108001</v>
          </cell>
          <cell r="AH197">
            <v>12498</v>
          </cell>
          <cell r="AI197">
            <v>120499</v>
          </cell>
          <cell r="AJ197">
            <v>43926</v>
          </cell>
          <cell r="AK197">
            <v>5416</v>
          </cell>
          <cell r="AL197">
            <v>49342</v>
          </cell>
          <cell r="AM197">
            <v>11154</v>
          </cell>
          <cell r="AN197">
            <v>60496</v>
          </cell>
          <cell r="AO197">
            <v>5579</v>
          </cell>
          <cell r="AP197">
            <v>16899</v>
          </cell>
          <cell r="AQ197">
            <v>82974</v>
          </cell>
          <cell r="AR197">
            <v>20758</v>
          </cell>
          <cell r="AS197">
            <v>224231</v>
          </cell>
          <cell r="AT197">
            <v>27103</v>
          </cell>
          <cell r="AU197">
            <v>-612</v>
          </cell>
          <cell r="AV197">
            <v>250722</v>
          </cell>
          <cell r="AW197">
            <v>1.9</v>
          </cell>
          <cell r="AX197">
            <v>2.4</v>
          </cell>
          <cell r="AY197">
            <v>2</v>
          </cell>
          <cell r="AZ197">
            <v>0.6</v>
          </cell>
          <cell r="BA197">
            <v>2.9</v>
          </cell>
          <cell r="BB197">
            <v>0.9</v>
          </cell>
          <cell r="BC197">
            <v>2.5</v>
          </cell>
          <cell r="BD197">
            <v>1.1000000000000001</v>
          </cell>
          <cell r="BE197">
            <v>1.6</v>
          </cell>
          <cell r="BF197">
            <v>2.1</v>
          </cell>
          <cell r="BG197">
            <v>1.4</v>
          </cell>
          <cell r="BH197">
            <v>-1</v>
          </cell>
          <cell r="BI197">
            <v>1.5</v>
          </cell>
          <cell r="BJ197">
            <v>0.3</v>
          </cell>
          <cell r="BK197">
            <v>1.1000000000000001</v>
          </cell>
          <cell r="BL197">
            <v>104752</v>
          </cell>
          <cell r="BM197">
            <v>12130</v>
          </cell>
          <cell r="BN197">
            <v>116881</v>
          </cell>
          <cell r="BO197">
            <v>40312</v>
          </cell>
          <cell r="BP197">
            <v>5757</v>
          </cell>
          <cell r="BQ197">
            <v>46069</v>
          </cell>
          <cell r="BR197">
            <v>11007</v>
          </cell>
          <cell r="BS197">
            <v>57075</v>
          </cell>
          <cell r="BT197">
            <v>5579</v>
          </cell>
          <cell r="BU197">
            <v>16922</v>
          </cell>
          <cell r="BV197">
            <v>79576</v>
          </cell>
          <cell r="BW197">
            <v>19614</v>
          </cell>
          <cell r="BX197">
            <v>216072</v>
          </cell>
          <cell r="BY197">
            <v>26103</v>
          </cell>
          <cell r="BZ197">
            <v>-1301</v>
          </cell>
          <cell r="CA197">
            <v>240873</v>
          </cell>
          <cell r="CB197">
            <v>-1</v>
          </cell>
          <cell r="CC197">
            <v>3</v>
          </cell>
          <cell r="CD197">
            <v>0</v>
          </cell>
          <cell r="CE197">
            <v>0</v>
          </cell>
          <cell r="CF197">
            <v>0</v>
          </cell>
          <cell r="CG197">
            <v>0</v>
          </cell>
          <cell r="CH197">
            <v>3</v>
          </cell>
          <cell r="CI197">
            <v>0</v>
          </cell>
          <cell r="CJ197">
            <v>2</v>
          </cell>
          <cell r="CK197">
            <v>1</v>
          </cell>
          <cell r="CL197">
            <v>-7</v>
          </cell>
          <cell r="CM197">
            <v>-5</v>
          </cell>
        </row>
        <row r="198">
          <cell r="A198">
            <v>38869</v>
          </cell>
          <cell r="B198">
            <v>109651</v>
          </cell>
          <cell r="C198">
            <v>12722</v>
          </cell>
          <cell r="D198">
            <v>122377</v>
          </cell>
          <cell r="E198">
            <v>45636</v>
          </cell>
          <cell r="F198">
            <v>4970</v>
          </cell>
          <cell r="G198">
            <v>50606</v>
          </cell>
          <cell r="H198">
            <v>11425</v>
          </cell>
          <cell r="I198">
            <v>62031</v>
          </cell>
          <cell r="J198">
            <v>5666</v>
          </cell>
          <cell r="K198">
            <v>17338</v>
          </cell>
          <cell r="L198">
            <v>85035</v>
          </cell>
          <cell r="M198">
            <v>20710</v>
          </cell>
          <cell r="N198">
            <v>227817</v>
          </cell>
          <cell r="O198">
            <v>27215</v>
          </cell>
          <cell r="P198">
            <v>412</v>
          </cell>
          <cell r="Q198">
            <v>255445</v>
          </cell>
          <cell r="R198">
            <v>1.8</v>
          </cell>
          <cell r="S198">
            <v>2</v>
          </cell>
          <cell r="T198">
            <v>1.8</v>
          </cell>
          <cell r="U198">
            <v>4.0999999999999996</v>
          </cell>
          <cell r="V198">
            <v>-3.8</v>
          </cell>
          <cell r="W198">
            <v>3.3</v>
          </cell>
          <cell r="X198">
            <v>2.1</v>
          </cell>
          <cell r="Y198">
            <v>3.1</v>
          </cell>
          <cell r="Z198">
            <v>1.6</v>
          </cell>
          <cell r="AA198">
            <v>2.6</v>
          </cell>
          <cell r="AB198">
            <v>2.9</v>
          </cell>
          <cell r="AC198">
            <v>-0.6</v>
          </cell>
          <cell r="AD198">
            <v>1.7</v>
          </cell>
          <cell r="AE198">
            <v>0.6</v>
          </cell>
          <cell r="AF198">
            <v>1.8</v>
          </cell>
          <cell r="AG198">
            <v>109601</v>
          </cell>
          <cell r="AH198">
            <v>12719</v>
          </cell>
          <cell r="AI198">
            <v>122319</v>
          </cell>
          <cell r="AJ198">
            <v>44176</v>
          </cell>
          <cell r="AK198">
            <v>4685</v>
          </cell>
          <cell r="AL198">
            <v>48861</v>
          </cell>
          <cell r="AM198">
            <v>11596</v>
          </cell>
          <cell r="AN198">
            <v>60457</v>
          </cell>
          <cell r="AO198">
            <v>5663</v>
          </cell>
          <cell r="AP198">
            <v>17289</v>
          </cell>
          <cell r="AQ198">
            <v>83409</v>
          </cell>
          <cell r="AR198">
            <v>20626</v>
          </cell>
          <cell r="AS198">
            <v>226355</v>
          </cell>
          <cell r="AT198">
            <v>27007</v>
          </cell>
          <cell r="AU198">
            <v>940</v>
          </cell>
          <cell r="AV198">
            <v>254302</v>
          </cell>
          <cell r="AW198">
            <v>1.5</v>
          </cell>
          <cell r="AX198">
            <v>1.8</v>
          </cell>
          <cell r="AY198">
            <v>1.5</v>
          </cell>
          <cell r="AZ198">
            <v>0.6</v>
          </cell>
          <cell r="BA198">
            <v>-13.5</v>
          </cell>
          <cell r="BB198">
            <v>-1</v>
          </cell>
          <cell r="BC198">
            <v>4</v>
          </cell>
          <cell r="BD198">
            <v>-0.1</v>
          </cell>
          <cell r="BE198">
            <v>1.5</v>
          </cell>
          <cell r="BF198">
            <v>2.2999999999999998</v>
          </cell>
          <cell r="BG198">
            <v>0.5</v>
          </cell>
          <cell r="BH198">
            <v>-0.6</v>
          </cell>
          <cell r="BI198">
            <v>0.9</v>
          </cell>
          <cell r="BJ198">
            <v>-0.4</v>
          </cell>
          <cell r="BK198">
            <v>1.4</v>
          </cell>
          <cell r="BL198">
            <v>110091</v>
          </cell>
          <cell r="BM198">
            <v>12766</v>
          </cell>
          <cell r="BN198">
            <v>122857</v>
          </cell>
          <cell r="BO198">
            <v>42629</v>
          </cell>
          <cell r="BP198">
            <v>4338</v>
          </cell>
          <cell r="BQ198">
            <v>46966</v>
          </cell>
          <cell r="BR198">
            <v>11766</v>
          </cell>
          <cell r="BS198">
            <v>58733</v>
          </cell>
          <cell r="BT198">
            <v>5663</v>
          </cell>
          <cell r="BU198">
            <v>17435</v>
          </cell>
          <cell r="BV198">
            <v>81831</v>
          </cell>
          <cell r="BW198">
            <v>18922</v>
          </cell>
          <cell r="BX198">
            <v>223610</v>
          </cell>
          <cell r="BY198">
            <v>26058</v>
          </cell>
          <cell r="BZ198">
            <v>3376</v>
          </cell>
          <cell r="CA198">
            <v>253044</v>
          </cell>
          <cell r="CB198">
            <v>3</v>
          </cell>
          <cell r="CC198">
            <v>3</v>
          </cell>
          <cell r="CD198">
            <v>0</v>
          </cell>
          <cell r="CE198">
            <v>0</v>
          </cell>
          <cell r="CF198">
            <v>0</v>
          </cell>
          <cell r="CG198">
            <v>0</v>
          </cell>
          <cell r="CH198">
            <v>2</v>
          </cell>
          <cell r="CI198">
            <v>0</v>
          </cell>
          <cell r="CJ198">
            <v>7</v>
          </cell>
          <cell r="CK198">
            <v>-2</v>
          </cell>
          <cell r="CL198">
            <v>-11</v>
          </cell>
          <cell r="CM198">
            <v>-6</v>
          </cell>
        </row>
        <row r="199">
          <cell r="A199">
            <v>38961</v>
          </cell>
          <cell r="B199">
            <v>112164</v>
          </cell>
          <cell r="C199">
            <v>13032</v>
          </cell>
          <cell r="D199">
            <v>125195</v>
          </cell>
          <cell r="E199">
            <v>47733</v>
          </cell>
          <cell r="F199">
            <v>4762</v>
          </cell>
          <cell r="G199">
            <v>52495</v>
          </cell>
          <cell r="H199">
            <v>11614</v>
          </cell>
          <cell r="I199">
            <v>64109</v>
          </cell>
          <cell r="J199">
            <v>5753</v>
          </cell>
          <cell r="K199">
            <v>17774</v>
          </cell>
          <cell r="L199">
            <v>87636</v>
          </cell>
          <cell r="M199">
            <v>20604</v>
          </cell>
          <cell r="N199">
            <v>233452</v>
          </cell>
          <cell r="O199">
            <v>27499</v>
          </cell>
          <cell r="P199">
            <v>696</v>
          </cell>
          <cell r="Q199">
            <v>261648</v>
          </cell>
          <cell r="R199">
            <v>2.2999999999999998</v>
          </cell>
          <cell r="S199">
            <v>2.4</v>
          </cell>
          <cell r="T199">
            <v>2.2999999999999998</v>
          </cell>
          <cell r="U199">
            <v>4.5999999999999996</v>
          </cell>
          <cell r="V199">
            <v>-4.2</v>
          </cell>
          <cell r="W199">
            <v>3.7</v>
          </cell>
          <cell r="X199">
            <v>1.7</v>
          </cell>
          <cell r="Y199">
            <v>3.4</v>
          </cell>
          <cell r="Z199">
            <v>1.5</v>
          </cell>
          <cell r="AA199">
            <v>2.5</v>
          </cell>
          <cell r="AB199">
            <v>3.1</v>
          </cell>
          <cell r="AC199">
            <v>-0.5</v>
          </cell>
          <cell r="AD199">
            <v>2.5</v>
          </cell>
          <cell r="AE199">
            <v>1</v>
          </cell>
          <cell r="AF199">
            <v>2.4</v>
          </cell>
          <cell r="AG199">
            <v>111650</v>
          </cell>
          <cell r="AH199">
            <v>12978</v>
          </cell>
          <cell r="AI199">
            <v>124627</v>
          </cell>
          <cell r="AJ199">
            <v>48298</v>
          </cell>
          <cell r="AK199">
            <v>4891</v>
          </cell>
          <cell r="AL199">
            <v>53188</v>
          </cell>
          <cell r="AM199">
            <v>11461</v>
          </cell>
          <cell r="AN199">
            <v>64650</v>
          </cell>
          <cell r="AO199">
            <v>5754</v>
          </cell>
          <cell r="AP199">
            <v>17863</v>
          </cell>
          <cell r="AQ199">
            <v>88266</v>
          </cell>
          <cell r="AR199">
            <v>20993</v>
          </cell>
          <cell r="AS199">
            <v>233887</v>
          </cell>
          <cell r="AT199">
            <v>27523</v>
          </cell>
          <cell r="AU199">
            <v>680</v>
          </cell>
          <cell r="AV199">
            <v>262090</v>
          </cell>
          <cell r="AW199">
            <v>1.9</v>
          </cell>
          <cell r="AX199">
            <v>2</v>
          </cell>
          <cell r="AY199">
            <v>1.9</v>
          </cell>
          <cell r="AZ199">
            <v>9.3000000000000007</v>
          </cell>
          <cell r="BA199">
            <v>4.4000000000000004</v>
          </cell>
          <cell r="BB199">
            <v>8.9</v>
          </cell>
          <cell r="BC199">
            <v>-1.2</v>
          </cell>
          <cell r="BD199">
            <v>6.9</v>
          </cell>
          <cell r="BE199">
            <v>1.6</v>
          </cell>
          <cell r="BF199">
            <v>3.3</v>
          </cell>
          <cell r="BG199">
            <v>5.8</v>
          </cell>
          <cell r="BH199">
            <v>1.8</v>
          </cell>
          <cell r="BI199">
            <v>3.3</v>
          </cell>
          <cell r="BJ199">
            <v>1.9</v>
          </cell>
          <cell r="BK199">
            <v>3.1</v>
          </cell>
          <cell r="BL199">
            <v>112006</v>
          </cell>
          <cell r="BM199">
            <v>13035</v>
          </cell>
          <cell r="BN199">
            <v>125040</v>
          </cell>
          <cell r="BO199">
            <v>49589</v>
          </cell>
          <cell r="BP199">
            <v>5007</v>
          </cell>
          <cell r="BQ199">
            <v>54596</v>
          </cell>
          <cell r="BR199">
            <v>11393</v>
          </cell>
          <cell r="BS199">
            <v>65989</v>
          </cell>
          <cell r="BT199">
            <v>5754</v>
          </cell>
          <cell r="BU199">
            <v>17738</v>
          </cell>
          <cell r="BV199">
            <v>89481</v>
          </cell>
          <cell r="BW199">
            <v>20818</v>
          </cell>
          <cell r="BX199">
            <v>235340</v>
          </cell>
          <cell r="BY199">
            <v>27763</v>
          </cell>
          <cell r="BZ199">
            <v>-906</v>
          </cell>
          <cell r="CA199">
            <v>262198</v>
          </cell>
          <cell r="CB199">
            <v>3</v>
          </cell>
          <cell r="CC199">
            <v>-10</v>
          </cell>
          <cell r="CD199">
            <v>0</v>
          </cell>
          <cell r="CE199">
            <v>0</v>
          </cell>
          <cell r="CF199">
            <v>-1</v>
          </cell>
          <cell r="CG199">
            <v>0</v>
          </cell>
          <cell r="CH199">
            <v>-10</v>
          </cell>
          <cell r="CI199">
            <v>1</v>
          </cell>
          <cell r="CJ199">
            <v>-6</v>
          </cell>
          <cell r="CK199">
            <v>-1</v>
          </cell>
          <cell r="CL199">
            <v>8</v>
          </cell>
          <cell r="CM199">
            <v>0</v>
          </cell>
        </row>
        <row r="200">
          <cell r="A200">
            <v>39052</v>
          </cell>
          <cell r="B200">
            <v>115288</v>
          </cell>
          <cell r="C200">
            <v>13410</v>
          </cell>
          <cell r="D200">
            <v>128679</v>
          </cell>
          <cell r="E200">
            <v>49569</v>
          </cell>
          <cell r="F200">
            <v>4758</v>
          </cell>
          <cell r="G200">
            <v>54327</v>
          </cell>
          <cell r="H200">
            <v>11930</v>
          </cell>
          <cell r="I200">
            <v>66257</v>
          </cell>
          <cell r="J200">
            <v>5839</v>
          </cell>
          <cell r="K200">
            <v>18205</v>
          </cell>
          <cell r="L200">
            <v>90301</v>
          </cell>
          <cell r="M200">
            <v>20637</v>
          </cell>
          <cell r="N200">
            <v>240008</v>
          </cell>
          <cell r="O200">
            <v>28210</v>
          </cell>
          <cell r="P200">
            <v>408</v>
          </cell>
          <cell r="Q200">
            <v>268626</v>
          </cell>
          <cell r="R200">
            <v>2.8</v>
          </cell>
          <cell r="S200">
            <v>2.9</v>
          </cell>
          <cell r="T200">
            <v>2.8</v>
          </cell>
          <cell r="U200">
            <v>3.8</v>
          </cell>
          <cell r="V200">
            <v>-0.1</v>
          </cell>
          <cell r="W200">
            <v>3.5</v>
          </cell>
          <cell r="X200">
            <v>2.7</v>
          </cell>
          <cell r="Y200">
            <v>3.4</v>
          </cell>
          <cell r="Z200">
            <v>1.5</v>
          </cell>
          <cell r="AA200">
            <v>2.4</v>
          </cell>
          <cell r="AB200">
            <v>3</v>
          </cell>
          <cell r="AC200">
            <v>0.2</v>
          </cell>
          <cell r="AD200">
            <v>2.8</v>
          </cell>
          <cell r="AE200">
            <v>2.6</v>
          </cell>
          <cell r="AF200">
            <v>2.7</v>
          </cell>
          <cell r="AG200">
            <v>115681</v>
          </cell>
          <cell r="AH200">
            <v>13439</v>
          </cell>
          <cell r="AI200">
            <v>129120</v>
          </cell>
          <cell r="AJ200">
            <v>50029</v>
          </cell>
          <cell r="AK200">
            <v>4749</v>
          </cell>
          <cell r="AL200">
            <v>54778</v>
          </cell>
          <cell r="AM200">
            <v>11958</v>
          </cell>
          <cell r="AN200">
            <v>66736</v>
          </cell>
          <cell r="AO200">
            <v>5837</v>
          </cell>
          <cell r="AP200">
            <v>18169</v>
          </cell>
          <cell r="AQ200">
            <v>90743</v>
          </cell>
          <cell r="AR200">
            <v>20240</v>
          </cell>
          <cell r="AS200">
            <v>240102</v>
          </cell>
          <cell r="AT200">
            <v>28335</v>
          </cell>
          <cell r="AU200">
            <v>290</v>
          </cell>
          <cell r="AV200">
            <v>268727</v>
          </cell>
          <cell r="AW200">
            <v>3.6</v>
          </cell>
          <cell r="AX200">
            <v>3.6</v>
          </cell>
          <cell r="AY200">
            <v>3.6</v>
          </cell>
          <cell r="AZ200">
            <v>3.6</v>
          </cell>
          <cell r="BA200">
            <v>-2.9</v>
          </cell>
          <cell r="BB200">
            <v>3</v>
          </cell>
          <cell r="BC200">
            <v>4.3</v>
          </cell>
          <cell r="BD200">
            <v>3.2</v>
          </cell>
          <cell r="BE200">
            <v>1.5</v>
          </cell>
          <cell r="BF200">
            <v>1.7</v>
          </cell>
          <cell r="BG200">
            <v>2.8</v>
          </cell>
          <cell r="BH200">
            <v>-3.6</v>
          </cell>
          <cell r="BI200">
            <v>2.7</v>
          </cell>
          <cell r="BJ200">
            <v>2.9</v>
          </cell>
          <cell r="BK200">
            <v>2.5</v>
          </cell>
          <cell r="BL200">
            <v>118255</v>
          </cell>
          <cell r="BM200">
            <v>13724</v>
          </cell>
          <cell r="BN200">
            <v>131979</v>
          </cell>
          <cell r="BO200">
            <v>54472</v>
          </cell>
          <cell r="BP200">
            <v>4731</v>
          </cell>
          <cell r="BQ200">
            <v>59203</v>
          </cell>
          <cell r="BR200">
            <v>12006</v>
          </cell>
          <cell r="BS200">
            <v>71209</v>
          </cell>
          <cell r="BT200">
            <v>5837</v>
          </cell>
          <cell r="BU200">
            <v>18113</v>
          </cell>
          <cell r="BV200">
            <v>95160</v>
          </cell>
          <cell r="BW200">
            <v>23257</v>
          </cell>
          <cell r="BX200">
            <v>250395</v>
          </cell>
          <cell r="BY200">
            <v>30101</v>
          </cell>
          <cell r="BZ200">
            <v>-71</v>
          </cell>
          <cell r="CA200">
            <v>280426</v>
          </cell>
          <cell r="CB200">
            <v>-3</v>
          </cell>
          <cell r="CC200">
            <v>4</v>
          </cell>
          <cell r="CD200">
            <v>0</v>
          </cell>
          <cell r="CE200">
            <v>0</v>
          </cell>
          <cell r="CF200">
            <v>0</v>
          </cell>
          <cell r="CG200">
            <v>0</v>
          </cell>
          <cell r="CH200">
            <v>5</v>
          </cell>
          <cell r="CI200">
            <v>0</v>
          </cell>
          <cell r="CJ200">
            <v>1</v>
          </cell>
          <cell r="CK200">
            <v>4</v>
          </cell>
          <cell r="CL200">
            <v>-13</v>
          </cell>
          <cell r="CM200">
            <v>-9</v>
          </cell>
        </row>
        <row r="201">
          <cell r="A201">
            <v>39142</v>
          </cell>
          <cell r="B201">
            <v>118587</v>
          </cell>
          <cell r="C201">
            <v>13743</v>
          </cell>
          <cell r="D201">
            <v>132349</v>
          </cell>
          <cell r="E201">
            <v>52582</v>
          </cell>
          <cell r="F201">
            <v>3323</v>
          </cell>
          <cell r="G201">
            <v>55904</v>
          </cell>
          <cell r="H201">
            <v>12382</v>
          </cell>
          <cell r="I201">
            <v>68287</v>
          </cell>
          <cell r="J201">
            <v>5912</v>
          </cell>
          <cell r="K201">
            <v>18632</v>
          </cell>
          <cell r="L201">
            <v>92830</v>
          </cell>
          <cell r="M201">
            <v>20949</v>
          </cell>
          <cell r="N201">
            <v>245774</v>
          </cell>
          <cell r="O201">
            <v>29105</v>
          </cell>
          <cell r="P201">
            <v>-132</v>
          </cell>
          <cell r="Q201">
            <v>274748</v>
          </cell>
          <cell r="R201">
            <v>2.9</v>
          </cell>
          <cell r="S201">
            <v>2.5</v>
          </cell>
          <cell r="T201">
            <v>2.9</v>
          </cell>
          <cell r="U201">
            <v>6.1</v>
          </cell>
          <cell r="V201">
            <v>-30.2</v>
          </cell>
          <cell r="W201">
            <v>2.9</v>
          </cell>
          <cell r="X201">
            <v>3.8</v>
          </cell>
          <cell r="Y201">
            <v>3.1</v>
          </cell>
          <cell r="Z201">
            <v>1.2</v>
          </cell>
          <cell r="AA201">
            <v>2.2999999999999998</v>
          </cell>
          <cell r="AB201">
            <v>2.8</v>
          </cell>
          <cell r="AC201">
            <v>1.5</v>
          </cell>
          <cell r="AD201">
            <v>2.4</v>
          </cell>
          <cell r="AE201">
            <v>3.2</v>
          </cell>
          <cell r="AF201">
            <v>2.2999999999999998</v>
          </cell>
          <cell r="AG201">
            <v>118451</v>
          </cell>
          <cell r="AH201">
            <v>13736</v>
          </cell>
          <cell r="AI201">
            <v>132187</v>
          </cell>
          <cell r="AJ201">
            <v>53123</v>
          </cell>
          <cell r="AK201">
            <v>3164</v>
          </cell>
          <cell r="AL201">
            <v>56288</v>
          </cell>
          <cell r="AM201">
            <v>12257</v>
          </cell>
          <cell r="AN201">
            <v>68545</v>
          </cell>
          <cell r="AO201">
            <v>5913</v>
          </cell>
          <cell r="AP201">
            <v>18614</v>
          </cell>
          <cell r="AQ201">
            <v>93072</v>
          </cell>
          <cell r="AR201">
            <v>20988</v>
          </cell>
          <cell r="AS201">
            <v>246247</v>
          </cell>
          <cell r="AT201">
            <v>28608</v>
          </cell>
          <cell r="AU201">
            <v>360</v>
          </cell>
          <cell r="AV201">
            <v>275215</v>
          </cell>
          <cell r="AW201">
            <v>2.4</v>
          </cell>
          <cell r="AX201">
            <v>2.2000000000000002</v>
          </cell>
          <cell r="AY201">
            <v>2.4</v>
          </cell>
          <cell r="AZ201">
            <v>6.2</v>
          </cell>
          <cell r="BA201">
            <v>-33.4</v>
          </cell>
          <cell r="BB201">
            <v>2.8</v>
          </cell>
          <cell r="BC201">
            <v>2.5</v>
          </cell>
          <cell r="BD201">
            <v>2.7</v>
          </cell>
          <cell r="BE201">
            <v>1.3</v>
          </cell>
          <cell r="BF201">
            <v>2.5</v>
          </cell>
          <cell r="BG201">
            <v>2.6</v>
          </cell>
          <cell r="BH201">
            <v>3.7</v>
          </cell>
          <cell r="BI201">
            <v>2.6</v>
          </cell>
          <cell r="BJ201">
            <v>1</v>
          </cell>
          <cell r="BK201">
            <v>2.4</v>
          </cell>
          <cell r="BL201">
            <v>114803</v>
          </cell>
          <cell r="BM201">
            <v>13319</v>
          </cell>
          <cell r="BN201">
            <v>128122</v>
          </cell>
          <cell r="BO201">
            <v>48632</v>
          </cell>
          <cell r="BP201">
            <v>3390</v>
          </cell>
          <cell r="BQ201">
            <v>52022</v>
          </cell>
          <cell r="BR201">
            <v>12098</v>
          </cell>
          <cell r="BS201">
            <v>64120</v>
          </cell>
          <cell r="BT201">
            <v>5913</v>
          </cell>
          <cell r="BU201">
            <v>18641</v>
          </cell>
          <cell r="BV201">
            <v>88673</v>
          </cell>
          <cell r="BW201">
            <v>19760</v>
          </cell>
          <cell r="BX201">
            <v>236555</v>
          </cell>
          <cell r="BY201">
            <v>27615</v>
          </cell>
          <cell r="BZ201">
            <v>-262</v>
          </cell>
          <cell r="CA201">
            <v>263909</v>
          </cell>
          <cell r="CB201">
            <v>-5</v>
          </cell>
          <cell r="CC201">
            <v>4</v>
          </cell>
          <cell r="CD201">
            <v>0</v>
          </cell>
          <cell r="CE201">
            <v>1</v>
          </cell>
          <cell r="CF201">
            <v>0</v>
          </cell>
          <cell r="CG201">
            <v>0</v>
          </cell>
          <cell r="CH201">
            <v>4</v>
          </cell>
          <cell r="CI201">
            <v>-1</v>
          </cell>
          <cell r="CJ201">
            <v>-2</v>
          </cell>
          <cell r="CK201">
            <v>0</v>
          </cell>
          <cell r="CL201">
            <v>-5</v>
          </cell>
          <cell r="CM201">
            <v>-7</v>
          </cell>
        </row>
        <row r="202">
          <cell r="A202">
            <v>39234</v>
          </cell>
          <cell r="B202">
            <v>121393</v>
          </cell>
          <cell r="C202">
            <v>14076</v>
          </cell>
          <cell r="D202">
            <v>135469</v>
          </cell>
          <cell r="E202">
            <v>51888</v>
          </cell>
          <cell r="F202">
            <v>3196</v>
          </cell>
          <cell r="G202">
            <v>55083</v>
          </cell>
          <cell r="H202">
            <v>12841</v>
          </cell>
          <cell r="I202">
            <v>67925</v>
          </cell>
          <cell r="J202">
            <v>5964</v>
          </cell>
          <cell r="K202">
            <v>19102</v>
          </cell>
          <cell r="L202">
            <v>92990</v>
          </cell>
          <cell r="M202">
            <v>21608</v>
          </cell>
          <cell r="N202">
            <v>250060</v>
          </cell>
          <cell r="O202">
            <v>29834</v>
          </cell>
          <cell r="P202">
            <v>-231</v>
          </cell>
          <cell r="Q202">
            <v>279663</v>
          </cell>
          <cell r="R202">
            <v>2.4</v>
          </cell>
          <cell r="S202">
            <v>2.4</v>
          </cell>
          <cell r="T202">
            <v>2.4</v>
          </cell>
          <cell r="U202">
            <v>-1.3</v>
          </cell>
          <cell r="V202">
            <v>-3.8</v>
          </cell>
          <cell r="W202">
            <v>-1.5</v>
          </cell>
          <cell r="X202">
            <v>3.7</v>
          </cell>
          <cell r="Y202">
            <v>-0.5</v>
          </cell>
          <cell r="Z202">
            <v>0.9</v>
          </cell>
          <cell r="AA202">
            <v>2.5</v>
          </cell>
          <cell r="AB202">
            <v>0.2</v>
          </cell>
          <cell r="AC202">
            <v>3.1</v>
          </cell>
          <cell r="AD202">
            <v>1.7</v>
          </cell>
          <cell r="AE202">
            <v>2.5</v>
          </cell>
          <cell r="AF202">
            <v>1.8</v>
          </cell>
          <cell r="AG202">
            <v>121671</v>
          </cell>
          <cell r="AH202">
            <v>14114</v>
          </cell>
          <cell r="AI202">
            <v>135785</v>
          </cell>
          <cell r="AJ202">
            <v>50952</v>
          </cell>
          <cell r="AK202">
            <v>3582</v>
          </cell>
          <cell r="AL202">
            <v>54534</v>
          </cell>
          <cell r="AM202">
            <v>13080</v>
          </cell>
          <cell r="AN202">
            <v>67615</v>
          </cell>
          <cell r="AO202">
            <v>5979</v>
          </cell>
          <cell r="AP202">
            <v>19134</v>
          </cell>
          <cell r="AQ202">
            <v>92728</v>
          </cell>
          <cell r="AR202">
            <v>21806</v>
          </cell>
          <cell r="AS202">
            <v>250319</v>
          </cell>
          <cell r="AT202">
            <v>30582</v>
          </cell>
          <cell r="AU202">
            <v>-1255</v>
          </cell>
          <cell r="AV202">
            <v>279646</v>
          </cell>
          <cell r="AW202">
            <v>2.7</v>
          </cell>
          <cell r="AX202">
            <v>2.8</v>
          </cell>
          <cell r="AY202">
            <v>2.7</v>
          </cell>
          <cell r="AZ202">
            <v>-4.0999999999999996</v>
          </cell>
          <cell r="BA202">
            <v>13.2</v>
          </cell>
          <cell r="BB202">
            <v>-3.1</v>
          </cell>
          <cell r="BC202">
            <v>6.7</v>
          </cell>
          <cell r="BD202">
            <v>-1.4</v>
          </cell>
          <cell r="BE202">
            <v>1.1000000000000001</v>
          </cell>
          <cell r="BF202">
            <v>2.8</v>
          </cell>
          <cell r="BG202">
            <v>-0.4</v>
          </cell>
          <cell r="BH202">
            <v>3.9</v>
          </cell>
          <cell r="BI202">
            <v>1.7</v>
          </cell>
          <cell r="BJ202">
            <v>6.9</v>
          </cell>
          <cell r="BK202">
            <v>1.6</v>
          </cell>
          <cell r="BL202">
            <v>122387</v>
          </cell>
          <cell r="BM202">
            <v>14189</v>
          </cell>
          <cell r="BN202">
            <v>136576</v>
          </cell>
          <cell r="BO202">
            <v>49407</v>
          </cell>
          <cell r="BP202">
            <v>3223</v>
          </cell>
          <cell r="BQ202">
            <v>52629</v>
          </cell>
          <cell r="BR202">
            <v>13276</v>
          </cell>
          <cell r="BS202">
            <v>65905</v>
          </cell>
          <cell r="BT202">
            <v>5979</v>
          </cell>
          <cell r="BU202">
            <v>19299</v>
          </cell>
          <cell r="BV202">
            <v>91184</v>
          </cell>
          <cell r="BW202">
            <v>19972</v>
          </cell>
          <cell r="BX202">
            <v>247731</v>
          </cell>
          <cell r="BY202">
            <v>29644</v>
          </cell>
          <cell r="BZ202">
            <v>1238</v>
          </cell>
          <cell r="CA202">
            <v>278613</v>
          </cell>
          <cell r="CB202">
            <v>13</v>
          </cell>
          <cell r="CC202">
            <v>3</v>
          </cell>
          <cell r="CD202">
            <v>0</v>
          </cell>
          <cell r="CE202">
            <v>0</v>
          </cell>
          <cell r="CF202">
            <v>0</v>
          </cell>
          <cell r="CG202">
            <v>0</v>
          </cell>
          <cell r="CH202">
            <v>3</v>
          </cell>
          <cell r="CI202">
            <v>0</v>
          </cell>
          <cell r="CJ202">
            <v>16</v>
          </cell>
          <cell r="CK202">
            <v>-2</v>
          </cell>
          <cell r="CL202">
            <v>-17</v>
          </cell>
          <cell r="CM202">
            <v>-3</v>
          </cell>
        </row>
        <row r="203">
          <cell r="A203">
            <v>39326</v>
          </cell>
          <cell r="B203">
            <v>123616</v>
          </cell>
          <cell r="C203">
            <v>14327</v>
          </cell>
          <cell r="D203">
            <v>137939</v>
          </cell>
          <cell r="E203">
            <v>51935</v>
          </cell>
          <cell r="F203">
            <v>3101</v>
          </cell>
          <cell r="G203">
            <v>55036</v>
          </cell>
          <cell r="H203">
            <v>13107</v>
          </cell>
          <cell r="I203">
            <v>68143</v>
          </cell>
          <cell r="J203">
            <v>6008</v>
          </cell>
          <cell r="K203">
            <v>19649</v>
          </cell>
          <cell r="L203">
            <v>93800</v>
          </cell>
          <cell r="M203">
            <v>22671</v>
          </cell>
          <cell r="N203">
            <v>254038</v>
          </cell>
          <cell r="O203">
            <v>30269</v>
          </cell>
          <cell r="P203">
            <v>29</v>
          </cell>
          <cell r="Q203">
            <v>284336</v>
          </cell>
          <cell r="R203">
            <v>1.8</v>
          </cell>
          <cell r="S203">
            <v>1.8</v>
          </cell>
          <cell r="T203">
            <v>1.8</v>
          </cell>
          <cell r="U203">
            <v>0.1</v>
          </cell>
          <cell r="V203">
            <v>-3</v>
          </cell>
          <cell r="W203">
            <v>-0.1</v>
          </cell>
          <cell r="X203">
            <v>2.1</v>
          </cell>
          <cell r="Y203">
            <v>0.3</v>
          </cell>
          <cell r="Z203">
            <v>0.7</v>
          </cell>
          <cell r="AA203">
            <v>2.9</v>
          </cell>
          <cell r="AB203">
            <v>0.9</v>
          </cell>
          <cell r="AC203">
            <v>4.9000000000000004</v>
          </cell>
          <cell r="AD203">
            <v>1.6</v>
          </cell>
          <cell r="AE203">
            <v>1.5</v>
          </cell>
          <cell r="AF203">
            <v>1.7</v>
          </cell>
          <cell r="AG203">
            <v>123655</v>
          </cell>
          <cell r="AH203">
            <v>14329</v>
          </cell>
          <cell r="AI203">
            <v>137984</v>
          </cell>
          <cell r="AJ203">
            <v>51839</v>
          </cell>
          <cell r="AK203">
            <v>2830</v>
          </cell>
          <cell r="AL203">
            <v>54669</v>
          </cell>
          <cell r="AM203">
            <v>13006</v>
          </cell>
          <cell r="AN203">
            <v>67675</v>
          </cell>
          <cell r="AO203">
            <v>5998</v>
          </cell>
          <cell r="AP203">
            <v>19612</v>
          </cell>
          <cell r="AQ203">
            <v>93285</v>
          </cell>
          <cell r="AR203">
            <v>22421</v>
          </cell>
          <cell r="AS203">
            <v>253690</v>
          </cell>
          <cell r="AT203">
            <v>29909</v>
          </cell>
          <cell r="AU203">
            <v>593</v>
          </cell>
          <cell r="AV203">
            <v>284192</v>
          </cell>
          <cell r="AW203">
            <v>1.6</v>
          </cell>
          <cell r="AX203">
            <v>1.5</v>
          </cell>
          <cell r="AY203">
            <v>1.6</v>
          </cell>
          <cell r="AZ203">
            <v>1.7</v>
          </cell>
          <cell r="BA203">
            <v>-21</v>
          </cell>
          <cell r="BB203">
            <v>0.2</v>
          </cell>
          <cell r="BC203">
            <v>-0.6</v>
          </cell>
          <cell r="BD203">
            <v>0.1</v>
          </cell>
          <cell r="BE203">
            <v>0.3</v>
          </cell>
          <cell r="BF203">
            <v>2.5</v>
          </cell>
          <cell r="BG203">
            <v>0.6</v>
          </cell>
          <cell r="BH203">
            <v>2.8</v>
          </cell>
          <cell r="BI203">
            <v>1.3</v>
          </cell>
          <cell r="BJ203">
            <v>-2.2000000000000002</v>
          </cell>
          <cell r="BK203">
            <v>1.6</v>
          </cell>
          <cell r="BL203">
            <v>124023</v>
          </cell>
          <cell r="BM203">
            <v>14389</v>
          </cell>
          <cell r="BN203">
            <v>138412</v>
          </cell>
          <cell r="BO203">
            <v>53185</v>
          </cell>
          <cell r="BP203">
            <v>2934</v>
          </cell>
          <cell r="BQ203">
            <v>56120</v>
          </cell>
          <cell r="BR203">
            <v>12934</v>
          </cell>
          <cell r="BS203">
            <v>69053</v>
          </cell>
          <cell r="BT203">
            <v>5998</v>
          </cell>
          <cell r="BU203">
            <v>19479</v>
          </cell>
          <cell r="BV203">
            <v>94530</v>
          </cell>
          <cell r="BW203">
            <v>21636</v>
          </cell>
          <cell r="BX203">
            <v>254579</v>
          </cell>
          <cell r="BY203">
            <v>30144</v>
          </cell>
          <cell r="BZ203">
            <v>-932</v>
          </cell>
          <cell r="CA203">
            <v>283790</v>
          </cell>
          <cell r="CB203">
            <v>-2</v>
          </cell>
          <cell r="CC203">
            <v>-12</v>
          </cell>
          <cell r="CD203">
            <v>0</v>
          </cell>
          <cell r="CE203">
            <v>0</v>
          </cell>
          <cell r="CF203">
            <v>0</v>
          </cell>
          <cell r="CG203">
            <v>0</v>
          </cell>
          <cell r="CH203">
            <v>-12</v>
          </cell>
          <cell r="CI203">
            <v>2</v>
          </cell>
          <cell r="CJ203">
            <v>-12</v>
          </cell>
          <cell r="CK203">
            <v>-2</v>
          </cell>
          <cell r="CL203">
            <v>10</v>
          </cell>
          <cell r="CM203">
            <v>-4</v>
          </cell>
        </row>
        <row r="204">
          <cell r="A204">
            <v>39417</v>
          </cell>
          <cell r="B204">
            <v>125949</v>
          </cell>
          <cell r="C204">
            <v>14581</v>
          </cell>
          <cell r="D204">
            <v>140530</v>
          </cell>
          <cell r="E204">
            <v>51977</v>
          </cell>
          <cell r="F204">
            <v>3155</v>
          </cell>
          <cell r="G204">
            <v>55132</v>
          </cell>
          <cell r="H204">
            <v>13255</v>
          </cell>
          <cell r="I204">
            <v>68387</v>
          </cell>
          <cell r="J204">
            <v>6066</v>
          </cell>
          <cell r="K204">
            <v>20272</v>
          </cell>
          <cell r="L204">
            <v>94725</v>
          </cell>
          <cell r="M204">
            <v>23947</v>
          </cell>
          <cell r="N204">
            <v>259147</v>
          </cell>
          <cell r="O204">
            <v>30596</v>
          </cell>
          <cell r="P204">
            <v>6</v>
          </cell>
          <cell r="Q204">
            <v>289749</v>
          </cell>
          <cell r="R204">
            <v>1.9</v>
          </cell>
          <cell r="S204">
            <v>1.8</v>
          </cell>
          <cell r="T204">
            <v>1.9</v>
          </cell>
          <cell r="U204">
            <v>0.1</v>
          </cell>
          <cell r="V204">
            <v>1.8</v>
          </cell>
          <cell r="W204">
            <v>0.2</v>
          </cell>
          <cell r="X204">
            <v>1.1000000000000001</v>
          </cell>
          <cell r="Y204">
            <v>0.4</v>
          </cell>
          <cell r="Z204">
            <v>1</v>
          </cell>
          <cell r="AA204">
            <v>3.2</v>
          </cell>
          <cell r="AB204">
            <v>1</v>
          </cell>
          <cell r="AC204">
            <v>5.6</v>
          </cell>
          <cell r="AD204">
            <v>2</v>
          </cell>
          <cell r="AE204">
            <v>1.1000000000000001</v>
          </cell>
          <cell r="AF204">
            <v>1.9</v>
          </cell>
          <cell r="AG204">
            <v>125636</v>
          </cell>
          <cell r="AH204">
            <v>14540</v>
          </cell>
          <cell r="AI204">
            <v>140175</v>
          </cell>
          <cell r="AJ204">
            <v>52242</v>
          </cell>
          <cell r="AK204">
            <v>2994</v>
          </cell>
          <cell r="AL204">
            <v>55235</v>
          </cell>
          <cell r="AM204">
            <v>13365</v>
          </cell>
          <cell r="AN204">
            <v>68601</v>
          </cell>
          <cell r="AO204">
            <v>6065</v>
          </cell>
          <cell r="AP204">
            <v>20254</v>
          </cell>
          <cell r="AQ204">
            <v>94919</v>
          </cell>
          <cell r="AR204">
            <v>23806</v>
          </cell>
          <cell r="AS204">
            <v>258900</v>
          </cell>
          <cell r="AT204">
            <v>30462</v>
          </cell>
          <cell r="AU204">
            <v>281</v>
          </cell>
          <cell r="AV204">
            <v>289644</v>
          </cell>
          <cell r="AW204">
            <v>1.6</v>
          </cell>
          <cell r="AX204">
            <v>1.5</v>
          </cell>
          <cell r="AY204">
            <v>1.6</v>
          </cell>
          <cell r="AZ204">
            <v>0.8</v>
          </cell>
          <cell r="BA204">
            <v>5.8</v>
          </cell>
          <cell r="BB204">
            <v>1</v>
          </cell>
          <cell r="BC204">
            <v>2.8</v>
          </cell>
          <cell r="BD204">
            <v>1.4</v>
          </cell>
          <cell r="BE204">
            <v>1.1000000000000001</v>
          </cell>
          <cell r="BF204">
            <v>3.3</v>
          </cell>
          <cell r="BG204">
            <v>1.8</v>
          </cell>
          <cell r="BH204">
            <v>6.2</v>
          </cell>
          <cell r="BI204">
            <v>2.1</v>
          </cell>
          <cell r="BJ204">
            <v>1.8</v>
          </cell>
          <cell r="BK204">
            <v>1.9</v>
          </cell>
          <cell r="BL204">
            <v>128370</v>
          </cell>
          <cell r="BM204">
            <v>14839</v>
          </cell>
          <cell r="BN204">
            <v>143209</v>
          </cell>
          <cell r="BO204">
            <v>56898</v>
          </cell>
          <cell r="BP204">
            <v>2986</v>
          </cell>
          <cell r="BQ204">
            <v>59884</v>
          </cell>
          <cell r="BR204">
            <v>13413</v>
          </cell>
          <cell r="BS204">
            <v>73297</v>
          </cell>
          <cell r="BT204">
            <v>6065</v>
          </cell>
          <cell r="BU204">
            <v>20185</v>
          </cell>
          <cell r="BV204">
            <v>99546</v>
          </cell>
          <cell r="BW204">
            <v>29426</v>
          </cell>
          <cell r="BX204">
            <v>272181</v>
          </cell>
          <cell r="BY204">
            <v>32411</v>
          </cell>
          <cell r="BZ204">
            <v>-1091</v>
          </cell>
          <cell r="CA204">
            <v>303500</v>
          </cell>
          <cell r="CB204">
            <v>-3</v>
          </cell>
          <cell r="CC204">
            <v>6</v>
          </cell>
          <cell r="CD204">
            <v>0</v>
          </cell>
          <cell r="CE204">
            <v>0</v>
          </cell>
          <cell r="CF204">
            <v>0</v>
          </cell>
          <cell r="CG204">
            <v>0</v>
          </cell>
          <cell r="CH204">
            <v>7</v>
          </cell>
          <cell r="CI204">
            <v>-2</v>
          </cell>
          <cell r="CJ204">
            <v>2</v>
          </cell>
          <cell r="CK204">
            <v>5</v>
          </cell>
          <cell r="CL204">
            <v>-14</v>
          </cell>
          <cell r="CM204">
            <v>-5</v>
          </cell>
        </row>
        <row r="205">
          <cell r="A205">
            <v>39508</v>
          </cell>
          <cell r="B205">
            <v>128549</v>
          </cell>
          <cell r="C205">
            <v>14865</v>
          </cell>
          <cell r="D205">
            <v>143414</v>
          </cell>
          <cell r="E205">
            <v>52184</v>
          </cell>
          <cell r="F205">
            <v>3368</v>
          </cell>
          <cell r="G205">
            <v>55552</v>
          </cell>
          <cell r="H205">
            <v>13596</v>
          </cell>
          <cell r="I205">
            <v>69148</v>
          </cell>
          <cell r="J205">
            <v>6176</v>
          </cell>
          <cell r="K205">
            <v>20883</v>
          </cell>
          <cell r="L205">
            <v>96207</v>
          </cell>
          <cell r="M205">
            <v>25018</v>
          </cell>
          <cell r="N205">
            <v>266862</v>
          </cell>
          <cell r="O205">
            <v>30749</v>
          </cell>
          <cell r="P205">
            <v>-335</v>
          </cell>
          <cell r="Q205">
            <v>297276</v>
          </cell>
          <cell r="R205">
            <v>2.1</v>
          </cell>
          <cell r="S205">
            <v>1.9</v>
          </cell>
          <cell r="T205">
            <v>2.1</v>
          </cell>
          <cell r="U205">
            <v>0.4</v>
          </cell>
          <cell r="V205">
            <v>6.7</v>
          </cell>
          <cell r="W205">
            <v>0.8</v>
          </cell>
          <cell r="X205">
            <v>2.6</v>
          </cell>
          <cell r="Y205">
            <v>1.1000000000000001</v>
          </cell>
          <cell r="Z205">
            <v>1.8</v>
          </cell>
          <cell r="AA205">
            <v>3</v>
          </cell>
          <cell r="AB205">
            <v>1.6</v>
          </cell>
          <cell r="AC205">
            <v>4.5</v>
          </cell>
          <cell r="AD205">
            <v>3</v>
          </cell>
          <cell r="AE205">
            <v>0.5</v>
          </cell>
          <cell r="AF205">
            <v>2.6</v>
          </cell>
          <cell r="AG205">
            <v>128213</v>
          </cell>
          <cell r="AH205">
            <v>14826</v>
          </cell>
          <cell r="AI205">
            <v>143039</v>
          </cell>
          <cell r="AJ205">
            <v>53430</v>
          </cell>
          <cell r="AK205">
            <v>3628</v>
          </cell>
          <cell r="AL205">
            <v>57058</v>
          </cell>
          <cell r="AM205">
            <v>13444</v>
          </cell>
          <cell r="AN205">
            <v>70502</v>
          </cell>
          <cell r="AO205">
            <v>6171</v>
          </cell>
          <cell r="AP205">
            <v>20898</v>
          </cell>
          <cell r="AQ205">
            <v>97571</v>
          </cell>
          <cell r="AR205">
            <v>25405</v>
          </cell>
          <cell r="AS205">
            <v>266015</v>
          </cell>
          <cell r="AT205">
            <v>30784</v>
          </cell>
          <cell r="AU205">
            <v>-229</v>
          </cell>
          <cell r="AV205">
            <v>296570</v>
          </cell>
          <cell r="AW205">
            <v>2.1</v>
          </cell>
          <cell r="AX205">
            <v>2</v>
          </cell>
          <cell r="AY205">
            <v>2</v>
          </cell>
          <cell r="AZ205">
            <v>2.2999999999999998</v>
          </cell>
          <cell r="BA205">
            <v>21.2</v>
          </cell>
          <cell r="BB205">
            <v>3.3</v>
          </cell>
          <cell r="BC205">
            <v>0.6</v>
          </cell>
          <cell r="BD205">
            <v>2.8</v>
          </cell>
          <cell r="BE205">
            <v>1.8</v>
          </cell>
          <cell r="BF205">
            <v>3.2</v>
          </cell>
          <cell r="BG205">
            <v>2.8</v>
          </cell>
          <cell r="BH205">
            <v>6.7</v>
          </cell>
          <cell r="BI205">
            <v>2.7</v>
          </cell>
          <cell r="BJ205">
            <v>1.1000000000000001</v>
          </cell>
          <cell r="BK205">
            <v>2.4</v>
          </cell>
          <cell r="BL205">
            <v>124189</v>
          </cell>
          <cell r="BM205">
            <v>14366</v>
          </cell>
          <cell r="BN205">
            <v>138555</v>
          </cell>
          <cell r="BO205">
            <v>48556</v>
          </cell>
          <cell r="BP205">
            <v>3915</v>
          </cell>
          <cell r="BQ205">
            <v>52471</v>
          </cell>
          <cell r="BR205">
            <v>13267</v>
          </cell>
          <cell r="BS205">
            <v>65738</v>
          </cell>
          <cell r="BT205">
            <v>6171</v>
          </cell>
          <cell r="BU205">
            <v>20928</v>
          </cell>
          <cell r="BV205">
            <v>92837</v>
          </cell>
          <cell r="BW205">
            <v>23494</v>
          </cell>
          <cell r="BX205">
            <v>254886</v>
          </cell>
          <cell r="BY205">
            <v>29764</v>
          </cell>
          <cell r="BZ205">
            <v>-567</v>
          </cell>
          <cell r="CA205">
            <v>284083</v>
          </cell>
          <cell r="CB205">
            <v>-10</v>
          </cell>
          <cell r="CC205">
            <v>5</v>
          </cell>
          <cell r="CD205">
            <v>0</v>
          </cell>
          <cell r="CE205">
            <v>0</v>
          </cell>
          <cell r="CF205">
            <v>0</v>
          </cell>
          <cell r="CG205">
            <v>-1</v>
          </cell>
          <cell r="CH205">
            <v>5</v>
          </cell>
          <cell r="CI205">
            <v>0</v>
          </cell>
          <cell r="CJ205">
            <v>-6</v>
          </cell>
          <cell r="CK205">
            <v>-2</v>
          </cell>
          <cell r="CL205">
            <v>4</v>
          </cell>
          <cell r="CM205">
            <v>-3</v>
          </cell>
        </row>
        <row r="206">
          <cell r="A206">
            <v>39600</v>
          </cell>
          <cell r="B206">
            <v>131022</v>
          </cell>
          <cell r="C206">
            <v>15123</v>
          </cell>
          <cell r="D206">
            <v>146145</v>
          </cell>
          <cell r="E206">
            <v>60628</v>
          </cell>
          <cell r="F206">
            <v>3528</v>
          </cell>
          <cell r="G206">
            <v>64156</v>
          </cell>
          <cell r="H206">
            <v>14330</v>
          </cell>
          <cell r="I206">
            <v>78486</v>
          </cell>
          <cell r="J206">
            <v>6345</v>
          </cell>
          <cell r="K206">
            <v>21411</v>
          </cell>
          <cell r="L206">
            <v>106242</v>
          </cell>
          <cell r="M206">
            <v>25629</v>
          </cell>
          <cell r="N206">
            <v>275648</v>
          </cell>
          <cell r="O206">
            <v>30555</v>
          </cell>
          <cell r="P206">
            <v>-324</v>
          </cell>
          <cell r="Q206">
            <v>305879</v>
          </cell>
          <cell r="R206">
            <v>1.9</v>
          </cell>
          <cell r="S206">
            <v>1.7</v>
          </cell>
          <cell r="T206">
            <v>1.9</v>
          </cell>
          <cell r="U206">
            <v>16.2</v>
          </cell>
          <cell r="V206">
            <v>4.7</v>
          </cell>
          <cell r="W206">
            <v>15.5</v>
          </cell>
          <cell r="X206">
            <v>5.4</v>
          </cell>
          <cell r="Y206">
            <v>13.5</v>
          </cell>
          <cell r="Z206">
            <v>2.7</v>
          </cell>
          <cell r="AA206">
            <v>2.5</v>
          </cell>
          <cell r="AB206">
            <v>10.4</v>
          </cell>
          <cell r="AC206">
            <v>2.4</v>
          </cell>
          <cell r="AD206">
            <v>3.3</v>
          </cell>
          <cell r="AE206">
            <v>-0.6</v>
          </cell>
          <cell r="AF206">
            <v>2.9</v>
          </cell>
          <cell r="AG206">
            <v>131627</v>
          </cell>
          <cell r="AH206">
            <v>15207</v>
          </cell>
          <cell r="AI206">
            <v>146833</v>
          </cell>
          <cell r="AJ206">
            <v>57341</v>
          </cell>
          <cell r="AK206">
            <v>3474</v>
          </cell>
          <cell r="AL206">
            <v>60814</v>
          </cell>
          <cell r="AM206">
            <v>14198</v>
          </cell>
          <cell r="AN206">
            <v>75012</v>
          </cell>
          <cell r="AO206">
            <v>6318</v>
          </cell>
          <cell r="AP206">
            <v>21523</v>
          </cell>
          <cell r="AQ206">
            <v>102854</v>
          </cell>
          <cell r="AR206">
            <v>25745</v>
          </cell>
          <cell r="AS206">
            <v>275432</v>
          </cell>
          <cell r="AT206">
            <v>31061</v>
          </cell>
          <cell r="AU206">
            <v>-1364</v>
          </cell>
          <cell r="AV206">
            <v>305128</v>
          </cell>
          <cell r="AW206">
            <v>2.7</v>
          </cell>
          <cell r="AX206">
            <v>2.6</v>
          </cell>
          <cell r="AY206">
            <v>2.7</v>
          </cell>
          <cell r="AZ206">
            <v>7.3</v>
          </cell>
          <cell r="BA206">
            <v>-4.3</v>
          </cell>
          <cell r="BB206">
            <v>6.6</v>
          </cell>
          <cell r="BC206">
            <v>5.6</v>
          </cell>
          <cell r="BD206">
            <v>6.4</v>
          </cell>
          <cell r="BE206">
            <v>2.4</v>
          </cell>
          <cell r="BF206">
            <v>3</v>
          </cell>
          <cell r="BG206">
            <v>5.4</v>
          </cell>
          <cell r="BH206">
            <v>1.3</v>
          </cell>
          <cell r="BI206">
            <v>3.5</v>
          </cell>
          <cell r="BJ206">
            <v>0.9</v>
          </cell>
          <cell r="BK206">
            <v>2.9</v>
          </cell>
          <cell r="BL206">
            <v>132568</v>
          </cell>
          <cell r="BM206">
            <v>15311</v>
          </cell>
          <cell r="BN206">
            <v>147879</v>
          </cell>
          <cell r="BO206">
            <v>55764</v>
          </cell>
          <cell r="BP206">
            <v>3040</v>
          </cell>
          <cell r="BQ206">
            <v>58804</v>
          </cell>
          <cell r="BR206">
            <v>14409</v>
          </cell>
          <cell r="BS206">
            <v>73212</v>
          </cell>
          <cell r="BT206">
            <v>6318</v>
          </cell>
          <cell r="BU206">
            <v>21708</v>
          </cell>
          <cell r="BV206">
            <v>101238</v>
          </cell>
          <cell r="BW206">
            <v>22547</v>
          </cell>
          <cell r="BX206">
            <v>271664</v>
          </cell>
          <cell r="BY206">
            <v>30109</v>
          </cell>
          <cell r="BZ206">
            <v>2591</v>
          </cell>
          <cell r="CA206">
            <v>304364</v>
          </cell>
          <cell r="CB206">
            <v>23</v>
          </cell>
          <cell r="CC206">
            <v>2</v>
          </cell>
          <cell r="CD206">
            <v>0</v>
          </cell>
          <cell r="CE206">
            <v>0</v>
          </cell>
          <cell r="CF206">
            <v>0</v>
          </cell>
          <cell r="CG206">
            <v>0</v>
          </cell>
          <cell r="CH206">
            <v>2</v>
          </cell>
          <cell r="CI206">
            <v>-1</v>
          </cell>
          <cell r="CJ206">
            <v>24</v>
          </cell>
          <cell r="CK206">
            <v>-3</v>
          </cell>
          <cell r="CL206">
            <v>-23</v>
          </cell>
          <cell r="CM206">
            <v>-1</v>
          </cell>
        </row>
        <row r="207">
          <cell r="A207">
            <v>39692</v>
          </cell>
          <cell r="B207">
            <v>132542</v>
          </cell>
          <cell r="C207">
            <v>15266</v>
          </cell>
          <cell r="D207">
            <v>147807</v>
          </cell>
          <cell r="E207">
            <v>61899</v>
          </cell>
          <cell r="F207">
            <v>3452</v>
          </cell>
          <cell r="G207">
            <v>65351</v>
          </cell>
          <cell r="H207">
            <v>15323</v>
          </cell>
          <cell r="I207">
            <v>80674</v>
          </cell>
          <cell r="J207">
            <v>6538</v>
          </cell>
          <cell r="K207">
            <v>21878</v>
          </cell>
          <cell r="L207">
            <v>109089</v>
          </cell>
          <cell r="M207">
            <v>25729</v>
          </cell>
          <cell r="N207">
            <v>282892</v>
          </cell>
          <cell r="O207">
            <v>29941</v>
          </cell>
          <cell r="P207">
            <v>198</v>
          </cell>
          <cell r="Q207">
            <v>313032</v>
          </cell>
          <cell r="R207">
            <v>1.2</v>
          </cell>
          <cell r="S207">
            <v>0.9</v>
          </cell>
          <cell r="T207">
            <v>1.1000000000000001</v>
          </cell>
          <cell r="U207">
            <v>2.1</v>
          </cell>
          <cell r="V207">
            <v>-2.1</v>
          </cell>
          <cell r="W207">
            <v>1.9</v>
          </cell>
          <cell r="X207">
            <v>6.9</v>
          </cell>
          <cell r="Y207">
            <v>2.8</v>
          </cell>
          <cell r="Z207">
            <v>3</v>
          </cell>
          <cell r="AA207">
            <v>2.2000000000000002</v>
          </cell>
          <cell r="AB207">
            <v>2.7</v>
          </cell>
          <cell r="AC207">
            <v>0.4</v>
          </cell>
          <cell r="AD207">
            <v>2.6</v>
          </cell>
          <cell r="AE207">
            <v>-2</v>
          </cell>
          <cell r="AF207">
            <v>2.2999999999999998</v>
          </cell>
          <cell r="AG207">
            <v>132494</v>
          </cell>
          <cell r="AH207">
            <v>15253</v>
          </cell>
          <cell r="AI207">
            <v>147747</v>
          </cell>
          <cell r="AJ207">
            <v>64547</v>
          </cell>
          <cell r="AK207">
            <v>3500</v>
          </cell>
          <cell r="AL207">
            <v>68048</v>
          </cell>
          <cell r="AM207">
            <v>15489</v>
          </cell>
          <cell r="AN207">
            <v>83537</v>
          </cell>
          <cell r="AO207">
            <v>6562</v>
          </cell>
          <cell r="AP207">
            <v>21745</v>
          </cell>
          <cell r="AQ207">
            <v>111844</v>
          </cell>
          <cell r="AR207">
            <v>25228</v>
          </cell>
          <cell r="AS207">
            <v>284820</v>
          </cell>
          <cell r="AT207">
            <v>29604</v>
          </cell>
          <cell r="AU207">
            <v>710</v>
          </cell>
          <cell r="AV207">
            <v>315134</v>
          </cell>
          <cell r="AW207">
            <v>0.7</v>
          </cell>
          <cell r="AX207">
            <v>0.3</v>
          </cell>
          <cell r="AY207">
            <v>0.6</v>
          </cell>
          <cell r="AZ207">
            <v>12.6</v>
          </cell>
          <cell r="BA207">
            <v>0.8</v>
          </cell>
          <cell r="BB207">
            <v>11.9</v>
          </cell>
          <cell r="BC207">
            <v>9.1</v>
          </cell>
          <cell r="BD207">
            <v>11.4</v>
          </cell>
          <cell r="BE207">
            <v>3.9</v>
          </cell>
          <cell r="BF207">
            <v>1</v>
          </cell>
          <cell r="BG207">
            <v>8.6999999999999993</v>
          </cell>
          <cell r="BH207">
            <v>-2</v>
          </cell>
          <cell r="BI207">
            <v>3.4</v>
          </cell>
          <cell r="BJ207">
            <v>-4.7</v>
          </cell>
          <cell r="BK207">
            <v>3.3</v>
          </cell>
          <cell r="BL207">
            <v>132893</v>
          </cell>
          <cell r="BM207">
            <v>15319</v>
          </cell>
          <cell r="BN207">
            <v>148212</v>
          </cell>
          <cell r="BO207">
            <v>66492</v>
          </cell>
          <cell r="BP207">
            <v>3669</v>
          </cell>
          <cell r="BQ207">
            <v>70161</v>
          </cell>
          <cell r="BR207">
            <v>15418</v>
          </cell>
          <cell r="BS207">
            <v>85579</v>
          </cell>
          <cell r="BT207">
            <v>6562</v>
          </cell>
          <cell r="BU207">
            <v>21605</v>
          </cell>
          <cell r="BV207">
            <v>113746</v>
          </cell>
          <cell r="BW207">
            <v>24590</v>
          </cell>
          <cell r="BX207">
            <v>286548</v>
          </cell>
          <cell r="BY207">
            <v>29822</v>
          </cell>
          <cell r="BZ207">
            <v>-1330</v>
          </cell>
          <cell r="CA207">
            <v>315040</v>
          </cell>
          <cell r="CB207">
            <v>-14</v>
          </cell>
          <cell r="CC207">
            <v>-17</v>
          </cell>
          <cell r="CD207">
            <v>0</v>
          </cell>
          <cell r="CE207">
            <v>0</v>
          </cell>
          <cell r="CF207">
            <v>0</v>
          </cell>
          <cell r="CG207">
            <v>0</v>
          </cell>
          <cell r="CH207">
            <v>-17</v>
          </cell>
          <cell r="CI207">
            <v>2</v>
          </cell>
          <cell r="CJ207">
            <v>-28</v>
          </cell>
          <cell r="CK207">
            <v>-3</v>
          </cell>
          <cell r="CL207">
            <v>16</v>
          </cell>
          <cell r="CM207">
            <v>-15</v>
          </cell>
        </row>
        <row r="208">
          <cell r="A208">
            <v>39783</v>
          </cell>
          <cell r="B208">
            <v>132771</v>
          </cell>
          <cell r="C208">
            <v>15267</v>
          </cell>
          <cell r="D208">
            <v>148037</v>
          </cell>
          <cell r="E208">
            <v>63284</v>
          </cell>
          <cell r="F208">
            <v>3355</v>
          </cell>
          <cell r="G208">
            <v>66639</v>
          </cell>
          <cell r="H208">
            <v>16289</v>
          </cell>
          <cell r="I208">
            <v>82928</v>
          </cell>
          <cell r="J208">
            <v>6703</v>
          </cell>
          <cell r="K208">
            <v>22365</v>
          </cell>
          <cell r="L208">
            <v>111996</v>
          </cell>
          <cell r="M208">
            <v>25599</v>
          </cell>
          <cell r="N208">
            <v>286096</v>
          </cell>
          <cell r="O208">
            <v>29504</v>
          </cell>
          <cell r="P208">
            <v>410</v>
          </cell>
          <cell r="Q208">
            <v>316010</v>
          </cell>
          <cell r="R208">
            <v>0.2</v>
          </cell>
          <cell r="S208">
            <v>0</v>
          </cell>
          <cell r="T208">
            <v>0.2</v>
          </cell>
          <cell r="U208">
            <v>2.2000000000000002</v>
          </cell>
          <cell r="V208">
            <v>-2.8</v>
          </cell>
          <cell r="W208">
            <v>2</v>
          </cell>
          <cell r="X208">
            <v>6.3</v>
          </cell>
          <cell r="Y208">
            <v>2.8</v>
          </cell>
          <cell r="Z208">
            <v>2.5</v>
          </cell>
          <cell r="AA208">
            <v>2.2000000000000002</v>
          </cell>
          <cell r="AB208">
            <v>2.7</v>
          </cell>
          <cell r="AC208">
            <v>-0.5</v>
          </cell>
          <cell r="AD208">
            <v>1.1000000000000001</v>
          </cell>
          <cell r="AE208">
            <v>-1.5</v>
          </cell>
          <cell r="AF208">
            <v>1</v>
          </cell>
          <cell r="AG208">
            <v>132938</v>
          </cell>
          <cell r="AH208">
            <v>15274</v>
          </cell>
          <cell r="AI208">
            <v>148212</v>
          </cell>
          <cell r="AJ208">
            <v>62422</v>
          </cell>
          <cell r="AK208">
            <v>3239</v>
          </cell>
          <cell r="AL208">
            <v>65661</v>
          </cell>
          <cell r="AM208">
            <v>16193</v>
          </cell>
          <cell r="AN208">
            <v>81854</v>
          </cell>
          <cell r="AO208">
            <v>6709</v>
          </cell>
          <cell r="AP208">
            <v>22376</v>
          </cell>
          <cell r="AQ208">
            <v>110938</v>
          </cell>
          <cell r="AR208">
            <v>26134</v>
          </cell>
          <cell r="AS208">
            <v>285284</v>
          </cell>
          <cell r="AT208">
            <v>29302</v>
          </cell>
          <cell r="AU208">
            <v>1229</v>
          </cell>
          <cell r="AV208">
            <v>315815</v>
          </cell>
          <cell r="AW208">
            <v>0.3</v>
          </cell>
          <cell r="AX208">
            <v>0.1</v>
          </cell>
          <cell r="AY208">
            <v>0.3</v>
          </cell>
          <cell r="AZ208">
            <v>-3.3</v>
          </cell>
          <cell r="BA208">
            <v>-7.5</v>
          </cell>
          <cell r="BB208">
            <v>-3.5</v>
          </cell>
          <cell r="BC208">
            <v>4.5</v>
          </cell>
          <cell r="BD208">
            <v>-2</v>
          </cell>
          <cell r="BE208">
            <v>2.2000000000000002</v>
          </cell>
          <cell r="BF208">
            <v>2.9</v>
          </cell>
          <cell r="BG208">
            <v>-0.8</v>
          </cell>
          <cell r="BH208">
            <v>3.6</v>
          </cell>
          <cell r="BI208">
            <v>0.2</v>
          </cell>
          <cell r="BJ208">
            <v>-1</v>
          </cell>
          <cell r="BK208">
            <v>0.2</v>
          </cell>
          <cell r="BL208">
            <v>135713</v>
          </cell>
          <cell r="BM208">
            <v>15571</v>
          </cell>
          <cell r="BN208">
            <v>151284</v>
          </cell>
          <cell r="BO208">
            <v>67988</v>
          </cell>
          <cell r="BP208">
            <v>3246</v>
          </cell>
          <cell r="BQ208">
            <v>71234</v>
          </cell>
          <cell r="BR208">
            <v>16236</v>
          </cell>
          <cell r="BS208">
            <v>87470</v>
          </cell>
          <cell r="BT208">
            <v>6709</v>
          </cell>
          <cell r="BU208">
            <v>22298</v>
          </cell>
          <cell r="BV208">
            <v>116477</v>
          </cell>
          <cell r="BW208">
            <v>30567</v>
          </cell>
          <cell r="BX208">
            <v>298329</v>
          </cell>
          <cell r="BY208">
            <v>31116</v>
          </cell>
          <cell r="BZ208">
            <v>487</v>
          </cell>
          <cell r="CA208">
            <v>329932</v>
          </cell>
          <cell r="CB208">
            <v>2</v>
          </cell>
          <cell r="CC208">
            <v>8</v>
          </cell>
          <cell r="CD208">
            <v>0</v>
          </cell>
          <cell r="CE208">
            <v>1</v>
          </cell>
          <cell r="CF208">
            <v>-1</v>
          </cell>
          <cell r="CG208">
            <v>0</v>
          </cell>
          <cell r="CH208">
            <v>8</v>
          </cell>
          <cell r="CI208">
            <v>-2</v>
          </cell>
          <cell r="CJ208">
            <v>7</v>
          </cell>
          <cell r="CK208">
            <v>9</v>
          </cell>
          <cell r="CL208">
            <v>-26</v>
          </cell>
          <cell r="CM208">
            <v>-9</v>
          </cell>
        </row>
        <row r="209">
          <cell r="A209">
            <v>39873</v>
          </cell>
          <cell r="B209">
            <v>132436</v>
          </cell>
          <cell r="C209">
            <v>15220</v>
          </cell>
          <cell r="D209">
            <v>147656</v>
          </cell>
          <cell r="E209">
            <v>63504</v>
          </cell>
          <cell r="F209">
            <v>3318</v>
          </cell>
          <cell r="G209">
            <v>66822</v>
          </cell>
          <cell r="H209">
            <v>16834</v>
          </cell>
          <cell r="I209">
            <v>83656</v>
          </cell>
          <cell r="J209">
            <v>6794</v>
          </cell>
          <cell r="K209">
            <v>22876</v>
          </cell>
          <cell r="L209">
            <v>113326</v>
          </cell>
          <cell r="M209">
            <v>25422</v>
          </cell>
          <cell r="N209">
            <v>285033</v>
          </cell>
          <cell r="O209">
            <v>29609</v>
          </cell>
          <cell r="P209">
            <v>162</v>
          </cell>
          <cell r="Q209">
            <v>314804</v>
          </cell>
          <cell r="R209">
            <v>-0.3</v>
          </cell>
          <cell r="S209">
            <v>-0.3</v>
          </cell>
          <cell r="T209">
            <v>-0.3</v>
          </cell>
          <cell r="U209">
            <v>0.3</v>
          </cell>
          <cell r="V209">
            <v>-1.1000000000000001</v>
          </cell>
          <cell r="W209">
            <v>0.3</v>
          </cell>
          <cell r="X209">
            <v>3.3</v>
          </cell>
          <cell r="Y209">
            <v>0.9</v>
          </cell>
          <cell r="Z209">
            <v>1.4</v>
          </cell>
          <cell r="AA209">
            <v>2.2999999999999998</v>
          </cell>
          <cell r="AB209">
            <v>1.2</v>
          </cell>
          <cell r="AC209">
            <v>-0.7</v>
          </cell>
          <cell r="AD209">
            <v>-0.4</v>
          </cell>
          <cell r="AE209">
            <v>0.4</v>
          </cell>
          <cell r="AF209">
            <v>-0.4</v>
          </cell>
          <cell r="AG209">
            <v>132478</v>
          </cell>
          <cell r="AH209">
            <v>15237</v>
          </cell>
          <cell r="AI209">
            <v>147715</v>
          </cell>
          <cell r="AJ209">
            <v>63667</v>
          </cell>
          <cell r="AK209">
            <v>3392</v>
          </cell>
          <cell r="AL209">
            <v>67059</v>
          </cell>
          <cell r="AM209">
            <v>16980</v>
          </cell>
          <cell r="AN209">
            <v>84039</v>
          </cell>
          <cell r="AO209">
            <v>6798</v>
          </cell>
          <cell r="AP209">
            <v>22911</v>
          </cell>
          <cell r="AQ209">
            <v>113749</v>
          </cell>
          <cell r="AR209">
            <v>25204</v>
          </cell>
          <cell r="AS209">
            <v>286668</v>
          </cell>
          <cell r="AT209">
            <v>29796</v>
          </cell>
          <cell r="AU209">
            <v>-748</v>
          </cell>
          <cell r="AV209">
            <v>315716</v>
          </cell>
          <cell r="AW209">
            <v>-0.3</v>
          </cell>
          <cell r="AX209">
            <v>-0.2</v>
          </cell>
          <cell r="AY209">
            <v>-0.3</v>
          </cell>
          <cell r="AZ209">
            <v>2</v>
          </cell>
          <cell r="BA209">
            <v>4.7</v>
          </cell>
          <cell r="BB209">
            <v>2.1</v>
          </cell>
          <cell r="BC209">
            <v>4.9000000000000004</v>
          </cell>
          <cell r="BD209">
            <v>2.7</v>
          </cell>
          <cell r="BE209">
            <v>1.3</v>
          </cell>
          <cell r="BF209">
            <v>2.4</v>
          </cell>
          <cell r="BG209">
            <v>2.5</v>
          </cell>
          <cell r="BH209">
            <v>-3.6</v>
          </cell>
          <cell r="BI209">
            <v>0.5</v>
          </cell>
          <cell r="BJ209">
            <v>1.7</v>
          </cell>
          <cell r="BK209">
            <v>0</v>
          </cell>
          <cell r="BL209">
            <v>128290</v>
          </cell>
          <cell r="BM209">
            <v>14755</v>
          </cell>
          <cell r="BN209">
            <v>143045</v>
          </cell>
          <cell r="BO209">
            <v>58013</v>
          </cell>
          <cell r="BP209">
            <v>3657</v>
          </cell>
          <cell r="BQ209">
            <v>61670</v>
          </cell>
          <cell r="BR209">
            <v>16761</v>
          </cell>
          <cell r="BS209">
            <v>78431</v>
          </cell>
          <cell r="BT209">
            <v>6798</v>
          </cell>
          <cell r="BU209">
            <v>22941</v>
          </cell>
          <cell r="BV209">
            <v>108171</v>
          </cell>
          <cell r="BW209">
            <v>23726</v>
          </cell>
          <cell r="BX209">
            <v>274942</v>
          </cell>
          <cell r="BY209">
            <v>28860</v>
          </cell>
          <cell r="BZ209">
            <v>-1687</v>
          </cell>
          <cell r="CA209">
            <v>302114</v>
          </cell>
          <cell r="CB209">
            <v>-19</v>
          </cell>
          <cell r="CC209">
            <v>8</v>
          </cell>
          <cell r="CD209">
            <v>0</v>
          </cell>
          <cell r="CE209">
            <v>0</v>
          </cell>
          <cell r="CF209">
            <v>1</v>
          </cell>
          <cell r="CG209">
            <v>0</v>
          </cell>
          <cell r="CH209">
            <v>8</v>
          </cell>
          <cell r="CI209">
            <v>1</v>
          </cell>
          <cell r="CJ209">
            <v>-9</v>
          </cell>
          <cell r="CK209">
            <v>-4</v>
          </cell>
          <cell r="CL209">
            <v>7</v>
          </cell>
          <cell r="CM209">
            <v>-6</v>
          </cell>
        </row>
        <row r="210">
          <cell r="A210">
            <v>39965</v>
          </cell>
          <cell r="B210">
            <v>132621</v>
          </cell>
          <cell r="C210">
            <v>15248</v>
          </cell>
          <cell r="D210">
            <v>147869</v>
          </cell>
          <cell r="E210">
            <v>58138</v>
          </cell>
          <cell r="F210">
            <v>3375</v>
          </cell>
          <cell r="G210">
            <v>61513</v>
          </cell>
          <cell r="H210">
            <v>16825</v>
          </cell>
          <cell r="I210">
            <v>78338</v>
          </cell>
          <cell r="J210">
            <v>6814</v>
          </cell>
          <cell r="K210">
            <v>23336</v>
          </cell>
          <cell r="L210">
            <v>108487</v>
          </cell>
          <cell r="M210">
            <v>25401</v>
          </cell>
          <cell r="N210">
            <v>283136</v>
          </cell>
          <cell r="O210">
            <v>30265</v>
          </cell>
          <cell r="P210">
            <v>-425</v>
          </cell>
          <cell r="Q210">
            <v>312976</v>
          </cell>
          <cell r="R210">
            <v>0.1</v>
          </cell>
          <cell r="S210">
            <v>0.2</v>
          </cell>
          <cell r="T210">
            <v>0.1</v>
          </cell>
          <cell r="U210">
            <v>-8.4</v>
          </cell>
          <cell r="V210">
            <v>1.7</v>
          </cell>
          <cell r="W210">
            <v>-7.9</v>
          </cell>
          <cell r="X210">
            <v>-0.1</v>
          </cell>
          <cell r="Y210">
            <v>-6.4</v>
          </cell>
          <cell r="Z210">
            <v>0.3</v>
          </cell>
          <cell r="AA210">
            <v>2</v>
          </cell>
          <cell r="AB210">
            <v>-4.3</v>
          </cell>
          <cell r="AC210">
            <v>-0.1</v>
          </cell>
          <cell r="AD210">
            <v>-0.7</v>
          </cell>
          <cell r="AE210">
            <v>2.2000000000000002</v>
          </cell>
          <cell r="AF210">
            <v>-0.6</v>
          </cell>
          <cell r="AG210">
            <v>132130</v>
          </cell>
          <cell r="AH210">
            <v>15180</v>
          </cell>
          <cell r="AI210">
            <v>147310</v>
          </cell>
          <cell r="AJ210">
            <v>58755</v>
          </cell>
          <cell r="AK210">
            <v>3406</v>
          </cell>
          <cell r="AL210">
            <v>62161</v>
          </cell>
          <cell r="AM210">
            <v>16952</v>
          </cell>
          <cell r="AN210">
            <v>79113</v>
          </cell>
          <cell r="AO210">
            <v>6832</v>
          </cell>
          <cell r="AP210">
            <v>23340</v>
          </cell>
          <cell r="AQ210">
            <v>109284</v>
          </cell>
          <cell r="AR210">
            <v>25385</v>
          </cell>
          <cell r="AS210">
            <v>281979</v>
          </cell>
          <cell r="AT210">
            <v>30153</v>
          </cell>
          <cell r="AU210">
            <v>-326</v>
          </cell>
          <cell r="AV210">
            <v>311806</v>
          </cell>
          <cell r="AW210">
            <v>-0.3</v>
          </cell>
          <cell r="AX210">
            <v>-0.4</v>
          </cell>
          <cell r="AY210">
            <v>-0.3</v>
          </cell>
          <cell r="AZ210">
            <v>-7.7</v>
          </cell>
          <cell r="BA210">
            <v>0.4</v>
          </cell>
          <cell r="BB210">
            <v>-7.3</v>
          </cell>
          <cell r="BC210">
            <v>-0.2</v>
          </cell>
          <cell r="BD210">
            <v>-5.9</v>
          </cell>
          <cell r="BE210">
            <v>0.5</v>
          </cell>
          <cell r="BF210">
            <v>1.9</v>
          </cell>
          <cell r="BG210">
            <v>-3.9</v>
          </cell>
          <cell r="BH210">
            <v>0.7</v>
          </cell>
          <cell r="BI210">
            <v>-1.6</v>
          </cell>
          <cell r="BJ210">
            <v>1.2</v>
          </cell>
          <cell r="BK210">
            <v>-1.2</v>
          </cell>
          <cell r="BL210">
            <v>133246</v>
          </cell>
          <cell r="BM210">
            <v>15313</v>
          </cell>
          <cell r="BN210">
            <v>148558</v>
          </cell>
          <cell r="BO210">
            <v>57495</v>
          </cell>
          <cell r="BP210">
            <v>2910</v>
          </cell>
          <cell r="BQ210">
            <v>60406</v>
          </cell>
          <cell r="BR210">
            <v>17199</v>
          </cell>
          <cell r="BS210">
            <v>77605</v>
          </cell>
          <cell r="BT210">
            <v>6832</v>
          </cell>
          <cell r="BU210">
            <v>23532</v>
          </cell>
          <cell r="BV210">
            <v>107968</v>
          </cell>
          <cell r="BW210">
            <v>23132</v>
          </cell>
          <cell r="BX210">
            <v>279659</v>
          </cell>
          <cell r="BY210">
            <v>29027</v>
          </cell>
          <cell r="BZ210">
            <v>2530</v>
          </cell>
          <cell r="CA210">
            <v>311216</v>
          </cell>
          <cell r="CB210">
            <v>41</v>
          </cell>
          <cell r="CC210">
            <v>-4</v>
          </cell>
          <cell r="CD210">
            <v>-1</v>
          </cell>
          <cell r="CE210">
            <v>-1</v>
          </cell>
          <cell r="CF210">
            <v>-1</v>
          </cell>
          <cell r="CG210">
            <v>0</v>
          </cell>
          <cell r="CH210">
            <v>-5</v>
          </cell>
          <cell r="CI210">
            <v>-1</v>
          </cell>
          <cell r="CJ210">
            <v>35</v>
          </cell>
          <cell r="CK210">
            <v>-3</v>
          </cell>
          <cell r="CL210">
            <v>-28</v>
          </cell>
          <cell r="CM210">
            <v>3</v>
          </cell>
        </row>
        <row r="211">
          <cell r="A211">
            <v>40057</v>
          </cell>
          <cell r="B211">
            <v>133739</v>
          </cell>
          <cell r="C211">
            <v>15379</v>
          </cell>
          <cell r="D211">
            <v>149117</v>
          </cell>
          <cell r="E211">
            <v>58251</v>
          </cell>
          <cell r="F211">
            <v>3527</v>
          </cell>
          <cell r="G211">
            <v>61777</v>
          </cell>
          <cell r="H211">
            <v>16561</v>
          </cell>
          <cell r="I211">
            <v>78338</v>
          </cell>
          <cell r="J211">
            <v>6809</v>
          </cell>
          <cell r="K211">
            <v>23672</v>
          </cell>
          <cell r="L211">
            <v>108820</v>
          </cell>
          <cell r="M211">
            <v>25952</v>
          </cell>
          <cell r="N211">
            <v>283500</v>
          </cell>
          <cell r="O211">
            <v>31017</v>
          </cell>
          <cell r="P211">
            <v>-588</v>
          </cell>
          <cell r="Q211">
            <v>313928</v>
          </cell>
          <cell r="R211">
            <v>0.8</v>
          </cell>
          <cell r="S211">
            <v>0.9</v>
          </cell>
          <cell r="T211">
            <v>0.8</v>
          </cell>
          <cell r="U211">
            <v>0.2</v>
          </cell>
          <cell r="V211">
            <v>4.5</v>
          </cell>
          <cell r="W211">
            <v>0.4</v>
          </cell>
          <cell r="X211">
            <v>-1.6</v>
          </cell>
          <cell r="Y211">
            <v>0</v>
          </cell>
          <cell r="Z211">
            <v>-0.1</v>
          </cell>
          <cell r="AA211">
            <v>1.4</v>
          </cell>
          <cell r="AB211">
            <v>0.3</v>
          </cell>
          <cell r="AC211">
            <v>2.2000000000000002</v>
          </cell>
          <cell r="AD211">
            <v>0.1</v>
          </cell>
          <cell r="AE211">
            <v>2.5</v>
          </cell>
          <cell r="AF211">
            <v>0.3</v>
          </cell>
          <cell r="AG211">
            <v>133875</v>
          </cell>
          <cell r="AH211">
            <v>15400</v>
          </cell>
          <cell r="AI211">
            <v>149275</v>
          </cell>
          <cell r="AJ211">
            <v>56935</v>
          </cell>
          <cell r="AK211">
            <v>3356</v>
          </cell>
          <cell r="AL211">
            <v>60291</v>
          </cell>
          <cell r="AM211">
            <v>16484</v>
          </cell>
          <cell r="AN211">
            <v>76775</v>
          </cell>
          <cell r="AO211">
            <v>6785</v>
          </cell>
          <cell r="AP211">
            <v>23681</v>
          </cell>
          <cell r="AQ211">
            <v>107241</v>
          </cell>
          <cell r="AR211">
            <v>25656</v>
          </cell>
          <cell r="AS211">
            <v>282171</v>
          </cell>
          <cell r="AT211">
            <v>30968</v>
          </cell>
          <cell r="AU211">
            <v>1</v>
          </cell>
          <cell r="AV211">
            <v>313141</v>
          </cell>
          <cell r="AW211">
            <v>1.3</v>
          </cell>
          <cell r="AX211">
            <v>1.4</v>
          </cell>
          <cell r="AY211">
            <v>1.3</v>
          </cell>
          <cell r="AZ211">
            <v>-3.1</v>
          </cell>
          <cell r="BA211">
            <v>-1.5</v>
          </cell>
          <cell r="BB211">
            <v>-3</v>
          </cell>
          <cell r="BC211">
            <v>-2.8</v>
          </cell>
          <cell r="BD211">
            <v>-3</v>
          </cell>
          <cell r="BE211">
            <v>-0.7</v>
          </cell>
          <cell r="BF211">
            <v>1.5</v>
          </cell>
          <cell r="BG211">
            <v>-1.9</v>
          </cell>
          <cell r="BH211">
            <v>1.1000000000000001</v>
          </cell>
          <cell r="BI211">
            <v>0.1</v>
          </cell>
          <cell r="BJ211">
            <v>2.7</v>
          </cell>
          <cell r="BK211">
            <v>0.4</v>
          </cell>
          <cell r="BL211">
            <v>134222</v>
          </cell>
          <cell r="BM211">
            <v>15463</v>
          </cell>
          <cell r="BN211">
            <v>149685</v>
          </cell>
          <cell r="BO211">
            <v>58676</v>
          </cell>
          <cell r="BP211">
            <v>3574</v>
          </cell>
          <cell r="BQ211">
            <v>62249</v>
          </cell>
          <cell r="BR211">
            <v>16418</v>
          </cell>
          <cell r="BS211">
            <v>78667</v>
          </cell>
          <cell r="BT211">
            <v>6785</v>
          </cell>
          <cell r="BU211">
            <v>23541</v>
          </cell>
          <cell r="BV211">
            <v>108993</v>
          </cell>
          <cell r="BW211">
            <v>25495</v>
          </cell>
          <cell r="BX211">
            <v>284173</v>
          </cell>
          <cell r="BY211">
            <v>31205</v>
          </cell>
          <cell r="BZ211">
            <v>-2279</v>
          </cell>
          <cell r="CA211">
            <v>313098</v>
          </cell>
          <cell r="CB211">
            <v>-38</v>
          </cell>
          <cell r="CC211">
            <v>-10</v>
          </cell>
          <cell r="CD211">
            <v>0</v>
          </cell>
          <cell r="CE211">
            <v>0</v>
          </cell>
          <cell r="CF211">
            <v>0</v>
          </cell>
          <cell r="CG211">
            <v>1</v>
          </cell>
          <cell r="CH211">
            <v>-9</v>
          </cell>
          <cell r="CI211">
            <v>5</v>
          </cell>
          <cell r="CJ211">
            <v>-42</v>
          </cell>
          <cell r="CK211">
            <v>-5</v>
          </cell>
          <cell r="CL211">
            <v>29</v>
          </cell>
          <cell r="CM211">
            <v>-17</v>
          </cell>
        </row>
        <row r="212">
          <cell r="A212">
            <v>40148</v>
          </cell>
          <cell r="B212">
            <v>135918</v>
          </cell>
          <cell r="C212">
            <v>15623</v>
          </cell>
          <cell r="D212">
            <v>151541</v>
          </cell>
          <cell r="E212">
            <v>58849</v>
          </cell>
          <cell r="F212">
            <v>3746</v>
          </cell>
          <cell r="G212">
            <v>62595</v>
          </cell>
          <cell r="H212">
            <v>16470</v>
          </cell>
          <cell r="I212">
            <v>79065</v>
          </cell>
          <cell r="J212">
            <v>6821</v>
          </cell>
          <cell r="K212">
            <v>23955</v>
          </cell>
          <cell r="L212">
            <v>109841</v>
          </cell>
          <cell r="M212">
            <v>26872</v>
          </cell>
          <cell r="N212">
            <v>287978</v>
          </cell>
          <cell r="O212">
            <v>31726</v>
          </cell>
          <cell r="P212">
            <v>-458</v>
          </cell>
          <cell r="Q212">
            <v>319247</v>
          </cell>
          <cell r="R212">
            <v>1.6</v>
          </cell>
          <cell r="S212">
            <v>1.6</v>
          </cell>
          <cell r="T212">
            <v>1.6</v>
          </cell>
          <cell r="U212">
            <v>1</v>
          </cell>
          <cell r="V212">
            <v>6.2</v>
          </cell>
          <cell r="W212">
            <v>1.3</v>
          </cell>
          <cell r="X212">
            <v>-0.6</v>
          </cell>
          <cell r="Y212">
            <v>0.9</v>
          </cell>
          <cell r="Z212">
            <v>0.2</v>
          </cell>
          <cell r="AA212">
            <v>1.2</v>
          </cell>
          <cell r="AB212">
            <v>0.9</v>
          </cell>
          <cell r="AC212">
            <v>3.5</v>
          </cell>
          <cell r="AD212">
            <v>1.6</v>
          </cell>
          <cell r="AE212">
            <v>2.2999999999999998</v>
          </cell>
          <cell r="AF212">
            <v>1.7</v>
          </cell>
          <cell r="AG212">
            <v>136013</v>
          </cell>
          <cell r="AH212">
            <v>15640</v>
          </cell>
          <cell r="AI212">
            <v>151653</v>
          </cell>
          <cell r="AJ212">
            <v>59491</v>
          </cell>
          <cell r="AK212">
            <v>3954</v>
          </cell>
          <cell r="AL212">
            <v>63445</v>
          </cell>
          <cell r="AM212">
            <v>16177</v>
          </cell>
          <cell r="AN212">
            <v>79622</v>
          </cell>
          <cell r="AO212">
            <v>6818</v>
          </cell>
          <cell r="AP212">
            <v>23962</v>
          </cell>
          <cell r="AQ212">
            <v>110403</v>
          </cell>
          <cell r="AR212">
            <v>26971</v>
          </cell>
          <cell r="AS212">
            <v>289026</v>
          </cell>
          <cell r="AT212">
            <v>32016</v>
          </cell>
          <cell r="AU212">
            <v>-1429</v>
          </cell>
          <cell r="AV212">
            <v>319613</v>
          </cell>
          <cell r="AW212">
            <v>1.6</v>
          </cell>
          <cell r="AX212">
            <v>1.6</v>
          </cell>
          <cell r="AY212">
            <v>1.6</v>
          </cell>
          <cell r="AZ212">
            <v>4.5</v>
          </cell>
          <cell r="BA212">
            <v>17.8</v>
          </cell>
          <cell r="BB212">
            <v>5.2</v>
          </cell>
          <cell r="BC212">
            <v>-1.9</v>
          </cell>
          <cell r="BD212">
            <v>3.7</v>
          </cell>
          <cell r="BE212">
            <v>0.5</v>
          </cell>
          <cell r="BF212">
            <v>1.2</v>
          </cell>
          <cell r="BG212">
            <v>2.9</v>
          </cell>
          <cell r="BH212">
            <v>5.0999999999999996</v>
          </cell>
          <cell r="BI212">
            <v>2.4</v>
          </cell>
          <cell r="BJ212">
            <v>3.4</v>
          </cell>
          <cell r="BK212">
            <v>2.1</v>
          </cell>
          <cell r="BL212">
            <v>138763</v>
          </cell>
          <cell r="BM212">
            <v>15926</v>
          </cell>
          <cell r="BN212">
            <v>154690</v>
          </cell>
          <cell r="BO212">
            <v>64133</v>
          </cell>
          <cell r="BP212">
            <v>3999</v>
          </cell>
          <cell r="BQ212">
            <v>68133</v>
          </cell>
          <cell r="BR212">
            <v>16212</v>
          </cell>
          <cell r="BS212">
            <v>84345</v>
          </cell>
          <cell r="BT212">
            <v>6818</v>
          </cell>
          <cell r="BU212">
            <v>23880</v>
          </cell>
          <cell r="BV212">
            <v>115043</v>
          </cell>
          <cell r="BW212">
            <v>30483</v>
          </cell>
          <cell r="BX212">
            <v>300216</v>
          </cell>
          <cell r="BY212">
            <v>33868</v>
          </cell>
          <cell r="BZ212">
            <v>-648</v>
          </cell>
          <cell r="CA212">
            <v>333437</v>
          </cell>
          <cell r="CB212">
            <v>15</v>
          </cell>
          <cell r="CC212">
            <v>10</v>
          </cell>
          <cell r="CD212">
            <v>0</v>
          </cell>
          <cell r="CE212">
            <v>1</v>
          </cell>
          <cell r="CF212">
            <v>0</v>
          </cell>
          <cell r="CG212">
            <v>0</v>
          </cell>
          <cell r="CH212">
            <v>11</v>
          </cell>
          <cell r="CI212">
            <v>-1</v>
          </cell>
          <cell r="CJ212">
            <v>24</v>
          </cell>
          <cell r="CK212">
            <v>15</v>
          </cell>
          <cell r="CL212">
            <v>-26</v>
          </cell>
          <cell r="CM212">
            <v>14</v>
          </cell>
        </row>
        <row r="213">
          <cell r="A213">
            <v>40238</v>
          </cell>
          <cell r="B213">
            <v>138858</v>
          </cell>
          <cell r="C213">
            <v>15933</v>
          </cell>
          <cell r="D213">
            <v>154791</v>
          </cell>
          <cell r="E213">
            <v>59687</v>
          </cell>
          <cell r="F213">
            <v>4073</v>
          </cell>
          <cell r="G213">
            <v>63760</v>
          </cell>
          <cell r="H213">
            <v>16687</v>
          </cell>
          <cell r="I213">
            <v>80447</v>
          </cell>
          <cell r="J213">
            <v>6873</v>
          </cell>
          <cell r="K213">
            <v>24251</v>
          </cell>
          <cell r="L213">
            <v>111570</v>
          </cell>
          <cell r="M213">
            <v>27473</v>
          </cell>
          <cell r="N213">
            <v>295790</v>
          </cell>
          <cell r="O213">
            <v>32364</v>
          </cell>
          <cell r="P213">
            <v>-312</v>
          </cell>
          <cell r="Q213">
            <v>327842</v>
          </cell>
          <cell r="R213">
            <v>2.2000000000000002</v>
          </cell>
          <cell r="S213">
            <v>2</v>
          </cell>
          <cell r="T213">
            <v>2.1</v>
          </cell>
          <cell r="U213">
            <v>1.4</v>
          </cell>
          <cell r="V213">
            <v>8.6999999999999993</v>
          </cell>
          <cell r="W213">
            <v>1.9</v>
          </cell>
          <cell r="X213">
            <v>1.3</v>
          </cell>
          <cell r="Y213">
            <v>1.7</v>
          </cell>
          <cell r="Z213">
            <v>0.8</v>
          </cell>
          <cell r="AA213">
            <v>1.2</v>
          </cell>
          <cell r="AB213">
            <v>1.6</v>
          </cell>
          <cell r="AC213">
            <v>2.2000000000000002</v>
          </cell>
          <cell r="AD213">
            <v>2.7</v>
          </cell>
          <cell r="AE213">
            <v>2</v>
          </cell>
          <cell r="AF213">
            <v>2.7</v>
          </cell>
          <cell r="AG213">
            <v>138569</v>
          </cell>
          <cell r="AH213">
            <v>15890</v>
          </cell>
          <cell r="AI213">
            <v>154459</v>
          </cell>
          <cell r="AJ213">
            <v>59850</v>
          </cell>
          <cell r="AK213">
            <v>3908</v>
          </cell>
          <cell r="AL213">
            <v>63758</v>
          </cell>
          <cell r="AM213">
            <v>16844</v>
          </cell>
          <cell r="AN213">
            <v>80602</v>
          </cell>
          <cell r="AO213">
            <v>6874</v>
          </cell>
          <cell r="AP213">
            <v>24216</v>
          </cell>
          <cell r="AQ213">
            <v>111692</v>
          </cell>
          <cell r="AR213">
            <v>28045</v>
          </cell>
          <cell r="AS213">
            <v>294196</v>
          </cell>
          <cell r="AT213">
            <v>32104</v>
          </cell>
          <cell r="AU213">
            <v>301</v>
          </cell>
          <cell r="AV213">
            <v>326601</v>
          </cell>
          <cell r="AW213">
            <v>1.9</v>
          </cell>
          <cell r="AX213">
            <v>1.6</v>
          </cell>
          <cell r="AY213">
            <v>1.9</v>
          </cell>
          <cell r="AZ213">
            <v>0.6</v>
          </cell>
          <cell r="BA213">
            <v>-1.2</v>
          </cell>
          <cell r="BB213">
            <v>0.5</v>
          </cell>
          <cell r="BC213">
            <v>4.0999999999999996</v>
          </cell>
          <cell r="BD213">
            <v>1.2</v>
          </cell>
          <cell r="BE213">
            <v>0.8</v>
          </cell>
          <cell r="BF213">
            <v>1.1000000000000001</v>
          </cell>
          <cell r="BG213">
            <v>1.2</v>
          </cell>
          <cell r="BH213">
            <v>4</v>
          </cell>
          <cell r="BI213">
            <v>1.8</v>
          </cell>
          <cell r="BJ213">
            <v>0.3</v>
          </cell>
          <cell r="BK213">
            <v>2.2000000000000002</v>
          </cell>
          <cell r="BL213">
            <v>134171</v>
          </cell>
          <cell r="BM213">
            <v>15379</v>
          </cell>
          <cell r="BN213">
            <v>149550</v>
          </cell>
          <cell r="BO213">
            <v>54379</v>
          </cell>
          <cell r="BP213">
            <v>4210</v>
          </cell>
          <cell r="BQ213">
            <v>58588</v>
          </cell>
          <cell r="BR213">
            <v>16636</v>
          </cell>
          <cell r="BS213">
            <v>75224</v>
          </cell>
          <cell r="BT213">
            <v>6874</v>
          </cell>
          <cell r="BU213">
            <v>24245</v>
          </cell>
          <cell r="BV213">
            <v>106342</v>
          </cell>
          <cell r="BW213">
            <v>26466</v>
          </cell>
          <cell r="BX213">
            <v>282359</v>
          </cell>
          <cell r="BY213">
            <v>31108</v>
          </cell>
          <cell r="BZ213">
            <v>4</v>
          </cell>
          <cell r="CA213">
            <v>313471</v>
          </cell>
          <cell r="CB213">
            <v>-23</v>
          </cell>
          <cell r="CC213">
            <v>9</v>
          </cell>
          <cell r="CD213">
            <v>1</v>
          </cell>
          <cell r="CE213">
            <v>0</v>
          </cell>
          <cell r="CF213">
            <v>0</v>
          </cell>
          <cell r="CG213">
            <v>-1</v>
          </cell>
          <cell r="CH213">
            <v>9</v>
          </cell>
          <cell r="CI213">
            <v>-6</v>
          </cell>
          <cell r="CJ213">
            <v>-19</v>
          </cell>
          <cell r="CK213">
            <v>-7</v>
          </cell>
          <cell r="CL213">
            <v>31</v>
          </cell>
          <cell r="CM213">
            <v>4</v>
          </cell>
        </row>
        <row r="214">
          <cell r="A214">
            <v>40330</v>
          </cell>
          <cell r="B214">
            <v>142208</v>
          </cell>
          <cell r="C214">
            <v>16268</v>
          </cell>
          <cell r="D214">
            <v>158475</v>
          </cell>
          <cell r="E214">
            <v>67254</v>
          </cell>
          <cell r="F214">
            <v>4419</v>
          </cell>
          <cell r="G214">
            <v>71673</v>
          </cell>
          <cell r="H214">
            <v>16954</v>
          </cell>
          <cell r="I214">
            <v>88627</v>
          </cell>
          <cell r="J214">
            <v>6954</v>
          </cell>
          <cell r="K214">
            <v>24593</v>
          </cell>
          <cell r="L214">
            <v>120174</v>
          </cell>
          <cell r="M214">
            <v>27757</v>
          </cell>
          <cell r="N214">
            <v>304446</v>
          </cell>
          <cell r="O214">
            <v>32855</v>
          </cell>
          <cell r="P214">
            <v>-607</v>
          </cell>
          <cell r="Q214">
            <v>336695</v>
          </cell>
          <cell r="R214">
            <v>2.4</v>
          </cell>
          <cell r="S214">
            <v>2.1</v>
          </cell>
          <cell r="T214">
            <v>2.4</v>
          </cell>
          <cell r="U214">
            <v>12.7</v>
          </cell>
          <cell r="V214">
            <v>8.5</v>
          </cell>
          <cell r="W214">
            <v>12.4</v>
          </cell>
          <cell r="X214">
            <v>1.6</v>
          </cell>
          <cell r="Y214">
            <v>10.199999999999999</v>
          </cell>
          <cell r="Z214">
            <v>1.2</v>
          </cell>
          <cell r="AA214">
            <v>1.4</v>
          </cell>
          <cell r="AB214">
            <v>7.7</v>
          </cell>
          <cell r="AC214">
            <v>1</v>
          </cell>
          <cell r="AD214">
            <v>2.9</v>
          </cell>
          <cell r="AE214">
            <v>1.5</v>
          </cell>
          <cell r="AF214">
            <v>2.7</v>
          </cell>
          <cell r="AG214">
            <v>142399</v>
          </cell>
          <cell r="AH214">
            <v>16315</v>
          </cell>
          <cell r="AI214">
            <v>158713</v>
          </cell>
          <cell r="AJ214">
            <v>67193</v>
          </cell>
          <cell r="AK214">
            <v>4392</v>
          </cell>
          <cell r="AL214">
            <v>71585</v>
          </cell>
          <cell r="AM214">
            <v>17126</v>
          </cell>
          <cell r="AN214">
            <v>88711</v>
          </cell>
          <cell r="AO214">
            <v>6952</v>
          </cell>
          <cell r="AP214">
            <v>24600</v>
          </cell>
          <cell r="AQ214">
            <v>120263</v>
          </cell>
          <cell r="AR214">
            <v>27298</v>
          </cell>
          <cell r="AS214">
            <v>306274</v>
          </cell>
          <cell r="AT214">
            <v>32934</v>
          </cell>
          <cell r="AU214">
            <v>-427</v>
          </cell>
          <cell r="AV214">
            <v>338781</v>
          </cell>
          <cell r="AW214">
            <v>2.8</v>
          </cell>
          <cell r="AX214">
            <v>2.7</v>
          </cell>
          <cell r="AY214">
            <v>2.8</v>
          </cell>
          <cell r="AZ214">
            <v>12.3</v>
          </cell>
          <cell r="BA214">
            <v>12.4</v>
          </cell>
          <cell r="BB214">
            <v>12.3</v>
          </cell>
          <cell r="BC214">
            <v>1.7</v>
          </cell>
          <cell r="BD214">
            <v>10.1</v>
          </cell>
          <cell r="BE214">
            <v>1.1000000000000001</v>
          </cell>
          <cell r="BF214">
            <v>1.6</v>
          </cell>
          <cell r="BG214">
            <v>7.7</v>
          </cell>
          <cell r="BH214">
            <v>-2.7</v>
          </cell>
          <cell r="BI214">
            <v>4.0999999999999996</v>
          </cell>
          <cell r="BJ214">
            <v>2.6</v>
          </cell>
          <cell r="BK214">
            <v>3.7</v>
          </cell>
          <cell r="BL214">
            <v>143756</v>
          </cell>
          <cell r="BM214">
            <v>16485</v>
          </cell>
          <cell r="BN214">
            <v>160242</v>
          </cell>
          <cell r="BO214">
            <v>65656</v>
          </cell>
          <cell r="BP214">
            <v>3771</v>
          </cell>
          <cell r="BQ214">
            <v>69427</v>
          </cell>
          <cell r="BR214">
            <v>17359</v>
          </cell>
          <cell r="BS214">
            <v>86786</v>
          </cell>
          <cell r="BT214">
            <v>6952</v>
          </cell>
          <cell r="BU214">
            <v>24790</v>
          </cell>
          <cell r="BV214">
            <v>118528</v>
          </cell>
          <cell r="BW214">
            <v>25521</v>
          </cell>
          <cell r="BX214">
            <v>304291</v>
          </cell>
          <cell r="BY214">
            <v>31860</v>
          </cell>
          <cell r="BZ214">
            <v>2922</v>
          </cell>
          <cell r="CA214">
            <v>339073</v>
          </cell>
          <cell r="CB214">
            <v>53</v>
          </cell>
          <cell r="CC214">
            <v>-23</v>
          </cell>
          <cell r="CD214">
            <v>-1</v>
          </cell>
          <cell r="CE214">
            <v>-1</v>
          </cell>
          <cell r="CF214">
            <v>0</v>
          </cell>
          <cell r="CG214">
            <v>0</v>
          </cell>
          <cell r="CH214">
            <v>-25</v>
          </cell>
          <cell r="CI214">
            <v>2</v>
          </cell>
          <cell r="CJ214">
            <v>30</v>
          </cell>
          <cell r="CK214">
            <v>-6</v>
          </cell>
          <cell r="CL214">
            <v>-11</v>
          </cell>
          <cell r="CM214">
            <v>12</v>
          </cell>
        </row>
        <row r="215">
          <cell r="A215">
            <v>40422</v>
          </cell>
          <cell r="B215">
            <v>145703</v>
          </cell>
          <cell r="C215">
            <v>16612</v>
          </cell>
          <cell r="D215">
            <v>162316</v>
          </cell>
          <cell r="E215">
            <v>67381</v>
          </cell>
          <cell r="F215">
            <v>4625</v>
          </cell>
          <cell r="G215">
            <v>72006</v>
          </cell>
          <cell r="H215">
            <v>17125</v>
          </cell>
          <cell r="I215">
            <v>89131</v>
          </cell>
          <cell r="J215">
            <v>7039</v>
          </cell>
          <cell r="K215">
            <v>25002</v>
          </cell>
          <cell r="L215">
            <v>121172</v>
          </cell>
          <cell r="M215">
            <v>28073</v>
          </cell>
          <cell r="N215">
            <v>311551</v>
          </cell>
          <cell r="O215">
            <v>33344</v>
          </cell>
          <cell r="P215">
            <v>-1011</v>
          </cell>
          <cell r="Q215">
            <v>343884</v>
          </cell>
          <cell r="R215">
            <v>2.5</v>
          </cell>
          <cell r="S215">
            <v>2.1</v>
          </cell>
          <cell r="T215">
            <v>2.4</v>
          </cell>
          <cell r="U215">
            <v>0.2</v>
          </cell>
          <cell r="V215">
            <v>4.7</v>
          </cell>
          <cell r="W215">
            <v>0.5</v>
          </cell>
          <cell r="X215">
            <v>1</v>
          </cell>
          <cell r="Y215">
            <v>0.6</v>
          </cell>
          <cell r="Z215">
            <v>1.2</v>
          </cell>
          <cell r="AA215">
            <v>1.7</v>
          </cell>
          <cell r="AB215">
            <v>0.8</v>
          </cell>
          <cell r="AC215">
            <v>1.1000000000000001</v>
          </cell>
          <cell r="AD215">
            <v>2.2999999999999998</v>
          </cell>
          <cell r="AE215">
            <v>1.5</v>
          </cell>
          <cell r="AF215">
            <v>2.1</v>
          </cell>
          <cell r="AG215">
            <v>145762</v>
          </cell>
          <cell r="AH215">
            <v>16593</v>
          </cell>
          <cell r="AI215">
            <v>162354</v>
          </cell>
          <cell r="AJ215">
            <v>66923</v>
          </cell>
          <cell r="AK215">
            <v>4724</v>
          </cell>
          <cell r="AL215">
            <v>71647</v>
          </cell>
          <cell r="AM215">
            <v>16986</v>
          </cell>
          <cell r="AN215">
            <v>88633</v>
          </cell>
          <cell r="AO215">
            <v>7046</v>
          </cell>
          <cell r="AP215">
            <v>25011</v>
          </cell>
          <cell r="AQ215">
            <v>120690</v>
          </cell>
          <cell r="AR215">
            <v>27953</v>
          </cell>
          <cell r="AS215">
            <v>310997</v>
          </cell>
          <cell r="AT215">
            <v>33428</v>
          </cell>
          <cell r="AU215">
            <v>-739</v>
          </cell>
          <cell r="AV215">
            <v>343685</v>
          </cell>
          <cell r="AW215">
            <v>2.4</v>
          </cell>
          <cell r="AX215">
            <v>1.7</v>
          </cell>
          <cell r="AY215">
            <v>2.2999999999999998</v>
          </cell>
          <cell r="AZ215">
            <v>-0.4</v>
          </cell>
          <cell r="BA215">
            <v>7.6</v>
          </cell>
          <cell r="BB215">
            <v>0.1</v>
          </cell>
          <cell r="BC215">
            <v>-0.8</v>
          </cell>
          <cell r="BD215">
            <v>-0.1</v>
          </cell>
          <cell r="BE215">
            <v>1.4</v>
          </cell>
          <cell r="BF215">
            <v>1.7</v>
          </cell>
          <cell r="BG215">
            <v>0.4</v>
          </cell>
          <cell r="BH215">
            <v>2.4</v>
          </cell>
          <cell r="BI215">
            <v>1.5</v>
          </cell>
          <cell r="BJ215">
            <v>1.5</v>
          </cell>
          <cell r="BK215">
            <v>1.4</v>
          </cell>
          <cell r="BL215">
            <v>146049</v>
          </cell>
          <cell r="BM215">
            <v>16654</v>
          </cell>
          <cell r="BN215">
            <v>162703</v>
          </cell>
          <cell r="BO215">
            <v>69392</v>
          </cell>
          <cell r="BP215">
            <v>5027</v>
          </cell>
          <cell r="BQ215">
            <v>74420</v>
          </cell>
          <cell r="BR215">
            <v>16936</v>
          </cell>
          <cell r="BS215">
            <v>91355</v>
          </cell>
          <cell r="BT215">
            <v>7046</v>
          </cell>
          <cell r="BU215">
            <v>24875</v>
          </cell>
          <cell r="BV215">
            <v>123276</v>
          </cell>
          <cell r="BW215">
            <v>27108</v>
          </cell>
          <cell r="BX215">
            <v>313087</v>
          </cell>
          <cell r="BY215">
            <v>33699</v>
          </cell>
          <cell r="BZ215">
            <v>-2762</v>
          </cell>
          <cell r="CA215">
            <v>344024</v>
          </cell>
          <cell r="CB215">
            <v>-59</v>
          </cell>
          <cell r="CC215">
            <v>-6</v>
          </cell>
          <cell r="CD215">
            <v>0</v>
          </cell>
          <cell r="CE215">
            <v>0</v>
          </cell>
          <cell r="CF215">
            <v>0</v>
          </cell>
          <cell r="CG215">
            <v>0</v>
          </cell>
          <cell r="CH215">
            <v>-6</v>
          </cell>
          <cell r="CI215">
            <v>5</v>
          </cell>
          <cell r="CJ215">
            <v>-60</v>
          </cell>
          <cell r="CK215">
            <v>-6</v>
          </cell>
          <cell r="CL215">
            <v>63</v>
          </cell>
          <cell r="CM215">
            <v>-3</v>
          </cell>
        </row>
        <row r="216">
          <cell r="A216">
            <v>40513</v>
          </cell>
          <cell r="B216">
            <v>148987</v>
          </cell>
          <cell r="C216">
            <v>16937</v>
          </cell>
          <cell r="D216">
            <v>165924</v>
          </cell>
          <cell r="E216">
            <v>67747</v>
          </cell>
          <cell r="F216">
            <v>4332</v>
          </cell>
          <cell r="G216">
            <v>72078</v>
          </cell>
          <cell r="H216">
            <v>17332</v>
          </cell>
          <cell r="I216">
            <v>89410</v>
          </cell>
          <cell r="J216">
            <v>7125</v>
          </cell>
          <cell r="K216">
            <v>25440</v>
          </cell>
          <cell r="L216">
            <v>121975</v>
          </cell>
          <cell r="M216">
            <v>28698</v>
          </cell>
          <cell r="N216">
            <v>316955</v>
          </cell>
          <cell r="O216">
            <v>33744</v>
          </cell>
          <cell r="P216">
            <v>-672</v>
          </cell>
          <cell r="Q216">
            <v>350026</v>
          </cell>
          <cell r="R216">
            <v>2.2999999999999998</v>
          </cell>
          <cell r="S216">
            <v>2</v>
          </cell>
          <cell r="T216">
            <v>2.2000000000000002</v>
          </cell>
          <cell r="U216">
            <v>0.5</v>
          </cell>
          <cell r="V216">
            <v>-6.3</v>
          </cell>
          <cell r="W216">
            <v>0.1</v>
          </cell>
          <cell r="X216">
            <v>1.2</v>
          </cell>
          <cell r="Y216">
            <v>0.3</v>
          </cell>
          <cell r="Z216">
            <v>1.2</v>
          </cell>
          <cell r="AA216">
            <v>1.8</v>
          </cell>
          <cell r="AB216">
            <v>0.7</v>
          </cell>
          <cell r="AC216">
            <v>2.2000000000000002</v>
          </cell>
          <cell r="AD216">
            <v>1.7</v>
          </cell>
          <cell r="AE216">
            <v>1.2</v>
          </cell>
          <cell r="AF216">
            <v>1.8</v>
          </cell>
          <cell r="AG216">
            <v>148956</v>
          </cell>
          <cell r="AH216">
            <v>16943</v>
          </cell>
          <cell r="AI216">
            <v>165899</v>
          </cell>
          <cell r="AJ216">
            <v>69518</v>
          </cell>
          <cell r="AK216">
            <v>4514</v>
          </cell>
          <cell r="AL216">
            <v>74032</v>
          </cell>
          <cell r="AM216">
            <v>17270</v>
          </cell>
          <cell r="AN216">
            <v>91301</v>
          </cell>
          <cell r="AO216">
            <v>7124</v>
          </cell>
          <cell r="AP216">
            <v>25416</v>
          </cell>
          <cell r="AQ216">
            <v>123841</v>
          </cell>
          <cell r="AR216">
            <v>28853</v>
          </cell>
          <cell r="AS216">
            <v>318593</v>
          </cell>
          <cell r="AT216">
            <v>33521</v>
          </cell>
          <cell r="AU216">
            <v>-2263</v>
          </cell>
          <cell r="AV216">
            <v>349850</v>
          </cell>
          <cell r="AW216">
            <v>2.2000000000000002</v>
          </cell>
          <cell r="AX216">
            <v>2.1</v>
          </cell>
          <cell r="AY216">
            <v>2.2000000000000002</v>
          </cell>
          <cell r="AZ216">
            <v>3.9</v>
          </cell>
          <cell r="BA216">
            <v>-4.5</v>
          </cell>
          <cell r="BB216">
            <v>3.3</v>
          </cell>
          <cell r="BC216">
            <v>1.7</v>
          </cell>
          <cell r="BD216">
            <v>3</v>
          </cell>
          <cell r="BE216">
            <v>1.1000000000000001</v>
          </cell>
          <cell r="BF216">
            <v>1.6</v>
          </cell>
          <cell r="BG216">
            <v>2.6</v>
          </cell>
          <cell r="BH216">
            <v>3.2</v>
          </cell>
          <cell r="BI216">
            <v>2.4</v>
          </cell>
          <cell r="BJ216">
            <v>0.3</v>
          </cell>
          <cell r="BK216">
            <v>1.8</v>
          </cell>
          <cell r="BL216">
            <v>151936</v>
          </cell>
          <cell r="BM216">
            <v>17243</v>
          </cell>
          <cell r="BN216">
            <v>169179</v>
          </cell>
          <cell r="BO216">
            <v>74670</v>
          </cell>
          <cell r="BP216">
            <v>4615</v>
          </cell>
          <cell r="BQ216">
            <v>79285</v>
          </cell>
          <cell r="BR216">
            <v>17293</v>
          </cell>
          <cell r="BS216">
            <v>96578</v>
          </cell>
          <cell r="BT216">
            <v>7124</v>
          </cell>
          <cell r="BU216">
            <v>25337</v>
          </cell>
          <cell r="BV216">
            <v>129039</v>
          </cell>
          <cell r="BW216">
            <v>32946</v>
          </cell>
          <cell r="BX216">
            <v>331165</v>
          </cell>
          <cell r="BY216">
            <v>35368</v>
          </cell>
          <cell r="BZ216">
            <v>-2422</v>
          </cell>
          <cell r="CA216">
            <v>364110</v>
          </cell>
          <cell r="CB216">
            <v>35</v>
          </cell>
          <cell r="CC216">
            <v>28</v>
          </cell>
          <cell r="CD216">
            <v>1</v>
          </cell>
          <cell r="CE216">
            <v>2</v>
          </cell>
          <cell r="CF216">
            <v>0</v>
          </cell>
          <cell r="CG216">
            <v>0</v>
          </cell>
          <cell r="CH216">
            <v>29</v>
          </cell>
          <cell r="CI216">
            <v>-4</v>
          </cell>
          <cell r="CJ216">
            <v>60</v>
          </cell>
          <cell r="CK216">
            <v>23</v>
          </cell>
          <cell r="CL216">
            <v>-30</v>
          </cell>
          <cell r="CM216">
            <v>51</v>
          </cell>
        </row>
        <row r="217">
          <cell r="A217">
            <v>40603</v>
          </cell>
          <cell r="B217">
            <v>152003</v>
          </cell>
          <cell r="C217">
            <v>17248</v>
          </cell>
          <cell r="D217">
            <v>169251</v>
          </cell>
          <cell r="E217">
            <v>69436</v>
          </cell>
          <cell r="F217">
            <v>3772</v>
          </cell>
          <cell r="G217">
            <v>73207</v>
          </cell>
          <cell r="H217">
            <v>17752</v>
          </cell>
          <cell r="I217">
            <v>90959</v>
          </cell>
          <cell r="J217">
            <v>7210</v>
          </cell>
          <cell r="K217">
            <v>25903</v>
          </cell>
          <cell r="L217">
            <v>124073</v>
          </cell>
          <cell r="M217">
            <v>29308</v>
          </cell>
          <cell r="N217">
            <v>322587</v>
          </cell>
          <cell r="O217">
            <v>33883</v>
          </cell>
          <cell r="P217">
            <v>539</v>
          </cell>
          <cell r="Q217">
            <v>357009</v>
          </cell>
          <cell r="R217">
            <v>2</v>
          </cell>
          <cell r="S217">
            <v>1.8</v>
          </cell>
          <cell r="T217">
            <v>2</v>
          </cell>
          <cell r="U217">
            <v>2.5</v>
          </cell>
          <cell r="V217">
            <v>-12.9</v>
          </cell>
          <cell r="W217">
            <v>1.6</v>
          </cell>
          <cell r="X217">
            <v>2.4</v>
          </cell>
          <cell r="Y217">
            <v>1.7</v>
          </cell>
          <cell r="Z217">
            <v>1.2</v>
          </cell>
          <cell r="AA217">
            <v>1.8</v>
          </cell>
          <cell r="AB217">
            <v>1.7</v>
          </cell>
          <cell r="AC217">
            <v>2.1</v>
          </cell>
          <cell r="AD217">
            <v>1.8</v>
          </cell>
          <cell r="AE217">
            <v>0.4</v>
          </cell>
          <cell r="AF217">
            <v>2</v>
          </cell>
          <cell r="AG217">
            <v>152006</v>
          </cell>
          <cell r="AH217">
            <v>17249</v>
          </cell>
          <cell r="AI217">
            <v>169255</v>
          </cell>
          <cell r="AJ217">
            <v>66447</v>
          </cell>
          <cell r="AK217">
            <v>3890</v>
          </cell>
          <cell r="AL217">
            <v>70337</v>
          </cell>
          <cell r="AM217">
            <v>17676</v>
          </cell>
          <cell r="AN217">
            <v>88013</v>
          </cell>
          <cell r="AO217">
            <v>7208</v>
          </cell>
          <cell r="AP217">
            <v>25944</v>
          </cell>
          <cell r="AQ217">
            <v>121165</v>
          </cell>
          <cell r="AR217">
            <v>29364</v>
          </cell>
          <cell r="AS217">
            <v>319784</v>
          </cell>
          <cell r="AT217">
            <v>34225</v>
          </cell>
          <cell r="AU217">
            <v>1448</v>
          </cell>
          <cell r="AV217">
            <v>355457</v>
          </cell>
          <cell r="AW217">
            <v>2</v>
          </cell>
          <cell r="AX217">
            <v>1.8</v>
          </cell>
          <cell r="AY217">
            <v>2</v>
          </cell>
          <cell r="AZ217">
            <v>-4.4000000000000004</v>
          </cell>
          <cell r="BA217">
            <v>-13.8</v>
          </cell>
          <cell r="BB217">
            <v>-5</v>
          </cell>
          <cell r="BC217">
            <v>2.4</v>
          </cell>
          <cell r="BD217">
            <v>-3.6</v>
          </cell>
          <cell r="BE217">
            <v>1.2</v>
          </cell>
          <cell r="BF217">
            <v>2.1</v>
          </cell>
          <cell r="BG217">
            <v>-2.2000000000000002</v>
          </cell>
          <cell r="BH217">
            <v>1.8</v>
          </cell>
          <cell r="BI217">
            <v>0.4</v>
          </cell>
          <cell r="BJ217">
            <v>2.1</v>
          </cell>
          <cell r="BK217">
            <v>1.6</v>
          </cell>
          <cell r="BL217">
            <v>147163</v>
          </cell>
          <cell r="BM217">
            <v>16685</v>
          </cell>
          <cell r="BN217">
            <v>163848</v>
          </cell>
          <cell r="BO217">
            <v>60354</v>
          </cell>
          <cell r="BP217">
            <v>4165</v>
          </cell>
          <cell r="BQ217">
            <v>64519</v>
          </cell>
          <cell r="BR217">
            <v>17477</v>
          </cell>
          <cell r="BS217">
            <v>81996</v>
          </cell>
          <cell r="BT217">
            <v>7208</v>
          </cell>
          <cell r="BU217">
            <v>25969</v>
          </cell>
          <cell r="BV217">
            <v>115173</v>
          </cell>
          <cell r="BW217">
            <v>27409</v>
          </cell>
          <cell r="BX217">
            <v>306431</v>
          </cell>
          <cell r="BY217">
            <v>33158</v>
          </cell>
          <cell r="BZ217">
            <v>758</v>
          </cell>
          <cell r="CA217">
            <v>340347</v>
          </cell>
          <cell r="CB217">
            <v>-30</v>
          </cell>
          <cell r="CC217">
            <v>15</v>
          </cell>
          <cell r="CD217">
            <v>0</v>
          </cell>
          <cell r="CE217">
            <v>0</v>
          </cell>
          <cell r="CF217">
            <v>0</v>
          </cell>
          <cell r="CG217">
            <v>-1</v>
          </cell>
          <cell r="CH217">
            <v>14</v>
          </cell>
          <cell r="CI217">
            <v>-2</v>
          </cell>
          <cell r="CJ217">
            <v>-18</v>
          </cell>
          <cell r="CK217">
            <v>-14</v>
          </cell>
          <cell r="CL217">
            <v>53</v>
          </cell>
          <cell r="CM217">
            <v>22</v>
          </cell>
        </row>
        <row r="218">
          <cell r="A218">
            <v>40695</v>
          </cell>
          <cell r="B218">
            <v>154642</v>
          </cell>
          <cell r="C218">
            <v>17532</v>
          </cell>
          <cell r="D218">
            <v>172175</v>
          </cell>
          <cell r="E218">
            <v>72433</v>
          </cell>
          <cell r="F218">
            <v>3567</v>
          </cell>
          <cell r="G218">
            <v>76000</v>
          </cell>
          <cell r="H218">
            <v>18182</v>
          </cell>
          <cell r="I218">
            <v>94182</v>
          </cell>
          <cell r="J218">
            <v>7299</v>
          </cell>
          <cell r="K218">
            <v>26388</v>
          </cell>
          <cell r="L218">
            <v>127868</v>
          </cell>
          <cell r="M218">
            <v>29690</v>
          </cell>
          <cell r="N218">
            <v>329701</v>
          </cell>
          <cell r="O218">
            <v>33880</v>
          </cell>
          <cell r="P218">
            <v>1011</v>
          </cell>
          <cell r="Q218">
            <v>364592</v>
          </cell>
          <cell r="R218">
            <v>1.7</v>
          </cell>
          <cell r="S218">
            <v>1.7</v>
          </cell>
          <cell r="T218">
            <v>1.7</v>
          </cell>
          <cell r="U218">
            <v>4.3</v>
          </cell>
          <cell r="V218">
            <v>-5.4</v>
          </cell>
          <cell r="W218">
            <v>3.8</v>
          </cell>
          <cell r="X218">
            <v>2.4</v>
          </cell>
          <cell r="Y218">
            <v>3.5</v>
          </cell>
          <cell r="Z218">
            <v>1.2</v>
          </cell>
          <cell r="AA218">
            <v>1.9</v>
          </cell>
          <cell r="AB218">
            <v>3.1</v>
          </cell>
          <cell r="AC218">
            <v>1.3</v>
          </cell>
          <cell r="AD218">
            <v>2.2000000000000002</v>
          </cell>
          <cell r="AE218">
            <v>0</v>
          </cell>
          <cell r="AF218">
            <v>2.1</v>
          </cell>
          <cell r="AG218">
            <v>154708</v>
          </cell>
          <cell r="AH218">
            <v>17527</v>
          </cell>
          <cell r="AI218">
            <v>172235</v>
          </cell>
          <cell r="AJ218">
            <v>73377</v>
          </cell>
          <cell r="AK218">
            <v>2814</v>
          </cell>
          <cell r="AL218">
            <v>76191</v>
          </cell>
          <cell r="AM218">
            <v>18197</v>
          </cell>
          <cell r="AN218">
            <v>94388</v>
          </cell>
          <cell r="AO218">
            <v>7299</v>
          </cell>
          <cell r="AP218">
            <v>26326</v>
          </cell>
          <cell r="AQ218">
            <v>128012</v>
          </cell>
          <cell r="AR218">
            <v>29628</v>
          </cell>
          <cell r="AS218">
            <v>329876</v>
          </cell>
          <cell r="AT218">
            <v>33743</v>
          </cell>
          <cell r="AU218">
            <v>1740</v>
          </cell>
          <cell r="AV218">
            <v>365359</v>
          </cell>
          <cell r="AW218">
            <v>1.8</v>
          </cell>
          <cell r="AX218">
            <v>1.6</v>
          </cell>
          <cell r="AY218">
            <v>1.8</v>
          </cell>
          <cell r="AZ218">
            <v>10.4</v>
          </cell>
          <cell r="BA218">
            <v>-27.7</v>
          </cell>
          <cell r="BB218">
            <v>8.3000000000000007</v>
          </cell>
          <cell r="BC218">
            <v>2.9</v>
          </cell>
          <cell r="BD218">
            <v>7.2</v>
          </cell>
          <cell r="BE218">
            <v>1.3</v>
          </cell>
          <cell r="BF218">
            <v>1.5</v>
          </cell>
          <cell r="BG218">
            <v>5.7</v>
          </cell>
          <cell r="BH218">
            <v>0.9</v>
          </cell>
          <cell r="BI218">
            <v>3.2</v>
          </cell>
          <cell r="BJ218">
            <v>-1.4</v>
          </cell>
          <cell r="BK218">
            <v>2.8</v>
          </cell>
          <cell r="BL218">
            <v>156334</v>
          </cell>
          <cell r="BM218">
            <v>17737</v>
          </cell>
          <cell r="BN218">
            <v>174071</v>
          </cell>
          <cell r="BO218">
            <v>71689</v>
          </cell>
          <cell r="BP218">
            <v>2383</v>
          </cell>
          <cell r="BQ218">
            <v>74073</v>
          </cell>
          <cell r="BR218">
            <v>18415</v>
          </cell>
          <cell r="BS218">
            <v>92488</v>
          </cell>
          <cell r="BT218">
            <v>7299</v>
          </cell>
          <cell r="BU218">
            <v>26509</v>
          </cell>
          <cell r="BV218">
            <v>126295</v>
          </cell>
          <cell r="BW218">
            <v>28295</v>
          </cell>
          <cell r="BX218">
            <v>328661</v>
          </cell>
          <cell r="BY218">
            <v>32651</v>
          </cell>
          <cell r="BZ218">
            <v>4426</v>
          </cell>
          <cell r="CA218">
            <v>365738</v>
          </cell>
          <cell r="CB218">
            <v>61</v>
          </cell>
          <cell r="CC218">
            <v>-65</v>
          </cell>
          <cell r="CD218">
            <v>0</v>
          </cell>
          <cell r="CE218">
            <v>-2</v>
          </cell>
          <cell r="CF218">
            <v>0</v>
          </cell>
          <cell r="CG218">
            <v>2</v>
          </cell>
          <cell r="CH218">
            <v>-65</v>
          </cell>
          <cell r="CI218">
            <v>-1</v>
          </cell>
          <cell r="CJ218">
            <v>-4</v>
          </cell>
          <cell r="CK218">
            <v>-8</v>
          </cell>
          <cell r="CL218">
            <v>17</v>
          </cell>
          <cell r="CM218">
            <v>5</v>
          </cell>
        </row>
        <row r="219">
          <cell r="A219">
            <v>40787</v>
          </cell>
          <cell r="B219">
            <v>157129</v>
          </cell>
          <cell r="C219">
            <v>17798</v>
          </cell>
          <cell r="D219">
            <v>174928</v>
          </cell>
          <cell r="E219">
            <v>74622</v>
          </cell>
          <cell r="F219">
            <v>3900</v>
          </cell>
          <cell r="G219">
            <v>78522</v>
          </cell>
          <cell r="H219">
            <v>18434</v>
          </cell>
          <cell r="I219">
            <v>96955</v>
          </cell>
          <cell r="J219">
            <v>7391</v>
          </cell>
          <cell r="K219">
            <v>26853</v>
          </cell>
          <cell r="L219">
            <v>131199</v>
          </cell>
          <cell r="M219">
            <v>29704</v>
          </cell>
          <cell r="N219">
            <v>335824</v>
          </cell>
          <cell r="O219">
            <v>33952</v>
          </cell>
          <cell r="P219">
            <v>90</v>
          </cell>
          <cell r="Q219">
            <v>369865</v>
          </cell>
          <cell r="R219">
            <v>1.6</v>
          </cell>
          <cell r="S219">
            <v>1.5</v>
          </cell>
          <cell r="T219">
            <v>1.6</v>
          </cell>
          <cell r="U219">
            <v>3</v>
          </cell>
          <cell r="V219">
            <v>9.3000000000000007</v>
          </cell>
          <cell r="W219">
            <v>3.3</v>
          </cell>
          <cell r="X219">
            <v>1.4</v>
          </cell>
          <cell r="Y219">
            <v>2.9</v>
          </cell>
          <cell r="Z219">
            <v>1.3</v>
          </cell>
          <cell r="AA219">
            <v>1.8</v>
          </cell>
          <cell r="AB219">
            <v>2.6</v>
          </cell>
          <cell r="AC219">
            <v>0</v>
          </cell>
          <cell r="AD219">
            <v>1.9</v>
          </cell>
          <cell r="AE219">
            <v>0.2</v>
          </cell>
          <cell r="AF219">
            <v>1.4</v>
          </cell>
          <cell r="AG219">
            <v>157290</v>
          </cell>
          <cell r="AH219">
            <v>17832</v>
          </cell>
          <cell r="AI219">
            <v>175122</v>
          </cell>
          <cell r="AJ219">
            <v>75909</v>
          </cell>
          <cell r="AK219">
            <v>4330</v>
          </cell>
          <cell r="AL219">
            <v>80240</v>
          </cell>
          <cell r="AM219">
            <v>18567</v>
          </cell>
          <cell r="AN219">
            <v>98807</v>
          </cell>
          <cell r="AO219">
            <v>7392</v>
          </cell>
          <cell r="AP219">
            <v>26908</v>
          </cell>
          <cell r="AQ219">
            <v>133107</v>
          </cell>
          <cell r="AR219">
            <v>29579</v>
          </cell>
          <cell r="AS219">
            <v>337809</v>
          </cell>
          <cell r="AT219">
            <v>33832</v>
          </cell>
          <cell r="AU219">
            <v>103</v>
          </cell>
          <cell r="AV219">
            <v>371744</v>
          </cell>
          <cell r="AW219">
            <v>1.7</v>
          </cell>
          <cell r="AX219">
            <v>1.7</v>
          </cell>
          <cell r="AY219">
            <v>1.7</v>
          </cell>
          <cell r="AZ219">
            <v>3.5</v>
          </cell>
          <cell r="BA219">
            <v>53.9</v>
          </cell>
          <cell r="BB219">
            <v>5.3</v>
          </cell>
          <cell r="BC219">
            <v>2</v>
          </cell>
          <cell r="BD219">
            <v>4.7</v>
          </cell>
          <cell r="BE219">
            <v>1.3</v>
          </cell>
          <cell r="BF219">
            <v>2.2000000000000002</v>
          </cell>
          <cell r="BG219">
            <v>4</v>
          </cell>
          <cell r="BH219">
            <v>-0.2</v>
          </cell>
          <cell r="BI219">
            <v>2.4</v>
          </cell>
          <cell r="BJ219">
            <v>0.3</v>
          </cell>
          <cell r="BK219">
            <v>1.7</v>
          </cell>
          <cell r="BL219">
            <v>157467</v>
          </cell>
          <cell r="BM219">
            <v>17880</v>
          </cell>
          <cell r="BN219">
            <v>175347</v>
          </cell>
          <cell r="BO219">
            <v>78930</v>
          </cell>
          <cell r="BP219">
            <v>4617</v>
          </cell>
          <cell r="BQ219">
            <v>83547</v>
          </cell>
          <cell r="BR219">
            <v>18532</v>
          </cell>
          <cell r="BS219">
            <v>102079</v>
          </cell>
          <cell r="BT219">
            <v>7392</v>
          </cell>
          <cell r="BU219">
            <v>26779</v>
          </cell>
          <cell r="BV219">
            <v>136250</v>
          </cell>
          <cell r="BW219">
            <v>28571</v>
          </cell>
          <cell r="BX219">
            <v>340168</v>
          </cell>
          <cell r="BY219">
            <v>34136</v>
          </cell>
          <cell r="BZ219">
            <v>-2550</v>
          </cell>
          <cell r="CA219">
            <v>371754</v>
          </cell>
          <cell r="CB219">
            <v>-81</v>
          </cell>
          <cell r="CC219">
            <v>-4</v>
          </cell>
          <cell r="CD219">
            <v>0</v>
          </cell>
          <cell r="CE219">
            <v>0</v>
          </cell>
          <cell r="CF219">
            <v>0</v>
          </cell>
          <cell r="CG219">
            <v>4</v>
          </cell>
          <cell r="CH219">
            <v>-1</v>
          </cell>
          <cell r="CI219">
            <v>3</v>
          </cell>
          <cell r="CJ219">
            <v>-79</v>
          </cell>
          <cell r="CK219">
            <v>-5</v>
          </cell>
          <cell r="CL219">
            <v>62</v>
          </cell>
          <cell r="CM219">
            <v>-22</v>
          </cell>
        </row>
        <row r="220">
          <cell r="A220">
            <v>40878</v>
          </cell>
          <cell r="B220">
            <v>159739</v>
          </cell>
          <cell r="C220">
            <v>18083</v>
          </cell>
          <cell r="D220">
            <v>177822</v>
          </cell>
          <cell r="E220">
            <v>74582</v>
          </cell>
          <cell r="F220">
            <v>4308</v>
          </cell>
          <cell r="G220">
            <v>78890</v>
          </cell>
          <cell r="H220">
            <v>18565</v>
          </cell>
          <cell r="I220">
            <v>97455</v>
          </cell>
          <cell r="J220">
            <v>7484</v>
          </cell>
          <cell r="K220">
            <v>27275</v>
          </cell>
          <cell r="L220">
            <v>132213</v>
          </cell>
          <cell r="M220">
            <v>29360</v>
          </cell>
          <cell r="N220">
            <v>339401</v>
          </cell>
          <cell r="O220">
            <v>34173</v>
          </cell>
          <cell r="P220">
            <v>-845</v>
          </cell>
          <cell r="Q220">
            <v>372729</v>
          </cell>
          <cell r="R220">
            <v>1.7</v>
          </cell>
          <cell r="S220">
            <v>1.6</v>
          </cell>
          <cell r="T220">
            <v>1.7</v>
          </cell>
          <cell r="U220">
            <v>-0.1</v>
          </cell>
          <cell r="V220">
            <v>10.5</v>
          </cell>
          <cell r="W220">
            <v>0.5</v>
          </cell>
          <cell r="X220">
            <v>0.7</v>
          </cell>
          <cell r="Y220">
            <v>0.5</v>
          </cell>
          <cell r="Z220">
            <v>1.3</v>
          </cell>
          <cell r="AA220">
            <v>1.6</v>
          </cell>
          <cell r="AB220">
            <v>0.8</v>
          </cell>
          <cell r="AC220">
            <v>-1.2</v>
          </cell>
          <cell r="AD220">
            <v>1.1000000000000001</v>
          </cell>
          <cell r="AE220">
            <v>0.7</v>
          </cell>
          <cell r="AF220">
            <v>0.8</v>
          </cell>
          <cell r="AG220">
            <v>158965</v>
          </cell>
          <cell r="AH220">
            <v>17991</v>
          </cell>
          <cell r="AI220">
            <v>176956</v>
          </cell>
          <cell r="AJ220">
            <v>74767</v>
          </cell>
          <cell r="AK220">
            <v>4416</v>
          </cell>
          <cell r="AL220">
            <v>79183</v>
          </cell>
          <cell r="AM220">
            <v>18457</v>
          </cell>
          <cell r="AN220">
            <v>97640</v>
          </cell>
          <cell r="AO220">
            <v>7483</v>
          </cell>
          <cell r="AP220">
            <v>27283</v>
          </cell>
          <cell r="AQ220">
            <v>132406</v>
          </cell>
          <cell r="AR220">
            <v>29961</v>
          </cell>
          <cell r="AS220">
            <v>339324</v>
          </cell>
          <cell r="AT220">
            <v>34213</v>
          </cell>
          <cell r="AU220">
            <v>-1836</v>
          </cell>
          <cell r="AV220">
            <v>371700</v>
          </cell>
          <cell r="AW220">
            <v>1.1000000000000001</v>
          </cell>
          <cell r="AX220">
            <v>0.9</v>
          </cell>
          <cell r="AY220">
            <v>1</v>
          </cell>
          <cell r="AZ220">
            <v>-1.5</v>
          </cell>
          <cell r="BA220">
            <v>2</v>
          </cell>
          <cell r="BB220">
            <v>-1.3</v>
          </cell>
          <cell r="BC220">
            <v>-0.6</v>
          </cell>
          <cell r="BD220">
            <v>-1.2</v>
          </cell>
          <cell r="BE220">
            <v>1.2</v>
          </cell>
          <cell r="BF220">
            <v>1.4</v>
          </cell>
          <cell r="BG220">
            <v>-0.5</v>
          </cell>
          <cell r="BH220">
            <v>1.3</v>
          </cell>
          <cell r="BI220">
            <v>0.4</v>
          </cell>
          <cell r="BJ220">
            <v>1.1000000000000001</v>
          </cell>
          <cell r="BK220">
            <v>0</v>
          </cell>
          <cell r="BL220">
            <v>162194</v>
          </cell>
          <cell r="BM220">
            <v>18319</v>
          </cell>
          <cell r="BN220">
            <v>180513</v>
          </cell>
          <cell r="BO220">
            <v>80017</v>
          </cell>
          <cell r="BP220">
            <v>4556</v>
          </cell>
          <cell r="BQ220">
            <v>84573</v>
          </cell>
          <cell r="BR220">
            <v>18474</v>
          </cell>
          <cell r="BS220">
            <v>103047</v>
          </cell>
          <cell r="BT220">
            <v>7483</v>
          </cell>
          <cell r="BU220">
            <v>27208</v>
          </cell>
          <cell r="BV220">
            <v>137738</v>
          </cell>
          <cell r="BW220">
            <v>34005</v>
          </cell>
          <cell r="BX220">
            <v>352257</v>
          </cell>
          <cell r="BY220">
            <v>36014</v>
          </cell>
          <cell r="BZ220">
            <v>-1078</v>
          </cell>
          <cell r="CA220">
            <v>387192</v>
          </cell>
          <cell r="CB220">
            <v>51</v>
          </cell>
          <cell r="CC220">
            <v>73</v>
          </cell>
          <cell r="CD220">
            <v>0</v>
          </cell>
          <cell r="CE220">
            <v>3</v>
          </cell>
          <cell r="CF220">
            <v>0</v>
          </cell>
          <cell r="CG220">
            <v>0</v>
          </cell>
          <cell r="CH220">
            <v>77</v>
          </cell>
          <cell r="CI220">
            <v>-4</v>
          </cell>
          <cell r="CJ220">
            <v>125</v>
          </cell>
          <cell r="CK220">
            <v>30</v>
          </cell>
          <cell r="CL220">
            <v>-90</v>
          </cell>
          <cell r="CM220">
            <v>64</v>
          </cell>
        </row>
        <row r="221">
          <cell r="A221">
            <v>40969</v>
          </cell>
          <cell r="B221">
            <v>161973</v>
          </cell>
          <cell r="C221">
            <v>18320</v>
          </cell>
          <cell r="D221">
            <v>180293</v>
          </cell>
          <cell r="E221">
            <v>72785</v>
          </cell>
          <cell r="F221">
            <v>4316</v>
          </cell>
          <cell r="G221">
            <v>77101</v>
          </cell>
          <cell r="H221">
            <v>18799</v>
          </cell>
          <cell r="I221">
            <v>95899</v>
          </cell>
          <cell r="J221">
            <v>7577</v>
          </cell>
          <cell r="K221">
            <v>27674</v>
          </cell>
          <cell r="L221">
            <v>131150</v>
          </cell>
          <cell r="M221">
            <v>28869</v>
          </cell>
          <cell r="N221">
            <v>340312</v>
          </cell>
          <cell r="O221">
            <v>34656</v>
          </cell>
          <cell r="P221">
            <v>-208</v>
          </cell>
          <cell r="Q221">
            <v>374760</v>
          </cell>
          <cell r="R221">
            <v>1.4</v>
          </cell>
          <cell r="S221">
            <v>1.3</v>
          </cell>
          <cell r="T221">
            <v>1.4</v>
          </cell>
          <cell r="U221">
            <v>-2.4</v>
          </cell>
          <cell r="V221">
            <v>0.2</v>
          </cell>
          <cell r="W221">
            <v>-2.2999999999999998</v>
          </cell>
          <cell r="X221">
            <v>1.3</v>
          </cell>
          <cell r="Y221">
            <v>-1.6</v>
          </cell>
          <cell r="Z221">
            <v>1.3</v>
          </cell>
          <cell r="AA221">
            <v>1.5</v>
          </cell>
          <cell r="AB221">
            <v>-0.8</v>
          </cell>
          <cell r="AC221">
            <v>-1.7</v>
          </cell>
          <cell r="AD221">
            <v>0.3</v>
          </cell>
          <cell r="AE221">
            <v>1.4</v>
          </cell>
          <cell r="AF221">
            <v>0.5</v>
          </cell>
          <cell r="AG221">
            <v>162681</v>
          </cell>
          <cell r="AH221">
            <v>18386</v>
          </cell>
          <cell r="AI221">
            <v>181067</v>
          </cell>
          <cell r="AJ221">
            <v>71444</v>
          </cell>
          <cell r="AK221">
            <v>4350</v>
          </cell>
          <cell r="AL221">
            <v>75794</v>
          </cell>
          <cell r="AM221">
            <v>18777</v>
          </cell>
          <cell r="AN221">
            <v>94571</v>
          </cell>
          <cell r="AO221">
            <v>7577</v>
          </cell>
          <cell r="AP221">
            <v>27638</v>
          </cell>
          <cell r="AQ221">
            <v>129786</v>
          </cell>
          <cell r="AR221">
            <v>28246</v>
          </cell>
          <cell r="AS221">
            <v>339099</v>
          </cell>
          <cell r="AT221">
            <v>34823</v>
          </cell>
          <cell r="AU221">
            <v>-588</v>
          </cell>
          <cell r="AV221">
            <v>373334</v>
          </cell>
          <cell r="AW221">
            <v>2.2999999999999998</v>
          </cell>
          <cell r="AX221">
            <v>2.2000000000000002</v>
          </cell>
          <cell r="AY221">
            <v>2.2999999999999998</v>
          </cell>
          <cell r="AZ221">
            <v>-4.4000000000000004</v>
          </cell>
          <cell r="BA221">
            <v>-1.5</v>
          </cell>
          <cell r="BB221">
            <v>-4.3</v>
          </cell>
          <cell r="BC221">
            <v>1.7</v>
          </cell>
          <cell r="BD221">
            <v>-3.1</v>
          </cell>
          <cell r="BE221">
            <v>1.3</v>
          </cell>
          <cell r="BF221">
            <v>1.3</v>
          </cell>
          <cell r="BG221">
            <v>-2</v>
          </cell>
          <cell r="BH221">
            <v>-5.7</v>
          </cell>
          <cell r="BI221">
            <v>-0.1</v>
          </cell>
          <cell r="BJ221">
            <v>1.8</v>
          </cell>
          <cell r="BK221">
            <v>0.4</v>
          </cell>
          <cell r="BL221">
            <v>157423</v>
          </cell>
          <cell r="BM221">
            <v>17774</v>
          </cell>
          <cell r="BN221">
            <v>175197</v>
          </cell>
          <cell r="BO221">
            <v>65420</v>
          </cell>
          <cell r="BP221">
            <v>4619</v>
          </cell>
          <cell r="BQ221">
            <v>70039</v>
          </cell>
          <cell r="BR221">
            <v>18583</v>
          </cell>
          <cell r="BS221">
            <v>88622</v>
          </cell>
          <cell r="BT221">
            <v>7577</v>
          </cell>
          <cell r="BU221">
            <v>27660</v>
          </cell>
          <cell r="BV221">
            <v>123859</v>
          </cell>
          <cell r="BW221">
            <v>26423</v>
          </cell>
          <cell r="BX221">
            <v>325479</v>
          </cell>
          <cell r="BY221">
            <v>33737</v>
          </cell>
          <cell r="BZ221">
            <v>-1676</v>
          </cell>
          <cell r="CA221">
            <v>357540</v>
          </cell>
          <cell r="CB221">
            <v>-30</v>
          </cell>
          <cell r="CC221">
            <v>24</v>
          </cell>
          <cell r="CD221">
            <v>0</v>
          </cell>
          <cell r="CE221">
            <v>-1</v>
          </cell>
          <cell r="CF221">
            <v>-1</v>
          </cell>
          <cell r="CG221">
            <v>-3</v>
          </cell>
          <cell r="CH221">
            <v>21</v>
          </cell>
          <cell r="CI221">
            <v>-2</v>
          </cell>
          <cell r="CJ221">
            <v>-11</v>
          </cell>
          <cell r="CK221">
            <v>-18</v>
          </cell>
          <cell r="CL221">
            <v>26</v>
          </cell>
          <cell r="CM221">
            <v>-3</v>
          </cell>
        </row>
        <row r="222">
          <cell r="A222">
            <v>41061</v>
          </cell>
          <cell r="B222">
            <v>163535</v>
          </cell>
          <cell r="C222">
            <v>18466</v>
          </cell>
          <cell r="D222">
            <v>182001</v>
          </cell>
          <cell r="E222">
            <v>71418</v>
          </cell>
          <cell r="F222">
            <v>4023</v>
          </cell>
          <cell r="G222">
            <v>75441</v>
          </cell>
          <cell r="H222">
            <v>19286</v>
          </cell>
          <cell r="I222">
            <v>94727</v>
          </cell>
          <cell r="J222">
            <v>7672</v>
          </cell>
          <cell r="K222">
            <v>28062</v>
          </cell>
          <cell r="L222">
            <v>130461</v>
          </cell>
          <cell r="M222">
            <v>28637</v>
          </cell>
          <cell r="N222">
            <v>341099</v>
          </cell>
          <cell r="O222">
            <v>35333</v>
          </cell>
          <cell r="P222">
            <v>726</v>
          </cell>
          <cell r="Q222">
            <v>377158</v>
          </cell>
          <cell r="R222">
            <v>1</v>
          </cell>
          <cell r="S222">
            <v>0.8</v>
          </cell>
          <cell r="T222">
            <v>0.9</v>
          </cell>
          <cell r="U222">
            <v>-1.9</v>
          </cell>
          <cell r="V222">
            <v>-6.8</v>
          </cell>
          <cell r="W222">
            <v>-2.2000000000000002</v>
          </cell>
          <cell r="X222">
            <v>2.6</v>
          </cell>
          <cell r="Y222">
            <v>-1.2</v>
          </cell>
          <cell r="Z222">
            <v>1.3</v>
          </cell>
          <cell r="AA222">
            <v>1.4</v>
          </cell>
          <cell r="AB222">
            <v>-0.5</v>
          </cell>
          <cell r="AC222">
            <v>-0.8</v>
          </cell>
          <cell r="AD222">
            <v>0.2</v>
          </cell>
          <cell r="AE222">
            <v>2</v>
          </cell>
          <cell r="AF222">
            <v>0.6</v>
          </cell>
          <cell r="AG222">
            <v>163933</v>
          </cell>
          <cell r="AH222">
            <v>18539</v>
          </cell>
          <cell r="AI222">
            <v>182472</v>
          </cell>
          <cell r="AJ222">
            <v>71920</v>
          </cell>
          <cell r="AK222">
            <v>3901</v>
          </cell>
          <cell r="AL222">
            <v>75821</v>
          </cell>
          <cell r="AM222">
            <v>19162</v>
          </cell>
          <cell r="AN222">
            <v>94983</v>
          </cell>
          <cell r="AO222">
            <v>7673</v>
          </cell>
          <cell r="AP222">
            <v>28071</v>
          </cell>
          <cell r="AQ222">
            <v>130727</v>
          </cell>
          <cell r="AR222">
            <v>28786</v>
          </cell>
          <cell r="AS222">
            <v>341984</v>
          </cell>
          <cell r="AT222">
            <v>34952</v>
          </cell>
          <cell r="AU222">
            <v>1843</v>
          </cell>
          <cell r="AV222">
            <v>378780</v>
          </cell>
          <cell r="AW222">
            <v>0.8</v>
          </cell>
          <cell r="AX222">
            <v>0.8</v>
          </cell>
          <cell r="AY222">
            <v>0.8</v>
          </cell>
          <cell r="AZ222">
            <v>0.7</v>
          </cell>
          <cell r="BA222">
            <v>-10.3</v>
          </cell>
          <cell r="BB222">
            <v>0</v>
          </cell>
          <cell r="BC222">
            <v>2</v>
          </cell>
          <cell r="BD222">
            <v>0.4</v>
          </cell>
          <cell r="BE222">
            <v>1.3</v>
          </cell>
          <cell r="BF222">
            <v>1.6</v>
          </cell>
          <cell r="BG222">
            <v>0.7</v>
          </cell>
          <cell r="BH222">
            <v>1.9</v>
          </cell>
          <cell r="BI222">
            <v>0.9</v>
          </cell>
          <cell r="BJ222">
            <v>0.4</v>
          </cell>
          <cell r="BK222">
            <v>1.5</v>
          </cell>
          <cell r="BL222">
            <v>165810</v>
          </cell>
          <cell r="BM222">
            <v>18785</v>
          </cell>
          <cell r="BN222">
            <v>184595</v>
          </cell>
          <cell r="BO222">
            <v>70076</v>
          </cell>
          <cell r="BP222">
            <v>3294</v>
          </cell>
          <cell r="BQ222">
            <v>73369</v>
          </cell>
          <cell r="BR222">
            <v>19364</v>
          </cell>
          <cell r="BS222">
            <v>92734</v>
          </cell>
          <cell r="BT222">
            <v>7673</v>
          </cell>
          <cell r="BU222">
            <v>28245</v>
          </cell>
          <cell r="BV222">
            <v>128652</v>
          </cell>
          <cell r="BW222">
            <v>27830</v>
          </cell>
          <cell r="BX222">
            <v>341077</v>
          </cell>
          <cell r="BY222">
            <v>33933</v>
          </cell>
          <cell r="BZ222">
            <v>5304</v>
          </cell>
          <cell r="CA222">
            <v>380314</v>
          </cell>
          <cell r="CB222">
            <v>50</v>
          </cell>
          <cell r="CC222">
            <v>-130</v>
          </cell>
          <cell r="CD222">
            <v>-1</v>
          </cell>
          <cell r="CE222">
            <v>-3</v>
          </cell>
          <cell r="CF222">
            <v>0</v>
          </cell>
          <cell r="CG222">
            <v>-1</v>
          </cell>
          <cell r="CH222">
            <v>-136</v>
          </cell>
          <cell r="CI222">
            <v>2</v>
          </cell>
          <cell r="CJ222">
            <v>-85</v>
          </cell>
          <cell r="CK222">
            <v>-15</v>
          </cell>
          <cell r="CL222">
            <v>46</v>
          </cell>
          <cell r="CM222">
            <v>-54</v>
          </cell>
        </row>
        <row r="223">
          <cell r="A223">
            <v>41153</v>
          </cell>
          <cell r="B223">
            <v>164569</v>
          </cell>
          <cell r="C223">
            <v>18540</v>
          </cell>
          <cell r="D223">
            <v>183108</v>
          </cell>
          <cell r="E223">
            <v>70641</v>
          </cell>
          <cell r="F223">
            <v>3940</v>
          </cell>
          <cell r="G223">
            <v>74581</v>
          </cell>
          <cell r="H223">
            <v>19786</v>
          </cell>
          <cell r="I223">
            <v>94367</v>
          </cell>
          <cell r="J223">
            <v>7768</v>
          </cell>
          <cell r="K223">
            <v>28472</v>
          </cell>
          <cell r="L223">
            <v>130607</v>
          </cell>
          <cell r="M223">
            <v>28893</v>
          </cell>
          <cell r="N223">
            <v>342608</v>
          </cell>
          <cell r="O223">
            <v>36011</v>
          </cell>
          <cell r="P223">
            <v>907</v>
          </cell>
          <cell r="Q223">
            <v>379527</v>
          </cell>
          <cell r="R223">
            <v>0.6</v>
          </cell>
          <cell r="S223">
            <v>0.4</v>
          </cell>
          <cell r="T223">
            <v>0.6</v>
          </cell>
          <cell r="U223">
            <v>-1.1000000000000001</v>
          </cell>
          <cell r="V223">
            <v>-2.1</v>
          </cell>
          <cell r="W223">
            <v>-1.1000000000000001</v>
          </cell>
          <cell r="X223">
            <v>2.6</v>
          </cell>
          <cell r="Y223">
            <v>-0.4</v>
          </cell>
          <cell r="Z223">
            <v>1.2</v>
          </cell>
          <cell r="AA223">
            <v>1.5</v>
          </cell>
          <cell r="AB223">
            <v>0.1</v>
          </cell>
          <cell r="AC223">
            <v>0.9</v>
          </cell>
          <cell r="AD223">
            <v>0.4</v>
          </cell>
          <cell r="AE223">
            <v>1.9</v>
          </cell>
          <cell r="AF223">
            <v>0.6</v>
          </cell>
          <cell r="AG223">
            <v>163672</v>
          </cell>
          <cell r="AH223">
            <v>18433</v>
          </cell>
          <cell r="AI223">
            <v>182105</v>
          </cell>
          <cell r="AJ223">
            <v>71098</v>
          </cell>
          <cell r="AK223">
            <v>3905</v>
          </cell>
          <cell r="AL223">
            <v>75003</v>
          </cell>
          <cell r="AM223">
            <v>19896</v>
          </cell>
          <cell r="AN223">
            <v>94899</v>
          </cell>
          <cell r="AO223">
            <v>7768</v>
          </cell>
          <cell r="AP223">
            <v>28488</v>
          </cell>
          <cell r="AQ223">
            <v>131155</v>
          </cell>
          <cell r="AR223">
            <v>28806</v>
          </cell>
          <cell r="AS223">
            <v>342066</v>
          </cell>
          <cell r="AT223">
            <v>36291</v>
          </cell>
          <cell r="AU223">
            <v>1196</v>
          </cell>
          <cell r="AV223">
            <v>379552</v>
          </cell>
          <cell r="AW223">
            <v>-0.2</v>
          </cell>
          <cell r="AX223">
            <v>-0.6</v>
          </cell>
          <cell r="AY223">
            <v>-0.2</v>
          </cell>
          <cell r="AZ223">
            <v>-1.1000000000000001</v>
          </cell>
          <cell r="BA223">
            <v>0.1</v>
          </cell>
          <cell r="BB223">
            <v>-1.1000000000000001</v>
          </cell>
          <cell r="BC223">
            <v>3.8</v>
          </cell>
          <cell r="BD223">
            <v>-0.1</v>
          </cell>
          <cell r="BE223">
            <v>1.2</v>
          </cell>
          <cell r="BF223">
            <v>1.5</v>
          </cell>
          <cell r="BG223">
            <v>0.3</v>
          </cell>
          <cell r="BH223">
            <v>0.1</v>
          </cell>
          <cell r="BI223">
            <v>0</v>
          </cell>
          <cell r="BJ223">
            <v>3.8</v>
          </cell>
          <cell r="BK223">
            <v>0.2</v>
          </cell>
          <cell r="BL223">
            <v>163755</v>
          </cell>
          <cell r="BM223">
            <v>18474</v>
          </cell>
          <cell r="BN223">
            <v>182229</v>
          </cell>
          <cell r="BO223">
            <v>74032</v>
          </cell>
          <cell r="BP223">
            <v>4146</v>
          </cell>
          <cell r="BQ223">
            <v>78178</v>
          </cell>
          <cell r="BR223">
            <v>19873</v>
          </cell>
          <cell r="BS223">
            <v>98051</v>
          </cell>
          <cell r="BT223">
            <v>7768</v>
          </cell>
          <cell r="BU223">
            <v>28361</v>
          </cell>
          <cell r="BV223">
            <v>134181</v>
          </cell>
          <cell r="BW223">
            <v>27232</v>
          </cell>
          <cell r="BX223">
            <v>343642</v>
          </cell>
          <cell r="BY223">
            <v>36623</v>
          </cell>
          <cell r="BZ223">
            <v>-1016</v>
          </cell>
          <cell r="CA223">
            <v>379249</v>
          </cell>
          <cell r="CB223">
            <v>-74</v>
          </cell>
          <cell r="CC223">
            <v>-30</v>
          </cell>
          <cell r="CD223">
            <v>0</v>
          </cell>
          <cell r="CE223">
            <v>1</v>
          </cell>
          <cell r="CF223">
            <v>0</v>
          </cell>
          <cell r="CG223">
            <v>1</v>
          </cell>
          <cell r="CH223">
            <v>-29</v>
          </cell>
          <cell r="CI223">
            <v>7</v>
          </cell>
          <cell r="CJ223">
            <v>-96</v>
          </cell>
          <cell r="CK223">
            <v>1</v>
          </cell>
          <cell r="CL223">
            <v>68</v>
          </cell>
          <cell r="CM223">
            <v>-28</v>
          </cell>
        </row>
        <row r="224">
          <cell r="A224">
            <v>41244</v>
          </cell>
          <cell r="B224">
            <v>165599</v>
          </cell>
          <cell r="C224">
            <v>18616</v>
          </cell>
          <cell r="D224">
            <v>184201</v>
          </cell>
          <cell r="E224">
            <v>70528</v>
          </cell>
          <cell r="F224">
            <v>4090</v>
          </cell>
          <cell r="G224">
            <v>74618</v>
          </cell>
          <cell r="H224">
            <v>19973</v>
          </cell>
          <cell r="I224">
            <v>94591</v>
          </cell>
          <cell r="J224">
            <v>7865</v>
          </cell>
          <cell r="K224">
            <v>28884</v>
          </cell>
          <cell r="L224">
            <v>131340</v>
          </cell>
          <cell r="M224">
            <v>29358</v>
          </cell>
          <cell r="N224">
            <v>344898</v>
          </cell>
          <cell r="O224">
            <v>36608</v>
          </cell>
          <cell r="P224">
            <v>212</v>
          </cell>
          <cell r="Q224">
            <v>381718</v>
          </cell>
          <cell r="R224">
            <v>0.6</v>
          </cell>
          <cell r="S224">
            <v>0.4</v>
          </cell>
          <cell r="T224">
            <v>0.6</v>
          </cell>
          <cell r="U224">
            <v>-0.2</v>
          </cell>
          <cell r="V224">
            <v>3.8</v>
          </cell>
          <cell r="W224">
            <v>0.1</v>
          </cell>
          <cell r="X224">
            <v>0.9</v>
          </cell>
          <cell r="Y224">
            <v>0.2</v>
          </cell>
          <cell r="Z224">
            <v>1.3</v>
          </cell>
          <cell r="AA224">
            <v>1.4</v>
          </cell>
          <cell r="AB224">
            <v>0.6</v>
          </cell>
          <cell r="AC224">
            <v>1.6</v>
          </cell>
          <cell r="AD224">
            <v>0.7</v>
          </cell>
          <cell r="AE224">
            <v>1.7</v>
          </cell>
          <cell r="AF224">
            <v>0.6</v>
          </cell>
          <cell r="AG224">
            <v>165997</v>
          </cell>
          <cell r="AH224">
            <v>18650</v>
          </cell>
          <cell r="AI224">
            <v>184646</v>
          </cell>
          <cell r="AJ224">
            <v>69794</v>
          </cell>
          <cell r="AK224">
            <v>4098</v>
          </cell>
          <cell r="AL224">
            <v>73892</v>
          </cell>
          <cell r="AM224">
            <v>20221</v>
          </cell>
          <cell r="AN224">
            <v>94113</v>
          </cell>
          <cell r="AO224">
            <v>7865</v>
          </cell>
          <cell r="AP224">
            <v>28849</v>
          </cell>
          <cell r="AQ224">
            <v>130827</v>
          </cell>
          <cell r="AR224">
            <v>29424</v>
          </cell>
          <cell r="AS224">
            <v>344898</v>
          </cell>
          <cell r="AT224">
            <v>36817</v>
          </cell>
          <cell r="AU224">
            <v>-991</v>
          </cell>
          <cell r="AV224">
            <v>380724</v>
          </cell>
          <cell r="AW224">
            <v>1.4</v>
          </cell>
          <cell r="AX224">
            <v>1.2</v>
          </cell>
          <cell r="AY224">
            <v>1.4</v>
          </cell>
          <cell r="AZ224">
            <v>-1.8</v>
          </cell>
          <cell r="BA224">
            <v>4.9000000000000004</v>
          </cell>
          <cell r="BB224">
            <v>-1.5</v>
          </cell>
          <cell r="BC224">
            <v>1.6</v>
          </cell>
          <cell r="BD224">
            <v>-0.8</v>
          </cell>
          <cell r="BE224">
            <v>1.2</v>
          </cell>
          <cell r="BF224">
            <v>1.3</v>
          </cell>
          <cell r="BG224">
            <v>-0.2</v>
          </cell>
          <cell r="BH224">
            <v>2.1</v>
          </cell>
          <cell r="BI224">
            <v>0.8</v>
          </cell>
          <cell r="BJ224">
            <v>1.5</v>
          </cell>
          <cell r="BK224">
            <v>0.3</v>
          </cell>
          <cell r="BL224">
            <v>169401</v>
          </cell>
          <cell r="BM224">
            <v>18976</v>
          </cell>
          <cell r="BN224">
            <v>188376</v>
          </cell>
          <cell r="BO224">
            <v>74503</v>
          </cell>
          <cell r="BP224">
            <v>4246</v>
          </cell>
          <cell r="BQ224">
            <v>78749</v>
          </cell>
          <cell r="BR224">
            <v>20239</v>
          </cell>
          <cell r="BS224">
            <v>98988</v>
          </cell>
          <cell r="BT224">
            <v>7865</v>
          </cell>
          <cell r="BU224">
            <v>28789</v>
          </cell>
          <cell r="BV224">
            <v>135641</v>
          </cell>
          <cell r="BW224">
            <v>33772</v>
          </cell>
          <cell r="BX224">
            <v>357789</v>
          </cell>
          <cell r="BY224">
            <v>38707</v>
          </cell>
          <cell r="BZ224">
            <v>-661</v>
          </cell>
          <cell r="CA224">
            <v>395835</v>
          </cell>
          <cell r="CB224">
            <v>54</v>
          </cell>
          <cell r="CC224">
            <v>162</v>
          </cell>
          <cell r="CD224">
            <v>1</v>
          </cell>
          <cell r="CE224">
            <v>4</v>
          </cell>
          <cell r="CF224">
            <v>0</v>
          </cell>
          <cell r="CG224">
            <v>-3</v>
          </cell>
          <cell r="CH224">
            <v>165</v>
          </cell>
          <cell r="CI224">
            <v>-5</v>
          </cell>
          <cell r="CJ224">
            <v>214</v>
          </cell>
          <cell r="CK224">
            <v>39</v>
          </cell>
          <cell r="CL224">
            <v>-128</v>
          </cell>
          <cell r="CM224">
            <v>124</v>
          </cell>
        </row>
        <row r="225">
          <cell r="A225">
            <v>41334</v>
          </cell>
          <cell r="B225">
            <v>166887</v>
          </cell>
          <cell r="C225">
            <v>18751</v>
          </cell>
          <cell r="D225">
            <v>185637</v>
          </cell>
          <cell r="E225">
            <v>70854</v>
          </cell>
          <cell r="F225">
            <v>4374</v>
          </cell>
          <cell r="G225">
            <v>75229</v>
          </cell>
          <cell r="H225">
            <v>19959</v>
          </cell>
          <cell r="I225">
            <v>95187</v>
          </cell>
          <cell r="J225">
            <v>7967</v>
          </cell>
          <cell r="K225">
            <v>29279</v>
          </cell>
          <cell r="L225">
            <v>132434</v>
          </cell>
          <cell r="M225">
            <v>29511</v>
          </cell>
          <cell r="N225">
            <v>347582</v>
          </cell>
          <cell r="O225">
            <v>37218</v>
          </cell>
          <cell r="P225">
            <v>-221</v>
          </cell>
          <cell r="Q225">
            <v>384580</v>
          </cell>
          <cell r="R225">
            <v>0.8</v>
          </cell>
          <cell r="S225">
            <v>0.7</v>
          </cell>
          <cell r="T225">
            <v>0.8</v>
          </cell>
          <cell r="U225">
            <v>0.5</v>
          </cell>
          <cell r="V225">
            <v>6.9</v>
          </cell>
          <cell r="W225">
            <v>0.8</v>
          </cell>
          <cell r="X225">
            <v>-0.1</v>
          </cell>
          <cell r="Y225">
            <v>0.6</v>
          </cell>
          <cell r="Z225">
            <v>1.3</v>
          </cell>
          <cell r="AA225">
            <v>1.4</v>
          </cell>
          <cell r="AB225">
            <v>0.8</v>
          </cell>
          <cell r="AC225">
            <v>0.5</v>
          </cell>
          <cell r="AD225">
            <v>0.8</v>
          </cell>
          <cell r="AE225">
            <v>1.7</v>
          </cell>
          <cell r="AF225">
            <v>0.7</v>
          </cell>
          <cell r="AG225">
            <v>166888</v>
          </cell>
          <cell r="AH225">
            <v>18750</v>
          </cell>
          <cell r="AI225">
            <v>185638</v>
          </cell>
          <cell r="AJ225">
            <v>70709</v>
          </cell>
          <cell r="AK225">
            <v>4372</v>
          </cell>
          <cell r="AL225">
            <v>75081</v>
          </cell>
          <cell r="AM225">
            <v>19742</v>
          </cell>
          <cell r="AN225">
            <v>94823</v>
          </cell>
          <cell r="AO225">
            <v>7966</v>
          </cell>
          <cell r="AP225">
            <v>29300</v>
          </cell>
          <cell r="AQ225">
            <v>132089</v>
          </cell>
          <cell r="AR225">
            <v>29732</v>
          </cell>
          <cell r="AS225">
            <v>347459</v>
          </cell>
          <cell r="AT225">
            <v>36763</v>
          </cell>
          <cell r="AU225">
            <v>705</v>
          </cell>
          <cell r="AV225">
            <v>384927</v>
          </cell>
          <cell r="AW225">
            <v>0.5</v>
          </cell>
          <cell r="AX225">
            <v>0.5</v>
          </cell>
          <cell r="AY225">
            <v>0.5</v>
          </cell>
          <cell r="AZ225">
            <v>1.3</v>
          </cell>
          <cell r="BA225">
            <v>6.7</v>
          </cell>
          <cell r="BB225">
            <v>1.6</v>
          </cell>
          <cell r="BC225">
            <v>-2.4</v>
          </cell>
          <cell r="BD225">
            <v>0.8</v>
          </cell>
          <cell r="BE225">
            <v>1.3</v>
          </cell>
          <cell r="BF225">
            <v>1.6</v>
          </cell>
          <cell r="BG225">
            <v>1</v>
          </cell>
          <cell r="BH225">
            <v>1</v>
          </cell>
          <cell r="BI225">
            <v>0.7</v>
          </cell>
          <cell r="BJ225">
            <v>-0.1</v>
          </cell>
          <cell r="BK225">
            <v>1.1000000000000001</v>
          </cell>
          <cell r="BL225">
            <v>161403</v>
          </cell>
          <cell r="BM225">
            <v>18113</v>
          </cell>
          <cell r="BN225">
            <v>179516</v>
          </cell>
          <cell r="BO225">
            <v>64811</v>
          </cell>
          <cell r="BP225">
            <v>4621</v>
          </cell>
          <cell r="BQ225">
            <v>69432</v>
          </cell>
          <cell r="BR225">
            <v>19552</v>
          </cell>
          <cell r="BS225">
            <v>88984</v>
          </cell>
          <cell r="BT225">
            <v>7966</v>
          </cell>
          <cell r="BU225">
            <v>29316</v>
          </cell>
          <cell r="BV225">
            <v>126266</v>
          </cell>
          <cell r="BW225">
            <v>28037</v>
          </cell>
          <cell r="BX225">
            <v>333820</v>
          </cell>
          <cell r="BY225">
            <v>35621</v>
          </cell>
          <cell r="BZ225">
            <v>-582</v>
          </cell>
          <cell r="CA225">
            <v>368859</v>
          </cell>
          <cell r="CB225">
            <v>-21</v>
          </cell>
          <cell r="CC225">
            <v>60</v>
          </cell>
          <cell r="CD225">
            <v>1</v>
          </cell>
          <cell r="CE225">
            <v>-1</v>
          </cell>
          <cell r="CF225">
            <v>0</v>
          </cell>
          <cell r="CG225">
            <v>1</v>
          </cell>
          <cell r="CH225">
            <v>60</v>
          </cell>
          <cell r="CI225">
            <v>-5</v>
          </cell>
          <cell r="CJ225">
            <v>34</v>
          </cell>
          <cell r="CK225">
            <v>-25</v>
          </cell>
          <cell r="CL225">
            <v>17</v>
          </cell>
          <cell r="CM225">
            <v>25</v>
          </cell>
        </row>
        <row r="226">
          <cell r="A226">
            <v>41426</v>
          </cell>
          <cell r="B226">
            <v>168177</v>
          </cell>
          <cell r="C226">
            <v>18931</v>
          </cell>
          <cell r="D226">
            <v>187177</v>
          </cell>
          <cell r="E226">
            <v>71859</v>
          </cell>
          <cell r="F226">
            <v>4603</v>
          </cell>
          <cell r="G226">
            <v>76462</v>
          </cell>
          <cell r="H226">
            <v>19997</v>
          </cell>
          <cell r="I226">
            <v>96459</v>
          </cell>
          <cell r="J226">
            <v>8076</v>
          </cell>
          <cell r="K226">
            <v>29640</v>
          </cell>
          <cell r="L226">
            <v>134175</v>
          </cell>
          <cell r="M226">
            <v>29616</v>
          </cell>
          <cell r="N226">
            <v>350968</v>
          </cell>
          <cell r="O226">
            <v>37917</v>
          </cell>
          <cell r="P226">
            <v>-211</v>
          </cell>
          <cell r="Q226">
            <v>388673</v>
          </cell>
          <cell r="R226">
            <v>0.8</v>
          </cell>
          <cell r="S226">
            <v>1</v>
          </cell>
          <cell r="T226">
            <v>0.8</v>
          </cell>
          <cell r="U226">
            <v>1.4</v>
          </cell>
          <cell r="V226">
            <v>5.2</v>
          </cell>
          <cell r="W226">
            <v>1.6</v>
          </cell>
          <cell r="X226">
            <v>0.2</v>
          </cell>
          <cell r="Y226">
            <v>1.3</v>
          </cell>
          <cell r="Z226">
            <v>1.4</v>
          </cell>
          <cell r="AA226">
            <v>1.2</v>
          </cell>
          <cell r="AB226">
            <v>1.3</v>
          </cell>
          <cell r="AC226">
            <v>0.4</v>
          </cell>
          <cell r="AD226">
            <v>1</v>
          </cell>
          <cell r="AE226">
            <v>1.9</v>
          </cell>
          <cell r="AF226">
            <v>1.1000000000000001</v>
          </cell>
          <cell r="AG226">
            <v>168267</v>
          </cell>
          <cell r="AH226">
            <v>18941</v>
          </cell>
          <cell r="AI226">
            <v>187207</v>
          </cell>
          <cell r="AJ226">
            <v>72757</v>
          </cell>
          <cell r="AK226">
            <v>4662</v>
          </cell>
          <cell r="AL226">
            <v>77418</v>
          </cell>
          <cell r="AM226">
            <v>19883</v>
          </cell>
          <cell r="AN226">
            <v>97301</v>
          </cell>
          <cell r="AO226">
            <v>8073</v>
          </cell>
          <cell r="AP226">
            <v>29646</v>
          </cell>
          <cell r="AQ226">
            <v>135020</v>
          </cell>
          <cell r="AR226">
            <v>29520</v>
          </cell>
          <cell r="AS226">
            <v>351747</v>
          </cell>
          <cell r="AT226">
            <v>38066</v>
          </cell>
          <cell r="AU226">
            <v>-831</v>
          </cell>
          <cell r="AV226">
            <v>388983</v>
          </cell>
          <cell r="AW226">
            <v>0.8</v>
          </cell>
          <cell r="AX226">
            <v>1</v>
          </cell>
          <cell r="AY226">
            <v>0.8</v>
          </cell>
          <cell r="AZ226">
            <v>2.9</v>
          </cell>
          <cell r="BA226">
            <v>6.6</v>
          </cell>
          <cell r="BB226">
            <v>3.1</v>
          </cell>
          <cell r="BC226">
            <v>0.7</v>
          </cell>
          <cell r="BD226">
            <v>2.6</v>
          </cell>
          <cell r="BE226">
            <v>1.3</v>
          </cell>
          <cell r="BF226">
            <v>1.2</v>
          </cell>
          <cell r="BG226">
            <v>2.2000000000000002</v>
          </cell>
          <cell r="BH226">
            <v>-0.7</v>
          </cell>
          <cell r="BI226">
            <v>1.2</v>
          </cell>
          <cell r="BJ226">
            <v>3.5</v>
          </cell>
          <cell r="BK226">
            <v>1.1000000000000001</v>
          </cell>
          <cell r="BL226">
            <v>170321</v>
          </cell>
          <cell r="BM226">
            <v>19220</v>
          </cell>
          <cell r="BN226">
            <v>189540</v>
          </cell>
          <cell r="BO226">
            <v>70620</v>
          </cell>
          <cell r="BP226">
            <v>3960</v>
          </cell>
          <cell r="BQ226">
            <v>74579</v>
          </cell>
          <cell r="BR226">
            <v>20069</v>
          </cell>
          <cell r="BS226">
            <v>94648</v>
          </cell>
          <cell r="BT226">
            <v>8073</v>
          </cell>
          <cell r="BU226">
            <v>29811</v>
          </cell>
          <cell r="BV226">
            <v>132532</v>
          </cell>
          <cell r="BW226">
            <v>28564</v>
          </cell>
          <cell r="BX226">
            <v>350636</v>
          </cell>
          <cell r="BY226">
            <v>37044</v>
          </cell>
          <cell r="BZ226">
            <v>2259</v>
          </cell>
          <cell r="CA226">
            <v>389939</v>
          </cell>
          <cell r="CB226">
            <v>11</v>
          </cell>
          <cell r="CC226">
            <v>-269</v>
          </cell>
          <cell r="CD226">
            <v>-3</v>
          </cell>
          <cell r="CE226">
            <v>-5</v>
          </cell>
          <cell r="CF226">
            <v>0</v>
          </cell>
          <cell r="CG226">
            <v>0</v>
          </cell>
          <cell r="CH226">
            <v>-276</v>
          </cell>
          <cell r="CI226">
            <v>-4</v>
          </cell>
          <cell r="CJ226">
            <v>-268</v>
          </cell>
          <cell r="CK226">
            <v>-23</v>
          </cell>
          <cell r="CL226">
            <v>185</v>
          </cell>
          <cell r="CM226">
            <v>-105</v>
          </cell>
        </row>
        <row r="227">
          <cell r="A227">
            <v>41518</v>
          </cell>
          <cell r="B227">
            <v>169494</v>
          </cell>
          <cell r="C227">
            <v>19375</v>
          </cell>
          <cell r="D227">
            <v>188800</v>
          </cell>
          <cell r="E227">
            <v>72981</v>
          </cell>
          <cell r="F227">
            <v>4774</v>
          </cell>
          <cell r="G227">
            <v>77755</v>
          </cell>
          <cell r="H227">
            <v>20307</v>
          </cell>
          <cell r="I227">
            <v>98061</v>
          </cell>
          <cell r="J227">
            <v>8187</v>
          </cell>
          <cell r="K227">
            <v>29946</v>
          </cell>
          <cell r="L227">
            <v>136194</v>
          </cell>
          <cell r="M227">
            <v>29895</v>
          </cell>
          <cell r="N227">
            <v>354889</v>
          </cell>
          <cell r="O227">
            <v>38721</v>
          </cell>
          <cell r="P227">
            <v>21</v>
          </cell>
          <cell r="Q227">
            <v>393631</v>
          </cell>
          <cell r="R227">
            <v>0.8</v>
          </cell>
          <cell r="S227">
            <v>2.2999999999999998</v>
          </cell>
          <cell r="T227">
            <v>0.9</v>
          </cell>
          <cell r="U227">
            <v>1.6</v>
          </cell>
          <cell r="V227">
            <v>3.7</v>
          </cell>
          <cell r="W227">
            <v>1.7</v>
          </cell>
          <cell r="X227">
            <v>1.5</v>
          </cell>
          <cell r="Y227">
            <v>1.7</v>
          </cell>
          <cell r="Z227">
            <v>1.4</v>
          </cell>
          <cell r="AA227">
            <v>1</v>
          </cell>
          <cell r="AB227">
            <v>1.5</v>
          </cell>
          <cell r="AC227">
            <v>0.9</v>
          </cell>
          <cell r="AD227">
            <v>1.1000000000000001</v>
          </cell>
          <cell r="AE227">
            <v>2.1</v>
          </cell>
          <cell r="AF227">
            <v>1.3</v>
          </cell>
          <cell r="AG227">
            <v>169127</v>
          </cell>
          <cell r="AH227">
            <v>19325</v>
          </cell>
          <cell r="AI227">
            <v>188452</v>
          </cell>
          <cell r="AJ227">
            <v>71837</v>
          </cell>
          <cell r="AK227">
            <v>4745</v>
          </cell>
          <cell r="AL227">
            <v>76582</v>
          </cell>
          <cell r="AM227">
            <v>20475</v>
          </cell>
          <cell r="AN227">
            <v>97057</v>
          </cell>
          <cell r="AO227">
            <v>8190</v>
          </cell>
          <cell r="AP227">
            <v>29944</v>
          </cell>
          <cell r="AQ227">
            <v>135190</v>
          </cell>
          <cell r="AR227">
            <v>29627</v>
          </cell>
          <cell r="AS227">
            <v>353269</v>
          </cell>
          <cell r="AT227">
            <v>38855</v>
          </cell>
          <cell r="AU227">
            <v>538</v>
          </cell>
          <cell r="AV227">
            <v>392662</v>
          </cell>
          <cell r="AW227">
            <v>0.5</v>
          </cell>
          <cell r="AX227">
            <v>2</v>
          </cell>
          <cell r="AY227">
            <v>0.7</v>
          </cell>
          <cell r="AZ227">
            <v>-1.3</v>
          </cell>
          <cell r="BA227">
            <v>1.8</v>
          </cell>
          <cell r="BB227">
            <v>-1.1000000000000001</v>
          </cell>
          <cell r="BC227">
            <v>3</v>
          </cell>
          <cell r="BD227">
            <v>-0.3</v>
          </cell>
          <cell r="BE227">
            <v>1.4</v>
          </cell>
          <cell r="BF227">
            <v>1</v>
          </cell>
          <cell r="BG227">
            <v>0.1</v>
          </cell>
          <cell r="BH227">
            <v>0.4</v>
          </cell>
          <cell r="BI227">
            <v>0.4</v>
          </cell>
          <cell r="BJ227">
            <v>2.1</v>
          </cell>
          <cell r="BK227">
            <v>0.9</v>
          </cell>
          <cell r="BL227">
            <v>169145</v>
          </cell>
          <cell r="BM227">
            <v>19357</v>
          </cell>
          <cell r="BN227">
            <v>188502</v>
          </cell>
          <cell r="BO227">
            <v>75138</v>
          </cell>
          <cell r="BP227">
            <v>5008</v>
          </cell>
          <cell r="BQ227">
            <v>80146</v>
          </cell>
          <cell r="BR227">
            <v>20456</v>
          </cell>
          <cell r="BS227">
            <v>100602</v>
          </cell>
          <cell r="BT227">
            <v>8190</v>
          </cell>
          <cell r="BU227">
            <v>29817</v>
          </cell>
          <cell r="BV227">
            <v>138609</v>
          </cell>
          <cell r="BW227">
            <v>27800</v>
          </cell>
          <cell r="BX227">
            <v>354911</v>
          </cell>
          <cell r="BY227">
            <v>39179</v>
          </cell>
          <cell r="BZ227">
            <v>-2321</v>
          </cell>
          <cell r="CA227">
            <v>391769</v>
          </cell>
          <cell r="CB227">
            <v>-23</v>
          </cell>
          <cell r="CC227">
            <v>-99</v>
          </cell>
          <cell r="CD227">
            <v>-1</v>
          </cell>
          <cell r="CE227">
            <v>4</v>
          </cell>
          <cell r="CF227">
            <v>0</v>
          </cell>
          <cell r="CG227">
            <v>6</v>
          </cell>
          <cell r="CH227">
            <v>-91</v>
          </cell>
          <cell r="CI227">
            <v>16</v>
          </cell>
          <cell r="CJ227">
            <v>-98</v>
          </cell>
          <cell r="CK227">
            <v>2</v>
          </cell>
          <cell r="CL227">
            <v>53</v>
          </cell>
          <cell r="CM227">
            <v>-43</v>
          </cell>
        </row>
        <row r="228">
          <cell r="A228">
            <v>41609</v>
          </cell>
          <cell r="B228">
            <v>171062</v>
          </cell>
          <cell r="C228">
            <v>19619</v>
          </cell>
          <cell r="D228">
            <v>190669</v>
          </cell>
          <cell r="E228">
            <v>73639</v>
          </cell>
          <cell r="F228">
            <v>4805</v>
          </cell>
          <cell r="G228">
            <v>78445</v>
          </cell>
          <cell r="H228">
            <v>20740</v>
          </cell>
          <cell r="I228">
            <v>99185</v>
          </cell>
          <cell r="J228">
            <v>8295</v>
          </cell>
          <cell r="K228">
            <v>30188</v>
          </cell>
          <cell r="L228">
            <v>137669</v>
          </cell>
          <cell r="M228">
            <v>30555</v>
          </cell>
          <cell r="N228">
            <v>358892</v>
          </cell>
          <cell r="O228">
            <v>39384</v>
          </cell>
          <cell r="P228">
            <v>177</v>
          </cell>
          <cell r="Q228">
            <v>398453</v>
          </cell>
          <cell r="R228">
            <v>0.9</v>
          </cell>
          <cell r="S228">
            <v>1.3</v>
          </cell>
          <cell r="T228">
            <v>1</v>
          </cell>
          <cell r="U228">
            <v>0.9</v>
          </cell>
          <cell r="V228">
            <v>0.7</v>
          </cell>
          <cell r="W228">
            <v>0.9</v>
          </cell>
          <cell r="X228">
            <v>2.1</v>
          </cell>
          <cell r="Y228">
            <v>1.1000000000000001</v>
          </cell>
          <cell r="Z228">
            <v>1.3</v>
          </cell>
          <cell r="AA228">
            <v>0.8</v>
          </cell>
          <cell r="AB228">
            <v>1.1000000000000001</v>
          </cell>
          <cell r="AC228">
            <v>2.2000000000000002</v>
          </cell>
          <cell r="AD228">
            <v>1.1000000000000001</v>
          </cell>
          <cell r="AE228">
            <v>1.7</v>
          </cell>
          <cell r="AF228">
            <v>1.2</v>
          </cell>
          <cell r="AG228">
            <v>171325</v>
          </cell>
          <cell r="AH228">
            <v>19660</v>
          </cell>
          <cell r="AI228">
            <v>190984</v>
          </cell>
          <cell r="AJ228">
            <v>74210</v>
          </cell>
          <cell r="AK228">
            <v>4783</v>
          </cell>
          <cell r="AL228">
            <v>78993</v>
          </cell>
          <cell r="AM228">
            <v>20619</v>
          </cell>
          <cell r="AN228">
            <v>99611</v>
          </cell>
          <cell r="AO228">
            <v>8296</v>
          </cell>
          <cell r="AP228">
            <v>30192</v>
          </cell>
          <cell r="AQ228">
            <v>138099</v>
          </cell>
          <cell r="AR228">
            <v>30806</v>
          </cell>
          <cell r="AS228">
            <v>359890</v>
          </cell>
          <cell r="AT228">
            <v>39231</v>
          </cell>
          <cell r="AU228">
            <v>-507</v>
          </cell>
          <cell r="AV228">
            <v>398613</v>
          </cell>
          <cell r="AW228">
            <v>1.3</v>
          </cell>
          <cell r="AX228">
            <v>1.7</v>
          </cell>
          <cell r="AY228">
            <v>1.3</v>
          </cell>
          <cell r="AZ228">
            <v>3.3</v>
          </cell>
          <cell r="BA228">
            <v>0.8</v>
          </cell>
          <cell r="BB228">
            <v>3.1</v>
          </cell>
          <cell r="BC228">
            <v>0.7</v>
          </cell>
          <cell r="BD228">
            <v>2.6</v>
          </cell>
          <cell r="BE228">
            <v>1.3</v>
          </cell>
          <cell r="BF228">
            <v>0.8</v>
          </cell>
          <cell r="BG228">
            <v>2.2000000000000002</v>
          </cell>
          <cell r="BH228">
            <v>4</v>
          </cell>
          <cell r="BI228">
            <v>1.9</v>
          </cell>
          <cell r="BJ228">
            <v>1</v>
          </cell>
          <cell r="BK228">
            <v>1.5</v>
          </cell>
          <cell r="BL228">
            <v>174874</v>
          </cell>
          <cell r="BM228">
            <v>20013</v>
          </cell>
          <cell r="BN228">
            <v>194887</v>
          </cell>
          <cell r="BO228">
            <v>79211</v>
          </cell>
          <cell r="BP228">
            <v>4967</v>
          </cell>
          <cell r="BQ228">
            <v>84179</v>
          </cell>
          <cell r="BR228">
            <v>20650</v>
          </cell>
          <cell r="BS228">
            <v>104828</v>
          </cell>
          <cell r="BT228">
            <v>8296</v>
          </cell>
          <cell r="BU228">
            <v>30148</v>
          </cell>
          <cell r="BV228">
            <v>143272</v>
          </cell>
          <cell r="BW228">
            <v>35617</v>
          </cell>
          <cell r="BX228">
            <v>373776</v>
          </cell>
          <cell r="BY228">
            <v>41140</v>
          </cell>
          <cell r="BZ228">
            <v>-68</v>
          </cell>
          <cell r="CA228">
            <v>414847</v>
          </cell>
          <cell r="CB228">
            <v>25</v>
          </cell>
          <cell r="CC228">
            <v>355</v>
          </cell>
          <cell r="CD228">
            <v>3</v>
          </cell>
          <cell r="CE228">
            <v>4</v>
          </cell>
          <cell r="CF228">
            <v>0</v>
          </cell>
          <cell r="CG228">
            <v>-7</v>
          </cell>
          <cell r="CH228">
            <v>354</v>
          </cell>
          <cell r="CI228">
            <v>-6</v>
          </cell>
          <cell r="CJ228">
            <v>374</v>
          </cell>
          <cell r="CK228">
            <v>57</v>
          </cell>
          <cell r="CL228">
            <v>-222</v>
          </cell>
          <cell r="CM228">
            <v>209</v>
          </cell>
        </row>
        <row r="229">
          <cell r="A229">
            <v>41699</v>
          </cell>
          <cell r="B229">
            <v>172610</v>
          </cell>
          <cell r="C229">
            <v>19836</v>
          </cell>
          <cell r="D229">
            <v>192460</v>
          </cell>
          <cell r="E229">
            <v>72983</v>
          </cell>
          <cell r="F229">
            <v>4762</v>
          </cell>
          <cell r="G229">
            <v>77745</v>
          </cell>
          <cell r="H229">
            <v>21103</v>
          </cell>
          <cell r="I229">
            <v>98848</v>
          </cell>
          <cell r="J229">
            <v>8397</v>
          </cell>
          <cell r="K229">
            <v>30399</v>
          </cell>
          <cell r="L229">
            <v>137644</v>
          </cell>
          <cell r="M229">
            <v>31467</v>
          </cell>
          <cell r="N229">
            <v>361571</v>
          </cell>
          <cell r="O229">
            <v>39634</v>
          </cell>
          <cell r="P229">
            <v>450</v>
          </cell>
          <cell r="Q229">
            <v>401654</v>
          </cell>
          <cell r="R229">
            <v>0.9</v>
          </cell>
          <cell r="S229">
            <v>1.1000000000000001</v>
          </cell>
          <cell r="T229">
            <v>0.9</v>
          </cell>
          <cell r="U229">
            <v>-0.9</v>
          </cell>
          <cell r="V229">
            <v>-0.9</v>
          </cell>
          <cell r="W229">
            <v>-0.9</v>
          </cell>
          <cell r="X229">
            <v>1.7</v>
          </cell>
          <cell r="Y229">
            <v>-0.3</v>
          </cell>
          <cell r="Z229">
            <v>1.2</v>
          </cell>
          <cell r="AA229">
            <v>0.7</v>
          </cell>
          <cell r="AB229">
            <v>0</v>
          </cell>
          <cell r="AC229">
            <v>3</v>
          </cell>
          <cell r="AD229">
            <v>0.7</v>
          </cell>
          <cell r="AE229">
            <v>0.6</v>
          </cell>
          <cell r="AF229">
            <v>0.8</v>
          </cell>
          <cell r="AG229">
            <v>172589</v>
          </cell>
          <cell r="AH229">
            <v>19832</v>
          </cell>
          <cell r="AI229">
            <v>192421</v>
          </cell>
          <cell r="AJ229">
            <v>73350</v>
          </cell>
          <cell r="AK229">
            <v>4940</v>
          </cell>
          <cell r="AL229">
            <v>78290</v>
          </cell>
          <cell r="AM229">
            <v>21257</v>
          </cell>
          <cell r="AN229">
            <v>99547</v>
          </cell>
          <cell r="AO229">
            <v>8397</v>
          </cell>
          <cell r="AP229">
            <v>30410</v>
          </cell>
          <cell r="AQ229">
            <v>138355</v>
          </cell>
          <cell r="AR229">
            <v>31389</v>
          </cell>
          <cell r="AS229">
            <v>362165</v>
          </cell>
          <cell r="AT229">
            <v>39730</v>
          </cell>
          <cell r="AU229">
            <v>1285</v>
          </cell>
          <cell r="AV229">
            <v>403180</v>
          </cell>
          <cell r="AW229">
            <v>0.7</v>
          </cell>
          <cell r="AX229">
            <v>0.9</v>
          </cell>
          <cell r="AY229">
            <v>0.8</v>
          </cell>
          <cell r="AZ229">
            <v>-1.2</v>
          </cell>
          <cell r="BA229">
            <v>3.3</v>
          </cell>
          <cell r="BB229">
            <v>-0.9</v>
          </cell>
          <cell r="BC229">
            <v>3.1</v>
          </cell>
          <cell r="BD229">
            <v>-0.1</v>
          </cell>
          <cell r="BE229">
            <v>1.2</v>
          </cell>
          <cell r="BF229">
            <v>0.7</v>
          </cell>
          <cell r="BG229">
            <v>0.2</v>
          </cell>
          <cell r="BH229">
            <v>1.9</v>
          </cell>
          <cell r="BI229">
            <v>0.6</v>
          </cell>
          <cell r="BJ229">
            <v>1.3</v>
          </cell>
          <cell r="BK229">
            <v>1.1000000000000001</v>
          </cell>
          <cell r="BL229">
            <v>166827</v>
          </cell>
          <cell r="BM229">
            <v>19154</v>
          </cell>
          <cell r="BN229">
            <v>185981</v>
          </cell>
          <cell r="BO229">
            <v>67459</v>
          </cell>
          <cell r="BP229">
            <v>5191</v>
          </cell>
          <cell r="BQ229">
            <v>72650</v>
          </cell>
          <cell r="BR229">
            <v>21055</v>
          </cell>
          <cell r="BS229">
            <v>93705</v>
          </cell>
          <cell r="BT229">
            <v>8397</v>
          </cell>
          <cell r="BU229">
            <v>30421</v>
          </cell>
          <cell r="BV229">
            <v>132523</v>
          </cell>
          <cell r="BW229">
            <v>29629</v>
          </cell>
          <cell r="BX229">
            <v>348133</v>
          </cell>
          <cell r="BY229">
            <v>38473</v>
          </cell>
          <cell r="BZ229">
            <v>-418</v>
          </cell>
          <cell r="CA229">
            <v>386188</v>
          </cell>
          <cell r="CB229">
            <v>-9</v>
          </cell>
          <cell r="CC229">
            <v>107</v>
          </cell>
          <cell r="CD229">
            <v>2</v>
          </cell>
          <cell r="CE229">
            <v>-2</v>
          </cell>
          <cell r="CF229">
            <v>0</v>
          </cell>
          <cell r="CG229">
            <v>1</v>
          </cell>
          <cell r="CH229">
            <v>110</v>
          </cell>
          <cell r="CI229">
            <v>-9</v>
          </cell>
          <cell r="CJ229">
            <v>91</v>
          </cell>
          <cell r="CK229">
            <v>-33</v>
          </cell>
          <cell r="CL229">
            <v>-49</v>
          </cell>
          <cell r="CM229">
            <v>9</v>
          </cell>
        </row>
        <row r="230">
          <cell r="A230">
            <v>41791</v>
          </cell>
          <cell r="B230">
            <v>173969</v>
          </cell>
          <cell r="C230">
            <v>19992</v>
          </cell>
          <cell r="D230">
            <v>194022</v>
          </cell>
          <cell r="E230">
            <v>70769</v>
          </cell>
          <cell r="F230">
            <v>4775</v>
          </cell>
          <cell r="G230">
            <v>75544</v>
          </cell>
          <cell r="H230">
            <v>21513</v>
          </cell>
          <cell r="I230">
            <v>97057</v>
          </cell>
          <cell r="J230">
            <v>8493</v>
          </cell>
          <cell r="K230">
            <v>30607</v>
          </cell>
          <cell r="L230">
            <v>136157</v>
          </cell>
          <cell r="M230">
            <v>32492</v>
          </cell>
          <cell r="N230">
            <v>362670</v>
          </cell>
          <cell r="O230">
            <v>39622</v>
          </cell>
          <cell r="P230">
            <v>319</v>
          </cell>
          <cell r="Q230">
            <v>402612</v>
          </cell>
          <cell r="R230">
            <v>0.8</v>
          </cell>
          <cell r="S230">
            <v>0.8</v>
          </cell>
          <cell r="T230">
            <v>0.8</v>
          </cell>
          <cell r="U230">
            <v>-3</v>
          </cell>
          <cell r="V230">
            <v>0.3</v>
          </cell>
          <cell r="W230">
            <v>-2.8</v>
          </cell>
          <cell r="X230">
            <v>1.9</v>
          </cell>
          <cell r="Y230">
            <v>-1.8</v>
          </cell>
          <cell r="Z230">
            <v>1.1000000000000001</v>
          </cell>
          <cell r="AA230">
            <v>0.7</v>
          </cell>
          <cell r="AB230">
            <v>-1.1000000000000001</v>
          </cell>
          <cell r="AC230">
            <v>3.3</v>
          </cell>
          <cell r="AD230">
            <v>0.3</v>
          </cell>
          <cell r="AE230">
            <v>0</v>
          </cell>
          <cell r="AF230">
            <v>0.2</v>
          </cell>
          <cell r="AG230">
            <v>173917</v>
          </cell>
          <cell r="AH230">
            <v>20009</v>
          </cell>
          <cell r="AI230">
            <v>193926</v>
          </cell>
          <cell r="AJ230">
            <v>71257</v>
          </cell>
          <cell r="AK230">
            <v>4490</v>
          </cell>
          <cell r="AL230">
            <v>75747</v>
          </cell>
          <cell r="AM230">
            <v>21404</v>
          </cell>
          <cell r="AN230">
            <v>97151</v>
          </cell>
          <cell r="AO230">
            <v>8493</v>
          </cell>
          <cell r="AP230">
            <v>30581</v>
          </cell>
          <cell r="AQ230">
            <v>136225</v>
          </cell>
          <cell r="AR230">
            <v>32498</v>
          </cell>
          <cell r="AS230">
            <v>362648</v>
          </cell>
          <cell r="AT230">
            <v>39884</v>
          </cell>
          <cell r="AU230">
            <v>-286</v>
          </cell>
          <cell r="AV230">
            <v>402247</v>
          </cell>
          <cell r="AW230">
            <v>0.8</v>
          </cell>
          <cell r="AX230">
            <v>0.9</v>
          </cell>
          <cell r="AY230">
            <v>0.8</v>
          </cell>
          <cell r="AZ230">
            <v>-2.9</v>
          </cell>
          <cell r="BA230">
            <v>-9.1</v>
          </cell>
          <cell r="BB230">
            <v>-3.2</v>
          </cell>
          <cell r="BC230">
            <v>0.7</v>
          </cell>
          <cell r="BD230">
            <v>-2.4</v>
          </cell>
          <cell r="BE230">
            <v>1.1000000000000001</v>
          </cell>
          <cell r="BF230">
            <v>0.6</v>
          </cell>
          <cell r="BG230">
            <v>-1.5</v>
          </cell>
          <cell r="BH230">
            <v>3.5</v>
          </cell>
          <cell r="BI230">
            <v>0.1</v>
          </cell>
          <cell r="BJ230">
            <v>0.4</v>
          </cell>
          <cell r="BK230">
            <v>-0.2</v>
          </cell>
          <cell r="BL230">
            <v>176110</v>
          </cell>
          <cell r="BM230">
            <v>20302</v>
          </cell>
          <cell r="BN230">
            <v>196412</v>
          </cell>
          <cell r="BO230">
            <v>68950</v>
          </cell>
          <cell r="BP230">
            <v>3871</v>
          </cell>
          <cell r="BQ230">
            <v>72822</v>
          </cell>
          <cell r="BR230">
            <v>21585</v>
          </cell>
          <cell r="BS230">
            <v>94406</v>
          </cell>
          <cell r="BT230">
            <v>8493</v>
          </cell>
          <cell r="BU230">
            <v>30732</v>
          </cell>
          <cell r="BV230">
            <v>133632</v>
          </cell>
          <cell r="BW230">
            <v>31165</v>
          </cell>
          <cell r="BX230">
            <v>361209</v>
          </cell>
          <cell r="BY230">
            <v>38956</v>
          </cell>
          <cell r="BZ230">
            <v>2807</v>
          </cell>
          <cell r="CA230">
            <v>402971</v>
          </cell>
          <cell r="CB230">
            <v>-46</v>
          </cell>
          <cell r="CC230">
            <v>-424</v>
          </cell>
          <cell r="CD230">
            <v>-4</v>
          </cell>
          <cell r="CE230">
            <v>-7</v>
          </cell>
          <cell r="CF230">
            <v>0</v>
          </cell>
          <cell r="CG230">
            <v>-1</v>
          </cell>
          <cell r="CH230">
            <v>-437</v>
          </cell>
          <cell r="CI230">
            <v>-27</v>
          </cell>
          <cell r="CJ230">
            <v>-509</v>
          </cell>
          <cell r="CK230">
            <v>-39</v>
          </cell>
          <cell r="CL230">
            <v>344</v>
          </cell>
          <cell r="CM230">
            <v>-203</v>
          </cell>
        </row>
        <row r="231">
          <cell r="A231">
            <v>41883</v>
          </cell>
          <cell r="B231">
            <v>174962</v>
          </cell>
          <cell r="C231">
            <v>20293</v>
          </cell>
          <cell r="D231">
            <v>195194</v>
          </cell>
          <cell r="E231">
            <v>67938</v>
          </cell>
          <cell r="F231">
            <v>4882</v>
          </cell>
          <cell r="G231">
            <v>72821</v>
          </cell>
          <cell r="H231">
            <v>22028</v>
          </cell>
          <cell r="I231">
            <v>94849</v>
          </cell>
          <cell r="J231">
            <v>8587</v>
          </cell>
          <cell r="K231">
            <v>30835</v>
          </cell>
          <cell r="L231">
            <v>134271</v>
          </cell>
          <cell r="M231">
            <v>33711</v>
          </cell>
          <cell r="N231">
            <v>363176</v>
          </cell>
          <cell r="O231">
            <v>39634</v>
          </cell>
          <cell r="P231">
            <v>303</v>
          </cell>
          <cell r="Q231">
            <v>403112</v>
          </cell>
          <cell r="R231">
            <v>0.6</v>
          </cell>
          <cell r="S231">
            <v>1.5</v>
          </cell>
          <cell r="T231">
            <v>0.6</v>
          </cell>
          <cell r="U231">
            <v>-4</v>
          </cell>
          <cell r="V231">
            <v>2.2000000000000002</v>
          </cell>
          <cell r="W231">
            <v>-3.6</v>
          </cell>
          <cell r="X231">
            <v>2.4</v>
          </cell>
          <cell r="Y231">
            <v>-2.2999999999999998</v>
          </cell>
          <cell r="Z231">
            <v>1.1000000000000001</v>
          </cell>
          <cell r="AA231">
            <v>0.7</v>
          </cell>
          <cell r="AB231">
            <v>-1.4</v>
          </cell>
          <cell r="AC231">
            <v>3.8</v>
          </cell>
          <cell r="AD231">
            <v>0.1</v>
          </cell>
          <cell r="AE231">
            <v>0</v>
          </cell>
          <cell r="AF231">
            <v>0.1</v>
          </cell>
          <cell r="AG231">
            <v>175100</v>
          </cell>
          <cell r="AH231">
            <v>20289</v>
          </cell>
          <cell r="AI231">
            <v>195389</v>
          </cell>
          <cell r="AJ231">
            <v>66855</v>
          </cell>
          <cell r="AK231">
            <v>4995</v>
          </cell>
          <cell r="AL231">
            <v>71850</v>
          </cell>
          <cell r="AM231">
            <v>21949</v>
          </cell>
          <cell r="AN231">
            <v>93798</v>
          </cell>
          <cell r="AO231">
            <v>8586</v>
          </cell>
          <cell r="AP231">
            <v>30837</v>
          </cell>
          <cell r="AQ231">
            <v>133221</v>
          </cell>
          <cell r="AR231">
            <v>33584</v>
          </cell>
          <cell r="AS231">
            <v>362193</v>
          </cell>
          <cell r="AT231">
            <v>39200</v>
          </cell>
          <cell r="AU231">
            <v>712</v>
          </cell>
          <cell r="AV231">
            <v>402105</v>
          </cell>
          <cell r="AW231">
            <v>0.7</v>
          </cell>
          <cell r="AX231">
            <v>1.4</v>
          </cell>
          <cell r="AY231">
            <v>0.8</v>
          </cell>
          <cell r="AZ231">
            <v>-6.2</v>
          </cell>
          <cell r="BA231">
            <v>11.2</v>
          </cell>
          <cell r="BB231">
            <v>-5.0999999999999996</v>
          </cell>
          <cell r="BC231">
            <v>2.5</v>
          </cell>
          <cell r="BD231">
            <v>-3.5</v>
          </cell>
          <cell r="BE231">
            <v>1.1000000000000001</v>
          </cell>
          <cell r="BF231">
            <v>0.8</v>
          </cell>
          <cell r="BG231">
            <v>-2.2000000000000002</v>
          </cell>
          <cell r="BH231">
            <v>3.3</v>
          </cell>
          <cell r="BI231">
            <v>-0.1</v>
          </cell>
          <cell r="BJ231">
            <v>-1.7</v>
          </cell>
          <cell r="BK231">
            <v>0</v>
          </cell>
          <cell r="BL231">
            <v>175136</v>
          </cell>
          <cell r="BM231">
            <v>20321</v>
          </cell>
          <cell r="BN231">
            <v>195457</v>
          </cell>
          <cell r="BO231">
            <v>69825</v>
          </cell>
          <cell r="BP231">
            <v>5235</v>
          </cell>
          <cell r="BQ231">
            <v>75060</v>
          </cell>
          <cell r="BR231">
            <v>21928</v>
          </cell>
          <cell r="BS231">
            <v>96988</v>
          </cell>
          <cell r="BT231">
            <v>8586</v>
          </cell>
          <cell r="BU231">
            <v>30708</v>
          </cell>
          <cell r="BV231">
            <v>136282</v>
          </cell>
          <cell r="BW231">
            <v>32086</v>
          </cell>
          <cell r="BX231">
            <v>363825</v>
          </cell>
          <cell r="BY231">
            <v>39470</v>
          </cell>
          <cell r="BZ231">
            <v>-1621</v>
          </cell>
          <cell r="CA231">
            <v>401674</v>
          </cell>
          <cell r="CB231">
            <v>94</v>
          </cell>
          <cell r="CC231">
            <v>-125</v>
          </cell>
          <cell r="CD231">
            <v>-8</v>
          </cell>
          <cell r="CE231">
            <v>4</v>
          </cell>
          <cell r="CF231">
            <v>0</v>
          </cell>
          <cell r="CG231">
            <v>7</v>
          </cell>
          <cell r="CH231">
            <v>-122</v>
          </cell>
          <cell r="CI231">
            <v>76</v>
          </cell>
          <cell r="CJ231">
            <v>47</v>
          </cell>
          <cell r="CK231">
            <v>-3</v>
          </cell>
          <cell r="CL231">
            <v>12</v>
          </cell>
          <cell r="CM231">
            <v>56</v>
          </cell>
        </row>
        <row r="232">
          <cell r="A232">
            <v>41974</v>
          </cell>
          <cell r="B232">
            <v>175823</v>
          </cell>
          <cell r="C232">
            <v>20388</v>
          </cell>
          <cell r="D232">
            <v>196210</v>
          </cell>
          <cell r="E232">
            <v>65876</v>
          </cell>
          <cell r="F232">
            <v>5025</v>
          </cell>
          <cell r="G232">
            <v>70900</v>
          </cell>
          <cell r="H232">
            <v>22567</v>
          </cell>
          <cell r="I232">
            <v>93468</v>
          </cell>
          <cell r="J232">
            <v>8679</v>
          </cell>
          <cell r="K232">
            <v>31080</v>
          </cell>
          <cell r="L232">
            <v>133227</v>
          </cell>
          <cell r="M232">
            <v>34973</v>
          </cell>
          <cell r="N232">
            <v>364410</v>
          </cell>
          <cell r="O232">
            <v>39790</v>
          </cell>
          <cell r="P232">
            <v>192</v>
          </cell>
          <cell r="Q232">
            <v>404391</v>
          </cell>
          <cell r="R232">
            <v>0.5</v>
          </cell>
          <cell r="S232">
            <v>0.5</v>
          </cell>
          <cell r="T232">
            <v>0.5</v>
          </cell>
          <cell r="U232">
            <v>-3</v>
          </cell>
          <cell r="V232">
            <v>2.9</v>
          </cell>
          <cell r="W232">
            <v>-2.6</v>
          </cell>
          <cell r="X232">
            <v>2.4</v>
          </cell>
          <cell r="Y232">
            <v>-1.5</v>
          </cell>
          <cell r="Z232">
            <v>1.1000000000000001</v>
          </cell>
          <cell r="AA232">
            <v>0.8</v>
          </cell>
          <cell r="AB232">
            <v>-0.8</v>
          </cell>
          <cell r="AC232">
            <v>3.7</v>
          </cell>
          <cell r="AD232">
            <v>0.3</v>
          </cell>
          <cell r="AE232">
            <v>0.4</v>
          </cell>
          <cell r="AF232">
            <v>0.3</v>
          </cell>
          <cell r="AG232">
            <v>175912</v>
          </cell>
          <cell r="AH232">
            <v>20396</v>
          </cell>
          <cell r="AI232">
            <v>196308</v>
          </cell>
          <cell r="AJ232">
            <v>66025</v>
          </cell>
          <cell r="AK232">
            <v>5066</v>
          </cell>
          <cell r="AL232">
            <v>71091</v>
          </cell>
          <cell r="AM232">
            <v>22708</v>
          </cell>
          <cell r="AN232">
            <v>93800</v>
          </cell>
          <cell r="AO232">
            <v>8681</v>
          </cell>
          <cell r="AP232">
            <v>31088</v>
          </cell>
          <cell r="AQ232">
            <v>133569</v>
          </cell>
          <cell r="AR232">
            <v>34999</v>
          </cell>
          <cell r="AS232">
            <v>364875</v>
          </cell>
          <cell r="AT232">
            <v>39895</v>
          </cell>
          <cell r="AU232">
            <v>-511</v>
          </cell>
          <cell r="AV232">
            <v>404260</v>
          </cell>
          <cell r="AW232">
            <v>0.5</v>
          </cell>
          <cell r="AX232">
            <v>0.5</v>
          </cell>
          <cell r="AY232">
            <v>0.5</v>
          </cell>
          <cell r="AZ232">
            <v>-1.2</v>
          </cell>
          <cell r="BA232">
            <v>1.4</v>
          </cell>
          <cell r="BB232">
            <v>-1.1000000000000001</v>
          </cell>
          <cell r="BC232">
            <v>3.5</v>
          </cell>
          <cell r="BD232">
            <v>0</v>
          </cell>
          <cell r="BE232">
            <v>1.1000000000000001</v>
          </cell>
          <cell r="BF232">
            <v>0.8</v>
          </cell>
          <cell r="BG232">
            <v>0.3</v>
          </cell>
          <cell r="BH232">
            <v>4.2</v>
          </cell>
          <cell r="BI232">
            <v>0.7</v>
          </cell>
          <cell r="BJ232">
            <v>1.8</v>
          </cell>
          <cell r="BK232">
            <v>0.5</v>
          </cell>
          <cell r="BL232">
            <v>179555</v>
          </cell>
          <cell r="BM232">
            <v>20763</v>
          </cell>
          <cell r="BN232">
            <v>200318</v>
          </cell>
          <cell r="BO232">
            <v>70440</v>
          </cell>
          <cell r="BP232">
            <v>5259</v>
          </cell>
          <cell r="BQ232">
            <v>75699</v>
          </cell>
          <cell r="BR232">
            <v>22766</v>
          </cell>
          <cell r="BS232">
            <v>98465</v>
          </cell>
          <cell r="BT232">
            <v>8681</v>
          </cell>
          <cell r="BU232">
            <v>31066</v>
          </cell>
          <cell r="BV232">
            <v>138212</v>
          </cell>
          <cell r="BW232">
            <v>39750</v>
          </cell>
          <cell r="BX232">
            <v>378280</v>
          </cell>
          <cell r="BY232">
            <v>41675</v>
          </cell>
          <cell r="BZ232">
            <v>644</v>
          </cell>
          <cell r="CA232">
            <v>420599</v>
          </cell>
          <cell r="CB232">
            <v>-51</v>
          </cell>
          <cell r="CC232">
            <v>438</v>
          </cell>
          <cell r="CD232">
            <v>10</v>
          </cell>
          <cell r="CE232">
            <v>0</v>
          </cell>
          <cell r="CF232">
            <v>0</v>
          </cell>
          <cell r="CG232">
            <v>-21</v>
          </cell>
          <cell r="CH232">
            <v>428</v>
          </cell>
          <cell r="CI232">
            <v>-17</v>
          </cell>
          <cell r="CJ232">
            <v>358</v>
          </cell>
          <cell r="CK232">
            <v>62</v>
          </cell>
          <cell r="CL232">
            <v>-216</v>
          </cell>
          <cell r="CM232">
            <v>206</v>
          </cell>
        </row>
        <row r="233">
          <cell r="A233">
            <v>42064</v>
          </cell>
          <cell r="B233">
            <v>176836</v>
          </cell>
          <cell r="C233">
            <v>20543</v>
          </cell>
          <cell r="D233">
            <v>197391</v>
          </cell>
          <cell r="E233">
            <v>64766</v>
          </cell>
          <cell r="F233">
            <v>5033</v>
          </cell>
          <cell r="G233">
            <v>69799</v>
          </cell>
          <cell r="H233">
            <v>23007</v>
          </cell>
          <cell r="I233">
            <v>92806</v>
          </cell>
          <cell r="J233">
            <v>8773</v>
          </cell>
          <cell r="K233">
            <v>31319</v>
          </cell>
          <cell r="L233">
            <v>132898</v>
          </cell>
          <cell r="M233">
            <v>36003</v>
          </cell>
          <cell r="N233">
            <v>366292</v>
          </cell>
          <cell r="O233">
            <v>40303</v>
          </cell>
          <cell r="P233">
            <v>-87</v>
          </cell>
          <cell r="Q233">
            <v>406508</v>
          </cell>
          <cell r="R233">
            <v>0.6</v>
          </cell>
          <cell r="S233">
            <v>0.8</v>
          </cell>
          <cell r="T233">
            <v>0.6</v>
          </cell>
          <cell r="U233">
            <v>-1.7</v>
          </cell>
          <cell r="V233">
            <v>0.2</v>
          </cell>
          <cell r="W233">
            <v>-1.6</v>
          </cell>
          <cell r="X233">
            <v>1.9</v>
          </cell>
          <cell r="Y233">
            <v>-0.7</v>
          </cell>
          <cell r="Z233">
            <v>1.1000000000000001</v>
          </cell>
          <cell r="AA233">
            <v>0.8</v>
          </cell>
          <cell r="AB233">
            <v>-0.2</v>
          </cell>
          <cell r="AC233">
            <v>2.9</v>
          </cell>
          <cell r="AD233">
            <v>0.5</v>
          </cell>
          <cell r="AE233">
            <v>1.3</v>
          </cell>
          <cell r="AF233">
            <v>0.5</v>
          </cell>
          <cell r="AG233">
            <v>176495</v>
          </cell>
          <cell r="AH233">
            <v>20508</v>
          </cell>
          <cell r="AI233">
            <v>197003</v>
          </cell>
          <cell r="AJ233">
            <v>65170</v>
          </cell>
          <cell r="AK233">
            <v>5020</v>
          </cell>
          <cell r="AL233">
            <v>70190</v>
          </cell>
          <cell r="AM233">
            <v>22981</v>
          </cell>
          <cell r="AN233">
            <v>93171</v>
          </cell>
          <cell r="AO233">
            <v>8774</v>
          </cell>
          <cell r="AP233">
            <v>31319</v>
          </cell>
          <cell r="AQ233">
            <v>133263</v>
          </cell>
          <cell r="AR233">
            <v>36162</v>
          </cell>
          <cell r="AS233">
            <v>366429</v>
          </cell>
          <cell r="AT233">
            <v>40543</v>
          </cell>
          <cell r="AU233">
            <v>988</v>
          </cell>
          <cell r="AV233">
            <v>407959</v>
          </cell>
          <cell r="AW233">
            <v>0.3</v>
          </cell>
          <cell r="AX233">
            <v>0.6</v>
          </cell>
          <cell r="AY233">
            <v>0.4</v>
          </cell>
          <cell r="AZ233">
            <v>-1.3</v>
          </cell>
          <cell r="BA233">
            <v>-0.9</v>
          </cell>
          <cell r="BB233">
            <v>-1.3</v>
          </cell>
          <cell r="BC233">
            <v>1.2</v>
          </cell>
          <cell r="BD233">
            <v>-0.7</v>
          </cell>
          <cell r="BE233">
            <v>1.1000000000000001</v>
          </cell>
          <cell r="BF233">
            <v>0.7</v>
          </cell>
          <cell r="BG233">
            <v>-0.2</v>
          </cell>
          <cell r="BH233">
            <v>3.3</v>
          </cell>
          <cell r="BI233">
            <v>0.4</v>
          </cell>
          <cell r="BJ233">
            <v>1.6</v>
          </cell>
          <cell r="BK233">
            <v>0.9</v>
          </cell>
          <cell r="BL233">
            <v>170550</v>
          </cell>
          <cell r="BM233">
            <v>19805</v>
          </cell>
          <cell r="BN233">
            <v>190355</v>
          </cell>
          <cell r="BO233">
            <v>60238</v>
          </cell>
          <cell r="BP233">
            <v>5251</v>
          </cell>
          <cell r="BQ233">
            <v>65489</v>
          </cell>
          <cell r="BR233">
            <v>22759</v>
          </cell>
          <cell r="BS233">
            <v>88248</v>
          </cell>
          <cell r="BT233">
            <v>8774</v>
          </cell>
          <cell r="BU233">
            <v>31321</v>
          </cell>
          <cell r="BV233">
            <v>128343</v>
          </cell>
          <cell r="BW233">
            <v>34275</v>
          </cell>
          <cell r="BX233">
            <v>352972</v>
          </cell>
          <cell r="BY233">
            <v>39222</v>
          </cell>
          <cell r="BZ233">
            <v>-865</v>
          </cell>
          <cell r="CA233">
            <v>391329</v>
          </cell>
          <cell r="CB233">
            <v>2</v>
          </cell>
          <cell r="CC233">
            <v>149</v>
          </cell>
          <cell r="CD233">
            <v>3</v>
          </cell>
          <cell r="CE233">
            <v>-2</v>
          </cell>
          <cell r="CF233">
            <v>0</v>
          </cell>
          <cell r="CG233">
            <v>5</v>
          </cell>
          <cell r="CH233">
            <v>156</v>
          </cell>
          <cell r="CI233">
            <v>-19</v>
          </cell>
          <cell r="CJ233">
            <v>139</v>
          </cell>
          <cell r="CK233">
            <v>-40</v>
          </cell>
          <cell r="CL233">
            <v>-63</v>
          </cell>
          <cell r="CM233">
            <v>36</v>
          </cell>
        </row>
        <row r="234">
          <cell r="A234">
            <v>42156</v>
          </cell>
          <cell r="B234">
            <v>178187</v>
          </cell>
          <cell r="C234">
            <v>20786</v>
          </cell>
          <cell r="D234">
            <v>198973</v>
          </cell>
          <cell r="E234">
            <v>64302</v>
          </cell>
          <cell r="F234">
            <v>4849</v>
          </cell>
          <cell r="G234">
            <v>69151</v>
          </cell>
          <cell r="H234">
            <v>23303</v>
          </cell>
          <cell r="I234">
            <v>92454</v>
          </cell>
          <cell r="J234">
            <v>8871</v>
          </cell>
          <cell r="K234">
            <v>31545</v>
          </cell>
          <cell r="L234">
            <v>132870</v>
          </cell>
          <cell r="M234">
            <v>36364</v>
          </cell>
          <cell r="N234">
            <v>368207</v>
          </cell>
          <cell r="O234">
            <v>41091</v>
          </cell>
          <cell r="P234">
            <v>-869</v>
          </cell>
          <cell r="Q234">
            <v>408429</v>
          </cell>
          <cell r="R234">
            <v>0.8</v>
          </cell>
          <cell r="S234">
            <v>1.2</v>
          </cell>
          <cell r="T234">
            <v>0.8</v>
          </cell>
          <cell r="U234">
            <v>-0.7</v>
          </cell>
          <cell r="V234">
            <v>-3.7</v>
          </cell>
          <cell r="W234">
            <v>-0.9</v>
          </cell>
          <cell r="X234">
            <v>1.3</v>
          </cell>
          <cell r="Y234">
            <v>-0.4</v>
          </cell>
          <cell r="Z234">
            <v>1.1000000000000001</v>
          </cell>
          <cell r="AA234">
            <v>0.7</v>
          </cell>
          <cell r="AB234">
            <v>0</v>
          </cell>
          <cell r="AC234">
            <v>1</v>
          </cell>
          <cell r="AD234">
            <v>0.5</v>
          </cell>
          <cell r="AE234">
            <v>2</v>
          </cell>
          <cell r="AF234">
            <v>0.5</v>
          </cell>
          <cell r="AG234">
            <v>178252</v>
          </cell>
          <cell r="AH234">
            <v>20780</v>
          </cell>
          <cell r="AI234">
            <v>199033</v>
          </cell>
          <cell r="AJ234">
            <v>63733</v>
          </cell>
          <cell r="AK234">
            <v>4923</v>
          </cell>
          <cell r="AL234">
            <v>68655</v>
          </cell>
          <cell r="AM234">
            <v>23338</v>
          </cell>
          <cell r="AN234">
            <v>91994</v>
          </cell>
          <cell r="AO234">
            <v>8863</v>
          </cell>
          <cell r="AP234">
            <v>31544</v>
          </cell>
          <cell r="AQ234">
            <v>132401</v>
          </cell>
          <cell r="AR234">
            <v>36222</v>
          </cell>
          <cell r="AS234">
            <v>367656</v>
          </cell>
          <cell r="AT234">
            <v>40556</v>
          </cell>
          <cell r="AU234">
            <v>-1355</v>
          </cell>
          <cell r="AV234">
            <v>406857</v>
          </cell>
          <cell r="AW234">
            <v>1</v>
          </cell>
          <cell r="AX234">
            <v>1.3</v>
          </cell>
          <cell r="AY234">
            <v>1</v>
          </cell>
          <cell r="AZ234">
            <v>-2.2000000000000002</v>
          </cell>
          <cell r="BA234">
            <v>-1.9</v>
          </cell>
          <cell r="BB234">
            <v>-2.2000000000000002</v>
          </cell>
          <cell r="BC234">
            <v>1.6</v>
          </cell>
          <cell r="BD234">
            <v>-1.3</v>
          </cell>
          <cell r="BE234">
            <v>1</v>
          </cell>
          <cell r="BF234">
            <v>0.7</v>
          </cell>
          <cell r="BG234">
            <v>-0.6</v>
          </cell>
          <cell r="BH234">
            <v>0.2</v>
          </cell>
          <cell r="BI234">
            <v>0.3</v>
          </cell>
          <cell r="BJ234">
            <v>0</v>
          </cell>
          <cell r="BK234">
            <v>-0.3</v>
          </cell>
          <cell r="BL234">
            <v>180484</v>
          </cell>
          <cell r="BM234">
            <v>21082</v>
          </cell>
          <cell r="BN234">
            <v>201567</v>
          </cell>
          <cell r="BO234">
            <v>61363</v>
          </cell>
          <cell r="BP234">
            <v>4300</v>
          </cell>
          <cell r="BQ234">
            <v>65664</v>
          </cell>
          <cell r="BR234">
            <v>23515</v>
          </cell>
          <cell r="BS234">
            <v>89179</v>
          </cell>
          <cell r="BT234">
            <v>8863</v>
          </cell>
          <cell r="BU234">
            <v>31687</v>
          </cell>
          <cell r="BV234">
            <v>129729</v>
          </cell>
          <cell r="BW234">
            <v>34805</v>
          </cell>
          <cell r="BX234">
            <v>366100</v>
          </cell>
          <cell r="BY234">
            <v>39860</v>
          </cell>
          <cell r="BZ234">
            <v>1842</v>
          </cell>
          <cell r="CA234">
            <v>407803</v>
          </cell>
          <cell r="CB234">
            <v>-100</v>
          </cell>
          <cell r="CC234">
            <v>-552</v>
          </cell>
          <cell r="CD234">
            <v>-7</v>
          </cell>
          <cell r="CE234">
            <v>-5</v>
          </cell>
          <cell r="CF234">
            <v>1</v>
          </cell>
          <cell r="CG234">
            <v>8</v>
          </cell>
          <cell r="CH234">
            <v>-556</v>
          </cell>
          <cell r="CI234">
            <v>-80</v>
          </cell>
          <cell r="CJ234">
            <v>-735</v>
          </cell>
          <cell r="CK234">
            <v>-33</v>
          </cell>
          <cell r="CL234">
            <v>498</v>
          </cell>
          <cell r="CM234">
            <v>-270</v>
          </cell>
        </row>
        <row r="235">
          <cell r="A235">
            <v>42248</v>
          </cell>
          <cell r="B235">
            <v>179842</v>
          </cell>
          <cell r="C235">
            <v>21097</v>
          </cell>
          <cell r="D235">
            <v>200939</v>
          </cell>
          <cell r="E235">
            <v>63765</v>
          </cell>
          <cell r="F235">
            <v>4699</v>
          </cell>
          <cell r="G235">
            <v>68464</v>
          </cell>
          <cell r="H235">
            <v>23585</v>
          </cell>
          <cell r="I235">
            <v>92049</v>
          </cell>
          <cell r="J235">
            <v>8970</v>
          </cell>
          <cell r="K235">
            <v>31756</v>
          </cell>
          <cell r="L235">
            <v>132775</v>
          </cell>
          <cell r="M235">
            <v>35835</v>
          </cell>
          <cell r="N235">
            <v>369549</v>
          </cell>
          <cell r="O235">
            <v>41790</v>
          </cell>
          <cell r="P235">
            <v>-1204</v>
          </cell>
          <cell r="Q235">
            <v>410134</v>
          </cell>
          <cell r="R235">
            <v>0.9</v>
          </cell>
          <cell r="S235">
            <v>1.5</v>
          </cell>
          <cell r="T235">
            <v>1</v>
          </cell>
          <cell r="U235">
            <v>-0.8</v>
          </cell>
          <cell r="V235">
            <v>-3.1</v>
          </cell>
          <cell r="W235">
            <v>-1</v>
          </cell>
          <cell r="X235">
            <v>1.2</v>
          </cell>
          <cell r="Y235">
            <v>-0.4</v>
          </cell>
          <cell r="Z235">
            <v>1.1000000000000001</v>
          </cell>
          <cell r="AA235">
            <v>0.7</v>
          </cell>
          <cell r="AB235">
            <v>-0.1</v>
          </cell>
          <cell r="AC235">
            <v>-1.5</v>
          </cell>
          <cell r="AD235">
            <v>0.4</v>
          </cell>
          <cell r="AE235">
            <v>1.7</v>
          </cell>
          <cell r="AF235">
            <v>0.4</v>
          </cell>
          <cell r="AG235">
            <v>179955</v>
          </cell>
          <cell r="AH235">
            <v>21120</v>
          </cell>
          <cell r="AI235">
            <v>201075</v>
          </cell>
          <cell r="AJ235">
            <v>64052</v>
          </cell>
          <cell r="AK235">
            <v>4597</v>
          </cell>
          <cell r="AL235">
            <v>68649</v>
          </cell>
          <cell r="AM235">
            <v>23452</v>
          </cell>
          <cell r="AN235">
            <v>92101</v>
          </cell>
          <cell r="AO235">
            <v>8973</v>
          </cell>
          <cell r="AP235">
            <v>31752</v>
          </cell>
          <cell r="AQ235">
            <v>132827</v>
          </cell>
          <cell r="AR235">
            <v>36514</v>
          </cell>
          <cell r="AS235">
            <v>370416</v>
          </cell>
          <cell r="AT235">
            <v>42270</v>
          </cell>
          <cell r="AU235">
            <v>-1281</v>
          </cell>
          <cell r="AV235">
            <v>411406</v>
          </cell>
          <cell r="AW235">
            <v>1</v>
          </cell>
          <cell r="AX235">
            <v>1.6</v>
          </cell>
          <cell r="AY235">
            <v>1</v>
          </cell>
          <cell r="AZ235">
            <v>0.5</v>
          </cell>
          <cell r="BA235">
            <v>-6.6</v>
          </cell>
          <cell r="BB235">
            <v>0</v>
          </cell>
          <cell r="BC235">
            <v>0.5</v>
          </cell>
          <cell r="BD235">
            <v>0.1</v>
          </cell>
          <cell r="BE235">
            <v>1.2</v>
          </cell>
          <cell r="BF235">
            <v>0.7</v>
          </cell>
          <cell r="BG235">
            <v>0.3</v>
          </cell>
          <cell r="BH235">
            <v>0.8</v>
          </cell>
          <cell r="BI235">
            <v>0.8</v>
          </cell>
          <cell r="BJ235">
            <v>4.2</v>
          </cell>
          <cell r="BK235">
            <v>1.1000000000000001</v>
          </cell>
          <cell r="BL235">
            <v>180067</v>
          </cell>
          <cell r="BM235">
            <v>21156</v>
          </cell>
          <cell r="BN235">
            <v>201223</v>
          </cell>
          <cell r="BO235">
            <v>66896</v>
          </cell>
          <cell r="BP235">
            <v>4797</v>
          </cell>
          <cell r="BQ235">
            <v>71694</v>
          </cell>
          <cell r="BR235">
            <v>23433</v>
          </cell>
          <cell r="BS235">
            <v>95126</v>
          </cell>
          <cell r="BT235">
            <v>8973</v>
          </cell>
          <cell r="BU235">
            <v>31620</v>
          </cell>
          <cell r="BV235">
            <v>135720</v>
          </cell>
          <cell r="BW235">
            <v>35280</v>
          </cell>
          <cell r="BX235">
            <v>372223</v>
          </cell>
          <cell r="BY235">
            <v>42472</v>
          </cell>
          <cell r="BZ235">
            <v>-3738</v>
          </cell>
          <cell r="CA235">
            <v>410958</v>
          </cell>
          <cell r="CB235">
            <v>227</v>
          </cell>
          <cell r="CC235">
            <v>-143</v>
          </cell>
          <cell r="CD235">
            <v>-12</v>
          </cell>
          <cell r="CE235">
            <v>22</v>
          </cell>
          <cell r="CF235">
            <v>0</v>
          </cell>
          <cell r="CG235">
            <v>48</v>
          </cell>
          <cell r="CH235">
            <v>-84</v>
          </cell>
          <cell r="CI235">
            <v>85</v>
          </cell>
          <cell r="CJ235">
            <v>227</v>
          </cell>
          <cell r="CK235">
            <v>44</v>
          </cell>
          <cell r="CL235">
            <v>-118</v>
          </cell>
          <cell r="CM235">
            <v>154</v>
          </cell>
        </row>
        <row r="236">
          <cell r="A236">
            <v>42339</v>
          </cell>
          <cell r="B236">
            <v>181325</v>
          </cell>
          <cell r="C236">
            <v>21415</v>
          </cell>
          <cell r="D236">
            <v>202740</v>
          </cell>
          <cell r="E236">
            <v>62952</v>
          </cell>
          <cell r="F236">
            <v>4679</v>
          </cell>
          <cell r="G236">
            <v>67631</v>
          </cell>
          <cell r="H236">
            <v>23870</v>
          </cell>
          <cell r="I236">
            <v>91501</v>
          </cell>
          <cell r="J236">
            <v>9061</v>
          </cell>
          <cell r="K236">
            <v>31936</v>
          </cell>
          <cell r="L236">
            <v>132499</v>
          </cell>
          <cell r="M236">
            <v>35414</v>
          </cell>
          <cell r="N236">
            <v>370653</v>
          </cell>
          <cell r="O236">
            <v>42535</v>
          </cell>
          <cell r="P236">
            <v>-624</v>
          </cell>
          <cell r="Q236">
            <v>412564</v>
          </cell>
          <cell r="R236">
            <v>0.8</v>
          </cell>
          <cell r="S236">
            <v>1.5</v>
          </cell>
          <cell r="T236">
            <v>0.9</v>
          </cell>
          <cell r="U236">
            <v>-1.3</v>
          </cell>
          <cell r="V236">
            <v>-0.4</v>
          </cell>
          <cell r="W236">
            <v>-1.2</v>
          </cell>
          <cell r="X236">
            <v>1.2</v>
          </cell>
          <cell r="Y236">
            <v>-0.6</v>
          </cell>
          <cell r="Z236">
            <v>1</v>
          </cell>
          <cell r="AA236">
            <v>0.6</v>
          </cell>
          <cell r="AB236">
            <v>-0.2</v>
          </cell>
          <cell r="AC236">
            <v>-1.2</v>
          </cell>
          <cell r="AD236">
            <v>0.3</v>
          </cell>
          <cell r="AE236">
            <v>1.8</v>
          </cell>
          <cell r="AF236">
            <v>0.6</v>
          </cell>
          <cell r="AG236">
            <v>181205</v>
          </cell>
          <cell r="AH236">
            <v>21393</v>
          </cell>
          <cell r="AI236">
            <v>202598</v>
          </cell>
          <cell r="AJ236">
            <v>63617</v>
          </cell>
          <cell r="AK236">
            <v>4629</v>
          </cell>
          <cell r="AL236">
            <v>68246</v>
          </cell>
          <cell r="AM236">
            <v>23980</v>
          </cell>
          <cell r="AN236">
            <v>92226</v>
          </cell>
          <cell r="AO236">
            <v>9063</v>
          </cell>
          <cell r="AP236">
            <v>31978</v>
          </cell>
          <cell r="AQ236">
            <v>133266</v>
          </cell>
          <cell r="AR236">
            <v>34795</v>
          </cell>
          <cell r="AS236">
            <v>370659</v>
          </cell>
          <cell r="AT236">
            <v>42489</v>
          </cell>
          <cell r="AU236">
            <v>-1186</v>
          </cell>
          <cell r="AV236">
            <v>411963</v>
          </cell>
          <cell r="AW236">
            <v>0.7</v>
          </cell>
          <cell r="AX236">
            <v>1.3</v>
          </cell>
          <cell r="AY236">
            <v>0.8</v>
          </cell>
          <cell r="AZ236">
            <v>-0.7</v>
          </cell>
          <cell r="BA236">
            <v>0.7</v>
          </cell>
          <cell r="BB236">
            <v>-0.6</v>
          </cell>
          <cell r="BC236">
            <v>2.2000000000000002</v>
          </cell>
          <cell r="BD236">
            <v>0.1</v>
          </cell>
          <cell r="BE236">
            <v>1</v>
          </cell>
          <cell r="BF236">
            <v>0.7</v>
          </cell>
          <cell r="BG236">
            <v>0.3</v>
          </cell>
          <cell r="BH236">
            <v>-4.7</v>
          </cell>
          <cell r="BI236">
            <v>0.1</v>
          </cell>
          <cell r="BJ236">
            <v>0.5</v>
          </cell>
          <cell r="BK236">
            <v>0.1</v>
          </cell>
          <cell r="BL236">
            <v>184944</v>
          </cell>
          <cell r="BM236">
            <v>21782</v>
          </cell>
          <cell r="BN236">
            <v>206726</v>
          </cell>
          <cell r="BO236">
            <v>67895</v>
          </cell>
          <cell r="BP236">
            <v>4796</v>
          </cell>
          <cell r="BQ236">
            <v>72691</v>
          </cell>
          <cell r="BR236">
            <v>24061</v>
          </cell>
          <cell r="BS236">
            <v>96752</v>
          </cell>
          <cell r="BT236">
            <v>9063</v>
          </cell>
          <cell r="BU236">
            <v>31975</v>
          </cell>
          <cell r="BV236">
            <v>137790</v>
          </cell>
          <cell r="BW236">
            <v>39423</v>
          </cell>
          <cell r="BX236">
            <v>383939</v>
          </cell>
          <cell r="BY236">
            <v>44333</v>
          </cell>
          <cell r="BZ236">
            <v>-244</v>
          </cell>
          <cell r="CA236">
            <v>428028</v>
          </cell>
          <cell r="CB236">
            <v>-146</v>
          </cell>
          <cell r="CC236">
            <v>501</v>
          </cell>
          <cell r="CD236">
            <v>21</v>
          </cell>
          <cell r="CE236">
            <v>14</v>
          </cell>
          <cell r="CF236">
            <v>0</v>
          </cell>
          <cell r="CG236">
            <v>-4</v>
          </cell>
          <cell r="CH236">
            <v>531</v>
          </cell>
          <cell r="CI236">
            <v>-80</v>
          </cell>
          <cell r="CJ236">
            <v>306</v>
          </cell>
          <cell r="CK236">
            <v>130</v>
          </cell>
          <cell r="CL236">
            <v>-314</v>
          </cell>
          <cell r="CM236">
            <v>121</v>
          </cell>
        </row>
        <row r="237">
          <cell r="A237">
            <v>42430</v>
          </cell>
          <cell r="B237">
            <v>182597</v>
          </cell>
          <cell r="C237">
            <v>21719</v>
          </cell>
          <cell r="D237">
            <v>204316</v>
          </cell>
          <cell r="E237">
            <v>62483</v>
          </cell>
          <cell r="F237">
            <v>4752</v>
          </cell>
          <cell r="G237">
            <v>67235</v>
          </cell>
          <cell r="H237">
            <v>24089</v>
          </cell>
          <cell r="I237">
            <v>91324</v>
          </cell>
          <cell r="J237">
            <v>9127</v>
          </cell>
          <cell r="K237">
            <v>32160</v>
          </cell>
          <cell r="L237">
            <v>132610</v>
          </cell>
          <cell r="M237">
            <v>35547</v>
          </cell>
          <cell r="N237">
            <v>371853</v>
          </cell>
          <cell r="O237">
            <v>43033</v>
          </cell>
          <cell r="P237">
            <v>704</v>
          </cell>
          <cell r="Q237">
            <v>415590</v>
          </cell>
          <cell r="R237">
            <v>0.7</v>
          </cell>
          <cell r="S237">
            <v>1.4</v>
          </cell>
          <cell r="T237">
            <v>0.8</v>
          </cell>
          <cell r="U237">
            <v>-0.7</v>
          </cell>
          <cell r="V237">
            <v>1.6</v>
          </cell>
          <cell r="W237">
            <v>-0.6</v>
          </cell>
          <cell r="X237">
            <v>0.9</v>
          </cell>
          <cell r="Y237">
            <v>-0.2</v>
          </cell>
          <cell r="Z237">
            <v>0.7</v>
          </cell>
          <cell r="AA237">
            <v>0.7</v>
          </cell>
          <cell r="AB237">
            <v>0.1</v>
          </cell>
          <cell r="AC237">
            <v>0.4</v>
          </cell>
          <cell r="AD237">
            <v>0.3</v>
          </cell>
          <cell r="AE237">
            <v>1.2</v>
          </cell>
          <cell r="AF237">
            <v>0.7</v>
          </cell>
          <cell r="AG237">
            <v>182846</v>
          </cell>
          <cell r="AH237">
            <v>21743</v>
          </cell>
          <cell r="AI237">
            <v>204590</v>
          </cell>
          <cell r="AJ237">
            <v>61879</v>
          </cell>
          <cell r="AK237">
            <v>4816</v>
          </cell>
          <cell r="AL237">
            <v>66695</v>
          </cell>
          <cell r="AM237">
            <v>24122</v>
          </cell>
          <cell r="AN237">
            <v>90817</v>
          </cell>
          <cell r="AO237">
            <v>9130</v>
          </cell>
          <cell r="AP237">
            <v>32132</v>
          </cell>
          <cell r="AQ237">
            <v>132079</v>
          </cell>
          <cell r="AR237">
            <v>34952</v>
          </cell>
          <cell r="AS237">
            <v>371621</v>
          </cell>
          <cell r="AT237">
            <v>42587</v>
          </cell>
          <cell r="AU237">
            <v>1404</v>
          </cell>
          <cell r="AV237">
            <v>415612</v>
          </cell>
          <cell r="AW237">
            <v>0.9</v>
          </cell>
          <cell r="AX237">
            <v>1.6</v>
          </cell>
          <cell r="AY237">
            <v>1</v>
          </cell>
          <cell r="AZ237">
            <v>-2.7</v>
          </cell>
          <cell r="BA237">
            <v>4</v>
          </cell>
          <cell r="BB237">
            <v>-2.2999999999999998</v>
          </cell>
          <cell r="BC237">
            <v>0.6</v>
          </cell>
          <cell r="BD237">
            <v>-1.5</v>
          </cell>
          <cell r="BE237">
            <v>0.7</v>
          </cell>
          <cell r="BF237">
            <v>0.5</v>
          </cell>
          <cell r="BG237">
            <v>-0.9</v>
          </cell>
          <cell r="BH237">
            <v>0.5</v>
          </cell>
          <cell r="BI237">
            <v>0.3</v>
          </cell>
          <cell r="BJ237">
            <v>0.2</v>
          </cell>
          <cell r="BK237">
            <v>0.9</v>
          </cell>
          <cell r="BL237">
            <v>176652</v>
          </cell>
          <cell r="BM237">
            <v>20997</v>
          </cell>
          <cell r="BN237">
            <v>197649</v>
          </cell>
          <cell r="BO237">
            <v>57459</v>
          </cell>
          <cell r="BP237">
            <v>5014</v>
          </cell>
          <cell r="BQ237">
            <v>62473</v>
          </cell>
          <cell r="BR237">
            <v>23884</v>
          </cell>
          <cell r="BS237">
            <v>86357</v>
          </cell>
          <cell r="BT237">
            <v>9130</v>
          </cell>
          <cell r="BU237">
            <v>32128</v>
          </cell>
          <cell r="BV237">
            <v>127614</v>
          </cell>
          <cell r="BW237">
            <v>33019</v>
          </cell>
          <cell r="BX237">
            <v>358282</v>
          </cell>
          <cell r="BY237">
            <v>41200</v>
          </cell>
          <cell r="BZ237">
            <v>-1068</v>
          </cell>
          <cell r="CA237">
            <v>398415</v>
          </cell>
          <cell r="CB237">
            <v>5</v>
          </cell>
          <cell r="CC237">
            <v>179</v>
          </cell>
          <cell r="CD237">
            <v>5</v>
          </cell>
          <cell r="CE237">
            <v>-3</v>
          </cell>
          <cell r="CF237">
            <v>0</v>
          </cell>
          <cell r="CG237">
            <v>3</v>
          </cell>
          <cell r="CH237">
            <v>183</v>
          </cell>
          <cell r="CI237">
            <v>-27</v>
          </cell>
          <cell r="CJ237">
            <v>161</v>
          </cell>
          <cell r="CK237">
            <v>-70</v>
          </cell>
          <cell r="CL237">
            <v>-98</v>
          </cell>
          <cell r="CM237">
            <v>-8</v>
          </cell>
        </row>
        <row r="238">
          <cell r="A238">
            <v>42522</v>
          </cell>
          <cell r="B238">
            <v>183478</v>
          </cell>
          <cell r="C238">
            <v>21948</v>
          </cell>
          <cell r="D238">
            <v>205426</v>
          </cell>
          <cell r="E238">
            <v>62775</v>
          </cell>
          <cell r="F238">
            <v>4786</v>
          </cell>
          <cell r="G238">
            <v>67560</v>
          </cell>
          <cell r="H238">
            <v>24257</v>
          </cell>
          <cell r="I238">
            <v>91817</v>
          </cell>
          <cell r="J238">
            <v>9166</v>
          </cell>
          <cell r="K238">
            <v>32474</v>
          </cell>
          <cell r="L238">
            <v>133457</v>
          </cell>
          <cell r="M238">
            <v>36403</v>
          </cell>
          <cell r="N238">
            <v>375247</v>
          </cell>
          <cell r="O238">
            <v>43093</v>
          </cell>
          <cell r="P238">
            <v>1801</v>
          </cell>
          <cell r="Q238">
            <v>420142</v>
          </cell>
          <cell r="R238">
            <v>0.5</v>
          </cell>
          <cell r="S238">
            <v>1.1000000000000001</v>
          </cell>
          <cell r="T238">
            <v>0.5</v>
          </cell>
          <cell r="U238">
            <v>0.5</v>
          </cell>
          <cell r="V238">
            <v>0.7</v>
          </cell>
          <cell r="W238">
            <v>0.5</v>
          </cell>
          <cell r="X238">
            <v>0.7</v>
          </cell>
          <cell r="Y238">
            <v>0.5</v>
          </cell>
          <cell r="Z238">
            <v>0.4</v>
          </cell>
          <cell r="AA238">
            <v>1</v>
          </cell>
          <cell r="AB238">
            <v>0.6</v>
          </cell>
          <cell r="AC238">
            <v>2.4</v>
          </cell>
          <cell r="AD238">
            <v>0.9</v>
          </cell>
          <cell r="AE238">
            <v>0.1</v>
          </cell>
          <cell r="AF238">
            <v>1.1000000000000001</v>
          </cell>
          <cell r="AG238">
            <v>183086</v>
          </cell>
          <cell r="AH238">
            <v>21923</v>
          </cell>
          <cell r="AI238">
            <v>205008</v>
          </cell>
          <cell r="AJ238">
            <v>62131</v>
          </cell>
          <cell r="AK238">
            <v>4827</v>
          </cell>
          <cell r="AL238">
            <v>66958</v>
          </cell>
          <cell r="AM238">
            <v>24205</v>
          </cell>
          <cell r="AN238">
            <v>91163</v>
          </cell>
          <cell r="AO238">
            <v>9174</v>
          </cell>
          <cell r="AP238">
            <v>32387</v>
          </cell>
          <cell r="AQ238">
            <v>132724</v>
          </cell>
          <cell r="AR238">
            <v>37626</v>
          </cell>
          <cell r="AS238">
            <v>375358</v>
          </cell>
          <cell r="AT238">
            <v>43936</v>
          </cell>
          <cell r="AU238">
            <v>1702</v>
          </cell>
          <cell r="AV238">
            <v>420997</v>
          </cell>
          <cell r="AW238">
            <v>0.1</v>
          </cell>
          <cell r="AX238">
            <v>0.8</v>
          </cell>
          <cell r="AY238">
            <v>0.2</v>
          </cell>
          <cell r="AZ238">
            <v>0.4</v>
          </cell>
          <cell r="BA238">
            <v>0.2</v>
          </cell>
          <cell r="BB238">
            <v>0.4</v>
          </cell>
          <cell r="BC238">
            <v>0.3</v>
          </cell>
          <cell r="BD238">
            <v>0.4</v>
          </cell>
          <cell r="BE238">
            <v>0.5</v>
          </cell>
          <cell r="BF238">
            <v>0.8</v>
          </cell>
          <cell r="BG238">
            <v>0.5</v>
          </cell>
          <cell r="BH238">
            <v>7.7</v>
          </cell>
          <cell r="BI238">
            <v>1</v>
          </cell>
          <cell r="BJ238">
            <v>3.2</v>
          </cell>
          <cell r="BK238">
            <v>1.3</v>
          </cell>
          <cell r="BL238">
            <v>185354</v>
          </cell>
          <cell r="BM238">
            <v>22238</v>
          </cell>
          <cell r="BN238">
            <v>207592</v>
          </cell>
          <cell r="BO238">
            <v>59621</v>
          </cell>
          <cell r="BP238">
            <v>4258</v>
          </cell>
          <cell r="BQ238">
            <v>63878</v>
          </cell>
          <cell r="BR238">
            <v>24377</v>
          </cell>
          <cell r="BS238">
            <v>88255</v>
          </cell>
          <cell r="BT238">
            <v>9174</v>
          </cell>
          <cell r="BU238">
            <v>32524</v>
          </cell>
          <cell r="BV238">
            <v>129953</v>
          </cell>
          <cell r="BW238">
            <v>36225</v>
          </cell>
          <cell r="BX238">
            <v>373770</v>
          </cell>
          <cell r="BY238">
            <v>43384</v>
          </cell>
          <cell r="BZ238">
            <v>5049</v>
          </cell>
          <cell r="CA238">
            <v>422203</v>
          </cell>
          <cell r="CB238">
            <v>-132</v>
          </cell>
          <cell r="CC238">
            <v>-653</v>
          </cell>
          <cell r="CD238">
            <v>-16</v>
          </cell>
          <cell r="CE238">
            <v>-35</v>
          </cell>
          <cell r="CF238">
            <v>-1</v>
          </cell>
          <cell r="CG238">
            <v>-48</v>
          </cell>
          <cell r="CH238">
            <v>-751</v>
          </cell>
          <cell r="CI238">
            <v>0</v>
          </cell>
          <cell r="CJ238">
            <v>-882</v>
          </cell>
          <cell r="CK238">
            <v>-115</v>
          </cell>
          <cell r="CL238">
            <v>676</v>
          </cell>
          <cell r="CM238">
            <v>-321</v>
          </cell>
        </row>
        <row r="239">
          <cell r="A239">
            <v>42614</v>
          </cell>
          <cell r="B239">
            <v>183934</v>
          </cell>
          <cell r="C239">
            <v>22100</v>
          </cell>
          <cell r="D239">
            <v>206034</v>
          </cell>
          <cell r="E239">
            <v>64581</v>
          </cell>
          <cell r="F239">
            <v>4682</v>
          </cell>
          <cell r="G239">
            <v>69263</v>
          </cell>
          <cell r="H239">
            <v>24501</v>
          </cell>
          <cell r="I239">
            <v>93764</v>
          </cell>
          <cell r="J239">
            <v>9193</v>
          </cell>
          <cell r="K239">
            <v>32853</v>
          </cell>
          <cell r="L239">
            <v>135811</v>
          </cell>
          <cell r="M239">
            <v>37740</v>
          </cell>
          <cell r="N239">
            <v>382712</v>
          </cell>
          <cell r="O239">
            <v>43011</v>
          </cell>
          <cell r="P239">
            <v>2410</v>
          </cell>
          <cell r="Q239">
            <v>428133</v>
          </cell>
          <cell r="R239">
            <v>0.2</v>
          </cell>
          <cell r="S239">
            <v>0.7</v>
          </cell>
          <cell r="T239">
            <v>0.3</v>
          </cell>
          <cell r="U239">
            <v>2.9</v>
          </cell>
          <cell r="V239">
            <v>-2.2000000000000002</v>
          </cell>
          <cell r="W239">
            <v>2.5</v>
          </cell>
          <cell r="X239">
            <v>1</v>
          </cell>
          <cell r="Y239">
            <v>2.1</v>
          </cell>
          <cell r="Z239">
            <v>0.3</v>
          </cell>
          <cell r="AA239">
            <v>1.2</v>
          </cell>
          <cell r="AB239">
            <v>1.8</v>
          </cell>
          <cell r="AC239">
            <v>3.7</v>
          </cell>
          <cell r="AD239">
            <v>2</v>
          </cell>
          <cell r="AE239">
            <v>-0.2</v>
          </cell>
          <cell r="AF239">
            <v>1.9</v>
          </cell>
          <cell r="AG239">
            <v>184763</v>
          </cell>
          <cell r="AH239">
            <v>22203</v>
          </cell>
          <cell r="AI239">
            <v>206966</v>
          </cell>
          <cell r="AJ239">
            <v>65489</v>
          </cell>
          <cell r="AK239">
            <v>4653</v>
          </cell>
          <cell r="AL239">
            <v>70142</v>
          </cell>
          <cell r="AM239">
            <v>24507</v>
          </cell>
          <cell r="AN239">
            <v>94649</v>
          </cell>
          <cell r="AO239">
            <v>9183</v>
          </cell>
          <cell r="AP239">
            <v>32961</v>
          </cell>
          <cell r="AQ239">
            <v>136793</v>
          </cell>
          <cell r="AR239">
            <v>36523</v>
          </cell>
          <cell r="AS239">
            <v>380281</v>
          </cell>
          <cell r="AT239">
            <v>42571</v>
          </cell>
          <cell r="AU239">
            <v>2269</v>
          </cell>
          <cell r="AV239">
            <v>425121</v>
          </cell>
          <cell r="AW239">
            <v>0.9</v>
          </cell>
          <cell r="AX239">
            <v>1.3</v>
          </cell>
          <cell r="AY239">
            <v>1</v>
          </cell>
          <cell r="AZ239">
            <v>5.4</v>
          </cell>
          <cell r="BA239">
            <v>-3.6</v>
          </cell>
          <cell r="BB239">
            <v>4.8</v>
          </cell>
          <cell r="BC239">
            <v>1.2</v>
          </cell>
          <cell r="BD239">
            <v>3.8</v>
          </cell>
          <cell r="BE239">
            <v>0.1</v>
          </cell>
          <cell r="BF239">
            <v>1.8</v>
          </cell>
          <cell r="BG239">
            <v>3.1</v>
          </cell>
          <cell r="BH239">
            <v>-2.9</v>
          </cell>
          <cell r="BI239">
            <v>1.3</v>
          </cell>
          <cell r="BJ239">
            <v>-3.1</v>
          </cell>
          <cell r="BK239">
            <v>1</v>
          </cell>
          <cell r="BL239">
            <v>184973</v>
          </cell>
          <cell r="BM239">
            <v>22248</v>
          </cell>
          <cell r="BN239">
            <v>207221</v>
          </cell>
          <cell r="BO239">
            <v>68365</v>
          </cell>
          <cell r="BP239">
            <v>4842</v>
          </cell>
          <cell r="BQ239">
            <v>73208</v>
          </cell>
          <cell r="BR239">
            <v>24484</v>
          </cell>
          <cell r="BS239">
            <v>97691</v>
          </cell>
          <cell r="BT239">
            <v>9183</v>
          </cell>
          <cell r="BU239">
            <v>32822</v>
          </cell>
          <cell r="BV239">
            <v>139697</v>
          </cell>
          <cell r="BW239">
            <v>34791</v>
          </cell>
          <cell r="BX239">
            <v>381709</v>
          </cell>
          <cell r="BY239">
            <v>42713</v>
          </cell>
          <cell r="BZ239">
            <v>-410</v>
          </cell>
          <cell r="CA239">
            <v>424012</v>
          </cell>
          <cell r="CB239">
            <v>335</v>
          </cell>
          <cell r="CC239">
            <v>-135</v>
          </cell>
          <cell r="CD239">
            <v>-57</v>
          </cell>
          <cell r="CE239">
            <v>13</v>
          </cell>
          <cell r="CF239">
            <v>0</v>
          </cell>
          <cell r="CG239">
            <v>82</v>
          </cell>
          <cell r="CH239">
            <v>-98</v>
          </cell>
          <cell r="CI239">
            <v>-12</v>
          </cell>
          <cell r="CJ239">
            <v>225</v>
          </cell>
          <cell r="CK239">
            <v>-85</v>
          </cell>
          <cell r="CL239">
            <v>455</v>
          </cell>
          <cell r="CM239">
            <v>594</v>
          </cell>
        </row>
        <row r="240">
          <cell r="A240">
            <v>42705</v>
          </cell>
          <cell r="B240">
            <v>184373</v>
          </cell>
          <cell r="C240">
            <v>22230</v>
          </cell>
          <cell r="D240">
            <v>206603</v>
          </cell>
          <cell r="E240">
            <v>77382</v>
          </cell>
          <cell r="F240">
            <v>4528</v>
          </cell>
          <cell r="G240">
            <v>81910</v>
          </cell>
          <cell r="H240">
            <v>24984</v>
          </cell>
          <cell r="I240">
            <v>106894</v>
          </cell>
          <cell r="J240">
            <v>9228</v>
          </cell>
          <cell r="K240">
            <v>33222</v>
          </cell>
          <cell r="L240">
            <v>149344</v>
          </cell>
          <cell r="M240">
            <v>38784</v>
          </cell>
          <cell r="N240">
            <v>391631</v>
          </cell>
          <cell r="O240">
            <v>43226</v>
          </cell>
          <cell r="P240">
            <v>2591</v>
          </cell>
          <cell r="Q240">
            <v>437448</v>
          </cell>
          <cell r="R240">
            <v>0.2</v>
          </cell>
          <cell r="S240">
            <v>0.6</v>
          </cell>
          <cell r="T240">
            <v>0.3</v>
          </cell>
          <cell r="U240">
            <v>19.8</v>
          </cell>
          <cell r="V240">
            <v>-3.3</v>
          </cell>
          <cell r="W240">
            <v>18.3</v>
          </cell>
          <cell r="X240">
            <v>2</v>
          </cell>
          <cell r="Y240">
            <v>14</v>
          </cell>
          <cell r="Z240">
            <v>0.4</v>
          </cell>
          <cell r="AA240">
            <v>1.1000000000000001</v>
          </cell>
          <cell r="AB240">
            <v>10</v>
          </cell>
          <cell r="AC240">
            <v>2.8</v>
          </cell>
          <cell r="AD240">
            <v>2.2999999999999998</v>
          </cell>
          <cell r="AE240">
            <v>0.5</v>
          </cell>
          <cell r="AF240">
            <v>2.2000000000000002</v>
          </cell>
          <cell r="AG240">
            <v>183699</v>
          </cell>
          <cell r="AH240">
            <v>22108</v>
          </cell>
          <cell r="AI240">
            <v>205807</v>
          </cell>
          <cell r="AJ240">
            <v>76020</v>
          </cell>
          <cell r="AK240">
            <v>4536</v>
          </cell>
          <cell r="AL240">
            <v>80556</v>
          </cell>
          <cell r="AM240">
            <v>24895</v>
          </cell>
          <cell r="AN240">
            <v>105451</v>
          </cell>
          <cell r="AO240">
            <v>9227</v>
          </cell>
          <cell r="AP240">
            <v>33196</v>
          </cell>
          <cell r="AQ240">
            <v>147874</v>
          </cell>
          <cell r="AR240">
            <v>39282</v>
          </cell>
          <cell r="AS240">
            <v>392964</v>
          </cell>
          <cell r="AT240">
            <v>42951</v>
          </cell>
          <cell r="AU240">
            <v>2804</v>
          </cell>
          <cell r="AV240">
            <v>438718</v>
          </cell>
          <cell r="AW240">
            <v>-0.6</v>
          </cell>
          <cell r="AX240">
            <v>-0.4</v>
          </cell>
          <cell r="AY240">
            <v>-0.6</v>
          </cell>
          <cell r="AZ240">
            <v>16.100000000000001</v>
          </cell>
          <cell r="BA240">
            <v>-2.5</v>
          </cell>
          <cell r="BB240">
            <v>14.8</v>
          </cell>
          <cell r="BC240">
            <v>1.6</v>
          </cell>
          <cell r="BD240">
            <v>11.4</v>
          </cell>
          <cell r="BE240">
            <v>0.5</v>
          </cell>
          <cell r="BF240">
            <v>0.7</v>
          </cell>
          <cell r="BG240">
            <v>8.1</v>
          </cell>
          <cell r="BH240">
            <v>7.6</v>
          </cell>
          <cell r="BI240">
            <v>3.3</v>
          </cell>
          <cell r="BJ240">
            <v>0.9</v>
          </cell>
          <cell r="BK240">
            <v>3.2</v>
          </cell>
          <cell r="BL240">
            <v>187443</v>
          </cell>
          <cell r="BM240">
            <v>22501</v>
          </cell>
          <cell r="BN240">
            <v>209944</v>
          </cell>
          <cell r="BO240">
            <v>81538</v>
          </cell>
          <cell r="BP240">
            <v>4689</v>
          </cell>
          <cell r="BQ240">
            <v>86228</v>
          </cell>
          <cell r="BR240">
            <v>24991</v>
          </cell>
          <cell r="BS240">
            <v>111218</v>
          </cell>
          <cell r="BT240">
            <v>9227</v>
          </cell>
          <cell r="BU240">
            <v>33209</v>
          </cell>
          <cell r="BV240">
            <v>153654</v>
          </cell>
          <cell r="BW240">
            <v>43714</v>
          </cell>
          <cell r="BX240">
            <v>407312</v>
          </cell>
          <cell r="BY240">
            <v>44788</v>
          </cell>
          <cell r="BZ240">
            <v>4665</v>
          </cell>
          <cell r="CA240">
            <v>456765</v>
          </cell>
          <cell r="CB240">
            <v>-211</v>
          </cell>
          <cell r="CC240">
            <v>657</v>
          </cell>
          <cell r="CD240">
            <v>7</v>
          </cell>
          <cell r="CE240">
            <v>-9</v>
          </cell>
          <cell r="CF240">
            <v>0</v>
          </cell>
          <cell r="CG240">
            <v>-30</v>
          </cell>
          <cell r="CH240">
            <v>625</v>
          </cell>
          <cell r="CI240">
            <v>-76</v>
          </cell>
          <cell r="CJ240">
            <v>339</v>
          </cell>
          <cell r="CK240">
            <v>-27</v>
          </cell>
          <cell r="CL240">
            <v>24</v>
          </cell>
          <cell r="CM240">
            <v>336</v>
          </cell>
        </row>
        <row r="241">
          <cell r="A241">
            <v>42795</v>
          </cell>
          <cell r="B241">
            <v>185519</v>
          </cell>
          <cell r="C241">
            <v>22416</v>
          </cell>
          <cell r="D241">
            <v>207935</v>
          </cell>
          <cell r="E241">
            <v>78525</v>
          </cell>
          <cell r="F241">
            <v>4400</v>
          </cell>
          <cell r="G241">
            <v>82925</v>
          </cell>
          <cell r="H241">
            <v>25624</v>
          </cell>
          <cell r="I241">
            <v>108549</v>
          </cell>
          <cell r="J241">
            <v>9282</v>
          </cell>
          <cell r="K241">
            <v>33532</v>
          </cell>
          <cell r="L241">
            <v>151363</v>
          </cell>
          <cell r="M241">
            <v>38946</v>
          </cell>
          <cell r="N241">
            <v>398212</v>
          </cell>
          <cell r="O241">
            <v>43959</v>
          </cell>
          <cell r="P241">
            <v>2723</v>
          </cell>
          <cell r="Q241">
            <v>444893</v>
          </cell>
          <cell r="R241">
            <v>0.6</v>
          </cell>
          <cell r="S241">
            <v>0.8</v>
          </cell>
          <cell r="T241">
            <v>0.6</v>
          </cell>
          <cell r="U241">
            <v>1.5</v>
          </cell>
          <cell r="V241">
            <v>-2.8</v>
          </cell>
          <cell r="W241">
            <v>1.2</v>
          </cell>
          <cell r="X241">
            <v>2.6</v>
          </cell>
          <cell r="Y241">
            <v>1.5</v>
          </cell>
          <cell r="Z241">
            <v>0.6</v>
          </cell>
          <cell r="AA241">
            <v>0.9</v>
          </cell>
          <cell r="AB241">
            <v>1.4</v>
          </cell>
          <cell r="AC241">
            <v>0.4</v>
          </cell>
          <cell r="AD241">
            <v>1.7</v>
          </cell>
          <cell r="AE241">
            <v>1.7</v>
          </cell>
          <cell r="AF241">
            <v>1.7</v>
          </cell>
          <cell r="AG241">
            <v>185452</v>
          </cell>
          <cell r="AH241">
            <v>22453</v>
          </cell>
          <cell r="AI241">
            <v>207905</v>
          </cell>
          <cell r="AJ241">
            <v>80823</v>
          </cell>
          <cell r="AK241">
            <v>4347</v>
          </cell>
          <cell r="AL241">
            <v>85170</v>
          </cell>
          <cell r="AM241">
            <v>25638</v>
          </cell>
          <cell r="AN241">
            <v>110808</v>
          </cell>
          <cell r="AO241">
            <v>9282</v>
          </cell>
          <cell r="AP241">
            <v>33529</v>
          </cell>
          <cell r="AQ241">
            <v>153618</v>
          </cell>
          <cell r="AR241">
            <v>39506</v>
          </cell>
          <cell r="AS241">
            <v>401029</v>
          </cell>
          <cell r="AT241">
            <v>43945</v>
          </cell>
          <cell r="AU241">
            <v>2555</v>
          </cell>
          <cell r="AV241">
            <v>447529</v>
          </cell>
          <cell r="AW241">
            <v>1</v>
          </cell>
          <cell r="AX241">
            <v>1.6</v>
          </cell>
          <cell r="AY241">
            <v>1</v>
          </cell>
          <cell r="AZ241">
            <v>6.3</v>
          </cell>
          <cell r="BA241">
            <v>-4.2</v>
          </cell>
          <cell r="BB241">
            <v>5.7</v>
          </cell>
          <cell r="BC241">
            <v>3</v>
          </cell>
          <cell r="BD241">
            <v>5.0999999999999996</v>
          </cell>
          <cell r="BE241">
            <v>0.6</v>
          </cell>
          <cell r="BF241">
            <v>1</v>
          </cell>
          <cell r="BG241">
            <v>3.9</v>
          </cell>
          <cell r="BH241">
            <v>0.6</v>
          </cell>
          <cell r="BI241">
            <v>2.1</v>
          </cell>
          <cell r="BJ241">
            <v>2.2999999999999998</v>
          </cell>
          <cell r="BK241">
            <v>2</v>
          </cell>
          <cell r="BL241">
            <v>179162</v>
          </cell>
          <cell r="BM241">
            <v>21683</v>
          </cell>
          <cell r="BN241">
            <v>200845</v>
          </cell>
          <cell r="BO241">
            <v>74741</v>
          </cell>
          <cell r="BP241">
            <v>4527</v>
          </cell>
          <cell r="BQ241">
            <v>79268</v>
          </cell>
          <cell r="BR241">
            <v>25386</v>
          </cell>
          <cell r="BS241">
            <v>104655</v>
          </cell>
          <cell r="BT241">
            <v>9282</v>
          </cell>
          <cell r="BU241">
            <v>33517</v>
          </cell>
          <cell r="BV241">
            <v>147454</v>
          </cell>
          <cell r="BW241">
            <v>37079</v>
          </cell>
          <cell r="BX241">
            <v>385378</v>
          </cell>
          <cell r="BY241">
            <v>42520</v>
          </cell>
          <cell r="BZ241">
            <v>861</v>
          </cell>
          <cell r="CA241">
            <v>428760</v>
          </cell>
          <cell r="CB241">
            <v>24</v>
          </cell>
          <cell r="CC241">
            <v>294</v>
          </cell>
          <cell r="CD241">
            <v>-81</v>
          </cell>
          <cell r="CE241">
            <v>8</v>
          </cell>
          <cell r="CF241">
            <v>0</v>
          </cell>
          <cell r="CG241">
            <v>-13</v>
          </cell>
          <cell r="CH241">
            <v>208</v>
          </cell>
          <cell r="CI241">
            <v>88</v>
          </cell>
          <cell r="CJ241">
            <v>319</v>
          </cell>
          <cell r="CK241">
            <v>74</v>
          </cell>
          <cell r="CL241">
            <v>96</v>
          </cell>
          <cell r="CM241">
            <v>490</v>
          </cell>
        </row>
        <row r="242">
          <cell r="A242">
            <v>42887</v>
          </cell>
          <cell r="B242">
            <v>187612</v>
          </cell>
          <cell r="C242">
            <v>22684</v>
          </cell>
          <cell r="D242">
            <v>210297</v>
          </cell>
          <cell r="E242">
            <v>78567</v>
          </cell>
          <cell r="F242">
            <v>4262</v>
          </cell>
          <cell r="G242">
            <v>82828</v>
          </cell>
          <cell r="H242">
            <v>26192</v>
          </cell>
          <cell r="I242">
            <v>109021</v>
          </cell>
          <cell r="J242">
            <v>9350</v>
          </cell>
          <cell r="K242">
            <v>33825</v>
          </cell>
          <cell r="L242">
            <v>152194</v>
          </cell>
          <cell r="M242">
            <v>38342</v>
          </cell>
          <cell r="N242">
            <v>401246</v>
          </cell>
          <cell r="O242">
            <v>44771</v>
          </cell>
          <cell r="P242">
            <v>2588</v>
          </cell>
          <cell r="Q242">
            <v>448603</v>
          </cell>
          <cell r="R242">
            <v>1.1000000000000001</v>
          </cell>
          <cell r="S242">
            <v>1.2</v>
          </cell>
          <cell r="T242">
            <v>1.1000000000000001</v>
          </cell>
          <cell r="U242">
            <v>0.1</v>
          </cell>
          <cell r="V242">
            <v>-3.1</v>
          </cell>
          <cell r="W242">
            <v>-0.1</v>
          </cell>
          <cell r="X242">
            <v>2.2000000000000002</v>
          </cell>
          <cell r="Y242">
            <v>0.4</v>
          </cell>
          <cell r="Z242">
            <v>0.7</v>
          </cell>
          <cell r="AA242">
            <v>0.9</v>
          </cell>
          <cell r="AB242">
            <v>0.5</v>
          </cell>
          <cell r="AC242">
            <v>-1.5</v>
          </cell>
          <cell r="AD242">
            <v>0.8</v>
          </cell>
          <cell r="AE242">
            <v>1.8</v>
          </cell>
          <cell r="AF242">
            <v>0.8</v>
          </cell>
          <cell r="AG242">
            <v>187493</v>
          </cell>
          <cell r="AH242">
            <v>22677</v>
          </cell>
          <cell r="AI242">
            <v>210169</v>
          </cell>
          <cell r="AJ242">
            <v>77175</v>
          </cell>
          <cell r="AK242">
            <v>4326</v>
          </cell>
          <cell r="AL242">
            <v>81501</v>
          </cell>
          <cell r="AM242">
            <v>26305</v>
          </cell>
          <cell r="AN242">
            <v>107806</v>
          </cell>
          <cell r="AO242">
            <v>9347</v>
          </cell>
          <cell r="AP242">
            <v>33824</v>
          </cell>
          <cell r="AQ242">
            <v>150978</v>
          </cell>
          <cell r="AR242">
            <v>38261</v>
          </cell>
          <cell r="AS242">
            <v>399409</v>
          </cell>
          <cell r="AT242">
            <v>45279</v>
          </cell>
          <cell r="AU242">
            <v>2586</v>
          </cell>
          <cell r="AV242">
            <v>447274</v>
          </cell>
          <cell r="AW242">
            <v>1.1000000000000001</v>
          </cell>
          <cell r="AX242">
            <v>1</v>
          </cell>
          <cell r="AY242">
            <v>1.1000000000000001</v>
          </cell>
          <cell r="AZ242">
            <v>-4.5</v>
          </cell>
          <cell r="BA242">
            <v>-0.5</v>
          </cell>
          <cell r="BB242">
            <v>-4.3</v>
          </cell>
          <cell r="BC242">
            <v>2.6</v>
          </cell>
          <cell r="BD242">
            <v>-2.7</v>
          </cell>
          <cell r="BE242">
            <v>0.7</v>
          </cell>
          <cell r="BF242">
            <v>0.9</v>
          </cell>
          <cell r="BG242">
            <v>-1.7</v>
          </cell>
          <cell r="BH242">
            <v>-3.2</v>
          </cell>
          <cell r="BI242">
            <v>-0.4</v>
          </cell>
          <cell r="BJ242">
            <v>3</v>
          </cell>
          <cell r="BK242">
            <v>-0.1</v>
          </cell>
          <cell r="BL242">
            <v>189800</v>
          </cell>
          <cell r="BM242">
            <v>23005</v>
          </cell>
          <cell r="BN242">
            <v>212805</v>
          </cell>
          <cell r="BO242">
            <v>74053</v>
          </cell>
          <cell r="BP242">
            <v>3831</v>
          </cell>
          <cell r="BQ242">
            <v>77884</v>
          </cell>
          <cell r="BR242">
            <v>26490</v>
          </cell>
          <cell r="BS242">
            <v>104374</v>
          </cell>
          <cell r="BT242">
            <v>9347</v>
          </cell>
          <cell r="BU242">
            <v>33964</v>
          </cell>
          <cell r="BV242">
            <v>147685</v>
          </cell>
          <cell r="BW242">
            <v>37955</v>
          </cell>
          <cell r="BX242">
            <v>398445</v>
          </cell>
          <cell r="BY242">
            <v>44756</v>
          </cell>
          <cell r="BZ242">
            <v>5392</v>
          </cell>
          <cell r="CA242">
            <v>448593</v>
          </cell>
          <cell r="CB242">
            <v>-156</v>
          </cell>
          <cell r="CC242">
            <v>-437</v>
          </cell>
          <cell r="CD242">
            <v>-98</v>
          </cell>
          <cell r="CE242">
            <v>-14</v>
          </cell>
          <cell r="CF242">
            <v>0</v>
          </cell>
          <cell r="CG242">
            <v>-40</v>
          </cell>
          <cell r="CH242">
            <v>-589</v>
          </cell>
          <cell r="CI242">
            <v>-4</v>
          </cell>
          <cell r="CJ242">
            <v>-748</v>
          </cell>
          <cell r="CK242">
            <v>36</v>
          </cell>
          <cell r="CL242">
            <v>1120</v>
          </cell>
          <cell r="CM242">
            <v>407</v>
          </cell>
        </row>
        <row r="243">
          <cell r="A243">
            <v>42979</v>
          </cell>
          <cell r="B243">
            <v>190063</v>
          </cell>
          <cell r="C243">
            <v>22980</v>
          </cell>
          <cell r="D243">
            <v>213043</v>
          </cell>
          <cell r="E243">
            <v>78514</v>
          </cell>
          <cell r="F243">
            <v>4095</v>
          </cell>
          <cell r="G243">
            <v>82609</v>
          </cell>
          <cell r="H243">
            <v>26614</v>
          </cell>
          <cell r="I243">
            <v>109223</v>
          </cell>
          <cell r="J243">
            <v>9419</v>
          </cell>
          <cell r="K243">
            <v>34138</v>
          </cell>
          <cell r="L243">
            <v>152780</v>
          </cell>
          <cell r="M243">
            <v>37547</v>
          </cell>
          <cell r="N243">
            <v>403373</v>
          </cell>
          <cell r="O243">
            <v>45145</v>
          </cell>
          <cell r="P243">
            <v>2327</v>
          </cell>
          <cell r="Q243">
            <v>450844</v>
          </cell>
          <cell r="R243">
            <v>1.3</v>
          </cell>
          <cell r="S243">
            <v>1.3</v>
          </cell>
          <cell r="T243">
            <v>1.3</v>
          </cell>
          <cell r="U243">
            <v>-0.1</v>
          </cell>
          <cell r="V243">
            <v>-3.9</v>
          </cell>
          <cell r="W243">
            <v>-0.3</v>
          </cell>
          <cell r="X243">
            <v>1.6</v>
          </cell>
          <cell r="Y243">
            <v>0.2</v>
          </cell>
          <cell r="Z243">
            <v>0.7</v>
          </cell>
          <cell r="AA243">
            <v>0.9</v>
          </cell>
          <cell r="AB243">
            <v>0.4</v>
          </cell>
          <cell r="AC243">
            <v>-2.1</v>
          </cell>
          <cell r="AD243">
            <v>0.5</v>
          </cell>
          <cell r="AE243">
            <v>0.8</v>
          </cell>
          <cell r="AF243">
            <v>0.5</v>
          </cell>
          <cell r="AG243">
            <v>190344</v>
          </cell>
          <cell r="AH243">
            <v>22976</v>
          </cell>
          <cell r="AI243">
            <v>213321</v>
          </cell>
          <cell r="AJ243">
            <v>78382</v>
          </cell>
          <cell r="AK243">
            <v>4103</v>
          </cell>
          <cell r="AL243">
            <v>82486</v>
          </cell>
          <cell r="AM243">
            <v>26654</v>
          </cell>
          <cell r="AN243">
            <v>109140</v>
          </cell>
          <cell r="AO243">
            <v>9423</v>
          </cell>
          <cell r="AP243">
            <v>34128</v>
          </cell>
          <cell r="AQ243">
            <v>152692</v>
          </cell>
          <cell r="AR243">
            <v>36734</v>
          </cell>
          <cell r="AS243">
            <v>402746</v>
          </cell>
          <cell r="AT243">
            <v>45009</v>
          </cell>
          <cell r="AU243">
            <v>2592</v>
          </cell>
          <cell r="AV243">
            <v>450347</v>
          </cell>
          <cell r="AW243">
            <v>1.5</v>
          </cell>
          <cell r="AX243">
            <v>1.3</v>
          </cell>
          <cell r="AY243">
            <v>1.5</v>
          </cell>
          <cell r="AZ243">
            <v>1.6</v>
          </cell>
          <cell r="BA243">
            <v>-5.0999999999999996</v>
          </cell>
          <cell r="BB243">
            <v>1.2</v>
          </cell>
          <cell r="BC243">
            <v>1.3</v>
          </cell>
          <cell r="BD243">
            <v>1.2</v>
          </cell>
          <cell r="BE243">
            <v>0.8</v>
          </cell>
          <cell r="BF243">
            <v>0.9</v>
          </cell>
          <cell r="BG243">
            <v>1.1000000000000001</v>
          </cell>
          <cell r="BH243">
            <v>-4</v>
          </cell>
          <cell r="BI243">
            <v>0.8</v>
          </cell>
          <cell r="BJ243">
            <v>-0.6</v>
          </cell>
          <cell r="BK243">
            <v>0.7</v>
          </cell>
          <cell r="BL243">
            <v>190610</v>
          </cell>
          <cell r="BM243">
            <v>23028</v>
          </cell>
          <cell r="BN243">
            <v>213638</v>
          </cell>
          <cell r="BO243">
            <v>81771</v>
          </cell>
          <cell r="BP243">
            <v>4263</v>
          </cell>
          <cell r="BQ243">
            <v>86034</v>
          </cell>
          <cell r="BR243">
            <v>26619</v>
          </cell>
          <cell r="BS243">
            <v>112652</v>
          </cell>
          <cell r="BT243">
            <v>9423</v>
          </cell>
          <cell r="BU243">
            <v>33984</v>
          </cell>
          <cell r="BV243">
            <v>156059</v>
          </cell>
          <cell r="BW243">
            <v>34921</v>
          </cell>
          <cell r="BX243">
            <v>404618</v>
          </cell>
          <cell r="BY243">
            <v>45130</v>
          </cell>
          <cell r="BZ243">
            <v>383</v>
          </cell>
          <cell r="CA243">
            <v>450130</v>
          </cell>
          <cell r="CB243">
            <v>418</v>
          </cell>
          <cell r="CC243">
            <v>-147</v>
          </cell>
          <cell r="CD243">
            <v>-195</v>
          </cell>
          <cell r="CE243">
            <v>1</v>
          </cell>
          <cell r="CF243">
            <v>0</v>
          </cell>
          <cell r="CG243">
            <v>-14</v>
          </cell>
          <cell r="CH243">
            <v>-353</v>
          </cell>
          <cell r="CI243">
            <v>-263</v>
          </cell>
          <cell r="CJ243">
            <v>-199</v>
          </cell>
          <cell r="CK243">
            <v>87</v>
          </cell>
          <cell r="CL243">
            <v>856</v>
          </cell>
          <cell r="CM243">
            <v>745</v>
          </cell>
        </row>
        <row r="244">
          <cell r="A244">
            <v>43070</v>
          </cell>
          <cell r="B244">
            <v>192405</v>
          </cell>
          <cell r="C244">
            <v>23256</v>
          </cell>
          <cell r="D244">
            <v>215661</v>
          </cell>
          <cell r="E244">
            <v>78419</v>
          </cell>
          <cell r="F244">
            <v>3939</v>
          </cell>
          <cell r="G244">
            <v>82359</v>
          </cell>
          <cell r="H244">
            <v>26926</v>
          </cell>
          <cell r="I244">
            <v>109284</v>
          </cell>
          <cell r="J244">
            <v>9489</v>
          </cell>
          <cell r="K244">
            <v>34446</v>
          </cell>
          <cell r="L244">
            <v>153218</v>
          </cell>
          <cell r="M244">
            <v>37147</v>
          </cell>
          <cell r="N244">
            <v>405885</v>
          </cell>
          <cell r="O244">
            <v>45274</v>
          </cell>
          <cell r="P244">
            <v>1990</v>
          </cell>
          <cell r="Q244">
            <v>453163</v>
          </cell>
          <cell r="R244">
            <v>1.2</v>
          </cell>
          <cell r="S244">
            <v>1.2</v>
          </cell>
          <cell r="T244">
            <v>1.2</v>
          </cell>
          <cell r="U244">
            <v>-0.1</v>
          </cell>
          <cell r="V244">
            <v>-3.8</v>
          </cell>
          <cell r="W244">
            <v>-0.3</v>
          </cell>
          <cell r="X244">
            <v>1.2</v>
          </cell>
          <cell r="Y244">
            <v>0.1</v>
          </cell>
          <cell r="Z244">
            <v>0.7</v>
          </cell>
          <cell r="AA244">
            <v>0.9</v>
          </cell>
          <cell r="AB244">
            <v>0.3</v>
          </cell>
          <cell r="AC244">
            <v>-1.1000000000000001</v>
          </cell>
          <cell r="AD244">
            <v>0.6</v>
          </cell>
          <cell r="AE244">
            <v>0.3</v>
          </cell>
          <cell r="AF244">
            <v>0.5</v>
          </cell>
          <cell r="AG244">
            <v>192325</v>
          </cell>
          <cell r="AH244">
            <v>23275</v>
          </cell>
          <cell r="AI244">
            <v>215600</v>
          </cell>
          <cell r="AJ244">
            <v>79146</v>
          </cell>
          <cell r="AK244">
            <v>3864</v>
          </cell>
          <cell r="AL244">
            <v>83010</v>
          </cell>
          <cell r="AM244">
            <v>26813</v>
          </cell>
          <cell r="AN244">
            <v>109823</v>
          </cell>
          <cell r="AO244">
            <v>9488</v>
          </cell>
          <cell r="AP244">
            <v>34462</v>
          </cell>
          <cell r="AQ244">
            <v>153774</v>
          </cell>
          <cell r="AR244">
            <v>37828</v>
          </cell>
          <cell r="AS244">
            <v>407201</v>
          </cell>
          <cell r="AT244">
            <v>45107</v>
          </cell>
          <cell r="AU244">
            <v>1702</v>
          </cell>
          <cell r="AV244">
            <v>454010</v>
          </cell>
          <cell r="AW244">
            <v>1</v>
          </cell>
          <cell r="AX244">
            <v>1.3</v>
          </cell>
          <cell r="AY244">
            <v>1.1000000000000001</v>
          </cell>
          <cell r="AZ244">
            <v>1</v>
          </cell>
          <cell r="BA244">
            <v>-5.8</v>
          </cell>
          <cell r="BB244">
            <v>0.6</v>
          </cell>
          <cell r="BC244">
            <v>0.6</v>
          </cell>
          <cell r="BD244">
            <v>0.6</v>
          </cell>
          <cell r="BE244">
            <v>0.7</v>
          </cell>
          <cell r="BF244">
            <v>1</v>
          </cell>
          <cell r="BG244">
            <v>0.7</v>
          </cell>
          <cell r="BH244">
            <v>3</v>
          </cell>
          <cell r="BI244">
            <v>1.1000000000000001</v>
          </cell>
          <cell r="BJ244">
            <v>0.2</v>
          </cell>
          <cell r="BK244">
            <v>0.8</v>
          </cell>
          <cell r="BL244">
            <v>196199</v>
          </cell>
          <cell r="BM244">
            <v>23682</v>
          </cell>
          <cell r="BN244">
            <v>219881</v>
          </cell>
          <cell r="BO244">
            <v>84941</v>
          </cell>
          <cell r="BP244">
            <v>3991</v>
          </cell>
          <cell r="BQ244">
            <v>88931</v>
          </cell>
          <cell r="BR244">
            <v>26932</v>
          </cell>
          <cell r="BS244">
            <v>115863</v>
          </cell>
          <cell r="BT244">
            <v>9488</v>
          </cell>
          <cell r="BU244">
            <v>34481</v>
          </cell>
          <cell r="BV244">
            <v>159832</v>
          </cell>
          <cell r="BW244">
            <v>41990</v>
          </cell>
          <cell r="BX244">
            <v>421702</v>
          </cell>
          <cell r="BY244">
            <v>47001</v>
          </cell>
          <cell r="BZ244">
            <v>2746</v>
          </cell>
          <cell r="CA244">
            <v>471449</v>
          </cell>
        </row>
      </sheetData>
      <sheetData sheetId="15">
        <row r="1">
          <cell r="B1" t="str">
            <v>Agriculture, forestry and fishing (A) ;  Agriculture ;</v>
          </cell>
          <cell r="C1" t="str">
            <v>Agriculture, forestry and fishing (A) ;  Forestry and fishing ;</v>
          </cell>
          <cell r="D1" t="str">
            <v>Agriculture, forestry and fishing (A) ;</v>
          </cell>
          <cell r="E1" t="str">
            <v>Mining (B) ;  Coal Mining ;</v>
          </cell>
          <cell r="F1" t="str">
            <v>Mining (B) ;  Oil and gas extraction ;</v>
          </cell>
          <cell r="G1" t="str">
            <v>Mining (B) ;  Iron ore mining ;</v>
          </cell>
          <cell r="H1" t="str">
            <v>Mining (B) ;  Other mining ;</v>
          </cell>
          <cell r="I1" t="str">
            <v>Mining (B) ;  Mining excluding exploration and mining support services ;</v>
          </cell>
          <cell r="J1" t="str">
            <v>Mining (B) ;  Exploration and mining support services ;</v>
          </cell>
          <cell r="K1" t="str">
            <v>Mining (B) ;</v>
          </cell>
          <cell r="L1" t="str">
            <v>Manufacturing (C) ;  Food, beverage and tobacco products ;</v>
          </cell>
          <cell r="M1" t="str">
            <v>Manufacturing (C) ;  Petroleum, coal, chemical and rubber products ;</v>
          </cell>
          <cell r="N1" t="str">
            <v>Manufacturing (C) ;  Metal products ;</v>
          </cell>
          <cell r="O1" t="str">
            <v>Manufacturing (C) ;  Machinery and equipment ;</v>
          </cell>
          <cell r="P1" t="str">
            <v>Manufacturing (C) ;  Other manufacturing ;</v>
          </cell>
          <cell r="Q1" t="str">
            <v>Manufacturing (C) ;</v>
          </cell>
          <cell r="R1" t="str">
            <v>Electricity, gas, water and waste services (D) ;  Electricity ;</v>
          </cell>
          <cell r="S1" t="str">
            <v>Electricity, gas, water and waste services (D) ;  Gas ;</v>
          </cell>
          <cell r="T1" t="str">
            <v>Electricity, gas, water and waste services (D) ;  Water supply and waste services ;</v>
          </cell>
          <cell r="U1" t="str">
            <v>Electricity, gas, water and waste services (D) ;</v>
          </cell>
          <cell r="V1" t="str">
            <v>Construction (E) ;  Building construction ;</v>
          </cell>
          <cell r="W1" t="str">
            <v>Construction (E) ;  Heavy and civil engineering construction ;</v>
          </cell>
          <cell r="X1" t="str">
            <v>Construction (E) ;  Construction services ;</v>
          </cell>
          <cell r="Y1" t="str">
            <v>Construction (E) ;</v>
          </cell>
          <cell r="Z1" t="str">
            <v>Wholesale trade (F) ;</v>
          </cell>
          <cell r="AA1" t="str">
            <v>Retail trade (G) ;</v>
          </cell>
          <cell r="AB1" t="str">
            <v>Accommodation and food services (H) ;</v>
          </cell>
          <cell r="AC1" t="str">
            <v>Transport, postal and warehousing (I) ;  Road ;</v>
          </cell>
          <cell r="AD1" t="str">
            <v>Transport, postal and warehousing (I) ;  Air and space transport ;</v>
          </cell>
          <cell r="AE1" t="str">
            <v>Transport, postal and warehousing (I) ;  Rail, pipeline and other transport ;</v>
          </cell>
          <cell r="AF1" t="str">
            <v>Transport, postal and warehousing (I) ;  Transport, postal and storage services ;</v>
          </cell>
          <cell r="AG1" t="str">
            <v>Transport, postal and warehousing (I) ;</v>
          </cell>
          <cell r="AH1" t="str">
            <v>Information media and telecommunications (J) ;  Telecommunications services ;</v>
          </cell>
          <cell r="AI1" t="str">
            <v>Information media and telecommunications (J) ;  Other information and media services ;</v>
          </cell>
          <cell r="AJ1" t="str">
            <v>Information media and telecommunications (J) ;</v>
          </cell>
          <cell r="AK1" t="str">
            <v>Financial and insurance services (K) ;  Finance ;</v>
          </cell>
          <cell r="AL1" t="str">
            <v>Financial and insurance services (K) ;  Other financial and insurance services ;</v>
          </cell>
          <cell r="AM1" t="str">
            <v>Financial and insurance services (K) ;</v>
          </cell>
          <cell r="AN1" t="str">
            <v>Rental, hiring and real estate services (L) ;  Rental and hiring services ;</v>
          </cell>
          <cell r="AO1" t="str">
            <v>Rental, hiring and real estate services (L) ;  Property operators and real estate services ;</v>
          </cell>
          <cell r="AP1" t="str">
            <v>Rental, hiring and real estate services (L) ;</v>
          </cell>
          <cell r="AQ1" t="str">
            <v>Professional, scientific and technical services (M) ;  Computer system design and related services ;</v>
          </cell>
          <cell r="AR1" t="str">
            <v>Professional, scientific and technical services (M) ;  Other professional, scientific and technical services ;</v>
          </cell>
          <cell r="AS1" t="str">
            <v>Professional, scientific and technical services (M) ;</v>
          </cell>
          <cell r="AT1" t="str">
            <v>Administrative and support services (N) ;</v>
          </cell>
          <cell r="AU1" t="str">
            <v>Public administration and safety (O) ;</v>
          </cell>
          <cell r="AV1" t="str">
            <v>Education and training (P) ;</v>
          </cell>
          <cell r="AW1" t="str">
            <v>Health care and social assistance (Q) ;</v>
          </cell>
          <cell r="AX1" t="str">
            <v>Arts and recreation services (R) ;</v>
          </cell>
          <cell r="AY1" t="str">
            <v>Other services (S) ;</v>
          </cell>
          <cell r="AZ1" t="str">
            <v>Ownership of dwellings ;</v>
          </cell>
          <cell r="BA1" t="str">
            <v>Gross value added at basic prices ;</v>
          </cell>
          <cell r="BB1" t="str">
            <v>Taxes less subsidies on products ;</v>
          </cell>
          <cell r="BC1" t="str">
            <v>Statistical discrepancy (P) ;</v>
          </cell>
          <cell r="BD1" t="str">
            <v>GROSS DOMESTIC PRODUCT ;</v>
          </cell>
          <cell r="BE1" t="str">
            <v>Agriculture, forestry and fishing (A) ;  Agriculture: Percentage changes ;</v>
          </cell>
          <cell r="BF1" t="str">
            <v>Agriculture, forestry and fishing (A) ;  Forestry and fishing: Percentage changes ;</v>
          </cell>
          <cell r="BG1" t="str">
            <v>Agriculture, forestry and fishing (A) ;  Percentage changes ;</v>
          </cell>
          <cell r="BH1" t="str">
            <v>Mining (B) ;  Coal Mining: Percentage changes ;</v>
          </cell>
          <cell r="BI1" t="str">
            <v>Mining (B) ;  Oil and gas extraction: Percentage changes ;</v>
          </cell>
          <cell r="BJ1" t="str">
            <v>Mining (B) ;  Iron ore mining: Percentage changes ;</v>
          </cell>
          <cell r="BK1" t="str">
            <v>Mining (B) ;  Other mining: Percentage changes ;</v>
          </cell>
          <cell r="BL1" t="str">
            <v>Mining (B) ;  Mining excluding exploration and mining support services: Percentage changes ;</v>
          </cell>
          <cell r="BM1" t="str">
            <v>Mining (B) ;  Exploration and mining support services: Percentage changes ;</v>
          </cell>
          <cell r="BN1" t="str">
            <v>Mining (B) ;  Percentage changes ;</v>
          </cell>
          <cell r="BO1" t="str">
            <v>Manufacturing (C) ;  Food, beverage and tobacco products: Percentage changes ;</v>
          </cell>
          <cell r="BP1" t="str">
            <v>Manufacturing (C) ;  Petroleum, coal, chemical and rubber products: Percentage changes ;</v>
          </cell>
          <cell r="BQ1" t="str">
            <v>Manufacturing (C) ;  Metal products: Percentage changes ;</v>
          </cell>
          <cell r="BR1" t="str">
            <v>Manufacturing (C) ;  Machinery and equipment: Percentage changes ;</v>
          </cell>
          <cell r="BS1" t="str">
            <v>Manufacturing (C) ;  Other manufacturing: Percentage changes ;</v>
          </cell>
          <cell r="BT1" t="str">
            <v>Manufacturing (C) ;  Percentage changes ;</v>
          </cell>
          <cell r="BU1" t="str">
            <v>Electricity, gas, water and waste services (D) ;  Electricity: Percentage changes ;</v>
          </cell>
          <cell r="BV1" t="str">
            <v>Electricity, gas, water and waste services (D) ;  Gas: Percentage changes ;</v>
          </cell>
          <cell r="BW1" t="str">
            <v>Electricity, gas, water and waste services (D) ;  Water supply and waste services: Percentage changes ;</v>
          </cell>
          <cell r="BX1" t="str">
            <v>Electricity, gas, water and waste services (D) ;  Percentage changes ;</v>
          </cell>
          <cell r="BY1" t="str">
            <v>Construction (E) ;  Building construction: Percentage changes ;</v>
          </cell>
          <cell r="BZ1" t="str">
            <v>Construction (E) ;  Heavy and civil engineering construction: Percentage changes ;</v>
          </cell>
          <cell r="CA1" t="str">
            <v>Construction (E) ;  Construction services: Percentage changes ;</v>
          </cell>
          <cell r="CB1" t="str">
            <v>Construction (E) ;  Percentage changes ;</v>
          </cell>
          <cell r="CC1" t="str">
            <v>Wholesale trade (F) ;  Percentage changes ;</v>
          </cell>
          <cell r="CD1" t="str">
            <v>Retail trade (G) ;  Percentage changes ;</v>
          </cell>
          <cell r="CE1" t="str">
            <v>Accommodation and food services (H) ;  Percentage changes ;</v>
          </cell>
          <cell r="CF1" t="str">
            <v>Transport, postal and warehousing (I) ;  Road: Percentage changes ;</v>
          </cell>
          <cell r="CG1" t="str">
            <v>Transport, postal and warehousing (I) ;  Air and space transport: Percentage changes ;</v>
          </cell>
          <cell r="CH1" t="str">
            <v>Transport, postal and warehousing (I) ;  Rail, pipeline and other transport: Percentage changes ;</v>
          </cell>
          <cell r="CI1" t="str">
            <v>Transport, postal and warehousing (I) ;  Transport, postal and storage services: Percentage changes ;</v>
          </cell>
          <cell r="CJ1" t="str">
            <v>Transport, postal and warehousing (I) ;  Percentage changes ;</v>
          </cell>
          <cell r="CK1" t="str">
            <v>Information media and telecommunications (J) ;  Telecommunications services: Percentage changes ;</v>
          </cell>
          <cell r="CL1" t="str">
            <v>Information media and telecommunications (J) ;  Other information and media services: Percentage changes ;</v>
          </cell>
          <cell r="CM1" t="str">
            <v>Information media and telecommunications (J) ;  Percentage changes ;</v>
          </cell>
          <cell r="CN1" t="str">
            <v>Financial and insurance services (K) ;  Finance: Percentage changes ;</v>
          </cell>
          <cell r="CO1" t="str">
            <v>Financial and insurance services (K) ;  Other financial and insurance services: Percentage changes ;</v>
          </cell>
          <cell r="CP1" t="str">
            <v>Financial and insurance services (K) ;  Percentage changes ;</v>
          </cell>
          <cell r="CQ1" t="str">
            <v>Rental, hiring and real estate services (L) ;  Rental and hiring services: Percentage changes ;</v>
          </cell>
          <cell r="CR1" t="str">
            <v>Rental, hiring and real estate services (L) ;  Property operators and real estate services: Percentage changes ;</v>
          </cell>
          <cell r="CS1" t="str">
            <v>Rental, hiring and real estate services (L) ;  Percentage changes ;</v>
          </cell>
          <cell r="CT1" t="str">
            <v>Professional, scientific and technical services (M) ;  Computer system design and related services: Percentage changes ;</v>
          </cell>
          <cell r="CU1" t="str">
            <v>Professional, scientific and technical services (M) ;  Other professional, scientific and technical services: Percentage changes ;</v>
          </cell>
          <cell r="CV1" t="str">
            <v>Professional, scientific and technical services (M) ;  Percentage changes ;</v>
          </cell>
          <cell r="CW1" t="str">
            <v>Administrative and support services (N) ;  Percentage changes ;</v>
          </cell>
          <cell r="CX1" t="str">
            <v>Public administration and safety (O) ;  Percentage changes ;</v>
          </cell>
          <cell r="CY1" t="str">
            <v>Education and training (P) ;  Percentage changes ;</v>
          </cell>
          <cell r="CZ1" t="str">
            <v>Health care and social assistance (Q) ;  Percentage changes ;</v>
          </cell>
          <cell r="DA1" t="str">
            <v>Arts and recreation services (R) ;  Percentage changes ;</v>
          </cell>
          <cell r="DB1" t="str">
            <v>Other services (S) ;  Percentage changes ;</v>
          </cell>
          <cell r="DC1" t="str">
            <v>Ownership of dwellings ;  Percentage changes ;</v>
          </cell>
          <cell r="DD1" t="str">
            <v>Gross value added at basic prices: Percentage changes ;</v>
          </cell>
          <cell r="DE1" t="str">
            <v>Taxes less subsidies on products: Percentage changes ;</v>
          </cell>
          <cell r="DF1" t="str">
            <v>GROSS DOMESTIC PRODUCT: Percentage changes ;</v>
          </cell>
          <cell r="DG1" t="str">
            <v>Agriculture, forestry and fishing (A) ;  Agriculture ;</v>
          </cell>
          <cell r="DH1" t="str">
            <v>Agriculture, forestry and fishing (A) ;  Forestry and fishing ;</v>
          </cell>
          <cell r="DI1" t="str">
            <v>Agriculture, forestry and fishing (A) ;</v>
          </cell>
          <cell r="DJ1" t="str">
            <v>Mining (B) ;  Coal Mining ;</v>
          </cell>
          <cell r="DK1" t="str">
            <v>Mining (B) ;  Oil and gas extraction ;</v>
          </cell>
          <cell r="DL1" t="str">
            <v>Mining (B) ;  Iron ore mining ;</v>
          </cell>
          <cell r="DM1" t="str">
            <v>Mining (B) ;  Other mining ;</v>
          </cell>
          <cell r="DN1" t="str">
            <v>Mining (B) ;  Mining excluding exploration and mining support services ;</v>
          </cell>
          <cell r="DO1" t="str">
            <v>Mining (B) ;  Exploration and mining support services ;</v>
          </cell>
          <cell r="DP1" t="str">
            <v>Mining (B) ;</v>
          </cell>
          <cell r="DQ1" t="str">
            <v>Manufacturing (C) ;  Food, beverage and tobacco products ;</v>
          </cell>
          <cell r="DR1" t="str">
            <v>Manufacturing (C) ;  Petroleum, coal, chemical and rubber products ;</v>
          </cell>
          <cell r="DS1" t="str">
            <v>Manufacturing (C) ;  Metal products ;</v>
          </cell>
          <cell r="DT1" t="str">
            <v>Manufacturing (C) ;  Machinery and equipment ;</v>
          </cell>
          <cell r="DU1" t="str">
            <v>Manufacturing (C) ;  Other manufacturing ;</v>
          </cell>
          <cell r="DV1" t="str">
            <v>Manufacturing (C) ;</v>
          </cell>
          <cell r="DW1" t="str">
            <v>Electricity, gas, water and waste services (D) ;  Electricity ;</v>
          </cell>
          <cell r="DX1" t="str">
            <v>Electricity, gas, water and waste services (D) ;  Gas ;</v>
          </cell>
          <cell r="DY1" t="str">
            <v>Electricity, gas, water and waste services (D) ;  Water supply and waste services ;</v>
          </cell>
          <cell r="DZ1" t="str">
            <v>Electricity, gas, water and waste services (D) ;</v>
          </cell>
          <cell r="EA1" t="str">
            <v>Construction (E) ;  Building construction ;</v>
          </cell>
          <cell r="EB1" t="str">
            <v>Construction (E) ;  Heavy and civil engineering construction ;</v>
          </cell>
          <cell r="EC1" t="str">
            <v>Construction (E) ;  Construction services ;</v>
          </cell>
          <cell r="ED1" t="str">
            <v>Construction (E) ;</v>
          </cell>
          <cell r="EE1" t="str">
            <v>Wholesale trade (F) ;</v>
          </cell>
          <cell r="EF1" t="str">
            <v>Retail trade (G) ;</v>
          </cell>
          <cell r="EG1" t="str">
            <v>Accommodation and food services (H) ;</v>
          </cell>
          <cell r="EH1" t="str">
            <v>Transport, postal and warehousing (I) ;  Road ;</v>
          </cell>
          <cell r="EI1" t="str">
            <v>Transport, postal and warehousing (I) ;  Air and space transport ;</v>
          </cell>
          <cell r="EJ1" t="str">
            <v>Transport, postal and warehousing (I) ;  Rail, pipeline and other transport ;</v>
          </cell>
          <cell r="EK1" t="str">
            <v>Transport, postal and warehousing (I) ;  Transport, postal and storage services ;</v>
          </cell>
          <cell r="EL1" t="str">
            <v>Transport, postal and warehousing (I) ;</v>
          </cell>
          <cell r="EM1" t="str">
            <v>Information media and telecommunications (J) ;  Telecommunications services ;</v>
          </cell>
          <cell r="EN1" t="str">
            <v>Information media and telecommunications (J) ;  Other information and media services ;</v>
          </cell>
          <cell r="EO1" t="str">
            <v>Information media and telecommunications (J) ;</v>
          </cell>
          <cell r="EP1" t="str">
            <v>Financial and insurance services (K) ;  Finance ;</v>
          </cell>
          <cell r="EQ1" t="str">
            <v>Financial and insurance services (K) ;  Other financial and insurance services ;</v>
          </cell>
          <cell r="ER1" t="str">
            <v>Financial and insurance services (K) ;</v>
          </cell>
          <cell r="ES1" t="str">
            <v>Rental, hiring and real estate services (L) ;  Rental and hiring services ;</v>
          </cell>
          <cell r="ET1" t="str">
            <v>Rental, hiring and real estate services (L) ;  Property operators and real estate services ;</v>
          </cell>
          <cell r="EU1" t="str">
            <v>Rental, hiring and real estate services (L) ;</v>
          </cell>
          <cell r="EV1" t="str">
            <v>Professional, scientific and technical services (M) ;  Computer system design and related services ;</v>
          </cell>
          <cell r="EW1" t="str">
            <v>Professional, scientific and technical services (M) ;  Other professional, scientific and technical services ;</v>
          </cell>
          <cell r="EX1" t="str">
            <v>Professional, scientific and technical services (M) ;</v>
          </cell>
          <cell r="EY1" t="str">
            <v>Administrative and support services (N) ;</v>
          </cell>
          <cell r="EZ1" t="str">
            <v>Public administration and safety (O) ;</v>
          </cell>
          <cell r="FA1" t="str">
            <v>Education and training (P) ;</v>
          </cell>
          <cell r="FB1" t="str">
            <v>Health care and social assistance (Q) ;</v>
          </cell>
          <cell r="FC1" t="str">
            <v>Arts and recreation services (R) ;</v>
          </cell>
          <cell r="FD1" t="str">
            <v>Other services (S) ;</v>
          </cell>
          <cell r="FE1" t="str">
            <v>Ownership of dwellings ;</v>
          </cell>
          <cell r="FF1" t="str">
            <v>Gross value added at basic prices ;</v>
          </cell>
          <cell r="FG1" t="str">
            <v>Taxes less subsidies on products ;</v>
          </cell>
          <cell r="FH1" t="str">
            <v>Statistical discrepancy (P) ;</v>
          </cell>
          <cell r="FI1" t="str">
            <v>GROSS DOMESTIC PRODUCT ;</v>
          </cell>
          <cell r="FJ1" t="str">
            <v>Agriculture, forestry and fishing (A) ;  Agriculture: Percentage changes ;</v>
          </cell>
          <cell r="FK1" t="str">
            <v>Agriculture, forestry and fishing (A) ;  Forestry and fishing: Percentage changes ;</v>
          </cell>
          <cell r="FL1" t="str">
            <v>Agriculture, forestry and fishing (A) ;  Percentage changes ;</v>
          </cell>
          <cell r="FM1" t="str">
            <v>Mining (B) ;  Coal Mining: Percentage changes ;</v>
          </cell>
          <cell r="FN1" t="str">
            <v>Mining (B) ;  Oil and gas extraction: Percentage changes ;</v>
          </cell>
          <cell r="FO1" t="str">
            <v>Mining (B) ;  Iron ore mining: Percentage changes ;</v>
          </cell>
          <cell r="FP1" t="str">
            <v>Mining (B) ;  Other mining: Percentage changes ;</v>
          </cell>
          <cell r="FQ1" t="str">
            <v>Mining (B) ;  Mining excluding exploration and mining support services: Percentage changes ;</v>
          </cell>
          <cell r="FR1" t="str">
            <v>Mining (B) ;  Exploration and mining support services: Percentage changes ;</v>
          </cell>
          <cell r="FS1" t="str">
            <v>Mining (B) ;  Percentage changes ;</v>
          </cell>
          <cell r="FT1" t="str">
            <v>Manufacturing (C) ;  Food, beverage and tobacco products: Percentage changes ;</v>
          </cell>
          <cell r="FU1" t="str">
            <v>Manufacturing (C) ;  Petroleum, coal, chemical and rubber products: Percentage changes ;</v>
          </cell>
          <cell r="FV1" t="str">
            <v>Manufacturing (C) ;  Metal products: Percentage changes ;</v>
          </cell>
          <cell r="FW1" t="str">
            <v>Manufacturing (C) ;  Machinery and equipment: Percentage changes ;</v>
          </cell>
          <cell r="FX1" t="str">
            <v>Manufacturing (C) ;  Other manufacturing: Percentage changes ;</v>
          </cell>
          <cell r="FY1" t="str">
            <v>Manufacturing (C) ;  Percentage changes ;</v>
          </cell>
          <cell r="FZ1" t="str">
            <v>Electricity, gas, water and waste services (D) ;  Electricity: Percentage changes ;</v>
          </cell>
          <cell r="GA1" t="str">
            <v>Electricity, gas, water and waste services (D) ;  Gas: Percentage changes ;</v>
          </cell>
          <cell r="GB1" t="str">
            <v>Electricity, gas, water and waste services (D) ;  Water supply and waste services: Percentage changes ;</v>
          </cell>
          <cell r="GC1" t="str">
            <v>Electricity, gas, water and waste services (D) ;  Percentage changes ;</v>
          </cell>
          <cell r="GD1" t="str">
            <v>Construction (E) ;  Building construction: Percentage changes ;</v>
          </cell>
          <cell r="GE1" t="str">
            <v>Construction (E) ;  Heavy and civil engineering construction: Percentage changes ;</v>
          </cell>
          <cell r="GF1" t="str">
            <v>Construction (E) ;  Construction services: Percentage changes ;</v>
          </cell>
          <cell r="GG1" t="str">
            <v>Construction (E) ;  Percentage changes ;</v>
          </cell>
          <cell r="GH1" t="str">
            <v>Wholesale trade (F) ;  Percentage changes ;</v>
          </cell>
          <cell r="GI1" t="str">
            <v>Retail trade (G) ;  Percentage changes ;</v>
          </cell>
          <cell r="GJ1" t="str">
            <v>Accommodation and food services (H) ;  Percentage changes ;</v>
          </cell>
          <cell r="GK1" t="str">
            <v>Transport, postal and warehousing (I) ;  Road: Percentage changes ;</v>
          </cell>
          <cell r="GL1" t="str">
            <v>Transport, postal and warehousing (I) ;  Air and space transport: Percentage changes ;</v>
          </cell>
          <cell r="GM1" t="str">
            <v>Transport, postal and warehousing (I) ;  Rail, pipeline and other transport: Percentage changes ;</v>
          </cell>
          <cell r="GN1" t="str">
            <v>Transport, postal and warehousing (I) ;  Transport, postal and storage services: Percentage changes ;</v>
          </cell>
          <cell r="GO1" t="str">
            <v>Transport, postal and warehousing (I) ;  Percentage changes ;</v>
          </cell>
          <cell r="GP1" t="str">
            <v>Information media and telecommunications (J) ;  Telecommunications services: Percentage changes ;</v>
          </cell>
          <cell r="GQ1" t="str">
            <v>Information media and telecommunications (J) ;  Other information and media services: Percentage changes ;</v>
          </cell>
          <cell r="GR1" t="str">
            <v>Information media and telecommunications (J) ;  Percentage changes ;</v>
          </cell>
          <cell r="GS1" t="str">
            <v>Financial and insurance services (K) ;  Finance: Percentage changes ;</v>
          </cell>
          <cell r="GT1" t="str">
            <v>Financial and insurance services (K) ;  Other financial and insurance services: Percentage changes ;</v>
          </cell>
          <cell r="GU1" t="str">
            <v>Financial and insurance services (K) ;  Percentage changes ;</v>
          </cell>
          <cell r="GV1" t="str">
            <v>Rental, hiring and real estate services (L) ;  Rental and hiring services: Percentage changes ;</v>
          </cell>
          <cell r="GW1" t="str">
            <v>Rental, hiring and real estate services (L) ;  Property operators and real estate services: Percentage changes ;</v>
          </cell>
          <cell r="GX1" t="str">
            <v>Rental, hiring and real estate services (L) ;  Percentage changes ;</v>
          </cell>
          <cell r="GY1" t="str">
            <v>Professional, scientific and technical services (M) ;  Computer system design and related services: Percentage changes ;</v>
          </cell>
          <cell r="GZ1" t="str">
            <v>Professional, scientific and technical services (M) ;  Other professional, scientific and technical services: Percentage changes ;</v>
          </cell>
          <cell r="HA1" t="str">
            <v>Professional, scientific and technical services (M) ;  Percentage changes ;</v>
          </cell>
          <cell r="HB1" t="str">
            <v>Administrative and support services (N) ;  Percentage changes ;</v>
          </cell>
          <cell r="HC1" t="str">
            <v>Public administration and safety (O) ;  Percentage changes ;</v>
          </cell>
          <cell r="HD1" t="str">
            <v>Education and training (P) ;  Percentage changes ;</v>
          </cell>
          <cell r="HE1" t="str">
            <v>Health care and social assistance (Q) ;  Percentage changes ;</v>
          </cell>
          <cell r="HF1" t="str">
            <v>Arts and recreation services (R) ;  Percentage changes ;</v>
          </cell>
          <cell r="HG1" t="str">
            <v>Other services (S) ;  Percentage changes ;</v>
          </cell>
          <cell r="HH1" t="str">
            <v>Ownership of dwellings ;  Percentage changes ;</v>
          </cell>
          <cell r="HI1" t="str">
            <v>Gross value added at basic prices: Percentage changes ;</v>
          </cell>
          <cell r="HJ1" t="str">
            <v>Taxes less subsidies on products: Percentage changes ;</v>
          </cell>
          <cell r="HK1" t="str">
            <v>GROSS DOMESTIC PRODUCT: Percentage changes ;</v>
          </cell>
          <cell r="HL1" t="str">
            <v>Agriculture, forestry and fishing (A) ;  Agriculture ;</v>
          </cell>
          <cell r="HM1" t="str">
            <v>Agriculture, forestry and fishing (A) ;  Forestry and fishing ;</v>
          </cell>
          <cell r="HN1" t="str">
            <v>Agriculture, forestry and fishing (A) ;</v>
          </cell>
          <cell r="HO1" t="str">
            <v>Mining (B) ;  Coal Mining ;</v>
          </cell>
          <cell r="HP1" t="str">
            <v>Mining (B) ;  Oil and gas extraction ;</v>
          </cell>
          <cell r="HQ1" t="str">
            <v>Mining (B) ;  Iron ore mining ;</v>
          </cell>
          <cell r="HR1" t="str">
            <v>Mining (B) ;  Other mining ;</v>
          </cell>
          <cell r="HS1" t="str">
            <v>Mining (B) ;  Mining excluding exploration and mining support services ;</v>
          </cell>
          <cell r="HT1" t="str">
            <v>Mining (B) ;  Exploration and mining support services ;</v>
          </cell>
          <cell r="HU1" t="str">
            <v>Mining (B) ;</v>
          </cell>
          <cell r="HV1" t="str">
            <v>Manufacturing (C) ;  Food, beverage and tobacco products ;</v>
          </cell>
          <cell r="HW1" t="str">
            <v>Manufacturing (C) ;  Petroleum, coal, chemical and rubber products ;</v>
          </cell>
          <cell r="HX1" t="str">
            <v>Manufacturing (C) ;  Metal products ;</v>
          </cell>
          <cell r="HY1" t="str">
            <v>Manufacturing (C) ;  Machinery and equipment ;</v>
          </cell>
          <cell r="HZ1" t="str">
            <v>Manufacturing (C) ;  Other manufacturing ;</v>
          </cell>
          <cell r="IA1" t="str">
            <v>Manufacturing (C) ;</v>
          </cell>
          <cell r="IB1" t="str">
            <v>Electricity, gas, water and waste services (D) ;  Electricity ;</v>
          </cell>
          <cell r="IC1" t="str">
            <v>Electricity, gas, water and waste services (D) ;  Gas ;</v>
          </cell>
          <cell r="ID1" t="str">
            <v>Electricity, gas, water and waste services (D) ;  Water supply and waste services ;</v>
          </cell>
          <cell r="IE1" t="str">
            <v>Electricity, gas, water and waste services (D) ;</v>
          </cell>
          <cell r="IF1" t="str">
            <v>Construction (E) ;  Building construction ;</v>
          </cell>
          <cell r="IG1" t="str">
            <v>Construction (E) ;  Heavy and civil engineering construction ;</v>
          </cell>
          <cell r="IH1" t="str">
            <v>Construction (E) ;  Construction services ;</v>
          </cell>
          <cell r="II1" t="str">
            <v>Construction (E) ;</v>
          </cell>
          <cell r="IJ1" t="str">
            <v>Wholesale trade (F) ;</v>
          </cell>
          <cell r="IK1" t="str">
            <v>Retail trade (G) ;</v>
          </cell>
          <cell r="IL1" t="str">
            <v>Accommodation and food services (H) ;</v>
          </cell>
          <cell r="IM1" t="str">
            <v>Transport, postal and warehousing (I) ;  Road ;</v>
          </cell>
          <cell r="IN1" t="str">
            <v>Transport, postal and warehousing (I) ;  Air and space transport ;</v>
          </cell>
          <cell r="IO1" t="str">
            <v>Transport, postal and warehousing (I) ;  Rail, pipeline and other transport ;</v>
          </cell>
          <cell r="IP1" t="str">
            <v>Transport, postal and warehousing (I) ;  Transport, postal and storage services ;</v>
          </cell>
          <cell r="IQ1" t="str">
            <v>Transport, postal and warehousing (I)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Percent</v>
          </cell>
          <cell r="CZ2" t="str">
            <v>Percent</v>
          </cell>
          <cell r="DA2" t="str">
            <v>Percent</v>
          </cell>
          <cell r="DB2" t="str">
            <v>Percent</v>
          </cell>
          <cell r="DC2" t="str">
            <v>Percent</v>
          </cell>
          <cell r="DD2" t="str">
            <v>Percent</v>
          </cell>
          <cell r="DE2" t="str">
            <v>Percent</v>
          </cell>
          <cell r="DF2" t="str">
            <v>Percent</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Percent</v>
          </cell>
          <cell r="FV2" t="str">
            <v>Percent</v>
          </cell>
          <cell r="FW2" t="str">
            <v>Percent</v>
          </cell>
          <cell r="FX2" t="str">
            <v>Percent</v>
          </cell>
          <cell r="FY2" t="str">
            <v>Percent</v>
          </cell>
          <cell r="FZ2" t="str">
            <v>Percent</v>
          </cell>
          <cell r="GA2" t="str">
            <v>Percent</v>
          </cell>
          <cell r="GB2" t="str">
            <v>Percent</v>
          </cell>
          <cell r="GC2" t="str">
            <v>Percent</v>
          </cell>
          <cell r="GD2" t="str">
            <v>Percent</v>
          </cell>
          <cell r="GE2" t="str">
            <v>Percent</v>
          </cell>
          <cell r="GF2" t="str">
            <v>Percent</v>
          </cell>
          <cell r="GG2" t="str">
            <v>Percent</v>
          </cell>
          <cell r="GH2" t="str">
            <v>Percent</v>
          </cell>
          <cell r="GI2" t="str">
            <v>Percent</v>
          </cell>
          <cell r="GJ2" t="str">
            <v>Percent</v>
          </cell>
          <cell r="GK2" t="str">
            <v>Percent</v>
          </cell>
          <cell r="GL2" t="str">
            <v>Percent</v>
          </cell>
          <cell r="GM2" t="str">
            <v>Percent</v>
          </cell>
          <cell r="GN2" t="str">
            <v>Percent</v>
          </cell>
          <cell r="GO2" t="str">
            <v>Percent</v>
          </cell>
          <cell r="GP2" t="str">
            <v>Percent</v>
          </cell>
          <cell r="GQ2" t="str">
            <v>Percent</v>
          </cell>
          <cell r="GR2" t="str">
            <v>Percent</v>
          </cell>
          <cell r="GS2" t="str">
            <v>Percent</v>
          </cell>
          <cell r="GT2" t="str">
            <v>Percent</v>
          </cell>
          <cell r="GU2" t="str">
            <v>Percent</v>
          </cell>
          <cell r="GV2" t="str">
            <v>Percent</v>
          </cell>
          <cell r="GW2" t="str">
            <v>Percent</v>
          </cell>
          <cell r="GX2" t="str">
            <v>Percent</v>
          </cell>
          <cell r="GY2" t="str">
            <v>Percent</v>
          </cell>
          <cell r="GZ2" t="str">
            <v>Percent</v>
          </cell>
          <cell r="HA2" t="str">
            <v>Percent</v>
          </cell>
          <cell r="HB2" t="str">
            <v>Percent</v>
          </cell>
          <cell r="HC2" t="str">
            <v>Percent</v>
          </cell>
          <cell r="HD2" t="str">
            <v>Percent</v>
          </cell>
          <cell r="HE2" t="str">
            <v>Percent</v>
          </cell>
          <cell r="HF2" t="str">
            <v>Percent</v>
          </cell>
          <cell r="HG2" t="str">
            <v>Percent</v>
          </cell>
          <cell r="HH2" t="str">
            <v>Percent</v>
          </cell>
          <cell r="HI2" t="str">
            <v>Percent</v>
          </cell>
          <cell r="HJ2" t="str">
            <v>Percent</v>
          </cell>
          <cell r="HK2" t="str">
            <v>Percent</v>
          </cell>
          <cell r="HL2" t="str">
            <v>$ Millions</v>
          </cell>
          <cell r="HM2" t="str">
            <v>$ Millions</v>
          </cell>
          <cell r="HN2" t="str">
            <v>$ Millions</v>
          </cell>
          <cell r="HO2" t="str">
            <v>$ Millions</v>
          </cell>
          <cell r="HP2" t="str">
            <v>$ Millions</v>
          </cell>
          <cell r="HQ2" t="str">
            <v>$ Millions</v>
          </cell>
          <cell r="HR2" t="str">
            <v>$ Millions</v>
          </cell>
          <cell r="HS2" t="str">
            <v>$ Millions</v>
          </cell>
          <cell r="HT2" t="str">
            <v>$ Millions</v>
          </cell>
          <cell r="HU2" t="str">
            <v>$ Millions</v>
          </cell>
          <cell r="HV2" t="str">
            <v>$ Millions</v>
          </cell>
          <cell r="HW2" t="str">
            <v>$ Millions</v>
          </cell>
          <cell r="HX2" t="str">
            <v>$ Millions</v>
          </cell>
          <cell r="HY2" t="str">
            <v>$ Millions</v>
          </cell>
          <cell r="HZ2" t="str">
            <v>$ Millions</v>
          </cell>
          <cell r="IA2" t="str">
            <v>$ Millions</v>
          </cell>
          <cell r="IB2" t="str">
            <v>$ Millions</v>
          </cell>
          <cell r="IC2" t="str">
            <v>$ Millions</v>
          </cell>
          <cell r="ID2" t="str">
            <v>$ Millions</v>
          </cell>
          <cell r="IE2" t="str">
            <v>$ Millions</v>
          </cell>
          <cell r="IF2" t="str">
            <v>$ Millions</v>
          </cell>
          <cell r="IG2" t="str">
            <v>$ Millions</v>
          </cell>
          <cell r="IH2" t="str">
            <v>$ Millions</v>
          </cell>
          <cell r="II2" t="str">
            <v>$ Millions</v>
          </cell>
          <cell r="IJ2" t="str">
            <v>$ Millions</v>
          </cell>
          <cell r="IK2" t="str">
            <v>$ Millions</v>
          </cell>
          <cell r="IL2" t="str">
            <v>$ Millions</v>
          </cell>
          <cell r="IM2" t="str">
            <v>$ Millions</v>
          </cell>
          <cell r="IN2" t="str">
            <v>$ Millions</v>
          </cell>
          <cell r="IO2" t="str">
            <v>$ Millions</v>
          </cell>
          <cell r="IP2" t="str">
            <v>$ Millions</v>
          </cell>
          <cell r="IQ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Trend</v>
          </cell>
          <cell r="AH3" t="str">
            <v>Trend</v>
          </cell>
          <cell r="AI3" t="str">
            <v>Trend</v>
          </cell>
          <cell r="AJ3" t="str">
            <v>Trend</v>
          </cell>
          <cell r="AK3" t="str">
            <v>Trend</v>
          </cell>
          <cell r="AL3" t="str">
            <v>Trend</v>
          </cell>
          <cell r="AM3" t="str">
            <v>Trend</v>
          </cell>
          <cell r="AN3" t="str">
            <v>Trend</v>
          </cell>
          <cell r="AO3" t="str">
            <v>Trend</v>
          </cell>
          <cell r="AP3" t="str">
            <v>Trend</v>
          </cell>
          <cell r="AQ3" t="str">
            <v>Trend</v>
          </cell>
          <cell r="AR3" t="str">
            <v>Trend</v>
          </cell>
          <cell r="AS3" t="str">
            <v>Trend</v>
          </cell>
          <cell r="AT3" t="str">
            <v>Trend</v>
          </cell>
          <cell r="AU3" t="str">
            <v>Trend</v>
          </cell>
          <cell r="AV3" t="str">
            <v>Trend</v>
          </cell>
          <cell r="AW3" t="str">
            <v>Trend</v>
          </cell>
          <cell r="AX3" t="str">
            <v>Trend</v>
          </cell>
          <cell r="AY3" t="str">
            <v>Trend</v>
          </cell>
          <cell r="AZ3" t="str">
            <v>Trend</v>
          </cell>
          <cell r="BA3" t="str">
            <v>Trend</v>
          </cell>
          <cell r="BB3" t="str">
            <v>Trend</v>
          </cell>
          <cell r="BC3" t="str">
            <v>Trend</v>
          </cell>
          <cell r="BD3" t="str">
            <v>Trend</v>
          </cell>
          <cell r="BE3" t="str">
            <v>Trend</v>
          </cell>
          <cell r="BF3" t="str">
            <v>Trend</v>
          </cell>
          <cell r="BG3" t="str">
            <v>Trend</v>
          </cell>
          <cell r="BH3" t="str">
            <v>Trend</v>
          </cell>
          <cell r="BI3" t="str">
            <v>Trend</v>
          </cell>
          <cell r="BJ3" t="str">
            <v>Trend</v>
          </cell>
          <cell r="BK3" t="str">
            <v>Trend</v>
          </cell>
          <cell r="BL3" t="str">
            <v>Trend</v>
          </cell>
          <cell r="BM3" t="str">
            <v>Trend</v>
          </cell>
          <cell r="BN3" t="str">
            <v>Trend</v>
          </cell>
          <cell r="BO3" t="str">
            <v>Trend</v>
          </cell>
          <cell r="BP3" t="str">
            <v>Trend</v>
          </cell>
          <cell r="BQ3" t="str">
            <v>Trend</v>
          </cell>
          <cell r="BR3" t="str">
            <v>Trend</v>
          </cell>
          <cell r="BS3" t="str">
            <v>Trend</v>
          </cell>
          <cell r="BT3" t="str">
            <v>Trend</v>
          </cell>
          <cell r="BU3" t="str">
            <v>Trend</v>
          </cell>
          <cell r="BV3" t="str">
            <v>Trend</v>
          </cell>
          <cell r="BW3" t="str">
            <v>Trend</v>
          </cell>
          <cell r="BX3" t="str">
            <v>Trend</v>
          </cell>
          <cell r="BY3" t="str">
            <v>Trend</v>
          </cell>
          <cell r="BZ3" t="str">
            <v>Trend</v>
          </cell>
          <cell r="CA3" t="str">
            <v>Trend</v>
          </cell>
          <cell r="CB3" t="str">
            <v>Trend</v>
          </cell>
          <cell r="CC3" t="str">
            <v>Trend</v>
          </cell>
          <cell r="CD3" t="str">
            <v>Trend</v>
          </cell>
          <cell r="CE3" t="str">
            <v>Trend</v>
          </cell>
          <cell r="CF3" t="str">
            <v>Trend</v>
          </cell>
          <cell r="CG3" t="str">
            <v>Trend</v>
          </cell>
          <cell r="CH3" t="str">
            <v>Trend</v>
          </cell>
          <cell r="CI3" t="str">
            <v>Trend</v>
          </cell>
          <cell r="CJ3" t="str">
            <v>Trend</v>
          </cell>
          <cell r="CK3" t="str">
            <v>Trend</v>
          </cell>
          <cell r="CL3" t="str">
            <v>Trend</v>
          </cell>
          <cell r="CM3" t="str">
            <v>Trend</v>
          </cell>
          <cell r="CN3" t="str">
            <v>Trend</v>
          </cell>
          <cell r="CO3" t="str">
            <v>Trend</v>
          </cell>
          <cell r="CP3" t="str">
            <v>Trend</v>
          </cell>
          <cell r="CQ3" t="str">
            <v>Trend</v>
          </cell>
          <cell r="CR3" t="str">
            <v>Trend</v>
          </cell>
          <cell r="CS3" t="str">
            <v>Trend</v>
          </cell>
          <cell r="CT3" t="str">
            <v>Trend</v>
          </cell>
          <cell r="CU3" t="str">
            <v>Trend</v>
          </cell>
          <cell r="CV3" t="str">
            <v>Trend</v>
          </cell>
          <cell r="CW3" t="str">
            <v>Trend</v>
          </cell>
          <cell r="CX3" t="str">
            <v>Trend</v>
          </cell>
          <cell r="CY3" t="str">
            <v>Trend</v>
          </cell>
          <cell r="CZ3" t="str">
            <v>Trend</v>
          </cell>
          <cell r="DA3" t="str">
            <v>Trend</v>
          </cell>
          <cell r="DB3" t="str">
            <v>Trend</v>
          </cell>
          <cell r="DC3" t="str">
            <v>Trend</v>
          </cell>
          <cell r="DD3" t="str">
            <v>Trend</v>
          </cell>
          <cell r="DE3" t="str">
            <v>Trend</v>
          </cell>
          <cell r="DF3" t="str">
            <v>Trend</v>
          </cell>
          <cell r="DG3" t="str">
            <v>Seasonally Adjusted</v>
          </cell>
          <cell r="DH3" t="str">
            <v>Seasonally Adjusted</v>
          </cell>
          <cell r="DI3" t="str">
            <v>Seasonally Adjusted</v>
          </cell>
          <cell r="DJ3" t="str">
            <v>Seasonally Adjusted</v>
          </cell>
          <cell r="DK3" t="str">
            <v>Seasonally Adjusted</v>
          </cell>
          <cell r="DL3" t="str">
            <v>Seasonally Adjusted</v>
          </cell>
          <cell r="DM3" t="str">
            <v>Seasonally Adjusted</v>
          </cell>
          <cell r="DN3" t="str">
            <v>Seasonally Adjusted</v>
          </cell>
          <cell r="DO3" t="str">
            <v>Seasonally Adjusted</v>
          </cell>
          <cell r="DP3" t="str">
            <v>Seasonally Adjusted</v>
          </cell>
          <cell r="DQ3" t="str">
            <v>Seasonally Adjusted</v>
          </cell>
          <cell r="DR3" t="str">
            <v>Seasonally Adjusted</v>
          </cell>
          <cell r="DS3" t="str">
            <v>Seasonally Adjusted</v>
          </cell>
          <cell r="DT3" t="str">
            <v>Seasonally Adjusted</v>
          </cell>
          <cell r="DU3" t="str">
            <v>Seasonally Adjusted</v>
          </cell>
          <cell r="DV3" t="str">
            <v>Seasonally Adjusted</v>
          </cell>
          <cell r="DW3" t="str">
            <v>Seasonally Adjusted</v>
          </cell>
          <cell r="DX3" t="str">
            <v>Seasonally Adjusted</v>
          </cell>
          <cell r="DY3" t="str">
            <v>Seasonally Adjusted</v>
          </cell>
          <cell r="DZ3" t="str">
            <v>Seasonally Adjusted</v>
          </cell>
          <cell r="EA3" t="str">
            <v>Seasonally Adjusted</v>
          </cell>
          <cell r="EB3" t="str">
            <v>Seasonally Adjusted</v>
          </cell>
          <cell r="EC3" t="str">
            <v>Seasonally Adjusted</v>
          </cell>
          <cell r="ED3" t="str">
            <v>Seasonally Adjusted</v>
          </cell>
          <cell r="EE3" t="str">
            <v>Seasonally Adjusted</v>
          </cell>
          <cell r="EF3" t="str">
            <v>Seasonally Adjusted</v>
          </cell>
          <cell r="EG3" t="str">
            <v>Seasonally Adjusted</v>
          </cell>
          <cell r="EH3" t="str">
            <v>Seasonally Adjusted</v>
          </cell>
          <cell r="EI3" t="str">
            <v>Seasonally Adjusted</v>
          </cell>
          <cell r="EJ3" t="str">
            <v>Seasonally Adjusted</v>
          </cell>
          <cell r="EK3" t="str">
            <v>Seasonally Adjusted</v>
          </cell>
          <cell r="EL3" t="str">
            <v>Seasonally Adjusted</v>
          </cell>
          <cell r="EM3" t="str">
            <v>Seasonally Adjusted</v>
          </cell>
          <cell r="EN3" t="str">
            <v>Seasonally Adjusted</v>
          </cell>
          <cell r="EO3" t="str">
            <v>Seasonally Adjusted</v>
          </cell>
          <cell r="EP3" t="str">
            <v>Seasonally Adjusted</v>
          </cell>
          <cell r="EQ3" t="str">
            <v>Seasonally Adjusted</v>
          </cell>
          <cell r="ER3" t="str">
            <v>Seasonally Adjusted</v>
          </cell>
          <cell r="ES3" t="str">
            <v>Seasonally Adjusted</v>
          </cell>
          <cell r="ET3" t="str">
            <v>Seasonally Adjusted</v>
          </cell>
          <cell r="EU3" t="str">
            <v>Seasonally Adjusted</v>
          </cell>
          <cell r="EV3" t="str">
            <v>Seasonally Adjusted</v>
          </cell>
          <cell r="EW3" t="str">
            <v>Seasonally Adjusted</v>
          </cell>
          <cell r="EX3" t="str">
            <v>Seasonally Adjusted</v>
          </cell>
          <cell r="EY3" t="str">
            <v>Seasonally Adjusted</v>
          </cell>
          <cell r="EZ3" t="str">
            <v>Seasonally Adjusted</v>
          </cell>
          <cell r="FA3" t="str">
            <v>Seasonally Adjusted</v>
          </cell>
          <cell r="FB3" t="str">
            <v>Seasonally Adjusted</v>
          </cell>
          <cell r="FC3" t="str">
            <v>Seasonally Adjusted</v>
          </cell>
          <cell r="FD3" t="str">
            <v>Seasonally Adjusted</v>
          </cell>
          <cell r="FE3" t="str">
            <v>Seasonally Adjusted</v>
          </cell>
          <cell r="FF3" t="str">
            <v>Seasonally Adjusted</v>
          </cell>
          <cell r="FG3" t="str">
            <v>Seasonally Adjusted</v>
          </cell>
          <cell r="FH3" t="str">
            <v>Seasonally Adjusted</v>
          </cell>
          <cell r="FI3" t="str">
            <v>Seasonally Adjusted</v>
          </cell>
          <cell r="FJ3" t="str">
            <v>Seasonally Adjusted</v>
          </cell>
          <cell r="FK3" t="str">
            <v>Seasonally Adjusted</v>
          </cell>
          <cell r="FL3" t="str">
            <v>Seasonally Adjusted</v>
          </cell>
          <cell r="FM3" t="str">
            <v>Seasonally Adjusted</v>
          </cell>
          <cell r="FN3" t="str">
            <v>Seasonally Adjusted</v>
          </cell>
          <cell r="FO3" t="str">
            <v>Seasonally Adjusted</v>
          </cell>
          <cell r="FP3" t="str">
            <v>Seasonally Adjusted</v>
          </cell>
          <cell r="FQ3" t="str">
            <v>Seasonally Adjusted</v>
          </cell>
          <cell r="FR3" t="str">
            <v>Seasonally Adjusted</v>
          </cell>
          <cell r="FS3" t="str">
            <v>Seasonally Adjusted</v>
          </cell>
          <cell r="FT3" t="str">
            <v>Seasonally Adjusted</v>
          </cell>
          <cell r="FU3" t="str">
            <v>Seasonally Adjusted</v>
          </cell>
          <cell r="FV3" t="str">
            <v>Seasonally Adjusted</v>
          </cell>
          <cell r="FW3" t="str">
            <v>Seasonally Adjusted</v>
          </cell>
          <cell r="FX3" t="str">
            <v>Seasonally Adjusted</v>
          </cell>
          <cell r="FY3" t="str">
            <v>Seasonally Adjusted</v>
          </cell>
          <cell r="FZ3" t="str">
            <v>Seasonally Adjusted</v>
          </cell>
          <cell r="GA3" t="str">
            <v>Seasonally Adjusted</v>
          </cell>
          <cell r="GB3" t="str">
            <v>Seasonally Adjusted</v>
          </cell>
          <cell r="GC3" t="str">
            <v>Seasonally Adjusted</v>
          </cell>
          <cell r="GD3" t="str">
            <v>Seasonally Adjusted</v>
          </cell>
          <cell r="GE3" t="str">
            <v>Seasonally Adjusted</v>
          </cell>
          <cell r="GF3" t="str">
            <v>Seasonally Adjusted</v>
          </cell>
          <cell r="GG3" t="str">
            <v>Seasonally Adjusted</v>
          </cell>
          <cell r="GH3" t="str">
            <v>Seasonally Adjusted</v>
          </cell>
          <cell r="GI3" t="str">
            <v>Seasonally Adjusted</v>
          </cell>
          <cell r="GJ3" t="str">
            <v>Seasonally Adjusted</v>
          </cell>
          <cell r="GK3" t="str">
            <v>Seasonally Adjusted</v>
          </cell>
          <cell r="GL3" t="str">
            <v>Seasonally Adjusted</v>
          </cell>
          <cell r="GM3" t="str">
            <v>Seasonally Adjusted</v>
          </cell>
          <cell r="GN3" t="str">
            <v>Seasonally Adjusted</v>
          </cell>
          <cell r="GO3" t="str">
            <v>Seasonally Adjusted</v>
          </cell>
          <cell r="GP3" t="str">
            <v>Seasonally Adjusted</v>
          </cell>
          <cell r="GQ3" t="str">
            <v>Seasonally Adjusted</v>
          </cell>
          <cell r="GR3" t="str">
            <v>Seasonally Adjusted</v>
          </cell>
          <cell r="GS3" t="str">
            <v>Seasonally Adjusted</v>
          </cell>
          <cell r="GT3" t="str">
            <v>Seasonally Adjusted</v>
          </cell>
          <cell r="GU3" t="str">
            <v>Seasonally Adjusted</v>
          </cell>
          <cell r="GV3" t="str">
            <v>Seasonally Adjusted</v>
          </cell>
          <cell r="GW3" t="str">
            <v>Seasonally Adjusted</v>
          </cell>
          <cell r="GX3" t="str">
            <v>Seasonally Adjusted</v>
          </cell>
          <cell r="GY3" t="str">
            <v>Seasonally Adjusted</v>
          </cell>
          <cell r="GZ3" t="str">
            <v>Seasonally Adjusted</v>
          </cell>
          <cell r="HA3" t="str">
            <v>Seasonally Adjusted</v>
          </cell>
          <cell r="HB3" t="str">
            <v>Seasonally Adjusted</v>
          </cell>
          <cell r="HC3" t="str">
            <v>Seasonally Adjusted</v>
          </cell>
          <cell r="HD3" t="str">
            <v>Seasonally Adjusted</v>
          </cell>
          <cell r="HE3" t="str">
            <v>Seasonally Adjusted</v>
          </cell>
          <cell r="HF3" t="str">
            <v>Seasonally Adjusted</v>
          </cell>
          <cell r="HG3" t="str">
            <v>Seasonally Adjusted</v>
          </cell>
          <cell r="HH3" t="str">
            <v>Seasonally Adjusted</v>
          </cell>
          <cell r="HI3" t="str">
            <v>Seasonally Adjusted</v>
          </cell>
          <cell r="HJ3" t="str">
            <v>Seasonally Adjusted</v>
          </cell>
          <cell r="HK3" t="str">
            <v>Seasonally Adjusted</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cell r="CX5" t="str">
            <v>Quarter</v>
          </cell>
          <cell r="CY5" t="str">
            <v>Quarter</v>
          </cell>
          <cell r="CZ5" t="str">
            <v>Quarter</v>
          </cell>
          <cell r="DA5" t="str">
            <v>Quarter</v>
          </cell>
          <cell r="DB5" t="str">
            <v>Quarter</v>
          </cell>
          <cell r="DC5" t="str">
            <v>Quarter</v>
          </cell>
          <cell r="DD5" t="str">
            <v>Quarter</v>
          </cell>
          <cell r="DE5" t="str">
            <v>Quarter</v>
          </cell>
          <cell r="DF5" t="str">
            <v>Quarter</v>
          </cell>
          <cell r="DG5" t="str">
            <v>Quarter</v>
          </cell>
          <cell r="DH5" t="str">
            <v>Quarter</v>
          </cell>
          <cell r="DI5" t="str">
            <v>Quarter</v>
          </cell>
          <cell r="DJ5" t="str">
            <v>Quarter</v>
          </cell>
          <cell r="DK5" t="str">
            <v>Quarter</v>
          </cell>
          <cell r="DL5" t="str">
            <v>Quarter</v>
          </cell>
          <cell r="DM5" t="str">
            <v>Quarter</v>
          </cell>
          <cell r="DN5" t="str">
            <v>Quarter</v>
          </cell>
          <cell r="DO5" t="str">
            <v>Quarter</v>
          </cell>
          <cell r="DP5" t="str">
            <v>Quarter</v>
          </cell>
          <cell r="DQ5" t="str">
            <v>Quarter</v>
          </cell>
          <cell r="DR5" t="str">
            <v>Quarter</v>
          </cell>
          <cell r="DS5" t="str">
            <v>Quarter</v>
          </cell>
          <cell r="DT5" t="str">
            <v>Quarter</v>
          </cell>
          <cell r="DU5" t="str">
            <v>Quarter</v>
          </cell>
          <cell r="DV5" t="str">
            <v>Quarter</v>
          </cell>
          <cell r="DW5" t="str">
            <v>Quarter</v>
          </cell>
          <cell r="DX5" t="str">
            <v>Quarter</v>
          </cell>
          <cell r="DY5" t="str">
            <v>Quarter</v>
          </cell>
          <cell r="DZ5" t="str">
            <v>Quarter</v>
          </cell>
          <cell r="EA5" t="str">
            <v>Quarter</v>
          </cell>
          <cell r="EB5" t="str">
            <v>Quarter</v>
          </cell>
          <cell r="EC5" t="str">
            <v>Quarter</v>
          </cell>
          <cell r="ED5" t="str">
            <v>Quarter</v>
          </cell>
          <cell r="EE5" t="str">
            <v>Quarter</v>
          </cell>
          <cell r="EF5" t="str">
            <v>Quarter</v>
          </cell>
          <cell r="EG5" t="str">
            <v>Quarter</v>
          </cell>
          <cell r="EH5" t="str">
            <v>Quarter</v>
          </cell>
          <cell r="EI5" t="str">
            <v>Quarter</v>
          </cell>
          <cell r="EJ5" t="str">
            <v>Quarter</v>
          </cell>
          <cell r="EK5" t="str">
            <v>Quarter</v>
          </cell>
          <cell r="EL5" t="str">
            <v>Quarter</v>
          </cell>
          <cell r="EM5" t="str">
            <v>Quarter</v>
          </cell>
          <cell r="EN5" t="str">
            <v>Quarter</v>
          </cell>
          <cell r="EO5" t="str">
            <v>Quarter</v>
          </cell>
          <cell r="EP5" t="str">
            <v>Quarter</v>
          </cell>
          <cell r="EQ5" t="str">
            <v>Quarter</v>
          </cell>
          <cell r="ER5" t="str">
            <v>Quarter</v>
          </cell>
          <cell r="ES5" t="str">
            <v>Quarter</v>
          </cell>
          <cell r="ET5" t="str">
            <v>Quarter</v>
          </cell>
          <cell r="EU5" t="str">
            <v>Quarter</v>
          </cell>
          <cell r="EV5" t="str">
            <v>Quarter</v>
          </cell>
          <cell r="EW5" t="str">
            <v>Quarter</v>
          </cell>
          <cell r="EX5" t="str">
            <v>Quarter</v>
          </cell>
          <cell r="EY5" t="str">
            <v>Quarter</v>
          </cell>
          <cell r="EZ5" t="str">
            <v>Quarter</v>
          </cell>
          <cell r="FA5" t="str">
            <v>Quarter</v>
          </cell>
          <cell r="FB5" t="str">
            <v>Quarter</v>
          </cell>
          <cell r="FC5" t="str">
            <v>Quarter</v>
          </cell>
          <cell r="FD5" t="str">
            <v>Quarter</v>
          </cell>
          <cell r="FE5" t="str">
            <v>Quarter</v>
          </cell>
          <cell r="FF5" t="str">
            <v>Quarter</v>
          </cell>
          <cell r="FG5" t="str">
            <v>Quarter</v>
          </cell>
          <cell r="FH5" t="str">
            <v>Quarter</v>
          </cell>
          <cell r="FI5" t="str">
            <v>Quarter</v>
          </cell>
          <cell r="FJ5" t="str">
            <v>Quarter</v>
          </cell>
          <cell r="FK5" t="str">
            <v>Quarter</v>
          </cell>
          <cell r="FL5" t="str">
            <v>Quarter</v>
          </cell>
          <cell r="FM5" t="str">
            <v>Quarter</v>
          </cell>
          <cell r="FN5" t="str">
            <v>Quarter</v>
          </cell>
          <cell r="FO5" t="str">
            <v>Quarter</v>
          </cell>
          <cell r="FP5" t="str">
            <v>Quarter</v>
          </cell>
          <cell r="FQ5" t="str">
            <v>Quarter</v>
          </cell>
          <cell r="FR5" t="str">
            <v>Quarter</v>
          </cell>
          <cell r="FS5" t="str">
            <v>Quarter</v>
          </cell>
          <cell r="FT5" t="str">
            <v>Quarter</v>
          </cell>
          <cell r="FU5" t="str">
            <v>Quarter</v>
          </cell>
          <cell r="FV5" t="str">
            <v>Quarter</v>
          </cell>
          <cell r="FW5" t="str">
            <v>Quarter</v>
          </cell>
          <cell r="FX5" t="str">
            <v>Quarter</v>
          </cell>
          <cell r="FY5" t="str">
            <v>Quarter</v>
          </cell>
          <cell r="FZ5" t="str">
            <v>Quarter</v>
          </cell>
          <cell r="GA5" t="str">
            <v>Quarter</v>
          </cell>
          <cell r="GB5" t="str">
            <v>Quarter</v>
          </cell>
          <cell r="GC5" t="str">
            <v>Quarter</v>
          </cell>
          <cell r="GD5" t="str">
            <v>Quarter</v>
          </cell>
          <cell r="GE5" t="str">
            <v>Quarter</v>
          </cell>
          <cell r="GF5" t="str">
            <v>Quarter</v>
          </cell>
          <cell r="GG5" t="str">
            <v>Quarter</v>
          </cell>
          <cell r="GH5" t="str">
            <v>Quarter</v>
          </cell>
          <cell r="GI5" t="str">
            <v>Quarter</v>
          </cell>
          <cell r="GJ5" t="str">
            <v>Quarter</v>
          </cell>
          <cell r="GK5" t="str">
            <v>Quarter</v>
          </cell>
          <cell r="GL5" t="str">
            <v>Quarter</v>
          </cell>
          <cell r="GM5" t="str">
            <v>Quarter</v>
          </cell>
          <cell r="GN5" t="str">
            <v>Quarter</v>
          </cell>
          <cell r="GO5" t="str">
            <v>Quarter</v>
          </cell>
          <cell r="GP5" t="str">
            <v>Quarter</v>
          </cell>
          <cell r="GQ5" t="str">
            <v>Quarter</v>
          </cell>
          <cell r="GR5" t="str">
            <v>Quarter</v>
          </cell>
          <cell r="GS5" t="str">
            <v>Quarter</v>
          </cell>
          <cell r="GT5" t="str">
            <v>Quarter</v>
          </cell>
          <cell r="GU5" t="str">
            <v>Quarter</v>
          </cell>
          <cell r="GV5" t="str">
            <v>Quarter</v>
          </cell>
          <cell r="GW5" t="str">
            <v>Quarter</v>
          </cell>
          <cell r="GX5" t="str">
            <v>Quarter</v>
          </cell>
          <cell r="GY5" t="str">
            <v>Quarter</v>
          </cell>
          <cell r="GZ5" t="str">
            <v>Quarter</v>
          </cell>
          <cell r="HA5" t="str">
            <v>Quarter</v>
          </cell>
          <cell r="HB5" t="str">
            <v>Quarter</v>
          </cell>
          <cell r="HC5" t="str">
            <v>Quarter</v>
          </cell>
          <cell r="HD5" t="str">
            <v>Quarter</v>
          </cell>
          <cell r="HE5" t="str">
            <v>Quarter</v>
          </cell>
          <cell r="HF5" t="str">
            <v>Quarter</v>
          </cell>
          <cell r="HG5" t="str">
            <v>Quarter</v>
          </cell>
          <cell r="HH5" t="str">
            <v>Quarter</v>
          </cell>
          <cell r="HI5" t="str">
            <v>Quarter</v>
          </cell>
          <cell r="HJ5" t="str">
            <v>Quarter</v>
          </cell>
          <cell r="HK5" t="str">
            <v>Quarter</v>
          </cell>
          <cell r="HL5" t="str">
            <v>Quarter</v>
          </cell>
          <cell r="HM5" t="str">
            <v>Quarter</v>
          </cell>
          <cell r="HN5" t="str">
            <v>Quarter</v>
          </cell>
          <cell r="HO5" t="str">
            <v>Quarter</v>
          </cell>
          <cell r="HP5" t="str">
            <v>Quarter</v>
          </cell>
          <cell r="HQ5" t="str">
            <v>Quarter</v>
          </cell>
          <cell r="HR5" t="str">
            <v>Quarter</v>
          </cell>
          <cell r="HS5" t="str">
            <v>Quarter</v>
          </cell>
          <cell r="HT5" t="str">
            <v>Quarter</v>
          </cell>
          <cell r="HU5" t="str">
            <v>Quarter</v>
          </cell>
          <cell r="HV5" t="str">
            <v>Quarter</v>
          </cell>
          <cell r="HW5" t="str">
            <v>Quarter</v>
          </cell>
          <cell r="HX5" t="str">
            <v>Quarter</v>
          </cell>
          <cell r="HY5" t="str">
            <v>Quarter</v>
          </cell>
          <cell r="HZ5" t="str">
            <v>Quarter</v>
          </cell>
          <cell r="IA5" t="str">
            <v>Quarter</v>
          </cell>
          <cell r="IB5" t="str">
            <v>Quarter</v>
          </cell>
          <cell r="IC5" t="str">
            <v>Quarter</v>
          </cell>
          <cell r="ID5" t="str">
            <v>Quarter</v>
          </cell>
          <cell r="IE5" t="str">
            <v>Quarter</v>
          </cell>
          <cell r="IF5" t="str">
            <v>Quarter</v>
          </cell>
          <cell r="IG5" t="str">
            <v>Quarter</v>
          </cell>
          <cell r="IH5" t="str">
            <v>Quarter</v>
          </cell>
          <cell r="II5" t="str">
            <v>Quarter</v>
          </cell>
          <cell r="IJ5" t="str">
            <v>Quarter</v>
          </cell>
          <cell r="IK5" t="str">
            <v>Quarter</v>
          </cell>
          <cell r="IL5" t="str">
            <v>Quarter</v>
          </cell>
          <cell r="IM5" t="str">
            <v>Quarter</v>
          </cell>
          <cell r="IN5" t="str">
            <v>Quarter</v>
          </cell>
          <cell r="IO5" t="str">
            <v>Quarter</v>
          </cell>
          <cell r="IP5" t="str">
            <v>Quarter</v>
          </cell>
          <cell r="IQ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cell r="CX6">
            <v>3</v>
          </cell>
          <cell r="CY6">
            <v>3</v>
          </cell>
          <cell r="CZ6">
            <v>3</v>
          </cell>
          <cell r="DA6">
            <v>3</v>
          </cell>
          <cell r="DB6">
            <v>3</v>
          </cell>
          <cell r="DC6">
            <v>3</v>
          </cell>
          <cell r="DD6">
            <v>3</v>
          </cell>
          <cell r="DE6">
            <v>3</v>
          </cell>
          <cell r="DF6">
            <v>3</v>
          </cell>
          <cell r="DG6">
            <v>3</v>
          </cell>
          <cell r="DH6">
            <v>3</v>
          </cell>
          <cell r="DI6">
            <v>3</v>
          </cell>
          <cell r="DJ6">
            <v>3</v>
          </cell>
          <cell r="DK6">
            <v>3</v>
          </cell>
          <cell r="DL6">
            <v>3</v>
          </cell>
          <cell r="DM6">
            <v>3</v>
          </cell>
          <cell r="DN6">
            <v>3</v>
          </cell>
          <cell r="DO6">
            <v>3</v>
          </cell>
          <cell r="DP6">
            <v>3</v>
          </cell>
          <cell r="DQ6">
            <v>3</v>
          </cell>
          <cell r="DR6">
            <v>3</v>
          </cell>
          <cell r="DS6">
            <v>3</v>
          </cell>
          <cell r="DT6">
            <v>3</v>
          </cell>
          <cell r="DU6">
            <v>3</v>
          </cell>
          <cell r="DV6">
            <v>3</v>
          </cell>
          <cell r="DW6">
            <v>3</v>
          </cell>
          <cell r="DX6">
            <v>3</v>
          </cell>
          <cell r="DY6">
            <v>3</v>
          </cell>
          <cell r="DZ6">
            <v>3</v>
          </cell>
          <cell r="EA6">
            <v>3</v>
          </cell>
          <cell r="EB6">
            <v>3</v>
          </cell>
          <cell r="EC6">
            <v>3</v>
          </cell>
          <cell r="ED6">
            <v>3</v>
          </cell>
          <cell r="EE6">
            <v>3</v>
          </cell>
          <cell r="EF6">
            <v>3</v>
          </cell>
          <cell r="EG6">
            <v>3</v>
          </cell>
          <cell r="EH6">
            <v>3</v>
          </cell>
          <cell r="EI6">
            <v>3</v>
          </cell>
          <cell r="EJ6">
            <v>3</v>
          </cell>
          <cell r="EK6">
            <v>3</v>
          </cell>
          <cell r="EL6">
            <v>3</v>
          </cell>
          <cell r="EM6">
            <v>3</v>
          </cell>
          <cell r="EN6">
            <v>3</v>
          </cell>
          <cell r="EO6">
            <v>3</v>
          </cell>
          <cell r="EP6">
            <v>3</v>
          </cell>
          <cell r="EQ6">
            <v>3</v>
          </cell>
          <cell r="ER6">
            <v>3</v>
          </cell>
          <cell r="ES6">
            <v>3</v>
          </cell>
          <cell r="ET6">
            <v>3</v>
          </cell>
          <cell r="EU6">
            <v>3</v>
          </cell>
          <cell r="EV6">
            <v>3</v>
          </cell>
          <cell r="EW6">
            <v>3</v>
          </cell>
          <cell r="EX6">
            <v>3</v>
          </cell>
          <cell r="EY6">
            <v>3</v>
          </cell>
          <cell r="EZ6">
            <v>3</v>
          </cell>
          <cell r="FA6">
            <v>3</v>
          </cell>
          <cell r="FB6">
            <v>3</v>
          </cell>
          <cell r="FC6">
            <v>3</v>
          </cell>
          <cell r="FD6">
            <v>3</v>
          </cell>
          <cell r="FE6">
            <v>3</v>
          </cell>
          <cell r="FF6">
            <v>3</v>
          </cell>
          <cell r="FG6">
            <v>3</v>
          </cell>
          <cell r="FH6">
            <v>3</v>
          </cell>
          <cell r="FI6">
            <v>3</v>
          </cell>
          <cell r="FJ6">
            <v>3</v>
          </cell>
          <cell r="FK6">
            <v>3</v>
          </cell>
          <cell r="FL6">
            <v>3</v>
          </cell>
          <cell r="FM6">
            <v>3</v>
          </cell>
          <cell r="FN6">
            <v>3</v>
          </cell>
          <cell r="FO6">
            <v>3</v>
          </cell>
          <cell r="FP6">
            <v>3</v>
          </cell>
          <cell r="FQ6">
            <v>3</v>
          </cell>
          <cell r="FR6">
            <v>3</v>
          </cell>
          <cell r="FS6">
            <v>3</v>
          </cell>
          <cell r="FT6">
            <v>3</v>
          </cell>
          <cell r="FU6">
            <v>3</v>
          </cell>
          <cell r="FV6">
            <v>3</v>
          </cell>
          <cell r="FW6">
            <v>3</v>
          </cell>
          <cell r="FX6">
            <v>3</v>
          </cell>
          <cell r="FY6">
            <v>3</v>
          </cell>
          <cell r="FZ6">
            <v>3</v>
          </cell>
          <cell r="GA6">
            <v>3</v>
          </cell>
          <cell r="GB6">
            <v>3</v>
          </cell>
          <cell r="GC6">
            <v>3</v>
          </cell>
          <cell r="GD6">
            <v>3</v>
          </cell>
          <cell r="GE6">
            <v>3</v>
          </cell>
          <cell r="GF6">
            <v>3</v>
          </cell>
          <cell r="GG6">
            <v>3</v>
          </cell>
          <cell r="GH6">
            <v>3</v>
          </cell>
          <cell r="GI6">
            <v>3</v>
          </cell>
          <cell r="GJ6">
            <v>3</v>
          </cell>
          <cell r="GK6">
            <v>3</v>
          </cell>
          <cell r="GL6">
            <v>3</v>
          </cell>
          <cell r="GM6">
            <v>3</v>
          </cell>
          <cell r="GN6">
            <v>3</v>
          </cell>
          <cell r="GO6">
            <v>3</v>
          </cell>
          <cell r="GP6">
            <v>3</v>
          </cell>
          <cell r="GQ6">
            <v>3</v>
          </cell>
          <cell r="GR6">
            <v>3</v>
          </cell>
          <cell r="GS6">
            <v>3</v>
          </cell>
          <cell r="GT6">
            <v>3</v>
          </cell>
          <cell r="GU6">
            <v>3</v>
          </cell>
          <cell r="GV6">
            <v>3</v>
          </cell>
          <cell r="GW6">
            <v>3</v>
          </cell>
          <cell r="GX6">
            <v>3</v>
          </cell>
          <cell r="GY6">
            <v>3</v>
          </cell>
          <cell r="GZ6">
            <v>3</v>
          </cell>
          <cell r="HA6">
            <v>3</v>
          </cell>
          <cell r="HB6">
            <v>3</v>
          </cell>
          <cell r="HC6">
            <v>3</v>
          </cell>
          <cell r="HD6">
            <v>3</v>
          </cell>
          <cell r="HE6">
            <v>3</v>
          </cell>
          <cell r="HF6">
            <v>3</v>
          </cell>
          <cell r="HG6">
            <v>3</v>
          </cell>
          <cell r="HH6">
            <v>3</v>
          </cell>
          <cell r="HI6">
            <v>3</v>
          </cell>
          <cell r="HJ6">
            <v>3</v>
          </cell>
          <cell r="HK6">
            <v>3</v>
          </cell>
          <cell r="HL6">
            <v>3</v>
          </cell>
          <cell r="HM6">
            <v>3</v>
          </cell>
          <cell r="HN6">
            <v>3</v>
          </cell>
          <cell r="HO6">
            <v>3</v>
          </cell>
          <cell r="HP6">
            <v>3</v>
          </cell>
          <cell r="HQ6">
            <v>3</v>
          </cell>
          <cell r="HR6">
            <v>3</v>
          </cell>
          <cell r="HS6">
            <v>3</v>
          </cell>
          <cell r="HT6">
            <v>3</v>
          </cell>
          <cell r="HU6">
            <v>3</v>
          </cell>
          <cell r="HV6">
            <v>3</v>
          </cell>
          <cell r="HW6">
            <v>3</v>
          </cell>
          <cell r="HX6">
            <v>3</v>
          </cell>
          <cell r="HY6">
            <v>3</v>
          </cell>
          <cell r="HZ6">
            <v>3</v>
          </cell>
          <cell r="IA6">
            <v>3</v>
          </cell>
          <cell r="IB6">
            <v>3</v>
          </cell>
          <cell r="IC6">
            <v>3</v>
          </cell>
          <cell r="ID6">
            <v>3</v>
          </cell>
          <cell r="IE6">
            <v>3</v>
          </cell>
          <cell r="IF6">
            <v>3</v>
          </cell>
          <cell r="IG6">
            <v>3</v>
          </cell>
          <cell r="IH6">
            <v>3</v>
          </cell>
          <cell r="II6">
            <v>3</v>
          </cell>
          <cell r="IJ6">
            <v>3</v>
          </cell>
          <cell r="IK6">
            <v>3</v>
          </cell>
          <cell r="IL6">
            <v>3</v>
          </cell>
          <cell r="IM6">
            <v>3</v>
          </cell>
          <cell r="IN6">
            <v>3</v>
          </cell>
          <cell r="IO6">
            <v>3</v>
          </cell>
          <cell r="IP6">
            <v>3</v>
          </cell>
          <cell r="IQ6">
            <v>3</v>
          </cell>
        </row>
        <row r="7">
          <cell r="B7">
            <v>27273</v>
          </cell>
          <cell r="C7">
            <v>27273</v>
          </cell>
          <cell r="D7">
            <v>27273</v>
          </cell>
          <cell r="E7">
            <v>31291</v>
          </cell>
          <cell r="F7">
            <v>31291</v>
          </cell>
          <cell r="G7">
            <v>31291</v>
          </cell>
          <cell r="H7">
            <v>31291</v>
          </cell>
          <cell r="I7">
            <v>27273</v>
          </cell>
          <cell r="J7">
            <v>31291</v>
          </cell>
          <cell r="K7">
            <v>27273</v>
          </cell>
          <cell r="L7">
            <v>28369</v>
          </cell>
          <cell r="M7">
            <v>28369</v>
          </cell>
          <cell r="N7">
            <v>28369</v>
          </cell>
          <cell r="O7">
            <v>28369</v>
          </cell>
          <cell r="P7">
            <v>31656</v>
          </cell>
          <cell r="Q7">
            <v>27273</v>
          </cell>
          <cell r="R7">
            <v>27273</v>
          </cell>
          <cell r="S7">
            <v>27273</v>
          </cell>
          <cell r="T7">
            <v>27273</v>
          </cell>
          <cell r="U7">
            <v>27273</v>
          </cell>
          <cell r="V7">
            <v>34578</v>
          </cell>
          <cell r="W7">
            <v>34578</v>
          </cell>
          <cell r="X7">
            <v>34578</v>
          </cell>
          <cell r="Y7">
            <v>27273</v>
          </cell>
          <cell r="Z7">
            <v>27273</v>
          </cell>
          <cell r="AA7">
            <v>27273</v>
          </cell>
          <cell r="AB7">
            <v>27273</v>
          </cell>
          <cell r="AC7">
            <v>27273</v>
          </cell>
          <cell r="AD7">
            <v>27273</v>
          </cell>
          <cell r="AE7">
            <v>27273</v>
          </cell>
          <cell r="AF7">
            <v>27273</v>
          </cell>
          <cell r="AG7">
            <v>27273</v>
          </cell>
          <cell r="AH7">
            <v>34578</v>
          </cell>
          <cell r="AI7">
            <v>34578</v>
          </cell>
          <cell r="AJ7">
            <v>27273</v>
          </cell>
          <cell r="AK7">
            <v>34578</v>
          </cell>
          <cell r="AL7">
            <v>34578</v>
          </cell>
          <cell r="AM7">
            <v>27273</v>
          </cell>
          <cell r="AN7">
            <v>34578</v>
          </cell>
          <cell r="AO7">
            <v>34578</v>
          </cell>
          <cell r="AP7">
            <v>27273</v>
          </cell>
          <cell r="AQ7">
            <v>34578</v>
          </cell>
          <cell r="AR7">
            <v>34578</v>
          </cell>
          <cell r="AS7">
            <v>27273</v>
          </cell>
          <cell r="AT7">
            <v>27273</v>
          </cell>
          <cell r="AU7">
            <v>27273</v>
          </cell>
          <cell r="AV7">
            <v>27273</v>
          </cell>
          <cell r="AW7">
            <v>27273</v>
          </cell>
          <cell r="AX7">
            <v>27273</v>
          </cell>
          <cell r="AY7">
            <v>27273</v>
          </cell>
          <cell r="AZ7">
            <v>27273</v>
          </cell>
          <cell r="BA7">
            <v>27273</v>
          </cell>
          <cell r="BB7">
            <v>27273</v>
          </cell>
          <cell r="BC7">
            <v>21794</v>
          </cell>
          <cell r="BD7">
            <v>21794</v>
          </cell>
          <cell r="BE7">
            <v>27364</v>
          </cell>
          <cell r="BF7">
            <v>27364</v>
          </cell>
          <cell r="BG7">
            <v>27364</v>
          </cell>
          <cell r="BH7">
            <v>31382</v>
          </cell>
          <cell r="BI7">
            <v>31382</v>
          </cell>
          <cell r="BJ7">
            <v>31382</v>
          </cell>
          <cell r="BK7">
            <v>31382</v>
          </cell>
          <cell r="BL7">
            <v>27364</v>
          </cell>
          <cell r="BM7">
            <v>31382</v>
          </cell>
          <cell r="BN7">
            <v>27364</v>
          </cell>
          <cell r="BO7">
            <v>28460</v>
          </cell>
          <cell r="BP7">
            <v>28460</v>
          </cell>
          <cell r="BQ7">
            <v>28460</v>
          </cell>
          <cell r="BR7">
            <v>28460</v>
          </cell>
          <cell r="BS7">
            <v>31747</v>
          </cell>
          <cell r="BT7">
            <v>27364</v>
          </cell>
          <cell r="BU7">
            <v>27364</v>
          </cell>
          <cell r="BV7">
            <v>27364</v>
          </cell>
          <cell r="BW7">
            <v>27364</v>
          </cell>
          <cell r="BX7">
            <v>27364</v>
          </cell>
          <cell r="BY7">
            <v>34669</v>
          </cell>
          <cell r="BZ7">
            <v>34669</v>
          </cell>
          <cell r="CA7">
            <v>34669</v>
          </cell>
          <cell r="CB7">
            <v>27364</v>
          </cell>
          <cell r="CC7">
            <v>27364</v>
          </cell>
          <cell r="CD7">
            <v>27364</v>
          </cell>
          <cell r="CE7">
            <v>27364</v>
          </cell>
          <cell r="CF7">
            <v>27364</v>
          </cell>
          <cell r="CG7">
            <v>27364</v>
          </cell>
          <cell r="CH7">
            <v>27364</v>
          </cell>
          <cell r="CI7">
            <v>27364</v>
          </cell>
          <cell r="CJ7">
            <v>27364</v>
          </cell>
          <cell r="CK7">
            <v>34669</v>
          </cell>
          <cell r="CL7">
            <v>34669</v>
          </cell>
          <cell r="CM7">
            <v>27364</v>
          </cell>
          <cell r="CN7">
            <v>34669</v>
          </cell>
          <cell r="CO7">
            <v>34669</v>
          </cell>
          <cell r="CP7">
            <v>27364</v>
          </cell>
          <cell r="CQ7">
            <v>34669</v>
          </cell>
          <cell r="CR7">
            <v>34669</v>
          </cell>
          <cell r="CS7">
            <v>27364</v>
          </cell>
          <cell r="CT7">
            <v>34669</v>
          </cell>
          <cell r="CU7">
            <v>34669</v>
          </cell>
          <cell r="CV7">
            <v>27364</v>
          </cell>
          <cell r="CW7">
            <v>27364</v>
          </cell>
          <cell r="CX7">
            <v>27364</v>
          </cell>
          <cell r="CY7">
            <v>27364</v>
          </cell>
          <cell r="CZ7">
            <v>27364</v>
          </cell>
          <cell r="DA7">
            <v>27364</v>
          </cell>
          <cell r="DB7">
            <v>27364</v>
          </cell>
          <cell r="DC7">
            <v>27364</v>
          </cell>
          <cell r="DD7">
            <v>27364</v>
          </cell>
          <cell r="DE7">
            <v>27364</v>
          </cell>
          <cell r="DF7">
            <v>21885</v>
          </cell>
          <cell r="DG7">
            <v>27273</v>
          </cell>
          <cell r="DH7">
            <v>27273</v>
          </cell>
          <cell r="DI7">
            <v>27273</v>
          </cell>
          <cell r="DJ7">
            <v>31291</v>
          </cell>
          <cell r="DK7">
            <v>31291</v>
          </cell>
          <cell r="DL7">
            <v>31291</v>
          </cell>
          <cell r="DM7">
            <v>31291</v>
          </cell>
          <cell r="DN7">
            <v>27273</v>
          </cell>
          <cell r="DO7">
            <v>31291</v>
          </cell>
          <cell r="DP7">
            <v>27273</v>
          </cell>
          <cell r="DQ7">
            <v>28369</v>
          </cell>
          <cell r="DR7">
            <v>28369</v>
          </cell>
          <cell r="DS7">
            <v>28369</v>
          </cell>
          <cell r="DT7">
            <v>28369</v>
          </cell>
          <cell r="DU7">
            <v>31656</v>
          </cell>
          <cell r="DV7">
            <v>27273</v>
          </cell>
          <cell r="DW7">
            <v>27273</v>
          </cell>
          <cell r="DX7">
            <v>27273</v>
          </cell>
          <cell r="DY7">
            <v>27273</v>
          </cell>
          <cell r="DZ7">
            <v>27273</v>
          </cell>
          <cell r="EA7">
            <v>34578</v>
          </cell>
          <cell r="EB7">
            <v>34578</v>
          </cell>
          <cell r="EC7">
            <v>34578</v>
          </cell>
          <cell r="ED7">
            <v>27273</v>
          </cell>
          <cell r="EE7">
            <v>27273</v>
          </cell>
          <cell r="EF7">
            <v>27273</v>
          </cell>
          <cell r="EG7">
            <v>27273</v>
          </cell>
          <cell r="EH7">
            <v>27273</v>
          </cell>
          <cell r="EI7">
            <v>27273</v>
          </cell>
          <cell r="EJ7">
            <v>27273</v>
          </cell>
          <cell r="EK7">
            <v>27273</v>
          </cell>
          <cell r="EL7">
            <v>27273</v>
          </cell>
          <cell r="EM7">
            <v>34578</v>
          </cell>
          <cell r="EN7">
            <v>34578</v>
          </cell>
          <cell r="EO7">
            <v>27273</v>
          </cell>
          <cell r="EP7">
            <v>34578</v>
          </cell>
          <cell r="EQ7">
            <v>34578</v>
          </cell>
          <cell r="ER7">
            <v>27273</v>
          </cell>
          <cell r="ES7">
            <v>34578</v>
          </cell>
          <cell r="ET7">
            <v>34578</v>
          </cell>
          <cell r="EU7">
            <v>27273</v>
          </cell>
          <cell r="EV7">
            <v>34578</v>
          </cell>
          <cell r="EW7">
            <v>34578</v>
          </cell>
          <cell r="EX7">
            <v>27273</v>
          </cell>
          <cell r="EY7">
            <v>27273</v>
          </cell>
          <cell r="EZ7">
            <v>27273</v>
          </cell>
          <cell r="FA7">
            <v>27273</v>
          </cell>
          <cell r="FB7">
            <v>27273</v>
          </cell>
          <cell r="FC7">
            <v>27273</v>
          </cell>
          <cell r="FD7">
            <v>27273</v>
          </cell>
          <cell r="FE7">
            <v>27273</v>
          </cell>
          <cell r="FF7">
            <v>27273</v>
          </cell>
          <cell r="FG7">
            <v>27273</v>
          </cell>
          <cell r="FH7">
            <v>21794</v>
          </cell>
          <cell r="FI7">
            <v>21794</v>
          </cell>
          <cell r="FJ7">
            <v>27364</v>
          </cell>
          <cell r="FK7">
            <v>27364</v>
          </cell>
          <cell r="FL7">
            <v>27364</v>
          </cell>
          <cell r="FM7">
            <v>31382</v>
          </cell>
          <cell r="FN7">
            <v>31382</v>
          </cell>
          <cell r="FO7">
            <v>31382</v>
          </cell>
          <cell r="FP7">
            <v>31382</v>
          </cell>
          <cell r="FQ7">
            <v>27364</v>
          </cell>
          <cell r="FR7">
            <v>31382</v>
          </cell>
          <cell r="FS7">
            <v>27364</v>
          </cell>
          <cell r="FT7">
            <v>28460</v>
          </cell>
          <cell r="FU7">
            <v>28460</v>
          </cell>
          <cell r="FV7">
            <v>28460</v>
          </cell>
          <cell r="FW7">
            <v>28460</v>
          </cell>
          <cell r="FX7">
            <v>31747</v>
          </cell>
          <cell r="FY7">
            <v>27364</v>
          </cell>
          <cell r="FZ7">
            <v>27364</v>
          </cell>
          <cell r="GA7">
            <v>27364</v>
          </cell>
          <cell r="GB7">
            <v>27364</v>
          </cell>
          <cell r="GC7">
            <v>27364</v>
          </cell>
          <cell r="GD7">
            <v>34669</v>
          </cell>
          <cell r="GE7">
            <v>34669</v>
          </cell>
          <cell r="GF7">
            <v>34669</v>
          </cell>
          <cell r="GG7">
            <v>27364</v>
          </cell>
          <cell r="GH7">
            <v>27364</v>
          </cell>
          <cell r="GI7">
            <v>27364</v>
          </cell>
          <cell r="GJ7">
            <v>27364</v>
          </cell>
          <cell r="GK7">
            <v>27364</v>
          </cell>
          <cell r="GL7">
            <v>27364</v>
          </cell>
          <cell r="GM7">
            <v>27364</v>
          </cell>
          <cell r="GN7">
            <v>27364</v>
          </cell>
          <cell r="GO7">
            <v>27364</v>
          </cell>
          <cell r="GP7">
            <v>34669</v>
          </cell>
          <cell r="GQ7">
            <v>34669</v>
          </cell>
          <cell r="GR7">
            <v>27364</v>
          </cell>
          <cell r="GS7">
            <v>34669</v>
          </cell>
          <cell r="GT7">
            <v>34669</v>
          </cell>
          <cell r="GU7">
            <v>27364</v>
          </cell>
          <cell r="GV7">
            <v>34669</v>
          </cell>
          <cell r="GW7">
            <v>34669</v>
          </cell>
          <cell r="GX7">
            <v>27364</v>
          </cell>
          <cell r="GY7">
            <v>34669</v>
          </cell>
          <cell r="GZ7">
            <v>34669</v>
          </cell>
          <cell r="HA7">
            <v>27364</v>
          </cell>
          <cell r="HB7">
            <v>27364</v>
          </cell>
          <cell r="HC7">
            <v>27364</v>
          </cell>
          <cell r="HD7">
            <v>27364</v>
          </cell>
          <cell r="HE7">
            <v>27364</v>
          </cell>
          <cell r="HF7">
            <v>27364</v>
          </cell>
          <cell r="HG7">
            <v>27364</v>
          </cell>
          <cell r="HH7">
            <v>27364</v>
          </cell>
          <cell r="HI7">
            <v>27364</v>
          </cell>
          <cell r="HJ7">
            <v>27364</v>
          </cell>
          <cell r="HK7">
            <v>21885</v>
          </cell>
          <cell r="HL7">
            <v>27273</v>
          </cell>
          <cell r="HM7">
            <v>27273</v>
          </cell>
          <cell r="HN7">
            <v>27273</v>
          </cell>
          <cell r="HO7">
            <v>31291</v>
          </cell>
          <cell r="HP7">
            <v>31291</v>
          </cell>
          <cell r="HQ7">
            <v>31291</v>
          </cell>
          <cell r="HR7">
            <v>31291</v>
          </cell>
          <cell r="HS7">
            <v>27273</v>
          </cell>
          <cell r="HT7">
            <v>31291</v>
          </cell>
          <cell r="HU7">
            <v>27273</v>
          </cell>
          <cell r="HV7">
            <v>28369</v>
          </cell>
          <cell r="HW7">
            <v>28369</v>
          </cell>
          <cell r="HX7">
            <v>28369</v>
          </cell>
          <cell r="HY7">
            <v>28369</v>
          </cell>
          <cell r="HZ7">
            <v>31656</v>
          </cell>
          <cell r="IA7">
            <v>27273</v>
          </cell>
          <cell r="IB7">
            <v>27273</v>
          </cell>
          <cell r="IC7">
            <v>27273</v>
          </cell>
          <cell r="ID7">
            <v>27273</v>
          </cell>
          <cell r="IE7">
            <v>27273</v>
          </cell>
          <cell r="IF7">
            <v>34578</v>
          </cell>
          <cell r="IG7">
            <v>34578</v>
          </cell>
          <cell r="IH7">
            <v>34578</v>
          </cell>
          <cell r="II7">
            <v>27273</v>
          </cell>
          <cell r="IJ7">
            <v>27273</v>
          </cell>
          <cell r="IK7">
            <v>27273</v>
          </cell>
          <cell r="IL7">
            <v>27273</v>
          </cell>
          <cell r="IM7">
            <v>27273</v>
          </cell>
          <cell r="IN7">
            <v>27273</v>
          </cell>
          <cell r="IO7">
            <v>27273</v>
          </cell>
          <cell r="IP7">
            <v>27273</v>
          </cell>
          <cell r="IQ7">
            <v>27273</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cell r="CN8">
            <v>43070</v>
          </cell>
          <cell r="CO8">
            <v>43070</v>
          </cell>
          <cell r="CP8">
            <v>43070</v>
          </cell>
          <cell r="CQ8">
            <v>43070</v>
          </cell>
          <cell r="CR8">
            <v>43070</v>
          </cell>
          <cell r="CS8">
            <v>43070</v>
          </cell>
          <cell r="CT8">
            <v>43070</v>
          </cell>
          <cell r="CU8">
            <v>43070</v>
          </cell>
          <cell r="CV8">
            <v>43070</v>
          </cell>
          <cell r="CW8">
            <v>43070</v>
          </cell>
          <cell r="CX8">
            <v>43070</v>
          </cell>
          <cell r="CY8">
            <v>43070</v>
          </cell>
          <cell r="CZ8">
            <v>43070</v>
          </cell>
          <cell r="DA8">
            <v>43070</v>
          </cell>
          <cell r="DB8">
            <v>43070</v>
          </cell>
          <cell r="DC8">
            <v>43070</v>
          </cell>
          <cell r="DD8">
            <v>43070</v>
          </cell>
          <cell r="DE8">
            <v>43070</v>
          </cell>
          <cell r="DF8">
            <v>43070</v>
          </cell>
          <cell r="DG8">
            <v>43070</v>
          </cell>
          <cell r="DH8">
            <v>43070</v>
          </cell>
          <cell r="DI8">
            <v>43070</v>
          </cell>
          <cell r="DJ8">
            <v>43070</v>
          </cell>
          <cell r="DK8">
            <v>43070</v>
          </cell>
          <cell r="DL8">
            <v>43070</v>
          </cell>
          <cell r="DM8">
            <v>43070</v>
          </cell>
          <cell r="DN8">
            <v>43070</v>
          </cell>
          <cell r="DO8">
            <v>43070</v>
          </cell>
          <cell r="DP8">
            <v>43070</v>
          </cell>
          <cell r="DQ8">
            <v>43070</v>
          </cell>
          <cell r="DR8">
            <v>43070</v>
          </cell>
          <cell r="DS8">
            <v>43070</v>
          </cell>
          <cell r="DT8">
            <v>43070</v>
          </cell>
          <cell r="DU8">
            <v>43070</v>
          </cell>
          <cell r="DV8">
            <v>43070</v>
          </cell>
          <cell r="DW8">
            <v>43070</v>
          </cell>
          <cell r="DX8">
            <v>43070</v>
          </cell>
          <cell r="DY8">
            <v>43070</v>
          </cell>
          <cell r="DZ8">
            <v>43070</v>
          </cell>
          <cell r="EA8">
            <v>43070</v>
          </cell>
          <cell r="EB8">
            <v>43070</v>
          </cell>
          <cell r="EC8">
            <v>43070</v>
          </cell>
          <cell r="ED8">
            <v>43070</v>
          </cell>
          <cell r="EE8">
            <v>43070</v>
          </cell>
          <cell r="EF8">
            <v>43070</v>
          </cell>
          <cell r="EG8">
            <v>43070</v>
          </cell>
          <cell r="EH8">
            <v>43070</v>
          </cell>
          <cell r="EI8">
            <v>43070</v>
          </cell>
          <cell r="EJ8">
            <v>43070</v>
          </cell>
          <cell r="EK8">
            <v>43070</v>
          </cell>
          <cell r="EL8">
            <v>43070</v>
          </cell>
          <cell r="EM8">
            <v>43070</v>
          </cell>
          <cell r="EN8">
            <v>43070</v>
          </cell>
          <cell r="EO8">
            <v>43070</v>
          </cell>
          <cell r="EP8">
            <v>43070</v>
          </cell>
          <cell r="EQ8">
            <v>43070</v>
          </cell>
          <cell r="ER8">
            <v>43070</v>
          </cell>
          <cell r="ES8">
            <v>43070</v>
          </cell>
          <cell r="ET8">
            <v>43070</v>
          </cell>
          <cell r="EU8">
            <v>43070</v>
          </cell>
          <cell r="EV8">
            <v>43070</v>
          </cell>
          <cell r="EW8">
            <v>43070</v>
          </cell>
          <cell r="EX8">
            <v>43070</v>
          </cell>
          <cell r="EY8">
            <v>43070</v>
          </cell>
          <cell r="EZ8">
            <v>43070</v>
          </cell>
          <cell r="FA8">
            <v>43070</v>
          </cell>
          <cell r="FB8">
            <v>43070</v>
          </cell>
          <cell r="FC8">
            <v>43070</v>
          </cell>
          <cell r="FD8">
            <v>43070</v>
          </cell>
          <cell r="FE8">
            <v>43070</v>
          </cell>
          <cell r="FF8">
            <v>43070</v>
          </cell>
          <cell r="FG8">
            <v>43070</v>
          </cell>
          <cell r="FH8">
            <v>43070</v>
          </cell>
          <cell r="FI8">
            <v>43070</v>
          </cell>
          <cell r="FJ8">
            <v>43070</v>
          </cell>
          <cell r="FK8">
            <v>43070</v>
          </cell>
          <cell r="FL8">
            <v>43070</v>
          </cell>
          <cell r="FM8">
            <v>43070</v>
          </cell>
          <cell r="FN8">
            <v>43070</v>
          </cell>
          <cell r="FO8">
            <v>43070</v>
          </cell>
          <cell r="FP8">
            <v>43070</v>
          </cell>
          <cell r="FQ8">
            <v>43070</v>
          </cell>
          <cell r="FR8">
            <v>43070</v>
          </cell>
          <cell r="FS8">
            <v>43070</v>
          </cell>
          <cell r="FT8">
            <v>43070</v>
          </cell>
          <cell r="FU8">
            <v>43070</v>
          </cell>
          <cell r="FV8">
            <v>43070</v>
          </cell>
          <cell r="FW8">
            <v>43070</v>
          </cell>
          <cell r="FX8">
            <v>43070</v>
          </cell>
          <cell r="FY8">
            <v>43070</v>
          </cell>
          <cell r="FZ8">
            <v>43070</v>
          </cell>
          <cell r="GA8">
            <v>43070</v>
          </cell>
          <cell r="GB8">
            <v>43070</v>
          </cell>
          <cell r="GC8">
            <v>43070</v>
          </cell>
          <cell r="GD8">
            <v>43070</v>
          </cell>
          <cell r="GE8">
            <v>43070</v>
          </cell>
          <cell r="GF8">
            <v>43070</v>
          </cell>
          <cell r="GG8">
            <v>43070</v>
          </cell>
          <cell r="GH8">
            <v>43070</v>
          </cell>
          <cell r="GI8">
            <v>43070</v>
          </cell>
          <cell r="GJ8">
            <v>43070</v>
          </cell>
          <cell r="GK8">
            <v>43070</v>
          </cell>
          <cell r="GL8">
            <v>43070</v>
          </cell>
          <cell r="GM8">
            <v>43070</v>
          </cell>
          <cell r="GN8">
            <v>43070</v>
          </cell>
          <cell r="GO8">
            <v>43070</v>
          </cell>
          <cell r="GP8">
            <v>43070</v>
          </cell>
          <cell r="GQ8">
            <v>43070</v>
          </cell>
          <cell r="GR8">
            <v>43070</v>
          </cell>
          <cell r="GS8">
            <v>43070</v>
          </cell>
          <cell r="GT8">
            <v>43070</v>
          </cell>
          <cell r="GU8">
            <v>43070</v>
          </cell>
          <cell r="GV8">
            <v>43070</v>
          </cell>
          <cell r="GW8">
            <v>43070</v>
          </cell>
          <cell r="GX8">
            <v>43070</v>
          </cell>
          <cell r="GY8">
            <v>43070</v>
          </cell>
          <cell r="GZ8">
            <v>43070</v>
          </cell>
          <cell r="HA8">
            <v>43070</v>
          </cell>
          <cell r="HB8">
            <v>43070</v>
          </cell>
          <cell r="HC8">
            <v>43070</v>
          </cell>
          <cell r="HD8">
            <v>43070</v>
          </cell>
          <cell r="HE8">
            <v>43070</v>
          </cell>
          <cell r="HF8">
            <v>43070</v>
          </cell>
          <cell r="HG8">
            <v>43070</v>
          </cell>
          <cell r="HH8">
            <v>43070</v>
          </cell>
          <cell r="HI8">
            <v>43070</v>
          </cell>
          <cell r="HJ8">
            <v>43070</v>
          </cell>
          <cell r="HK8">
            <v>43070</v>
          </cell>
          <cell r="HL8">
            <v>43070</v>
          </cell>
          <cell r="HM8">
            <v>43070</v>
          </cell>
          <cell r="HN8">
            <v>43070</v>
          </cell>
          <cell r="HO8">
            <v>43070</v>
          </cell>
          <cell r="HP8">
            <v>43070</v>
          </cell>
          <cell r="HQ8">
            <v>43070</v>
          </cell>
          <cell r="HR8">
            <v>43070</v>
          </cell>
          <cell r="HS8">
            <v>43070</v>
          </cell>
          <cell r="HT8">
            <v>43070</v>
          </cell>
          <cell r="HU8">
            <v>43070</v>
          </cell>
          <cell r="HV8">
            <v>43070</v>
          </cell>
          <cell r="HW8">
            <v>43070</v>
          </cell>
          <cell r="HX8">
            <v>43070</v>
          </cell>
          <cell r="HY8">
            <v>43070</v>
          </cell>
          <cell r="HZ8">
            <v>43070</v>
          </cell>
          <cell r="IA8">
            <v>43070</v>
          </cell>
          <cell r="IB8">
            <v>43070</v>
          </cell>
          <cell r="IC8">
            <v>43070</v>
          </cell>
          <cell r="ID8">
            <v>43070</v>
          </cell>
          <cell r="IE8">
            <v>43070</v>
          </cell>
          <cell r="IF8">
            <v>43070</v>
          </cell>
          <cell r="IG8">
            <v>43070</v>
          </cell>
          <cell r="IH8">
            <v>43070</v>
          </cell>
          <cell r="II8">
            <v>43070</v>
          </cell>
          <cell r="IJ8">
            <v>43070</v>
          </cell>
          <cell r="IK8">
            <v>43070</v>
          </cell>
          <cell r="IL8">
            <v>43070</v>
          </cell>
          <cell r="IM8">
            <v>43070</v>
          </cell>
          <cell r="IN8">
            <v>43070</v>
          </cell>
          <cell r="IO8">
            <v>43070</v>
          </cell>
          <cell r="IP8">
            <v>43070</v>
          </cell>
          <cell r="IQ8">
            <v>43070</v>
          </cell>
        </row>
        <row r="9">
          <cell r="B9">
            <v>174</v>
          </cell>
          <cell r="C9">
            <v>174</v>
          </cell>
          <cell r="D9">
            <v>174</v>
          </cell>
          <cell r="E9">
            <v>130</v>
          </cell>
          <cell r="F9">
            <v>130</v>
          </cell>
          <cell r="G9">
            <v>130</v>
          </cell>
          <cell r="H9">
            <v>130</v>
          </cell>
          <cell r="I9">
            <v>174</v>
          </cell>
          <cell r="J9">
            <v>130</v>
          </cell>
          <cell r="K9">
            <v>174</v>
          </cell>
          <cell r="L9">
            <v>162</v>
          </cell>
          <cell r="M9">
            <v>162</v>
          </cell>
          <cell r="N9">
            <v>162</v>
          </cell>
          <cell r="O9">
            <v>162</v>
          </cell>
          <cell r="P9">
            <v>126</v>
          </cell>
          <cell r="Q9">
            <v>174</v>
          </cell>
          <cell r="R9">
            <v>174</v>
          </cell>
          <cell r="S9">
            <v>174</v>
          </cell>
          <cell r="T9">
            <v>174</v>
          </cell>
          <cell r="U9">
            <v>174</v>
          </cell>
          <cell r="V9">
            <v>94</v>
          </cell>
          <cell r="W9">
            <v>94</v>
          </cell>
          <cell r="X9">
            <v>94</v>
          </cell>
          <cell r="Y9">
            <v>174</v>
          </cell>
          <cell r="Z9">
            <v>174</v>
          </cell>
          <cell r="AA9">
            <v>174</v>
          </cell>
          <cell r="AB9">
            <v>174</v>
          </cell>
          <cell r="AC9">
            <v>174</v>
          </cell>
          <cell r="AD9">
            <v>174</v>
          </cell>
          <cell r="AE9">
            <v>174</v>
          </cell>
          <cell r="AF9">
            <v>174</v>
          </cell>
          <cell r="AG9">
            <v>174</v>
          </cell>
          <cell r="AH9">
            <v>94</v>
          </cell>
          <cell r="AI9">
            <v>94</v>
          </cell>
          <cell r="AJ9">
            <v>174</v>
          </cell>
          <cell r="AK9">
            <v>94</v>
          </cell>
          <cell r="AL9">
            <v>94</v>
          </cell>
          <cell r="AM9">
            <v>174</v>
          </cell>
          <cell r="AN9">
            <v>94</v>
          </cell>
          <cell r="AO9">
            <v>94</v>
          </cell>
          <cell r="AP9">
            <v>174</v>
          </cell>
          <cell r="AQ9">
            <v>94</v>
          </cell>
          <cell r="AR9">
            <v>94</v>
          </cell>
          <cell r="AS9">
            <v>174</v>
          </cell>
          <cell r="AT9">
            <v>174</v>
          </cell>
          <cell r="AU9">
            <v>174</v>
          </cell>
          <cell r="AV9">
            <v>174</v>
          </cell>
          <cell r="AW9">
            <v>174</v>
          </cell>
          <cell r="AX9">
            <v>174</v>
          </cell>
          <cell r="AY9">
            <v>174</v>
          </cell>
          <cell r="AZ9">
            <v>174</v>
          </cell>
          <cell r="BA9">
            <v>174</v>
          </cell>
          <cell r="BB9">
            <v>174</v>
          </cell>
          <cell r="BC9">
            <v>234</v>
          </cell>
          <cell r="BD9">
            <v>234</v>
          </cell>
          <cell r="BE9">
            <v>173</v>
          </cell>
          <cell r="BF9">
            <v>173</v>
          </cell>
          <cell r="BG9">
            <v>173</v>
          </cell>
          <cell r="BH9">
            <v>129</v>
          </cell>
          <cell r="BI9">
            <v>129</v>
          </cell>
          <cell r="BJ9">
            <v>129</v>
          </cell>
          <cell r="BK9">
            <v>129</v>
          </cell>
          <cell r="BL9">
            <v>173</v>
          </cell>
          <cell r="BM9">
            <v>129</v>
          </cell>
          <cell r="BN9">
            <v>173</v>
          </cell>
          <cell r="BO9">
            <v>161</v>
          </cell>
          <cell r="BP9">
            <v>161</v>
          </cell>
          <cell r="BQ9">
            <v>161</v>
          </cell>
          <cell r="BR9">
            <v>161</v>
          </cell>
          <cell r="BS9">
            <v>125</v>
          </cell>
          <cell r="BT9">
            <v>173</v>
          </cell>
          <cell r="BU9">
            <v>173</v>
          </cell>
          <cell r="BV9">
            <v>173</v>
          </cell>
          <cell r="BW9">
            <v>173</v>
          </cell>
          <cell r="BX9">
            <v>173</v>
          </cell>
          <cell r="BY9">
            <v>93</v>
          </cell>
          <cell r="BZ9">
            <v>93</v>
          </cell>
          <cell r="CA9">
            <v>93</v>
          </cell>
          <cell r="CB9">
            <v>173</v>
          </cell>
          <cell r="CC9">
            <v>173</v>
          </cell>
          <cell r="CD9">
            <v>173</v>
          </cell>
          <cell r="CE9">
            <v>173</v>
          </cell>
          <cell r="CF9">
            <v>173</v>
          </cell>
          <cell r="CG9">
            <v>173</v>
          </cell>
          <cell r="CH9">
            <v>173</v>
          </cell>
          <cell r="CI9">
            <v>173</v>
          </cell>
          <cell r="CJ9">
            <v>173</v>
          </cell>
          <cell r="CK9">
            <v>93</v>
          </cell>
          <cell r="CL9">
            <v>93</v>
          </cell>
          <cell r="CM9">
            <v>173</v>
          </cell>
          <cell r="CN9">
            <v>93</v>
          </cell>
          <cell r="CO9">
            <v>93</v>
          </cell>
          <cell r="CP9">
            <v>173</v>
          </cell>
          <cell r="CQ9">
            <v>93</v>
          </cell>
          <cell r="CR9">
            <v>93</v>
          </cell>
          <cell r="CS9">
            <v>173</v>
          </cell>
          <cell r="CT9">
            <v>93</v>
          </cell>
          <cell r="CU9">
            <v>93</v>
          </cell>
          <cell r="CV9">
            <v>173</v>
          </cell>
          <cell r="CW9">
            <v>173</v>
          </cell>
          <cell r="CX9">
            <v>173</v>
          </cell>
          <cell r="CY9">
            <v>173</v>
          </cell>
          <cell r="CZ9">
            <v>173</v>
          </cell>
          <cell r="DA9">
            <v>173</v>
          </cell>
          <cell r="DB9">
            <v>173</v>
          </cell>
          <cell r="DC9">
            <v>173</v>
          </cell>
          <cell r="DD9">
            <v>173</v>
          </cell>
          <cell r="DE9">
            <v>173</v>
          </cell>
          <cell r="DF9">
            <v>233</v>
          </cell>
          <cell r="DG9">
            <v>174</v>
          </cell>
          <cell r="DH9">
            <v>174</v>
          </cell>
          <cell r="DI9">
            <v>174</v>
          </cell>
          <cell r="DJ9">
            <v>130</v>
          </cell>
          <cell r="DK9">
            <v>130</v>
          </cell>
          <cell r="DL9">
            <v>130</v>
          </cell>
          <cell r="DM9">
            <v>130</v>
          </cell>
          <cell r="DN9">
            <v>174</v>
          </cell>
          <cell r="DO9">
            <v>130</v>
          </cell>
          <cell r="DP9">
            <v>174</v>
          </cell>
          <cell r="DQ9">
            <v>162</v>
          </cell>
          <cell r="DR9">
            <v>162</v>
          </cell>
          <cell r="DS9">
            <v>162</v>
          </cell>
          <cell r="DT9">
            <v>162</v>
          </cell>
          <cell r="DU9">
            <v>126</v>
          </cell>
          <cell r="DV9">
            <v>174</v>
          </cell>
          <cell r="DW9">
            <v>174</v>
          </cell>
          <cell r="DX9">
            <v>174</v>
          </cell>
          <cell r="DY9">
            <v>174</v>
          </cell>
          <cell r="DZ9">
            <v>174</v>
          </cell>
          <cell r="EA9">
            <v>94</v>
          </cell>
          <cell r="EB9">
            <v>94</v>
          </cell>
          <cell r="EC9">
            <v>94</v>
          </cell>
          <cell r="ED9">
            <v>174</v>
          </cell>
          <cell r="EE9">
            <v>174</v>
          </cell>
          <cell r="EF9">
            <v>174</v>
          </cell>
          <cell r="EG9">
            <v>174</v>
          </cell>
          <cell r="EH9">
            <v>174</v>
          </cell>
          <cell r="EI9">
            <v>174</v>
          </cell>
          <cell r="EJ9">
            <v>174</v>
          </cell>
          <cell r="EK9">
            <v>174</v>
          </cell>
          <cell r="EL9">
            <v>174</v>
          </cell>
          <cell r="EM9">
            <v>94</v>
          </cell>
          <cell r="EN9">
            <v>94</v>
          </cell>
          <cell r="EO9">
            <v>174</v>
          </cell>
          <cell r="EP9">
            <v>94</v>
          </cell>
          <cell r="EQ9">
            <v>94</v>
          </cell>
          <cell r="ER9">
            <v>174</v>
          </cell>
          <cell r="ES9">
            <v>94</v>
          </cell>
          <cell r="ET9">
            <v>94</v>
          </cell>
          <cell r="EU9">
            <v>174</v>
          </cell>
          <cell r="EV9">
            <v>94</v>
          </cell>
          <cell r="EW9">
            <v>94</v>
          </cell>
          <cell r="EX9">
            <v>174</v>
          </cell>
          <cell r="EY9">
            <v>174</v>
          </cell>
          <cell r="EZ9">
            <v>174</v>
          </cell>
          <cell r="FA9">
            <v>174</v>
          </cell>
          <cell r="FB9">
            <v>174</v>
          </cell>
          <cell r="FC9">
            <v>174</v>
          </cell>
          <cell r="FD9">
            <v>174</v>
          </cell>
          <cell r="FE9">
            <v>174</v>
          </cell>
          <cell r="FF9">
            <v>174</v>
          </cell>
          <cell r="FG9">
            <v>174</v>
          </cell>
          <cell r="FH9">
            <v>234</v>
          </cell>
          <cell r="FI9">
            <v>234</v>
          </cell>
          <cell r="FJ9">
            <v>173</v>
          </cell>
          <cell r="FK9">
            <v>173</v>
          </cell>
          <cell r="FL9">
            <v>173</v>
          </cell>
          <cell r="FM9">
            <v>129</v>
          </cell>
          <cell r="FN9">
            <v>129</v>
          </cell>
          <cell r="FO9">
            <v>129</v>
          </cell>
          <cell r="FP9">
            <v>129</v>
          </cell>
          <cell r="FQ9">
            <v>173</v>
          </cell>
          <cell r="FR9">
            <v>129</v>
          </cell>
          <cell r="FS9">
            <v>173</v>
          </cell>
          <cell r="FT9">
            <v>161</v>
          </cell>
          <cell r="FU9">
            <v>161</v>
          </cell>
          <cell r="FV9">
            <v>161</v>
          </cell>
          <cell r="FW9">
            <v>161</v>
          </cell>
          <cell r="FX9">
            <v>125</v>
          </cell>
          <cell r="FY9">
            <v>173</v>
          </cell>
          <cell r="FZ9">
            <v>173</v>
          </cell>
          <cell r="GA9">
            <v>173</v>
          </cell>
          <cell r="GB9">
            <v>173</v>
          </cell>
          <cell r="GC9">
            <v>173</v>
          </cell>
          <cell r="GD9">
            <v>93</v>
          </cell>
          <cell r="GE9">
            <v>93</v>
          </cell>
          <cell r="GF9">
            <v>93</v>
          </cell>
          <cell r="GG9">
            <v>173</v>
          </cell>
          <cell r="GH9">
            <v>173</v>
          </cell>
          <cell r="GI9">
            <v>173</v>
          </cell>
          <cell r="GJ9">
            <v>173</v>
          </cell>
          <cell r="GK9">
            <v>173</v>
          </cell>
          <cell r="GL9">
            <v>173</v>
          </cell>
          <cell r="GM9">
            <v>173</v>
          </cell>
          <cell r="GN9">
            <v>173</v>
          </cell>
          <cell r="GO9">
            <v>173</v>
          </cell>
          <cell r="GP9">
            <v>93</v>
          </cell>
          <cell r="GQ9">
            <v>93</v>
          </cell>
          <cell r="GR9">
            <v>173</v>
          </cell>
          <cell r="GS9">
            <v>93</v>
          </cell>
          <cell r="GT9">
            <v>93</v>
          </cell>
          <cell r="GU9">
            <v>173</v>
          </cell>
          <cell r="GV9">
            <v>93</v>
          </cell>
          <cell r="GW9">
            <v>93</v>
          </cell>
          <cell r="GX9">
            <v>173</v>
          </cell>
          <cell r="GY9">
            <v>93</v>
          </cell>
          <cell r="GZ9">
            <v>93</v>
          </cell>
          <cell r="HA9">
            <v>173</v>
          </cell>
          <cell r="HB9">
            <v>173</v>
          </cell>
          <cell r="HC9">
            <v>173</v>
          </cell>
          <cell r="HD9">
            <v>173</v>
          </cell>
          <cell r="HE9">
            <v>173</v>
          </cell>
          <cell r="HF9">
            <v>173</v>
          </cell>
          <cell r="HG9">
            <v>173</v>
          </cell>
          <cell r="HH9">
            <v>173</v>
          </cell>
          <cell r="HI9">
            <v>173</v>
          </cell>
          <cell r="HJ9">
            <v>173</v>
          </cell>
          <cell r="HK9">
            <v>233</v>
          </cell>
          <cell r="HL9">
            <v>174</v>
          </cell>
          <cell r="HM9">
            <v>174</v>
          </cell>
          <cell r="HN9">
            <v>174</v>
          </cell>
          <cell r="HO9">
            <v>130</v>
          </cell>
          <cell r="HP9">
            <v>130</v>
          </cell>
          <cell r="HQ9">
            <v>130</v>
          </cell>
          <cell r="HR9">
            <v>130</v>
          </cell>
          <cell r="HS9">
            <v>174</v>
          </cell>
          <cell r="HT9">
            <v>130</v>
          </cell>
          <cell r="HU9">
            <v>174</v>
          </cell>
          <cell r="HV9">
            <v>162</v>
          </cell>
          <cell r="HW9">
            <v>162</v>
          </cell>
          <cell r="HX9">
            <v>162</v>
          </cell>
          <cell r="HY9">
            <v>162</v>
          </cell>
          <cell r="HZ9">
            <v>126</v>
          </cell>
          <cell r="IA9">
            <v>174</v>
          </cell>
          <cell r="IB9">
            <v>174</v>
          </cell>
          <cell r="IC9">
            <v>174</v>
          </cell>
          <cell r="ID9">
            <v>174</v>
          </cell>
          <cell r="IE9">
            <v>174</v>
          </cell>
          <cell r="IF9">
            <v>94</v>
          </cell>
          <cell r="IG9">
            <v>94</v>
          </cell>
          <cell r="IH9">
            <v>94</v>
          </cell>
          <cell r="II9">
            <v>174</v>
          </cell>
          <cell r="IJ9">
            <v>174</v>
          </cell>
          <cell r="IK9">
            <v>174</v>
          </cell>
          <cell r="IL9">
            <v>174</v>
          </cell>
          <cell r="IM9">
            <v>174</v>
          </cell>
          <cell r="IN9">
            <v>174</v>
          </cell>
          <cell r="IO9">
            <v>174</v>
          </cell>
          <cell r="IP9">
            <v>174</v>
          </cell>
          <cell r="IQ9">
            <v>174</v>
          </cell>
        </row>
        <row r="10">
          <cell r="B10" t="str">
            <v>A2716379A</v>
          </cell>
          <cell r="C10" t="str">
            <v>A2716380K</v>
          </cell>
          <cell r="D10" t="str">
            <v>A2716378X</v>
          </cell>
          <cell r="E10" t="str">
            <v>A3606069F</v>
          </cell>
          <cell r="F10" t="str">
            <v>A3606070R</v>
          </cell>
          <cell r="G10" t="str">
            <v>A83722605X</v>
          </cell>
          <cell r="H10" t="str">
            <v>A83722610T</v>
          </cell>
          <cell r="I10" t="str">
            <v>A2716383T</v>
          </cell>
          <cell r="J10" t="str">
            <v>A2716382R</v>
          </cell>
          <cell r="K10" t="str">
            <v>A2716381L</v>
          </cell>
          <cell r="L10" t="str">
            <v>A2716385W</v>
          </cell>
          <cell r="M10" t="str">
            <v>A2716389F</v>
          </cell>
          <cell r="N10" t="str">
            <v>A2716386X</v>
          </cell>
          <cell r="O10" t="str">
            <v>A2716387A</v>
          </cell>
          <cell r="P10" t="str">
            <v>A85231742R</v>
          </cell>
          <cell r="Q10" t="str">
            <v>A2716384V</v>
          </cell>
          <cell r="R10" t="str">
            <v>A2716393W</v>
          </cell>
          <cell r="S10" t="str">
            <v>A2716394X</v>
          </cell>
          <cell r="T10" t="str">
            <v>A2716395A</v>
          </cell>
          <cell r="U10" t="str">
            <v>A2716587V</v>
          </cell>
          <cell r="V10" t="str">
            <v>A85231743T</v>
          </cell>
          <cell r="W10" t="str">
            <v>A85231744V</v>
          </cell>
          <cell r="X10" t="str">
            <v>A85231745W</v>
          </cell>
          <cell r="Y10" t="str">
            <v>A2716396C</v>
          </cell>
          <cell r="Z10" t="str">
            <v>A2716397F</v>
          </cell>
          <cell r="AA10" t="str">
            <v>A2716398J</v>
          </cell>
          <cell r="AB10" t="str">
            <v>A2716399K</v>
          </cell>
          <cell r="AC10" t="str">
            <v>A3348484C</v>
          </cell>
          <cell r="AD10" t="str">
            <v>A2716401K</v>
          </cell>
          <cell r="AE10" t="str">
            <v>A3348485F</v>
          </cell>
          <cell r="AF10" t="str">
            <v>A2716404T</v>
          </cell>
          <cell r="AG10" t="str">
            <v>A2716400J</v>
          </cell>
          <cell r="AH10" t="str">
            <v>A85231746X</v>
          </cell>
          <cell r="AI10" t="str">
            <v>A85231747A</v>
          </cell>
          <cell r="AJ10" t="str">
            <v>A2716405V</v>
          </cell>
          <cell r="AK10" t="str">
            <v>A85231748C</v>
          </cell>
          <cell r="AL10" t="str">
            <v>A85231749F</v>
          </cell>
          <cell r="AM10" t="str">
            <v>A2716406W</v>
          </cell>
          <cell r="AN10" t="str">
            <v>A85231750R</v>
          </cell>
          <cell r="AO10" t="str">
            <v>A85231751T</v>
          </cell>
          <cell r="AP10" t="str">
            <v>A2716407X</v>
          </cell>
          <cell r="AQ10" t="str">
            <v>A85231752V</v>
          </cell>
          <cell r="AR10" t="str">
            <v>A85231753W</v>
          </cell>
          <cell r="AS10" t="str">
            <v>A2716408A</v>
          </cell>
          <cell r="AT10" t="str">
            <v>A2716409C</v>
          </cell>
          <cell r="AU10" t="str">
            <v>A2716410L</v>
          </cell>
          <cell r="AV10" t="str">
            <v>A2716411R</v>
          </cell>
          <cell r="AW10" t="str">
            <v>A2716412T</v>
          </cell>
          <cell r="AX10" t="str">
            <v>A2716413V</v>
          </cell>
          <cell r="AY10" t="str">
            <v>A2716414W</v>
          </cell>
          <cell r="AZ10" t="str">
            <v>A2529206X</v>
          </cell>
          <cell r="BA10" t="str">
            <v>A2303599W</v>
          </cell>
          <cell r="BB10" t="str">
            <v>A2323358F</v>
          </cell>
          <cell r="BC10" t="str">
            <v>A2303601W</v>
          </cell>
          <cell r="BD10" t="str">
            <v>A2304334J</v>
          </cell>
          <cell r="BE10" t="str">
            <v>A2716299A</v>
          </cell>
          <cell r="BF10" t="str">
            <v>A2716300X</v>
          </cell>
          <cell r="BG10" t="str">
            <v>A2716298X</v>
          </cell>
          <cell r="BH10" t="str">
            <v>A3605674K</v>
          </cell>
          <cell r="BI10" t="str">
            <v>A3605676R</v>
          </cell>
          <cell r="BJ10" t="str">
            <v>A83722607C</v>
          </cell>
          <cell r="BK10" t="str">
            <v>A83722612W</v>
          </cell>
          <cell r="BL10" t="str">
            <v>A2716303F</v>
          </cell>
          <cell r="BM10" t="str">
            <v>A2716302C</v>
          </cell>
          <cell r="BN10" t="str">
            <v>A2716301A</v>
          </cell>
          <cell r="BO10" t="str">
            <v>A2716305K</v>
          </cell>
          <cell r="BP10" t="str">
            <v>A2716309V</v>
          </cell>
          <cell r="BQ10" t="str">
            <v>A2716306L</v>
          </cell>
          <cell r="BR10" t="str">
            <v>A2716307R</v>
          </cell>
          <cell r="BS10" t="str">
            <v>A85231682X</v>
          </cell>
          <cell r="BT10" t="str">
            <v>A2716304J</v>
          </cell>
          <cell r="BU10" t="str">
            <v>A2716314L</v>
          </cell>
          <cell r="BV10" t="str">
            <v>A2716315R</v>
          </cell>
          <cell r="BW10" t="str">
            <v>A2716316T</v>
          </cell>
          <cell r="BX10" t="str">
            <v>A2716313K</v>
          </cell>
          <cell r="BY10" t="str">
            <v>A85231684C</v>
          </cell>
          <cell r="BZ10" t="str">
            <v>A85231686J</v>
          </cell>
          <cell r="CA10" t="str">
            <v>A85231688L</v>
          </cell>
          <cell r="CB10" t="str">
            <v>A2716317V</v>
          </cell>
          <cell r="CC10" t="str">
            <v>A2716318W</v>
          </cell>
          <cell r="CD10" t="str">
            <v>A2716319X</v>
          </cell>
          <cell r="CE10" t="str">
            <v>A2716320J</v>
          </cell>
          <cell r="CF10" t="str">
            <v>A3348486J</v>
          </cell>
          <cell r="CG10" t="str">
            <v>A2716322L</v>
          </cell>
          <cell r="CH10" t="str">
            <v>A3348487K</v>
          </cell>
          <cell r="CI10" t="str">
            <v>A2716325V</v>
          </cell>
          <cell r="CJ10" t="str">
            <v>A2716321K</v>
          </cell>
          <cell r="CK10" t="str">
            <v>A85231690X</v>
          </cell>
          <cell r="CL10" t="str">
            <v>A85231692C</v>
          </cell>
          <cell r="CM10" t="str">
            <v>A2716326W</v>
          </cell>
          <cell r="CN10" t="str">
            <v>A85231694J</v>
          </cell>
          <cell r="CO10" t="str">
            <v>A85231696L</v>
          </cell>
          <cell r="CP10" t="str">
            <v>A2716327X</v>
          </cell>
          <cell r="CQ10" t="str">
            <v>A85231698T</v>
          </cell>
          <cell r="CR10" t="str">
            <v>A85231700T</v>
          </cell>
          <cell r="CS10" t="str">
            <v>A2716328A</v>
          </cell>
          <cell r="CT10" t="str">
            <v>A85231702W</v>
          </cell>
          <cell r="CU10" t="str">
            <v>A85231704A</v>
          </cell>
          <cell r="CV10" t="str">
            <v>A2716329C</v>
          </cell>
          <cell r="CW10" t="str">
            <v>A2716330L</v>
          </cell>
          <cell r="CX10" t="str">
            <v>A2716331R</v>
          </cell>
          <cell r="CY10" t="str">
            <v>A2716332T</v>
          </cell>
          <cell r="CZ10" t="str">
            <v>A2716333V</v>
          </cell>
          <cell r="DA10" t="str">
            <v>A2716334W</v>
          </cell>
          <cell r="DB10" t="str">
            <v>A2716335X</v>
          </cell>
          <cell r="DC10" t="str">
            <v>A2529207A</v>
          </cell>
          <cell r="DD10" t="str">
            <v>A2303678V</v>
          </cell>
          <cell r="DE10" t="str">
            <v>A2323355X</v>
          </cell>
          <cell r="DF10" t="str">
            <v>A2298668K</v>
          </cell>
          <cell r="DG10" t="str">
            <v>A2716161K</v>
          </cell>
          <cell r="DH10" t="str">
            <v>A2716162L</v>
          </cell>
          <cell r="DI10" t="str">
            <v>A2716160J</v>
          </cell>
          <cell r="DJ10" t="str">
            <v>A3606066X</v>
          </cell>
          <cell r="DK10" t="str">
            <v>A3606067A</v>
          </cell>
          <cell r="DL10" t="str">
            <v>A83722621X</v>
          </cell>
          <cell r="DM10" t="str">
            <v>A83722609J</v>
          </cell>
          <cell r="DN10" t="str">
            <v>A2716165V</v>
          </cell>
          <cell r="DO10" t="str">
            <v>A2716164T</v>
          </cell>
          <cell r="DP10" t="str">
            <v>A2716163R</v>
          </cell>
          <cell r="DQ10" t="str">
            <v>A2716167X</v>
          </cell>
          <cell r="DR10" t="str">
            <v>A2716171R</v>
          </cell>
          <cell r="DS10" t="str">
            <v>A2716168A</v>
          </cell>
          <cell r="DT10" t="str">
            <v>A2716169C</v>
          </cell>
          <cell r="DU10" t="str">
            <v>A85231754X</v>
          </cell>
          <cell r="DV10" t="str">
            <v>A2716166W</v>
          </cell>
          <cell r="DW10" t="str">
            <v>A2716176A</v>
          </cell>
          <cell r="DX10" t="str">
            <v>A2716177C</v>
          </cell>
          <cell r="DY10" t="str">
            <v>A2716178F</v>
          </cell>
          <cell r="DZ10" t="str">
            <v>A2716175X</v>
          </cell>
          <cell r="EA10" t="str">
            <v>A85231755A</v>
          </cell>
          <cell r="EB10" t="str">
            <v>A85231756C</v>
          </cell>
          <cell r="EC10" t="str">
            <v>A85231757F</v>
          </cell>
          <cell r="ED10" t="str">
            <v>A2716179J</v>
          </cell>
          <cell r="EE10" t="str">
            <v>A2716180T</v>
          </cell>
          <cell r="EF10" t="str">
            <v>A2716181V</v>
          </cell>
          <cell r="EG10" t="str">
            <v>A2716182W</v>
          </cell>
          <cell r="EH10" t="str">
            <v>A3348488L</v>
          </cell>
          <cell r="EI10" t="str">
            <v>A2716184A</v>
          </cell>
          <cell r="EJ10" t="str">
            <v>A3348489R</v>
          </cell>
          <cell r="EK10" t="str">
            <v>A2716187J</v>
          </cell>
          <cell r="EL10" t="str">
            <v>A2716183X</v>
          </cell>
          <cell r="EM10" t="str">
            <v>A85231758J</v>
          </cell>
          <cell r="EN10" t="str">
            <v>A85231759K</v>
          </cell>
          <cell r="EO10" t="str">
            <v>A2716188K</v>
          </cell>
          <cell r="EP10" t="str">
            <v>A85231760V</v>
          </cell>
          <cell r="EQ10" t="str">
            <v>A85231761W</v>
          </cell>
          <cell r="ER10" t="str">
            <v>A2716189L</v>
          </cell>
          <cell r="ES10" t="str">
            <v>A85231762X</v>
          </cell>
          <cell r="ET10" t="str">
            <v>A85231763A</v>
          </cell>
          <cell r="EU10" t="str">
            <v>A2716190W</v>
          </cell>
          <cell r="EV10" t="str">
            <v>A85231764C</v>
          </cell>
          <cell r="EW10" t="str">
            <v>A85231765F</v>
          </cell>
          <cell r="EX10" t="str">
            <v>A2716191X</v>
          </cell>
          <cell r="EY10" t="str">
            <v>A2716585R</v>
          </cell>
          <cell r="EZ10" t="str">
            <v>A2716192A</v>
          </cell>
          <cell r="FA10" t="str">
            <v>A2716193C</v>
          </cell>
          <cell r="FB10" t="str">
            <v>A2716194F</v>
          </cell>
          <cell r="FC10" t="str">
            <v>A2716195J</v>
          </cell>
          <cell r="FD10" t="str">
            <v>A2716196K</v>
          </cell>
          <cell r="FE10" t="str">
            <v>A2529209F</v>
          </cell>
          <cell r="FF10" t="str">
            <v>A2303469X</v>
          </cell>
          <cell r="FG10" t="str">
            <v>A2323353V</v>
          </cell>
          <cell r="FH10" t="str">
            <v>A2303471K</v>
          </cell>
          <cell r="FI10" t="str">
            <v>A2304402X</v>
          </cell>
          <cell r="FJ10" t="str">
            <v>A2716041T</v>
          </cell>
          <cell r="FK10" t="str">
            <v>A2716042V</v>
          </cell>
          <cell r="FL10" t="str">
            <v>A2716040R</v>
          </cell>
          <cell r="FM10" t="str">
            <v>A3605670A</v>
          </cell>
          <cell r="FN10" t="str">
            <v>A3605672F</v>
          </cell>
          <cell r="FO10" t="str">
            <v>A83722606A</v>
          </cell>
          <cell r="FP10" t="str">
            <v>A83722611V</v>
          </cell>
          <cell r="FQ10" t="str">
            <v>A2716045A</v>
          </cell>
          <cell r="FR10" t="str">
            <v>A2716044X</v>
          </cell>
          <cell r="FS10" t="str">
            <v>A2716043W</v>
          </cell>
          <cell r="FT10" t="str">
            <v>A2716047F</v>
          </cell>
          <cell r="FU10" t="str">
            <v>A2716051W</v>
          </cell>
          <cell r="FV10" t="str">
            <v>A2716048J</v>
          </cell>
          <cell r="FW10" t="str">
            <v>A2716049K</v>
          </cell>
          <cell r="FX10" t="str">
            <v>A85231706F</v>
          </cell>
          <cell r="FY10" t="str">
            <v>A2716046C</v>
          </cell>
          <cell r="FZ10" t="str">
            <v>A2716056J</v>
          </cell>
          <cell r="GA10" t="str">
            <v>A2716057K</v>
          </cell>
          <cell r="GB10" t="str">
            <v>A2716058L</v>
          </cell>
          <cell r="GC10" t="str">
            <v>A2716055F</v>
          </cell>
          <cell r="GD10" t="str">
            <v>A85231708K</v>
          </cell>
          <cell r="GE10" t="str">
            <v>A85231710W</v>
          </cell>
          <cell r="GF10" t="str">
            <v>A85231712A</v>
          </cell>
          <cell r="GG10" t="str">
            <v>A2716059R</v>
          </cell>
          <cell r="GH10" t="str">
            <v>A2716060X</v>
          </cell>
          <cell r="GI10" t="str">
            <v>A2716061A</v>
          </cell>
          <cell r="GJ10" t="str">
            <v>A2716062C</v>
          </cell>
          <cell r="GK10" t="str">
            <v>A3348490X</v>
          </cell>
          <cell r="GL10" t="str">
            <v>A2716064J</v>
          </cell>
          <cell r="GM10" t="str">
            <v>A3348491A</v>
          </cell>
          <cell r="GN10" t="str">
            <v>A2716067R</v>
          </cell>
          <cell r="GO10" t="str">
            <v>A2716063F</v>
          </cell>
          <cell r="GP10" t="str">
            <v>A85231714F</v>
          </cell>
          <cell r="GQ10" t="str">
            <v>A85231716K</v>
          </cell>
          <cell r="GR10" t="str">
            <v>A2716068T</v>
          </cell>
          <cell r="GS10" t="str">
            <v>A85231718R</v>
          </cell>
          <cell r="GT10" t="str">
            <v>A85231720A</v>
          </cell>
          <cell r="GU10" t="str">
            <v>A2716069V</v>
          </cell>
          <cell r="GV10" t="str">
            <v>A85231722F</v>
          </cell>
          <cell r="GW10" t="str">
            <v>A85231724K</v>
          </cell>
          <cell r="GX10" t="str">
            <v>A2716070C</v>
          </cell>
          <cell r="GY10" t="str">
            <v>A85231726R</v>
          </cell>
          <cell r="GZ10" t="str">
            <v>A85231728V</v>
          </cell>
          <cell r="HA10" t="str">
            <v>A2716071F</v>
          </cell>
          <cell r="HB10" t="str">
            <v>A2716072J</v>
          </cell>
          <cell r="HC10" t="str">
            <v>A2716073K</v>
          </cell>
          <cell r="HD10" t="str">
            <v>A2716074L</v>
          </cell>
          <cell r="HE10" t="str">
            <v>A2716075R</v>
          </cell>
          <cell r="HF10" t="str">
            <v>A2716076T</v>
          </cell>
          <cell r="HG10" t="str">
            <v>A2716077V</v>
          </cell>
          <cell r="HH10" t="str">
            <v>A2529210R</v>
          </cell>
          <cell r="HI10" t="str">
            <v>A2303548W</v>
          </cell>
          <cell r="HJ10" t="str">
            <v>A2323350L</v>
          </cell>
          <cell r="HK10" t="str">
            <v>A2304370T</v>
          </cell>
          <cell r="HL10" t="str">
            <v>A2716242L</v>
          </cell>
          <cell r="HM10" t="str">
            <v>A2716243R</v>
          </cell>
          <cell r="HN10" t="str">
            <v>A2716241K</v>
          </cell>
          <cell r="HO10" t="str">
            <v>A3605677T</v>
          </cell>
          <cell r="HP10" t="str">
            <v>A3605673J</v>
          </cell>
          <cell r="HQ10" t="str">
            <v>A83722620W</v>
          </cell>
          <cell r="HR10" t="str">
            <v>A83722608F</v>
          </cell>
          <cell r="HS10" t="str">
            <v>A2716246W</v>
          </cell>
          <cell r="HT10" t="str">
            <v>A2716245V</v>
          </cell>
          <cell r="HU10" t="str">
            <v>A2716244T</v>
          </cell>
          <cell r="HV10" t="str">
            <v>A2716248A</v>
          </cell>
          <cell r="HW10" t="str">
            <v>A2716252T</v>
          </cell>
          <cell r="HX10" t="str">
            <v>A2716249C</v>
          </cell>
          <cell r="HY10" t="str">
            <v>A2716250L</v>
          </cell>
          <cell r="HZ10" t="str">
            <v>A85231766J</v>
          </cell>
          <cell r="IA10" t="str">
            <v>A2716247X</v>
          </cell>
          <cell r="IB10" t="str">
            <v>A2716257C</v>
          </cell>
          <cell r="IC10" t="str">
            <v>A2716258F</v>
          </cell>
          <cell r="ID10" t="str">
            <v>A2716259J</v>
          </cell>
          <cell r="IE10" t="str">
            <v>A2716256A</v>
          </cell>
          <cell r="IF10" t="str">
            <v>A85231767K</v>
          </cell>
          <cell r="IG10" t="str">
            <v>A85231768L</v>
          </cell>
          <cell r="IH10" t="str">
            <v>A85231769R</v>
          </cell>
          <cell r="II10" t="str">
            <v>A2716260T</v>
          </cell>
          <cell r="IJ10" t="str">
            <v>A2716261V</v>
          </cell>
          <cell r="IK10" t="str">
            <v>A2716262W</v>
          </cell>
          <cell r="IL10" t="str">
            <v>A2716263X</v>
          </cell>
          <cell r="IM10" t="str">
            <v>A3348492C</v>
          </cell>
          <cell r="IN10" t="str">
            <v>A2716265C</v>
          </cell>
          <cell r="IO10" t="str">
            <v>A3348493F</v>
          </cell>
          <cell r="IP10" t="str">
            <v>A2716268K</v>
          </cell>
          <cell r="IQ10" t="str">
            <v>A2716264A</v>
          </cell>
        </row>
        <row r="11">
          <cell r="BC11">
            <v>986</v>
          </cell>
          <cell r="BD11">
            <v>60097</v>
          </cell>
          <cell r="FH11">
            <v>1191</v>
          </cell>
          <cell r="FI11">
            <v>60240</v>
          </cell>
        </row>
        <row r="12">
          <cell r="BC12">
            <v>667</v>
          </cell>
          <cell r="BD12">
            <v>60734</v>
          </cell>
          <cell r="DF12">
            <v>1.1000000000000001</v>
          </cell>
          <cell r="FH12">
            <v>546</v>
          </cell>
          <cell r="FI12">
            <v>60767</v>
          </cell>
          <cell r="HK12">
            <v>0.9</v>
          </cell>
        </row>
        <row r="13">
          <cell r="BC13">
            <v>398</v>
          </cell>
          <cell r="BD13">
            <v>61516</v>
          </cell>
          <cell r="DF13">
            <v>1.3</v>
          </cell>
          <cell r="FH13">
            <v>210</v>
          </cell>
          <cell r="FI13">
            <v>61071</v>
          </cell>
          <cell r="HK13">
            <v>0.5</v>
          </cell>
        </row>
        <row r="14">
          <cell r="BC14">
            <v>183</v>
          </cell>
          <cell r="BD14">
            <v>62328</v>
          </cell>
          <cell r="DF14">
            <v>1.3</v>
          </cell>
          <cell r="FH14">
            <v>621</v>
          </cell>
          <cell r="FI14">
            <v>62764</v>
          </cell>
          <cell r="HK14">
            <v>2.8</v>
          </cell>
        </row>
        <row r="15">
          <cell r="BC15">
            <v>216</v>
          </cell>
          <cell r="BD15">
            <v>62885</v>
          </cell>
          <cell r="DF15">
            <v>0.9</v>
          </cell>
          <cell r="FH15">
            <v>-185</v>
          </cell>
          <cell r="FI15">
            <v>62906</v>
          </cell>
          <cell r="HK15">
            <v>0.2</v>
          </cell>
        </row>
        <row r="16">
          <cell r="BC16">
            <v>545</v>
          </cell>
          <cell r="BD16">
            <v>62997</v>
          </cell>
          <cell r="DF16">
            <v>0.2</v>
          </cell>
          <cell r="FH16">
            <v>501</v>
          </cell>
          <cell r="FI16">
            <v>62779</v>
          </cell>
          <cell r="HK16">
            <v>-0.2</v>
          </cell>
        </row>
        <row r="17">
          <cell r="BC17">
            <v>1064</v>
          </cell>
          <cell r="BD17">
            <v>62676</v>
          </cell>
          <cell r="DF17">
            <v>-0.5</v>
          </cell>
          <cell r="FH17">
            <v>1233</v>
          </cell>
          <cell r="FI17">
            <v>62968</v>
          </cell>
          <cell r="HK17">
            <v>0.3</v>
          </cell>
        </row>
        <row r="18">
          <cell r="BC18">
            <v>1460</v>
          </cell>
          <cell r="BD18">
            <v>62238</v>
          </cell>
          <cell r="DF18">
            <v>-0.7</v>
          </cell>
          <cell r="FH18">
            <v>1536</v>
          </cell>
          <cell r="FI18">
            <v>62276</v>
          </cell>
          <cell r="HK18">
            <v>-1.1000000000000001</v>
          </cell>
        </row>
        <row r="19">
          <cell r="BC19">
            <v>1458</v>
          </cell>
          <cell r="BD19">
            <v>62108</v>
          </cell>
          <cell r="DF19">
            <v>-0.2</v>
          </cell>
          <cell r="FH19">
            <v>1430</v>
          </cell>
          <cell r="FI19">
            <v>61832</v>
          </cell>
          <cell r="HK19">
            <v>-0.7</v>
          </cell>
        </row>
        <row r="20">
          <cell r="BC20">
            <v>1426</v>
          </cell>
          <cell r="BD20">
            <v>62772</v>
          </cell>
          <cell r="DF20">
            <v>1.1000000000000001</v>
          </cell>
          <cell r="FH20">
            <v>1360</v>
          </cell>
          <cell r="FI20">
            <v>62536</v>
          </cell>
          <cell r="HK20">
            <v>1.1000000000000001</v>
          </cell>
        </row>
        <row r="21">
          <cell r="BC21">
            <v>1443</v>
          </cell>
          <cell r="BD21">
            <v>64041</v>
          </cell>
          <cell r="DF21">
            <v>2</v>
          </cell>
          <cell r="FH21">
            <v>1286</v>
          </cell>
          <cell r="FI21">
            <v>64290</v>
          </cell>
          <cell r="HK21">
            <v>2.8</v>
          </cell>
        </row>
        <row r="22">
          <cell r="BC22">
            <v>1333</v>
          </cell>
          <cell r="BD22">
            <v>65267</v>
          </cell>
          <cell r="DF22">
            <v>1.9</v>
          </cell>
          <cell r="FH22">
            <v>1714</v>
          </cell>
          <cell r="FI22">
            <v>65521</v>
          </cell>
          <cell r="HK22">
            <v>1.9</v>
          </cell>
        </row>
        <row r="23">
          <cell r="BC23">
            <v>1017</v>
          </cell>
          <cell r="BD23">
            <v>66402</v>
          </cell>
          <cell r="DF23">
            <v>1.7</v>
          </cell>
          <cell r="FH23">
            <v>876</v>
          </cell>
          <cell r="FI23">
            <v>66055</v>
          </cell>
          <cell r="HK23">
            <v>0.8</v>
          </cell>
        </row>
        <row r="24">
          <cell r="BC24">
            <v>738</v>
          </cell>
          <cell r="BD24">
            <v>67256</v>
          </cell>
          <cell r="DF24">
            <v>1.3</v>
          </cell>
          <cell r="FH24">
            <v>613</v>
          </cell>
          <cell r="FI24">
            <v>67240</v>
          </cell>
          <cell r="HK24">
            <v>1.8</v>
          </cell>
        </row>
        <row r="25">
          <cell r="BC25">
            <v>745</v>
          </cell>
          <cell r="BD25">
            <v>68013</v>
          </cell>
          <cell r="DF25">
            <v>1.1000000000000001</v>
          </cell>
          <cell r="FH25">
            <v>707</v>
          </cell>
          <cell r="FI25">
            <v>68790</v>
          </cell>
          <cell r="HK25">
            <v>2.2999999999999998</v>
          </cell>
        </row>
        <row r="26">
          <cell r="BC26">
            <v>978</v>
          </cell>
          <cell r="BD26">
            <v>69049</v>
          </cell>
          <cell r="DF26">
            <v>1.5</v>
          </cell>
          <cell r="FH26">
            <v>1112</v>
          </cell>
          <cell r="FI26">
            <v>67890</v>
          </cell>
          <cell r="HK26">
            <v>-1.3</v>
          </cell>
        </row>
        <row r="27">
          <cell r="BC27">
            <v>1196</v>
          </cell>
          <cell r="BD27">
            <v>70290</v>
          </cell>
          <cell r="DF27">
            <v>1.8</v>
          </cell>
          <cell r="FH27">
            <v>1190</v>
          </cell>
          <cell r="FI27">
            <v>70675</v>
          </cell>
          <cell r="HK27">
            <v>4.0999999999999996</v>
          </cell>
        </row>
        <row r="28">
          <cell r="BC28">
            <v>1413</v>
          </cell>
          <cell r="BD28">
            <v>71636</v>
          </cell>
          <cell r="DF28">
            <v>1.9</v>
          </cell>
          <cell r="FH28">
            <v>1266</v>
          </cell>
          <cell r="FI28">
            <v>72195</v>
          </cell>
          <cell r="HK28">
            <v>2.2000000000000002</v>
          </cell>
        </row>
        <row r="29">
          <cell r="BC29">
            <v>1522</v>
          </cell>
          <cell r="BD29">
            <v>72678</v>
          </cell>
          <cell r="DF29">
            <v>1.5</v>
          </cell>
          <cell r="FH29">
            <v>1645</v>
          </cell>
          <cell r="FI29">
            <v>72083</v>
          </cell>
          <cell r="HK29">
            <v>-0.2</v>
          </cell>
        </row>
        <row r="30">
          <cell r="BC30">
            <v>1443</v>
          </cell>
          <cell r="BD30">
            <v>73526</v>
          </cell>
          <cell r="DF30">
            <v>1.2</v>
          </cell>
          <cell r="FH30">
            <v>1634</v>
          </cell>
          <cell r="FI30">
            <v>73863</v>
          </cell>
          <cell r="HK30">
            <v>2.5</v>
          </cell>
        </row>
        <row r="31">
          <cell r="BC31">
            <v>1321</v>
          </cell>
          <cell r="BD31">
            <v>74727</v>
          </cell>
          <cell r="DF31">
            <v>1.6</v>
          </cell>
          <cell r="FH31">
            <v>1054</v>
          </cell>
          <cell r="FI31">
            <v>74319</v>
          </cell>
          <cell r="HK31">
            <v>0.6</v>
          </cell>
        </row>
        <row r="32">
          <cell r="BC32">
            <v>1346</v>
          </cell>
          <cell r="BD32">
            <v>76116</v>
          </cell>
          <cell r="DF32">
            <v>1.9</v>
          </cell>
          <cell r="FH32">
            <v>1278</v>
          </cell>
          <cell r="FI32">
            <v>76430</v>
          </cell>
          <cell r="HK32">
            <v>2.8</v>
          </cell>
        </row>
        <row r="33">
          <cell r="BC33">
            <v>1558</v>
          </cell>
          <cell r="BD33">
            <v>77253</v>
          </cell>
          <cell r="DF33">
            <v>1.5</v>
          </cell>
          <cell r="FH33">
            <v>1761</v>
          </cell>
          <cell r="FI33">
            <v>77070</v>
          </cell>
          <cell r="HK33">
            <v>0.8</v>
          </cell>
        </row>
        <row r="34">
          <cell r="BC34">
            <v>1735</v>
          </cell>
          <cell r="BD34">
            <v>77994</v>
          </cell>
          <cell r="DF34">
            <v>1</v>
          </cell>
          <cell r="FH34">
            <v>1622</v>
          </cell>
          <cell r="FI34">
            <v>78279</v>
          </cell>
          <cell r="HK34">
            <v>1.6</v>
          </cell>
        </row>
        <row r="35">
          <cell r="BC35">
            <v>1639</v>
          </cell>
          <cell r="BD35">
            <v>78149</v>
          </cell>
          <cell r="DF35">
            <v>0.2</v>
          </cell>
          <cell r="FH35">
            <v>1759</v>
          </cell>
          <cell r="FI35">
            <v>78051</v>
          </cell>
          <cell r="HK35">
            <v>-0.3</v>
          </cell>
        </row>
        <row r="36">
          <cell r="BC36">
            <v>1565</v>
          </cell>
          <cell r="BD36">
            <v>78058</v>
          </cell>
          <cell r="DF36">
            <v>-0.1</v>
          </cell>
          <cell r="FH36">
            <v>1524</v>
          </cell>
          <cell r="FI36">
            <v>78241</v>
          </cell>
          <cell r="HK36">
            <v>0.2</v>
          </cell>
        </row>
        <row r="37">
          <cell r="BC37">
            <v>1484</v>
          </cell>
          <cell r="BD37">
            <v>78350</v>
          </cell>
          <cell r="DF37">
            <v>0.4</v>
          </cell>
          <cell r="FH37">
            <v>1197</v>
          </cell>
          <cell r="FI37">
            <v>78014</v>
          </cell>
          <cell r="HK37">
            <v>-0.3</v>
          </cell>
        </row>
        <row r="38">
          <cell r="BC38">
            <v>1225</v>
          </cell>
          <cell r="BD38">
            <v>79250</v>
          </cell>
          <cell r="DF38">
            <v>1.1000000000000001</v>
          </cell>
          <cell r="FH38">
            <v>1863</v>
          </cell>
          <cell r="FI38">
            <v>79083</v>
          </cell>
          <cell r="HK38">
            <v>1.4</v>
          </cell>
        </row>
        <row r="39">
          <cell r="BC39">
            <v>1023</v>
          </cell>
          <cell r="BD39">
            <v>80813</v>
          </cell>
          <cell r="DF39">
            <v>2</v>
          </cell>
          <cell r="FH39">
            <v>568</v>
          </cell>
          <cell r="FI39">
            <v>81320</v>
          </cell>
          <cell r="HK39">
            <v>2.8</v>
          </cell>
        </row>
        <row r="40">
          <cell r="BC40">
            <v>975</v>
          </cell>
          <cell r="BD40">
            <v>82602</v>
          </cell>
          <cell r="DF40">
            <v>2.2000000000000002</v>
          </cell>
          <cell r="FH40">
            <v>791</v>
          </cell>
          <cell r="FI40">
            <v>81851</v>
          </cell>
          <cell r="HK40">
            <v>0.7</v>
          </cell>
        </row>
        <row r="41">
          <cell r="BC41">
            <v>1108</v>
          </cell>
          <cell r="BD41">
            <v>84160</v>
          </cell>
          <cell r="DF41">
            <v>1.9</v>
          </cell>
          <cell r="FH41">
            <v>1620</v>
          </cell>
          <cell r="FI41">
            <v>85046</v>
          </cell>
          <cell r="HK41">
            <v>3.9</v>
          </cell>
        </row>
        <row r="42">
          <cell r="BC42">
            <v>1615</v>
          </cell>
          <cell r="BD42">
            <v>85507</v>
          </cell>
          <cell r="DF42">
            <v>1.6</v>
          </cell>
          <cell r="FH42">
            <v>1142</v>
          </cell>
          <cell r="FI42">
            <v>84926</v>
          </cell>
          <cell r="HK42">
            <v>-0.1</v>
          </cell>
        </row>
        <row r="43">
          <cell r="BC43">
            <v>1709</v>
          </cell>
          <cell r="BD43">
            <v>86266</v>
          </cell>
          <cell r="DF43">
            <v>0.9</v>
          </cell>
          <cell r="FH43">
            <v>1700</v>
          </cell>
          <cell r="FI43">
            <v>86523</v>
          </cell>
          <cell r="HK43">
            <v>1.9</v>
          </cell>
        </row>
        <row r="44">
          <cell r="BC44">
            <v>1635</v>
          </cell>
          <cell r="BD44">
            <v>86749</v>
          </cell>
          <cell r="DF44">
            <v>0.6</v>
          </cell>
          <cell r="FH44">
            <v>2588</v>
          </cell>
          <cell r="FI44">
            <v>87273</v>
          </cell>
          <cell r="HK44">
            <v>0.9</v>
          </cell>
        </row>
        <row r="45">
          <cell r="BC45">
            <v>1346</v>
          </cell>
          <cell r="BD45">
            <v>87597</v>
          </cell>
          <cell r="DF45">
            <v>1</v>
          </cell>
          <cell r="FH45">
            <v>-57</v>
          </cell>
          <cell r="FI45">
            <v>86496</v>
          </cell>
          <cell r="HK45">
            <v>-0.9</v>
          </cell>
        </row>
        <row r="46">
          <cell r="BC46">
            <v>1200</v>
          </cell>
          <cell r="BD46">
            <v>89270</v>
          </cell>
          <cell r="DF46">
            <v>1.9</v>
          </cell>
          <cell r="FH46">
            <v>2265</v>
          </cell>
          <cell r="FI46">
            <v>89825</v>
          </cell>
          <cell r="HK46">
            <v>3.8</v>
          </cell>
        </row>
        <row r="47">
          <cell r="BC47">
            <v>1172</v>
          </cell>
          <cell r="BD47">
            <v>91487</v>
          </cell>
          <cell r="DF47">
            <v>2.5</v>
          </cell>
          <cell r="FH47">
            <v>347</v>
          </cell>
          <cell r="FI47">
            <v>90989</v>
          </cell>
          <cell r="HK47">
            <v>1.3</v>
          </cell>
        </row>
        <row r="48">
          <cell r="BC48">
            <v>912</v>
          </cell>
          <cell r="BD48">
            <v>93299</v>
          </cell>
          <cell r="DF48">
            <v>2</v>
          </cell>
          <cell r="FH48">
            <v>1858</v>
          </cell>
          <cell r="FI48">
            <v>94383</v>
          </cell>
          <cell r="HK48">
            <v>3.7</v>
          </cell>
        </row>
        <row r="49">
          <cell r="BC49">
            <v>342</v>
          </cell>
          <cell r="BD49">
            <v>94440</v>
          </cell>
          <cell r="DF49">
            <v>1.2</v>
          </cell>
          <cell r="FH49">
            <v>-323</v>
          </cell>
          <cell r="FI49">
            <v>93754</v>
          </cell>
          <cell r="HK49">
            <v>-0.7</v>
          </cell>
        </row>
        <row r="50">
          <cell r="BC50">
            <v>21</v>
          </cell>
          <cell r="BD50">
            <v>95669</v>
          </cell>
          <cell r="DF50">
            <v>1.3</v>
          </cell>
          <cell r="FH50">
            <v>135</v>
          </cell>
          <cell r="FI50">
            <v>95657</v>
          </cell>
          <cell r="HK50">
            <v>2</v>
          </cell>
        </row>
        <row r="51">
          <cell r="BC51">
            <v>2</v>
          </cell>
          <cell r="BD51">
            <v>97318</v>
          </cell>
          <cell r="DF51">
            <v>1.7</v>
          </cell>
          <cell r="FH51">
            <v>104</v>
          </cell>
          <cell r="FI51">
            <v>97328</v>
          </cell>
          <cell r="HK51">
            <v>1.7</v>
          </cell>
        </row>
        <row r="52">
          <cell r="BC52">
            <v>447</v>
          </cell>
          <cell r="BD52">
            <v>99577</v>
          </cell>
          <cell r="DF52">
            <v>2.2999999999999998</v>
          </cell>
          <cell r="FH52">
            <v>70</v>
          </cell>
          <cell r="FI52">
            <v>99466</v>
          </cell>
          <cell r="HK52">
            <v>2.2000000000000002</v>
          </cell>
        </row>
        <row r="53">
          <cell r="BC53">
            <v>583</v>
          </cell>
          <cell r="BD53">
            <v>101424</v>
          </cell>
          <cell r="DF53">
            <v>1.9</v>
          </cell>
          <cell r="FH53">
            <v>1087</v>
          </cell>
          <cell r="FI53">
            <v>101500</v>
          </cell>
          <cell r="HK53">
            <v>2</v>
          </cell>
        </row>
        <row r="54">
          <cell r="BC54">
            <v>588</v>
          </cell>
          <cell r="BD54">
            <v>102811</v>
          </cell>
          <cell r="DF54">
            <v>1.4</v>
          </cell>
          <cell r="FH54">
            <v>626</v>
          </cell>
          <cell r="FI54">
            <v>103369</v>
          </cell>
          <cell r="HK54">
            <v>1.8</v>
          </cell>
        </row>
        <row r="55">
          <cell r="BC55">
            <v>514</v>
          </cell>
          <cell r="BD55">
            <v>103724</v>
          </cell>
          <cell r="DF55">
            <v>0.9</v>
          </cell>
          <cell r="FH55">
            <v>-69</v>
          </cell>
          <cell r="FI55">
            <v>102851</v>
          </cell>
          <cell r="HK55">
            <v>-0.5</v>
          </cell>
        </row>
        <row r="56">
          <cell r="BC56">
            <v>555</v>
          </cell>
          <cell r="BD56">
            <v>104184</v>
          </cell>
          <cell r="DF56">
            <v>0.4</v>
          </cell>
          <cell r="FH56">
            <v>1097</v>
          </cell>
          <cell r="FI56">
            <v>104997</v>
          </cell>
          <cell r="HK56">
            <v>2.1</v>
          </cell>
        </row>
        <row r="57">
          <cell r="BC57">
            <v>798</v>
          </cell>
          <cell r="BD57">
            <v>104918</v>
          </cell>
          <cell r="DF57">
            <v>0.7</v>
          </cell>
          <cell r="FH57">
            <v>542</v>
          </cell>
          <cell r="FI57">
            <v>104703</v>
          </cell>
          <cell r="HK57">
            <v>-0.3</v>
          </cell>
        </row>
        <row r="58">
          <cell r="BC58">
            <v>889</v>
          </cell>
          <cell r="BD58">
            <v>106275</v>
          </cell>
          <cell r="DF58">
            <v>1.3</v>
          </cell>
          <cell r="FH58">
            <v>936</v>
          </cell>
          <cell r="FI58">
            <v>105194</v>
          </cell>
          <cell r="HK58">
            <v>0.5</v>
          </cell>
        </row>
        <row r="59">
          <cell r="BC59">
            <v>919</v>
          </cell>
          <cell r="BD59">
            <v>107448</v>
          </cell>
          <cell r="DF59">
            <v>1.1000000000000001</v>
          </cell>
          <cell r="FH59">
            <v>1098</v>
          </cell>
          <cell r="FI59">
            <v>108707</v>
          </cell>
          <cell r="HK59">
            <v>3.3</v>
          </cell>
        </row>
        <row r="60">
          <cell r="BC60">
            <v>1070</v>
          </cell>
          <cell r="BD60">
            <v>108254</v>
          </cell>
          <cell r="DF60">
            <v>0.8</v>
          </cell>
          <cell r="FH60">
            <v>795</v>
          </cell>
          <cell r="FI60">
            <v>108454</v>
          </cell>
          <cell r="HK60">
            <v>-0.2</v>
          </cell>
        </row>
        <row r="61">
          <cell r="BC61">
            <v>1472</v>
          </cell>
          <cell r="BD61">
            <v>108463</v>
          </cell>
          <cell r="DF61">
            <v>0.2</v>
          </cell>
          <cell r="FH61">
            <v>1609</v>
          </cell>
          <cell r="FI61">
            <v>107307</v>
          </cell>
          <cell r="HK61">
            <v>-1.1000000000000001</v>
          </cell>
        </row>
        <row r="62">
          <cell r="BC62">
            <v>2133</v>
          </cell>
          <cell r="BD62">
            <v>108591</v>
          </cell>
          <cell r="DF62">
            <v>0.1</v>
          </cell>
          <cell r="FH62">
            <v>1777</v>
          </cell>
          <cell r="FI62">
            <v>109620</v>
          </cell>
          <cell r="HK62">
            <v>2.2000000000000002</v>
          </cell>
        </row>
        <row r="63">
          <cell r="BC63">
            <v>2514</v>
          </cell>
          <cell r="BD63">
            <v>109466</v>
          </cell>
          <cell r="DF63">
            <v>0.8</v>
          </cell>
          <cell r="FH63">
            <v>3074</v>
          </cell>
          <cell r="FI63">
            <v>109044</v>
          </cell>
          <cell r="HK63">
            <v>-0.5</v>
          </cell>
        </row>
        <row r="64">
          <cell r="BC64">
            <v>2456</v>
          </cell>
          <cell r="BD64">
            <v>110743</v>
          </cell>
          <cell r="DF64">
            <v>1.2</v>
          </cell>
          <cell r="FH64">
            <v>2334</v>
          </cell>
          <cell r="FI64">
            <v>110178</v>
          </cell>
          <cell r="HK64">
            <v>1</v>
          </cell>
        </row>
        <row r="65">
          <cell r="BC65">
            <v>2034</v>
          </cell>
          <cell r="BD65">
            <v>112029</v>
          </cell>
          <cell r="DF65">
            <v>1.2</v>
          </cell>
          <cell r="FH65">
            <v>1615</v>
          </cell>
          <cell r="FI65">
            <v>112997</v>
          </cell>
          <cell r="HK65">
            <v>2.6</v>
          </cell>
        </row>
        <row r="66">
          <cell r="BC66">
            <v>1144</v>
          </cell>
          <cell r="BD66">
            <v>113544</v>
          </cell>
          <cell r="DF66">
            <v>1.4</v>
          </cell>
          <cell r="FH66">
            <v>1782</v>
          </cell>
          <cell r="FI66">
            <v>113213</v>
          </cell>
          <cell r="HK66">
            <v>0.2</v>
          </cell>
        </row>
        <row r="67">
          <cell r="BC67">
            <v>33</v>
          </cell>
          <cell r="BD67">
            <v>115157</v>
          </cell>
          <cell r="DF67">
            <v>1.4</v>
          </cell>
          <cell r="FH67">
            <v>-28</v>
          </cell>
          <cell r="FI67">
            <v>114334</v>
          </cell>
          <cell r="HK67">
            <v>1</v>
          </cell>
        </row>
        <row r="68">
          <cell r="BC68">
            <v>-982</v>
          </cell>
          <cell r="BD68">
            <v>116314</v>
          </cell>
          <cell r="DF68">
            <v>1</v>
          </cell>
          <cell r="FH68">
            <v>-1426</v>
          </cell>
          <cell r="FI68">
            <v>117225</v>
          </cell>
          <cell r="HK68">
            <v>2.5</v>
          </cell>
        </row>
        <row r="69">
          <cell r="BC69">
            <v>-1231</v>
          </cell>
          <cell r="BD69">
            <v>116614</v>
          </cell>
          <cell r="DF69">
            <v>0.3</v>
          </cell>
          <cell r="FH69">
            <v>-1183</v>
          </cell>
          <cell r="FI69">
            <v>117251</v>
          </cell>
          <cell r="HK69">
            <v>0</v>
          </cell>
        </row>
        <row r="70">
          <cell r="BC70">
            <v>-864</v>
          </cell>
          <cell r="BD70">
            <v>116145</v>
          </cell>
          <cell r="DF70">
            <v>-0.4</v>
          </cell>
          <cell r="FH70">
            <v>-876</v>
          </cell>
          <cell r="FI70">
            <v>114904</v>
          </cell>
          <cell r="HK70">
            <v>-2</v>
          </cell>
        </row>
        <row r="71">
          <cell r="B71">
            <v>3433</v>
          </cell>
          <cell r="C71">
            <v>701</v>
          </cell>
          <cell r="D71">
            <v>3985</v>
          </cell>
          <cell r="I71">
            <v>3351</v>
          </cell>
          <cell r="K71">
            <v>3979</v>
          </cell>
          <cell r="Q71">
            <v>17757</v>
          </cell>
          <cell r="R71">
            <v>1827</v>
          </cell>
          <cell r="S71">
            <v>20</v>
          </cell>
          <cell r="T71">
            <v>2116</v>
          </cell>
          <cell r="U71">
            <v>3635</v>
          </cell>
          <cell r="Y71">
            <v>8332</v>
          </cell>
          <cell r="Z71">
            <v>5855</v>
          </cell>
          <cell r="AA71">
            <v>4955</v>
          </cell>
          <cell r="AB71">
            <v>3351</v>
          </cell>
          <cell r="AC71">
            <v>1343</v>
          </cell>
          <cell r="AD71">
            <v>254</v>
          </cell>
          <cell r="AE71">
            <v>999</v>
          </cell>
          <cell r="AF71">
            <v>2685</v>
          </cell>
          <cell r="AG71">
            <v>4792</v>
          </cell>
          <cell r="AJ71">
            <v>1103</v>
          </cell>
          <cell r="AM71">
            <v>5260</v>
          </cell>
          <cell r="AP71">
            <v>2657</v>
          </cell>
          <cell r="AS71">
            <v>4174</v>
          </cell>
          <cell r="AT71">
            <v>2662</v>
          </cell>
          <cell r="AU71">
            <v>7759</v>
          </cell>
          <cell r="AV71">
            <v>5786</v>
          </cell>
          <cell r="AW71">
            <v>4969</v>
          </cell>
          <cell r="AX71">
            <v>805</v>
          </cell>
          <cell r="AY71">
            <v>2872</v>
          </cell>
          <cell r="AZ71">
            <v>10328</v>
          </cell>
          <cell r="BA71">
            <v>106468</v>
          </cell>
          <cell r="BB71">
            <v>11069</v>
          </cell>
          <cell r="BC71">
            <v>-585</v>
          </cell>
          <cell r="BD71">
            <v>115703</v>
          </cell>
          <cell r="DF71">
            <v>-0.4</v>
          </cell>
          <cell r="DG71">
            <v>3184</v>
          </cell>
          <cell r="DH71">
            <v>711</v>
          </cell>
          <cell r="DI71">
            <v>3734</v>
          </cell>
          <cell r="DN71">
            <v>3197</v>
          </cell>
          <cell r="DP71">
            <v>3793</v>
          </cell>
          <cell r="DV71">
            <v>17874</v>
          </cell>
          <cell r="DW71">
            <v>1836</v>
          </cell>
          <cell r="DX71">
            <v>21</v>
          </cell>
          <cell r="DY71">
            <v>2130</v>
          </cell>
          <cell r="DZ71">
            <v>3656</v>
          </cell>
          <cell r="ED71">
            <v>8245</v>
          </cell>
          <cell r="EE71">
            <v>5801</v>
          </cell>
          <cell r="EF71">
            <v>5004</v>
          </cell>
          <cell r="EG71">
            <v>3346</v>
          </cell>
          <cell r="EH71">
            <v>1392</v>
          </cell>
          <cell r="EI71">
            <v>257</v>
          </cell>
          <cell r="EJ71">
            <v>983</v>
          </cell>
          <cell r="EK71">
            <v>2703</v>
          </cell>
          <cell r="EL71">
            <v>4895</v>
          </cell>
          <cell r="EO71">
            <v>1110</v>
          </cell>
          <cell r="ER71">
            <v>5251</v>
          </cell>
          <cell r="EU71">
            <v>2657</v>
          </cell>
          <cell r="EX71">
            <v>4174</v>
          </cell>
          <cell r="EY71">
            <v>2662</v>
          </cell>
          <cell r="EZ71">
            <v>7768</v>
          </cell>
          <cell r="FA71">
            <v>5718</v>
          </cell>
          <cell r="FB71">
            <v>4918</v>
          </cell>
          <cell r="FC71">
            <v>795</v>
          </cell>
          <cell r="FD71">
            <v>2895</v>
          </cell>
          <cell r="FE71">
            <v>10323</v>
          </cell>
          <cell r="FF71">
            <v>106132</v>
          </cell>
          <cell r="FG71">
            <v>10775</v>
          </cell>
          <cell r="FH71">
            <v>-63</v>
          </cell>
          <cell r="FI71">
            <v>116292</v>
          </cell>
          <cell r="HK71">
            <v>1.2</v>
          </cell>
          <cell r="HL71">
            <v>2320</v>
          </cell>
          <cell r="HM71">
            <v>743</v>
          </cell>
          <cell r="HN71">
            <v>2861</v>
          </cell>
          <cell r="HS71">
            <v>3227</v>
          </cell>
          <cell r="HU71">
            <v>3827</v>
          </cell>
          <cell r="IA71">
            <v>17899</v>
          </cell>
          <cell r="IB71">
            <v>2015</v>
          </cell>
          <cell r="IC71">
            <v>24</v>
          </cell>
          <cell r="ID71">
            <v>1963</v>
          </cell>
          <cell r="IE71">
            <v>3768</v>
          </cell>
          <cell r="II71">
            <v>7981</v>
          </cell>
          <cell r="IJ71">
            <v>5800</v>
          </cell>
          <cell r="IK71">
            <v>4957</v>
          </cell>
          <cell r="IL71">
            <v>3245</v>
          </cell>
          <cell r="IM71">
            <v>1460</v>
          </cell>
          <cell r="IN71">
            <v>270</v>
          </cell>
          <cell r="IO71">
            <v>1024</v>
          </cell>
          <cell r="IP71">
            <v>2741</v>
          </cell>
          <cell r="IQ71">
            <v>5099</v>
          </cell>
        </row>
        <row r="72">
          <cell r="B72">
            <v>3672</v>
          </cell>
          <cell r="C72">
            <v>686</v>
          </cell>
          <cell r="D72">
            <v>4222</v>
          </cell>
          <cell r="I72">
            <v>3504</v>
          </cell>
          <cell r="K72">
            <v>4167</v>
          </cell>
          <cell r="Q72">
            <v>16853</v>
          </cell>
          <cell r="R72">
            <v>1822</v>
          </cell>
          <cell r="S72">
            <v>22</v>
          </cell>
          <cell r="T72">
            <v>2144</v>
          </cell>
          <cell r="U72">
            <v>3653</v>
          </cell>
          <cell r="Y72">
            <v>8304</v>
          </cell>
          <cell r="Z72">
            <v>5788</v>
          </cell>
          <cell r="AA72">
            <v>5005</v>
          </cell>
          <cell r="AB72">
            <v>3402</v>
          </cell>
          <cell r="AC72">
            <v>1287</v>
          </cell>
          <cell r="AD72">
            <v>262</v>
          </cell>
          <cell r="AE72">
            <v>993</v>
          </cell>
          <cell r="AF72">
            <v>2682</v>
          </cell>
          <cell r="AG72">
            <v>4703</v>
          </cell>
          <cell r="AJ72">
            <v>1071</v>
          </cell>
          <cell r="AM72">
            <v>5237</v>
          </cell>
          <cell r="AP72">
            <v>2627</v>
          </cell>
          <cell r="AS72">
            <v>4127</v>
          </cell>
          <cell r="AT72">
            <v>2631</v>
          </cell>
          <cell r="AU72">
            <v>7897</v>
          </cell>
          <cell r="AV72">
            <v>5950</v>
          </cell>
          <cell r="AW72">
            <v>5057</v>
          </cell>
          <cell r="AX72">
            <v>825</v>
          </cell>
          <cell r="AY72">
            <v>2858</v>
          </cell>
          <cell r="AZ72">
            <v>10454</v>
          </cell>
          <cell r="BA72">
            <v>105734</v>
          </cell>
          <cell r="BB72">
            <v>11215</v>
          </cell>
          <cell r="BC72">
            <v>-244</v>
          </cell>
          <cell r="BD72">
            <v>116435</v>
          </cell>
          <cell r="BE72">
            <v>7</v>
          </cell>
          <cell r="BF72">
            <v>-2.2000000000000002</v>
          </cell>
          <cell r="BG72">
            <v>5.9</v>
          </cell>
          <cell r="BL72">
            <v>4.5999999999999996</v>
          </cell>
          <cell r="BN72">
            <v>4.7</v>
          </cell>
          <cell r="BT72">
            <v>-5.0999999999999996</v>
          </cell>
          <cell r="BU72">
            <v>-0.3</v>
          </cell>
          <cell r="BV72">
            <v>11</v>
          </cell>
          <cell r="BW72">
            <v>1.3</v>
          </cell>
          <cell r="BX72">
            <v>0.5</v>
          </cell>
          <cell r="CB72">
            <v>-0.3</v>
          </cell>
          <cell r="CC72">
            <v>-1.1000000000000001</v>
          </cell>
          <cell r="CD72">
            <v>1</v>
          </cell>
          <cell r="CE72">
            <v>1.5</v>
          </cell>
          <cell r="CF72">
            <v>-4.0999999999999996</v>
          </cell>
          <cell r="CG72">
            <v>3.2</v>
          </cell>
          <cell r="CH72">
            <v>-0.6</v>
          </cell>
          <cell r="CI72">
            <v>-0.1</v>
          </cell>
          <cell r="CJ72">
            <v>-1.9</v>
          </cell>
          <cell r="CM72">
            <v>-2.9</v>
          </cell>
          <cell r="CP72">
            <v>-0.4</v>
          </cell>
          <cell r="CS72">
            <v>-1.1000000000000001</v>
          </cell>
          <cell r="CV72">
            <v>-1.1000000000000001</v>
          </cell>
          <cell r="CW72">
            <v>-1.1000000000000001</v>
          </cell>
          <cell r="CX72">
            <v>1.8</v>
          </cell>
          <cell r="CY72">
            <v>2.8</v>
          </cell>
          <cell r="CZ72">
            <v>1.8</v>
          </cell>
          <cell r="DA72">
            <v>2.4</v>
          </cell>
          <cell r="DB72">
            <v>-0.5</v>
          </cell>
          <cell r="DC72">
            <v>1.2</v>
          </cell>
          <cell r="DD72">
            <v>-0.7</v>
          </cell>
          <cell r="DE72">
            <v>1.3</v>
          </cell>
          <cell r="DF72">
            <v>0.6</v>
          </cell>
          <cell r="DG72">
            <v>3921</v>
          </cell>
          <cell r="DH72">
            <v>681</v>
          </cell>
          <cell r="DI72">
            <v>4476</v>
          </cell>
          <cell r="DN72">
            <v>3602</v>
          </cell>
          <cell r="DP72">
            <v>4287</v>
          </cell>
          <cell r="DV72">
            <v>17208</v>
          </cell>
          <cell r="DW72">
            <v>1830</v>
          </cell>
          <cell r="DX72">
            <v>22</v>
          </cell>
          <cell r="DY72">
            <v>2111</v>
          </cell>
          <cell r="DZ72">
            <v>3640</v>
          </cell>
          <cell r="ED72">
            <v>8343</v>
          </cell>
          <cell r="EE72">
            <v>5886</v>
          </cell>
          <cell r="EF72">
            <v>4928</v>
          </cell>
          <cell r="EG72">
            <v>3388</v>
          </cell>
          <cell r="EH72">
            <v>1274</v>
          </cell>
          <cell r="EI72">
            <v>256</v>
          </cell>
          <cell r="EJ72">
            <v>1007</v>
          </cell>
          <cell r="EK72">
            <v>2646</v>
          </cell>
          <cell r="EL72">
            <v>4654</v>
          </cell>
          <cell r="EO72">
            <v>1073</v>
          </cell>
          <cell r="ER72">
            <v>5253</v>
          </cell>
          <cell r="EU72">
            <v>2637</v>
          </cell>
          <cell r="EX72">
            <v>4142</v>
          </cell>
          <cell r="EY72">
            <v>2641</v>
          </cell>
          <cell r="EZ72">
            <v>7883</v>
          </cell>
          <cell r="FA72">
            <v>5978</v>
          </cell>
          <cell r="FB72">
            <v>5078</v>
          </cell>
          <cell r="FC72">
            <v>836</v>
          </cell>
          <cell r="FD72">
            <v>2848</v>
          </cell>
          <cell r="FE72">
            <v>10457</v>
          </cell>
          <cell r="FF72">
            <v>106634</v>
          </cell>
          <cell r="FG72">
            <v>11520</v>
          </cell>
          <cell r="FH72">
            <v>-743</v>
          </cell>
          <cell r="FI72">
            <v>116394</v>
          </cell>
          <cell r="FJ72">
            <v>23.1</v>
          </cell>
          <cell r="FK72">
            <v>-4.2</v>
          </cell>
          <cell r="FL72">
            <v>19.899999999999999</v>
          </cell>
          <cell r="FQ72">
            <v>12.7</v>
          </cell>
          <cell r="FS72">
            <v>13</v>
          </cell>
          <cell r="FY72">
            <v>-3.7</v>
          </cell>
          <cell r="FZ72">
            <v>-0.3</v>
          </cell>
          <cell r="GA72">
            <v>7.3</v>
          </cell>
          <cell r="GB72">
            <v>-0.9</v>
          </cell>
          <cell r="GC72">
            <v>-0.4</v>
          </cell>
          <cell r="GG72">
            <v>1.2</v>
          </cell>
          <cell r="GH72">
            <v>1.5</v>
          </cell>
          <cell r="GI72">
            <v>-1.5</v>
          </cell>
          <cell r="GJ72">
            <v>1.3</v>
          </cell>
          <cell r="GK72">
            <v>-8.4</v>
          </cell>
          <cell r="GL72">
            <v>-0.4</v>
          </cell>
          <cell r="GM72">
            <v>2.4</v>
          </cell>
          <cell r="GN72">
            <v>-2.1</v>
          </cell>
          <cell r="GO72">
            <v>-4.9000000000000004</v>
          </cell>
          <cell r="GR72">
            <v>-3.4</v>
          </cell>
          <cell r="GU72">
            <v>0.1</v>
          </cell>
          <cell r="GX72">
            <v>-0.8</v>
          </cell>
          <cell r="HA72">
            <v>-0.8</v>
          </cell>
          <cell r="HB72">
            <v>-0.8</v>
          </cell>
          <cell r="HC72">
            <v>1.5</v>
          </cell>
          <cell r="HD72">
            <v>4.5</v>
          </cell>
          <cell r="HE72">
            <v>3.3</v>
          </cell>
          <cell r="HF72">
            <v>5.0999999999999996</v>
          </cell>
          <cell r="HG72">
            <v>-1.6</v>
          </cell>
          <cell r="HH72">
            <v>1.3</v>
          </cell>
          <cell r="HI72">
            <v>0.5</v>
          </cell>
          <cell r="HJ72">
            <v>6.9</v>
          </cell>
          <cell r="HK72">
            <v>0.1</v>
          </cell>
          <cell r="HL72">
            <v>6616</v>
          </cell>
          <cell r="HM72">
            <v>691</v>
          </cell>
          <cell r="HN72">
            <v>7265</v>
          </cell>
          <cell r="HS72">
            <v>3686</v>
          </cell>
          <cell r="HU72">
            <v>4378</v>
          </cell>
          <cell r="IA72">
            <v>17223</v>
          </cell>
          <cell r="IB72">
            <v>1746</v>
          </cell>
          <cell r="IC72">
            <v>21</v>
          </cell>
          <cell r="ID72">
            <v>2204</v>
          </cell>
          <cell r="IE72">
            <v>3599</v>
          </cell>
          <cell r="II72">
            <v>8783</v>
          </cell>
          <cell r="IJ72">
            <v>5886</v>
          </cell>
          <cell r="IK72">
            <v>5362</v>
          </cell>
          <cell r="IL72">
            <v>3650</v>
          </cell>
          <cell r="IM72">
            <v>1338</v>
          </cell>
          <cell r="IN72">
            <v>254</v>
          </cell>
          <cell r="IO72">
            <v>1027</v>
          </cell>
          <cell r="IP72">
            <v>2713</v>
          </cell>
          <cell r="IQ72">
            <v>4804</v>
          </cell>
        </row>
        <row r="73">
          <cell r="B73">
            <v>3846</v>
          </cell>
          <cell r="C73">
            <v>673</v>
          </cell>
          <cell r="D73">
            <v>4394</v>
          </cell>
          <cell r="I73">
            <v>3559</v>
          </cell>
          <cell r="K73">
            <v>4237</v>
          </cell>
          <cell r="Q73">
            <v>16061</v>
          </cell>
          <cell r="R73">
            <v>1817</v>
          </cell>
          <cell r="S73">
            <v>25</v>
          </cell>
          <cell r="T73">
            <v>2174</v>
          </cell>
          <cell r="U73">
            <v>3672</v>
          </cell>
          <cell r="Y73">
            <v>8314</v>
          </cell>
          <cell r="Z73">
            <v>5718</v>
          </cell>
          <cell r="AA73">
            <v>5061</v>
          </cell>
          <cell r="AB73">
            <v>3442</v>
          </cell>
          <cell r="AC73">
            <v>1251</v>
          </cell>
          <cell r="AD73">
            <v>270</v>
          </cell>
          <cell r="AE73">
            <v>978</v>
          </cell>
          <cell r="AF73">
            <v>2672</v>
          </cell>
          <cell r="AG73">
            <v>4645</v>
          </cell>
          <cell r="AJ73">
            <v>1047</v>
          </cell>
          <cell r="AM73">
            <v>5211</v>
          </cell>
          <cell r="AP73">
            <v>2596</v>
          </cell>
          <cell r="AS73">
            <v>4079</v>
          </cell>
          <cell r="AT73">
            <v>2601</v>
          </cell>
          <cell r="AU73">
            <v>8072</v>
          </cell>
          <cell r="AV73">
            <v>6083</v>
          </cell>
          <cell r="AW73">
            <v>5119</v>
          </cell>
          <cell r="AX73">
            <v>846</v>
          </cell>
          <cell r="AY73">
            <v>2859</v>
          </cell>
          <cell r="AZ73">
            <v>10579</v>
          </cell>
          <cell r="BA73">
            <v>105159</v>
          </cell>
          <cell r="BB73">
            <v>11243</v>
          </cell>
          <cell r="BC73">
            <v>458</v>
          </cell>
          <cell r="BD73">
            <v>117949</v>
          </cell>
          <cell r="BE73">
            <v>4.8</v>
          </cell>
          <cell r="BF73">
            <v>-1.9</v>
          </cell>
          <cell r="BG73">
            <v>4.0999999999999996</v>
          </cell>
          <cell r="BL73">
            <v>1.6</v>
          </cell>
          <cell r="BN73">
            <v>1.7</v>
          </cell>
          <cell r="BT73">
            <v>-4.7</v>
          </cell>
          <cell r="BU73">
            <v>-0.3</v>
          </cell>
          <cell r="BV73">
            <v>11.4</v>
          </cell>
          <cell r="BW73">
            <v>1.4</v>
          </cell>
          <cell r="BX73">
            <v>0.5</v>
          </cell>
          <cell r="CB73">
            <v>0.1</v>
          </cell>
          <cell r="CC73">
            <v>-1.2</v>
          </cell>
          <cell r="CD73">
            <v>1.1000000000000001</v>
          </cell>
          <cell r="CE73">
            <v>1.2</v>
          </cell>
          <cell r="CF73">
            <v>-2.8</v>
          </cell>
          <cell r="CG73">
            <v>2.8</v>
          </cell>
          <cell r="CH73">
            <v>-1.6</v>
          </cell>
          <cell r="CI73">
            <v>-0.4</v>
          </cell>
          <cell r="CJ73">
            <v>-1.2</v>
          </cell>
          <cell r="CM73">
            <v>-2.2000000000000002</v>
          </cell>
          <cell r="CP73">
            <v>-0.5</v>
          </cell>
          <cell r="CS73">
            <v>-1.2</v>
          </cell>
          <cell r="CV73">
            <v>-1.2</v>
          </cell>
          <cell r="CW73">
            <v>-1.2</v>
          </cell>
          <cell r="CX73">
            <v>2.2000000000000002</v>
          </cell>
          <cell r="CY73">
            <v>2.2000000000000002</v>
          </cell>
          <cell r="CZ73">
            <v>1.2</v>
          </cell>
          <cell r="DA73">
            <v>2.6</v>
          </cell>
          <cell r="DB73">
            <v>0</v>
          </cell>
          <cell r="DC73">
            <v>1.2</v>
          </cell>
          <cell r="DD73">
            <v>-0.5</v>
          </cell>
          <cell r="DE73">
            <v>0.2</v>
          </cell>
          <cell r="DF73">
            <v>1.3</v>
          </cell>
          <cell r="DG73">
            <v>3785</v>
          </cell>
          <cell r="DH73">
            <v>670</v>
          </cell>
          <cell r="DI73">
            <v>4328</v>
          </cell>
          <cell r="DN73">
            <v>3613</v>
          </cell>
          <cell r="DP73">
            <v>4300</v>
          </cell>
          <cell r="DV73">
            <v>15564</v>
          </cell>
          <cell r="DW73">
            <v>1788</v>
          </cell>
          <cell r="DX73">
            <v>25</v>
          </cell>
          <cell r="DY73">
            <v>2190</v>
          </cell>
          <cell r="DZ73">
            <v>3649</v>
          </cell>
          <cell r="ED73">
            <v>8441</v>
          </cell>
          <cell r="EE73">
            <v>5660</v>
          </cell>
          <cell r="EF73">
            <v>5089</v>
          </cell>
          <cell r="EG73">
            <v>3457</v>
          </cell>
          <cell r="EH73">
            <v>1201</v>
          </cell>
          <cell r="EI73">
            <v>274</v>
          </cell>
          <cell r="EJ73">
            <v>985</v>
          </cell>
          <cell r="EK73">
            <v>2698</v>
          </cell>
          <cell r="EL73">
            <v>4567</v>
          </cell>
          <cell r="EO73">
            <v>1034</v>
          </cell>
          <cell r="ER73">
            <v>5202</v>
          </cell>
          <cell r="EU73">
            <v>2585</v>
          </cell>
          <cell r="EX73">
            <v>4061</v>
          </cell>
          <cell r="EY73">
            <v>2590</v>
          </cell>
          <cell r="EZ73">
            <v>8039</v>
          </cell>
          <cell r="FA73">
            <v>6133</v>
          </cell>
          <cell r="FB73">
            <v>5161</v>
          </cell>
          <cell r="FC73">
            <v>837</v>
          </cell>
          <cell r="FD73">
            <v>2844</v>
          </cell>
          <cell r="FE73">
            <v>10576</v>
          </cell>
          <cell r="FF73">
            <v>104389</v>
          </cell>
          <cell r="FG73">
            <v>11188</v>
          </cell>
          <cell r="FH73">
            <v>188</v>
          </cell>
          <cell r="FI73">
            <v>116834</v>
          </cell>
          <cell r="FJ73">
            <v>-3.5</v>
          </cell>
          <cell r="FK73">
            <v>-1.7</v>
          </cell>
          <cell r="FL73">
            <v>-3.3</v>
          </cell>
          <cell r="FQ73">
            <v>0.3</v>
          </cell>
          <cell r="FS73">
            <v>0.3</v>
          </cell>
          <cell r="FY73">
            <v>-9.6</v>
          </cell>
          <cell r="FZ73">
            <v>-2.2999999999999998</v>
          </cell>
          <cell r="GA73">
            <v>13.6</v>
          </cell>
          <cell r="GB73">
            <v>3.7</v>
          </cell>
          <cell r="GC73">
            <v>0.2</v>
          </cell>
          <cell r="GG73">
            <v>1.2</v>
          </cell>
          <cell r="GH73">
            <v>-3.8</v>
          </cell>
          <cell r="GI73">
            <v>3.3</v>
          </cell>
          <cell r="GJ73">
            <v>2</v>
          </cell>
          <cell r="GK73">
            <v>-5.8</v>
          </cell>
          <cell r="GL73">
            <v>6.9</v>
          </cell>
          <cell r="GM73">
            <v>-2.1</v>
          </cell>
          <cell r="GN73">
            <v>2</v>
          </cell>
          <cell r="GO73">
            <v>-1.9</v>
          </cell>
          <cell r="GR73">
            <v>-3.6</v>
          </cell>
          <cell r="GU73">
            <v>-1</v>
          </cell>
          <cell r="GX73">
            <v>-2</v>
          </cell>
          <cell r="HA73">
            <v>-2</v>
          </cell>
          <cell r="HB73">
            <v>-2</v>
          </cell>
          <cell r="HC73">
            <v>2</v>
          </cell>
          <cell r="HD73">
            <v>2.6</v>
          </cell>
          <cell r="HE73">
            <v>1.6</v>
          </cell>
          <cell r="HF73">
            <v>0.2</v>
          </cell>
          <cell r="HG73">
            <v>-0.1</v>
          </cell>
          <cell r="HH73">
            <v>1.1000000000000001</v>
          </cell>
          <cell r="HI73">
            <v>-2.1</v>
          </cell>
          <cell r="HJ73">
            <v>-2.9</v>
          </cell>
          <cell r="HK73">
            <v>0.4</v>
          </cell>
          <cell r="HL73">
            <v>4202</v>
          </cell>
          <cell r="HM73">
            <v>610</v>
          </cell>
          <cell r="HN73">
            <v>4723</v>
          </cell>
          <cell r="HS73">
            <v>3493</v>
          </cell>
          <cell r="HU73">
            <v>4168</v>
          </cell>
          <cell r="IA73">
            <v>15557</v>
          </cell>
          <cell r="IB73">
            <v>1649</v>
          </cell>
          <cell r="IC73">
            <v>21</v>
          </cell>
          <cell r="ID73">
            <v>2404</v>
          </cell>
          <cell r="IE73">
            <v>3614</v>
          </cell>
          <cell r="II73">
            <v>7488</v>
          </cell>
          <cell r="IJ73">
            <v>5660</v>
          </cell>
          <cell r="IK73">
            <v>4720</v>
          </cell>
          <cell r="IL73">
            <v>3464</v>
          </cell>
          <cell r="IM73">
            <v>1084</v>
          </cell>
          <cell r="IN73">
            <v>270</v>
          </cell>
          <cell r="IO73">
            <v>929</v>
          </cell>
          <cell r="IP73">
            <v>2629</v>
          </cell>
          <cell r="IQ73">
            <v>4280</v>
          </cell>
        </row>
        <row r="74">
          <cell r="B74">
            <v>3911</v>
          </cell>
          <cell r="C74">
            <v>668</v>
          </cell>
          <cell r="D74">
            <v>4458</v>
          </cell>
          <cell r="I74">
            <v>3478</v>
          </cell>
          <cell r="K74">
            <v>4145</v>
          </cell>
          <cell r="Q74">
            <v>15809</v>
          </cell>
          <cell r="R74">
            <v>1818</v>
          </cell>
          <cell r="S74">
            <v>28</v>
          </cell>
          <cell r="T74">
            <v>2188</v>
          </cell>
          <cell r="U74">
            <v>3688</v>
          </cell>
          <cell r="Y74">
            <v>8402</v>
          </cell>
          <cell r="Z74">
            <v>5682</v>
          </cell>
          <cell r="AA74">
            <v>5080</v>
          </cell>
          <cell r="AB74">
            <v>3439</v>
          </cell>
          <cell r="AC74">
            <v>1250</v>
          </cell>
          <cell r="AD74">
            <v>275</v>
          </cell>
          <cell r="AE74">
            <v>955</v>
          </cell>
          <cell r="AF74">
            <v>2642</v>
          </cell>
          <cell r="AG74">
            <v>4641</v>
          </cell>
          <cell r="AJ74">
            <v>1034</v>
          </cell>
          <cell r="AM74">
            <v>5186</v>
          </cell>
          <cell r="AP74">
            <v>2575</v>
          </cell>
          <cell r="AS74">
            <v>4045</v>
          </cell>
          <cell r="AT74">
            <v>2579</v>
          </cell>
          <cell r="AU74">
            <v>8262</v>
          </cell>
          <cell r="AV74">
            <v>6166</v>
          </cell>
          <cell r="AW74">
            <v>5146</v>
          </cell>
          <cell r="AX74">
            <v>863</v>
          </cell>
          <cell r="AY74">
            <v>2885</v>
          </cell>
          <cell r="AZ74">
            <v>10698</v>
          </cell>
          <cell r="BA74">
            <v>105210</v>
          </cell>
          <cell r="BB74">
            <v>11111</v>
          </cell>
          <cell r="BC74">
            <v>1240</v>
          </cell>
          <cell r="BD74">
            <v>118697</v>
          </cell>
          <cell r="BE74">
            <v>1.7</v>
          </cell>
          <cell r="BF74">
            <v>-0.7</v>
          </cell>
          <cell r="BG74">
            <v>1.5</v>
          </cell>
          <cell r="BL74">
            <v>-2.2999999999999998</v>
          </cell>
          <cell r="BN74">
            <v>-2.2000000000000002</v>
          </cell>
          <cell r="BT74">
            <v>-1.6</v>
          </cell>
          <cell r="BU74">
            <v>0.1</v>
          </cell>
          <cell r="BV74">
            <v>11</v>
          </cell>
          <cell r="BW74">
            <v>0.6</v>
          </cell>
          <cell r="BX74">
            <v>0.4</v>
          </cell>
          <cell r="CB74">
            <v>1.1000000000000001</v>
          </cell>
          <cell r="CC74">
            <v>-0.6</v>
          </cell>
          <cell r="CD74">
            <v>0.4</v>
          </cell>
          <cell r="CE74">
            <v>-0.1</v>
          </cell>
          <cell r="CF74">
            <v>-0.1</v>
          </cell>
          <cell r="CG74">
            <v>1.9</v>
          </cell>
          <cell r="CH74">
            <v>-2.2999999999999998</v>
          </cell>
          <cell r="CI74">
            <v>-1.1000000000000001</v>
          </cell>
          <cell r="CJ74">
            <v>-0.1</v>
          </cell>
          <cell r="CM74">
            <v>-1.2</v>
          </cell>
          <cell r="CP74">
            <v>-0.5</v>
          </cell>
          <cell r="CS74">
            <v>-0.8</v>
          </cell>
          <cell r="CV74">
            <v>-0.8</v>
          </cell>
          <cell r="CW74">
            <v>-0.8</v>
          </cell>
          <cell r="CX74">
            <v>2.4</v>
          </cell>
          <cell r="CY74">
            <v>1.4</v>
          </cell>
          <cell r="CZ74">
            <v>0.5</v>
          </cell>
          <cell r="DA74">
            <v>1.9</v>
          </cell>
          <cell r="DB74">
            <v>0.9</v>
          </cell>
          <cell r="DC74">
            <v>1.1000000000000001</v>
          </cell>
          <cell r="DD74">
            <v>0</v>
          </cell>
          <cell r="DE74">
            <v>-1.2</v>
          </cell>
          <cell r="DF74">
            <v>0.6</v>
          </cell>
          <cell r="DG74">
            <v>3907</v>
          </cell>
          <cell r="DH74">
            <v>666</v>
          </cell>
          <cell r="DI74">
            <v>4452</v>
          </cell>
          <cell r="DN74">
            <v>3523</v>
          </cell>
          <cell r="DP74">
            <v>4199</v>
          </cell>
          <cell r="DV74">
            <v>15598</v>
          </cell>
          <cell r="DW74">
            <v>1854</v>
          </cell>
          <cell r="DX74">
            <v>28</v>
          </cell>
          <cell r="DY74">
            <v>2214</v>
          </cell>
          <cell r="DZ74">
            <v>3749</v>
          </cell>
          <cell r="ED74">
            <v>8061</v>
          </cell>
          <cell r="EE74">
            <v>5642</v>
          </cell>
          <cell r="EF74">
            <v>5137</v>
          </cell>
          <cell r="EG74">
            <v>3472</v>
          </cell>
          <cell r="EH74">
            <v>1288</v>
          </cell>
          <cell r="EI74">
            <v>279</v>
          </cell>
          <cell r="EJ74">
            <v>946</v>
          </cell>
          <cell r="EK74">
            <v>2662</v>
          </cell>
          <cell r="EL74">
            <v>4733</v>
          </cell>
          <cell r="EO74">
            <v>1028</v>
          </cell>
          <cell r="ER74">
            <v>5189</v>
          </cell>
          <cell r="EU74">
            <v>2576</v>
          </cell>
          <cell r="EX74">
            <v>4047</v>
          </cell>
          <cell r="EY74">
            <v>2580</v>
          </cell>
          <cell r="EZ74">
            <v>8291</v>
          </cell>
          <cell r="FA74">
            <v>6145</v>
          </cell>
          <cell r="FB74">
            <v>5125</v>
          </cell>
          <cell r="FC74">
            <v>867</v>
          </cell>
          <cell r="FD74">
            <v>2885</v>
          </cell>
          <cell r="FE74">
            <v>10706</v>
          </cell>
          <cell r="FF74">
            <v>104853</v>
          </cell>
          <cell r="FG74">
            <v>11122</v>
          </cell>
          <cell r="FH74">
            <v>1851</v>
          </cell>
          <cell r="FI74">
            <v>120452</v>
          </cell>
          <cell r="FJ74">
            <v>3.2</v>
          </cell>
          <cell r="FK74">
            <v>-0.6</v>
          </cell>
          <cell r="FL74">
            <v>2.9</v>
          </cell>
          <cell r="FQ74">
            <v>-2.5</v>
          </cell>
          <cell r="FS74">
            <v>-2.4</v>
          </cell>
          <cell r="FY74">
            <v>0.2</v>
          </cell>
          <cell r="FZ74">
            <v>3.6</v>
          </cell>
          <cell r="GA74">
            <v>12.2</v>
          </cell>
          <cell r="GB74">
            <v>1.1000000000000001</v>
          </cell>
          <cell r="GC74">
            <v>2.7</v>
          </cell>
          <cell r="GG74">
            <v>-4.5</v>
          </cell>
          <cell r="GH74">
            <v>-0.3</v>
          </cell>
          <cell r="GI74">
            <v>0.9</v>
          </cell>
          <cell r="GJ74">
            <v>0.4</v>
          </cell>
          <cell r="GK74">
            <v>7.3</v>
          </cell>
          <cell r="GL74">
            <v>1.8</v>
          </cell>
          <cell r="GM74">
            <v>-4</v>
          </cell>
          <cell r="GN74">
            <v>-1.3</v>
          </cell>
          <cell r="GO74">
            <v>3.6</v>
          </cell>
          <cell r="GR74">
            <v>-0.6</v>
          </cell>
          <cell r="GU74">
            <v>-0.2</v>
          </cell>
          <cell r="GX74">
            <v>-0.4</v>
          </cell>
          <cell r="HA74">
            <v>-0.4</v>
          </cell>
          <cell r="HB74">
            <v>-0.4</v>
          </cell>
          <cell r="HC74">
            <v>3.1</v>
          </cell>
          <cell r="HD74">
            <v>0.2</v>
          </cell>
          <cell r="HE74">
            <v>-0.7</v>
          </cell>
          <cell r="HF74">
            <v>3.5</v>
          </cell>
          <cell r="HG74">
            <v>1.4</v>
          </cell>
          <cell r="HH74">
            <v>1.2</v>
          </cell>
          <cell r="HI74">
            <v>0.4</v>
          </cell>
          <cell r="HJ74">
            <v>-0.6</v>
          </cell>
          <cell r="HK74">
            <v>3.1</v>
          </cell>
          <cell r="HL74">
            <v>1658</v>
          </cell>
          <cell r="HM74">
            <v>684</v>
          </cell>
          <cell r="HN74">
            <v>2141</v>
          </cell>
          <cell r="HS74">
            <v>3529</v>
          </cell>
          <cell r="HU74">
            <v>4206</v>
          </cell>
          <cell r="IA74">
            <v>15563</v>
          </cell>
          <cell r="IB74">
            <v>1897</v>
          </cell>
          <cell r="IC74">
            <v>30</v>
          </cell>
          <cell r="ID74">
            <v>2074</v>
          </cell>
          <cell r="IE74">
            <v>3713</v>
          </cell>
          <cell r="II74">
            <v>8837</v>
          </cell>
          <cell r="IJ74">
            <v>5643</v>
          </cell>
          <cell r="IK74">
            <v>5118</v>
          </cell>
          <cell r="IL74">
            <v>3304</v>
          </cell>
          <cell r="IM74">
            <v>1272</v>
          </cell>
          <cell r="IN74">
            <v>273</v>
          </cell>
          <cell r="IO74">
            <v>942</v>
          </cell>
          <cell r="IP74">
            <v>2626</v>
          </cell>
          <cell r="IQ74">
            <v>4666</v>
          </cell>
        </row>
        <row r="75">
          <cell r="B75">
            <v>3884</v>
          </cell>
          <cell r="C75">
            <v>670</v>
          </cell>
          <cell r="D75">
            <v>4431</v>
          </cell>
          <cell r="I75">
            <v>3346</v>
          </cell>
          <cell r="K75">
            <v>3992</v>
          </cell>
          <cell r="Q75">
            <v>16135</v>
          </cell>
          <cell r="R75">
            <v>1841</v>
          </cell>
          <cell r="S75">
            <v>32</v>
          </cell>
          <cell r="T75">
            <v>2176</v>
          </cell>
          <cell r="U75">
            <v>3714</v>
          </cell>
          <cell r="Y75">
            <v>8540</v>
          </cell>
          <cell r="Z75">
            <v>5679</v>
          </cell>
          <cell r="AA75">
            <v>5046</v>
          </cell>
          <cell r="AB75">
            <v>3387</v>
          </cell>
          <cell r="AC75">
            <v>1267</v>
          </cell>
          <cell r="AD75">
            <v>276</v>
          </cell>
          <cell r="AE75">
            <v>947</v>
          </cell>
          <cell r="AF75">
            <v>2574</v>
          </cell>
          <cell r="AG75">
            <v>4655</v>
          </cell>
          <cell r="AJ75">
            <v>1023</v>
          </cell>
          <cell r="AM75">
            <v>5172</v>
          </cell>
          <cell r="AP75">
            <v>2570</v>
          </cell>
          <cell r="AS75">
            <v>4037</v>
          </cell>
          <cell r="AT75">
            <v>2574</v>
          </cell>
          <cell r="AU75">
            <v>8405</v>
          </cell>
          <cell r="AV75">
            <v>6237</v>
          </cell>
          <cell r="AW75">
            <v>5158</v>
          </cell>
          <cell r="AX75">
            <v>871</v>
          </cell>
          <cell r="AY75">
            <v>2934</v>
          </cell>
          <cell r="AZ75">
            <v>10808</v>
          </cell>
          <cell r="BA75">
            <v>105972</v>
          </cell>
          <cell r="BB75">
            <v>10954</v>
          </cell>
          <cell r="BC75">
            <v>1759</v>
          </cell>
          <cell r="BD75">
            <v>118981</v>
          </cell>
          <cell r="BE75">
            <v>-0.7</v>
          </cell>
          <cell r="BF75">
            <v>0.3</v>
          </cell>
          <cell r="BG75">
            <v>-0.6</v>
          </cell>
          <cell r="BL75">
            <v>-3.8</v>
          </cell>
          <cell r="BN75">
            <v>-3.7</v>
          </cell>
          <cell r="BT75">
            <v>2.1</v>
          </cell>
          <cell r="BU75">
            <v>1.2</v>
          </cell>
          <cell r="BV75">
            <v>13.7</v>
          </cell>
          <cell r="BW75">
            <v>-0.6</v>
          </cell>
          <cell r="BX75">
            <v>0.7</v>
          </cell>
          <cell r="CB75">
            <v>1.6</v>
          </cell>
          <cell r="CC75">
            <v>-0.1</v>
          </cell>
          <cell r="CD75">
            <v>-0.7</v>
          </cell>
          <cell r="CE75">
            <v>-1.5</v>
          </cell>
          <cell r="CF75">
            <v>1.3</v>
          </cell>
          <cell r="CG75">
            <v>0.5</v>
          </cell>
          <cell r="CH75">
            <v>-0.8</v>
          </cell>
          <cell r="CI75">
            <v>-2.6</v>
          </cell>
          <cell r="CJ75">
            <v>0.3</v>
          </cell>
          <cell r="CM75">
            <v>-1.1000000000000001</v>
          </cell>
          <cell r="CP75">
            <v>-0.3</v>
          </cell>
          <cell r="CS75">
            <v>-0.2</v>
          </cell>
          <cell r="CV75">
            <v>-0.2</v>
          </cell>
          <cell r="CW75">
            <v>-0.2</v>
          </cell>
          <cell r="CX75">
            <v>1.7</v>
          </cell>
          <cell r="CY75">
            <v>1.2</v>
          </cell>
          <cell r="CZ75">
            <v>0.2</v>
          </cell>
          <cell r="DA75">
            <v>1</v>
          </cell>
          <cell r="DB75">
            <v>1.7</v>
          </cell>
          <cell r="DC75">
            <v>1</v>
          </cell>
          <cell r="DD75">
            <v>0.7</v>
          </cell>
          <cell r="DE75">
            <v>-1.4</v>
          </cell>
          <cell r="DF75">
            <v>0.2</v>
          </cell>
          <cell r="DG75">
            <v>3912</v>
          </cell>
          <cell r="DH75">
            <v>676</v>
          </cell>
          <cell r="DI75">
            <v>4463</v>
          </cell>
          <cell r="DN75">
            <v>3212</v>
          </cell>
          <cell r="DP75">
            <v>3831</v>
          </cell>
          <cell r="DV75">
            <v>16324</v>
          </cell>
          <cell r="DW75">
            <v>1806</v>
          </cell>
          <cell r="DX75">
            <v>31</v>
          </cell>
          <cell r="DY75">
            <v>2163</v>
          </cell>
          <cell r="DZ75">
            <v>3664</v>
          </cell>
          <cell r="ED75">
            <v>8796</v>
          </cell>
          <cell r="EE75">
            <v>5709</v>
          </cell>
          <cell r="EF75">
            <v>5039</v>
          </cell>
          <cell r="EG75">
            <v>3377</v>
          </cell>
          <cell r="EH75">
            <v>1264</v>
          </cell>
          <cell r="EI75">
            <v>271</v>
          </cell>
          <cell r="EJ75">
            <v>941</v>
          </cell>
          <cell r="EK75">
            <v>2565</v>
          </cell>
          <cell r="EL75">
            <v>4626</v>
          </cell>
          <cell r="EO75">
            <v>1046</v>
          </cell>
          <cell r="ER75">
            <v>5165</v>
          </cell>
          <cell r="EU75">
            <v>2566</v>
          </cell>
          <cell r="EX75">
            <v>4031</v>
          </cell>
          <cell r="EY75">
            <v>2570</v>
          </cell>
          <cell r="EZ75">
            <v>8415</v>
          </cell>
          <cell r="FA75">
            <v>6202</v>
          </cell>
          <cell r="FB75">
            <v>5135</v>
          </cell>
          <cell r="FC75">
            <v>881</v>
          </cell>
          <cell r="FD75">
            <v>2939</v>
          </cell>
          <cell r="FE75">
            <v>10804</v>
          </cell>
          <cell r="FF75">
            <v>106295</v>
          </cell>
          <cell r="FG75">
            <v>10926</v>
          </cell>
          <cell r="FH75">
            <v>1721</v>
          </cell>
          <cell r="FI75">
            <v>119096</v>
          </cell>
          <cell r="FJ75">
            <v>0.1</v>
          </cell>
          <cell r="FK75">
            <v>1.6</v>
          </cell>
          <cell r="FL75">
            <v>0.3</v>
          </cell>
          <cell r="FQ75">
            <v>-8.8000000000000007</v>
          </cell>
          <cell r="FS75">
            <v>-8.8000000000000007</v>
          </cell>
          <cell r="FY75">
            <v>4.7</v>
          </cell>
          <cell r="FZ75">
            <v>-2.6</v>
          </cell>
          <cell r="GA75">
            <v>11.2</v>
          </cell>
          <cell r="GB75">
            <v>-2.2999999999999998</v>
          </cell>
          <cell r="GC75">
            <v>-2.2999999999999998</v>
          </cell>
          <cell r="GG75">
            <v>9.1</v>
          </cell>
          <cell r="GH75">
            <v>1.2</v>
          </cell>
          <cell r="GI75">
            <v>-1.9</v>
          </cell>
          <cell r="GJ75">
            <v>-2.7</v>
          </cell>
          <cell r="GK75">
            <v>-1.9</v>
          </cell>
          <cell r="GL75">
            <v>-2.7</v>
          </cell>
          <cell r="GM75">
            <v>-0.5</v>
          </cell>
          <cell r="GN75">
            <v>-3.7</v>
          </cell>
          <cell r="GO75">
            <v>-2.2999999999999998</v>
          </cell>
          <cell r="GR75">
            <v>1.8</v>
          </cell>
          <cell r="GU75">
            <v>-0.5</v>
          </cell>
          <cell r="GX75">
            <v>-0.4</v>
          </cell>
          <cell r="HA75">
            <v>-0.4</v>
          </cell>
          <cell r="HB75">
            <v>-0.4</v>
          </cell>
          <cell r="HC75">
            <v>1.5</v>
          </cell>
          <cell r="HD75">
            <v>0.9</v>
          </cell>
          <cell r="HE75">
            <v>0.2</v>
          </cell>
          <cell r="HF75">
            <v>1.6</v>
          </cell>
          <cell r="HG75">
            <v>1.9</v>
          </cell>
          <cell r="HH75">
            <v>0.9</v>
          </cell>
          <cell r="HI75">
            <v>1.4</v>
          </cell>
          <cell r="HJ75">
            <v>-1.8</v>
          </cell>
          <cell r="HK75">
            <v>-1.1000000000000001</v>
          </cell>
          <cell r="HL75">
            <v>2998</v>
          </cell>
          <cell r="HM75">
            <v>702</v>
          </cell>
          <cell r="HN75">
            <v>3535</v>
          </cell>
          <cell r="HS75">
            <v>3251</v>
          </cell>
          <cell r="HU75">
            <v>3876</v>
          </cell>
          <cell r="IA75">
            <v>16253</v>
          </cell>
          <cell r="IB75">
            <v>1987</v>
          </cell>
          <cell r="IC75">
            <v>37</v>
          </cell>
          <cell r="ID75">
            <v>1995</v>
          </cell>
          <cell r="IE75">
            <v>3783</v>
          </cell>
          <cell r="II75">
            <v>8440</v>
          </cell>
          <cell r="IJ75">
            <v>5714</v>
          </cell>
          <cell r="IK75">
            <v>4987</v>
          </cell>
          <cell r="IL75">
            <v>3276</v>
          </cell>
          <cell r="IM75">
            <v>1327</v>
          </cell>
          <cell r="IN75">
            <v>285</v>
          </cell>
          <cell r="IO75">
            <v>974</v>
          </cell>
          <cell r="IP75">
            <v>2595</v>
          </cell>
          <cell r="IQ75">
            <v>4820</v>
          </cell>
        </row>
        <row r="76">
          <cell r="B76">
            <v>3956</v>
          </cell>
          <cell r="C76">
            <v>676</v>
          </cell>
          <cell r="D76">
            <v>4508</v>
          </cell>
          <cell r="I76">
            <v>3325</v>
          </cell>
          <cell r="K76">
            <v>3972</v>
          </cell>
          <cell r="Q76">
            <v>16421</v>
          </cell>
          <cell r="R76">
            <v>1878</v>
          </cell>
          <cell r="S76">
            <v>37</v>
          </cell>
          <cell r="T76">
            <v>2169</v>
          </cell>
          <cell r="U76">
            <v>3764</v>
          </cell>
          <cell r="Y76">
            <v>8635</v>
          </cell>
          <cell r="Z76">
            <v>5665</v>
          </cell>
          <cell r="AA76">
            <v>5020</v>
          </cell>
          <cell r="AB76">
            <v>3326</v>
          </cell>
          <cell r="AC76">
            <v>1265</v>
          </cell>
          <cell r="AD76">
            <v>277</v>
          </cell>
          <cell r="AE76">
            <v>969</v>
          </cell>
          <cell r="AF76">
            <v>2539</v>
          </cell>
          <cell r="AG76">
            <v>4655</v>
          </cell>
          <cell r="AJ76">
            <v>1003</v>
          </cell>
          <cell r="AM76">
            <v>5171</v>
          </cell>
          <cell r="AP76">
            <v>2576</v>
          </cell>
          <cell r="AS76">
            <v>4047</v>
          </cell>
          <cell r="AT76">
            <v>2580</v>
          </cell>
          <cell r="AU76">
            <v>8453</v>
          </cell>
          <cell r="AV76">
            <v>6331</v>
          </cell>
          <cell r="AW76">
            <v>5199</v>
          </cell>
          <cell r="AX76">
            <v>879</v>
          </cell>
          <cell r="AY76">
            <v>2968</v>
          </cell>
          <cell r="AZ76">
            <v>10915</v>
          </cell>
          <cell r="BA76">
            <v>106898</v>
          </cell>
          <cell r="BB76">
            <v>10982</v>
          </cell>
          <cell r="BC76">
            <v>1967</v>
          </cell>
          <cell r="BD76">
            <v>119557</v>
          </cell>
          <cell r="BE76">
            <v>1.8</v>
          </cell>
          <cell r="BF76">
            <v>0.9</v>
          </cell>
          <cell r="BG76">
            <v>1.7</v>
          </cell>
          <cell r="BL76">
            <v>-0.6</v>
          </cell>
          <cell r="BN76">
            <v>-0.5</v>
          </cell>
          <cell r="BT76">
            <v>1.8</v>
          </cell>
          <cell r="BU76">
            <v>2</v>
          </cell>
          <cell r="BV76">
            <v>16.3</v>
          </cell>
          <cell r="BW76">
            <v>-0.3</v>
          </cell>
          <cell r="BX76">
            <v>1.4</v>
          </cell>
          <cell r="CB76">
            <v>1.1000000000000001</v>
          </cell>
          <cell r="CC76">
            <v>-0.2</v>
          </cell>
          <cell r="CD76">
            <v>-0.5</v>
          </cell>
          <cell r="CE76">
            <v>-1.8</v>
          </cell>
          <cell r="CF76">
            <v>-0.1</v>
          </cell>
          <cell r="CG76">
            <v>0.4</v>
          </cell>
          <cell r="CH76">
            <v>2.2000000000000002</v>
          </cell>
          <cell r="CI76">
            <v>-1.4</v>
          </cell>
          <cell r="CJ76">
            <v>0</v>
          </cell>
          <cell r="CM76">
            <v>-2</v>
          </cell>
          <cell r="CP76">
            <v>0</v>
          </cell>
          <cell r="CS76">
            <v>0.2</v>
          </cell>
          <cell r="CV76">
            <v>0.2</v>
          </cell>
          <cell r="CW76">
            <v>0.2</v>
          </cell>
          <cell r="CX76">
            <v>0.6</v>
          </cell>
          <cell r="CY76">
            <v>1.5</v>
          </cell>
          <cell r="CZ76">
            <v>0.8</v>
          </cell>
          <cell r="DA76">
            <v>0.9</v>
          </cell>
          <cell r="DB76">
            <v>1.2</v>
          </cell>
          <cell r="DC76">
            <v>1</v>
          </cell>
          <cell r="DD76">
            <v>0.9</v>
          </cell>
          <cell r="DE76">
            <v>0.3</v>
          </cell>
          <cell r="DF76">
            <v>0.5</v>
          </cell>
          <cell r="DG76">
            <v>3918</v>
          </cell>
          <cell r="DH76">
            <v>676</v>
          </cell>
          <cell r="DI76">
            <v>4469</v>
          </cell>
          <cell r="DN76">
            <v>3370</v>
          </cell>
          <cell r="DP76">
            <v>4027</v>
          </cell>
          <cell r="DV76">
            <v>16815</v>
          </cell>
          <cell r="DW76">
            <v>1889</v>
          </cell>
          <cell r="DX76">
            <v>36</v>
          </cell>
          <cell r="DY76">
            <v>2153</v>
          </cell>
          <cell r="DZ76">
            <v>3764</v>
          </cell>
          <cell r="ED76">
            <v>8681</v>
          </cell>
          <cell r="EE76">
            <v>5745</v>
          </cell>
          <cell r="EF76">
            <v>4942</v>
          </cell>
          <cell r="EG76">
            <v>3291</v>
          </cell>
          <cell r="EH76">
            <v>1272</v>
          </cell>
          <cell r="EI76">
            <v>278</v>
          </cell>
          <cell r="EJ76">
            <v>963</v>
          </cell>
          <cell r="EK76">
            <v>2532</v>
          </cell>
          <cell r="EL76">
            <v>4672</v>
          </cell>
          <cell r="EO76">
            <v>994</v>
          </cell>
          <cell r="ER76">
            <v>5183</v>
          </cell>
          <cell r="EU76">
            <v>2583</v>
          </cell>
          <cell r="EX76">
            <v>4058</v>
          </cell>
          <cell r="EY76">
            <v>2587</v>
          </cell>
          <cell r="EZ76">
            <v>8462</v>
          </cell>
          <cell r="FA76">
            <v>6334</v>
          </cell>
          <cell r="FB76">
            <v>5215</v>
          </cell>
          <cell r="FC76">
            <v>863</v>
          </cell>
          <cell r="FD76">
            <v>2967</v>
          </cell>
          <cell r="FE76">
            <v>10917</v>
          </cell>
          <cell r="FF76">
            <v>107524</v>
          </cell>
          <cell r="FG76">
            <v>10924</v>
          </cell>
          <cell r="FH76">
            <v>1592</v>
          </cell>
          <cell r="FI76">
            <v>117388</v>
          </cell>
          <cell r="FJ76">
            <v>0.2</v>
          </cell>
          <cell r="FK76">
            <v>-0.1</v>
          </cell>
          <cell r="FL76">
            <v>0.1</v>
          </cell>
          <cell r="FQ76">
            <v>4.9000000000000004</v>
          </cell>
          <cell r="FS76">
            <v>5.0999999999999996</v>
          </cell>
          <cell r="FY76">
            <v>3</v>
          </cell>
          <cell r="FZ76">
            <v>4.5999999999999996</v>
          </cell>
          <cell r="GA76">
            <v>14.8</v>
          </cell>
          <cell r="GB76">
            <v>-0.4</v>
          </cell>
          <cell r="GC76">
            <v>2.7</v>
          </cell>
          <cell r="GG76">
            <v>-1.3</v>
          </cell>
          <cell r="GH76">
            <v>0.6</v>
          </cell>
          <cell r="GI76">
            <v>-1.9</v>
          </cell>
          <cell r="GJ76">
            <v>-2.5</v>
          </cell>
          <cell r="GK76">
            <v>0.6</v>
          </cell>
          <cell r="GL76">
            <v>2.6</v>
          </cell>
          <cell r="GM76">
            <v>2.4</v>
          </cell>
          <cell r="GN76">
            <v>-1.3</v>
          </cell>
          <cell r="GO76">
            <v>1</v>
          </cell>
          <cell r="GR76">
            <v>-5</v>
          </cell>
          <cell r="GU76">
            <v>0.3</v>
          </cell>
          <cell r="GX76">
            <v>0.7</v>
          </cell>
          <cell r="HA76">
            <v>0.7</v>
          </cell>
          <cell r="HB76">
            <v>0.7</v>
          </cell>
          <cell r="HC76">
            <v>0.5</v>
          </cell>
          <cell r="HD76">
            <v>2.1</v>
          </cell>
          <cell r="HE76">
            <v>1.6</v>
          </cell>
          <cell r="HF76">
            <v>-2</v>
          </cell>
          <cell r="HG76">
            <v>1</v>
          </cell>
          <cell r="HH76">
            <v>1</v>
          </cell>
          <cell r="HI76">
            <v>1.2</v>
          </cell>
          <cell r="HJ76">
            <v>0</v>
          </cell>
          <cell r="HK76">
            <v>-1.4</v>
          </cell>
          <cell r="HL76">
            <v>7498</v>
          </cell>
          <cell r="HM76">
            <v>684</v>
          </cell>
          <cell r="HN76">
            <v>8172</v>
          </cell>
          <cell r="HS76">
            <v>3445</v>
          </cell>
          <cell r="HU76">
            <v>4110</v>
          </cell>
          <cell r="IA76">
            <v>16757</v>
          </cell>
          <cell r="IB76">
            <v>1805</v>
          </cell>
          <cell r="IC76">
            <v>34</v>
          </cell>
          <cell r="ID76">
            <v>2251</v>
          </cell>
          <cell r="IE76">
            <v>3725</v>
          </cell>
          <cell r="II76">
            <v>9126</v>
          </cell>
          <cell r="IJ76">
            <v>5748</v>
          </cell>
          <cell r="IK76">
            <v>5391</v>
          </cell>
          <cell r="IL76">
            <v>3547</v>
          </cell>
          <cell r="IM76">
            <v>1340</v>
          </cell>
          <cell r="IN76">
            <v>276</v>
          </cell>
          <cell r="IO76">
            <v>988</v>
          </cell>
          <cell r="IP76">
            <v>2606</v>
          </cell>
          <cell r="IQ76">
            <v>4831</v>
          </cell>
        </row>
        <row r="77">
          <cell r="B77">
            <v>4080</v>
          </cell>
          <cell r="C77">
            <v>689</v>
          </cell>
          <cell r="D77">
            <v>4644</v>
          </cell>
          <cell r="I77">
            <v>3435</v>
          </cell>
          <cell r="K77">
            <v>4109</v>
          </cell>
          <cell r="Q77">
            <v>16384</v>
          </cell>
          <cell r="R77">
            <v>1920</v>
          </cell>
          <cell r="S77">
            <v>42</v>
          </cell>
          <cell r="T77">
            <v>2201</v>
          </cell>
          <cell r="U77">
            <v>3848</v>
          </cell>
          <cell r="Y77">
            <v>8687</v>
          </cell>
          <cell r="Z77">
            <v>5662</v>
          </cell>
          <cell r="AA77">
            <v>5049</v>
          </cell>
          <cell r="AB77">
            <v>3301</v>
          </cell>
          <cell r="AC77">
            <v>1262</v>
          </cell>
          <cell r="AD77">
            <v>281</v>
          </cell>
          <cell r="AE77">
            <v>998</v>
          </cell>
          <cell r="AF77">
            <v>2567</v>
          </cell>
          <cell r="AG77">
            <v>4682</v>
          </cell>
          <cell r="AJ77">
            <v>984</v>
          </cell>
          <cell r="AM77">
            <v>5186</v>
          </cell>
          <cell r="AP77">
            <v>2586</v>
          </cell>
          <cell r="AS77">
            <v>4062</v>
          </cell>
          <cell r="AT77">
            <v>2590</v>
          </cell>
          <cell r="AU77">
            <v>8431</v>
          </cell>
          <cell r="AV77">
            <v>6406</v>
          </cell>
          <cell r="AW77">
            <v>5252</v>
          </cell>
          <cell r="AX77">
            <v>889</v>
          </cell>
          <cell r="AY77">
            <v>2968</v>
          </cell>
          <cell r="AZ77">
            <v>11026</v>
          </cell>
          <cell r="BA77">
            <v>107733</v>
          </cell>
          <cell r="BB77">
            <v>11180</v>
          </cell>
          <cell r="BC77">
            <v>2252</v>
          </cell>
          <cell r="BD77">
            <v>121047</v>
          </cell>
          <cell r="BE77">
            <v>3.1</v>
          </cell>
          <cell r="BF77">
            <v>1.9</v>
          </cell>
          <cell r="BG77">
            <v>3</v>
          </cell>
          <cell r="BL77">
            <v>3.3</v>
          </cell>
          <cell r="BN77">
            <v>3.4</v>
          </cell>
          <cell r="BT77">
            <v>-0.2</v>
          </cell>
          <cell r="BU77">
            <v>2.2999999999999998</v>
          </cell>
          <cell r="BV77">
            <v>15.6</v>
          </cell>
          <cell r="BW77">
            <v>1.5</v>
          </cell>
          <cell r="BX77">
            <v>2.2000000000000002</v>
          </cell>
          <cell r="CB77">
            <v>0.6</v>
          </cell>
          <cell r="CC77">
            <v>0</v>
          </cell>
          <cell r="CD77">
            <v>0.6</v>
          </cell>
          <cell r="CE77">
            <v>-0.7</v>
          </cell>
          <cell r="CF77">
            <v>-0.2</v>
          </cell>
          <cell r="CG77">
            <v>1.3</v>
          </cell>
          <cell r="CH77">
            <v>3</v>
          </cell>
          <cell r="CI77">
            <v>1.1000000000000001</v>
          </cell>
          <cell r="CJ77">
            <v>0.6</v>
          </cell>
          <cell r="CM77">
            <v>-1.9</v>
          </cell>
          <cell r="CP77">
            <v>0.3</v>
          </cell>
          <cell r="CS77">
            <v>0.4</v>
          </cell>
          <cell r="CV77">
            <v>0.4</v>
          </cell>
          <cell r="CW77">
            <v>0.4</v>
          </cell>
          <cell r="CX77">
            <v>-0.3</v>
          </cell>
          <cell r="CY77">
            <v>1.2</v>
          </cell>
          <cell r="CZ77">
            <v>1</v>
          </cell>
          <cell r="DA77">
            <v>1.1000000000000001</v>
          </cell>
          <cell r="DB77">
            <v>0</v>
          </cell>
          <cell r="DC77">
            <v>1</v>
          </cell>
          <cell r="DD77">
            <v>0.8</v>
          </cell>
          <cell r="DE77">
            <v>1.8</v>
          </cell>
          <cell r="DF77">
            <v>1.2</v>
          </cell>
          <cell r="DG77">
            <v>3993</v>
          </cell>
          <cell r="DH77">
            <v>679</v>
          </cell>
          <cell r="DI77">
            <v>4547</v>
          </cell>
          <cell r="DN77">
            <v>3432</v>
          </cell>
          <cell r="DP77">
            <v>4104</v>
          </cell>
          <cell r="DV77">
            <v>16003</v>
          </cell>
          <cell r="DW77">
            <v>1930</v>
          </cell>
          <cell r="DX77">
            <v>43</v>
          </cell>
          <cell r="DY77">
            <v>2200</v>
          </cell>
          <cell r="DZ77">
            <v>3860</v>
          </cell>
          <cell r="ED77">
            <v>8550</v>
          </cell>
          <cell r="EE77">
            <v>5571</v>
          </cell>
          <cell r="EF77">
            <v>5100</v>
          </cell>
          <cell r="EG77">
            <v>3341</v>
          </cell>
          <cell r="EH77">
            <v>1248</v>
          </cell>
          <cell r="EI77">
            <v>280</v>
          </cell>
          <cell r="EJ77">
            <v>1009</v>
          </cell>
          <cell r="EK77">
            <v>2509</v>
          </cell>
          <cell r="EL77">
            <v>4630</v>
          </cell>
          <cell r="EO77">
            <v>976</v>
          </cell>
          <cell r="ER77">
            <v>5177</v>
          </cell>
          <cell r="EU77">
            <v>2581</v>
          </cell>
          <cell r="EX77">
            <v>4055</v>
          </cell>
          <cell r="EY77">
            <v>2586</v>
          </cell>
          <cell r="EZ77">
            <v>8435</v>
          </cell>
          <cell r="FA77">
            <v>6467</v>
          </cell>
          <cell r="FB77">
            <v>5251</v>
          </cell>
          <cell r="FC77">
            <v>896</v>
          </cell>
          <cell r="FD77">
            <v>2981</v>
          </cell>
          <cell r="FE77">
            <v>11026</v>
          </cell>
          <cell r="FF77">
            <v>106840</v>
          </cell>
          <cell r="FG77">
            <v>11209</v>
          </cell>
          <cell r="FH77">
            <v>2345</v>
          </cell>
          <cell r="FI77">
            <v>122505</v>
          </cell>
          <cell r="FJ77">
            <v>1.9</v>
          </cell>
          <cell r="FK77">
            <v>0.5</v>
          </cell>
          <cell r="FL77">
            <v>1.8</v>
          </cell>
          <cell r="FQ77">
            <v>1.8</v>
          </cell>
          <cell r="FS77">
            <v>1.9</v>
          </cell>
          <cell r="FY77">
            <v>-4.8</v>
          </cell>
          <cell r="FZ77">
            <v>2.2000000000000002</v>
          </cell>
          <cell r="GA77">
            <v>21.2</v>
          </cell>
          <cell r="GB77">
            <v>2.2000000000000002</v>
          </cell>
          <cell r="GC77">
            <v>2.5</v>
          </cell>
          <cell r="GG77">
            <v>-1.5</v>
          </cell>
          <cell r="GH77">
            <v>-3</v>
          </cell>
          <cell r="GI77">
            <v>3.2</v>
          </cell>
          <cell r="GJ77">
            <v>1.5</v>
          </cell>
          <cell r="GK77">
            <v>-1.9</v>
          </cell>
          <cell r="GL77">
            <v>0.7</v>
          </cell>
          <cell r="GM77">
            <v>4.7</v>
          </cell>
          <cell r="GN77">
            <v>-0.9</v>
          </cell>
          <cell r="GO77">
            <v>-0.9</v>
          </cell>
          <cell r="GR77">
            <v>-1.8</v>
          </cell>
          <cell r="GU77">
            <v>-0.1</v>
          </cell>
          <cell r="GX77">
            <v>-0.1</v>
          </cell>
          <cell r="HA77">
            <v>-0.1</v>
          </cell>
          <cell r="HB77">
            <v>-0.1</v>
          </cell>
          <cell r="HC77">
            <v>-0.3</v>
          </cell>
          <cell r="HD77">
            <v>2.1</v>
          </cell>
          <cell r="HE77">
            <v>0.7</v>
          </cell>
          <cell r="HF77">
            <v>3.9</v>
          </cell>
          <cell r="HG77">
            <v>0.5</v>
          </cell>
          <cell r="HH77">
            <v>1</v>
          </cell>
          <cell r="HI77">
            <v>-0.6</v>
          </cell>
          <cell r="HJ77">
            <v>2.6</v>
          </cell>
          <cell r="HK77">
            <v>4.4000000000000004</v>
          </cell>
          <cell r="HL77">
            <v>3645</v>
          </cell>
          <cell r="HM77">
            <v>621</v>
          </cell>
          <cell r="HN77">
            <v>4153</v>
          </cell>
          <cell r="HS77">
            <v>3317</v>
          </cell>
          <cell r="HU77">
            <v>3975</v>
          </cell>
          <cell r="IA77">
            <v>16011</v>
          </cell>
          <cell r="IB77">
            <v>1785</v>
          </cell>
          <cell r="IC77">
            <v>36</v>
          </cell>
          <cell r="ID77">
            <v>2413</v>
          </cell>
          <cell r="IE77">
            <v>3811</v>
          </cell>
          <cell r="II77">
            <v>7701</v>
          </cell>
          <cell r="IJ77">
            <v>5570</v>
          </cell>
          <cell r="IK77">
            <v>4733</v>
          </cell>
          <cell r="IL77">
            <v>3347</v>
          </cell>
          <cell r="IM77">
            <v>1131</v>
          </cell>
          <cell r="IN77">
            <v>277</v>
          </cell>
          <cell r="IO77">
            <v>951</v>
          </cell>
          <cell r="IP77">
            <v>2441</v>
          </cell>
          <cell r="IQ77">
            <v>4344</v>
          </cell>
        </row>
        <row r="78">
          <cell r="B78">
            <v>4162</v>
          </cell>
          <cell r="C78">
            <v>709</v>
          </cell>
          <cell r="D78">
            <v>4741</v>
          </cell>
          <cell r="I78">
            <v>3533</v>
          </cell>
          <cell r="K78">
            <v>4226</v>
          </cell>
          <cell r="Q78">
            <v>16378</v>
          </cell>
          <cell r="R78">
            <v>1968</v>
          </cell>
          <cell r="S78">
            <v>48</v>
          </cell>
          <cell r="T78">
            <v>2255</v>
          </cell>
          <cell r="U78">
            <v>3952</v>
          </cell>
          <cell r="Y78">
            <v>8781</v>
          </cell>
          <cell r="Z78">
            <v>5768</v>
          </cell>
          <cell r="AA78">
            <v>5125</v>
          </cell>
          <cell r="AB78">
            <v>3328</v>
          </cell>
          <cell r="AC78">
            <v>1284</v>
          </cell>
          <cell r="AD78">
            <v>284</v>
          </cell>
          <cell r="AE78">
            <v>1011</v>
          </cell>
          <cell r="AF78">
            <v>2625</v>
          </cell>
          <cell r="AG78">
            <v>4759</v>
          </cell>
          <cell r="AJ78">
            <v>986</v>
          </cell>
          <cell r="AM78">
            <v>5219</v>
          </cell>
          <cell r="AP78">
            <v>2600</v>
          </cell>
          <cell r="AS78">
            <v>4084</v>
          </cell>
          <cell r="AT78">
            <v>2604</v>
          </cell>
          <cell r="AU78">
            <v>8404</v>
          </cell>
          <cell r="AV78">
            <v>6440</v>
          </cell>
          <cell r="AW78">
            <v>5293</v>
          </cell>
          <cell r="AX78">
            <v>899</v>
          </cell>
          <cell r="AY78">
            <v>2940</v>
          </cell>
          <cell r="AZ78">
            <v>11152</v>
          </cell>
          <cell r="BA78">
            <v>108891</v>
          </cell>
          <cell r="BB78">
            <v>11412</v>
          </cell>
          <cell r="BC78">
            <v>2459</v>
          </cell>
          <cell r="BD78">
            <v>123137</v>
          </cell>
          <cell r="BE78">
            <v>2</v>
          </cell>
          <cell r="BF78">
            <v>2.9</v>
          </cell>
          <cell r="BG78">
            <v>2.1</v>
          </cell>
          <cell r="BL78">
            <v>2.8</v>
          </cell>
          <cell r="BN78">
            <v>2.9</v>
          </cell>
          <cell r="BT78">
            <v>0</v>
          </cell>
          <cell r="BU78">
            <v>2.5</v>
          </cell>
          <cell r="BV78">
            <v>12.1</v>
          </cell>
          <cell r="BW78">
            <v>2.4</v>
          </cell>
          <cell r="BX78">
            <v>2.7</v>
          </cell>
          <cell r="CB78">
            <v>1.1000000000000001</v>
          </cell>
          <cell r="CC78">
            <v>1.9</v>
          </cell>
          <cell r="CD78">
            <v>1.5</v>
          </cell>
          <cell r="CE78">
            <v>0.8</v>
          </cell>
          <cell r="CF78">
            <v>1.7</v>
          </cell>
          <cell r="CG78">
            <v>1.2</v>
          </cell>
          <cell r="CH78">
            <v>1.3</v>
          </cell>
          <cell r="CI78">
            <v>2.2000000000000002</v>
          </cell>
          <cell r="CJ78">
            <v>1.7</v>
          </cell>
          <cell r="CM78">
            <v>0.2</v>
          </cell>
          <cell r="CP78">
            <v>0.6</v>
          </cell>
          <cell r="CS78">
            <v>0.5</v>
          </cell>
          <cell r="CV78">
            <v>0.5</v>
          </cell>
          <cell r="CW78">
            <v>0.5</v>
          </cell>
          <cell r="CX78">
            <v>-0.3</v>
          </cell>
          <cell r="CY78">
            <v>0.5</v>
          </cell>
          <cell r="CZ78">
            <v>0.8</v>
          </cell>
          <cell r="DA78">
            <v>1.2</v>
          </cell>
          <cell r="DB78">
            <v>-1</v>
          </cell>
          <cell r="DC78">
            <v>1.1000000000000001</v>
          </cell>
          <cell r="DD78">
            <v>1.1000000000000001</v>
          </cell>
          <cell r="DE78">
            <v>2.1</v>
          </cell>
          <cell r="DF78">
            <v>1.7</v>
          </cell>
          <cell r="DG78">
            <v>4326</v>
          </cell>
          <cell r="DH78">
            <v>716</v>
          </cell>
          <cell r="DI78">
            <v>4916</v>
          </cell>
          <cell r="DN78">
            <v>3502</v>
          </cell>
          <cell r="DP78">
            <v>4191</v>
          </cell>
          <cell r="DV78">
            <v>16394</v>
          </cell>
          <cell r="DW78">
            <v>1956</v>
          </cell>
          <cell r="DX78">
            <v>48</v>
          </cell>
          <cell r="DY78">
            <v>2264</v>
          </cell>
          <cell r="DZ78">
            <v>3946</v>
          </cell>
          <cell r="ED78">
            <v>8751</v>
          </cell>
          <cell r="EE78">
            <v>5705</v>
          </cell>
          <cell r="EF78">
            <v>5137</v>
          </cell>
          <cell r="EG78">
            <v>3286</v>
          </cell>
          <cell r="EH78">
            <v>1293</v>
          </cell>
          <cell r="EI78">
            <v>287</v>
          </cell>
          <cell r="EJ78">
            <v>1018</v>
          </cell>
          <cell r="EK78">
            <v>2725</v>
          </cell>
          <cell r="EL78">
            <v>4822</v>
          </cell>
          <cell r="EO78">
            <v>987</v>
          </cell>
          <cell r="ER78">
            <v>5207</v>
          </cell>
          <cell r="EU78">
            <v>2597</v>
          </cell>
          <cell r="EX78">
            <v>4080</v>
          </cell>
          <cell r="EY78">
            <v>2601</v>
          </cell>
          <cell r="EZ78">
            <v>8376</v>
          </cell>
          <cell r="FA78">
            <v>6401</v>
          </cell>
          <cell r="FB78">
            <v>5296</v>
          </cell>
          <cell r="FC78">
            <v>900</v>
          </cell>
          <cell r="FD78">
            <v>2938</v>
          </cell>
          <cell r="FE78">
            <v>11149</v>
          </cell>
          <cell r="FF78">
            <v>109025</v>
          </cell>
          <cell r="FG78">
            <v>11370</v>
          </cell>
          <cell r="FH78">
            <v>2641</v>
          </cell>
          <cell r="FI78">
            <v>123143</v>
          </cell>
          <cell r="FJ78">
            <v>8.4</v>
          </cell>
          <cell r="FK78">
            <v>5.4</v>
          </cell>
          <cell r="FL78">
            <v>8.1</v>
          </cell>
          <cell r="FQ78">
            <v>2</v>
          </cell>
          <cell r="FS78">
            <v>2.1</v>
          </cell>
          <cell r="FY78">
            <v>2.4</v>
          </cell>
          <cell r="FZ78">
            <v>1.4</v>
          </cell>
          <cell r="GA78">
            <v>10.5</v>
          </cell>
          <cell r="GB78">
            <v>2.9</v>
          </cell>
          <cell r="GC78">
            <v>2.2000000000000002</v>
          </cell>
          <cell r="GG78">
            <v>2.2999999999999998</v>
          </cell>
          <cell r="GH78">
            <v>2.4</v>
          </cell>
          <cell r="GI78">
            <v>0.7</v>
          </cell>
          <cell r="GJ78">
            <v>-1.6</v>
          </cell>
          <cell r="GK78">
            <v>3.6</v>
          </cell>
          <cell r="GL78">
            <v>2.2999999999999998</v>
          </cell>
          <cell r="GM78">
            <v>0.9</v>
          </cell>
          <cell r="GN78">
            <v>8.6</v>
          </cell>
          <cell r="GO78">
            <v>4.2</v>
          </cell>
          <cell r="GR78">
            <v>1.1000000000000001</v>
          </cell>
          <cell r="GU78">
            <v>0.6</v>
          </cell>
          <cell r="GX78">
            <v>0.6</v>
          </cell>
          <cell r="HA78">
            <v>0.6</v>
          </cell>
          <cell r="HB78">
            <v>0.6</v>
          </cell>
          <cell r="HC78">
            <v>-0.7</v>
          </cell>
          <cell r="HD78">
            <v>-1</v>
          </cell>
          <cell r="HE78">
            <v>0.8</v>
          </cell>
          <cell r="HF78">
            <v>0.4</v>
          </cell>
          <cell r="HG78">
            <v>-1.4</v>
          </cell>
          <cell r="HH78">
            <v>1.1000000000000001</v>
          </cell>
          <cell r="HI78">
            <v>2</v>
          </cell>
          <cell r="HJ78">
            <v>1.4</v>
          </cell>
          <cell r="HK78">
            <v>0.5</v>
          </cell>
          <cell r="HL78">
            <v>2007</v>
          </cell>
          <cell r="HM78">
            <v>739</v>
          </cell>
          <cell r="HN78">
            <v>2536</v>
          </cell>
          <cell r="HS78">
            <v>3503</v>
          </cell>
          <cell r="HU78">
            <v>4192</v>
          </cell>
          <cell r="IA78">
            <v>16514</v>
          </cell>
          <cell r="IB78">
            <v>2005</v>
          </cell>
          <cell r="IC78">
            <v>51</v>
          </cell>
          <cell r="ID78">
            <v>2121</v>
          </cell>
          <cell r="IE78">
            <v>3915</v>
          </cell>
          <cell r="II78">
            <v>9511</v>
          </cell>
          <cell r="IJ78">
            <v>5700</v>
          </cell>
          <cell r="IK78">
            <v>5107</v>
          </cell>
          <cell r="IL78">
            <v>3125</v>
          </cell>
          <cell r="IM78">
            <v>1279</v>
          </cell>
          <cell r="IN78">
            <v>279</v>
          </cell>
          <cell r="IO78">
            <v>1019</v>
          </cell>
          <cell r="IP78">
            <v>2689</v>
          </cell>
          <cell r="IQ78">
            <v>4756</v>
          </cell>
        </row>
        <row r="79">
          <cell r="B79">
            <v>4146</v>
          </cell>
          <cell r="C79">
            <v>724</v>
          </cell>
          <cell r="D79">
            <v>4734</v>
          </cell>
          <cell r="I79">
            <v>3549</v>
          </cell>
          <cell r="K79">
            <v>4243</v>
          </cell>
          <cell r="Q79">
            <v>16566</v>
          </cell>
          <cell r="R79">
            <v>2003</v>
          </cell>
          <cell r="S79">
            <v>52</v>
          </cell>
          <cell r="T79">
            <v>2292</v>
          </cell>
          <cell r="U79">
            <v>4027</v>
          </cell>
          <cell r="Y79">
            <v>8982</v>
          </cell>
          <cell r="Z79">
            <v>5918</v>
          </cell>
          <cell r="AA79">
            <v>5183</v>
          </cell>
          <cell r="AB79">
            <v>3377</v>
          </cell>
          <cell r="AC79">
            <v>1340</v>
          </cell>
          <cell r="AD79">
            <v>285</v>
          </cell>
          <cell r="AE79">
            <v>1013</v>
          </cell>
          <cell r="AF79">
            <v>2679</v>
          </cell>
          <cell r="AG79">
            <v>4891</v>
          </cell>
          <cell r="AJ79">
            <v>1010</v>
          </cell>
          <cell r="AM79">
            <v>5247</v>
          </cell>
          <cell r="AP79">
            <v>2610</v>
          </cell>
          <cell r="AS79">
            <v>4100</v>
          </cell>
          <cell r="AT79">
            <v>2614</v>
          </cell>
          <cell r="AU79">
            <v>8404</v>
          </cell>
          <cell r="AV79">
            <v>6488</v>
          </cell>
          <cell r="AW79">
            <v>5324</v>
          </cell>
          <cell r="AX79">
            <v>905</v>
          </cell>
          <cell r="AY79">
            <v>2904</v>
          </cell>
          <cell r="AZ79">
            <v>11296</v>
          </cell>
          <cell r="BA79">
            <v>110220</v>
          </cell>
          <cell r="BB79">
            <v>11565</v>
          </cell>
          <cell r="BC79">
            <v>2219</v>
          </cell>
          <cell r="BD79">
            <v>124235</v>
          </cell>
          <cell r="BE79">
            <v>-0.4</v>
          </cell>
          <cell r="BF79">
            <v>2.2000000000000002</v>
          </cell>
          <cell r="BG79">
            <v>-0.1</v>
          </cell>
          <cell r="BL79">
            <v>0.5</v>
          </cell>
          <cell r="BN79">
            <v>0.4</v>
          </cell>
          <cell r="BT79">
            <v>1.2</v>
          </cell>
          <cell r="BU79">
            <v>1.8</v>
          </cell>
          <cell r="BV79">
            <v>8.3000000000000007</v>
          </cell>
          <cell r="BW79">
            <v>1.6</v>
          </cell>
          <cell r="BX79">
            <v>1.9</v>
          </cell>
          <cell r="CB79">
            <v>2.2999999999999998</v>
          </cell>
          <cell r="CC79">
            <v>2.6</v>
          </cell>
          <cell r="CD79">
            <v>1.1000000000000001</v>
          </cell>
          <cell r="CE79">
            <v>1.5</v>
          </cell>
          <cell r="CF79">
            <v>4.3</v>
          </cell>
          <cell r="CG79">
            <v>0.3</v>
          </cell>
          <cell r="CH79">
            <v>0.2</v>
          </cell>
          <cell r="CI79">
            <v>2.1</v>
          </cell>
          <cell r="CJ79">
            <v>2.8</v>
          </cell>
          <cell r="CM79">
            <v>2.5</v>
          </cell>
          <cell r="CP79">
            <v>0.5</v>
          </cell>
          <cell r="CS79">
            <v>0.4</v>
          </cell>
          <cell r="CV79">
            <v>0.4</v>
          </cell>
          <cell r="CW79">
            <v>0.4</v>
          </cell>
          <cell r="CX79">
            <v>0</v>
          </cell>
          <cell r="CY79">
            <v>0.8</v>
          </cell>
          <cell r="CZ79">
            <v>0.6</v>
          </cell>
          <cell r="DA79">
            <v>0.7</v>
          </cell>
          <cell r="DB79">
            <v>-1.2</v>
          </cell>
          <cell r="DC79">
            <v>1.3</v>
          </cell>
          <cell r="DD79">
            <v>1.2</v>
          </cell>
          <cell r="DE79">
            <v>1.3</v>
          </cell>
          <cell r="DF79">
            <v>0.9</v>
          </cell>
          <cell r="DG79">
            <v>4145</v>
          </cell>
          <cell r="DH79">
            <v>723</v>
          </cell>
          <cell r="DI79">
            <v>4734</v>
          </cell>
          <cell r="DN79">
            <v>3702</v>
          </cell>
          <cell r="DP79">
            <v>4428</v>
          </cell>
          <cell r="DV79">
            <v>16611</v>
          </cell>
          <cell r="DW79">
            <v>2006</v>
          </cell>
          <cell r="DX79">
            <v>51</v>
          </cell>
          <cell r="DY79">
            <v>2292</v>
          </cell>
          <cell r="DZ79">
            <v>4028</v>
          </cell>
          <cell r="ED79">
            <v>9068</v>
          </cell>
          <cell r="EE79">
            <v>5999</v>
          </cell>
          <cell r="EF79">
            <v>5122</v>
          </cell>
          <cell r="EG79">
            <v>3391</v>
          </cell>
          <cell r="EH79">
            <v>1330</v>
          </cell>
          <cell r="EI79">
            <v>283</v>
          </cell>
          <cell r="EJ79">
            <v>1007</v>
          </cell>
          <cell r="EK79">
            <v>2616</v>
          </cell>
          <cell r="EL79">
            <v>4840</v>
          </cell>
          <cell r="EO79">
            <v>1008</v>
          </cell>
          <cell r="ER79">
            <v>5269</v>
          </cell>
          <cell r="EU79">
            <v>2615</v>
          </cell>
          <cell r="EX79">
            <v>4108</v>
          </cell>
          <cell r="EY79">
            <v>2619</v>
          </cell>
          <cell r="EZ79">
            <v>8410</v>
          </cell>
          <cell r="FA79">
            <v>6468</v>
          </cell>
          <cell r="FB79">
            <v>5323</v>
          </cell>
          <cell r="FC79">
            <v>907</v>
          </cell>
          <cell r="FD79">
            <v>2894</v>
          </cell>
          <cell r="FE79">
            <v>11293</v>
          </cell>
          <cell r="FF79">
            <v>110575</v>
          </cell>
          <cell r="FG79">
            <v>11753</v>
          </cell>
          <cell r="FH79">
            <v>2322</v>
          </cell>
          <cell r="FI79">
            <v>123968</v>
          </cell>
          <cell r="FJ79">
            <v>-4.2</v>
          </cell>
          <cell r="FK79">
            <v>1</v>
          </cell>
          <cell r="FL79">
            <v>-3.7</v>
          </cell>
          <cell r="FQ79">
            <v>5.7</v>
          </cell>
          <cell r="FS79">
            <v>5.7</v>
          </cell>
          <cell r="FY79">
            <v>1.3</v>
          </cell>
          <cell r="FZ79">
            <v>2.6</v>
          </cell>
          <cell r="GA79">
            <v>6.2</v>
          </cell>
          <cell r="GB79">
            <v>1.2</v>
          </cell>
          <cell r="GC79">
            <v>2.1</v>
          </cell>
          <cell r="GG79">
            <v>3.6</v>
          </cell>
          <cell r="GH79">
            <v>5.0999999999999996</v>
          </cell>
          <cell r="GI79">
            <v>-0.3</v>
          </cell>
          <cell r="GJ79">
            <v>3.2</v>
          </cell>
          <cell r="GK79">
            <v>2.9</v>
          </cell>
          <cell r="GL79">
            <v>-1.4</v>
          </cell>
          <cell r="GM79">
            <v>-1.1000000000000001</v>
          </cell>
          <cell r="GN79">
            <v>-4</v>
          </cell>
          <cell r="GO79">
            <v>0.4</v>
          </cell>
          <cell r="GR79">
            <v>2.1</v>
          </cell>
          <cell r="GU79">
            <v>1.2</v>
          </cell>
          <cell r="GX79">
            <v>0.7</v>
          </cell>
          <cell r="HA79">
            <v>0.7</v>
          </cell>
          <cell r="HB79">
            <v>0.7</v>
          </cell>
          <cell r="HC79">
            <v>0.4</v>
          </cell>
          <cell r="HD79">
            <v>1</v>
          </cell>
          <cell r="HE79">
            <v>0.5</v>
          </cell>
          <cell r="HF79">
            <v>0.8</v>
          </cell>
          <cell r="HG79">
            <v>-1.5</v>
          </cell>
          <cell r="HH79">
            <v>1.3</v>
          </cell>
          <cell r="HI79">
            <v>1.4</v>
          </cell>
          <cell r="HJ79">
            <v>3.4</v>
          </cell>
          <cell r="HK79">
            <v>0.7</v>
          </cell>
          <cell r="HL79">
            <v>3433</v>
          </cell>
          <cell r="HM79">
            <v>750</v>
          </cell>
          <cell r="HN79">
            <v>4014</v>
          </cell>
          <cell r="HS79">
            <v>3756</v>
          </cell>
          <cell r="HU79">
            <v>4492</v>
          </cell>
          <cell r="IA79">
            <v>17020</v>
          </cell>
          <cell r="IB79">
            <v>2207</v>
          </cell>
          <cell r="IC79">
            <v>60</v>
          </cell>
          <cell r="ID79">
            <v>2116</v>
          </cell>
          <cell r="IE79">
            <v>4170</v>
          </cell>
          <cell r="II79">
            <v>8829</v>
          </cell>
          <cell r="IJ79">
            <v>5983</v>
          </cell>
          <cell r="IK79">
            <v>5072</v>
          </cell>
          <cell r="IL79">
            <v>3294</v>
          </cell>
          <cell r="IM79">
            <v>1398</v>
          </cell>
          <cell r="IN79">
            <v>297</v>
          </cell>
          <cell r="IO79">
            <v>1042</v>
          </cell>
          <cell r="IP79">
            <v>2645</v>
          </cell>
          <cell r="IQ79">
            <v>5043</v>
          </cell>
        </row>
        <row r="80">
          <cell r="B80">
            <v>4113</v>
          </cell>
          <cell r="C80">
            <v>725</v>
          </cell>
          <cell r="D80">
            <v>4701</v>
          </cell>
          <cell r="I80">
            <v>3549</v>
          </cell>
          <cell r="K80">
            <v>4240</v>
          </cell>
          <cell r="Q80">
            <v>16798</v>
          </cell>
          <cell r="R80">
            <v>2036</v>
          </cell>
          <cell r="S80">
            <v>55</v>
          </cell>
          <cell r="T80">
            <v>2295</v>
          </cell>
          <cell r="U80">
            <v>4075</v>
          </cell>
          <cell r="Y80">
            <v>9128</v>
          </cell>
          <cell r="Z80">
            <v>5975</v>
          </cell>
          <cell r="AA80">
            <v>5189</v>
          </cell>
          <cell r="AB80">
            <v>3432</v>
          </cell>
          <cell r="AC80">
            <v>1411</v>
          </cell>
          <cell r="AD80">
            <v>283</v>
          </cell>
          <cell r="AE80">
            <v>1014</v>
          </cell>
          <cell r="AF80">
            <v>2702</v>
          </cell>
          <cell r="AG80">
            <v>5036</v>
          </cell>
          <cell r="AJ80">
            <v>1038</v>
          </cell>
          <cell r="AM80">
            <v>5256</v>
          </cell>
          <cell r="AP80">
            <v>2610</v>
          </cell>
          <cell r="AS80">
            <v>4100</v>
          </cell>
          <cell r="AT80">
            <v>2614</v>
          </cell>
          <cell r="AU80">
            <v>8428</v>
          </cell>
          <cell r="AV80">
            <v>6560</v>
          </cell>
          <cell r="AW80">
            <v>5350</v>
          </cell>
          <cell r="AX80">
            <v>903</v>
          </cell>
          <cell r="AY80">
            <v>2883</v>
          </cell>
          <cell r="AZ80">
            <v>11455</v>
          </cell>
          <cell r="BA80">
            <v>111219</v>
          </cell>
          <cell r="BB80">
            <v>11649</v>
          </cell>
          <cell r="BC80">
            <v>1703</v>
          </cell>
          <cell r="BD80">
            <v>124592</v>
          </cell>
          <cell r="BE80">
            <v>-0.8</v>
          </cell>
          <cell r="BF80">
            <v>0.1</v>
          </cell>
          <cell r="BG80">
            <v>-0.7</v>
          </cell>
          <cell r="BL80">
            <v>0</v>
          </cell>
          <cell r="BN80">
            <v>-0.1</v>
          </cell>
          <cell r="BT80">
            <v>1.4</v>
          </cell>
          <cell r="BU80">
            <v>1.6</v>
          </cell>
          <cell r="BV80">
            <v>6.5</v>
          </cell>
          <cell r="BW80">
            <v>0.1</v>
          </cell>
          <cell r="BX80">
            <v>1.2</v>
          </cell>
          <cell r="CB80">
            <v>1.6</v>
          </cell>
          <cell r="CC80">
            <v>1</v>
          </cell>
          <cell r="CD80">
            <v>0.1</v>
          </cell>
          <cell r="CE80">
            <v>1.6</v>
          </cell>
          <cell r="CF80">
            <v>5.3</v>
          </cell>
          <cell r="CG80">
            <v>-0.8</v>
          </cell>
          <cell r="CH80">
            <v>0.2</v>
          </cell>
          <cell r="CI80">
            <v>0.9</v>
          </cell>
          <cell r="CJ80">
            <v>3</v>
          </cell>
          <cell r="CM80">
            <v>2.8</v>
          </cell>
          <cell r="CP80">
            <v>0.2</v>
          </cell>
          <cell r="CS80">
            <v>0</v>
          </cell>
          <cell r="CV80">
            <v>0</v>
          </cell>
          <cell r="CW80">
            <v>0</v>
          </cell>
          <cell r="CX80">
            <v>0.3</v>
          </cell>
          <cell r="CY80">
            <v>1.1000000000000001</v>
          </cell>
          <cell r="CZ80">
            <v>0.5</v>
          </cell>
          <cell r="DA80">
            <v>-0.2</v>
          </cell>
          <cell r="DB80">
            <v>-0.7</v>
          </cell>
          <cell r="DC80">
            <v>1.4</v>
          </cell>
          <cell r="DD80">
            <v>0.9</v>
          </cell>
          <cell r="DE80">
            <v>0.7</v>
          </cell>
          <cell r="DF80">
            <v>0.3</v>
          </cell>
          <cell r="DG80">
            <v>3960</v>
          </cell>
          <cell r="DH80">
            <v>734</v>
          </cell>
          <cell r="DI80">
            <v>4548</v>
          </cell>
          <cell r="DN80">
            <v>3371</v>
          </cell>
          <cell r="DP80">
            <v>4023</v>
          </cell>
          <cell r="DV80">
            <v>16867</v>
          </cell>
          <cell r="DW80">
            <v>2048</v>
          </cell>
          <cell r="DX80">
            <v>55</v>
          </cell>
          <cell r="DY80">
            <v>2301</v>
          </cell>
          <cell r="DZ80">
            <v>4096</v>
          </cell>
          <cell r="ED80">
            <v>9135</v>
          </cell>
          <cell r="EE80">
            <v>6051</v>
          </cell>
          <cell r="EF80">
            <v>5279</v>
          </cell>
          <cell r="EG80">
            <v>3451</v>
          </cell>
          <cell r="EH80">
            <v>1400</v>
          </cell>
          <cell r="EI80">
            <v>286</v>
          </cell>
          <cell r="EJ80">
            <v>1004</v>
          </cell>
          <cell r="EK80">
            <v>2720</v>
          </cell>
          <cell r="EL80">
            <v>5022</v>
          </cell>
          <cell r="EO80">
            <v>1042</v>
          </cell>
          <cell r="ER80">
            <v>5265</v>
          </cell>
          <cell r="EU80">
            <v>2617</v>
          </cell>
          <cell r="EX80">
            <v>4111</v>
          </cell>
          <cell r="EY80">
            <v>2621</v>
          </cell>
          <cell r="EZ80">
            <v>8433</v>
          </cell>
          <cell r="FA80">
            <v>6560</v>
          </cell>
          <cell r="FB80">
            <v>5355</v>
          </cell>
          <cell r="FC80">
            <v>900</v>
          </cell>
          <cell r="FD80">
            <v>2884</v>
          </cell>
          <cell r="FE80">
            <v>11458</v>
          </cell>
          <cell r="FF80">
            <v>111165</v>
          </cell>
          <cell r="FG80">
            <v>11423</v>
          </cell>
          <cell r="FH80">
            <v>1483</v>
          </cell>
          <cell r="FI80">
            <v>125030</v>
          </cell>
          <cell r="FJ80">
            <v>-4.5</v>
          </cell>
          <cell r="FK80">
            <v>1.6</v>
          </cell>
          <cell r="FL80">
            <v>-3.9</v>
          </cell>
          <cell r="FQ80">
            <v>-8.9</v>
          </cell>
          <cell r="FS80">
            <v>-9.1</v>
          </cell>
          <cell r="FY80">
            <v>1.5</v>
          </cell>
          <cell r="FZ80">
            <v>2.1</v>
          </cell>
          <cell r="GA80">
            <v>8.6999999999999993</v>
          </cell>
          <cell r="GB80">
            <v>0.4</v>
          </cell>
          <cell r="GC80">
            <v>1.7</v>
          </cell>
          <cell r="GG80">
            <v>0.7</v>
          </cell>
          <cell r="GH80">
            <v>0.9</v>
          </cell>
          <cell r="GI80">
            <v>3.1</v>
          </cell>
          <cell r="GJ80">
            <v>1.8</v>
          </cell>
          <cell r="GK80">
            <v>5.2</v>
          </cell>
          <cell r="GL80">
            <v>1.2</v>
          </cell>
          <cell r="GM80">
            <v>-0.4</v>
          </cell>
          <cell r="GN80">
            <v>4</v>
          </cell>
          <cell r="GO80">
            <v>3.8</v>
          </cell>
          <cell r="GR80">
            <v>3.3</v>
          </cell>
          <cell r="GU80">
            <v>-0.1</v>
          </cell>
          <cell r="GX80">
            <v>0.1</v>
          </cell>
          <cell r="HA80">
            <v>0.1</v>
          </cell>
          <cell r="HB80">
            <v>0.1</v>
          </cell>
          <cell r="HC80">
            <v>0.3</v>
          </cell>
          <cell r="HD80">
            <v>1.4</v>
          </cell>
          <cell r="HE80">
            <v>0.6</v>
          </cell>
          <cell r="HF80">
            <v>-0.8</v>
          </cell>
          <cell r="HG80">
            <v>-0.4</v>
          </cell>
          <cell r="HH80">
            <v>1.5</v>
          </cell>
          <cell r="HI80">
            <v>0.5</v>
          </cell>
          <cell r="HJ80">
            <v>-2.8</v>
          </cell>
          <cell r="HK80">
            <v>0.9</v>
          </cell>
          <cell r="HL80">
            <v>6543</v>
          </cell>
          <cell r="HM80">
            <v>746</v>
          </cell>
          <cell r="HN80">
            <v>7224</v>
          </cell>
          <cell r="HS80">
            <v>3444</v>
          </cell>
          <cell r="HU80">
            <v>4102</v>
          </cell>
          <cell r="IA80">
            <v>17776</v>
          </cell>
          <cell r="IB80">
            <v>1954</v>
          </cell>
          <cell r="IC80">
            <v>52</v>
          </cell>
          <cell r="ID80">
            <v>2408</v>
          </cell>
          <cell r="IE80">
            <v>4048</v>
          </cell>
          <cell r="II80">
            <v>9416</v>
          </cell>
          <cell r="IJ80">
            <v>6290</v>
          </cell>
          <cell r="IK80">
            <v>5728</v>
          </cell>
          <cell r="IL80">
            <v>3721</v>
          </cell>
          <cell r="IM80">
            <v>1483</v>
          </cell>
          <cell r="IN80">
            <v>284</v>
          </cell>
          <cell r="IO80">
            <v>1021</v>
          </cell>
          <cell r="IP80">
            <v>2801</v>
          </cell>
          <cell r="IQ80">
            <v>5214</v>
          </cell>
        </row>
        <row r="81">
          <cell r="B81">
            <v>4130</v>
          </cell>
          <cell r="C81">
            <v>718</v>
          </cell>
          <cell r="D81">
            <v>4714</v>
          </cell>
          <cell r="I81">
            <v>3597</v>
          </cell>
          <cell r="K81">
            <v>4299</v>
          </cell>
          <cell r="Q81">
            <v>16859</v>
          </cell>
          <cell r="R81">
            <v>2066</v>
          </cell>
          <cell r="S81">
            <v>59</v>
          </cell>
          <cell r="T81">
            <v>2259</v>
          </cell>
          <cell r="U81">
            <v>4098</v>
          </cell>
          <cell r="Y81">
            <v>9159</v>
          </cell>
          <cell r="Z81">
            <v>5907</v>
          </cell>
          <cell r="AA81">
            <v>5157</v>
          </cell>
          <cell r="AB81">
            <v>3469</v>
          </cell>
          <cell r="AC81">
            <v>1466</v>
          </cell>
          <cell r="AD81">
            <v>283</v>
          </cell>
          <cell r="AE81">
            <v>1028</v>
          </cell>
          <cell r="AF81">
            <v>2734</v>
          </cell>
          <cell r="AG81">
            <v>5158</v>
          </cell>
          <cell r="AJ81">
            <v>1060</v>
          </cell>
          <cell r="AM81">
            <v>5261</v>
          </cell>
          <cell r="AP81">
            <v>2606</v>
          </cell>
          <cell r="AS81">
            <v>4094</v>
          </cell>
          <cell r="AT81">
            <v>2610</v>
          </cell>
          <cell r="AU81">
            <v>8459</v>
          </cell>
          <cell r="AV81">
            <v>6615</v>
          </cell>
          <cell r="AW81">
            <v>5382</v>
          </cell>
          <cell r="AX81">
            <v>900</v>
          </cell>
          <cell r="AY81">
            <v>2885</v>
          </cell>
          <cell r="AZ81">
            <v>11620</v>
          </cell>
          <cell r="BA81">
            <v>111671</v>
          </cell>
          <cell r="BB81">
            <v>11699</v>
          </cell>
          <cell r="BC81">
            <v>1384</v>
          </cell>
          <cell r="BD81">
            <v>125146</v>
          </cell>
          <cell r="BE81">
            <v>0.4</v>
          </cell>
          <cell r="BF81">
            <v>-1</v>
          </cell>
          <cell r="BG81">
            <v>0.3</v>
          </cell>
          <cell r="BL81">
            <v>1.4</v>
          </cell>
          <cell r="BN81">
            <v>1.4</v>
          </cell>
          <cell r="BT81">
            <v>0.4</v>
          </cell>
          <cell r="BU81">
            <v>1.5</v>
          </cell>
          <cell r="BV81">
            <v>7.4</v>
          </cell>
          <cell r="BW81">
            <v>-1.6</v>
          </cell>
          <cell r="BX81">
            <v>0.5</v>
          </cell>
          <cell r="CB81">
            <v>0.3</v>
          </cell>
          <cell r="CC81">
            <v>-1.1000000000000001</v>
          </cell>
          <cell r="CD81">
            <v>-0.6</v>
          </cell>
          <cell r="CE81">
            <v>1.1000000000000001</v>
          </cell>
          <cell r="CF81">
            <v>3.9</v>
          </cell>
          <cell r="CG81">
            <v>-0.2</v>
          </cell>
          <cell r="CH81">
            <v>1.3</v>
          </cell>
          <cell r="CI81">
            <v>1.2</v>
          </cell>
          <cell r="CJ81">
            <v>2.4</v>
          </cell>
          <cell r="CM81">
            <v>2.1</v>
          </cell>
          <cell r="CP81">
            <v>0.1</v>
          </cell>
          <cell r="CS81">
            <v>-0.2</v>
          </cell>
          <cell r="CV81">
            <v>-0.2</v>
          </cell>
          <cell r="CW81">
            <v>-0.2</v>
          </cell>
          <cell r="CX81">
            <v>0.4</v>
          </cell>
          <cell r="CY81">
            <v>0.8</v>
          </cell>
          <cell r="CZ81">
            <v>0.6</v>
          </cell>
          <cell r="DA81">
            <v>-0.4</v>
          </cell>
          <cell r="DB81">
            <v>0.1</v>
          </cell>
          <cell r="DC81">
            <v>1.4</v>
          </cell>
          <cell r="DD81">
            <v>0.4</v>
          </cell>
          <cell r="DE81">
            <v>0.4</v>
          </cell>
          <cell r="DF81">
            <v>0.4</v>
          </cell>
          <cell r="DG81">
            <v>4197</v>
          </cell>
          <cell r="DH81">
            <v>709</v>
          </cell>
          <cell r="DI81">
            <v>4778</v>
          </cell>
          <cell r="DN81">
            <v>3652</v>
          </cell>
          <cell r="DP81">
            <v>4366</v>
          </cell>
          <cell r="DV81">
            <v>16766</v>
          </cell>
          <cell r="DW81">
            <v>2046</v>
          </cell>
          <cell r="DX81">
            <v>58</v>
          </cell>
          <cell r="DY81">
            <v>2263</v>
          </cell>
          <cell r="DZ81">
            <v>4075</v>
          </cell>
          <cell r="ED81">
            <v>9088</v>
          </cell>
          <cell r="EE81">
            <v>5822</v>
          </cell>
          <cell r="EF81">
            <v>5120</v>
          </cell>
          <cell r="EG81">
            <v>3448</v>
          </cell>
          <cell r="EH81">
            <v>1512</v>
          </cell>
          <cell r="EI81">
            <v>283</v>
          </cell>
          <cell r="EJ81">
            <v>1043</v>
          </cell>
          <cell r="EK81">
            <v>2760</v>
          </cell>
          <cell r="EL81">
            <v>5268</v>
          </cell>
          <cell r="EO81">
            <v>1064</v>
          </cell>
          <cell r="ER81">
            <v>5238</v>
          </cell>
          <cell r="EU81">
            <v>2597</v>
          </cell>
          <cell r="EX81">
            <v>4080</v>
          </cell>
          <cell r="EY81">
            <v>2602</v>
          </cell>
          <cell r="EZ81">
            <v>8463</v>
          </cell>
          <cell r="FA81">
            <v>6689</v>
          </cell>
          <cell r="FB81">
            <v>5387</v>
          </cell>
          <cell r="FC81">
            <v>905</v>
          </cell>
          <cell r="FD81">
            <v>2880</v>
          </cell>
          <cell r="FE81">
            <v>11623</v>
          </cell>
          <cell r="FF81">
            <v>111498</v>
          </cell>
          <cell r="FG81">
            <v>11811</v>
          </cell>
          <cell r="FH81">
            <v>1375</v>
          </cell>
          <cell r="FI81">
            <v>124360</v>
          </cell>
          <cell r="FJ81">
            <v>6</v>
          </cell>
          <cell r="FK81">
            <v>-3.4</v>
          </cell>
          <cell r="FL81">
            <v>5.0999999999999996</v>
          </cell>
          <cell r="FQ81">
            <v>8.3000000000000007</v>
          </cell>
          <cell r="FS81">
            <v>8.5</v>
          </cell>
          <cell r="FY81">
            <v>-0.6</v>
          </cell>
          <cell r="FZ81">
            <v>-0.1</v>
          </cell>
          <cell r="GA81">
            <v>5.3</v>
          </cell>
          <cell r="GB81">
            <v>-1.6</v>
          </cell>
          <cell r="GC81">
            <v>-0.5</v>
          </cell>
          <cell r="GG81">
            <v>-0.5</v>
          </cell>
          <cell r="GH81">
            <v>-3.8</v>
          </cell>
          <cell r="GI81">
            <v>-3</v>
          </cell>
          <cell r="GJ81">
            <v>-0.1</v>
          </cell>
          <cell r="GK81">
            <v>8</v>
          </cell>
          <cell r="GL81">
            <v>-1</v>
          </cell>
          <cell r="GM81">
            <v>4</v>
          </cell>
          <cell r="GN81">
            <v>1.5</v>
          </cell>
          <cell r="GO81">
            <v>4.9000000000000004</v>
          </cell>
          <cell r="GR81">
            <v>2.2000000000000002</v>
          </cell>
          <cell r="GU81">
            <v>-0.5</v>
          </cell>
          <cell r="GX81">
            <v>-0.8</v>
          </cell>
          <cell r="HA81">
            <v>-0.8</v>
          </cell>
          <cell r="HB81">
            <v>-0.8</v>
          </cell>
          <cell r="HC81">
            <v>0.4</v>
          </cell>
          <cell r="HD81">
            <v>2</v>
          </cell>
          <cell r="HE81">
            <v>0.6</v>
          </cell>
          <cell r="HF81">
            <v>0.6</v>
          </cell>
          <cell r="HG81">
            <v>-0.1</v>
          </cell>
          <cell r="HH81">
            <v>1.4</v>
          </cell>
          <cell r="HI81">
            <v>0.3</v>
          </cell>
          <cell r="HJ81">
            <v>3.4</v>
          </cell>
          <cell r="HK81">
            <v>-0.5</v>
          </cell>
          <cell r="HL81">
            <v>4558</v>
          </cell>
          <cell r="HM81">
            <v>651</v>
          </cell>
          <cell r="HN81">
            <v>5115</v>
          </cell>
          <cell r="HS81">
            <v>3529</v>
          </cell>
          <cell r="HU81">
            <v>4227</v>
          </cell>
          <cell r="IA81">
            <v>15553</v>
          </cell>
          <cell r="IB81">
            <v>1892</v>
          </cell>
          <cell r="IC81">
            <v>49</v>
          </cell>
          <cell r="ID81">
            <v>2478</v>
          </cell>
          <cell r="IE81">
            <v>4014</v>
          </cell>
          <cell r="II81">
            <v>8281</v>
          </cell>
          <cell r="IJ81">
            <v>5647</v>
          </cell>
          <cell r="IK81">
            <v>4760</v>
          </cell>
          <cell r="IL81">
            <v>3454</v>
          </cell>
          <cell r="IM81">
            <v>1382</v>
          </cell>
          <cell r="IN81">
            <v>279</v>
          </cell>
          <cell r="IO81">
            <v>992</v>
          </cell>
          <cell r="IP81">
            <v>2686</v>
          </cell>
          <cell r="IQ81">
            <v>4948</v>
          </cell>
        </row>
        <row r="82">
          <cell r="B82">
            <v>4179</v>
          </cell>
          <cell r="C82">
            <v>711</v>
          </cell>
          <cell r="D82">
            <v>4761</v>
          </cell>
          <cell r="I82">
            <v>3672</v>
          </cell>
          <cell r="K82">
            <v>4386</v>
          </cell>
          <cell r="Q82">
            <v>16815</v>
          </cell>
          <cell r="R82">
            <v>2091</v>
          </cell>
          <cell r="S82">
            <v>62</v>
          </cell>
          <cell r="T82">
            <v>2231</v>
          </cell>
          <cell r="U82">
            <v>4116</v>
          </cell>
          <cell r="Y82">
            <v>9052</v>
          </cell>
          <cell r="Z82">
            <v>5846</v>
          </cell>
          <cell r="AA82">
            <v>5113</v>
          </cell>
          <cell r="AB82">
            <v>3485</v>
          </cell>
          <cell r="AC82">
            <v>1506</v>
          </cell>
          <cell r="AD82">
            <v>288</v>
          </cell>
          <cell r="AE82">
            <v>1049</v>
          </cell>
          <cell r="AF82">
            <v>2802</v>
          </cell>
          <cell r="AG82">
            <v>5287</v>
          </cell>
          <cell r="AJ82">
            <v>1073</v>
          </cell>
          <cell r="AM82">
            <v>5281</v>
          </cell>
          <cell r="AP82">
            <v>2607</v>
          </cell>
          <cell r="AS82">
            <v>4096</v>
          </cell>
          <cell r="AT82">
            <v>2612</v>
          </cell>
          <cell r="AU82">
            <v>8490</v>
          </cell>
          <cell r="AV82">
            <v>6647</v>
          </cell>
          <cell r="AW82">
            <v>5445</v>
          </cell>
          <cell r="AX82">
            <v>899</v>
          </cell>
          <cell r="AY82">
            <v>2895</v>
          </cell>
          <cell r="AZ82">
            <v>11785</v>
          </cell>
          <cell r="BA82">
            <v>111868</v>
          </cell>
          <cell r="BB82">
            <v>11715</v>
          </cell>
          <cell r="BC82">
            <v>1357</v>
          </cell>
          <cell r="BD82">
            <v>125446</v>
          </cell>
          <cell r="BE82">
            <v>1.2</v>
          </cell>
          <cell r="BF82">
            <v>-0.9</v>
          </cell>
          <cell r="BG82">
            <v>1</v>
          </cell>
          <cell r="BL82">
            <v>2.1</v>
          </cell>
          <cell r="BN82">
            <v>2</v>
          </cell>
          <cell r="BT82">
            <v>-0.3</v>
          </cell>
          <cell r="BU82">
            <v>1.2</v>
          </cell>
          <cell r="BV82">
            <v>5.9</v>
          </cell>
          <cell r="BW82">
            <v>-1.3</v>
          </cell>
          <cell r="BX82">
            <v>0.4</v>
          </cell>
          <cell r="CB82">
            <v>-1.2</v>
          </cell>
          <cell r="CC82">
            <v>-1</v>
          </cell>
          <cell r="CD82">
            <v>-0.9</v>
          </cell>
          <cell r="CE82">
            <v>0.5</v>
          </cell>
          <cell r="CF82">
            <v>2.7</v>
          </cell>
          <cell r="CG82">
            <v>2</v>
          </cell>
          <cell r="CH82">
            <v>2.1</v>
          </cell>
          <cell r="CI82">
            <v>2.5</v>
          </cell>
          <cell r="CJ82">
            <v>2.5</v>
          </cell>
          <cell r="CM82">
            <v>1.2</v>
          </cell>
          <cell r="CP82">
            <v>0.4</v>
          </cell>
          <cell r="CS82">
            <v>0.1</v>
          </cell>
          <cell r="CV82">
            <v>0.1</v>
          </cell>
          <cell r="CW82">
            <v>0.1</v>
          </cell>
          <cell r="CX82">
            <v>0.4</v>
          </cell>
          <cell r="CY82">
            <v>0.5</v>
          </cell>
          <cell r="CZ82">
            <v>1.2</v>
          </cell>
          <cell r="DA82">
            <v>0</v>
          </cell>
          <cell r="DB82">
            <v>0.4</v>
          </cell>
          <cell r="DC82">
            <v>1.4</v>
          </cell>
          <cell r="DD82">
            <v>0.2</v>
          </cell>
          <cell r="DE82">
            <v>0.1</v>
          </cell>
          <cell r="DF82">
            <v>0.2</v>
          </cell>
          <cell r="DG82">
            <v>4244</v>
          </cell>
          <cell r="DH82">
            <v>709</v>
          </cell>
          <cell r="DI82">
            <v>4827</v>
          </cell>
          <cell r="DN82">
            <v>3668</v>
          </cell>
          <cell r="DP82">
            <v>4384</v>
          </cell>
          <cell r="DV82">
            <v>16910</v>
          </cell>
          <cell r="DW82">
            <v>2103</v>
          </cell>
          <cell r="DX82">
            <v>63</v>
          </cell>
          <cell r="DY82">
            <v>2221</v>
          </cell>
          <cell r="DZ82">
            <v>4123</v>
          </cell>
          <cell r="ED82">
            <v>9165</v>
          </cell>
          <cell r="EE82">
            <v>5815</v>
          </cell>
          <cell r="EF82">
            <v>5097</v>
          </cell>
          <cell r="EG82">
            <v>3512</v>
          </cell>
          <cell r="EH82">
            <v>1480</v>
          </cell>
          <cell r="EI82">
            <v>279</v>
          </cell>
          <cell r="EJ82">
            <v>1030</v>
          </cell>
          <cell r="EK82">
            <v>2722</v>
          </cell>
          <cell r="EL82">
            <v>5175</v>
          </cell>
          <cell r="EO82">
            <v>1072</v>
          </cell>
          <cell r="ER82">
            <v>5273</v>
          </cell>
          <cell r="EU82">
            <v>2603</v>
          </cell>
          <cell r="EX82">
            <v>4089</v>
          </cell>
          <cell r="EY82">
            <v>2607</v>
          </cell>
          <cell r="EZ82">
            <v>8478</v>
          </cell>
          <cell r="FA82">
            <v>6594</v>
          </cell>
          <cell r="FB82">
            <v>5424</v>
          </cell>
          <cell r="FC82">
            <v>895</v>
          </cell>
          <cell r="FD82">
            <v>2898</v>
          </cell>
          <cell r="FE82">
            <v>11781</v>
          </cell>
          <cell r="FF82">
            <v>112052</v>
          </cell>
          <cell r="FG82">
            <v>11735</v>
          </cell>
          <cell r="FH82">
            <v>1283</v>
          </cell>
          <cell r="FI82">
            <v>126120</v>
          </cell>
          <cell r="FJ82">
            <v>1.1000000000000001</v>
          </cell>
          <cell r="FK82">
            <v>0.1</v>
          </cell>
          <cell r="FL82">
            <v>1</v>
          </cell>
          <cell r="FQ82">
            <v>0.4</v>
          </cell>
          <cell r="FS82">
            <v>0.4</v>
          </cell>
          <cell r="FY82">
            <v>0.9</v>
          </cell>
          <cell r="FZ82">
            <v>2.8</v>
          </cell>
          <cell r="GA82">
            <v>7.5</v>
          </cell>
          <cell r="GB82">
            <v>-1.9</v>
          </cell>
          <cell r="GC82">
            <v>1.2</v>
          </cell>
          <cell r="GG82">
            <v>0.8</v>
          </cell>
          <cell r="GH82">
            <v>-0.1</v>
          </cell>
          <cell r="GI82">
            <v>-0.5</v>
          </cell>
          <cell r="GJ82">
            <v>1.9</v>
          </cell>
          <cell r="GK82">
            <v>-2.1</v>
          </cell>
          <cell r="GL82">
            <v>-1.4</v>
          </cell>
          <cell r="GM82">
            <v>-1.3</v>
          </cell>
          <cell r="GN82">
            <v>-1.4</v>
          </cell>
          <cell r="GO82">
            <v>-1.8</v>
          </cell>
          <cell r="GR82">
            <v>0.7</v>
          </cell>
          <cell r="GU82">
            <v>0.7</v>
          </cell>
          <cell r="GX82">
            <v>0.2</v>
          </cell>
          <cell r="HA82">
            <v>0.2</v>
          </cell>
          <cell r="HB82">
            <v>0.2</v>
          </cell>
          <cell r="HC82">
            <v>0.2</v>
          </cell>
          <cell r="HD82">
            <v>-1.4</v>
          </cell>
          <cell r="HE82">
            <v>0.7</v>
          </cell>
          <cell r="HF82">
            <v>-1.2</v>
          </cell>
          <cell r="HG82">
            <v>0.6</v>
          </cell>
          <cell r="HH82">
            <v>1.4</v>
          </cell>
          <cell r="HI82">
            <v>0.5</v>
          </cell>
          <cell r="HJ82">
            <v>-0.6</v>
          </cell>
          <cell r="HK82">
            <v>1.4</v>
          </cell>
          <cell r="HL82">
            <v>2012</v>
          </cell>
          <cell r="HM82">
            <v>728</v>
          </cell>
          <cell r="HN82">
            <v>2533</v>
          </cell>
          <cell r="HS82">
            <v>3665</v>
          </cell>
          <cell r="HU82">
            <v>4379</v>
          </cell>
          <cell r="IA82">
            <v>16804</v>
          </cell>
          <cell r="IB82">
            <v>2150</v>
          </cell>
          <cell r="IC82">
            <v>66</v>
          </cell>
          <cell r="ID82">
            <v>2074</v>
          </cell>
          <cell r="IE82">
            <v>4091</v>
          </cell>
          <cell r="II82">
            <v>9929</v>
          </cell>
          <cell r="IJ82">
            <v>5767</v>
          </cell>
          <cell r="IK82">
            <v>5058</v>
          </cell>
          <cell r="IL82">
            <v>3333</v>
          </cell>
          <cell r="IM82">
            <v>1460</v>
          </cell>
          <cell r="IN82">
            <v>272</v>
          </cell>
          <cell r="IO82">
            <v>1030</v>
          </cell>
          <cell r="IP82">
            <v>2685</v>
          </cell>
          <cell r="IQ82">
            <v>5099</v>
          </cell>
        </row>
        <row r="83">
          <cell r="B83">
            <v>4155</v>
          </cell>
          <cell r="C83">
            <v>706</v>
          </cell>
          <cell r="D83">
            <v>4733</v>
          </cell>
          <cell r="I83">
            <v>3705</v>
          </cell>
          <cell r="K83">
            <v>4419</v>
          </cell>
          <cell r="L83">
            <v>3901</v>
          </cell>
          <cell r="M83">
            <v>3248</v>
          </cell>
          <cell r="N83">
            <v>2189</v>
          </cell>
          <cell r="O83">
            <v>2886</v>
          </cell>
          <cell r="Q83">
            <v>16683</v>
          </cell>
          <cell r="R83">
            <v>2113</v>
          </cell>
          <cell r="S83">
            <v>65</v>
          </cell>
          <cell r="T83">
            <v>2192</v>
          </cell>
          <cell r="U83">
            <v>4122</v>
          </cell>
          <cell r="Y83">
            <v>8903</v>
          </cell>
          <cell r="Z83">
            <v>5807</v>
          </cell>
          <cell r="AA83">
            <v>5081</v>
          </cell>
          <cell r="AB83">
            <v>3506</v>
          </cell>
          <cell r="AC83">
            <v>1554</v>
          </cell>
          <cell r="AD83">
            <v>298</v>
          </cell>
          <cell r="AE83">
            <v>1056</v>
          </cell>
          <cell r="AF83">
            <v>2846</v>
          </cell>
          <cell r="AG83">
            <v>5427</v>
          </cell>
          <cell r="AJ83">
            <v>1084</v>
          </cell>
          <cell r="AM83">
            <v>5312</v>
          </cell>
          <cell r="AP83">
            <v>2619</v>
          </cell>
          <cell r="AS83">
            <v>4114</v>
          </cell>
          <cell r="AT83">
            <v>2623</v>
          </cell>
          <cell r="AU83">
            <v>8529</v>
          </cell>
          <cell r="AV83">
            <v>6720</v>
          </cell>
          <cell r="AW83">
            <v>5553</v>
          </cell>
          <cell r="AX83">
            <v>906</v>
          </cell>
          <cell r="AY83">
            <v>2894</v>
          </cell>
          <cell r="AZ83">
            <v>11949</v>
          </cell>
          <cell r="BA83">
            <v>111861</v>
          </cell>
          <cell r="BB83">
            <v>11673</v>
          </cell>
          <cell r="BC83">
            <v>1269</v>
          </cell>
          <cell r="BD83">
            <v>125490</v>
          </cell>
          <cell r="BE83">
            <v>-0.6</v>
          </cell>
          <cell r="BF83">
            <v>-0.7</v>
          </cell>
          <cell r="BG83">
            <v>-0.6</v>
          </cell>
          <cell r="BL83">
            <v>0.9</v>
          </cell>
          <cell r="BN83">
            <v>0.8</v>
          </cell>
          <cell r="BT83">
            <v>-0.8</v>
          </cell>
          <cell r="BU83">
            <v>1.1000000000000001</v>
          </cell>
          <cell r="BV83">
            <v>4.5999999999999996</v>
          </cell>
          <cell r="BW83">
            <v>-1.7</v>
          </cell>
          <cell r="BX83">
            <v>0.2</v>
          </cell>
          <cell r="CB83">
            <v>-1.6</v>
          </cell>
          <cell r="CC83">
            <v>-0.7</v>
          </cell>
          <cell r="CD83">
            <v>-0.6</v>
          </cell>
          <cell r="CE83">
            <v>0.6</v>
          </cell>
          <cell r="CF83">
            <v>3.2</v>
          </cell>
          <cell r="CG83">
            <v>3.2</v>
          </cell>
          <cell r="CH83">
            <v>0.6</v>
          </cell>
          <cell r="CI83">
            <v>1.6</v>
          </cell>
          <cell r="CJ83">
            <v>2.7</v>
          </cell>
          <cell r="CM83">
            <v>1</v>
          </cell>
          <cell r="CP83">
            <v>0.6</v>
          </cell>
          <cell r="CS83">
            <v>0.4</v>
          </cell>
          <cell r="CV83">
            <v>0.4</v>
          </cell>
          <cell r="CW83">
            <v>0.4</v>
          </cell>
          <cell r="CX83">
            <v>0.5</v>
          </cell>
          <cell r="CY83">
            <v>1.1000000000000001</v>
          </cell>
          <cell r="CZ83">
            <v>2</v>
          </cell>
          <cell r="DA83">
            <v>0.8</v>
          </cell>
          <cell r="DB83">
            <v>0</v>
          </cell>
          <cell r="DC83">
            <v>1.4</v>
          </cell>
          <cell r="DD83">
            <v>0</v>
          </cell>
          <cell r="DE83">
            <v>-0.4</v>
          </cell>
          <cell r="DF83">
            <v>0</v>
          </cell>
          <cell r="DG83">
            <v>4081</v>
          </cell>
          <cell r="DH83">
            <v>714</v>
          </cell>
          <cell r="DI83">
            <v>4663</v>
          </cell>
          <cell r="DN83">
            <v>3780</v>
          </cell>
          <cell r="DP83">
            <v>4509</v>
          </cell>
          <cell r="DQ83">
            <v>3920</v>
          </cell>
          <cell r="DR83">
            <v>3294</v>
          </cell>
          <cell r="DS83">
            <v>2223</v>
          </cell>
          <cell r="DT83">
            <v>2883</v>
          </cell>
          <cell r="DV83">
            <v>16690</v>
          </cell>
          <cell r="DW83">
            <v>2123</v>
          </cell>
          <cell r="DX83">
            <v>67</v>
          </cell>
          <cell r="DY83">
            <v>2159</v>
          </cell>
          <cell r="DZ83">
            <v>4116</v>
          </cell>
          <cell r="ED83">
            <v>8908</v>
          </cell>
          <cell r="EE83">
            <v>5846</v>
          </cell>
          <cell r="EF83">
            <v>5091</v>
          </cell>
          <cell r="EG83">
            <v>3475</v>
          </cell>
          <cell r="EH83">
            <v>1542</v>
          </cell>
          <cell r="EI83">
            <v>305</v>
          </cell>
          <cell r="EJ83">
            <v>1072</v>
          </cell>
          <cell r="EK83">
            <v>2916</v>
          </cell>
          <cell r="EL83">
            <v>5453</v>
          </cell>
          <cell r="EO83">
            <v>1082</v>
          </cell>
          <cell r="ER83">
            <v>5337</v>
          </cell>
          <cell r="EU83">
            <v>2627</v>
          </cell>
          <cell r="EX83">
            <v>4127</v>
          </cell>
          <cell r="EY83">
            <v>2632</v>
          </cell>
          <cell r="EZ83">
            <v>8537</v>
          </cell>
          <cell r="FA83">
            <v>6711</v>
          </cell>
          <cell r="FB83">
            <v>5560</v>
          </cell>
          <cell r="FC83">
            <v>902</v>
          </cell>
          <cell r="FD83">
            <v>2905</v>
          </cell>
          <cell r="FE83">
            <v>11950</v>
          </cell>
          <cell r="FF83">
            <v>112025</v>
          </cell>
          <cell r="FG83">
            <v>11644</v>
          </cell>
          <cell r="FH83">
            <v>1493</v>
          </cell>
          <cell r="FI83">
            <v>125552</v>
          </cell>
          <cell r="FJ83">
            <v>-3.8</v>
          </cell>
          <cell r="FK83">
            <v>0.6</v>
          </cell>
          <cell r="FL83">
            <v>-3.4</v>
          </cell>
          <cell r="FQ83">
            <v>3.1</v>
          </cell>
          <cell r="FS83">
            <v>2.8</v>
          </cell>
          <cell r="FY83">
            <v>-1.3</v>
          </cell>
          <cell r="FZ83">
            <v>1</v>
          </cell>
          <cell r="GA83">
            <v>7</v>
          </cell>
          <cell r="GB83">
            <v>-2.8</v>
          </cell>
          <cell r="GC83">
            <v>-0.2</v>
          </cell>
          <cell r="GG83">
            <v>-2.8</v>
          </cell>
          <cell r="GH83">
            <v>0.5</v>
          </cell>
          <cell r="GI83">
            <v>-0.1</v>
          </cell>
          <cell r="GJ83">
            <v>-1</v>
          </cell>
          <cell r="GK83">
            <v>4.2</v>
          </cell>
          <cell r="GL83">
            <v>9.4</v>
          </cell>
          <cell r="GM83">
            <v>4.0999999999999996</v>
          </cell>
          <cell r="GN83">
            <v>7.1</v>
          </cell>
          <cell r="GO83">
            <v>5.4</v>
          </cell>
          <cell r="GR83">
            <v>0.9</v>
          </cell>
          <cell r="GU83">
            <v>1.2</v>
          </cell>
          <cell r="GX83">
            <v>0.9</v>
          </cell>
          <cell r="HA83">
            <v>0.9</v>
          </cell>
          <cell r="HB83">
            <v>0.9</v>
          </cell>
          <cell r="HC83">
            <v>0.7</v>
          </cell>
          <cell r="HD83">
            <v>1.8</v>
          </cell>
          <cell r="HE83">
            <v>2.5</v>
          </cell>
          <cell r="HF83">
            <v>0.8</v>
          </cell>
          <cell r="HG83">
            <v>0.3</v>
          </cell>
          <cell r="HH83">
            <v>1.4</v>
          </cell>
          <cell r="HI83">
            <v>0</v>
          </cell>
          <cell r="HJ83">
            <v>-0.8</v>
          </cell>
          <cell r="HK83">
            <v>-0.5</v>
          </cell>
          <cell r="HL83">
            <v>3748</v>
          </cell>
          <cell r="HM83">
            <v>743</v>
          </cell>
          <cell r="HN83">
            <v>4335</v>
          </cell>
          <cell r="HS83">
            <v>3839</v>
          </cell>
          <cell r="HU83">
            <v>4579</v>
          </cell>
          <cell r="HV83">
            <v>3901</v>
          </cell>
          <cell r="HW83">
            <v>3410</v>
          </cell>
          <cell r="HX83">
            <v>2276</v>
          </cell>
          <cell r="HY83">
            <v>2973</v>
          </cell>
          <cell r="IA83">
            <v>17104</v>
          </cell>
          <cell r="IB83">
            <v>2332</v>
          </cell>
          <cell r="IC83">
            <v>78</v>
          </cell>
          <cell r="ID83">
            <v>1995</v>
          </cell>
          <cell r="IE83">
            <v>4281</v>
          </cell>
          <cell r="II83">
            <v>8667</v>
          </cell>
          <cell r="IJ83">
            <v>5825</v>
          </cell>
          <cell r="IK83">
            <v>5042</v>
          </cell>
          <cell r="IL83">
            <v>3380</v>
          </cell>
          <cell r="IM83">
            <v>1623</v>
          </cell>
          <cell r="IN83">
            <v>320</v>
          </cell>
          <cell r="IO83">
            <v>1110</v>
          </cell>
          <cell r="IP83">
            <v>2943</v>
          </cell>
          <cell r="IQ83">
            <v>5687</v>
          </cell>
        </row>
        <row r="84">
          <cell r="B84">
            <v>3989</v>
          </cell>
          <cell r="C84">
            <v>708</v>
          </cell>
          <cell r="D84">
            <v>4563</v>
          </cell>
          <cell r="I84">
            <v>3668</v>
          </cell>
          <cell r="K84">
            <v>4368</v>
          </cell>
          <cell r="L84">
            <v>3897</v>
          </cell>
          <cell r="M84">
            <v>3255</v>
          </cell>
          <cell r="N84">
            <v>2206</v>
          </cell>
          <cell r="O84">
            <v>2888</v>
          </cell>
          <cell r="Q84">
            <v>16614</v>
          </cell>
          <cell r="R84">
            <v>2142</v>
          </cell>
          <cell r="S84">
            <v>68</v>
          </cell>
          <cell r="T84">
            <v>2130</v>
          </cell>
          <cell r="U84">
            <v>4120</v>
          </cell>
          <cell r="Y84">
            <v>8817</v>
          </cell>
          <cell r="Z84">
            <v>5734</v>
          </cell>
          <cell r="AA84">
            <v>5102</v>
          </cell>
          <cell r="AB84">
            <v>3533</v>
          </cell>
          <cell r="AC84">
            <v>1642</v>
          </cell>
          <cell r="AD84">
            <v>306</v>
          </cell>
          <cell r="AE84">
            <v>1048</v>
          </cell>
          <cell r="AF84">
            <v>2844</v>
          </cell>
          <cell r="AG84">
            <v>5623</v>
          </cell>
          <cell r="AJ84">
            <v>1100</v>
          </cell>
          <cell r="AM84">
            <v>5324</v>
          </cell>
          <cell r="AP84">
            <v>2628</v>
          </cell>
          <cell r="AS84">
            <v>4128</v>
          </cell>
          <cell r="AT84">
            <v>2632</v>
          </cell>
          <cell r="AU84">
            <v>8565</v>
          </cell>
          <cell r="AV84">
            <v>6941</v>
          </cell>
          <cell r="AW84">
            <v>5700</v>
          </cell>
          <cell r="AX84">
            <v>921</v>
          </cell>
          <cell r="AY84">
            <v>2884</v>
          </cell>
          <cell r="AZ84">
            <v>12113</v>
          </cell>
          <cell r="BA84">
            <v>111967</v>
          </cell>
          <cell r="BB84">
            <v>11595</v>
          </cell>
          <cell r="BC84">
            <v>1051</v>
          </cell>
          <cell r="BD84">
            <v>125527</v>
          </cell>
          <cell r="BE84">
            <v>-4</v>
          </cell>
          <cell r="BF84">
            <v>0.3</v>
          </cell>
          <cell r="BG84">
            <v>-3.6</v>
          </cell>
          <cell r="BL84">
            <v>-1</v>
          </cell>
          <cell r="BN84">
            <v>-1.2</v>
          </cell>
          <cell r="BO84">
            <v>-0.1</v>
          </cell>
          <cell r="BP84">
            <v>0.2</v>
          </cell>
          <cell r="BQ84">
            <v>0.8</v>
          </cell>
          <cell r="BR84">
            <v>0.1</v>
          </cell>
          <cell r="BT84">
            <v>-0.4</v>
          </cell>
          <cell r="BU84">
            <v>1.3</v>
          </cell>
          <cell r="BV84">
            <v>4.4000000000000004</v>
          </cell>
          <cell r="BW84">
            <v>-2.8</v>
          </cell>
          <cell r="BX84">
            <v>-0.1</v>
          </cell>
          <cell r="CB84">
            <v>-1</v>
          </cell>
          <cell r="CC84">
            <v>-1.3</v>
          </cell>
          <cell r="CD84">
            <v>0.4</v>
          </cell>
          <cell r="CE84">
            <v>0.8</v>
          </cell>
          <cell r="CF84">
            <v>5.7</v>
          </cell>
          <cell r="CG84">
            <v>2.9</v>
          </cell>
          <cell r="CH84">
            <v>-0.7</v>
          </cell>
          <cell r="CI84">
            <v>-0.1</v>
          </cell>
          <cell r="CJ84">
            <v>3.6</v>
          </cell>
          <cell r="CM84">
            <v>1.5</v>
          </cell>
          <cell r="CP84">
            <v>0.2</v>
          </cell>
          <cell r="CS84">
            <v>0.3</v>
          </cell>
          <cell r="CV84">
            <v>0.3</v>
          </cell>
          <cell r="CW84">
            <v>0.3</v>
          </cell>
          <cell r="CX84">
            <v>0.4</v>
          </cell>
          <cell r="CY84">
            <v>3.3</v>
          </cell>
          <cell r="CZ84">
            <v>2.6</v>
          </cell>
          <cell r="DA84">
            <v>1.6</v>
          </cell>
          <cell r="DB84">
            <v>-0.3</v>
          </cell>
          <cell r="DC84">
            <v>1.4</v>
          </cell>
          <cell r="DD84">
            <v>0.1</v>
          </cell>
          <cell r="DE84">
            <v>-0.7</v>
          </cell>
          <cell r="DF84">
            <v>0</v>
          </cell>
          <cell r="DG84">
            <v>4092</v>
          </cell>
          <cell r="DH84">
            <v>700</v>
          </cell>
          <cell r="DI84">
            <v>4665</v>
          </cell>
          <cell r="DN84">
            <v>3588</v>
          </cell>
          <cell r="DP84">
            <v>4269</v>
          </cell>
          <cell r="DQ84">
            <v>3872</v>
          </cell>
          <cell r="DR84">
            <v>3208</v>
          </cell>
          <cell r="DS84">
            <v>2160</v>
          </cell>
          <cell r="DT84">
            <v>2922</v>
          </cell>
          <cell r="DV84">
            <v>16551</v>
          </cell>
          <cell r="DW84">
            <v>2122</v>
          </cell>
          <cell r="DX84">
            <v>65</v>
          </cell>
          <cell r="DY84">
            <v>2233</v>
          </cell>
          <cell r="DZ84">
            <v>4158</v>
          </cell>
          <cell r="ED84">
            <v>8631</v>
          </cell>
          <cell r="EE84">
            <v>5811</v>
          </cell>
          <cell r="EF84">
            <v>5121</v>
          </cell>
          <cell r="EG84">
            <v>3550</v>
          </cell>
          <cell r="EH84">
            <v>1642</v>
          </cell>
          <cell r="EI84">
            <v>307</v>
          </cell>
          <cell r="EJ84">
            <v>1059</v>
          </cell>
          <cell r="EK84">
            <v>2862</v>
          </cell>
          <cell r="EL84">
            <v>5638</v>
          </cell>
          <cell r="EO84">
            <v>1096</v>
          </cell>
          <cell r="ER84">
            <v>5321</v>
          </cell>
          <cell r="EU84">
            <v>2623</v>
          </cell>
          <cell r="EX84">
            <v>4121</v>
          </cell>
          <cell r="EY84">
            <v>2628</v>
          </cell>
          <cell r="EZ84">
            <v>8565</v>
          </cell>
          <cell r="FA84">
            <v>6926</v>
          </cell>
          <cell r="FB84">
            <v>5695</v>
          </cell>
          <cell r="FC84">
            <v>928</v>
          </cell>
          <cell r="FD84">
            <v>2884</v>
          </cell>
          <cell r="FE84">
            <v>12115</v>
          </cell>
          <cell r="FF84">
            <v>111736</v>
          </cell>
          <cell r="FG84">
            <v>11620</v>
          </cell>
          <cell r="FH84">
            <v>1099</v>
          </cell>
          <cell r="FI84">
            <v>125145</v>
          </cell>
          <cell r="FJ84">
            <v>0.3</v>
          </cell>
          <cell r="FK84">
            <v>-2</v>
          </cell>
          <cell r="FL84">
            <v>0</v>
          </cell>
          <cell r="FQ84">
            <v>-5.0999999999999996</v>
          </cell>
          <cell r="FS84">
            <v>-5.3</v>
          </cell>
          <cell r="FT84">
            <v>-1.2</v>
          </cell>
          <cell r="FU84">
            <v>-2.6</v>
          </cell>
          <cell r="FV84">
            <v>-2.9</v>
          </cell>
          <cell r="FW84">
            <v>1.3</v>
          </cell>
          <cell r="FY84">
            <v>-0.8</v>
          </cell>
          <cell r="FZ84">
            <v>0</v>
          </cell>
          <cell r="GA84">
            <v>-2.4</v>
          </cell>
          <cell r="GB84">
            <v>3.4</v>
          </cell>
          <cell r="GC84">
            <v>1</v>
          </cell>
          <cell r="GG84">
            <v>-3.1</v>
          </cell>
          <cell r="GH84">
            <v>-0.6</v>
          </cell>
          <cell r="GI84">
            <v>0.6</v>
          </cell>
          <cell r="GJ84">
            <v>2.2000000000000002</v>
          </cell>
          <cell r="GK84">
            <v>6.5</v>
          </cell>
          <cell r="GL84">
            <v>0.7</v>
          </cell>
          <cell r="GM84">
            <v>-1.3</v>
          </cell>
          <cell r="GN84">
            <v>-1.8</v>
          </cell>
          <cell r="GO84">
            <v>3.4</v>
          </cell>
          <cell r="GR84">
            <v>1.3</v>
          </cell>
          <cell r="GU84">
            <v>-0.3</v>
          </cell>
          <cell r="GX84">
            <v>-0.2</v>
          </cell>
          <cell r="HA84">
            <v>-0.2</v>
          </cell>
          <cell r="HB84">
            <v>-0.2</v>
          </cell>
          <cell r="HC84">
            <v>0.3</v>
          </cell>
          <cell r="HD84">
            <v>3.2</v>
          </cell>
          <cell r="HE84">
            <v>2.4</v>
          </cell>
          <cell r="HF84">
            <v>2.9</v>
          </cell>
          <cell r="HG84">
            <v>-0.7</v>
          </cell>
          <cell r="HH84">
            <v>1.4</v>
          </cell>
          <cell r="HI84">
            <v>-0.3</v>
          </cell>
          <cell r="HJ84">
            <v>-0.2</v>
          </cell>
          <cell r="HK84">
            <v>-0.3</v>
          </cell>
          <cell r="HL84">
            <v>7063</v>
          </cell>
          <cell r="HM84">
            <v>710</v>
          </cell>
          <cell r="HN84">
            <v>7738</v>
          </cell>
          <cell r="HS84">
            <v>3663</v>
          </cell>
          <cell r="HU84">
            <v>4350</v>
          </cell>
          <cell r="HV84">
            <v>4161</v>
          </cell>
          <cell r="HW84">
            <v>3323</v>
          </cell>
          <cell r="HX84">
            <v>2253</v>
          </cell>
          <cell r="HY84">
            <v>3100</v>
          </cell>
          <cell r="IA84">
            <v>17443</v>
          </cell>
          <cell r="IB84">
            <v>2023</v>
          </cell>
          <cell r="IC84">
            <v>61</v>
          </cell>
          <cell r="ID84">
            <v>2348</v>
          </cell>
          <cell r="IE84">
            <v>4106</v>
          </cell>
          <cell r="II84">
            <v>8924</v>
          </cell>
          <cell r="IJ84">
            <v>6034</v>
          </cell>
          <cell r="IK84">
            <v>5563</v>
          </cell>
          <cell r="IL84">
            <v>3828</v>
          </cell>
          <cell r="IM84">
            <v>1741</v>
          </cell>
          <cell r="IN84">
            <v>305</v>
          </cell>
          <cell r="IO84">
            <v>1069</v>
          </cell>
          <cell r="IP84">
            <v>2947</v>
          </cell>
          <cell r="IQ84">
            <v>5857</v>
          </cell>
        </row>
        <row r="85">
          <cell r="B85">
            <v>3937</v>
          </cell>
          <cell r="C85">
            <v>705</v>
          </cell>
          <cell r="D85">
            <v>4508</v>
          </cell>
          <cell r="I85">
            <v>3670</v>
          </cell>
          <cell r="K85">
            <v>4368</v>
          </cell>
          <cell r="L85">
            <v>3896</v>
          </cell>
          <cell r="M85">
            <v>3313</v>
          </cell>
          <cell r="N85">
            <v>2236</v>
          </cell>
          <cell r="O85">
            <v>2890</v>
          </cell>
          <cell r="Q85">
            <v>16684</v>
          </cell>
          <cell r="R85">
            <v>2180</v>
          </cell>
          <cell r="S85">
            <v>71</v>
          </cell>
          <cell r="T85">
            <v>2066</v>
          </cell>
          <cell r="U85">
            <v>4129</v>
          </cell>
          <cell r="Y85">
            <v>8809</v>
          </cell>
          <cell r="Z85">
            <v>5645</v>
          </cell>
          <cell r="AA85">
            <v>5160</v>
          </cell>
          <cell r="AB85">
            <v>3580</v>
          </cell>
          <cell r="AC85">
            <v>1745</v>
          </cell>
          <cell r="AD85">
            <v>313</v>
          </cell>
          <cell r="AE85">
            <v>1035</v>
          </cell>
          <cell r="AF85">
            <v>2792</v>
          </cell>
          <cell r="AG85">
            <v>5821</v>
          </cell>
          <cell r="AJ85">
            <v>1122</v>
          </cell>
          <cell r="AM85">
            <v>5320</v>
          </cell>
          <cell r="AP85">
            <v>2627</v>
          </cell>
          <cell r="AS85">
            <v>4127</v>
          </cell>
          <cell r="AT85">
            <v>2632</v>
          </cell>
          <cell r="AU85">
            <v>8604</v>
          </cell>
          <cell r="AV85">
            <v>7256</v>
          </cell>
          <cell r="AW85">
            <v>5860</v>
          </cell>
          <cell r="AX85">
            <v>938</v>
          </cell>
          <cell r="AY85">
            <v>2881</v>
          </cell>
          <cell r="AZ85">
            <v>12272</v>
          </cell>
          <cell r="BA85">
            <v>112752</v>
          </cell>
          <cell r="BB85">
            <v>11648</v>
          </cell>
          <cell r="BC85">
            <v>897</v>
          </cell>
          <cell r="BD85">
            <v>126027</v>
          </cell>
          <cell r="BE85">
            <v>-1.3</v>
          </cell>
          <cell r="BF85">
            <v>-0.3</v>
          </cell>
          <cell r="BG85">
            <v>-1.2</v>
          </cell>
          <cell r="BL85">
            <v>0.1</v>
          </cell>
          <cell r="BN85">
            <v>0</v>
          </cell>
          <cell r="BO85">
            <v>0</v>
          </cell>
          <cell r="BP85">
            <v>1.8</v>
          </cell>
          <cell r="BQ85">
            <v>1.4</v>
          </cell>
          <cell r="BR85">
            <v>0.1</v>
          </cell>
          <cell r="BT85">
            <v>0.4</v>
          </cell>
          <cell r="BU85">
            <v>1.8</v>
          </cell>
          <cell r="BV85">
            <v>4</v>
          </cell>
          <cell r="BW85">
            <v>-3</v>
          </cell>
          <cell r="BX85">
            <v>0.2</v>
          </cell>
          <cell r="CB85">
            <v>-0.1</v>
          </cell>
          <cell r="CC85">
            <v>-1.5</v>
          </cell>
          <cell r="CD85">
            <v>1.1000000000000001</v>
          </cell>
          <cell r="CE85">
            <v>1.3</v>
          </cell>
          <cell r="CF85">
            <v>6.2</v>
          </cell>
          <cell r="CG85">
            <v>2.1</v>
          </cell>
          <cell r="CH85">
            <v>-1.3</v>
          </cell>
          <cell r="CI85">
            <v>-1.8</v>
          </cell>
          <cell r="CJ85">
            <v>3.5</v>
          </cell>
          <cell r="CM85">
            <v>2</v>
          </cell>
          <cell r="CP85">
            <v>-0.1</v>
          </cell>
          <cell r="CS85">
            <v>0</v>
          </cell>
          <cell r="CV85">
            <v>0</v>
          </cell>
          <cell r="CW85">
            <v>0</v>
          </cell>
          <cell r="CX85">
            <v>0.5</v>
          </cell>
          <cell r="CY85">
            <v>4.5</v>
          </cell>
          <cell r="CZ85">
            <v>2.8</v>
          </cell>
          <cell r="DA85">
            <v>1.8</v>
          </cell>
          <cell r="DB85">
            <v>-0.1</v>
          </cell>
          <cell r="DC85">
            <v>1.3</v>
          </cell>
          <cell r="DD85">
            <v>0.7</v>
          </cell>
          <cell r="DE85">
            <v>0.5</v>
          </cell>
          <cell r="DF85">
            <v>0.4</v>
          </cell>
          <cell r="DG85">
            <v>3969</v>
          </cell>
          <cell r="DH85">
            <v>703</v>
          </cell>
          <cell r="DI85">
            <v>4540</v>
          </cell>
          <cell r="DN85">
            <v>3674</v>
          </cell>
          <cell r="DP85">
            <v>4374</v>
          </cell>
          <cell r="DQ85">
            <v>3909</v>
          </cell>
          <cell r="DR85">
            <v>3290</v>
          </cell>
          <cell r="DS85">
            <v>2246</v>
          </cell>
          <cell r="DT85">
            <v>2831</v>
          </cell>
          <cell r="DV85">
            <v>16601</v>
          </cell>
          <cell r="DW85">
            <v>2181</v>
          </cell>
          <cell r="DX85">
            <v>73</v>
          </cell>
          <cell r="DY85">
            <v>1973</v>
          </cell>
          <cell r="DZ85">
            <v>4072</v>
          </cell>
          <cell r="ED85">
            <v>8952</v>
          </cell>
          <cell r="EE85">
            <v>5540</v>
          </cell>
          <cell r="EF85">
            <v>5096</v>
          </cell>
          <cell r="EG85">
            <v>3563</v>
          </cell>
          <cell r="EH85">
            <v>1740</v>
          </cell>
          <cell r="EI85">
            <v>308</v>
          </cell>
          <cell r="EJ85">
            <v>1006</v>
          </cell>
          <cell r="EK85">
            <v>2765</v>
          </cell>
          <cell r="EL85">
            <v>5776</v>
          </cell>
          <cell r="EO85">
            <v>1126</v>
          </cell>
          <cell r="ER85">
            <v>5323</v>
          </cell>
          <cell r="EU85">
            <v>2639</v>
          </cell>
          <cell r="EX85">
            <v>4145</v>
          </cell>
          <cell r="EY85">
            <v>2643</v>
          </cell>
          <cell r="EZ85">
            <v>8612</v>
          </cell>
          <cell r="FA85">
            <v>7182</v>
          </cell>
          <cell r="FB85">
            <v>5861</v>
          </cell>
          <cell r="FC85">
            <v>932</v>
          </cell>
          <cell r="FD85">
            <v>2865</v>
          </cell>
          <cell r="FE85">
            <v>12273</v>
          </cell>
          <cell r="FF85">
            <v>112557</v>
          </cell>
          <cell r="FG85">
            <v>11560</v>
          </cell>
          <cell r="FH85">
            <v>510</v>
          </cell>
          <cell r="FI85">
            <v>126038</v>
          </cell>
          <cell r="FJ85">
            <v>-3</v>
          </cell>
          <cell r="FK85">
            <v>0.5</v>
          </cell>
          <cell r="FL85">
            <v>-2.7</v>
          </cell>
          <cell r="FQ85">
            <v>2.4</v>
          </cell>
          <cell r="FS85">
            <v>2.5</v>
          </cell>
          <cell r="FT85">
            <v>1</v>
          </cell>
          <cell r="FU85">
            <v>2.6</v>
          </cell>
          <cell r="FV85">
            <v>4</v>
          </cell>
          <cell r="FW85">
            <v>-3.1</v>
          </cell>
          <cell r="FY85">
            <v>0.3</v>
          </cell>
          <cell r="FZ85">
            <v>2.8</v>
          </cell>
          <cell r="GA85">
            <v>11.3</v>
          </cell>
          <cell r="GB85">
            <v>-11.6</v>
          </cell>
          <cell r="GC85">
            <v>-2.1</v>
          </cell>
          <cell r="GG85">
            <v>3.7</v>
          </cell>
          <cell r="GH85">
            <v>-4.7</v>
          </cell>
          <cell r="GI85">
            <v>-0.5</v>
          </cell>
          <cell r="GJ85">
            <v>0.4</v>
          </cell>
          <cell r="GK85">
            <v>6</v>
          </cell>
          <cell r="GL85">
            <v>0.3</v>
          </cell>
          <cell r="GM85">
            <v>-5</v>
          </cell>
          <cell r="GN85">
            <v>-3.4</v>
          </cell>
          <cell r="GO85">
            <v>2.5</v>
          </cell>
          <cell r="GR85">
            <v>2.7</v>
          </cell>
          <cell r="GU85">
            <v>0</v>
          </cell>
          <cell r="GX85">
            <v>0.6</v>
          </cell>
          <cell r="HA85">
            <v>0.6</v>
          </cell>
          <cell r="HB85">
            <v>0.6</v>
          </cell>
          <cell r="HC85">
            <v>0.5</v>
          </cell>
          <cell r="HD85">
            <v>3.7</v>
          </cell>
          <cell r="HE85">
            <v>2.9</v>
          </cell>
          <cell r="HF85">
            <v>0.4</v>
          </cell>
          <cell r="HG85">
            <v>-0.7</v>
          </cell>
          <cell r="HH85">
            <v>1.3</v>
          </cell>
          <cell r="HI85">
            <v>0.7</v>
          </cell>
          <cell r="HJ85">
            <v>-0.5</v>
          </cell>
          <cell r="HK85">
            <v>0.7</v>
          </cell>
          <cell r="HL85">
            <v>3217</v>
          </cell>
          <cell r="HM85">
            <v>647</v>
          </cell>
          <cell r="HN85">
            <v>3728</v>
          </cell>
          <cell r="HS85">
            <v>3544</v>
          </cell>
          <cell r="HU85">
            <v>4230</v>
          </cell>
          <cell r="HV85">
            <v>3788</v>
          </cell>
          <cell r="HW85">
            <v>3077</v>
          </cell>
          <cell r="HX85">
            <v>2128</v>
          </cell>
          <cell r="HY85">
            <v>2529</v>
          </cell>
          <cell r="IA85">
            <v>15415</v>
          </cell>
          <cell r="IB85">
            <v>2023</v>
          </cell>
          <cell r="IC85">
            <v>61</v>
          </cell>
          <cell r="ID85">
            <v>2158</v>
          </cell>
          <cell r="IE85">
            <v>3980</v>
          </cell>
          <cell r="II85">
            <v>8201</v>
          </cell>
          <cell r="IJ85">
            <v>5382</v>
          </cell>
          <cell r="IK85">
            <v>4746</v>
          </cell>
          <cell r="IL85">
            <v>3564</v>
          </cell>
          <cell r="IM85">
            <v>1597</v>
          </cell>
          <cell r="IN85">
            <v>304</v>
          </cell>
          <cell r="IO85">
            <v>954</v>
          </cell>
          <cell r="IP85">
            <v>2687</v>
          </cell>
          <cell r="IQ85">
            <v>5432</v>
          </cell>
        </row>
        <row r="86">
          <cell r="B86">
            <v>4217</v>
          </cell>
          <cell r="C86">
            <v>698</v>
          </cell>
          <cell r="D86">
            <v>4793</v>
          </cell>
          <cell r="I86">
            <v>3705</v>
          </cell>
          <cell r="K86">
            <v>4411</v>
          </cell>
          <cell r="L86">
            <v>3908</v>
          </cell>
          <cell r="M86">
            <v>3403</v>
          </cell>
          <cell r="N86">
            <v>2270</v>
          </cell>
          <cell r="O86">
            <v>2892</v>
          </cell>
          <cell r="Q86">
            <v>16876</v>
          </cell>
          <cell r="R86">
            <v>2222</v>
          </cell>
          <cell r="S86">
            <v>74</v>
          </cell>
          <cell r="T86">
            <v>2027</v>
          </cell>
          <cell r="U86">
            <v>4162</v>
          </cell>
          <cell r="Y86">
            <v>8860</v>
          </cell>
          <cell r="Z86">
            <v>5656</v>
          </cell>
          <cell r="AA86">
            <v>5236</v>
          </cell>
          <cell r="AB86">
            <v>3599</v>
          </cell>
          <cell r="AC86">
            <v>1802</v>
          </cell>
          <cell r="AD86">
            <v>317</v>
          </cell>
          <cell r="AE86">
            <v>1024</v>
          </cell>
          <cell r="AF86">
            <v>2774</v>
          </cell>
          <cell r="AG86">
            <v>5936</v>
          </cell>
          <cell r="AJ86">
            <v>1143</v>
          </cell>
          <cell r="AM86">
            <v>5336</v>
          </cell>
          <cell r="AP86">
            <v>2628</v>
          </cell>
          <cell r="AS86">
            <v>4129</v>
          </cell>
          <cell r="AT86">
            <v>2633</v>
          </cell>
          <cell r="AU86">
            <v>8655</v>
          </cell>
          <cell r="AV86">
            <v>7463</v>
          </cell>
          <cell r="AW86">
            <v>6001</v>
          </cell>
          <cell r="AX86">
            <v>951</v>
          </cell>
          <cell r="AY86">
            <v>2900</v>
          </cell>
          <cell r="AZ86">
            <v>12428</v>
          </cell>
          <cell r="BA86">
            <v>114422</v>
          </cell>
          <cell r="BB86">
            <v>11772</v>
          </cell>
          <cell r="BC86">
            <v>781</v>
          </cell>
          <cell r="BD86">
            <v>127153</v>
          </cell>
          <cell r="BE86">
            <v>7.1</v>
          </cell>
          <cell r="BF86">
            <v>-1</v>
          </cell>
          <cell r="BG86">
            <v>6.3</v>
          </cell>
          <cell r="BL86">
            <v>1</v>
          </cell>
          <cell r="BN86">
            <v>1</v>
          </cell>
          <cell r="BO86">
            <v>0.3</v>
          </cell>
          <cell r="BP86">
            <v>2.7</v>
          </cell>
          <cell r="BQ86">
            <v>1.5</v>
          </cell>
          <cell r="BR86">
            <v>0.1</v>
          </cell>
          <cell r="BT86">
            <v>1.2</v>
          </cell>
          <cell r="BU86">
            <v>2</v>
          </cell>
          <cell r="BV86">
            <v>4.4000000000000004</v>
          </cell>
          <cell r="BW86">
            <v>-1.9</v>
          </cell>
          <cell r="BX86">
            <v>0.8</v>
          </cell>
          <cell r="CB86">
            <v>0.6</v>
          </cell>
          <cell r="CC86">
            <v>0.2</v>
          </cell>
          <cell r="CD86">
            <v>1.5</v>
          </cell>
          <cell r="CE86">
            <v>0.5</v>
          </cell>
          <cell r="CF86">
            <v>3.3</v>
          </cell>
          <cell r="CG86">
            <v>1.5</v>
          </cell>
          <cell r="CH86">
            <v>-1.1000000000000001</v>
          </cell>
          <cell r="CI86">
            <v>-0.6</v>
          </cell>
          <cell r="CJ86">
            <v>2</v>
          </cell>
          <cell r="CM86">
            <v>1.9</v>
          </cell>
          <cell r="CP86">
            <v>0.3</v>
          </cell>
          <cell r="CS86">
            <v>0</v>
          </cell>
          <cell r="CV86">
            <v>0</v>
          </cell>
          <cell r="CW86">
            <v>0</v>
          </cell>
          <cell r="CX86">
            <v>0.6</v>
          </cell>
          <cell r="CY86">
            <v>2.8</v>
          </cell>
          <cell r="CZ86">
            <v>2.4</v>
          </cell>
          <cell r="DA86">
            <v>1.4</v>
          </cell>
          <cell r="DB86">
            <v>0.7</v>
          </cell>
          <cell r="DC86">
            <v>1.3</v>
          </cell>
          <cell r="DD86">
            <v>1.5</v>
          </cell>
          <cell r="DE86">
            <v>1.1000000000000001</v>
          </cell>
          <cell r="DF86">
            <v>0.9</v>
          </cell>
          <cell r="DG86">
            <v>3827</v>
          </cell>
          <cell r="DH86">
            <v>718</v>
          </cell>
          <cell r="DI86">
            <v>4402</v>
          </cell>
          <cell r="DN86">
            <v>3715</v>
          </cell>
          <cell r="DP86">
            <v>4424</v>
          </cell>
          <cell r="DQ86">
            <v>3907</v>
          </cell>
          <cell r="DR86">
            <v>3422</v>
          </cell>
          <cell r="DS86">
            <v>2301</v>
          </cell>
          <cell r="DT86">
            <v>2950</v>
          </cell>
          <cell r="DV86">
            <v>17022</v>
          </cell>
          <cell r="DW86">
            <v>2235</v>
          </cell>
          <cell r="DX86">
            <v>74</v>
          </cell>
          <cell r="DY86">
            <v>2043</v>
          </cell>
          <cell r="DZ86">
            <v>4189</v>
          </cell>
          <cell r="ED86">
            <v>8896</v>
          </cell>
          <cell r="EE86">
            <v>5643</v>
          </cell>
          <cell r="EF86">
            <v>5282</v>
          </cell>
          <cell r="EG86">
            <v>3593</v>
          </cell>
          <cell r="EH86">
            <v>1832</v>
          </cell>
          <cell r="EI86">
            <v>318</v>
          </cell>
          <cell r="EJ86">
            <v>1046</v>
          </cell>
          <cell r="EK86">
            <v>2753</v>
          </cell>
          <cell r="EL86">
            <v>6001</v>
          </cell>
          <cell r="EO86">
            <v>1142</v>
          </cell>
          <cell r="ER86">
            <v>5321</v>
          </cell>
          <cell r="EU86">
            <v>2619</v>
          </cell>
          <cell r="EX86">
            <v>4115</v>
          </cell>
          <cell r="EY86">
            <v>2624</v>
          </cell>
          <cell r="EZ86">
            <v>8628</v>
          </cell>
          <cell r="FA86">
            <v>7654</v>
          </cell>
          <cell r="FB86">
            <v>6005</v>
          </cell>
          <cell r="FC86">
            <v>956</v>
          </cell>
          <cell r="FD86">
            <v>2907</v>
          </cell>
          <cell r="FE86">
            <v>12428</v>
          </cell>
          <cell r="FF86">
            <v>114374</v>
          </cell>
          <cell r="FG86">
            <v>11795</v>
          </cell>
          <cell r="FH86">
            <v>1183</v>
          </cell>
          <cell r="FI86">
            <v>127222</v>
          </cell>
          <cell r="FJ86">
            <v>-3.6</v>
          </cell>
          <cell r="FK86">
            <v>2.1</v>
          </cell>
          <cell r="FL86">
            <v>-3</v>
          </cell>
          <cell r="FQ86">
            <v>1.1000000000000001</v>
          </cell>
          <cell r="FS86">
            <v>1.1000000000000001</v>
          </cell>
          <cell r="FT86">
            <v>-0.1</v>
          </cell>
          <cell r="FU86">
            <v>4</v>
          </cell>
          <cell r="FV86">
            <v>2.4</v>
          </cell>
          <cell r="FW86">
            <v>4.2</v>
          </cell>
          <cell r="FY86">
            <v>2.5</v>
          </cell>
          <cell r="FZ86">
            <v>2.5</v>
          </cell>
          <cell r="GA86">
            <v>2</v>
          </cell>
          <cell r="GB86">
            <v>3.5</v>
          </cell>
          <cell r="GC86">
            <v>2.9</v>
          </cell>
          <cell r="GG86">
            <v>-0.6</v>
          </cell>
          <cell r="GH86">
            <v>1.9</v>
          </cell>
          <cell r="GI86">
            <v>3.7</v>
          </cell>
          <cell r="GJ86">
            <v>0.9</v>
          </cell>
          <cell r="GK86">
            <v>5.3</v>
          </cell>
          <cell r="GL86">
            <v>3</v>
          </cell>
          <cell r="GM86">
            <v>4</v>
          </cell>
          <cell r="GN86">
            <v>-0.4</v>
          </cell>
          <cell r="GO86">
            <v>3.9</v>
          </cell>
          <cell r="GR86">
            <v>1.4</v>
          </cell>
          <cell r="GU86">
            <v>0</v>
          </cell>
          <cell r="GX86">
            <v>-0.7</v>
          </cell>
          <cell r="HA86">
            <v>-0.7</v>
          </cell>
          <cell r="HB86">
            <v>-0.7</v>
          </cell>
          <cell r="HC86">
            <v>0.2</v>
          </cell>
          <cell r="HD86">
            <v>6.6</v>
          </cell>
          <cell r="HE86">
            <v>2.5</v>
          </cell>
          <cell r="HF86">
            <v>2.6</v>
          </cell>
          <cell r="HG86">
            <v>1.5</v>
          </cell>
          <cell r="HH86">
            <v>1.3</v>
          </cell>
          <cell r="HI86">
            <v>1.6</v>
          </cell>
          <cell r="HJ86">
            <v>2</v>
          </cell>
          <cell r="HK86">
            <v>0.9</v>
          </cell>
          <cell r="HL86">
            <v>1941</v>
          </cell>
          <cell r="HM86">
            <v>735</v>
          </cell>
          <cell r="HN86">
            <v>2466</v>
          </cell>
          <cell r="HS86">
            <v>3711</v>
          </cell>
          <cell r="HU86">
            <v>4417</v>
          </cell>
          <cell r="HV86">
            <v>3758</v>
          </cell>
          <cell r="HW86">
            <v>3406</v>
          </cell>
          <cell r="HX86">
            <v>2274</v>
          </cell>
          <cell r="HY86">
            <v>2986</v>
          </cell>
          <cell r="IA86">
            <v>16902</v>
          </cell>
          <cell r="IB86">
            <v>2283</v>
          </cell>
          <cell r="IC86">
            <v>79</v>
          </cell>
          <cell r="ID86">
            <v>1907</v>
          </cell>
          <cell r="IE86">
            <v>4167</v>
          </cell>
          <cell r="II86">
            <v>9595</v>
          </cell>
          <cell r="IJ86">
            <v>5599</v>
          </cell>
          <cell r="IK86">
            <v>5239</v>
          </cell>
          <cell r="IL86">
            <v>3409</v>
          </cell>
          <cell r="IM86">
            <v>1794</v>
          </cell>
          <cell r="IN86">
            <v>310</v>
          </cell>
          <cell r="IO86">
            <v>1050</v>
          </cell>
          <cell r="IP86">
            <v>2719</v>
          </cell>
          <cell r="IQ86">
            <v>5892</v>
          </cell>
        </row>
        <row r="87">
          <cell r="B87">
            <v>4728</v>
          </cell>
          <cell r="C87">
            <v>691</v>
          </cell>
          <cell r="D87">
            <v>5316</v>
          </cell>
          <cell r="I87">
            <v>3740</v>
          </cell>
          <cell r="K87">
            <v>4451</v>
          </cell>
          <cell r="L87">
            <v>3936</v>
          </cell>
          <cell r="M87">
            <v>3475</v>
          </cell>
          <cell r="N87">
            <v>2305</v>
          </cell>
          <cell r="O87">
            <v>2906</v>
          </cell>
          <cell r="Q87">
            <v>17093</v>
          </cell>
          <cell r="R87">
            <v>2256</v>
          </cell>
          <cell r="S87">
            <v>77</v>
          </cell>
          <cell r="T87">
            <v>2052</v>
          </cell>
          <cell r="U87">
            <v>4225</v>
          </cell>
          <cell r="Y87">
            <v>8924</v>
          </cell>
          <cell r="Z87">
            <v>5743</v>
          </cell>
          <cell r="AA87">
            <v>5290</v>
          </cell>
          <cell r="AB87">
            <v>3557</v>
          </cell>
          <cell r="AC87">
            <v>1788</v>
          </cell>
          <cell r="AD87">
            <v>323</v>
          </cell>
          <cell r="AE87">
            <v>1028</v>
          </cell>
          <cell r="AF87">
            <v>2818</v>
          </cell>
          <cell r="AG87">
            <v>5940</v>
          </cell>
          <cell r="AJ87">
            <v>1164</v>
          </cell>
          <cell r="AM87">
            <v>5393</v>
          </cell>
          <cell r="AP87">
            <v>2650</v>
          </cell>
          <cell r="AS87">
            <v>4164</v>
          </cell>
          <cell r="AT87">
            <v>2655</v>
          </cell>
          <cell r="AU87">
            <v>8722</v>
          </cell>
          <cell r="AV87">
            <v>7522</v>
          </cell>
          <cell r="AW87">
            <v>6101</v>
          </cell>
          <cell r="AX87">
            <v>958</v>
          </cell>
          <cell r="AY87">
            <v>2938</v>
          </cell>
          <cell r="AZ87">
            <v>12588</v>
          </cell>
          <cell r="BA87">
            <v>116380</v>
          </cell>
          <cell r="BB87">
            <v>11865</v>
          </cell>
          <cell r="BC87">
            <v>993</v>
          </cell>
          <cell r="BD87">
            <v>128961</v>
          </cell>
          <cell r="BE87">
            <v>12.1</v>
          </cell>
          <cell r="BF87">
            <v>-1</v>
          </cell>
          <cell r="BG87">
            <v>10.9</v>
          </cell>
          <cell r="BL87">
            <v>1</v>
          </cell>
          <cell r="BN87">
            <v>0.9</v>
          </cell>
          <cell r="BO87">
            <v>0.7</v>
          </cell>
          <cell r="BP87">
            <v>2.1</v>
          </cell>
          <cell r="BQ87">
            <v>1.5</v>
          </cell>
          <cell r="BR87">
            <v>0.5</v>
          </cell>
          <cell r="BT87">
            <v>1.3</v>
          </cell>
          <cell r="BU87">
            <v>1.5</v>
          </cell>
          <cell r="BV87">
            <v>4.4000000000000004</v>
          </cell>
          <cell r="BW87">
            <v>1.2</v>
          </cell>
          <cell r="BX87">
            <v>1.5</v>
          </cell>
          <cell r="CB87">
            <v>0.7</v>
          </cell>
          <cell r="CC87">
            <v>1.5</v>
          </cell>
          <cell r="CD87">
            <v>1</v>
          </cell>
          <cell r="CE87">
            <v>-1.2</v>
          </cell>
          <cell r="CF87">
            <v>-0.8</v>
          </cell>
          <cell r="CG87">
            <v>1.7</v>
          </cell>
          <cell r="CH87">
            <v>0.4</v>
          </cell>
          <cell r="CI87">
            <v>1.6</v>
          </cell>
          <cell r="CJ87">
            <v>0.1</v>
          </cell>
          <cell r="CM87">
            <v>1.8</v>
          </cell>
          <cell r="CP87">
            <v>1.1000000000000001</v>
          </cell>
          <cell r="CS87">
            <v>0.8</v>
          </cell>
          <cell r="CV87">
            <v>0.8</v>
          </cell>
          <cell r="CW87">
            <v>0.8</v>
          </cell>
          <cell r="CX87">
            <v>0.8</v>
          </cell>
          <cell r="CY87">
            <v>0.8</v>
          </cell>
          <cell r="CZ87">
            <v>1.7</v>
          </cell>
          <cell r="DA87">
            <v>0.8</v>
          </cell>
          <cell r="DB87">
            <v>1.3</v>
          </cell>
          <cell r="DC87">
            <v>1.3</v>
          </cell>
          <cell r="DD87">
            <v>1.7</v>
          </cell>
          <cell r="DE87">
            <v>0.8</v>
          </cell>
          <cell r="DF87">
            <v>1.4</v>
          </cell>
          <cell r="DG87">
            <v>4964</v>
          </cell>
          <cell r="DH87">
            <v>670</v>
          </cell>
          <cell r="DI87">
            <v>5546</v>
          </cell>
          <cell r="DN87">
            <v>3767</v>
          </cell>
          <cell r="DP87">
            <v>4482</v>
          </cell>
          <cell r="DQ87">
            <v>3917</v>
          </cell>
          <cell r="DR87">
            <v>3517</v>
          </cell>
          <cell r="DS87">
            <v>2277</v>
          </cell>
          <cell r="DT87">
            <v>2879</v>
          </cell>
          <cell r="DV87">
            <v>17036</v>
          </cell>
          <cell r="DW87">
            <v>2255</v>
          </cell>
          <cell r="DX87">
            <v>76</v>
          </cell>
          <cell r="DY87">
            <v>2077</v>
          </cell>
          <cell r="DZ87">
            <v>4238</v>
          </cell>
          <cell r="ED87">
            <v>8796</v>
          </cell>
          <cell r="EE87">
            <v>5777</v>
          </cell>
          <cell r="EF87">
            <v>5311</v>
          </cell>
          <cell r="EG87">
            <v>3640</v>
          </cell>
          <cell r="EH87">
            <v>1779</v>
          </cell>
          <cell r="EI87">
            <v>329</v>
          </cell>
          <cell r="EJ87">
            <v>1017</v>
          </cell>
          <cell r="EK87">
            <v>2802</v>
          </cell>
          <cell r="EL87">
            <v>5927</v>
          </cell>
          <cell r="EO87">
            <v>1166</v>
          </cell>
          <cell r="ER87">
            <v>5394</v>
          </cell>
          <cell r="EU87">
            <v>2647</v>
          </cell>
          <cell r="EX87">
            <v>4159</v>
          </cell>
          <cell r="EY87">
            <v>2652</v>
          </cell>
          <cell r="EZ87">
            <v>8742</v>
          </cell>
          <cell r="FA87">
            <v>7500</v>
          </cell>
          <cell r="FB87">
            <v>6115</v>
          </cell>
          <cell r="FC87">
            <v>956</v>
          </cell>
          <cell r="FD87">
            <v>2931</v>
          </cell>
          <cell r="FE87">
            <v>12582</v>
          </cell>
          <cell r="FF87">
            <v>116543</v>
          </cell>
          <cell r="FG87">
            <v>11973</v>
          </cell>
          <cell r="FH87">
            <v>928</v>
          </cell>
          <cell r="FI87">
            <v>128986</v>
          </cell>
          <cell r="FJ87">
            <v>29.7</v>
          </cell>
          <cell r="FK87">
            <v>-6.7</v>
          </cell>
          <cell r="FL87">
            <v>26</v>
          </cell>
          <cell r="FQ87">
            <v>1.4</v>
          </cell>
          <cell r="FS87">
            <v>1.3</v>
          </cell>
          <cell r="FT87">
            <v>0.3</v>
          </cell>
          <cell r="FU87">
            <v>2.8</v>
          </cell>
          <cell r="FV87">
            <v>-1.1000000000000001</v>
          </cell>
          <cell r="FW87">
            <v>-2.4</v>
          </cell>
          <cell r="FY87">
            <v>0.1</v>
          </cell>
          <cell r="FZ87">
            <v>0.9</v>
          </cell>
          <cell r="GA87">
            <v>2</v>
          </cell>
          <cell r="GB87">
            <v>1.6</v>
          </cell>
          <cell r="GC87">
            <v>1.2</v>
          </cell>
          <cell r="GG87">
            <v>-1.1000000000000001</v>
          </cell>
          <cell r="GH87">
            <v>2.4</v>
          </cell>
          <cell r="GI87">
            <v>0.5</v>
          </cell>
          <cell r="GJ87">
            <v>1.3</v>
          </cell>
          <cell r="GK87">
            <v>-2.9</v>
          </cell>
          <cell r="GL87">
            <v>3.5</v>
          </cell>
          <cell r="GM87">
            <v>-2.8</v>
          </cell>
          <cell r="GN87">
            <v>1.8</v>
          </cell>
          <cell r="GO87">
            <v>-1.2</v>
          </cell>
          <cell r="GR87">
            <v>2.1</v>
          </cell>
          <cell r="GU87">
            <v>1.4</v>
          </cell>
          <cell r="GX87">
            <v>1.1000000000000001</v>
          </cell>
          <cell r="HA87">
            <v>1.1000000000000001</v>
          </cell>
          <cell r="HB87">
            <v>1.1000000000000001</v>
          </cell>
          <cell r="HC87">
            <v>1.3</v>
          </cell>
          <cell r="HD87">
            <v>-2</v>
          </cell>
          <cell r="HE87">
            <v>1.8</v>
          </cell>
          <cell r="HF87">
            <v>0</v>
          </cell>
          <cell r="HG87">
            <v>0.8</v>
          </cell>
          <cell r="HH87">
            <v>1.2</v>
          </cell>
          <cell r="HI87">
            <v>1.9</v>
          </cell>
          <cell r="HJ87">
            <v>1.5</v>
          </cell>
          <cell r="HK87">
            <v>1.4</v>
          </cell>
          <cell r="HL87">
            <v>3417</v>
          </cell>
          <cell r="HM87">
            <v>691</v>
          </cell>
          <cell r="HN87">
            <v>3961</v>
          </cell>
          <cell r="HS87">
            <v>3829</v>
          </cell>
          <cell r="HU87">
            <v>4556</v>
          </cell>
          <cell r="HV87">
            <v>3895</v>
          </cell>
          <cell r="HW87">
            <v>3636</v>
          </cell>
          <cell r="HX87">
            <v>2332</v>
          </cell>
          <cell r="HY87">
            <v>2980</v>
          </cell>
          <cell r="IA87">
            <v>17474</v>
          </cell>
          <cell r="IB87">
            <v>2475</v>
          </cell>
          <cell r="IC87">
            <v>90</v>
          </cell>
          <cell r="ID87">
            <v>1921</v>
          </cell>
          <cell r="IE87">
            <v>4429</v>
          </cell>
          <cell r="II87">
            <v>8571</v>
          </cell>
          <cell r="IJ87">
            <v>5756</v>
          </cell>
          <cell r="IK87">
            <v>5261</v>
          </cell>
          <cell r="IL87">
            <v>3545</v>
          </cell>
          <cell r="IM87">
            <v>1863</v>
          </cell>
          <cell r="IN87">
            <v>343</v>
          </cell>
          <cell r="IO87">
            <v>1052</v>
          </cell>
          <cell r="IP87">
            <v>2820</v>
          </cell>
          <cell r="IQ87">
            <v>6161</v>
          </cell>
        </row>
        <row r="88">
          <cell r="B88">
            <v>5104</v>
          </cell>
          <cell r="C88">
            <v>690</v>
          </cell>
          <cell r="D88">
            <v>5703</v>
          </cell>
          <cell r="I88">
            <v>3751</v>
          </cell>
          <cell r="K88">
            <v>4456</v>
          </cell>
          <cell r="L88">
            <v>3950</v>
          </cell>
          <cell r="M88">
            <v>3507</v>
          </cell>
          <cell r="N88">
            <v>2342</v>
          </cell>
          <cell r="O88">
            <v>2945</v>
          </cell>
          <cell r="Q88">
            <v>17292</v>
          </cell>
          <cell r="R88">
            <v>2279</v>
          </cell>
          <cell r="S88">
            <v>80</v>
          </cell>
          <cell r="T88">
            <v>2128</v>
          </cell>
          <cell r="U88">
            <v>4309</v>
          </cell>
          <cell r="Y88">
            <v>9036</v>
          </cell>
          <cell r="Z88">
            <v>5826</v>
          </cell>
          <cell r="AA88">
            <v>5301</v>
          </cell>
          <cell r="AB88">
            <v>3483</v>
          </cell>
          <cell r="AC88">
            <v>1719</v>
          </cell>
          <cell r="AD88">
            <v>333</v>
          </cell>
          <cell r="AE88">
            <v>1032</v>
          </cell>
          <cell r="AF88">
            <v>2879</v>
          </cell>
          <cell r="AG88">
            <v>5855</v>
          </cell>
          <cell r="AJ88">
            <v>1188</v>
          </cell>
          <cell r="AM88">
            <v>5481</v>
          </cell>
          <cell r="AP88">
            <v>2701</v>
          </cell>
          <cell r="AS88">
            <v>4244</v>
          </cell>
          <cell r="AT88">
            <v>2706</v>
          </cell>
          <cell r="AU88">
            <v>8801</v>
          </cell>
          <cell r="AV88">
            <v>7570</v>
          </cell>
          <cell r="AW88">
            <v>6162</v>
          </cell>
          <cell r="AX88">
            <v>964</v>
          </cell>
          <cell r="AY88">
            <v>2967</v>
          </cell>
          <cell r="AZ88">
            <v>12754</v>
          </cell>
          <cell r="BA88">
            <v>117969</v>
          </cell>
          <cell r="BB88">
            <v>11931</v>
          </cell>
          <cell r="BC88">
            <v>1465</v>
          </cell>
          <cell r="BD88">
            <v>130818</v>
          </cell>
          <cell r="BE88">
            <v>8</v>
          </cell>
          <cell r="BF88">
            <v>-0.2</v>
          </cell>
          <cell r="BG88">
            <v>7.3</v>
          </cell>
          <cell r="BL88">
            <v>0.3</v>
          </cell>
          <cell r="BN88">
            <v>0.1</v>
          </cell>
          <cell r="BO88">
            <v>0.4</v>
          </cell>
          <cell r="BP88">
            <v>0.9</v>
          </cell>
          <cell r="BQ88">
            <v>1.6</v>
          </cell>
          <cell r="BR88">
            <v>1.3</v>
          </cell>
          <cell r="BT88">
            <v>1.2</v>
          </cell>
          <cell r="BU88">
            <v>1</v>
          </cell>
          <cell r="BV88">
            <v>3.5</v>
          </cell>
          <cell r="BW88">
            <v>3.7</v>
          </cell>
          <cell r="BX88">
            <v>2</v>
          </cell>
          <cell r="CB88">
            <v>1.3</v>
          </cell>
          <cell r="CC88">
            <v>1.4</v>
          </cell>
          <cell r="CD88">
            <v>0.2</v>
          </cell>
          <cell r="CE88">
            <v>-2.1</v>
          </cell>
          <cell r="CF88">
            <v>-3.9</v>
          </cell>
          <cell r="CG88">
            <v>3.1</v>
          </cell>
          <cell r="CH88">
            <v>0.3</v>
          </cell>
          <cell r="CI88">
            <v>2.1</v>
          </cell>
          <cell r="CJ88">
            <v>-1.4</v>
          </cell>
          <cell r="CM88">
            <v>2.1</v>
          </cell>
          <cell r="CP88">
            <v>1.6</v>
          </cell>
          <cell r="CS88">
            <v>1.9</v>
          </cell>
          <cell r="CV88">
            <v>1.9</v>
          </cell>
          <cell r="CW88">
            <v>1.9</v>
          </cell>
          <cell r="CX88">
            <v>0.9</v>
          </cell>
          <cell r="CY88">
            <v>0.6</v>
          </cell>
          <cell r="CZ88">
            <v>1</v>
          </cell>
          <cell r="DA88">
            <v>0.6</v>
          </cell>
          <cell r="DB88">
            <v>1</v>
          </cell>
          <cell r="DC88">
            <v>1.3</v>
          </cell>
          <cell r="DD88">
            <v>1.4</v>
          </cell>
          <cell r="DE88">
            <v>0.6</v>
          </cell>
          <cell r="DF88">
            <v>1.4</v>
          </cell>
          <cell r="DG88">
            <v>5247</v>
          </cell>
          <cell r="DH88">
            <v>695</v>
          </cell>
          <cell r="DI88">
            <v>5854</v>
          </cell>
          <cell r="DN88">
            <v>3730</v>
          </cell>
          <cell r="DP88">
            <v>4434</v>
          </cell>
          <cell r="DQ88">
            <v>3975</v>
          </cell>
          <cell r="DR88">
            <v>3464</v>
          </cell>
          <cell r="DS88">
            <v>2344</v>
          </cell>
          <cell r="DT88">
            <v>2938</v>
          </cell>
          <cell r="DV88">
            <v>17267</v>
          </cell>
          <cell r="DW88">
            <v>2273</v>
          </cell>
          <cell r="DX88">
            <v>82</v>
          </cell>
          <cell r="DY88">
            <v>2078</v>
          </cell>
          <cell r="DZ88">
            <v>4269</v>
          </cell>
          <cell r="ED88">
            <v>9092</v>
          </cell>
          <cell r="EE88">
            <v>5887</v>
          </cell>
          <cell r="EF88">
            <v>5276</v>
          </cell>
          <cell r="EG88">
            <v>3394</v>
          </cell>
          <cell r="EH88">
            <v>1727</v>
          </cell>
          <cell r="EI88">
            <v>325</v>
          </cell>
          <cell r="EJ88">
            <v>1033</v>
          </cell>
          <cell r="EK88">
            <v>2963</v>
          </cell>
          <cell r="EL88">
            <v>5883</v>
          </cell>
          <cell r="EO88">
            <v>1181</v>
          </cell>
          <cell r="ER88">
            <v>5482</v>
          </cell>
          <cell r="EU88">
            <v>2693</v>
          </cell>
          <cell r="EX88">
            <v>4231</v>
          </cell>
          <cell r="EY88">
            <v>2698</v>
          </cell>
          <cell r="EZ88">
            <v>8786</v>
          </cell>
          <cell r="FA88">
            <v>7433</v>
          </cell>
          <cell r="FB88">
            <v>6158</v>
          </cell>
          <cell r="FC88">
            <v>966</v>
          </cell>
          <cell r="FD88">
            <v>2975</v>
          </cell>
          <cell r="FE88">
            <v>12758</v>
          </cell>
          <cell r="FF88">
            <v>118182</v>
          </cell>
          <cell r="FG88">
            <v>11851</v>
          </cell>
          <cell r="FH88">
            <v>853</v>
          </cell>
          <cell r="FI88">
            <v>130054</v>
          </cell>
          <cell r="FJ88">
            <v>5.7</v>
          </cell>
          <cell r="FK88">
            <v>3.8</v>
          </cell>
          <cell r="FL88">
            <v>5.5</v>
          </cell>
          <cell r="FQ88">
            <v>-1</v>
          </cell>
          <cell r="FS88">
            <v>-1.1000000000000001</v>
          </cell>
          <cell r="FT88">
            <v>1.5</v>
          </cell>
          <cell r="FU88">
            <v>-1.5</v>
          </cell>
          <cell r="FV88">
            <v>2.9</v>
          </cell>
          <cell r="FW88">
            <v>2</v>
          </cell>
          <cell r="FY88">
            <v>1.4</v>
          </cell>
          <cell r="FZ88">
            <v>0.8</v>
          </cell>
          <cell r="GA88">
            <v>7.9</v>
          </cell>
          <cell r="GB88">
            <v>0</v>
          </cell>
          <cell r="GC88">
            <v>0.7</v>
          </cell>
          <cell r="GG88">
            <v>3.4</v>
          </cell>
          <cell r="GH88">
            <v>1.9</v>
          </cell>
          <cell r="GI88">
            <v>-0.7</v>
          </cell>
          <cell r="GJ88">
            <v>-6.8</v>
          </cell>
          <cell r="GK88">
            <v>-3</v>
          </cell>
          <cell r="GL88">
            <v>-1</v>
          </cell>
          <cell r="GM88">
            <v>1.6</v>
          </cell>
          <cell r="GN88">
            <v>5.7</v>
          </cell>
          <cell r="GO88">
            <v>-0.7</v>
          </cell>
          <cell r="GR88">
            <v>1.3</v>
          </cell>
          <cell r="GU88">
            <v>1.6</v>
          </cell>
          <cell r="GX88">
            <v>1.7</v>
          </cell>
          <cell r="HA88">
            <v>1.7</v>
          </cell>
          <cell r="HB88">
            <v>1.7</v>
          </cell>
          <cell r="HC88">
            <v>0.5</v>
          </cell>
          <cell r="HD88">
            <v>-0.9</v>
          </cell>
          <cell r="HE88">
            <v>0.7</v>
          </cell>
          <cell r="HF88">
            <v>1.1000000000000001</v>
          </cell>
          <cell r="HG88">
            <v>1.5</v>
          </cell>
          <cell r="HH88">
            <v>1.4</v>
          </cell>
          <cell r="HI88">
            <v>1.4</v>
          </cell>
          <cell r="HJ88">
            <v>-1</v>
          </cell>
          <cell r="HK88">
            <v>0.8</v>
          </cell>
          <cell r="HL88">
            <v>8055</v>
          </cell>
          <cell r="HM88">
            <v>706</v>
          </cell>
          <cell r="HN88">
            <v>8760</v>
          </cell>
          <cell r="HS88">
            <v>3811</v>
          </cell>
          <cell r="HU88">
            <v>4519</v>
          </cell>
          <cell r="HV88">
            <v>4274</v>
          </cell>
          <cell r="HW88">
            <v>3591</v>
          </cell>
          <cell r="HX88">
            <v>2444</v>
          </cell>
          <cell r="HY88">
            <v>3118</v>
          </cell>
          <cell r="IA88">
            <v>18195</v>
          </cell>
          <cell r="IB88">
            <v>2163</v>
          </cell>
          <cell r="IC88">
            <v>76</v>
          </cell>
          <cell r="ID88">
            <v>2190</v>
          </cell>
          <cell r="IE88">
            <v>4201</v>
          </cell>
          <cell r="II88">
            <v>9383</v>
          </cell>
          <cell r="IJ88">
            <v>6113</v>
          </cell>
          <cell r="IK88">
            <v>5724</v>
          </cell>
          <cell r="IL88">
            <v>3665</v>
          </cell>
          <cell r="IM88">
            <v>1819</v>
          </cell>
          <cell r="IN88">
            <v>325</v>
          </cell>
          <cell r="IO88">
            <v>1050</v>
          </cell>
          <cell r="IP88">
            <v>3049</v>
          </cell>
          <cell r="IQ88">
            <v>6091</v>
          </cell>
        </row>
        <row r="89">
          <cell r="B89">
            <v>5030</v>
          </cell>
          <cell r="C89">
            <v>700</v>
          </cell>
          <cell r="D89">
            <v>5633</v>
          </cell>
          <cell r="I89">
            <v>3794</v>
          </cell>
          <cell r="K89">
            <v>4497</v>
          </cell>
          <cell r="L89">
            <v>3963</v>
          </cell>
          <cell r="M89">
            <v>3507</v>
          </cell>
          <cell r="N89">
            <v>2413</v>
          </cell>
          <cell r="O89">
            <v>3014</v>
          </cell>
          <cell r="Q89">
            <v>17541</v>
          </cell>
          <cell r="R89">
            <v>2308</v>
          </cell>
          <cell r="S89">
            <v>84</v>
          </cell>
          <cell r="T89">
            <v>2194</v>
          </cell>
          <cell r="U89">
            <v>4395</v>
          </cell>
          <cell r="Y89">
            <v>9197</v>
          </cell>
          <cell r="Z89">
            <v>5861</v>
          </cell>
          <cell r="AA89">
            <v>5304</v>
          </cell>
          <cell r="AB89">
            <v>3425</v>
          </cell>
          <cell r="AC89">
            <v>1613</v>
          </cell>
          <cell r="AD89">
            <v>347</v>
          </cell>
          <cell r="AE89">
            <v>1038</v>
          </cell>
          <cell r="AF89">
            <v>2931</v>
          </cell>
          <cell r="AG89">
            <v>5707</v>
          </cell>
          <cell r="AJ89">
            <v>1214</v>
          </cell>
          <cell r="AM89">
            <v>5577</v>
          </cell>
          <cell r="AP89">
            <v>2766</v>
          </cell>
          <cell r="AS89">
            <v>4346</v>
          </cell>
          <cell r="AT89">
            <v>2771</v>
          </cell>
          <cell r="AU89">
            <v>8855</v>
          </cell>
          <cell r="AV89">
            <v>7745</v>
          </cell>
          <cell r="AW89">
            <v>6197</v>
          </cell>
          <cell r="AX89">
            <v>968</v>
          </cell>
          <cell r="AY89">
            <v>2963</v>
          </cell>
          <cell r="AZ89">
            <v>12919</v>
          </cell>
          <cell r="BA89">
            <v>118943</v>
          </cell>
          <cell r="BB89">
            <v>11993</v>
          </cell>
          <cell r="BC89">
            <v>1926</v>
          </cell>
          <cell r="BD89">
            <v>131968</v>
          </cell>
          <cell r="BE89">
            <v>-1.4</v>
          </cell>
          <cell r="BF89">
            <v>1.5</v>
          </cell>
          <cell r="BG89">
            <v>-1.2</v>
          </cell>
          <cell r="BL89">
            <v>1.1000000000000001</v>
          </cell>
          <cell r="BN89">
            <v>0.9</v>
          </cell>
          <cell r="BO89">
            <v>0.3</v>
          </cell>
          <cell r="BP89">
            <v>0</v>
          </cell>
          <cell r="BQ89">
            <v>3</v>
          </cell>
          <cell r="BR89">
            <v>2.2999999999999998</v>
          </cell>
          <cell r="BT89">
            <v>1.4</v>
          </cell>
          <cell r="BU89">
            <v>1.3</v>
          </cell>
          <cell r="BV89">
            <v>4.5999999999999996</v>
          </cell>
          <cell r="BW89">
            <v>3.1</v>
          </cell>
          <cell r="BX89">
            <v>2</v>
          </cell>
          <cell r="CB89">
            <v>1.8</v>
          </cell>
          <cell r="CC89">
            <v>0.6</v>
          </cell>
          <cell r="CD89">
            <v>0.1</v>
          </cell>
          <cell r="CE89">
            <v>-1.7</v>
          </cell>
          <cell r="CF89">
            <v>-6.1</v>
          </cell>
          <cell r="CG89">
            <v>4.2</v>
          </cell>
          <cell r="CH89">
            <v>0.6</v>
          </cell>
          <cell r="CI89">
            <v>1.8</v>
          </cell>
          <cell r="CJ89">
            <v>-2.5</v>
          </cell>
          <cell r="CM89">
            <v>2.2000000000000002</v>
          </cell>
          <cell r="CP89">
            <v>1.8</v>
          </cell>
          <cell r="CS89">
            <v>2.4</v>
          </cell>
          <cell r="CV89">
            <v>2.4</v>
          </cell>
          <cell r="CW89">
            <v>2.4</v>
          </cell>
          <cell r="CX89">
            <v>0.6</v>
          </cell>
          <cell r="CY89">
            <v>2.2999999999999998</v>
          </cell>
          <cell r="CZ89">
            <v>0.6</v>
          </cell>
          <cell r="DA89">
            <v>0.4</v>
          </cell>
          <cell r="DB89">
            <v>-0.1</v>
          </cell>
          <cell r="DC89">
            <v>1.3</v>
          </cell>
          <cell r="DD89">
            <v>0.8</v>
          </cell>
          <cell r="DE89">
            <v>0.5</v>
          </cell>
          <cell r="DF89">
            <v>0.9</v>
          </cell>
          <cell r="DG89">
            <v>5007</v>
          </cell>
          <cell r="DH89">
            <v>706</v>
          </cell>
          <cell r="DI89">
            <v>5613</v>
          </cell>
          <cell r="DN89">
            <v>3770</v>
          </cell>
          <cell r="DP89">
            <v>4466</v>
          </cell>
          <cell r="DQ89">
            <v>3966</v>
          </cell>
          <cell r="DR89">
            <v>3514</v>
          </cell>
          <cell r="DS89">
            <v>2410</v>
          </cell>
          <cell r="DT89">
            <v>3010</v>
          </cell>
          <cell r="DV89">
            <v>17580</v>
          </cell>
          <cell r="DW89">
            <v>2313</v>
          </cell>
          <cell r="DX89">
            <v>83</v>
          </cell>
          <cell r="DY89">
            <v>2241</v>
          </cell>
          <cell r="DZ89">
            <v>4433</v>
          </cell>
          <cell r="ED89">
            <v>9200</v>
          </cell>
          <cell r="EE89">
            <v>5780</v>
          </cell>
          <cell r="EF89">
            <v>5305</v>
          </cell>
          <cell r="EG89">
            <v>3454</v>
          </cell>
          <cell r="EH89">
            <v>1620</v>
          </cell>
          <cell r="EI89">
            <v>342</v>
          </cell>
          <cell r="EJ89">
            <v>1053</v>
          </cell>
          <cell r="EK89">
            <v>2850</v>
          </cell>
          <cell r="EL89">
            <v>5684</v>
          </cell>
          <cell r="EO89">
            <v>1217</v>
          </cell>
          <cell r="ER89">
            <v>5584</v>
          </cell>
          <cell r="EU89">
            <v>2772</v>
          </cell>
          <cell r="EX89">
            <v>4355</v>
          </cell>
          <cell r="EY89">
            <v>2777</v>
          </cell>
          <cell r="EZ89">
            <v>8849</v>
          </cell>
          <cell r="FA89">
            <v>7772</v>
          </cell>
          <cell r="FB89">
            <v>6188</v>
          </cell>
          <cell r="FC89">
            <v>963</v>
          </cell>
          <cell r="FD89">
            <v>2978</v>
          </cell>
          <cell r="FE89">
            <v>12920</v>
          </cell>
          <cell r="FF89">
            <v>118831</v>
          </cell>
          <cell r="FG89">
            <v>11938</v>
          </cell>
          <cell r="FH89">
            <v>2666</v>
          </cell>
          <cell r="FI89">
            <v>133729</v>
          </cell>
          <cell r="FJ89">
            <v>-4.5999999999999996</v>
          </cell>
          <cell r="FK89">
            <v>1.6</v>
          </cell>
          <cell r="FL89">
            <v>-4.0999999999999996</v>
          </cell>
          <cell r="FQ89">
            <v>1.1000000000000001</v>
          </cell>
          <cell r="FS89">
            <v>0.7</v>
          </cell>
          <cell r="FT89">
            <v>-0.2</v>
          </cell>
          <cell r="FU89">
            <v>1.4</v>
          </cell>
          <cell r="FV89">
            <v>2.9</v>
          </cell>
          <cell r="FW89">
            <v>2.5</v>
          </cell>
          <cell r="FY89">
            <v>1.8</v>
          </cell>
          <cell r="FZ89">
            <v>1.8</v>
          </cell>
          <cell r="GA89">
            <v>1.9</v>
          </cell>
          <cell r="GB89">
            <v>7.8</v>
          </cell>
          <cell r="GC89">
            <v>3.8</v>
          </cell>
          <cell r="GG89">
            <v>1.2</v>
          </cell>
          <cell r="GH89">
            <v>-1.8</v>
          </cell>
          <cell r="GI89">
            <v>0.6</v>
          </cell>
          <cell r="GJ89">
            <v>1.8</v>
          </cell>
          <cell r="GK89">
            <v>-6.2</v>
          </cell>
          <cell r="GL89">
            <v>5.0999999999999996</v>
          </cell>
          <cell r="GM89">
            <v>1.9</v>
          </cell>
          <cell r="GN89">
            <v>-3.8</v>
          </cell>
          <cell r="GO89">
            <v>-3.4</v>
          </cell>
          <cell r="GR89">
            <v>3</v>
          </cell>
          <cell r="GU89">
            <v>1.9</v>
          </cell>
          <cell r="GX89">
            <v>2.9</v>
          </cell>
          <cell r="HA89">
            <v>2.9</v>
          </cell>
          <cell r="HB89">
            <v>2.9</v>
          </cell>
          <cell r="HC89">
            <v>0.7</v>
          </cell>
          <cell r="HD89">
            <v>4.5999999999999996</v>
          </cell>
          <cell r="HE89">
            <v>0.5</v>
          </cell>
          <cell r="HF89">
            <v>-0.4</v>
          </cell>
          <cell r="HG89">
            <v>0.1</v>
          </cell>
          <cell r="HH89">
            <v>1.3</v>
          </cell>
          <cell r="HI89">
            <v>0.5</v>
          </cell>
          <cell r="HJ89">
            <v>0.7</v>
          </cell>
          <cell r="HK89">
            <v>2.8</v>
          </cell>
          <cell r="HL89">
            <v>6429</v>
          </cell>
          <cell r="HM89">
            <v>655</v>
          </cell>
          <cell r="HN89">
            <v>7048</v>
          </cell>
          <cell r="HS89">
            <v>3634</v>
          </cell>
          <cell r="HU89">
            <v>4320</v>
          </cell>
          <cell r="HV89">
            <v>3840</v>
          </cell>
          <cell r="HW89">
            <v>3282</v>
          </cell>
          <cell r="HX89">
            <v>2281</v>
          </cell>
          <cell r="HY89">
            <v>2688</v>
          </cell>
          <cell r="IA89">
            <v>16319</v>
          </cell>
          <cell r="IB89">
            <v>2153</v>
          </cell>
          <cell r="IC89">
            <v>70</v>
          </cell>
          <cell r="ID89">
            <v>2436</v>
          </cell>
          <cell r="IE89">
            <v>4343</v>
          </cell>
          <cell r="II89">
            <v>8455</v>
          </cell>
          <cell r="IJ89">
            <v>5612</v>
          </cell>
          <cell r="IK89">
            <v>4949</v>
          </cell>
          <cell r="IL89">
            <v>3453</v>
          </cell>
          <cell r="IM89">
            <v>1486</v>
          </cell>
          <cell r="IN89">
            <v>339</v>
          </cell>
          <cell r="IO89">
            <v>992</v>
          </cell>
          <cell r="IP89">
            <v>2773</v>
          </cell>
          <cell r="IQ89">
            <v>5363</v>
          </cell>
        </row>
        <row r="90">
          <cell r="B90">
            <v>4675</v>
          </cell>
          <cell r="C90">
            <v>717</v>
          </cell>
          <cell r="D90">
            <v>5276</v>
          </cell>
          <cell r="I90">
            <v>3877</v>
          </cell>
          <cell r="K90">
            <v>4586</v>
          </cell>
          <cell r="L90">
            <v>3950</v>
          </cell>
          <cell r="M90">
            <v>3531</v>
          </cell>
          <cell r="N90">
            <v>2472</v>
          </cell>
          <cell r="O90">
            <v>3107</v>
          </cell>
          <cell r="Q90">
            <v>17795</v>
          </cell>
          <cell r="R90">
            <v>2344</v>
          </cell>
          <cell r="S90">
            <v>88</v>
          </cell>
          <cell r="T90">
            <v>2255</v>
          </cell>
          <cell r="U90">
            <v>4489</v>
          </cell>
          <cell r="Y90">
            <v>9283</v>
          </cell>
          <cell r="Z90">
            <v>5937</v>
          </cell>
          <cell r="AA90">
            <v>5331</v>
          </cell>
          <cell r="AB90">
            <v>3425</v>
          </cell>
          <cell r="AC90">
            <v>1591</v>
          </cell>
          <cell r="AD90">
            <v>361</v>
          </cell>
          <cell r="AE90">
            <v>1061</v>
          </cell>
          <cell r="AF90">
            <v>3001</v>
          </cell>
          <cell r="AG90">
            <v>5740</v>
          </cell>
          <cell r="AJ90">
            <v>1236</v>
          </cell>
          <cell r="AM90">
            <v>5684</v>
          </cell>
          <cell r="AP90">
            <v>2815</v>
          </cell>
          <cell r="AS90">
            <v>4422</v>
          </cell>
          <cell r="AT90">
            <v>2820</v>
          </cell>
          <cell r="AU90">
            <v>8836</v>
          </cell>
          <cell r="AV90">
            <v>8031</v>
          </cell>
          <cell r="AW90">
            <v>6238</v>
          </cell>
          <cell r="AX90">
            <v>972</v>
          </cell>
          <cell r="AY90">
            <v>2941</v>
          </cell>
          <cell r="AZ90">
            <v>13083</v>
          </cell>
          <cell r="BA90">
            <v>119770</v>
          </cell>
          <cell r="BB90">
            <v>12113</v>
          </cell>
          <cell r="BC90">
            <v>1914</v>
          </cell>
          <cell r="BD90">
            <v>132586</v>
          </cell>
          <cell r="BE90">
            <v>-7.1</v>
          </cell>
          <cell r="BF90">
            <v>2.2999999999999998</v>
          </cell>
          <cell r="BG90">
            <v>-6.3</v>
          </cell>
          <cell r="BL90">
            <v>2.2000000000000002</v>
          </cell>
          <cell r="BN90">
            <v>2</v>
          </cell>
          <cell r="BO90">
            <v>-0.3</v>
          </cell>
          <cell r="BP90">
            <v>0.7</v>
          </cell>
          <cell r="BQ90">
            <v>2.5</v>
          </cell>
          <cell r="BR90">
            <v>3.1</v>
          </cell>
          <cell r="BT90">
            <v>1.4</v>
          </cell>
          <cell r="BU90">
            <v>1.5</v>
          </cell>
          <cell r="BV90">
            <v>5.7</v>
          </cell>
          <cell r="BW90">
            <v>2.8</v>
          </cell>
          <cell r="BX90">
            <v>2.1</v>
          </cell>
          <cell r="CB90">
            <v>0.9</v>
          </cell>
          <cell r="CC90">
            <v>1.3</v>
          </cell>
          <cell r="CD90">
            <v>0.5</v>
          </cell>
          <cell r="CE90">
            <v>0</v>
          </cell>
          <cell r="CF90">
            <v>-1.4</v>
          </cell>
          <cell r="CG90">
            <v>4.2</v>
          </cell>
          <cell r="CH90">
            <v>2.2999999999999998</v>
          </cell>
          <cell r="CI90">
            <v>2.4</v>
          </cell>
          <cell r="CJ90">
            <v>0.6</v>
          </cell>
          <cell r="CM90">
            <v>1.9</v>
          </cell>
          <cell r="CP90">
            <v>1.9</v>
          </cell>
          <cell r="CS90">
            <v>1.8</v>
          </cell>
          <cell r="CV90">
            <v>1.8</v>
          </cell>
          <cell r="CW90">
            <v>1.8</v>
          </cell>
          <cell r="CX90">
            <v>-0.2</v>
          </cell>
          <cell r="CY90">
            <v>3.7</v>
          </cell>
          <cell r="CZ90">
            <v>0.7</v>
          </cell>
          <cell r="DA90">
            <v>0.4</v>
          </cell>
          <cell r="DB90">
            <v>-0.8</v>
          </cell>
          <cell r="DC90">
            <v>1.3</v>
          </cell>
          <cell r="DD90">
            <v>0.7</v>
          </cell>
          <cell r="DE90">
            <v>1</v>
          </cell>
          <cell r="DF90">
            <v>0.5</v>
          </cell>
          <cell r="DG90">
            <v>4627</v>
          </cell>
          <cell r="DH90">
            <v>709</v>
          </cell>
          <cell r="DI90">
            <v>5221</v>
          </cell>
          <cell r="DN90">
            <v>3871</v>
          </cell>
          <cell r="DP90">
            <v>4576</v>
          </cell>
          <cell r="DQ90">
            <v>3915</v>
          </cell>
          <cell r="DR90">
            <v>3572</v>
          </cell>
          <cell r="DS90">
            <v>2473</v>
          </cell>
          <cell r="DT90">
            <v>3112</v>
          </cell>
          <cell r="DV90">
            <v>17735</v>
          </cell>
          <cell r="DW90">
            <v>2336</v>
          </cell>
          <cell r="DX90">
            <v>86</v>
          </cell>
          <cell r="DY90">
            <v>2250</v>
          </cell>
          <cell r="DZ90">
            <v>4473</v>
          </cell>
          <cell r="ED90">
            <v>9314</v>
          </cell>
          <cell r="EE90">
            <v>5965</v>
          </cell>
          <cell r="EF90">
            <v>5322</v>
          </cell>
          <cell r="EG90">
            <v>3414</v>
          </cell>
          <cell r="EH90">
            <v>1571</v>
          </cell>
          <cell r="EI90">
            <v>376</v>
          </cell>
          <cell r="EJ90">
            <v>1033</v>
          </cell>
          <cell r="EK90">
            <v>3029</v>
          </cell>
          <cell r="EL90">
            <v>5742</v>
          </cell>
          <cell r="EO90">
            <v>1242</v>
          </cell>
          <cell r="ER90">
            <v>5685</v>
          </cell>
          <cell r="EU90">
            <v>2827</v>
          </cell>
          <cell r="EX90">
            <v>4442</v>
          </cell>
          <cell r="EY90">
            <v>2832</v>
          </cell>
          <cell r="EZ90">
            <v>8888</v>
          </cell>
          <cell r="FA90">
            <v>8086</v>
          </cell>
          <cell r="FB90">
            <v>6246</v>
          </cell>
          <cell r="FC90">
            <v>978</v>
          </cell>
          <cell r="FD90">
            <v>2941</v>
          </cell>
          <cell r="FE90">
            <v>13085</v>
          </cell>
          <cell r="FF90">
            <v>119774</v>
          </cell>
          <cell r="FG90">
            <v>12210</v>
          </cell>
          <cell r="FH90">
            <v>1881</v>
          </cell>
          <cell r="FI90">
            <v>131565</v>
          </cell>
          <cell r="FJ90">
            <v>-7.6</v>
          </cell>
          <cell r="FK90">
            <v>0.5</v>
          </cell>
          <cell r="FL90">
            <v>-7</v>
          </cell>
          <cell r="FQ90">
            <v>2.7</v>
          </cell>
          <cell r="FS90">
            <v>2.5</v>
          </cell>
          <cell r="FT90">
            <v>-1.3</v>
          </cell>
          <cell r="FU90">
            <v>1.7</v>
          </cell>
          <cell r="FV90">
            <v>2.6</v>
          </cell>
          <cell r="FW90">
            <v>3.4</v>
          </cell>
          <cell r="FY90">
            <v>0.9</v>
          </cell>
          <cell r="FZ90">
            <v>1</v>
          </cell>
          <cell r="GA90">
            <v>3.7</v>
          </cell>
          <cell r="GB90">
            <v>0.4</v>
          </cell>
          <cell r="GC90">
            <v>0.9</v>
          </cell>
          <cell r="GG90">
            <v>1.2</v>
          </cell>
          <cell r="GH90">
            <v>3.2</v>
          </cell>
          <cell r="GI90">
            <v>0.3</v>
          </cell>
          <cell r="GJ90">
            <v>-1.1000000000000001</v>
          </cell>
          <cell r="GK90">
            <v>-3.1</v>
          </cell>
          <cell r="GL90">
            <v>9.8000000000000007</v>
          </cell>
          <cell r="GM90">
            <v>-1.9</v>
          </cell>
          <cell r="GN90">
            <v>6.3</v>
          </cell>
          <cell r="GO90">
            <v>1</v>
          </cell>
          <cell r="GR90">
            <v>2</v>
          </cell>
          <cell r="GU90">
            <v>1.8</v>
          </cell>
          <cell r="GX90">
            <v>2</v>
          </cell>
          <cell r="HA90">
            <v>2</v>
          </cell>
          <cell r="HB90">
            <v>2</v>
          </cell>
          <cell r="HC90">
            <v>0.4</v>
          </cell>
          <cell r="HD90">
            <v>4</v>
          </cell>
          <cell r="HE90">
            <v>0.9</v>
          </cell>
          <cell r="HF90">
            <v>1.6</v>
          </cell>
          <cell r="HG90">
            <v>-1.2</v>
          </cell>
          <cell r="HH90">
            <v>1.3</v>
          </cell>
          <cell r="HI90">
            <v>0.8</v>
          </cell>
          <cell r="HJ90">
            <v>2.2999999999999998</v>
          </cell>
          <cell r="HK90">
            <v>-1.6</v>
          </cell>
          <cell r="HL90">
            <v>1944</v>
          </cell>
          <cell r="HM90">
            <v>728</v>
          </cell>
          <cell r="HN90">
            <v>2464</v>
          </cell>
          <cell r="HS90">
            <v>3863</v>
          </cell>
          <cell r="HU90">
            <v>4563</v>
          </cell>
          <cell r="HV90">
            <v>3764</v>
          </cell>
          <cell r="HW90">
            <v>3558</v>
          </cell>
          <cell r="HX90">
            <v>2447</v>
          </cell>
          <cell r="HY90">
            <v>3152</v>
          </cell>
          <cell r="IA90">
            <v>17628</v>
          </cell>
          <cell r="IB90">
            <v>2386</v>
          </cell>
          <cell r="IC90">
            <v>91</v>
          </cell>
          <cell r="ID90">
            <v>2097</v>
          </cell>
          <cell r="IE90">
            <v>4441</v>
          </cell>
          <cell r="II90">
            <v>9994</v>
          </cell>
          <cell r="IJ90">
            <v>5928</v>
          </cell>
          <cell r="IK90">
            <v>5280</v>
          </cell>
          <cell r="IL90">
            <v>3239</v>
          </cell>
          <cell r="IM90">
            <v>1529</v>
          </cell>
          <cell r="IN90">
            <v>364</v>
          </cell>
          <cell r="IO90">
            <v>1041</v>
          </cell>
          <cell r="IP90">
            <v>3001</v>
          </cell>
          <cell r="IQ90">
            <v>5621</v>
          </cell>
        </row>
        <row r="91">
          <cell r="B91">
            <v>4380</v>
          </cell>
          <cell r="C91">
            <v>731</v>
          </cell>
          <cell r="D91">
            <v>4981</v>
          </cell>
          <cell r="I91">
            <v>3906</v>
          </cell>
          <cell r="K91">
            <v>4610</v>
          </cell>
          <cell r="L91">
            <v>3925</v>
          </cell>
          <cell r="M91">
            <v>3594</v>
          </cell>
          <cell r="N91">
            <v>2529</v>
          </cell>
          <cell r="O91">
            <v>3176</v>
          </cell>
          <cell r="Q91">
            <v>18026</v>
          </cell>
          <cell r="R91">
            <v>2383</v>
          </cell>
          <cell r="S91">
            <v>94</v>
          </cell>
          <cell r="T91">
            <v>2297</v>
          </cell>
          <cell r="U91">
            <v>4575</v>
          </cell>
          <cell r="Y91">
            <v>9279</v>
          </cell>
          <cell r="Z91">
            <v>6073</v>
          </cell>
          <cell r="AA91">
            <v>5377</v>
          </cell>
          <cell r="AB91">
            <v>3467</v>
          </cell>
          <cell r="AC91">
            <v>1635</v>
          </cell>
          <cell r="AD91">
            <v>373</v>
          </cell>
          <cell r="AE91">
            <v>1099</v>
          </cell>
          <cell r="AF91">
            <v>3098</v>
          </cell>
          <cell r="AG91">
            <v>5916</v>
          </cell>
          <cell r="AJ91">
            <v>1256</v>
          </cell>
          <cell r="AM91">
            <v>5809</v>
          </cell>
          <cell r="AP91">
            <v>2833</v>
          </cell>
          <cell r="AS91">
            <v>4451</v>
          </cell>
          <cell r="AT91">
            <v>2838</v>
          </cell>
          <cell r="AU91">
            <v>8751</v>
          </cell>
          <cell r="AV91">
            <v>8278</v>
          </cell>
          <cell r="AW91">
            <v>6272</v>
          </cell>
          <cell r="AX91">
            <v>979</v>
          </cell>
          <cell r="AY91">
            <v>2941</v>
          </cell>
          <cell r="AZ91">
            <v>13249</v>
          </cell>
          <cell r="BA91">
            <v>120669</v>
          </cell>
          <cell r="BB91">
            <v>12227</v>
          </cell>
          <cell r="BC91">
            <v>1580</v>
          </cell>
          <cell r="BD91">
            <v>133358</v>
          </cell>
          <cell r="BE91">
            <v>-6.3</v>
          </cell>
          <cell r="BF91">
            <v>2.1</v>
          </cell>
          <cell r="BG91">
            <v>-5.6</v>
          </cell>
          <cell r="BL91">
            <v>0.8</v>
          </cell>
          <cell r="BN91">
            <v>0.5</v>
          </cell>
          <cell r="BO91">
            <v>-0.6</v>
          </cell>
          <cell r="BP91">
            <v>1.8</v>
          </cell>
          <cell r="BQ91">
            <v>2.2999999999999998</v>
          </cell>
          <cell r="BR91">
            <v>2.2000000000000002</v>
          </cell>
          <cell r="BT91">
            <v>1.3</v>
          </cell>
          <cell r="BU91">
            <v>1.7</v>
          </cell>
          <cell r="BV91">
            <v>6</v>
          </cell>
          <cell r="BW91">
            <v>1.9</v>
          </cell>
          <cell r="BX91">
            <v>1.9</v>
          </cell>
          <cell r="CB91">
            <v>0</v>
          </cell>
          <cell r="CC91">
            <v>2.2999999999999998</v>
          </cell>
          <cell r="CD91">
            <v>0.9</v>
          </cell>
          <cell r="CE91">
            <v>1.2</v>
          </cell>
          <cell r="CF91">
            <v>2.8</v>
          </cell>
          <cell r="CG91">
            <v>3.3</v>
          </cell>
          <cell r="CH91">
            <v>3.5</v>
          </cell>
          <cell r="CI91">
            <v>3.2</v>
          </cell>
          <cell r="CJ91">
            <v>3.1</v>
          </cell>
          <cell r="CM91">
            <v>1.6</v>
          </cell>
          <cell r="CP91">
            <v>2.2000000000000002</v>
          </cell>
          <cell r="CS91">
            <v>0.6</v>
          </cell>
          <cell r="CV91">
            <v>0.6</v>
          </cell>
          <cell r="CW91">
            <v>0.6</v>
          </cell>
          <cell r="CX91">
            <v>-1</v>
          </cell>
          <cell r="CY91">
            <v>3.1</v>
          </cell>
          <cell r="CZ91">
            <v>0.5</v>
          </cell>
          <cell r="DA91">
            <v>0.8</v>
          </cell>
          <cell r="DB91">
            <v>0</v>
          </cell>
          <cell r="DC91">
            <v>1.3</v>
          </cell>
          <cell r="DD91">
            <v>0.8</v>
          </cell>
          <cell r="DE91">
            <v>0.9</v>
          </cell>
          <cell r="DF91">
            <v>0.6</v>
          </cell>
          <cell r="DG91">
            <v>4301</v>
          </cell>
          <cell r="DH91">
            <v>735</v>
          </cell>
          <cell r="DI91">
            <v>4903</v>
          </cell>
          <cell r="DN91">
            <v>3933</v>
          </cell>
          <cell r="DP91">
            <v>4645</v>
          </cell>
          <cell r="DQ91">
            <v>3999</v>
          </cell>
          <cell r="DR91">
            <v>3486</v>
          </cell>
          <cell r="DS91">
            <v>2563</v>
          </cell>
          <cell r="DT91">
            <v>3181</v>
          </cell>
          <cell r="DV91">
            <v>18135</v>
          </cell>
          <cell r="DW91">
            <v>2388</v>
          </cell>
          <cell r="DX91">
            <v>95</v>
          </cell>
          <cell r="DY91">
            <v>2282</v>
          </cell>
          <cell r="DZ91">
            <v>4574</v>
          </cell>
          <cell r="ED91">
            <v>9272</v>
          </cell>
          <cell r="EE91">
            <v>6028</v>
          </cell>
          <cell r="EF91">
            <v>5400</v>
          </cell>
          <cell r="EG91">
            <v>3466</v>
          </cell>
          <cell r="EH91">
            <v>1532</v>
          </cell>
          <cell r="EI91">
            <v>362</v>
          </cell>
          <cell r="EJ91">
            <v>1111</v>
          </cell>
          <cell r="EK91">
            <v>3075</v>
          </cell>
          <cell r="EL91">
            <v>5673</v>
          </cell>
          <cell r="EO91">
            <v>1252</v>
          </cell>
          <cell r="ER91">
            <v>5771</v>
          </cell>
          <cell r="EU91">
            <v>2835</v>
          </cell>
          <cell r="EX91">
            <v>4453</v>
          </cell>
          <cell r="EY91">
            <v>2840</v>
          </cell>
          <cell r="EZ91">
            <v>8747</v>
          </cell>
          <cell r="FA91">
            <v>8246</v>
          </cell>
          <cell r="FB91">
            <v>6254</v>
          </cell>
          <cell r="FC91">
            <v>977</v>
          </cell>
          <cell r="FD91">
            <v>2913</v>
          </cell>
          <cell r="FE91">
            <v>13246</v>
          </cell>
          <cell r="FF91">
            <v>120273</v>
          </cell>
          <cell r="FG91">
            <v>12124</v>
          </cell>
          <cell r="FH91">
            <v>1586</v>
          </cell>
          <cell r="FI91">
            <v>132773</v>
          </cell>
          <cell r="FJ91">
            <v>-7</v>
          </cell>
          <cell r="FK91">
            <v>3.7</v>
          </cell>
          <cell r="FL91">
            <v>-6.1</v>
          </cell>
          <cell r="FQ91">
            <v>1.6</v>
          </cell>
          <cell r="FS91">
            <v>1.5</v>
          </cell>
          <cell r="FT91">
            <v>2.1</v>
          </cell>
          <cell r="FU91">
            <v>-2.4</v>
          </cell>
          <cell r="FV91">
            <v>3.6</v>
          </cell>
          <cell r="FW91">
            <v>2.2000000000000002</v>
          </cell>
          <cell r="FY91">
            <v>2.2999999999999998</v>
          </cell>
          <cell r="FZ91">
            <v>2.2000000000000002</v>
          </cell>
          <cell r="GA91">
            <v>10.5</v>
          </cell>
          <cell r="GB91">
            <v>1.4</v>
          </cell>
          <cell r="GC91">
            <v>2.2999999999999998</v>
          </cell>
          <cell r="GG91">
            <v>-0.4</v>
          </cell>
          <cell r="GH91">
            <v>1.1000000000000001</v>
          </cell>
          <cell r="GI91">
            <v>1.5</v>
          </cell>
          <cell r="GJ91">
            <v>1.5</v>
          </cell>
          <cell r="GK91">
            <v>-2.5</v>
          </cell>
          <cell r="GL91">
            <v>-3.5</v>
          </cell>
          <cell r="GM91">
            <v>7.6</v>
          </cell>
          <cell r="GN91">
            <v>1.5</v>
          </cell>
          <cell r="GO91">
            <v>-1.2</v>
          </cell>
          <cell r="GR91">
            <v>0.8</v>
          </cell>
          <cell r="GU91">
            <v>1.5</v>
          </cell>
          <cell r="GX91">
            <v>0.3</v>
          </cell>
          <cell r="HA91">
            <v>0.3</v>
          </cell>
          <cell r="HB91">
            <v>0.3</v>
          </cell>
          <cell r="HC91">
            <v>-1.6</v>
          </cell>
          <cell r="HD91">
            <v>2</v>
          </cell>
          <cell r="HE91">
            <v>0.1</v>
          </cell>
          <cell r="HF91">
            <v>-0.2</v>
          </cell>
          <cell r="HG91">
            <v>-1</v>
          </cell>
          <cell r="HH91">
            <v>1.2</v>
          </cell>
          <cell r="HI91">
            <v>0.4</v>
          </cell>
          <cell r="HJ91">
            <v>-0.7</v>
          </cell>
          <cell r="HK91">
            <v>0.9</v>
          </cell>
          <cell r="HL91">
            <v>3118</v>
          </cell>
          <cell r="HM91">
            <v>761</v>
          </cell>
          <cell r="HN91">
            <v>3698</v>
          </cell>
          <cell r="HS91">
            <v>4005</v>
          </cell>
          <cell r="HU91">
            <v>4728</v>
          </cell>
          <cell r="HV91">
            <v>3981</v>
          </cell>
          <cell r="HW91">
            <v>3595</v>
          </cell>
          <cell r="HX91">
            <v>2625</v>
          </cell>
          <cell r="HY91">
            <v>3304</v>
          </cell>
          <cell r="IA91">
            <v>18657</v>
          </cell>
          <cell r="IB91">
            <v>2616</v>
          </cell>
          <cell r="IC91">
            <v>112</v>
          </cell>
          <cell r="ID91">
            <v>2116</v>
          </cell>
          <cell r="IE91">
            <v>4773</v>
          </cell>
          <cell r="II91">
            <v>9066</v>
          </cell>
          <cell r="IJ91">
            <v>6057</v>
          </cell>
          <cell r="IK91">
            <v>5351</v>
          </cell>
          <cell r="IL91">
            <v>3374</v>
          </cell>
          <cell r="IM91">
            <v>1598</v>
          </cell>
          <cell r="IN91">
            <v>379</v>
          </cell>
          <cell r="IO91">
            <v>1137</v>
          </cell>
          <cell r="IP91">
            <v>3095</v>
          </cell>
          <cell r="IQ91">
            <v>5879</v>
          </cell>
        </row>
        <row r="92">
          <cell r="B92">
            <v>4263</v>
          </cell>
          <cell r="C92">
            <v>745</v>
          </cell>
          <cell r="D92">
            <v>4869</v>
          </cell>
          <cell r="I92">
            <v>3786</v>
          </cell>
          <cell r="K92">
            <v>4450</v>
          </cell>
          <cell r="L92">
            <v>3929</v>
          </cell>
          <cell r="M92">
            <v>3641</v>
          </cell>
          <cell r="N92">
            <v>2571</v>
          </cell>
          <cell r="O92">
            <v>3186</v>
          </cell>
          <cell r="Q92">
            <v>18180</v>
          </cell>
          <cell r="R92">
            <v>2412</v>
          </cell>
          <cell r="S92">
            <v>99</v>
          </cell>
          <cell r="T92">
            <v>2328</v>
          </cell>
          <cell r="U92">
            <v>4641</v>
          </cell>
          <cell r="Y92">
            <v>9245</v>
          </cell>
          <cell r="Z92">
            <v>6174</v>
          </cell>
          <cell r="AA92">
            <v>5411</v>
          </cell>
          <cell r="AB92">
            <v>3505</v>
          </cell>
          <cell r="AC92">
            <v>1665</v>
          </cell>
          <cell r="AD92">
            <v>380</v>
          </cell>
          <cell r="AE92">
            <v>1137</v>
          </cell>
          <cell r="AF92">
            <v>3166</v>
          </cell>
          <cell r="AG92">
            <v>6036</v>
          </cell>
          <cell r="AJ92">
            <v>1276</v>
          </cell>
          <cell r="AM92">
            <v>5920</v>
          </cell>
          <cell r="AP92">
            <v>2854</v>
          </cell>
          <cell r="AS92">
            <v>4484</v>
          </cell>
          <cell r="AT92">
            <v>2859</v>
          </cell>
          <cell r="AU92">
            <v>8680</v>
          </cell>
          <cell r="AV92">
            <v>8404</v>
          </cell>
          <cell r="AW92">
            <v>6298</v>
          </cell>
          <cell r="AX92">
            <v>989</v>
          </cell>
          <cell r="AY92">
            <v>2986</v>
          </cell>
          <cell r="AZ92">
            <v>13424</v>
          </cell>
          <cell r="BA92">
            <v>121282</v>
          </cell>
          <cell r="BB92">
            <v>12138</v>
          </cell>
          <cell r="BC92">
            <v>1643</v>
          </cell>
          <cell r="BD92">
            <v>134564</v>
          </cell>
          <cell r="BE92">
            <v>-2.7</v>
          </cell>
          <cell r="BF92">
            <v>1.8</v>
          </cell>
          <cell r="BG92">
            <v>-2.2999999999999998</v>
          </cell>
          <cell r="BL92">
            <v>-3.1</v>
          </cell>
          <cell r="BN92">
            <v>-3.5</v>
          </cell>
          <cell r="BO92">
            <v>0.1</v>
          </cell>
          <cell r="BP92">
            <v>1.3</v>
          </cell>
          <cell r="BQ92">
            <v>1.7</v>
          </cell>
          <cell r="BR92">
            <v>0.3</v>
          </cell>
          <cell r="BT92">
            <v>0.9</v>
          </cell>
          <cell r="BU92">
            <v>1.2</v>
          </cell>
          <cell r="BV92">
            <v>5.4</v>
          </cell>
          <cell r="BW92">
            <v>1.3</v>
          </cell>
          <cell r="BX92">
            <v>1.4</v>
          </cell>
          <cell r="CB92">
            <v>-0.4</v>
          </cell>
          <cell r="CC92">
            <v>1.7</v>
          </cell>
          <cell r="CD92">
            <v>0.6</v>
          </cell>
          <cell r="CE92">
            <v>1.1000000000000001</v>
          </cell>
          <cell r="CF92">
            <v>1.8</v>
          </cell>
          <cell r="CG92">
            <v>1.8</v>
          </cell>
          <cell r="CH92">
            <v>3.5</v>
          </cell>
          <cell r="CI92">
            <v>2.2000000000000002</v>
          </cell>
          <cell r="CJ92">
            <v>2</v>
          </cell>
          <cell r="CM92">
            <v>1.6</v>
          </cell>
          <cell r="CP92">
            <v>1.9</v>
          </cell>
          <cell r="CS92">
            <v>0.7</v>
          </cell>
          <cell r="CV92">
            <v>0.7</v>
          </cell>
          <cell r="CW92">
            <v>0.7</v>
          </cell>
          <cell r="CX92">
            <v>-0.8</v>
          </cell>
          <cell r="CY92">
            <v>1.5</v>
          </cell>
          <cell r="CZ92">
            <v>0.4</v>
          </cell>
          <cell r="DA92">
            <v>1</v>
          </cell>
          <cell r="DB92">
            <v>1.5</v>
          </cell>
          <cell r="DC92">
            <v>1.3</v>
          </cell>
          <cell r="DD92">
            <v>0.5</v>
          </cell>
          <cell r="DE92">
            <v>-0.7</v>
          </cell>
          <cell r="DF92">
            <v>0.9</v>
          </cell>
          <cell r="DG92">
            <v>4342</v>
          </cell>
          <cell r="DH92">
            <v>746</v>
          </cell>
          <cell r="DI92">
            <v>4952</v>
          </cell>
          <cell r="DN92">
            <v>3877</v>
          </cell>
          <cell r="DP92">
            <v>4562</v>
          </cell>
          <cell r="DQ92">
            <v>3848</v>
          </cell>
          <cell r="DR92">
            <v>3737</v>
          </cell>
          <cell r="DS92">
            <v>2481</v>
          </cell>
          <cell r="DT92">
            <v>3195</v>
          </cell>
          <cell r="DV92">
            <v>18014</v>
          </cell>
          <cell r="DW92">
            <v>2411</v>
          </cell>
          <cell r="DX92">
            <v>99</v>
          </cell>
          <cell r="DY92">
            <v>2337</v>
          </cell>
          <cell r="DZ92">
            <v>4645</v>
          </cell>
          <cell r="ED92">
            <v>9255</v>
          </cell>
          <cell r="EE92">
            <v>6241</v>
          </cell>
          <cell r="EF92">
            <v>5384</v>
          </cell>
          <cell r="EG92">
            <v>3512</v>
          </cell>
          <cell r="EH92">
            <v>1882</v>
          </cell>
          <cell r="EI92">
            <v>380</v>
          </cell>
          <cell r="EJ92">
            <v>1138</v>
          </cell>
          <cell r="EK92">
            <v>3204</v>
          </cell>
          <cell r="EL92">
            <v>6489</v>
          </cell>
          <cell r="EO92">
            <v>1275</v>
          </cell>
          <cell r="ER92">
            <v>5954</v>
          </cell>
          <cell r="EU92">
            <v>2847</v>
          </cell>
          <cell r="EX92">
            <v>4473</v>
          </cell>
          <cell r="EY92">
            <v>2852</v>
          </cell>
          <cell r="EZ92">
            <v>8639</v>
          </cell>
          <cell r="FA92">
            <v>8425</v>
          </cell>
          <cell r="FB92">
            <v>6349</v>
          </cell>
          <cell r="FC92">
            <v>982</v>
          </cell>
          <cell r="FD92">
            <v>2985</v>
          </cell>
          <cell r="FE92">
            <v>13422</v>
          </cell>
          <cell r="FF92">
            <v>122002</v>
          </cell>
          <cell r="FG92">
            <v>12298</v>
          </cell>
          <cell r="FH92">
            <v>936</v>
          </cell>
          <cell r="FI92">
            <v>135321</v>
          </cell>
          <cell r="FJ92">
            <v>0.9</v>
          </cell>
          <cell r="FK92">
            <v>1.5</v>
          </cell>
          <cell r="FL92">
            <v>1</v>
          </cell>
          <cell r="FQ92">
            <v>-1.4</v>
          </cell>
          <cell r="FS92">
            <v>-1.8</v>
          </cell>
          <cell r="FT92">
            <v>-3.8</v>
          </cell>
          <cell r="FU92">
            <v>7.2</v>
          </cell>
          <cell r="FV92">
            <v>-3.2</v>
          </cell>
          <cell r="FW92">
            <v>0.4</v>
          </cell>
          <cell r="FY92">
            <v>-0.7</v>
          </cell>
          <cell r="FZ92">
            <v>1</v>
          </cell>
          <cell r="GA92">
            <v>3.3</v>
          </cell>
          <cell r="GB92">
            <v>2.4</v>
          </cell>
          <cell r="GC92">
            <v>1.5</v>
          </cell>
          <cell r="GG92">
            <v>-0.2</v>
          </cell>
          <cell r="GH92">
            <v>3.5</v>
          </cell>
          <cell r="GI92">
            <v>-0.3</v>
          </cell>
          <cell r="GJ92">
            <v>1.3</v>
          </cell>
          <cell r="GK92">
            <v>22.9</v>
          </cell>
          <cell r="GL92">
            <v>5</v>
          </cell>
          <cell r="GM92">
            <v>2.4</v>
          </cell>
          <cell r="GN92">
            <v>4.2</v>
          </cell>
          <cell r="GO92">
            <v>14.4</v>
          </cell>
          <cell r="GR92">
            <v>1.8</v>
          </cell>
          <cell r="GU92">
            <v>3.2</v>
          </cell>
          <cell r="GX92">
            <v>0.4</v>
          </cell>
          <cell r="HA92">
            <v>0.4</v>
          </cell>
          <cell r="HB92">
            <v>0.4</v>
          </cell>
          <cell r="HC92">
            <v>-1.2</v>
          </cell>
          <cell r="HD92">
            <v>2.2000000000000002</v>
          </cell>
          <cell r="HE92">
            <v>1.5</v>
          </cell>
          <cell r="HF92">
            <v>0.5</v>
          </cell>
          <cell r="HG92">
            <v>2.5</v>
          </cell>
          <cell r="HH92">
            <v>1.3</v>
          </cell>
          <cell r="HI92">
            <v>1.4</v>
          </cell>
          <cell r="HJ92">
            <v>1.4</v>
          </cell>
          <cell r="HK92">
            <v>1.9</v>
          </cell>
          <cell r="HL92">
            <v>8591</v>
          </cell>
          <cell r="HM92">
            <v>754</v>
          </cell>
          <cell r="HN92">
            <v>9344</v>
          </cell>
          <cell r="HS92">
            <v>3953</v>
          </cell>
          <cell r="HU92">
            <v>4633</v>
          </cell>
          <cell r="HV92">
            <v>4149</v>
          </cell>
          <cell r="HW92">
            <v>3879</v>
          </cell>
          <cell r="HX92">
            <v>2590</v>
          </cell>
          <cell r="HY92">
            <v>3384</v>
          </cell>
          <cell r="IA92">
            <v>18945</v>
          </cell>
          <cell r="IB92">
            <v>2296</v>
          </cell>
          <cell r="IC92">
            <v>91</v>
          </cell>
          <cell r="ID92">
            <v>2469</v>
          </cell>
          <cell r="IE92">
            <v>4579</v>
          </cell>
          <cell r="II92">
            <v>9561</v>
          </cell>
          <cell r="IJ92">
            <v>6482</v>
          </cell>
          <cell r="IK92">
            <v>5837</v>
          </cell>
          <cell r="IL92">
            <v>3796</v>
          </cell>
          <cell r="IM92">
            <v>1970</v>
          </cell>
          <cell r="IN92">
            <v>378</v>
          </cell>
          <cell r="IO92">
            <v>1164</v>
          </cell>
          <cell r="IP92">
            <v>3299</v>
          </cell>
          <cell r="IQ92">
            <v>6685</v>
          </cell>
        </row>
        <row r="93">
          <cell r="B93">
            <v>4221</v>
          </cell>
          <cell r="C93">
            <v>759</v>
          </cell>
          <cell r="D93">
            <v>4834</v>
          </cell>
          <cell r="I93">
            <v>3626</v>
          </cell>
          <cell r="K93">
            <v>4234</v>
          </cell>
          <cell r="L93">
            <v>3966</v>
          </cell>
          <cell r="M93">
            <v>3636</v>
          </cell>
          <cell r="N93">
            <v>2568</v>
          </cell>
          <cell r="O93">
            <v>3141</v>
          </cell>
          <cell r="Q93">
            <v>18188</v>
          </cell>
          <cell r="R93">
            <v>2428</v>
          </cell>
          <cell r="S93">
            <v>101</v>
          </cell>
          <cell r="T93">
            <v>2362</v>
          </cell>
          <cell r="U93">
            <v>4686</v>
          </cell>
          <cell r="Y93">
            <v>9313</v>
          </cell>
          <cell r="Z93">
            <v>6197</v>
          </cell>
          <cell r="AA93">
            <v>5448</v>
          </cell>
          <cell r="AB93">
            <v>3540</v>
          </cell>
          <cell r="AC93">
            <v>1665</v>
          </cell>
          <cell r="AD93">
            <v>382</v>
          </cell>
          <cell r="AE93">
            <v>1150</v>
          </cell>
          <cell r="AF93">
            <v>3168</v>
          </cell>
          <cell r="AG93">
            <v>6048</v>
          </cell>
          <cell r="AJ93">
            <v>1304</v>
          </cell>
          <cell r="AM93">
            <v>5942</v>
          </cell>
          <cell r="AP93">
            <v>2895</v>
          </cell>
          <cell r="AS93">
            <v>4549</v>
          </cell>
          <cell r="AT93">
            <v>2900</v>
          </cell>
          <cell r="AU93">
            <v>8687</v>
          </cell>
          <cell r="AV93">
            <v>8471</v>
          </cell>
          <cell r="AW93">
            <v>6340</v>
          </cell>
          <cell r="AX93">
            <v>999</v>
          </cell>
          <cell r="AY93">
            <v>3054</v>
          </cell>
          <cell r="AZ93">
            <v>13603</v>
          </cell>
          <cell r="BA93">
            <v>121561</v>
          </cell>
          <cell r="BB93">
            <v>12029</v>
          </cell>
          <cell r="BC93">
            <v>2246</v>
          </cell>
          <cell r="BD93">
            <v>135760</v>
          </cell>
          <cell r="BE93">
            <v>-1</v>
          </cell>
          <cell r="BF93">
            <v>1.8</v>
          </cell>
          <cell r="BG93">
            <v>-0.7</v>
          </cell>
          <cell r="BL93">
            <v>-4.2</v>
          </cell>
          <cell r="BN93">
            <v>-4.9000000000000004</v>
          </cell>
          <cell r="BO93">
            <v>0.9</v>
          </cell>
          <cell r="BP93">
            <v>-0.1</v>
          </cell>
          <cell r="BQ93">
            <v>-0.1</v>
          </cell>
          <cell r="BR93">
            <v>-1.4</v>
          </cell>
          <cell r="BT93">
            <v>0</v>
          </cell>
          <cell r="BU93">
            <v>0.7</v>
          </cell>
          <cell r="BV93">
            <v>2.1</v>
          </cell>
          <cell r="BW93">
            <v>1.5</v>
          </cell>
          <cell r="BX93">
            <v>1</v>
          </cell>
          <cell r="CB93">
            <v>0.7</v>
          </cell>
          <cell r="CC93">
            <v>0.4</v>
          </cell>
          <cell r="CD93">
            <v>0.7</v>
          </cell>
          <cell r="CE93">
            <v>1</v>
          </cell>
          <cell r="CF93">
            <v>0</v>
          </cell>
          <cell r="CG93">
            <v>0.7</v>
          </cell>
          <cell r="CH93">
            <v>1.2</v>
          </cell>
          <cell r="CI93">
            <v>0.1</v>
          </cell>
          <cell r="CJ93">
            <v>0.2</v>
          </cell>
          <cell r="CM93">
            <v>2.2000000000000002</v>
          </cell>
          <cell r="CP93">
            <v>0.4</v>
          </cell>
          <cell r="CS93">
            <v>1.4</v>
          </cell>
          <cell r="CV93">
            <v>1.4</v>
          </cell>
          <cell r="CW93">
            <v>1.4</v>
          </cell>
          <cell r="CX93">
            <v>0.1</v>
          </cell>
          <cell r="CY93">
            <v>0.8</v>
          </cell>
          <cell r="CZ93">
            <v>0.7</v>
          </cell>
          <cell r="DA93">
            <v>1</v>
          </cell>
          <cell r="DB93">
            <v>2.2999999999999998</v>
          </cell>
          <cell r="DC93">
            <v>1.3</v>
          </cell>
          <cell r="DD93">
            <v>0.2</v>
          </cell>
          <cell r="DE93">
            <v>-0.9</v>
          </cell>
          <cell r="DF93">
            <v>0.9</v>
          </cell>
          <cell r="DG93">
            <v>4083</v>
          </cell>
          <cell r="DH93">
            <v>761</v>
          </cell>
          <cell r="DI93">
            <v>4693</v>
          </cell>
          <cell r="DN93">
            <v>3550</v>
          </cell>
          <cell r="DP93">
            <v>4145</v>
          </cell>
          <cell r="DQ93">
            <v>3983</v>
          </cell>
          <cell r="DR93">
            <v>3650</v>
          </cell>
          <cell r="DS93">
            <v>2701</v>
          </cell>
          <cell r="DT93">
            <v>3168</v>
          </cell>
          <cell r="DV93">
            <v>18451</v>
          </cell>
          <cell r="DW93">
            <v>2446</v>
          </cell>
          <cell r="DX93">
            <v>100</v>
          </cell>
          <cell r="DY93">
            <v>2361</v>
          </cell>
          <cell r="DZ93">
            <v>4707</v>
          </cell>
          <cell r="ED93">
            <v>9300</v>
          </cell>
          <cell r="EE93">
            <v>6220</v>
          </cell>
          <cell r="EF93">
            <v>5501</v>
          </cell>
          <cell r="EG93">
            <v>3547</v>
          </cell>
          <cell r="EH93">
            <v>1544</v>
          </cell>
          <cell r="EI93">
            <v>388</v>
          </cell>
          <cell r="EJ93">
            <v>1163</v>
          </cell>
          <cell r="EK93">
            <v>3183</v>
          </cell>
          <cell r="EL93">
            <v>5835</v>
          </cell>
          <cell r="EO93">
            <v>1307</v>
          </cell>
          <cell r="ER93">
            <v>5983</v>
          </cell>
          <cell r="EU93">
            <v>2867</v>
          </cell>
          <cell r="EX93">
            <v>4504</v>
          </cell>
          <cell r="EY93">
            <v>2872</v>
          </cell>
          <cell r="EZ93">
            <v>8670</v>
          </cell>
          <cell r="FA93">
            <v>8531</v>
          </cell>
          <cell r="FB93">
            <v>6264</v>
          </cell>
          <cell r="FC93">
            <v>1013</v>
          </cell>
          <cell r="FD93">
            <v>3072</v>
          </cell>
          <cell r="FE93">
            <v>13605</v>
          </cell>
          <cell r="FF93">
            <v>121487</v>
          </cell>
          <cell r="FG93">
            <v>12037</v>
          </cell>
          <cell r="FH93">
            <v>2745</v>
          </cell>
          <cell r="FI93">
            <v>135864</v>
          </cell>
          <cell r="FJ93">
            <v>-6</v>
          </cell>
          <cell r="FK93">
            <v>2</v>
          </cell>
          <cell r="FL93">
            <v>-5.2</v>
          </cell>
          <cell r="FQ93">
            <v>-8.4</v>
          </cell>
          <cell r="FS93">
            <v>-9.1</v>
          </cell>
          <cell r="FT93">
            <v>3.5</v>
          </cell>
          <cell r="FU93">
            <v>-2.2999999999999998</v>
          </cell>
          <cell r="FV93">
            <v>8.9</v>
          </cell>
          <cell r="FW93">
            <v>-0.8</v>
          </cell>
          <cell r="FY93">
            <v>2.4</v>
          </cell>
          <cell r="FZ93">
            <v>1.5</v>
          </cell>
          <cell r="GA93">
            <v>1.6</v>
          </cell>
          <cell r="GB93">
            <v>1</v>
          </cell>
          <cell r="GC93">
            <v>1.3</v>
          </cell>
          <cell r="GG93">
            <v>0.5</v>
          </cell>
          <cell r="GH93">
            <v>-0.3</v>
          </cell>
          <cell r="GI93">
            <v>2.2000000000000002</v>
          </cell>
          <cell r="GJ93">
            <v>1</v>
          </cell>
          <cell r="GK93">
            <v>-18</v>
          </cell>
          <cell r="GL93">
            <v>2</v>
          </cell>
          <cell r="GM93">
            <v>2.2000000000000002</v>
          </cell>
          <cell r="GN93">
            <v>-0.7</v>
          </cell>
          <cell r="GO93">
            <v>-10.1</v>
          </cell>
          <cell r="GR93">
            <v>2.5</v>
          </cell>
          <cell r="GU93">
            <v>0.5</v>
          </cell>
          <cell r="GX93">
            <v>0.7</v>
          </cell>
          <cell r="HA93">
            <v>0.7</v>
          </cell>
          <cell r="HB93">
            <v>0.7</v>
          </cell>
          <cell r="HC93">
            <v>0.4</v>
          </cell>
          <cell r="HD93">
            <v>1.3</v>
          </cell>
          <cell r="HE93">
            <v>-1.3</v>
          </cell>
          <cell r="HF93">
            <v>3.2</v>
          </cell>
          <cell r="HG93">
            <v>2.9</v>
          </cell>
          <cell r="HH93">
            <v>1.4</v>
          </cell>
          <cell r="HI93">
            <v>-0.4</v>
          </cell>
          <cell r="HJ93">
            <v>-2.1</v>
          </cell>
          <cell r="HK93">
            <v>0.4</v>
          </cell>
          <cell r="HL93">
            <v>3527</v>
          </cell>
          <cell r="HM93">
            <v>706</v>
          </cell>
          <cell r="HN93">
            <v>4084</v>
          </cell>
          <cell r="HS93">
            <v>3419</v>
          </cell>
          <cell r="HU93">
            <v>4014</v>
          </cell>
          <cell r="HV93">
            <v>3858</v>
          </cell>
          <cell r="HW93">
            <v>3406</v>
          </cell>
          <cell r="HX93">
            <v>2550</v>
          </cell>
          <cell r="HY93">
            <v>2817</v>
          </cell>
          <cell r="IA93">
            <v>17096</v>
          </cell>
          <cell r="IB93">
            <v>2281</v>
          </cell>
          <cell r="IC93">
            <v>85</v>
          </cell>
          <cell r="ID93">
            <v>2562</v>
          </cell>
          <cell r="IE93">
            <v>4607</v>
          </cell>
          <cell r="II93">
            <v>8580</v>
          </cell>
          <cell r="IJ93">
            <v>5981</v>
          </cell>
          <cell r="IK93">
            <v>5143</v>
          </cell>
          <cell r="IL93">
            <v>3537</v>
          </cell>
          <cell r="IM93">
            <v>1425</v>
          </cell>
          <cell r="IN93">
            <v>385</v>
          </cell>
          <cell r="IO93">
            <v>1099</v>
          </cell>
          <cell r="IP93">
            <v>3093</v>
          </cell>
          <cell r="IQ93">
            <v>5536</v>
          </cell>
        </row>
        <row r="94">
          <cell r="B94">
            <v>4111</v>
          </cell>
          <cell r="C94">
            <v>780</v>
          </cell>
          <cell r="D94">
            <v>4734</v>
          </cell>
          <cell r="I94">
            <v>3554</v>
          </cell>
          <cell r="K94">
            <v>4126</v>
          </cell>
          <cell r="L94">
            <v>4037</v>
          </cell>
          <cell r="M94">
            <v>3585</v>
          </cell>
          <cell r="N94">
            <v>2550</v>
          </cell>
          <cell r="O94">
            <v>3092</v>
          </cell>
          <cell r="Q94">
            <v>18170</v>
          </cell>
          <cell r="R94">
            <v>2453</v>
          </cell>
          <cell r="S94">
            <v>98</v>
          </cell>
          <cell r="T94">
            <v>2390</v>
          </cell>
          <cell r="U94">
            <v>4728</v>
          </cell>
          <cell r="Y94">
            <v>9567</v>
          </cell>
          <cell r="Z94">
            <v>6196</v>
          </cell>
          <cell r="AA94">
            <v>5528</v>
          </cell>
          <cell r="AB94">
            <v>3566</v>
          </cell>
          <cell r="AC94">
            <v>1686</v>
          </cell>
          <cell r="AD94">
            <v>381</v>
          </cell>
          <cell r="AE94">
            <v>1152</v>
          </cell>
          <cell r="AF94">
            <v>3148</v>
          </cell>
          <cell r="AG94">
            <v>6078</v>
          </cell>
          <cell r="AJ94">
            <v>1339</v>
          </cell>
          <cell r="AM94">
            <v>5917</v>
          </cell>
          <cell r="AP94">
            <v>2951</v>
          </cell>
          <cell r="AS94">
            <v>4635</v>
          </cell>
          <cell r="AT94">
            <v>2956</v>
          </cell>
          <cell r="AU94">
            <v>8782</v>
          </cell>
          <cell r="AV94">
            <v>8554</v>
          </cell>
          <cell r="AW94">
            <v>6384</v>
          </cell>
          <cell r="AX94">
            <v>1008</v>
          </cell>
          <cell r="AY94">
            <v>3101</v>
          </cell>
          <cell r="AZ94">
            <v>13784</v>
          </cell>
          <cell r="BA94">
            <v>122191</v>
          </cell>
          <cell r="BB94">
            <v>11999</v>
          </cell>
          <cell r="BC94">
            <v>2557</v>
          </cell>
          <cell r="BD94">
            <v>136486</v>
          </cell>
          <cell r="BE94">
            <v>-2.6</v>
          </cell>
          <cell r="BF94">
            <v>2.8</v>
          </cell>
          <cell r="BG94">
            <v>-2.1</v>
          </cell>
          <cell r="BL94">
            <v>-2</v>
          </cell>
          <cell r="BN94">
            <v>-2.5</v>
          </cell>
          <cell r="BO94">
            <v>1.8</v>
          </cell>
          <cell r="BP94">
            <v>-1.4</v>
          </cell>
          <cell r="BQ94">
            <v>-0.7</v>
          </cell>
          <cell r="BR94">
            <v>-1.6</v>
          </cell>
          <cell r="BT94">
            <v>-0.1</v>
          </cell>
          <cell r="BU94">
            <v>1</v>
          </cell>
          <cell r="BV94">
            <v>-2.6</v>
          </cell>
          <cell r="BW94">
            <v>1.2</v>
          </cell>
          <cell r="BX94">
            <v>0.9</v>
          </cell>
          <cell r="CB94">
            <v>2.7</v>
          </cell>
          <cell r="CC94">
            <v>0</v>
          </cell>
          <cell r="CD94">
            <v>1.5</v>
          </cell>
          <cell r="CE94">
            <v>0.7</v>
          </cell>
          <cell r="CF94">
            <v>1.3</v>
          </cell>
          <cell r="CG94">
            <v>-0.3</v>
          </cell>
          <cell r="CH94">
            <v>0.1</v>
          </cell>
          <cell r="CI94">
            <v>-0.6</v>
          </cell>
          <cell r="CJ94">
            <v>0.5</v>
          </cell>
          <cell r="CM94">
            <v>2.7</v>
          </cell>
          <cell r="CP94">
            <v>-0.4</v>
          </cell>
          <cell r="CS94">
            <v>1.9</v>
          </cell>
          <cell r="CV94">
            <v>1.9</v>
          </cell>
          <cell r="CW94">
            <v>1.9</v>
          </cell>
          <cell r="CX94">
            <v>1.1000000000000001</v>
          </cell>
          <cell r="CY94">
            <v>1</v>
          </cell>
          <cell r="CZ94">
            <v>0.7</v>
          </cell>
          <cell r="DA94">
            <v>0.9</v>
          </cell>
          <cell r="DB94">
            <v>1.6</v>
          </cell>
          <cell r="DC94">
            <v>1.3</v>
          </cell>
          <cell r="DD94">
            <v>0.5</v>
          </cell>
          <cell r="DE94">
            <v>-0.3</v>
          </cell>
          <cell r="DF94">
            <v>0.5</v>
          </cell>
          <cell r="DG94">
            <v>4331</v>
          </cell>
          <cell r="DH94">
            <v>765</v>
          </cell>
          <cell r="DI94">
            <v>4952</v>
          </cell>
          <cell r="DN94">
            <v>3457</v>
          </cell>
          <cell r="DP94">
            <v>4004</v>
          </cell>
          <cell r="DQ94">
            <v>4062</v>
          </cell>
          <cell r="DR94">
            <v>3543</v>
          </cell>
          <cell r="DS94">
            <v>2485</v>
          </cell>
          <cell r="DT94">
            <v>3046</v>
          </cell>
          <cell r="DV94">
            <v>18018</v>
          </cell>
          <cell r="DW94">
            <v>2429</v>
          </cell>
          <cell r="DX94">
            <v>102</v>
          </cell>
          <cell r="DY94">
            <v>2384</v>
          </cell>
          <cell r="DZ94">
            <v>4701</v>
          </cell>
          <cell r="ED94">
            <v>9418</v>
          </cell>
          <cell r="EE94">
            <v>6096</v>
          </cell>
          <cell r="EF94">
            <v>5450</v>
          </cell>
          <cell r="EG94">
            <v>3558</v>
          </cell>
          <cell r="EH94">
            <v>1627</v>
          </cell>
          <cell r="EI94">
            <v>380</v>
          </cell>
          <cell r="EJ94">
            <v>1142</v>
          </cell>
          <cell r="EK94">
            <v>3094</v>
          </cell>
          <cell r="EL94">
            <v>5930</v>
          </cell>
          <cell r="EO94">
            <v>1332</v>
          </cell>
          <cell r="ER94">
            <v>5928</v>
          </cell>
          <cell r="EU94">
            <v>3001</v>
          </cell>
          <cell r="EX94">
            <v>4715</v>
          </cell>
          <cell r="EY94">
            <v>3006</v>
          </cell>
          <cell r="EZ94">
            <v>8831</v>
          </cell>
          <cell r="FA94">
            <v>8419</v>
          </cell>
          <cell r="FB94">
            <v>6428</v>
          </cell>
          <cell r="FC94">
            <v>996</v>
          </cell>
          <cell r="FD94">
            <v>3099</v>
          </cell>
          <cell r="FE94">
            <v>13788</v>
          </cell>
          <cell r="FF94">
            <v>121546</v>
          </cell>
          <cell r="FG94">
            <v>11668</v>
          </cell>
          <cell r="FH94">
            <v>2889</v>
          </cell>
          <cell r="FI94">
            <v>136285</v>
          </cell>
          <cell r="FJ94">
            <v>6.1</v>
          </cell>
          <cell r="FK94">
            <v>0.5</v>
          </cell>
          <cell r="FL94">
            <v>5.5</v>
          </cell>
          <cell r="FQ94">
            <v>-2.6</v>
          </cell>
          <cell r="FS94">
            <v>-3.4</v>
          </cell>
          <cell r="FT94">
            <v>2</v>
          </cell>
          <cell r="FU94">
            <v>-2.9</v>
          </cell>
          <cell r="FV94">
            <v>-8</v>
          </cell>
          <cell r="FW94">
            <v>-3.9</v>
          </cell>
          <cell r="FY94">
            <v>-2.2999999999999998</v>
          </cell>
          <cell r="FZ94">
            <v>-0.7</v>
          </cell>
          <cell r="GA94">
            <v>1.6</v>
          </cell>
          <cell r="GB94">
            <v>1</v>
          </cell>
          <cell r="GC94">
            <v>-0.1</v>
          </cell>
          <cell r="GG94">
            <v>1.3</v>
          </cell>
          <cell r="GH94">
            <v>-2</v>
          </cell>
          <cell r="GI94">
            <v>-0.9</v>
          </cell>
          <cell r="GJ94">
            <v>0.3</v>
          </cell>
          <cell r="GK94">
            <v>5.3</v>
          </cell>
          <cell r="GL94">
            <v>-2.1</v>
          </cell>
          <cell r="GM94">
            <v>-1.8</v>
          </cell>
          <cell r="GN94">
            <v>-2.8</v>
          </cell>
          <cell r="GO94">
            <v>1.6</v>
          </cell>
          <cell r="GR94">
            <v>1.8</v>
          </cell>
          <cell r="GU94">
            <v>-0.9</v>
          </cell>
          <cell r="GX94">
            <v>4.7</v>
          </cell>
          <cell r="HA94">
            <v>4.7</v>
          </cell>
          <cell r="HB94">
            <v>4.7</v>
          </cell>
          <cell r="HC94">
            <v>1.9</v>
          </cell>
          <cell r="HD94">
            <v>-1.3</v>
          </cell>
          <cell r="HE94">
            <v>2.6</v>
          </cell>
          <cell r="HF94">
            <v>-1.7</v>
          </cell>
          <cell r="HG94">
            <v>0.9</v>
          </cell>
          <cell r="HH94">
            <v>1.3</v>
          </cell>
          <cell r="HI94">
            <v>0</v>
          </cell>
          <cell r="HJ94">
            <v>-3.1</v>
          </cell>
          <cell r="HK94">
            <v>0.3</v>
          </cell>
          <cell r="HL94">
            <v>1820</v>
          </cell>
          <cell r="HM94">
            <v>787</v>
          </cell>
          <cell r="HN94">
            <v>2374</v>
          </cell>
          <cell r="HS94">
            <v>3441</v>
          </cell>
          <cell r="HU94">
            <v>3981</v>
          </cell>
          <cell r="HV94">
            <v>3904</v>
          </cell>
          <cell r="HW94">
            <v>3537</v>
          </cell>
          <cell r="HX94">
            <v>2465</v>
          </cell>
          <cell r="HY94">
            <v>3085</v>
          </cell>
          <cell r="IA94">
            <v>17919</v>
          </cell>
          <cell r="IB94">
            <v>2480</v>
          </cell>
          <cell r="IC94">
            <v>108</v>
          </cell>
          <cell r="ID94">
            <v>2218</v>
          </cell>
          <cell r="IE94">
            <v>4668</v>
          </cell>
          <cell r="II94">
            <v>10037</v>
          </cell>
          <cell r="IJ94">
            <v>6067</v>
          </cell>
          <cell r="IK94">
            <v>5403</v>
          </cell>
          <cell r="IL94">
            <v>3377</v>
          </cell>
          <cell r="IM94">
            <v>1592</v>
          </cell>
          <cell r="IN94">
            <v>368</v>
          </cell>
          <cell r="IO94">
            <v>1155</v>
          </cell>
          <cell r="IP94">
            <v>3069</v>
          </cell>
          <cell r="IQ94">
            <v>5828</v>
          </cell>
        </row>
        <row r="95">
          <cell r="B95">
            <v>3890</v>
          </cell>
          <cell r="C95">
            <v>803</v>
          </cell>
          <cell r="D95">
            <v>4521</v>
          </cell>
          <cell r="I95">
            <v>3640</v>
          </cell>
          <cell r="K95">
            <v>4222</v>
          </cell>
          <cell r="L95">
            <v>4109</v>
          </cell>
          <cell r="M95">
            <v>3556</v>
          </cell>
          <cell r="N95">
            <v>2572</v>
          </cell>
          <cell r="O95">
            <v>3083</v>
          </cell>
          <cell r="Q95">
            <v>18285</v>
          </cell>
          <cell r="R95">
            <v>2499</v>
          </cell>
          <cell r="S95">
            <v>95</v>
          </cell>
          <cell r="T95">
            <v>2400</v>
          </cell>
          <cell r="U95">
            <v>4783</v>
          </cell>
          <cell r="Y95">
            <v>9880</v>
          </cell>
          <cell r="Z95">
            <v>6190</v>
          </cell>
          <cell r="AA95">
            <v>5636</v>
          </cell>
          <cell r="AB95">
            <v>3599</v>
          </cell>
          <cell r="AC95">
            <v>1752</v>
          </cell>
          <cell r="AD95">
            <v>377</v>
          </cell>
          <cell r="AE95">
            <v>1159</v>
          </cell>
          <cell r="AF95">
            <v>3142</v>
          </cell>
          <cell r="AG95">
            <v>6195</v>
          </cell>
          <cell r="AJ95">
            <v>1373</v>
          </cell>
          <cell r="AM95">
            <v>5974</v>
          </cell>
          <cell r="AP95">
            <v>3011</v>
          </cell>
          <cell r="AS95">
            <v>4730</v>
          </cell>
          <cell r="AT95">
            <v>3016</v>
          </cell>
          <cell r="AU95">
            <v>8924</v>
          </cell>
          <cell r="AV95">
            <v>8660</v>
          </cell>
          <cell r="AW95">
            <v>6436</v>
          </cell>
          <cell r="AX95">
            <v>1011</v>
          </cell>
          <cell r="AY95">
            <v>3108</v>
          </cell>
          <cell r="AZ95">
            <v>13967</v>
          </cell>
          <cell r="BA95">
            <v>123506</v>
          </cell>
          <cell r="BB95">
            <v>12101</v>
          </cell>
          <cell r="BC95">
            <v>2686</v>
          </cell>
          <cell r="BD95">
            <v>137380</v>
          </cell>
          <cell r="BE95">
            <v>-5.4</v>
          </cell>
          <cell r="BF95">
            <v>3</v>
          </cell>
          <cell r="BG95">
            <v>-4.5</v>
          </cell>
          <cell r="BL95">
            <v>2.4</v>
          </cell>
          <cell r="BN95">
            <v>2.2999999999999998</v>
          </cell>
          <cell r="BO95">
            <v>1.8</v>
          </cell>
          <cell r="BP95">
            <v>-0.8</v>
          </cell>
          <cell r="BQ95">
            <v>0.8</v>
          </cell>
          <cell r="BR95">
            <v>-0.3</v>
          </cell>
          <cell r="BT95">
            <v>0.6</v>
          </cell>
          <cell r="BU95">
            <v>1.9</v>
          </cell>
          <cell r="BV95">
            <v>-3.2</v>
          </cell>
          <cell r="BW95">
            <v>0.4</v>
          </cell>
          <cell r="BX95">
            <v>1.2</v>
          </cell>
          <cell r="CB95">
            <v>3.3</v>
          </cell>
          <cell r="CC95">
            <v>-0.1</v>
          </cell>
          <cell r="CD95">
            <v>2</v>
          </cell>
          <cell r="CE95">
            <v>0.9</v>
          </cell>
          <cell r="CF95">
            <v>3.9</v>
          </cell>
          <cell r="CG95">
            <v>-1.2</v>
          </cell>
          <cell r="CH95">
            <v>0.6</v>
          </cell>
          <cell r="CI95">
            <v>-0.2</v>
          </cell>
          <cell r="CJ95">
            <v>1.9</v>
          </cell>
          <cell r="CM95">
            <v>2.6</v>
          </cell>
          <cell r="CP95">
            <v>1</v>
          </cell>
          <cell r="CS95">
            <v>2</v>
          </cell>
          <cell r="CV95">
            <v>2</v>
          </cell>
          <cell r="CW95">
            <v>2</v>
          </cell>
          <cell r="CX95">
            <v>1.6</v>
          </cell>
          <cell r="CY95">
            <v>1.2</v>
          </cell>
          <cell r="CZ95">
            <v>0.8</v>
          </cell>
          <cell r="DA95">
            <v>0.3</v>
          </cell>
          <cell r="DB95">
            <v>0.2</v>
          </cell>
          <cell r="DC95">
            <v>1.3</v>
          </cell>
          <cell r="DD95">
            <v>1.1000000000000001</v>
          </cell>
          <cell r="DE95">
            <v>0.9</v>
          </cell>
          <cell r="DF95">
            <v>0.7</v>
          </cell>
          <cell r="DG95">
            <v>3795</v>
          </cell>
          <cell r="DH95">
            <v>812</v>
          </cell>
          <cell r="DI95">
            <v>4428</v>
          </cell>
          <cell r="DN95">
            <v>3750</v>
          </cell>
          <cell r="DP95">
            <v>4349</v>
          </cell>
          <cell r="DQ95">
            <v>4063</v>
          </cell>
          <cell r="DR95">
            <v>3546</v>
          </cell>
          <cell r="DS95">
            <v>2519</v>
          </cell>
          <cell r="DT95">
            <v>3090</v>
          </cell>
          <cell r="DV95">
            <v>18132</v>
          </cell>
          <cell r="DW95">
            <v>2490</v>
          </cell>
          <cell r="DX95">
            <v>94</v>
          </cell>
          <cell r="DY95">
            <v>2400</v>
          </cell>
          <cell r="DZ95">
            <v>4770</v>
          </cell>
          <cell r="ED95">
            <v>10020</v>
          </cell>
          <cell r="EE95">
            <v>6253</v>
          </cell>
          <cell r="EF95">
            <v>5661</v>
          </cell>
          <cell r="EG95">
            <v>3595</v>
          </cell>
          <cell r="EH95">
            <v>1833</v>
          </cell>
          <cell r="EI95">
            <v>373</v>
          </cell>
          <cell r="EJ95">
            <v>1137</v>
          </cell>
          <cell r="EK95">
            <v>3167</v>
          </cell>
          <cell r="EL95">
            <v>6346</v>
          </cell>
          <cell r="EO95">
            <v>1383</v>
          </cell>
          <cell r="ER95">
            <v>5843</v>
          </cell>
          <cell r="EU95">
            <v>2977</v>
          </cell>
          <cell r="EX95">
            <v>4676</v>
          </cell>
          <cell r="EY95">
            <v>2982</v>
          </cell>
          <cell r="EZ95">
            <v>8868</v>
          </cell>
          <cell r="FA95">
            <v>8717</v>
          </cell>
          <cell r="FB95">
            <v>6455</v>
          </cell>
          <cell r="FC95">
            <v>1018</v>
          </cell>
          <cell r="FD95">
            <v>3116</v>
          </cell>
          <cell r="FE95">
            <v>13963</v>
          </cell>
          <cell r="FF95">
            <v>123528</v>
          </cell>
          <cell r="FG95">
            <v>12496</v>
          </cell>
          <cell r="FH95">
            <v>2365</v>
          </cell>
          <cell r="FI95">
            <v>136989</v>
          </cell>
          <cell r="FJ95">
            <v>-12.4</v>
          </cell>
          <cell r="FK95">
            <v>6.2</v>
          </cell>
          <cell r="FL95">
            <v>-10.6</v>
          </cell>
          <cell r="FQ95">
            <v>8.5</v>
          </cell>
          <cell r="FS95">
            <v>8.6</v>
          </cell>
          <cell r="FT95">
            <v>0</v>
          </cell>
          <cell r="FU95">
            <v>0.1</v>
          </cell>
          <cell r="FV95">
            <v>1.4</v>
          </cell>
          <cell r="FW95">
            <v>1.4</v>
          </cell>
          <cell r="FY95">
            <v>0.6</v>
          </cell>
          <cell r="FZ95">
            <v>2.5</v>
          </cell>
          <cell r="GA95">
            <v>-7.3</v>
          </cell>
          <cell r="GB95">
            <v>0.6</v>
          </cell>
          <cell r="GC95">
            <v>1.5</v>
          </cell>
          <cell r="GG95">
            <v>6.4</v>
          </cell>
          <cell r="GH95">
            <v>2.6</v>
          </cell>
          <cell r="GI95">
            <v>3.9</v>
          </cell>
          <cell r="GJ95">
            <v>1</v>
          </cell>
          <cell r="GK95">
            <v>12.7</v>
          </cell>
          <cell r="GL95">
            <v>-1.7</v>
          </cell>
          <cell r="GM95">
            <v>-0.5</v>
          </cell>
          <cell r="GN95">
            <v>2.4</v>
          </cell>
          <cell r="GO95">
            <v>7</v>
          </cell>
          <cell r="GR95">
            <v>3.9</v>
          </cell>
          <cell r="GU95">
            <v>-1.4</v>
          </cell>
          <cell r="GX95">
            <v>-0.8</v>
          </cell>
          <cell r="HA95">
            <v>-0.8</v>
          </cell>
          <cell r="HB95">
            <v>-0.8</v>
          </cell>
          <cell r="HC95">
            <v>0.4</v>
          </cell>
          <cell r="HD95">
            <v>3.5</v>
          </cell>
          <cell r="HE95">
            <v>0.4</v>
          </cell>
          <cell r="HF95">
            <v>2.2999999999999998</v>
          </cell>
          <cell r="HG95">
            <v>0.6</v>
          </cell>
          <cell r="HH95">
            <v>1.3</v>
          </cell>
          <cell r="HI95">
            <v>1.6</v>
          </cell>
          <cell r="HJ95">
            <v>7.1</v>
          </cell>
          <cell r="HK95">
            <v>0.5</v>
          </cell>
          <cell r="HL95">
            <v>2982</v>
          </cell>
          <cell r="HM95">
            <v>838</v>
          </cell>
          <cell r="HN95">
            <v>3604</v>
          </cell>
          <cell r="HS95">
            <v>3834</v>
          </cell>
          <cell r="HU95">
            <v>4448</v>
          </cell>
          <cell r="HV95">
            <v>4042</v>
          </cell>
          <cell r="HW95">
            <v>3644</v>
          </cell>
          <cell r="HX95">
            <v>2585</v>
          </cell>
          <cell r="HY95">
            <v>3223</v>
          </cell>
          <cell r="IA95">
            <v>18696</v>
          </cell>
          <cell r="IB95">
            <v>2721</v>
          </cell>
          <cell r="IC95">
            <v>109</v>
          </cell>
          <cell r="ID95">
            <v>2232</v>
          </cell>
          <cell r="IE95">
            <v>4966</v>
          </cell>
          <cell r="II95">
            <v>9866</v>
          </cell>
          <cell r="IJ95">
            <v>6320</v>
          </cell>
          <cell r="IK95">
            <v>5601</v>
          </cell>
          <cell r="IL95">
            <v>3497</v>
          </cell>
          <cell r="IM95">
            <v>1907</v>
          </cell>
          <cell r="IN95">
            <v>388</v>
          </cell>
          <cell r="IO95">
            <v>1173</v>
          </cell>
          <cell r="IP95">
            <v>3185</v>
          </cell>
          <cell r="IQ95">
            <v>6560</v>
          </cell>
        </row>
        <row r="96">
          <cell r="B96">
            <v>3640</v>
          </cell>
          <cell r="C96">
            <v>817</v>
          </cell>
          <cell r="D96">
            <v>4270</v>
          </cell>
          <cell r="I96">
            <v>3784</v>
          </cell>
          <cell r="K96">
            <v>4398</v>
          </cell>
          <cell r="L96">
            <v>4090</v>
          </cell>
          <cell r="M96">
            <v>3602</v>
          </cell>
          <cell r="N96">
            <v>2640</v>
          </cell>
          <cell r="O96">
            <v>3133</v>
          </cell>
          <cell r="Q96">
            <v>18476</v>
          </cell>
          <cell r="R96">
            <v>2557</v>
          </cell>
          <cell r="S96">
            <v>96</v>
          </cell>
          <cell r="T96">
            <v>2376</v>
          </cell>
          <cell r="U96">
            <v>4840</v>
          </cell>
          <cell r="Y96">
            <v>10011</v>
          </cell>
          <cell r="Z96">
            <v>6182</v>
          </cell>
          <cell r="AA96">
            <v>5741</v>
          </cell>
          <cell r="AB96">
            <v>3642</v>
          </cell>
          <cell r="AC96">
            <v>1838</v>
          </cell>
          <cell r="AD96">
            <v>373</v>
          </cell>
          <cell r="AE96">
            <v>1164</v>
          </cell>
          <cell r="AF96">
            <v>3147</v>
          </cell>
          <cell r="AG96">
            <v>6361</v>
          </cell>
          <cell r="AJ96">
            <v>1408</v>
          </cell>
          <cell r="AM96">
            <v>6173</v>
          </cell>
          <cell r="AP96">
            <v>3073</v>
          </cell>
          <cell r="AS96">
            <v>4828</v>
          </cell>
          <cell r="AT96">
            <v>3078</v>
          </cell>
          <cell r="AU96">
            <v>9048</v>
          </cell>
          <cell r="AV96">
            <v>8754</v>
          </cell>
          <cell r="AW96">
            <v>6488</v>
          </cell>
          <cell r="AX96">
            <v>1013</v>
          </cell>
          <cell r="AY96">
            <v>3100</v>
          </cell>
          <cell r="AZ96">
            <v>14155</v>
          </cell>
          <cell r="BA96">
            <v>125008</v>
          </cell>
          <cell r="BB96">
            <v>12268</v>
          </cell>
          <cell r="BC96">
            <v>2865</v>
          </cell>
          <cell r="BD96">
            <v>138670</v>
          </cell>
          <cell r="BE96">
            <v>-6.4</v>
          </cell>
          <cell r="BF96">
            <v>1.6</v>
          </cell>
          <cell r="BG96">
            <v>-5.5</v>
          </cell>
          <cell r="BL96">
            <v>4</v>
          </cell>
          <cell r="BN96">
            <v>4.2</v>
          </cell>
          <cell r="BO96">
            <v>-0.5</v>
          </cell>
          <cell r="BP96">
            <v>1.3</v>
          </cell>
          <cell r="BQ96">
            <v>2.7</v>
          </cell>
          <cell r="BR96">
            <v>1.6</v>
          </cell>
          <cell r="BT96">
            <v>1</v>
          </cell>
          <cell r="BU96">
            <v>2.2999999999999998</v>
          </cell>
          <cell r="BV96">
            <v>1.3</v>
          </cell>
          <cell r="BW96">
            <v>-1</v>
          </cell>
          <cell r="BX96">
            <v>1.2</v>
          </cell>
          <cell r="CB96">
            <v>1.3</v>
          </cell>
          <cell r="CC96">
            <v>-0.1</v>
          </cell>
          <cell r="CD96">
            <v>1.9</v>
          </cell>
          <cell r="CE96">
            <v>1.2</v>
          </cell>
          <cell r="CF96">
            <v>4.9000000000000004</v>
          </cell>
          <cell r="CG96">
            <v>-0.9</v>
          </cell>
          <cell r="CH96">
            <v>0.4</v>
          </cell>
          <cell r="CI96">
            <v>0.2</v>
          </cell>
          <cell r="CJ96">
            <v>2.7</v>
          </cell>
          <cell r="CM96">
            <v>2.5</v>
          </cell>
          <cell r="CP96">
            <v>3.3</v>
          </cell>
          <cell r="CS96">
            <v>2.1</v>
          </cell>
          <cell r="CV96">
            <v>2.1</v>
          </cell>
          <cell r="CW96">
            <v>2.1</v>
          </cell>
          <cell r="CX96">
            <v>1.4</v>
          </cell>
          <cell r="CY96">
            <v>1.1000000000000001</v>
          </cell>
          <cell r="CZ96">
            <v>0.8</v>
          </cell>
          <cell r="DA96">
            <v>0.1</v>
          </cell>
          <cell r="DB96">
            <v>-0.2</v>
          </cell>
          <cell r="DC96">
            <v>1.3</v>
          </cell>
          <cell r="DD96">
            <v>1.2</v>
          </cell>
          <cell r="DE96">
            <v>1.4</v>
          </cell>
          <cell r="DF96">
            <v>0.9</v>
          </cell>
          <cell r="DG96">
            <v>3655</v>
          </cell>
          <cell r="DH96">
            <v>827</v>
          </cell>
          <cell r="DI96">
            <v>4292</v>
          </cell>
          <cell r="DN96">
            <v>3695</v>
          </cell>
          <cell r="DP96">
            <v>4292</v>
          </cell>
          <cell r="DQ96">
            <v>4154</v>
          </cell>
          <cell r="DR96">
            <v>3604</v>
          </cell>
          <cell r="DS96">
            <v>2689</v>
          </cell>
          <cell r="DT96">
            <v>3136</v>
          </cell>
          <cell r="DV96">
            <v>18662</v>
          </cell>
          <cell r="DW96">
            <v>2587</v>
          </cell>
          <cell r="DX96">
            <v>91</v>
          </cell>
          <cell r="DY96">
            <v>2404</v>
          </cell>
          <cell r="DZ96">
            <v>4883</v>
          </cell>
          <cell r="ED96">
            <v>10113</v>
          </cell>
          <cell r="EE96">
            <v>6204</v>
          </cell>
          <cell r="EF96">
            <v>5793</v>
          </cell>
          <cell r="EG96">
            <v>3649</v>
          </cell>
          <cell r="EH96">
            <v>1846</v>
          </cell>
          <cell r="EI96">
            <v>374</v>
          </cell>
          <cell r="EJ96">
            <v>1202</v>
          </cell>
          <cell r="EK96">
            <v>3127</v>
          </cell>
          <cell r="EL96">
            <v>6392</v>
          </cell>
          <cell r="EO96">
            <v>1406</v>
          </cell>
          <cell r="ER96">
            <v>6213</v>
          </cell>
          <cell r="EU96">
            <v>3074</v>
          </cell>
          <cell r="EX96">
            <v>4829</v>
          </cell>
          <cell r="EY96">
            <v>3079</v>
          </cell>
          <cell r="EZ96">
            <v>9089</v>
          </cell>
          <cell r="FA96">
            <v>8807</v>
          </cell>
          <cell r="FB96">
            <v>6420</v>
          </cell>
          <cell r="FC96">
            <v>1017</v>
          </cell>
          <cell r="FD96">
            <v>3098</v>
          </cell>
          <cell r="FE96">
            <v>14153</v>
          </cell>
          <cell r="FF96">
            <v>125640</v>
          </cell>
          <cell r="FG96">
            <v>11999</v>
          </cell>
          <cell r="FH96">
            <v>2242</v>
          </cell>
          <cell r="FI96">
            <v>139348</v>
          </cell>
          <cell r="FJ96">
            <v>-3.7</v>
          </cell>
          <cell r="FK96">
            <v>1.8</v>
          </cell>
          <cell r="FL96">
            <v>-3.1</v>
          </cell>
          <cell r="FQ96">
            <v>-1.4</v>
          </cell>
          <cell r="FS96">
            <v>-1.3</v>
          </cell>
          <cell r="FT96">
            <v>2.2000000000000002</v>
          </cell>
          <cell r="FU96">
            <v>1.6</v>
          </cell>
          <cell r="FV96">
            <v>6.7</v>
          </cell>
          <cell r="FW96">
            <v>1.5</v>
          </cell>
          <cell r="FY96">
            <v>2.9</v>
          </cell>
          <cell r="FZ96">
            <v>3.9</v>
          </cell>
          <cell r="GA96">
            <v>-3.2</v>
          </cell>
          <cell r="GB96">
            <v>0.2</v>
          </cell>
          <cell r="GC96">
            <v>2.4</v>
          </cell>
          <cell r="GG96">
            <v>0.9</v>
          </cell>
          <cell r="GH96">
            <v>-0.8</v>
          </cell>
          <cell r="GI96">
            <v>2.2999999999999998</v>
          </cell>
          <cell r="GJ96">
            <v>1.5</v>
          </cell>
          <cell r="GK96">
            <v>0.7</v>
          </cell>
          <cell r="GL96">
            <v>0.3</v>
          </cell>
          <cell r="GM96">
            <v>5.8</v>
          </cell>
          <cell r="GN96">
            <v>-1.3</v>
          </cell>
          <cell r="GO96">
            <v>0.7</v>
          </cell>
          <cell r="GR96">
            <v>1.6</v>
          </cell>
          <cell r="GU96">
            <v>6.3</v>
          </cell>
          <cell r="GX96">
            <v>3.3</v>
          </cell>
          <cell r="HA96">
            <v>3.3</v>
          </cell>
          <cell r="HB96">
            <v>3.3</v>
          </cell>
          <cell r="HC96">
            <v>2.5</v>
          </cell>
          <cell r="HD96">
            <v>1</v>
          </cell>
          <cell r="HE96">
            <v>-0.5</v>
          </cell>
          <cell r="HF96">
            <v>-0.2</v>
          </cell>
          <cell r="HG96">
            <v>-0.6</v>
          </cell>
          <cell r="HH96">
            <v>1.4</v>
          </cell>
          <cell r="HI96">
            <v>1.7</v>
          </cell>
          <cell r="HJ96">
            <v>-4</v>
          </cell>
          <cell r="HK96">
            <v>1.7</v>
          </cell>
          <cell r="HL96">
            <v>7015</v>
          </cell>
          <cell r="HM96">
            <v>838</v>
          </cell>
          <cell r="HN96">
            <v>7768</v>
          </cell>
          <cell r="HS96">
            <v>3767</v>
          </cell>
          <cell r="HU96">
            <v>4355</v>
          </cell>
          <cell r="HV96">
            <v>4467</v>
          </cell>
          <cell r="HW96">
            <v>3747</v>
          </cell>
          <cell r="HX96">
            <v>2802</v>
          </cell>
          <cell r="HY96">
            <v>3315</v>
          </cell>
          <cell r="IA96">
            <v>19575</v>
          </cell>
          <cell r="IB96">
            <v>2468</v>
          </cell>
          <cell r="IC96">
            <v>85</v>
          </cell>
          <cell r="ID96">
            <v>2543</v>
          </cell>
          <cell r="IE96">
            <v>4819</v>
          </cell>
          <cell r="II96">
            <v>10468</v>
          </cell>
          <cell r="IJ96">
            <v>6421</v>
          </cell>
          <cell r="IK96">
            <v>6274</v>
          </cell>
          <cell r="IL96">
            <v>3952</v>
          </cell>
          <cell r="IM96">
            <v>1923</v>
          </cell>
          <cell r="IN96">
            <v>373</v>
          </cell>
          <cell r="IO96">
            <v>1207</v>
          </cell>
          <cell r="IP96">
            <v>3208</v>
          </cell>
          <cell r="IQ96">
            <v>6562</v>
          </cell>
        </row>
        <row r="97">
          <cell r="B97">
            <v>3546</v>
          </cell>
          <cell r="C97">
            <v>811</v>
          </cell>
          <cell r="D97">
            <v>4170</v>
          </cell>
          <cell r="I97">
            <v>3801</v>
          </cell>
          <cell r="K97">
            <v>4418</v>
          </cell>
          <cell r="L97">
            <v>4004</v>
          </cell>
          <cell r="M97">
            <v>3659</v>
          </cell>
          <cell r="N97">
            <v>2735</v>
          </cell>
          <cell r="O97">
            <v>3213</v>
          </cell>
          <cell r="Q97">
            <v>18654</v>
          </cell>
          <cell r="R97">
            <v>2608</v>
          </cell>
          <cell r="S97">
            <v>105</v>
          </cell>
          <cell r="T97">
            <v>2338</v>
          </cell>
          <cell r="U97">
            <v>4896</v>
          </cell>
          <cell r="Y97">
            <v>10019</v>
          </cell>
          <cell r="Z97">
            <v>6155</v>
          </cell>
          <cell r="AA97">
            <v>5834</v>
          </cell>
          <cell r="AB97">
            <v>3694</v>
          </cell>
          <cell r="AC97">
            <v>1857</v>
          </cell>
          <cell r="AD97">
            <v>369</v>
          </cell>
          <cell r="AE97">
            <v>1160</v>
          </cell>
          <cell r="AF97">
            <v>3081</v>
          </cell>
          <cell r="AG97">
            <v>6359</v>
          </cell>
          <cell r="AJ97">
            <v>1448</v>
          </cell>
          <cell r="AM97">
            <v>6401</v>
          </cell>
          <cell r="AP97">
            <v>3139</v>
          </cell>
          <cell r="AS97">
            <v>4932</v>
          </cell>
          <cell r="AT97">
            <v>3145</v>
          </cell>
          <cell r="AU97">
            <v>9181</v>
          </cell>
          <cell r="AV97">
            <v>8775</v>
          </cell>
          <cell r="AW97">
            <v>6509</v>
          </cell>
          <cell r="AX97">
            <v>1025</v>
          </cell>
          <cell r="AY97">
            <v>3104</v>
          </cell>
          <cell r="AZ97">
            <v>14356</v>
          </cell>
          <cell r="BA97">
            <v>126086</v>
          </cell>
          <cell r="BB97">
            <v>12340</v>
          </cell>
          <cell r="BC97">
            <v>2963</v>
          </cell>
          <cell r="BD97">
            <v>140440</v>
          </cell>
          <cell r="BE97">
            <v>-2.6</v>
          </cell>
          <cell r="BF97">
            <v>-0.7</v>
          </cell>
          <cell r="BG97">
            <v>-2.2999999999999998</v>
          </cell>
          <cell r="BL97">
            <v>0.5</v>
          </cell>
          <cell r="BN97">
            <v>0.4</v>
          </cell>
          <cell r="BO97">
            <v>-2.1</v>
          </cell>
          <cell r="BP97">
            <v>1.6</v>
          </cell>
          <cell r="BQ97">
            <v>3.6</v>
          </cell>
          <cell r="BR97">
            <v>2.5</v>
          </cell>
          <cell r="BT97">
            <v>1</v>
          </cell>
          <cell r="BU97">
            <v>2</v>
          </cell>
          <cell r="BV97">
            <v>9.1999999999999993</v>
          </cell>
          <cell r="BW97">
            <v>-1.6</v>
          </cell>
          <cell r="BX97">
            <v>1.2</v>
          </cell>
          <cell r="CB97">
            <v>0.1</v>
          </cell>
          <cell r="CC97">
            <v>-0.4</v>
          </cell>
          <cell r="CD97">
            <v>1.6</v>
          </cell>
          <cell r="CE97">
            <v>1.4</v>
          </cell>
          <cell r="CF97">
            <v>1</v>
          </cell>
          <cell r="CG97">
            <v>-1.1000000000000001</v>
          </cell>
          <cell r="CH97">
            <v>-0.3</v>
          </cell>
          <cell r="CI97">
            <v>-2.1</v>
          </cell>
          <cell r="CJ97">
            <v>0</v>
          </cell>
          <cell r="CM97">
            <v>2.9</v>
          </cell>
          <cell r="CP97">
            <v>3.7</v>
          </cell>
          <cell r="CS97">
            <v>2.2000000000000002</v>
          </cell>
          <cell r="CV97">
            <v>2.2000000000000002</v>
          </cell>
          <cell r="CW97">
            <v>2.2000000000000002</v>
          </cell>
          <cell r="CX97">
            <v>1.5</v>
          </cell>
          <cell r="CY97">
            <v>0.2</v>
          </cell>
          <cell r="CZ97">
            <v>0.3</v>
          </cell>
          <cell r="DA97">
            <v>1.2</v>
          </cell>
          <cell r="DB97">
            <v>0.1</v>
          </cell>
          <cell r="DC97">
            <v>1.4</v>
          </cell>
          <cell r="DD97">
            <v>0.9</v>
          </cell>
          <cell r="DE97">
            <v>0.6</v>
          </cell>
          <cell r="DF97">
            <v>1.3</v>
          </cell>
          <cell r="DG97">
            <v>3521</v>
          </cell>
          <cell r="DH97">
            <v>798</v>
          </cell>
          <cell r="DI97">
            <v>4135</v>
          </cell>
          <cell r="DN97">
            <v>3920</v>
          </cell>
          <cell r="DP97">
            <v>4568</v>
          </cell>
          <cell r="DQ97">
            <v>4035</v>
          </cell>
          <cell r="DR97">
            <v>3686</v>
          </cell>
          <cell r="DS97">
            <v>2744</v>
          </cell>
          <cell r="DT97">
            <v>3199</v>
          </cell>
          <cell r="DV97">
            <v>18696</v>
          </cell>
          <cell r="DW97">
            <v>2590</v>
          </cell>
          <cell r="DX97">
            <v>109</v>
          </cell>
          <cell r="DY97">
            <v>2320</v>
          </cell>
          <cell r="DZ97">
            <v>4870</v>
          </cell>
          <cell r="ED97">
            <v>9974</v>
          </cell>
          <cell r="EE97">
            <v>6129</v>
          </cell>
          <cell r="EF97">
            <v>5768</v>
          </cell>
          <cell r="EG97">
            <v>3687</v>
          </cell>
          <cell r="EH97">
            <v>1810</v>
          </cell>
          <cell r="EI97">
            <v>374</v>
          </cell>
          <cell r="EJ97">
            <v>1140</v>
          </cell>
          <cell r="EK97">
            <v>3139</v>
          </cell>
          <cell r="EL97">
            <v>6295</v>
          </cell>
          <cell r="EO97">
            <v>1440</v>
          </cell>
          <cell r="ER97">
            <v>6428</v>
          </cell>
          <cell r="EU97">
            <v>3155</v>
          </cell>
          <cell r="EX97">
            <v>4956</v>
          </cell>
          <cell r="EY97">
            <v>3160</v>
          </cell>
          <cell r="EZ97">
            <v>9194</v>
          </cell>
          <cell r="FA97">
            <v>8734</v>
          </cell>
          <cell r="FB97">
            <v>6575</v>
          </cell>
          <cell r="FC97">
            <v>1013</v>
          </cell>
          <cell r="FD97">
            <v>3084</v>
          </cell>
          <cell r="FE97">
            <v>14353</v>
          </cell>
          <cell r="FF97">
            <v>126009</v>
          </cell>
          <cell r="FG97">
            <v>12524</v>
          </cell>
          <cell r="FH97">
            <v>3902</v>
          </cell>
          <cell r="FI97">
            <v>139885</v>
          </cell>
          <cell r="FJ97">
            <v>-3.7</v>
          </cell>
          <cell r="FK97">
            <v>-3.5</v>
          </cell>
          <cell r="FL97">
            <v>-3.7</v>
          </cell>
          <cell r="FQ97">
            <v>6.1</v>
          </cell>
          <cell r="FS97">
            <v>6.4</v>
          </cell>
          <cell r="FT97">
            <v>-2.9</v>
          </cell>
          <cell r="FU97">
            <v>2.2999999999999998</v>
          </cell>
          <cell r="FV97">
            <v>2</v>
          </cell>
          <cell r="FW97">
            <v>2</v>
          </cell>
          <cell r="FY97">
            <v>0.2</v>
          </cell>
          <cell r="FZ97">
            <v>0.1</v>
          </cell>
          <cell r="GA97">
            <v>19.5</v>
          </cell>
          <cell r="GB97">
            <v>-3.5</v>
          </cell>
          <cell r="GC97">
            <v>-0.3</v>
          </cell>
          <cell r="GG97">
            <v>-1.4</v>
          </cell>
          <cell r="GH97">
            <v>-1.2</v>
          </cell>
          <cell r="GI97">
            <v>-0.4</v>
          </cell>
          <cell r="GJ97">
            <v>1</v>
          </cell>
          <cell r="GK97">
            <v>-2</v>
          </cell>
          <cell r="GL97">
            <v>0</v>
          </cell>
          <cell r="GM97">
            <v>-5.2</v>
          </cell>
          <cell r="GN97">
            <v>0.4</v>
          </cell>
          <cell r="GO97">
            <v>-1.5</v>
          </cell>
          <cell r="GR97">
            <v>2.4</v>
          </cell>
          <cell r="GU97">
            <v>3.4</v>
          </cell>
          <cell r="GX97">
            <v>2.6</v>
          </cell>
          <cell r="HA97">
            <v>2.6</v>
          </cell>
          <cell r="HB97">
            <v>2.6</v>
          </cell>
          <cell r="HC97">
            <v>1.2</v>
          </cell>
          <cell r="HD97">
            <v>-0.8</v>
          </cell>
          <cell r="HE97">
            <v>2.4</v>
          </cell>
          <cell r="HF97">
            <v>-0.3</v>
          </cell>
          <cell r="HG97">
            <v>-0.5</v>
          </cell>
          <cell r="HH97">
            <v>1.4</v>
          </cell>
          <cell r="HI97">
            <v>0.3</v>
          </cell>
          <cell r="HJ97">
            <v>4.4000000000000004</v>
          </cell>
          <cell r="HK97">
            <v>0.4</v>
          </cell>
          <cell r="HL97">
            <v>2872</v>
          </cell>
          <cell r="HM97">
            <v>746</v>
          </cell>
          <cell r="HN97">
            <v>3433</v>
          </cell>
          <cell r="HS97">
            <v>3785</v>
          </cell>
          <cell r="HU97">
            <v>4439</v>
          </cell>
          <cell r="HV97">
            <v>3892</v>
          </cell>
          <cell r="HW97">
            <v>3447</v>
          </cell>
          <cell r="HX97">
            <v>2578</v>
          </cell>
          <cell r="HY97">
            <v>2842</v>
          </cell>
          <cell r="IA97">
            <v>17293</v>
          </cell>
          <cell r="IB97">
            <v>2422</v>
          </cell>
          <cell r="IC97">
            <v>93</v>
          </cell>
          <cell r="ID97">
            <v>2501</v>
          </cell>
          <cell r="IE97">
            <v>4754</v>
          </cell>
          <cell r="II97">
            <v>9216</v>
          </cell>
          <cell r="IJ97">
            <v>5889</v>
          </cell>
          <cell r="IK97">
            <v>5403</v>
          </cell>
          <cell r="IL97">
            <v>3668</v>
          </cell>
          <cell r="IM97">
            <v>1688</v>
          </cell>
          <cell r="IN97">
            <v>372</v>
          </cell>
          <cell r="IO97">
            <v>1080</v>
          </cell>
          <cell r="IP97">
            <v>3056</v>
          </cell>
          <cell r="IQ97">
            <v>5993</v>
          </cell>
        </row>
        <row r="98">
          <cell r="B98">
            <v>3732</v>
          </cell>
          <cell r="C98">
            <v>792</v>
          </cell>
          <cell r="D98">
            <v>4350</v>
          </cell>
          <cell r="I98">
            <v>3730</v>
          </cell>
          <cell r="K98">
            <v>4314</v>
          </cell>
          <cell r="L98">
            <v>3931</v>
          </cell>
          <cell r="M98">
            <v>3726</v>
          </cell>
          <cell r="N98">
            <v>2763</v>
          </cell>
          <cell r="O98">
            <v>3273</v>
          </cell>
          <cell r="Q98">
            <v>18754</v>
          </cell>
          <cell r="R98">
            <v>2636</v>
          </cell>
          <cell r="S98">
            <v>122</v>
          </cell>
          <cell r="T98">
            <v>2303</v>
          </cell>
          <cell r="U98">
            <v>4941</v>
          </cell>
          <cell r="Y98">
            <v>10093</v>
          </cell>
          <cell r="Z98">
            <v>6166</v>
          </cell>
          <cell r="AA98">
            <v>5901</v>
          </cell>
          <cell r="AB98">
            <v>3739</v>
          </cell>
          <cell r="AC98">
            <v>1861</v>
          </cell>
          <cell r="AD98">
            <v>366</v>
          </cell>
          <cell r="AE98">
            <v>1144</v>
          </cell>
          <cell r="AF98">
            <v>2969</v>
          </cell>
          <cell r="AG98">
            <v>6307</v>
          </cell>
          <cell r="AJ98">
            <v>1488</v>
          </cell>
          <cell r="AM98">
            <v>6445</v>
          </cell>
          <cell r="AP98">
            <v>3210</v>
          </cell>
          <cell r="AS98">
            <v>5042</v>
          </cell>
          <cell r="AT98">
            <v>3215</v>
          </cell>
          <cell r="AU98">
            <v>9286</v>
          </cell>
          <cell r="AV98">
            <v>8768</v>
          </cell>
          <cell r="AW98">
            <v>6500</v>
          </cell>
          <cell r="AX98">
            <v>1048</v>
          </cell>
          <cell r="AY98">
            <v>3119</v>
          </cell>
          <cell r="AZ98">
            <v>14548</v>
          </cell>
          <cell r="BA98">
            <v>127042</v>
          </cell>
          <cell r="BB98">
            <v>12432</v>
          </cell>
          <cell r="BC98">
            <v>2272</v>
          </cell>
          <cell r="BD98">
            <v>142462</v>
          </cell>
          <cell r="BE98">
            <v>5.2</v>
          </cell>
          <cell r="BF98">
            <v>-2.2999999999999998</v>
          </cell>
          <cell r="BG98">
            <v>4.3</v>
          </cell>
          <cell r="BL98">
            <v>-1.9</v>
          </cell>
          <cell r="BN98">
            <v>-2.2999999999999998</v>
          </cell>
          <cell r="BO98">
            <v>-1.8</v>
          </cell>
          <cell r="BP98">
            <v>1.8</v>
          </cell>
          <cell r="BQ98">
            <v>1</v>
          </cell>
          <cell r="BR98">
            <v>1.9</v>
          </cell>
          <cell r="BT98">
            <v>0.5</v>
          </cell>
          <cell r="BU98">
            <v>1.1000000000000001</v>
          </cell>
          <cell r="BV98">
            <v>15.7</v>
          </cell>
          <cell r="BW98">
            <v>-1.5</v>
          </cell>
          <cell r="BX98">
            <v>0.9</v>
          </cell>
          <cell r="CB98">
            <v>0.7</v>
          </cell>
          <cell r="CC98">
            <v>0.2</v>
          </cell>
          <cell r="CD98">
            <v>1.1000000000000001</v>
          </cell>
          <cell r="CE98">
            <v>1.2</v>
          </cell>
          <cell r="CF98">
            <v>0.2</v>
          </cell>
          <cell r="CG98">
            <v>-0.8</v>
          </cell>
          <cell r="CH98">
            <v>-1.4</v>
          </cell>
          <cell r="CI98">
            <v>-3.6</v>
          </cell>
          <cell r="CJ98">
            <v>-0.8</v>
          </cell>
          <cell r="CM98">
            <v>2.8</v>
          </cell>
          <cell r="CP98">
            <v>0.7</v>
          </cell>
          <cell r="CS98">
            <v>2.2000000000000002</v>
          </cell>
          <cell r="CV98">
            <v>2.2000000000000002</v>
          </cell>
          <cell r="CW98">
            <v>2.2000000000000002</v>
          </cell>
          <cell r="CX98">
            <v>1.1000000000000001</v>
          </cell>
          <cell r="CY98">
            <v>-0.1</v>
          </cell>
          <cell r="CZ98">
            <v>-0.1</v>
          </cell>
          <cell r="DA98">
            <v>2.2999999999999998</v>
          </cell>
          <cell r="DB98">
            <v>0.5</v>
          </cell>
          <cell r="DC98">
            <v>1.3</v>
          </cell>
          <cell r="DD98">
            <v>0.8</v>
          </cell>
          <cell r="DE98">
            <v>0.7</v>
          </cell>
          <cell r="DF98">
            <v>1.4</v>
          </cell>
          <cell r="DG98">
            <v>3620</v>
          </cell>
          <cell r="DH98">
            <v>802</v>
          </cell>
          <cell r="DI98">
            <v>4241</v>
          </cell>
          <cell r="DN98">
            <v>3731</v>
          </cell>
          <cell r="DP98">
            <v>4314</v>
          </cell>
          <cell r="DQ98">
            <v>3830</v>
          </cell>
          <cell r="DR98">
            <v>3703</v>
          </cell>
          <cell r="DS98">
            <v>2744</v>
          </cell>
          <cell r="DT98">
            <v>3302</v>
          </cell>
          <cell r="DV98">
            <v>18616</v>
          </cell>
          <cell r="DW98">
            <v>2641</v>
          </cell>
          <cell r="DX98">
            <v>119</v>
          </cell>
          <cell r="DY98">
            <v>2282</v>
          </cell>
          <cell r="DZ98">
            <v>4928</v>
          </cell>
          <cell r="ED98">
            <v>9857</v>
          </cell>
          <cell r="EE98">
            <v>6143</v>
          </cell>
          <cell r="EF98">
            <v>5926</v>
          </cell>
          <cell r="EG98">
            <v>3737</v>
          </cell>
          <cell r="EH98">
            <v>1894</v>
          </cell>
          <cell r="EI98">
            <v>361</v>
          </cell>
          <cell r="EJ98">
            <v>1145</v>
          </cell>
          <cell r="EK98">
            <v>2977</v>
          </cell>
          <cell r="EL98">
            <v>6360</v>
          </cell>
          <cell r="EO98">
            <v>1490</v>
          </cell>
          <cell r="ER98">
            <v>6508</v>
          </cell>
          <cell r="EU98">
            <v>3206</v>
          </cell>
          <cell r="EX98">
            <v>5036</v>
          </cell>
          <cell r="EY98">
            <v>3211</v>
          </cell>
          <cell r="EZ98">
            <v>9194</v>
          </cell>
          <cell r="FA98">
            <v>8773</v>
          </cell>
          <cell r="FB98">
            <v>6507</v>
          </cell>
          <cell r="FC98">
            <v>1045</v>
          </cell>
          <cell r="FD98">
            <v>3136</v>
          </cell>
          <cell r="FE98">
            <v>14536</v>
          </cell>
          <cell r="FF98">
            <v>126521</v>
          </cell>
          <cell r="FG98">
            <v>12360</v>
          </cell>
          <cell r="FH98">
            <v>2254</v>
          </cell>
          <cell r="FI98">
            <v>142053</v>
          </cell>
          <cell r="FJ98">
            <v>2.8</v>
          </cell>
          <cell r="FK98">
            <v>0.5</v>
          </cell>
          <cell r="FL98">
            <v>2.6</v>
          </cell>
          <cell r="FQ98">
            <v>-4.8</v>
          </cell>
          <cell r="FS98">
            <v>-5.6</v>
          </cell>
          <cell r="FT98">
            <v>-5.0999999999999996</v>
          </cell>
          <cell r="FU98">
            <v>0.5</v>
          </cell>
          <cell r="FV98">
            <v>0</v>
          </cell>
          <cell r="FW98">
            <v>3.2</v>
          </cell>
          <cell r="FY98">
            <v>-0.4</v>
          </cell>
          <cell r="FZ98">
            <v>2</v>
          </cell>
          <cell r="GA98">
            <v>9.3000000000000007</v>
          </cell>
          <cell r="GB98">
            <v>-1.7</v>
          </cell>
          <cell r="GC98">
            <v>1.2</v>
          </cell>
          <cell r="GG98">
            <v>-1.2</v>
          </cell>
          <cell r="GH98">
            <v>0.2</v>
          </cell>
          <cell r="GI98">
            <v>2.7</v>
          </cell>
          <cell r="GJ98">
            <v>1.3</v>
          </cell>
          <cell r="GK98">
            <v>4.5999999999999996</v>
          </cell>
          <cell r="GL98">
            <v>-3.4</v>
          </cell>
          <cell r="GM98">
            <v>0.4</v>
          </cell>
          <cell r="GN98">
            <v>-5.2</v>
          </cell>
          <cell r="GO98">
            <v>1</v>
          </cell>
          <cell r="GR98">
            <v>3.5</v>
          </cell>
          <cell r="GU98">
            <v>1.3</v>
          </cell>
          <cell r="GX98">
            <v>1.6</v>
          </cell>
          <cell r="HA98">
            <v>1.6</v>
          </cell>
          <cell r="HB98">
            <v>1.6</v>
          </cell>
          <cell r="HC98">
            <v>0</v>
          </cell>
          <cell r="HD98">
            <v>0.4</v>
          </cell>
          <cell r="HE98">
            <v>-1</v>
          </cell>
          <cell r="HF98">
            <v>3.1</v>
          </cell>
          <cell r="HG98">
            <v>1.7</v>
          </cell>
          <cell r="HH98">
            <v>1.3</v>
          </cell>
          <cell r="HI98">
            <v>0.4</v>
          </cell>
          <cell r="HJ98">
            <v>-1.3</v>
          </cell>
          <cell r="HK98">
            <v>1.5</v>
          </cell>
          <cell r="HL98">
            <v>1722</v>
          </cell>
          <cell r="HM98">
            <v>816</v>
          </cell>
          <cell r="HN98">
            <v>2291</v>
          </cell>
          <cell r="HS98">
            <v>3710</v>
          </cell>
          <cell r="HU98">
            <v>4282</v>
          </cell>
          <cell r="HV98">
            <v>3681</v>
          </cell>
          <cell r="HW98">
            <v>3702</v>
          </cell>
          <cell r="HX98">
            <v>2731</v>
          </cell>
          <cell r="HY98">
            <v>3347</v>
          </cell>
          <cell r="IA98">
            <v>18542</v>
          </cell>
          <cell r="IB98">
            <v>2698</v>
          </cell>
          <cell r="IC98">
            <v>127</v>
          </cell>
          <cell r="ID98">
            <v>2130</v>
          </cell>
          <cell r="IE98">
            <v>4911</v>
          </cell>
          <cell r="II98">
            <v>10414</v>
          </cell>
          <cell r="IJ98">
            <v>6099</v>
          </cell>
          <cell r="IK98">
            <v>5870</v>
          </cell>
          <cell r="IL98">
            <v>3551</v>
          </cell>
          <cell r="IM98">
            <v>1865</v>
          </cell>
          <cell r="IN98">
            <v>351</v>
          </cell>
          <cell r="IO98">
            <v>1164</v>
          </cell>
          <cell r="IP98">
            <v>2961</v>
          </cell>
          <cell r="IQ98">
            <v>6278</v>
          </cell>
        </row>
        <row r="99">
          <cell r="B99">
            <v>4052</v>
          </cell>
          <cell r="C99">
            <v>772</v>
          </cell>
          <cell r="D99">
            <v>4669</v>
          </cell>
          <cell r="I99">
            <v>3653</v>
          </cell>
          <cell r="K99">
            <v>4183</v>
          </cell>
          <cell r="L99">
            <v>3930</v>
          </cell>
          <cell r="M99">
            <v>3775</v>
          </cell>
          <cell r="N99">
            <v>2751</v>
          </cell>
          <cell r="O99">
            <v>3305</v>
          </cell>
          <cell r="Q99">
            <v>18866</v>
          </cell>
          <cell r="R99">
            <v>2655</v>
          </cell>
          <cell r="S99">
            <v>140</v>
          </cell>
          <cell r="T99">
            <v>2288</v>
          </cell>
          <cell r="U99">
            <v>4991</v>
          </cell>
          <cell r="Y99">
            <v>10348</v>
          </cell>
          <cell r="Z99">
            <v>6283</v>
          </cell>
          <cell r="AA99">
            <v>5953</v>
          </cell>
          <cell r="AB99">
            <v>3772</v>
          </cell>
          <cell r="AC99">
            <v>1874</v>
          </cell>
          <cell r="AD99">
            <v>368</v>
          </cell>
          <cell r="AE99">
            <v>1134</v>
          </cell>
          <cell r="AF99">
            <v>2909</v>
          </cell>
          <cell r="AG99">
            <v>6316</v>
          </cell>
          <cell r="AJ99">
            <v>1518</v>
          </cell>
          <cell r="AM99">
            <v>6326</v>
          </cell>
          <cell r="AP99">
            <v>3290</v>
          </cell>
          <cell r="AS99">
            <v>5168</v>
          </cell>
          <cell r="AT99">
            <v>3295</v>
          </cell>
          <cell r="AU99">
            <v>9334</v>
          </cell>
          <cell r="AV99">
            <v>8794</v>
          </cell>
          <cell r="AW99">
            <v>6502</v>
          </cell>
          <cell r="AX99">
            <v>1077</v>
          </cell>
          <cell r="AY99">
            <v>3139</v>
          </cell>
          <cell r="AZ99">
            <v>14701</v>
          </cell>
          <cell r="BA99">
            <v>128413</v>
          </cell>
          <cell r="BB99">
            <v>12648</v>
          </cell>
          <cell r="BC99">
            <v>906</v>
          </cell>
          <cell r="BD99">
            <v>143842</v>
          </cell>
          <cell r="BE99">
            <v>8.6</v>
          </cell>
          <cell r="BF99">
            <v>-2.5</v>
          </cell>
          <cell r="BG99">
            <v>7.3</v>
          </cell>
          <cell r="BL99">
            <v>-2.1</v>
          </cell>
          <cell r="BN99">
            <v>-3</v>
          </cell>
          <cell r="BO99">
            <v>0</v>
          </cell>
          <cell r="BP99">
            <v>1.3</v>
          </cell>
          <cell r="BQ99">
            <v>-0.4</v>
          </cell>
          <cell r="BR99">
            <v>1</v>
          </cell>
          <cell r="BT99">
            <v>0.6</v>
          </cell>
          <cell r="BU99">
            <v>0.7</v>
          </cell>
          <cell r="BV99">
            <v>15.3</v>
          </cell>
          <cell r="BW99">
            <v>-0.6</v>
          </cell>
          <cell r="BX99">
            <v>1</v>
          </cell>
          <cell r="CB99">
            <v>2.5</v>
          </cell>
          <cell r="CC99">
            <v>1.9</v>
          </cell>
          <cell r="CD99">
            <v>0.9</v>
          </cell>
          <cell r="CE99">
            <v>0.9</v>
          </cell>
          <cell r="CF99">
            <v>0.7</v>
          </cell>
          <cell r="CG99">
            <v>0.6</v>
          </cell>
          <cell r="CH99">
            <v>-0.9</v>
          </cell>
          <cell r="CI99">
            <v>-2</v>
          </cell>
          <cell r="CJ99">
            <v>0.1</v>
          </cell>
          <cell r="CM99">
            <v>2</v>
          </cell>
          <cell r="CP99">
            <v>-1.8</v>
          </cell>
          <cell r="CS99">
            <v>2.5</v>
          </cell>
          <cell r="CV99">
            <v>2.5</v>
          </cell>
          <cell r="CW99">
            <v>2.5</v>
          </cell>
          <cell r="CX99">
            <v>0.5</v>
          </cell>
          <cell r="CY99">
            <v>0.3</v>
          </cell>
          <cell r="CZ99">
            <v>0</v>
          </cell>
          <cell r="DA99">
            <v>2.8</v>
          </cell>
          <cell r="DB99">
            <v>0.6</v>
          </cell>
          <cell r="DC99">
            <v>1.1000000000000001</v>
          </cell>
          <cell r="DD99">
            <v>1.1000000000000001</v>
          </cell>
          <cell r="DE99">
            <v>1.7</v>
          </cell>
          <cell r="DF99">
            <v>1</v>
          </cell>
          <cell r="DG99">
            <v>4157</v>
          </cell>
          <cell r="DH99">
            <v>765</v>
          </cell>
          <cell r="DI99">
            <v>4773</v>
          </cell>
          <cell r="DN99">
            <v>3528</v>
          </cell>
          <cell r="DP99">
            <v>4035</v>
          </cell>
          <cell r="DQ99">
            <v>3947</v>
          </cell>
          <cell r="DR99">
            <v>3750</v>
          </cell>
          <cell r="DS99">
            <v>2781</v>
          </cell>
          <cell r="DT99">
            <v>3305</v>
          </cell>
          <cell r="DV99">
            <v>18864</v>
          </cell>
          <cell r="DW99">
            <v>2665</v>
          </cell>
          <cell r="DX99">
            <v>140</v>
          </cell>
          <cell r="DY99">
            <v>2336</v>
          </cell>
          <cell r="DZ99">
            <v>5033</v>
          </cell>
          <cell r="ED99">
            <v>10547</v>
          </cell>
          <cell r="EE99">
            <v>6267</v>
          </cell>
          <cell r="EF99">
            <v>5977</v>
          </cell>
          <cell r="EG99">
            <v>3793</v>
          </cell>
          <cell r="EH99">
            <v>1869</v>
          </cell>
          <cell r="EI99">
            <v>365</v>
          </cell>
          <cell r="EJ99">
            <v>1145</v>
          </cell>
          <cell r="EK99">
            <v>2812</v>
          </cell>
          <cell r="EL99">
            <v>6259</v>
          </cell>
          <cell r="EO99">
            <v>1534</v>
          </cell>
          <cell r="ER99">
            <v>6358</v>
          </cell>
          <cell r="EU99">
            <v>3272</v>
          </cell>
          <cell r="EX99">
            <v>5140</v>
          </cell>
          <cell r="EY99">
            <v>3277</v>
          </cell>
          <cell r="EZ99">
            <v>9479</v>
          </cell>
          <cell r="FA99">
            <v>8751</v>
          </cell>
          <cell r="FB99">
            <v>6470</v>
          </cell>
          <cell r="FC99">
            <v>1089</v>
          </cell>
          <cell r="FD99">
            <v>3143</v>
          </cell>
          <cell r="FE99">
            <v>14740</v>
          </cell>
          <cell r="FF99">
            <v>128615</v>
          </cell>
          <cell r="FG99">
            <v>12516</v>
          </cell>
          <cell r="FH99">
            <v>699</v>
          </cell>
          <cell r="FI99">
            <v>144901</v>
          </cell>
          <cell r="FJ99">
            <v>14.8</v>
          </cell>
          <cell r="FK99">
            <v>-4.5999999999999996</v>
          </cell>
          <cell r="FL99">
            <v>12.6</v>
          </cell>
          <cell r="FQ99">
            <v>-5.5</v>
          </cell>
          <cell r="FS99">
            <v>-6.5</v>
          </cell>
          <cell r="FT99">
            <v>3.1</v>
          </cell>
          <cell r="FU99">
            <v>1.3</v>
          </cell>
          <cell r="FV99">
            <v>1.3</v>
          </cell>
          <cell r="FW99">
            <v>0.1</v>
          </cell>
          <cell r="FY99">
            <v>1.3</v>
          </cell>
          <cell r="FZ99">
            <v>0.9</v>
          </cell>
          <cell r="GA99">
            <v>17</v>
          </cell>
          <cell r="GB99">
            <v>2.2999999999999998</v>
          </cell>
          <cell r="GC99">
            <v>2.1</v>
          </cell>
          <cell r="GG99">
            <v>7</v>
          </cell>
          <cell r="GH99">
            <v>2</v>
          </cell>
          <cell r="GI99">
            <v>0.9</v>
          </cell>
          <cell r="GJ99">
            <v>1.5</v>
          </cell>
          <cell r="GK99">
            <v>-1.3</v>
          </cell>
          <cell r="GL99">
            <v>1.1000000000000001</v>
          </cell>
          <cell r="GM99">
            <v>0</v>
          </cell>
          <cell r="GN99">
            <v>-5.5</v>
          </cell>
          <cell r="GO99">
            <v>-1.6</v>
          </cell>
          <cell r="GR99">
            <v>3</v>
          </cell>
          <cell r="GU99">
            <v>-2.2999999999999998</v>
          </cell>
          <cell r="GX99">
            <v>2.1</v>
          </cell>
          <cell r="HA99">
            <v>2.1</v>
          </cell>
          <cell r="HB99">
            <v>2.1</v>
          </cell>
          <cell r="HC99">
            <v>3.1</v>
          </cell>
          <cell r="HD99">
            <v>-0.2</v>
          </cell>
          <cell r="HE99">
            <v>-0.6</v>
          </cell>
          <cell r="HF99">
            <v>4.2</v>
          </cell>
          <cell r="HG99">
            <v>0.2</v>
          </cell>
          <cell r="HH99">
            <v>1.4</v>
          </cell>
          <cell r="HI99">
            <v>1.7</v>
          </cell>
          <cell r="HJ99">
            <v>1.3</v>
          </cell>
          <cell r="HK99">
            <v>2</v>
          </cell>
          <cell r="HL99">
            <v>2726</v>
          </cell>
          <cell r="HM99">
            <v>791</v>
          </cell>
          <cell r="HN99">
            <v>3311</v>
          </cell>
          <cell r="HS99">
            <v>3613</v>
          </cell>
          <cell r="HU99">
            <v>4133</v>
          </cell>
          <cell r="HV99">
            <v>3926</v>
          </cell>
          <cell r="HW99">
            <v>3842</v>
          </cell>
          <cell r="HX99">
            <v>2857</v>
          </cell>
          <cell r="HY99">
            <v>3470</v>
          </cell>
          <cell r="IA99">
            <v>19503</v>
          </cell>
          <cell r="IB99">
            <v>2900</v>
          </cell>
          <cell r="IC99">
            <v>163</v>
          </cell>
          <cell r="ID99">
            <v>2181</v>
          </cell>
          <cell r="IE99">
            <v>5261</v>
          </cell>
          <cell r="II99">
            <v>10352</v>
          </cell>
          <cell r="IJ99">
            <v>6362</v>
          </cell>
          <cell r="IK99">
            <v>5888</v>
          </cell>
          <cell r="IL99">
            <v>3686</v>
          </cell>
          <cell r="IM99">
            <v>1934</v>
          </cell>
          <cell r="IN99">
            <v>380</v>
          </cell>
          <cell r="IO99">
            <v>1163</v>
          </cell>
          <cell r="IP99">
            <v>2824</v>
          </cell>
          <cell r="IQ99">
            <v>6448</v>
          </cell>
        </row>
        <row r="100">
          <cell r="B100">
            <v>4392</v>
          </cell>
          <cell r="C100">
            <v>757</v>
          </cell>
          <cell r="D100">
            <v>5011</v>
          </cell>
          <cell r="I100">
            <v>3672</v>
          </cell>
          <cell r="K100">
            <v>4162</v>
          </cell>
          <cell r="L100">
            <v>4000</v>
          </cell>
          <cell r="M100">
            <v>3796</v>
          </cell>
          <cell r="N100">
            <v>2736</v>
          </cell>
          <cell r="O100">
            <v>3322</v>
          </cell>
          <cell r="Q100">
            <v>19017</v>
          </cell>
          <cell r="R100">
            <v>2677</v>
          </cell>
          <cell r="S100">
            <v>156</v>
          </cell>
          <cell r="T100">
            <v>2316</v>
          </cell>
          <cell r="U100">
            <v>5068</v>
          </cell>
          <cell r="Y100">
            <v>10536</v>
          </cell>
          <cell r="Z100">
            <v>6433</v>
          </cell>
          <cell r="AA100">
            <v>5997</v>
          </cell>
          <cell r="AB100">
            <v>3804</v>
          </cell>
          <cell r="AC100">
            <v>1890</v>
          </cell>
          <cell r="AD100">
            <v>377</v>
          </cell>
          <cell r="AE100">
            <v>1153</v>
          </cell>
          <cell r="AF100">
            <v>2981</v>
          </cell>
          <cell r="AG100">
            <v>6413</v>
          </cell>
          <cell r="AJ100">
            <v>1534</v>
          </cell>
          <cell r="AM100">
            <v>6236</v>
          </cell>
          <cell r="AP100">
            <v>3369</v>
          </cell>
          <cell r="AS100">
            <v>5293</v>
          </cell>
          <cell r="AT100">
            <v>3375</v>
          </cell>
          <cell r="AU100">
            <v>9321</v>
          </cell>
          <cell r="AV100">
            <v>8827</v>
          </cell>
          <cell r="AW100">
            <v>6547</v>
          </cell>
          <cell r="AX100">
            <v>1091</v>
          </cell>
          <cell r="AY100">
            <v>3155</v>
          </cell>
          <cell r="AZ100">
            <v>14807</v>
          </cell>
          <cell r="BA100">
            <v>130124</v>
          </cell>
          <cell r="BB100">
            <v>12892</v>
          </cell>
          <cell r="BC100">
            <v>-283</v>
          </cell>
          <cell r="BD100">
            <v>144325</v>
          </cell>
          <cell r="BE100">
            <v>8.4</v>
          </cell>
          <cell r="BF100">
            <v>-2</v>
          </cell>
          <cell r="BG100">
            <v>7.3</v>
          </cell>
          <cell r="BL100">
            <v>0.5</v>
          </cell>
          <cell r="BN100">
            <v>-0.5</v>
          </cell>
          <cell r="BO100">
            <v>1.8</v>
          </cell>
          <cell r="BP100">
            <v>0.6</v>
          </cell>
          <cell r="BQ100">
            <v>-0.5</v>
          </cell>
          <cell r="BR100">
            <v>0.5</v>
          </cell>
          <cell r="BT100">
            <v>0.8</v>
          </cell>
          <cell r="BU100">
            <v>0.8</v>
          </cell>
          <cell r="BV100">
            <v>11.4</v>
          </cell>
          <cell r="BW100">
            <v>1.2</v>
          </cell>
          <cell r="BX100">
            <v>1.5</v>
          </cell>
          <cell r="CB100">
            <v>1.8</v>
          </cell>
          <cell r="CC100">
            <v>2.4</v>
          </cell>
          <cell r="CD100">
            <v>0.7</v>
          </cell>
          <cell r="CE100">
            <v>0.8</v>
          </cell>
          <cell r="CF100">
            <v>0.9</v>
          </cell>
          <cell r="CG100">
            <v>2.4</v>
          </cell>
          <cell r="CH100">
            <v>1.7</v>
          </cell>
          <cell r="CI100">
            <v>2.5</v>
          </cell>
          <cell r="CJ100">
            <v>1.5</v>
          </cell>
          <cell r="CM100">
            <v>1</v>
          </cell>
          <cell r="CP100">
            <v>-1.4</v>
          </cell>
          <cell r="CS100">
            <v>2.4</v>
          </cell>
          <cell r="CV100">
            <v>2.4</v>
          </cell>
          <cell r="CW100">
            <v>2.4</v>
          </cell>
          <cell r="CX100">
            <v>-0.1</v>
          </cell>
          <cell r="CY100">
            <v>0.4</v>
          </cell>
          <cell r="CZ100">
            <v>0.7</v>
          </cell>
          <cell r="DA100">
            <v>1.2</v>
          </cell>
          <cell r="DB100">
            <v>0.5</v>
          </cell>
          <cell r="DC100">
            <v>0.7</v>
          </cell>
          <cell r="DD100">
            <v>1.3</v>
          </cell>
          <cell r="DE100">
            <v>1.9</v>
          </cell>
          <cell r="DF100">
            <v>0.3</v>
          </cell>
          <cell r="DG100">
            <v>4353</v>
          </cell>
          <cell r="DH100">
            <v>758</v>
          </cell>
          <cell r="DI100">
            <v>4971</v>
          </cell>
          <cell r="DN100">
            <v>3777</v>
          </cell>
          <cell r="DP100">
            <v>4292</v>
          </cell>
          <cell r="DQ100">
            <v>4052</v>
          </cell>
          <cell r="DR100">
            <v>3883</v>
          </cell>
          <cell r="DS100">
            <v>2693</v>
          </cell>
          <cell r="DT100">
            <v>3307</v>
          </cell>
          <cell r="DV100">
            <v>19125</v>
          </cell>
          <cell r="DW100">
            <v>2660</v>
          </cell>
          <cell r="DX100">
            <v>160</v>
          </cell>
          <cell r="DY100">
            <v>2270</v>
          </cell>
          <cell r="DZ100">
            <v>5023</v>
          </cell>
          <cell r="ED100">
            <v>10482</v>
          </cell>
          <cell r="EE100">
            <v>6433</v>
          </cell>
          <cell r="EF100">
            <v>5972</v>
          </cell>
          <cell r="EG100">
            <v>3777</v>
          </cell>
          <cell r="EH100">
            <v>1870</v>
          </cell>
          <cell r="EI100">
            <v>381</v>
          </cell>
          <cell r="EJ100">
            <v>1129</v>
          </cell>
          <cell r="EK100">
            <v>3009</v>
          </cell>
          <cell r="EL100">
            <v>6391</v>
          </cell>
          <cell r="EO100">
            <v>1523</v>
          </cell>
          <cell r="ER100">
            <v>6056</v>
          </cell>
          <cell r="EU100">
            <v>3364</v>
          </cell>
          <cell r="EX100">
            <v>5285</v>
          </cell>
          <cell r="EY100">
            <v>3370</v>
          </cell>
          <cell r="EZ100">
            <v>9212</v>
          </cell>
          <cell r="FA100">
            <v>8903</v>
          </cell>
          <cell r="FB100">
            <v>6501</v>
          </cell>
          <cell r="FC100">
            <v>1090</v>
          </cell>
          <cell r="FD100">
            <v>3144</v>
          </cell>
          <cell r="FE100">
            <v>14789</v>
          </cell>
          <cell r="FF100">
            <v>130004</v>
          </cell>
          <cell r="FG100">
            <v>13043</v>
          </cell>
          <cell r="FH100">
            <v>-391</v>
          </cell>
          <cell r="FI100">
            <v>144318</v>
          </cell>
          <cell r="FJ100">
            <v>4.7</v>
          </cell>
          <cell r="FK100">
            <v>-0.9</v>
          </cell>
          <cell r="FL100">
            <v>4.0999999999999996</v>
          </cell>
          <cell r="FQ100">
            <v>7.1</v>
          </cell>
          <cell r="FS100">
            <v>6.4</v>
          </cell>
          <cell r="FT100">
            <v>2.7</v>
          </cell>
          <cell r="FU100">
            <v>3.5</v>
          </cell>
          <cell r="FV100">
            <v>-3.2</v>
          </cell>
          <cell r="FW100">
            <v>0</v>
          </cell>
          <cell r="FY100">
            <v>1.4</v>
          </cell>
          <cell r="FZ100">
            <v>-0.2</v>
          </cell>
          <cell r="GA100">
            <v>14.7</v>
          </cell>
          <cell r="GB100">
            <v>-2.8</v>
          </cell>
          <cell r="GC100">
            <v>-0.2</v>
          </cell>
          <cell r="GG100">
            <v>-0.6</v>
          </cell>
          <cell r="GH100">
            <v>2.6</v>
          </cell>
          <cell r="GI100">
            <v>-0.1</v>
          </cell>
          <cell r="GJ100">
            <v>-0.4</v>
          </cell>
          <cell r="GK100">
            <v>0</v>
          </cell>
          <cell r="GL100">
            <v>4.2</v>
          </cell>
          <cell r="GM100">
            <v>-1.4</v>
          </cell>
          <cell r="GN100">
            <v>7</v>
          </cell>
          <cell r="GO100">
            <v>2.1</v>
          </cell>
          <cell r="GR100">
            <v>-0.7</v>
          </cell>
          <cell r="GU100">
            <v>-4.7</v>
          </cell>
          <cell r="GX100">
            <v>2.8</v>
          </cell>
          <cell r="HA100">
            <v>2.8</v>
          </cell>
          <cell r="HB100">
            <v>2.8</v>
          </cell>
          <cell r="HC100">
            <v>-2.8</v>
          </cell>
          <cell r="HD100">
            <v>1.7</v>
          </cell>
          <cell r="HE100">
            <v>0.5</v>
          </cell>
          <cell r="HF100">
            <v>0.2</v>
          </cell>
          <cell r="HG100">
            <v>0</v>
          </cell>
          <cell r="HH100">
            <v>0.3</v>
          </cell>
          <cell r="HI100">
            <v>1.1000000000000001</v>
          </cell>
          <cell r="HJ100">
            <v>4.2</v>
          </cell>
          <cell r="HK100">
            <v>-0.4</v>
          </cell>
          <cell r="HL100">
            <v>9351</v>
          </cell>
          <cell r="HM100">
            <v>765</v>
          </cell>
          <cell r="HN100">
            <v>10135</v>
          </cell>
          <cell r="HS100">
            <v>3849</v>
          </cell>
          <cell r="HU100">
            <v>4340</v>
          </cell>
          <cell r="HV100">
            <v>4357</v>
          </cell>
          <cell r="HW100">
            <v>4023</v>
          </cell>
          <cell r="HX100">
            <v>2806</v>
          </cell>
          <cell r="HY100">
            <v>3478</v>
          </cell>
          <cell r="IA100">
            <v>19998</v>
          </cell>
          <cell r="IB100">
            <v>2544</v>
          </cell>
          <cell r="IC100">
            <v>149</v>
          </cell>
          <cell r="ID100">
            <v>2404</v>
          </cell>
          <cell r="IE100">
            <v>4951</v>
          </cell>
          <cell r="II100">
            <v>10895</v>
          </cell>
          <cell r="IJ100">
            <v>6629</v>
          </cell>
          <cell r="IK100">
            <v>6503</v>
          </cell>
          <cell r="IL100">
            <v>4098</v>
          </cell>
          <cell r="IM100">
            <v>1933</v>
          </cell>
          <cell r="IN100">
            <v>381</v>
          </cell>
          <cell r="IO100">
            <v>1126</v>
          </cell>
          <cell r="IP100">
            <v>3081</v>
          </cell>
          <cell r="IQ100">
            <v>6541</v>
          </cell>
        </row>
        <row r="101">
          <cell r="B101">
            <v>4478</v>
          </cell>
          <cell r="C101">
            <v>744</v>
          </cell>
          <cell r="D101">
            <v>5090</v>
          </cell>
          <cell r="I101">
            <v>3780</v>
          </cell>
          <cell r="K101">
            <v>4265</v>
          </cell>
          <cell r="L101">
            <v>4077</v>
          </cell>
          <cell r="M101">
            <v>3795</v>
          </cell>
          <cell r="N101">
            <v>2724</v>
          </cell>
          <cell r="O101">
            <v>3384</v>
          </cell>
          <cell r="Q101">
            <v>19117</v>
          </cell>
          <cell r="R101">
            <v>2695</v>
          </cell>
          <cell r="S101">
            <v>166</v>
          </cell>
          <cell r="T101">
            <v>2389</v>
          </cell>
          <cell r="U101">
            <v>5158</v>
          </cell>
          <cell r="Y101">
            <v>10491</v>
          </cell>
          <cell r="Z101">
            <v>6482</v>
          </cell>
          <cell r="AA101">
            <v>6016</v>
          </cell>
          <cell r="AB101">
            <v>3830</v>
          </cell>
          <cell r="AC101">
            <v>1893</v>
          </cell>
          <cell r="AD101">
            <v>387</v>
          </cell>
          <cell r="AE101">
            <v>1183</v>
          </cell>
          <cell r="AF101">
            <v>3113</v>
          </cell>
          <cell r="AG101">
            <v>6512</v>
          </cell>
          <cell r="AJ101">
            <v>1546</v>
          </cell>
          <cell r="AM101">
            <v>6264</v>
          </cell>
          <cell r="AP101">
            <v>3424</v>
          </cell>
          <cell r="AS101">
            <v>5379</v>
          </cell>
          <cell r="AT101">
            <v>3430</v>
          </cell>
          <cell r="AU101">
            <v>9219</v>
          </cell>
          <cell r="AV101">
            <v>8837</v>
          </cell>
          <cell r="AW101">
            <v>6648</v>
          </cell>
          <cell r="AX101">
            <v>1087</v>
          </cell>
          <cell r="AY101">
            <v>3178</v>
          </cell>
          <cell r="AZ101">
            <v>14885</v>
          </cell>
          <cell r="BA101">
            <v>131214</v>
          </cell>
          <cell r="BB101">
            <v>13017</v>
          </cell>
          <cell r="BC101">
            <v>-275</v>
          </cell>
          <cell r="BD101">
            <v>144180</v>
          </cell>
          <cell r="BE101">
            <v>2</v>
          </cell>
          <cell r="BF101">
            <v>-1.7</v>
          </cell>
          <cell r="BG101">
            <v>1.6</v>
          </cell>
          <cell r="BL101">
            <v>2.9</v>
          </cell>
          <cell r="BN101">
            <v>2.5</v>
          </cell>
          <cell r="BO101">
            <v>1.9</v>
          </cell>
          <cell r="BP101">
            <v>0</v>
          </cell>
          <cell r="BQ101">
            <v>-0.4</v>
          </cell>
          <cell r="BR101">
            <v>1.9</v>
          </cell>
          <cell r="BT101">
            <v>0.5</v>
          </cell>
          <cell r="BU101">
            <v>0.7</v>
          </cell>
          <cell r="BV101">
            <v>6.1</v>
          </cell>
          <cell r="BW101">
            <v>3.2</v>
          </cell>
          <cell r="BX101">
            <v>1.8</v>
          </cell>
          <cell r="CB101">
            <v>-0.4</v>
          </cell>
          <cell r="CC101">
            <v>0.8</v>
          </cell>
          <cell r="CD101">
            <v>0.3</v>
          </cell>
          <cell r="CE101">
            <v>0.7</v>
          </cell>
          <cell r="CF101">
            <v>0.2</v>
          </cell>
          <cell r="CG101">
            <v>2.6</v>
          </cell>
          <cell r="CH101">
            <v>2.6</v>
          </cell>
          <cell r="CI101">
            <v>4.4000000000000004</v>
          </cell>
          <cell r="CJ101">
            <v>1.5</v>
          </cell>
          <cell r="CM101">
            <v>0.8</v>
          </cell>
          <cell r="CP101">
            <v>0.4</v>
          </cell>
          <cell r="CS101">
            <v>1.6</v>
          </cell>
          <cell r="CV101">
            <v>1.6</v>
          </cell>
          <cell r="CW101">
            <v>1.6</v>
          </cell>
          <cell r="CX101">
            <v>-1.1000000000000001</v>
          </cell>
          <cell r="CY101">
            <v>0.1</v>
          </cell>
          <cell r="CZ101">
            <v>1.5</v>
          </cell>
          <cell r="DA101">
            <v>-0.3</v>
          </cell>
          <cell r="DB101">
            <v>0.7</v>
          </cell>
          <cell r="DC101">
            <v>0.5</v>
          </cell>
          <cell r="DD101">
            <v>0.8</v>
          </cell>
          <cell r="DE101">
            <v>1</v>
          </cell>
          <cell r="DF101">
            <v>-0.1</v>
          </cell>
          <cell r="DG101">
            <v>4493</v>
          </cell>
          <cell r="DH101">
            <v>740</v>
          </cell>
          <cell r="DI101">
            <v>5103</v>
          </cell>
          <cell r="DN101">
            <v>3663</v>
          </cell>
          <cell r="DP101">
            <v>4106</v>
          </cell>
          <cell r="DQ101">
            <v>4024</v>
          </cell>
          <cell r="DR101">
            <v>3702</v>
          </cell>
          <cell r="DS101">
            <v>2725</v>
          </cell>
          <cell r="DT101">
            <v>3346</v>
          </cell>
          <cell r="DV101">
            <v>18945</v>
          </cell>
          <cell r="DW101">
            <v>2698</v>
          </cell>
          <cell r="DX101">
            <v>165</v>
          </cell>
          <cell r="DY101">
            <v>2381</v>
          </cell>
          <cell r="DZ101">
            <v>5156</v>
          </cell>
          <cell r="ED101">
            <v>10598</v>
          </cell>
          <cell r="EE101">
            <v>6541</v>
          </cell>
          <cell r="EF101">
            <v>5997</v>
          </cell>
          <cell r="EG101">
            <v>3833</v>
          </cell>
          <cell r="EH101">
            <v>1902</v>
          </cell>
          <cell r="EI101">
            <v>385</v>
          </cell>
          <cell r="EJ101">
            <v>1181</v>
          </cell>
          <cell r="EK101">
            <v>3087</v>
          </cell>
          <cell r="EL101">
            <v>6514</v>
          </cell>
          <cell r="EO101">
            <v>1543</v>
          </cell>
          <cell r="ER101">
            <v>6356</v>
          </cell>
          <cell r="EU101">
            <v>3473</v>
          </cell>
          <cell r="EX101">
            <v>5455</v>
          </cell>
          <cell r="EY101">
            <v>3479</v>
          </cell>
          <cell r="EZ101">
            <v>9295</v>
          </cell>
          <cell r="FA101">
            <v>8774</v>
          </cell>
          <cell r="FB101">
            <v>6736</v>
          </cell>
          <cell r="FC101">
            <v>1090</v>
          </cell>
          <cell r="FD101">
            <v>3181</v>
          </cell>
          <cell r="FE101">
            <v>14880</v>
          </cell>
          <cell r="FF101">
            <v>131158</v>
          </cell>
          <cell r="FG101">
            <v>12930</v>
          </cell>
          <cell r="FH101">
            <v>-355</v>
          </cell>
          <cell r="FI101">
            <v>143112</v>
          </cell>
          <cell r="FJ101">
            <v>3.2</v>
          </cell>
          <cell r="FK101">
            <v>-2.4</v>
          </cell>
          <cell r="FL101">
            <v>2.7</v>
          </cell>
          <cell r="FQ101">
            <v>-3</v>
          </cell>
          <cell r="FS101">
            <v>-4.3</v>
          </cell>
          <cell r="FT101">
            <v>-0.7</v>
          </cell>
          <cell r="FU101">
            <v>-4.7</v>
          </cell>
          <cell r="FV101">
            <v>1.2</v>
          </cell>
          <cell r="FW101">
            <v>1.2</v>
          </cell>
          <cell r="FY101">
            <v>-0.9</v>
          </cell>
          <cell r="FZ101">
            <v>1.4</v>
          </cell>
          <cell r="GA101">
            <v>2.9</v>
          </cell>
          <cell r="GB101">
            <v>4.9000000000000004</v>
          </cell>
          <cell r="GC101">
            <v>2.6</v>
          </cell>
          <cell r="GG101">
            <v>1.1000000000000001</v>
          </cell>
          <cell r="GH101">
            <v>1.7</v>
          </cell>
          <cell r="GI101">
            <v>0.4</v>
          </cell>
          <cell r="GJ101">
            <v>1.5</v>
          </cell>
          <cell r="GK101">
            <v>1.7</v>
          </cell>
          <cell r="GL101">
            <v>1.1000000000000001</v>
          </cell>
          <cell r="GM101">
            <v>4.5999999999999996</v>
          </cell>
          <cell r="GN101">
            <v>2.6</v>
          </cell>
          <cell r="GO101">
            <v>1.9</v>
          </cell>
          <cell r="GR101">
            <v>1.3</v>
          </cell>
          <cell r="GU101">
            <v>5</v>
          </cell>
          <cell r="GX101">
            <v>3.2</v>
          </cell>
          <cell r="HA101">
            <v>3.2</v>
          </cell>
          <cell r="HB101">
            <v>3.2</v>
          </cell>
          <cell r="HC101">
            <v>0.9</v>
          </cell>
          <cell r="HD101">
            <v>-1.4</v>
          </cell>
          <cell r="HE101">
            <v>3.6</v>
          </cell>
          <cell r="HF101">
            <v>0</v>
          </cell>
          <cell r="HG101">
            <v>1.2</v>
          </cell>
          <cell r="HH101">
            <v>0.6</v>
          </cell>
          <cell r="HI101">
            <v>0.9</v>
          </cell>
          <cell r="HJ101">
            <v>-0.9</v>
          </cell>
          <cell r="HK101">
            <v>-0.8</v>
          </cell>
          <cell r="HL101">
            <v>3321</v>
          </cell>
          <cell r="HM101">
            <v>695</v>
          </cell>
          <cell r="HN101">
            <v>3865</v>
          </cell>
          <cell r="HS101">
            <v>3537</v>
          </cell>
          <cell r="HU101">
            <v>4013</v>
          </cell>
          <cell r="HV101">
            <v>3883</v>
          </cell>
          <cell r="HW101">
            <v>3475</v>
          </cell>
          <cell r="HX101">
            <v>2544</v>
          </cell>
          <cell r="HY101">
            <v>2967</v>
          </cell>
          <cell r="IA101">
            <v>17484</v>
          </cell>
          <cell r="IB101">
            <v>2524</v>
          </cell>
          <cell r="IC101">
            <v>142</v>
          </cell>
          <cell r="ID101">
            <v>2566</v>
          </cell>
          <cell r="IE101">
            <v>5022</v>
          </cell>
          <cell r="II101">
            <v>9755</v>
          </cell>
          <cell r="IJ101">
            <v>6270</v>
          </cell>
          <cell r="IK101">
            <v>5627</v>
          </cell>
          <cell r="IL101">
            <v>3805</v>
          </cell>
          <cell r="IM101">
            <v>1793</v>
          </cell>
          <cell r="IN101">
            <v>382</v>
          </cell>
          <cell r="IO101">
            <v>1129</v>
          </cell>
          <cell r="IP101">
            <v>3012</v>
          </cell>
          <cell r="IQ101">
            <v>6235</v>
          </cell>
        </row>
        <row r="102">
          <cell r="B102">
            <v>4223</v>
          </cell>
          <cell r="C102">
            <v>731</v>
          </cell>
          <cell r="D102">
            <v>4818</v>
          </cell>
          <cell r="I102">
            <v>3861</v>
          </cell>
          <cell r="K102">
            <v>4360</v>
          </cell>
          <cell r="L102">
            <v>4111</v>
          </cell>
          <cell r="M102">
            <v>3758</v>
          </cell>
          <cell r="N102">
            <v>2644</v>
          </cell>
          <cell r="O102">
            <v>3404</v>
          </cell>
          <cell r="Q102">
            <v>18894</v>
          </cell>
          <cell r="R102">
            <v>2712</v>
          </cell>
          <cell r="S102">
            <v>166</v>
          </cell>
          <cell r="T102">
            <v>2493</v>
          </cell>
          <cell r="U102">
            <v>5246</v>
          </cell>
          <cell r="Y102">
            <v>10216</v>
          </cell>
          <cell r="Z102">
            <v>6400</v>
          </cell>
          <cell r="AA102">
            <v>6034</v>
          </cell>
          <cell r="AB102">
            <v>3846</v>
          </cell>
          <cell r="AC102">
            <v>1865</v>
          </cell>
          <cell r="AD102">
            <v>389</v>
          </cell>
          <cell r="AE102">
            <v>1196</v>
          </cell>
          <cell r="AF102">
            <v>3136</v>
          </cell>
          <cell r="AG102">
            <v>6474</v>
          </cell>
          <cell r="AJ102">
            <v>1568</v>
          </cell>
          <cell r="AM102">
            <v>6342</v>
          </cell>
          <cell r="AP102">
            <v>3431</v>
          </cell>
          <cell r="AS102">
            <v>5390</v>
          </cell>
          <cell r="AT102">
            <v>3437</v>
          </cell>
          <cell r="AU102">
            <v>9105</v>
          </cell>
          <cell r="AV102">
            <v>8805</v>
          </cell>
          <cell r="AW102">
            <v>6750</v>
          </cell>
          <cell r="AX102">
            <v>1083</v>
          </cell>
          <cell r="AY102">
            <v>3212</v>
          </cell>
          <cell r="AZ102">
            <v>14965</v>
          </cell>
          <cell r="BA102">
            <v>130737</v>
          </cell>
          <cell r="BB102">
            <v>12854</v>
          </cell>
          <cell r="BC102">
            <v>472</v>
          </cell>
          <cell r="BD102">
            <v>143849</v>
          </cell>
          <cell r="BE102">
            <v>-5.7</v>
          </cell>
          <cell r="BF102">
            <v>-1.6</v>
          </cell>
          <cell r="BG102">
            <v>-5.4</v>
          </cell>
          <cell r="BL102">
            <v>2.1</v>
          </cell>
          <cell r="BN102">
            <v>2.2000000000000002</v>
          </cell>
          <cell r="BO102">
            <v>0.8</v>
          </cell>
          <cell r="BP102">
            <v>-1</v>
          </cell>
          <cell r="BQ102">
            <v>-3</v>
          </cell>
          <cell r="BR102">
            <v>0.6</v>
          </cell>
          <cell r="BT102">
            <v>-1.2</v>
          </cell>
          <cell r="BU102">
            <v>0.6</v>
          </cell>
          <cell r="BV102">
            <v>-0.1</v>
          </cell>
          <cell r="BW102">
            <v>4.3</v>
          </cell>
          <cell r="BX102">
            <v>1.7</v>
          </cell>
          <cell r="CB102">
            <v>-2.6</v>
          </cell>
          <cell r="CC102">
            <v>-1.3</v>
          </cell>
          <cell r="CD102">
            <v>0.3</v>
          </cell>
          <cell r="CE102">
            <v>0.4</v>
          </cell>
          <cell r="CF102">
            <v>-1.5</v>
          </cell>
          <cell r="CG102">
            <v>0.4</v>
          </cell>
          <cell r="CH102">
            <v>1.1000000000000001</v>
          </cell>
          <cell r="CI102">
            <v>0.7</v>
          </cell>
          <cell r="CJ102">
            <v>-0.6</v>
          </cell>
          <cell r="CM102">
            <v>1.4</v>
          </cell>
          <cell r="CP102">
            <v>1.2</v>
          </cell>
          <cell r="CS102">
            <v>0.2</v>
          </cell>
          <cell r="CV102">
            <v>0.2</v>
          </cell>
          <cell r="CW102">
            <v>0.2</v>
          </cell>
          <cell r="CX102">
            <v>-1.2</v>
          </cell>
          <cell r="CY102">
            <v>-0.4</v>
          </cell>
          <cell r="CZ102">
            <v>1.5</v>
          </cell>
          <cell r="DA102">
            <v>-0.3</v>
          </cell>
          <cell r="DB102">
            <v>1.1000000000000001</v>
          </cell>
          <cell r="DC102">
            <v>0.5</v>
          </cell>
          <cell r="DD102">
            <v>-0.4</v>
          </cell>
          <cell r="DE102">
            <v>-1.3</v>
          </cell>
          <cell r="DF102">
            <v>-0.2</v>
          </cell>
          <cell r="DG102">
            <v>4438</v>
          </cell>
          <cell r="DH102">
            <v>741</v>
          </cell>
          <cell r="DI102">
            <v>5045</v>
          </cell>
          <cell r="DN102">
            <v>4008</v>
          </cell>
          <cell r="DP102">
            <v>4545</v>
          </cell>
          <cell r="DQ102">
            <v>4129</v>
          </cell>
          <cell r="DR102">
            <v>3793</v>
          </cell>
          <cell r="DS102">
            <v>2672</v>
          </cell>
          <cell r="DT102">
            <v>3404</v>
          </cell>
          <cell r="DV102">
            <v>19010</v>
          </cell>
          <cell r="DW102">
            <v>2724</v>
          </cell>
          <cell r="DX102">
            <v>168</v>
          </cell>
          <cell r="DY102">
            <v>2508</v>
          </cell>
          <cell r="DZ102">
            <v>5275</v>
          </cell>
          <cell r="ED102">
            <v>10081</v>
          </cell>
          <cell r="EE102">
            <v>6403</v>
          </cell>
          <cell r="EF102">
            <v>6098</v>
          </cell>
          <cell r="EG102">
            <v>3868</v>
          </cell>
          <cell r="EH102">
            <v>1907</v>
          </cell>
          <cell r="EI102">
            <v>390</v>
          </cell>
          <cell r="EJ102">
            <v>1229</v>
          </cell>
          <cell r="EK102">
            <v>3253</v>
          </cell>
          <cell r="EL102">
            <v>6615</v>
          </cell>
          <cell r="EO102">
            <v>1572</v>
          </cell>
          <cell r="ER102">
            <v>6355</v>
          </cell>
          <cell r="EU102">
            <v>3380</v>
          </cell>
          <cell r="EX102">
            <v>5311</v>
          </cell>
          <cell r="EY102">
            <v>3386</v>
          </cell>
          <cell r="EZ102">
            <v>9102</v>
          </cell>
          <cell r="FA102">
            <v>8835</v>
          </cell>
          <cell r="FB102">
            <v>6679</v>
          </cell>
          <cell r="FC102">
            <v>1071</v>
          </cell>
          <cell r="FD102">
            <v>3206</v>
          </cell>
          <cell r="FE102">
            <v>14965</v>
          </cell>
          <cell r="FF102">
            <v>131438</v>
          </cell>
          <cell r="FG102">
            <v>13062</v>
          </cell>
          <cell r="FH102">
            <v>109</v>
          </cell>
          <cell r="FI102">
            <v>144528</v>
          </cell>
          <cell r="FJ102">
            <v>-1.2</v>
          </cell>
          <cell r="FK102">
            <v>0.1</v>
          </cell>
          <cell r="FL102">
            <v>-1.2</v>
          </cell>
          <cell r="FQ102">
            <v>9.4</v>
          </cell>
          <cell r="FS102">
            <v>10.7</v>
          </cell>
          <cell r="FT102">
            <v>2.6</v>
          </cell>
          <cell r="FU102">
            <v>2.5</v>
          </cell>
          <cell r="FV102">
            <v>-2</v>
          </cell>
          <cell r="FW102">
            <v>1.8</v>
          </cell>
          <cell r="FY102">
            <v>0.3</v>
          </cell>
          <cell r="FZ102">
            <v>0.9</v>
          </cell>
          <cell r="GA102">
            <v>2.2000000000000002</v>
          </cell>
          <cell r="GB102">
            <v>5.3</v>
          </cell>
          <cell r="GC102">
            <v>2.2999999999999998</v>
          </cell>
          <cell r="GG102">
            <v>-4.9000000000000004</v>
          </cell>
          <cell r="GH102">
            <v>-2.1</v>
          </cell>
          <cell r="GI102">
            <v>1.7</v>
          </cell>
          <cell r="GJ102">
            <v>0.9</v>
          </cell>
          <cell r="GK102">
            <v>0.3</v>
          </cell>
          <cell r="GL102">
            <v>1.4</v>
          </cell>
          <cell r="GM102">
            <v>4</v>
          </cell>
          <cell r="GN102">
            <v>5.4</v>
          </cell>
          <cell r="GO102">
            <v>1.6</v>
          </cell>
          <cell r="GR102">
            <v>1.9</v>
          </cell>
          <cell r="GU102">
            <v>0</v>
          </cell>
          <cell r="GX102">
            <v>-2.7</v>
          </cell>
          <cell r="HA102">
            <v>-2.7</v>
          </cell>
          <cell r="HB102">
            <v>-2.7</v>
          </cell>
          <cell r="HC102">
            <v>-2.1</v>
          </cell>
          <cell r="HD102">
            <v>0.7</v>
          </cell>
          <cell r="HE102">
            <v>-0.8</v>
          </cell>
          <cell r="HF102">
            <v>-1.8</v>
          </cell>
          <cell r="HG102">
            <v>0.8</v>
          </cell>
          <cell r="HH102">
            <v>0.6</v>
          </cell>
          <cell r="HI102">
            <v>0.2</v>
          </cell>
          <cell r="HJ102">
            <v>1</v>
          </cell>
          <cell r="HK102">
            <v>1</v>
          </cell>
          <cell r="HL102">
            <v>2042</v>
          </cell>
          <cell r="HM102">
            <v>754</v>
          </cell>
          <cell r="HN102">
            <v>2582</v>
          </cell>
          <cell r="HS102">
            <v>3977</v>
          </cell>
          <cell r="HU102">
            <v>4493</v>
          </cell>
          <cell r="HV102">
            <v>3987</v>
          </cell>
          <cell r="HW102">
            <v>3788</v>
          </cell>
          <cell r="HX102">
            <v>2664</v>
          </cell>
          <cell r="HY102">
            <v>3448</v>
          </cell>
          <cell r="IA102">
            <v>18959</v>
          </cell>
          <cell r="IB102">
            <v>2779</v>
          </cell>
          <cell r="IC102">
            <v>178</v>
          </cell>
          <cell r="ID102">
            <v>2343</v>
          </cell>
          <cell r="IE102">
            <v>5252</v>
          </cell>
          <cell r="II102">
            <v>10707</v>
          </cell>
          <cell r="IJ102">
            <v>6383</v>
          </cell>
          <cell r="IK102">
            <v>6027</v>
          </cell>
          <cell r="IL102">
            <v>3681</v>
          </cell>
          <cell r="IM102">
            <v>1888</v>
          </cell>
          <cell r="IN102">
            <v>379</v>
          </cell>
          <cell r="IO102">
            <v>1267</v>
          </cell>
          <cell r="IP102">
            <v>3244</v>
          </cell>
          <cell r="IQ102">
            <v>6554</v>
          </cell>
        </row>
        <row r="103">
          <cell r="B103">
            <v>3797</v>
          </cell>
          <cell r="C103">
            <v>721</v>
          </cell>
          <cell r="D103">
            <v>4370</v>
          </cell>
          <cell r="I103">
            <v>3865</v>
          </cell>
          <cell r="K103">
            <v>4380</v>
          </cell>
          <cell r="L103">
            <v>4107</v>
          </cell>
          <cell r="M103">
            <v>3671</v>
          </cell>
          <cell r="N103">
            <v>2462</v>
          </cell>
          <cell r="O103">
            <v>3262</v>
          </cell>
          <cell r="Q103">
            <v>18214</v>
          </cell>
          <cell r="R103">
            <v>2719</v>
          </cell>
          <cell r="S103">
            <v>160</v>
          </cell>
          <cell r="T103">
            <v>2561</v>
          </cell>
          <cell r="U103">
            <v>5287</v>
          </cell>
          <cell r="Y103">
            <v>9810</v>
          </cell>
          <cell r="Z103">
            <v>6185</v>
          </cell>
          <cell r="AA103">
            <v>6052</v>
          </cell>
          <cell r="AB103">
            <v>3835</v>
          </cell>
          <cell r="AC103">
            <v>1828</v>
          </cell>
          <cell r="AD103">
            <v>381</v>
          </cell>
          <cell r="AE103">
            <v>1169</v>
          </cell>
          <cell r="AF103">
            <v>3009</v>
          </cell>
          <cell r="AG103">
            <v>6321</v>
          </cell>
          <cell r="AJ103">
            <v>1594</v>
          </cell>
          <cell r="AM103">
            <v>6360</v>
          </cell>
          <cell r="AP103">
            <v>3380</v>
          </cell>
          <cell r="AS103">
            <v>5310</v>
          </cell>
          <cell r="AT103">
            <v>3386</v>
          </cell>
          <cell r="AU103">
            <v>9078</v>
          </cell>
          <cell r="AV103">
            <v>8734</v>
          </cell>
          <cell r="AW103">
            <v>6804</v>
          </cell>
          <cell r="AX103">
            <v>1088</v>
          </cell>
          <cell r="AY103">
            <v>3234</v>
          </cell>
          <cell r="AZ103">
            <v>15057</v>
          </cell>
          <cell r="BA103">
            <v>128554</v>
          </cell>
          <cell r="BB103">
            <v>12446</v>
          </cell>
          <cell r="BC103">
            <v>1431</v>
          </cell>
          <cell r="BD103">
            <v>143066</v>
          </cell>
          <cell r="BE103">
            <v>-10.1</v>
          </cell>
          <cell r="BF103">
            <v>-1.5</v>
          </cell>
          <cell r="BG103">
            <v>-9.3000000000000007</v>
          </cell>
          <cell r="BL103">
            <v>0.1</v>
          </cell>
          <cell r="BN103">
            <v>0.5</v>
          </cell>
          <cell r="BO103">
            <v>-0.1</v>
          </cell>
          <cell r="BP103">
            <v>-2.2999999999999998</v>
          </cell>
          <cell r="BQ103">
            <v>-6.9</v>
          </cell>
          <cell r="BR103">
            <v>-4.0999999999999996</v>
          </cell>
          <cell r="BT103">
            <v>-3.6</v>
          </cell>
          <cell r="BU103">
            <v>0.2</v>
          </cell>
          <cell r="BV103">
            <v>-3.7</v>
          </cell>
          <cell r="BW103">
            <v>2.7</v>
          </cell>
          <cell r="BX103">
            <v>0.8</v>
          </cell>
          <cell r="CB103">
            <v>-4</v>
          </cell>
          <cell r="CC103">
            <v>-3.4</v>
          </cell>
          <cell r="CD103">
            <v>0.3</v>
          </cell>
          <cell r="CE103">
            <v>-0.3</v>
          </cell>
          <cell r="CF103">
            <v>-2</v>
          </cell>
          <cell r="CG103">
            <v>-2</v>
          </cell>
          <cell r="CH103">
            <v>-2.2999999999999998</v>
          </cell>
          <cell r="CI103">
            <v>-4.0999999999999996</v>
          </cell>
          <cell r="CJ103">
            <v>-2.4</v>
          </cell>
          <cell r="CM103">
            <v>1.7</v>
          </cell>
          <cell r="CP103">
            <v>0.3</v>
          </cell>
          <cell r="CS103">
            <v>-1.5</v>
          </cell>
          <cell r="CV103">
            <v>-1.5</v>
          </cell>
          <cell r="CW103">
            <v>-1.5</v>
          </cell>
          <cell r="CX103">
            <v>-0.3</v>
          </cell>
          <cell r="CY103">
            <v>-0.8</v>
          </cell>
          <cell r="CZ103">
            <v>0.8</v>
          </cell>
          <cell r="DA103">
            <v>0.4</v>
          </cell>
          <cell r="DB103">
            <v>0.7</v>
          </cell>
          <cell r="DC103">
            <v>0.6</v>
          </cell>
          <cell r="DD103">
            <v>-1.7</v>
          </cell>
          <cell r="DE103">
            <v>-3.2</v>
          </cell>
          <cell r="DF103">
            <v>-0.5</v>
          </cell>
          <cell r="DG103">
            <v>3584</v>
          </cell>
          <cell r="DH103">
            <v>715</v>
          </cell>
          <cell r="DI103">
            <v>4147</v>
          </cell>
          <cell r="DN103">
            <v>3788</v>
          </cell>
          <cell r="DP103">
            <v>4294</v>
          </cell>
          <cell r="DQ103">
            <v>4146</v>
          </cell>
          <cell r="DR103">
            <v>3719</v>
          </cell>
          <cell r="DS103">
            <v>2548</v>
          </cell>
          <cell r="DT103">
            <v>3435</v>
          </cell>
          <cell r="DV103">
            <v>18555</v>
          </cell>
          <cell r="DW103">
            <v>2709</v>
          </cell>
          <cell r="DX103">
            <v>160</v>
          </cell>
          <cell r="DY103">
            <v>2576</v>
          </cell>
          <cell r="DZ103">
            <v>5284</v>
          </cell>
          <cell r="ED103">
            <v>9955</v>
          </cell>
          <cell r="EE103">
            <v>6131</v>
          </cell>
          <cell r="EF103">
            <v>5983</v>
          </cell>
          <cell r="EG103">
            <v>3821</v>
          </cell>
          <cell r="EH103">
            <v>1796</v>
          </cell>
          <cell r="EI103">
            <v>385</v>
          </cell>
          <cell r="EJ103">
            <v>1161</v>
          </cell>
          <cell r="EK103">
            <v>2973</v>
          </cell>
          <cell r="EL103">
            <v>6253</v>
          </cell>
          <cell r="EO103">
            <v>1590</v>
          </cell>
          <cell r="ER103">
            <v>6383</v>
          </cell>
          <cell r="EU103">
            <v>3425</v>
          </cell>
          <cell r="EX103">
            <v>5381</v>
          </cell>
          <cell r="EY103">
            <v>3431</v>
          </cell>
          <cell r="EZ103">
            <v>8987</v>
          </cell>
          <cell r="FA103">
            <v>8763</v>
          </cell>
          <cell r="FB103">
            <v>6842</v>
          </cell>
          <cell r="FC103">
            <v>1092</v>
          </cell>
          <cell r="FD103">
            <v>3243</v>
          </cell>
          <cell r="FE103">
            <v>15056</v>
          </cell>
          <cell r="FF103">
            <v>128724</v>
          </cell>
          <cell r="FG103">
            <v>12277</v>
          </cell>
          <cell r="FH103">
            <v>2256</v>
          </cell>
          <cell r="FI103">
            <v>143463</v>
          </cell>
          <cell r="FJ103">
            <v>-19.2</v>
          </cell>
          <cell r="FK103">
            <v>-3.4</v>
          </cell>
          <cell r="FL103">
            <v>-17.8</v>
          </cell>
          <cell r="FQ103">
            <v>-5.5</v>
          </cell>
          <cell r="FS103">
            <v>-5.5</v>
          </cell>
          <cell r="FT103">
            <v>0.4</v>
          </cell>
          <cell r="FU103">
            <v>-2</v>
          </cell>
          <cell r="FV103">
            <v>-4.5999999999999996</v>
          </cell>
          <cell r="FW103">
            <v>0.9</v>
          </cell>
          <cell r="FY103">
            <v>-2.4</v>
          </cell>
          <cell r="FZ103">
            <v>-0.6</v>
          </cell>
          <cell r="GA103">
            <v>-4.7</v>
          </cell>
          <cell r="GB103">
            <v>2.7</v>
          </cell>
          <cell r="GC103">
            <v>0.2</v>
          </cell>
          <cell r="GG103">
            <v>-1.3</v>
          </cell>
          <cell r="GH103">
            <v>-4.3</v>
          </cell>
          <cell r="GI103">
            <v>-1.9</v>
          </cell>
          <cell r="GJ103">
            <v>-1.2</v>
          </cell>
          <cell r="GK103">
            <v>-5.8</v>
          </cell>
          <cell r="GL103">
            <v>-1.5</v>
          </cell>
          <cell r="GM103">
            <v>-5.5</v>
          </cell>
          <cell r="GN103">
            <v>-8.6</v>
          </cell>
          <cell r="GO103">
            <v>-5.5</v>
          </cell>
          <cell r="GR103">
            <v>1.1000000000000001</v>
          </cell>
          <cell r="GU103">
            <v>0.4</v>
          </cell>
          <cell r="GX103">
            <v>1.3</v>
          </cell>
          <cell r="HA103">
            <v>1.3</v>
          </cell>
          <cell r="HB103">
            <v>1.3</v>
          </cell>
          <cell r="HC103">
            <v>-1.3</v>
          </cell>
          <cell r="HD103">
            <v>-0.8</v>
          </cell>
          <cell r="HE103">
            <v>2.4</v>
          </cell>
          <cell r="HF103">
            <v>2</v>
          </cell>
          <cell r="HG103">
            <v>1.1000000000000001</v>
          </cell>
          <cell r="HH103">
            <v>0.6</v>
          </cell>
          <cell r="HI103">
            <v>-2.1</v>
          </cell>
          <cell r="HJ103">
            <v>-6</v>
          </cell>
          <cell r="HK103">
            <v>-0.7</v>
          </cell>
          <cell r="HL103">
            <v>3315</v>
          </cell>
          <cell r="HM103">
            <v>735</v>
          </cell>
          <cell r="HN103">
            <v>3883</v>
          </cell>
          <cell r="HS103">
            <v>3878</v>
          </cell>
          <cell r="HU103">
            <v>4399</v>
          </cell>
          <cell r="HV103">
            <v>4124</v>
          </cell>
          <cell r="HW103">
            <v>3800</v>
          </cell>
          <cell r="HX103">
            <v>2627</v>
          </cell>
          <cell r="HY103">
            <v>3595</v>
          </cell>
          <cell r="IA103">
            <v>19173</v>
          </cell>
          <cell r="IB103">
            <v>2938</v>
          </cell>
          <cell r="IC103">
            <v>185</v>
          </cell>
          <cell r="ID103">
            <v>2404</v>
          </cell>
          <cell r="IE103">
            <v>5498</v>
          </cell>
          <cell r="II103">
            <v>9718</v>
          </cell>
          <cell r="IJ103">
            <v>6223</v>
          </cell>
          <cell r="IK103">
            <v>5877</v>
          </cell>
          <cell r="IL103">
            <v>3705</v>
          </cell>
          <cell r="IM103">
            <v>1844</v>
          </cell>
          <cell r="IN103">
            <v>398</v>
          </cell>
          <cell r="IO103">
            <v>1188</v>
          </cell>
          <cell r="IP103">
            <v>2980</v>
          </cell>
          <cell r="IQ103">
            <v>6403</v>
          </cell>
        </row>
        <row r="104">
          <cell r="B104">
            <v>3283</v>
          </cell>
          <cell r="C104">
            <v>720</v>
          </cell>
          <cell r="D104">
            <v>3840</v>
          </cell>
          <cell r="I104">
            <v>3865</v>
          </cell>
          <cell r="K104">
            <v>4407</v>
          </cell>
          <cell r="L104">
            <v>4058</v>
          </cell>
          <cell r="M104">
            <v>3575</v>
          </cell>
          <cell r="N104">
            <v>2291</v>
          </cell>
          <cell r="O104">
            <v>3002</v>
          </cell>
          <cell r="Q104">
            <v>17422</v>
          </cell>
          <cell r="R104">
            <v>2720</v>
          </cell>
          <cell r="S104">
            <v>155</v>
          </cell>
          <cell r="T104">
            <v>2544</v>
          </cell>
          <cell r="U104">
            <v>5269</v>
          </cell>
          <cell r="Y104">
            <v>9346</v>
          </cell>
          <cell r="Z104">
            <v>5891</v>
          </cell>
          <cell r="AA104">
            <v>6062</v>
          </cell>
          <cell r="AB104">
            <v>3809</v>
          </cell>
          <cell r="AC104">
            <v>1832</v>
          </cell>
          <cell r="AD104">
            <v>365</v>
          </cell>
          <cell r="AE104">
            <v>1114</v>
          </cell>
          <cell r="AF104">
            <v>2850</v>
          </cell>
          <cell r="AG104">
            <v>6204</v>
          </cell>
          <cell r="AJ104">
            <v>1610</v>
          </cell>
          <cell r="AM104">
            <v>6333</v>
          </cell>
          <cell r="AP104">
            <v>3322</v>
          </cell>
          <cell r="AS104">
            <v>5220</v>
          </cell>
          <cell r="AT104">
            <v>3328</v>
          </cell>
          <cell r="AU104">
            <v>9118</v>
          </cell>
          <cell r="AV104">
            <v>8648</v>
          </cell>
          <cell r="AW104">
            <v>6804</v>
          </cell>
          <cell r="AX104">
            <v>1093</v>
          </cell>
          <cell r="AY104">
            <v>3230</v>
          </cell>
          <cell r="AZ104">
            <v>15142</v>
          </cell>
          <cell r="BA104">
            <v>125766</v>
          </cell>
          <cell r="BB104">
            <v>12041</v>
          </cell>
          <cell r="BC104">
            <v>2102</v>
          </cell>
          <cell r="BD104">
            <v>141328</v>
          </cell>
          <cell r="BE104">
            <v>-13.5</v>
          </cell>
          <cell r="BF104">
            <v>-0.1</v>
          </cell>
          <cell r="BG104">
            <v>-12.1</v>
          </cell>
          <cell r="BL104">
            <v>0</v>
          </cell>
          <cell r="BN104">
            <v>0.6</v>
          </cell>
          <cell r="BO104">
            <v>-1.2</v>
          </cell>
          <cell r="BP104">
            <v>-2.6</v>
          </cell>
          <cell r="BQ104">
            <v>-6.9</v>
          </cell>
          <cell r="BR104">
            <v>-8</v>
          </cell>
          <cell r="BT104">
            <v>-4.3</v>
          </cell>
          <cell r="BU104">
            <v>0</v>
          </cell>
          <cell r="BV104">
            <v>-2.8</v>
          </cell>
          <cell r="BW104">
            <v>-0.6</v>
          </cell>
          <cell r="BX104">
            <v>-0.4</v>
          </cell>
          <cell r="CB104">
            <v>-4.7</v>
          </cell>
          <cell r="CC104">
            <v>-4.8</v>
          </cell>
          <cell r="CD104">
            <v>0.2</v>
          </cell>
          <cell r="CE104">
            <v>-0.7</v>
          </cell>
          <cell r="CF104">
            <v>0.2</v>
          </cell>
          <cell r="CG104">
            <v>-4.2</v>
          </cell>
          <cell r="CH104">
            <v>-4.7</v>
          </cell>
          <cell r="CI104">
            <v>-5.3</v>
          </cell>
          <cell r="CJ104">
            <v>-1.8</v>
          </cell>
          <cell r="CM104">
            <v>1</v>
          </cell>
          <cell r="CP104">
            <v>-0.4</v>
          </cell>
          <cell r="CS104">
            <v>-1.7</v>
          </cell>
          <cell r="CV104">
            <v>-1.7</v>
          </cell>
          <cell r="CW104">
            <v>-1.7</v>
          </cell>
          <cell r="CX104">
            <v>0.4</v>
          </cell>
          <cell r="CY104">
            <v>-1</v>
          </cell>
          <cell r="CZ104">
            <v>0</v>
          </cell>
          <cell r="DA104">
            <v>0.4</v>
          </cell>
          <cell r="DB104">
            <v>-0.1</v>
          </cell>
          <cell r="DC104">
            <v>0.6</v>
          </cell>
          <cell r="DD104">
            <v>-2.2000000000000002</v>
          </cell>
          <cell r="DE104">
            <v>-3.3</v>
          </cell>
          <cell r="DF104">
            <v>-1.2</v>
          </cell>
          <cell r="DG104">
            <v>3392</v>
          </cell>
          <cell r="DH104">
            <v>712</v>
          </cell>
          <cell r="DI104">
            <v>3948</v>
          </cell>
          <cell r="DN104">
            <v>3895</v>
          </cell>
          <cell r="DP104">
            <v>4430</v>
          </cell>
          <cell r="DQ104">
            <v>4024</v>
          </cell>
          <cell r="DR104">
            <v>3545</v>
          </cell>
          <cell r="DS104">
            <v>2170</v>
          </cell>
          <cell r="DT104">
            <v>2878</v>
          </cell>
          <cell r="DV104">
            <v>17096</v>
          </cell>
          <cell r="DW104">
            <v>2729</v>
          </cell>
          <cell r="DX104">
            <v>152</v>
          </cell>
          <cell r="DY104">
            <v>2568</v>
          </cell>
          <cell r="DZ104">
            <v>5289</v>
          </cell>
          <cell r="ED104">
            <v>9300</v>
          </cell>
          <cell r="EE104">
            <v>6022</v>
          </cell>
          <cell r="EF104">
            <v>6087</v>
          </cell>
          <cell r="EG104">
            <v>3823</v>
          </cell>
          <cell r="EH104">
            <v>1780</v>
          </cell>
          <cell r="EI104">
            <v>363</v>
          </cell>
          <cell r="EJ104">
            <v>1109</v>
          </cell>
          <cell r="EK104">
            <v>2808</v>
          </cell>
          <cell r="EL104">
            <v>6077</v>
          </cell>
          <cell r="EO104">
            <v>1620</v>
          </cell>
          <cell r="ER104">
            <v>6296</v>
          </cell>
          <cell r="EU104">
            <v>3315</v>
          </cell>
          <cell r="EX104">
            <v>5209</v>
          </cell>
          <cell r="EY104">
            <v>3321</v>
          </cell>
          <cell r="EZ104">
            <v>9190</v>
          </cell>
          <cell r="FA104">
            <v>8622</v>
          </cell>
          <cell r="FB104">
            <v>6837</v>
          </cell>
          <cell r="FC104">
            <v>1098</v>
          </cell>
          <cell r="FD104">
            <v>3243</v>
          </cell>
          <cell r="FE104">
            <v>15144</v>
          </cell>
          <cell r="FF104">
            <v>125485</v>
          </cell>
          <cell r="FG104">
            <v>12174</v>
          </cell>
          <cell r="FH104">
            <v>1477</v>
          </cell>
          <cell r="FI104">
            <v>141235</v>
          </cell>
          <cell r="FJ104">
            <v>-5.3</v>
          </cell>
          <cell r="FK104">
            <v>-0.5</v>
          </cell>
          <cell r="FL104">
            <v>-4.8</v>
          </cell>
          <cell r="FQ104">
            <v>2.8</v>
          </cell>
          <cell r="FS104">
            <v>3.2</v>
          </cell>
          <cell r="FT104">
            <v>-2.9</v>
          </cell>
          <cell r="FU104">
            <v>-4.7</v>
          </cell>
          <cell r="FV104">
            <v>-14.8</v>
          </cell>
          <cell r="FW104">
            <v>-16.2</v>
          </cell>
          <cell r="FY104">
            <v>-7.9</v>
          </cell>
          <cell r="FZ104">
            <v>0.7</v>
          </cell>
          <cell r="GA104">
            <v>-5.3</v>
          </cell>
          <cell r="GB104">
            <v>-0.3</v>
          </cell>
          <cell r="GC104">
            <v>0.1</v>
          </cell>
          <cell r="GG104">
            <v>-6.6</v>
          </cell>
          <cell r="GH104">
            <v>-1.8</v>
          </cell>
          <cell r="GI104">
            <v>1.7</v>
          </cell>
          <cell r="GJ104">
            <v>0.1</v>
          </cell>
          <cell r="GK104">
            <v>-0.9</v>
          </cell>
          <cell r="GL104">
            <v>-5.6</v>
          </cell>
          <cell r="GM104">
            <v>-4.5</v>
          </cell>
          <cell r="GN104">
            <v>-5.5</v>
          </cell>
          <cell r="GO104">
            <v>-2.8</v>
          </cell>
          <cell r="GR104">
            <v>1.9</v>
          </cell>
          <cell r="GU104">
            <v>-1.4</v>
          </cell>
          <cell r="GX104">
            <v>-3.2</v>
          </cell>
          <cell r="HA104">
            <v>-3.2</v>
          </cell>
          <cell r="HB104">
            <v>-3.2</v>
          </cell>
          <cell r="HC104">
            <v>2.2999999999999998</v>
          </cell>
          <cell r="HD104">
            <v>-1.6</v>
          </cell>
          <cell r="HE104">
            <v>-0.1</v>
          </cell>
          <cell r="HF104">
            <v>0.5</v>
          </cell>
          <cell r="HG104">
            <v>0</v>
          </cell>
          <cell r="HH104">
            <v>0.6</v>
          </cell>
          <cell r="HI104">
            <v>-2.5</v>
          </cell>
          <cell r="HJ104">
            <v>-0.8</v>
          </cell>
          <cell r="HK104">
            <v>-1.6</v>
          </cell>
          <cell r="HL104">
            <v>6214</v>
          </cell>
          <cell r="HM104">
            <v>717</v>
          </cell>
          <cell r="HN104">
            <v>6866</v>
          </cell>
          <cell r="HS104">
            <v>3973</v>
          </cell>
          <cell r="HU104">
            <v>4489</v>
          </cell>
          <cell r="HV104">
            <v>4314</v>
          </cell>
          <cell r="HW104">
            <v>3665</v>
          </cell>
          <cell r="HX104">
            <v>2251</v>
          </cell>
          <cell r="HY104">
            <v>2999</v>
          </cell>
          <cell r="IA104">
            <v>17806</v>
          </cell>
          <cell r="IB104">
            <v>2613</v>
          </cell>
          <cell r="IC104">
            <v>140</v>
          </cell>
          <cell r="ID104">
            <v>2710</v>
          </cell>
          <cell r="IE104">
            <v>5222</v>
          </cell>
          <cell r="II104">
            <v>9646</v>
          </cell>
          <cell r="IJ104">
            <v>6180</v>
          </cell>
          <cell r="IK104">
            <v>6643</v>
          </cell>
          <cell r="IL104">
            <v>4155</v>
          </cell>
          <cell r="IM104">
            <v>1835</v>
          </cell>
          <cell r="IN104">
            <v>364</v>
          </cell>
          <cell r="IO104">
            <v>1101</v>
          </cell>
          <cell r="IP104">
            <v>2862</v>
          </cell>
          <cell r="IQ104">
            <v>6203</v>
          </cell>
        </row>
        <row r="105">
          <cell r="B105">
            <v>3199</v>
          </cell>
          <cell r="C105">
            <v>727</v>
          </cell>
          <cell r="D105">
            <v>3759</v>
          </cell>
          <cell r="I105">
            <v>3896</v>
          </cell>
          <cell r="K105">
            <v>4472</v>
          </cell>
          <cell r="L105">
            <v>3982</v>
          </cell>
          <cell r="M105">
            <v>3506</v>
          </cell>
          <cell r="N105">
            <v>2258</v>
          </cell>
          <cell r="O105">
            <v>2795</v>
          </cell>
          <cell r="Q105">
            <v>16964</v>
          </cell>
          <cell r="R105">
            <v>2730</v>
          </cell>
          <cell r="S105">
            <v>155</v>
          </cell>
          <cell r="T105">
            <v>2496</v>
          </cell>
          <cell r="U105">
            <v>5250</v>
          </cell>
          <cell r="Y105">
            <v>8947</v>
          </cell>
          <cell r="Z105">
            <v>5668</v>
          </cell>
          <cell r="AA105">
            <v>6071</v>
          </cell>
          <cell r="AB105">
            <v>3809</v>
          </cell>
          <cell r="AC105">
            <v>1864</v>
          </cell>
          <cell r="AD105">
            <v>353</v>
          </cell>
          <cell r="AE105">
            <v>1067</v>
          </cell>
          <cell r="AF105">
            <v>2760</v>
          </cell>
          <cell r="AG105">
            <v>6180</v>
          </cell>
          <cell r="AJ105">
            <v>1615</v>
          </cell>
          <cell r="AM105">
            <v>6371</v>
          </cell>
          <cell r="AP105">
            <v>3287</v>
          </cell>
          <cell r="AS105">
            <v>5165</v>
          </cell>
          <cell r="AT105">
            <v>3293</v>
          </cell>
          <cell r="AU105">
            <v>9254</v>
          </cell>
          <cell r="AV105">
            <v>8620</v>
          </cell>
          <cell r="AW105">
            <v>6795</v>
          </cell>
          <cell r="AX105">
            <v>1096</v>
          </cell>
          <cell r="AY105">
            <v>3217</v>
          </cell>
          <cell r="AZ105">
            <v>15220</v>
          </cell>
          <cell r="BA105">
            <v>124444</v>
          </cell>
          <cell r="BB105">
            <v>11882</v>
          </cell>
          <cell r="BC105">
            <v>2266</v>
          </cell>
          <cell r="BD105">
            <v>139945</v>
          </cell>
          <cell r="BE105">
            <v>-2.6</v>
          </cell>
          <cell r="BF105">
            <v>1</v>
          </cell>
          <cell r="BG105">
            <v>-2.1</v>
          </cell>
          <cell r="BL105">
            <v>0.8</v>
          </cell>
          <cell r="BN105">
            <v>1.5</v>
          </cell>
          <cell r="BO105">
            <v>-1.9</v>
          </cell>
          <cell r="BP105">
            <v>-1.9</v>
          </cell>
          <cell r="BQ105">
            <v>-1.5</v>
          </cell>
          <cell r="BR105">
            <v>-6.9</v>
          </cell>
          <cell r="BT105">
            <v>-2.6</v>
          </cell>
          <cell r="BU105">
            <v>0.4</v>
          </cell>
          <cell r="BV105">
            <v>-0.2</v>
          </cell>
          <cell r="BW105">
            <v>-1.9</v>
          </cell>
          <cell r="BX105">
            <v>-0.4</v>
          </cell>
          <cell r="CB105">
            <v>-4.3</v>
          </cell>
          <cell r="CC105">
            <v>-3.8</v>
          </cell>
          <cell r="CD105">
            <v>0.1</v>
          </cell>
          <cell r="CE105">
            <v>0</v>
          </cell>
          <cell r="CF105">
            <v>1.7</v>
          </cell>
          <cell r="CG105">
            <v>-3.1</v>
          </cell>
          <cell r="CH105">
            <v>-4.2</v>
          </cell>
          <cell r="CI105">
            <v>-3.2</v>
          </cell>
          <cell r="CJ105">
            <v>-0.4</v>
          </cell>
          <cell r="CM105">
            <v>0.3</v>
          </cell>
          <cell r="CP105">
            <v>0.6</v>
          </cell>
          <cell r="CS105">
            <v>-1.1000000000000001</v>
          </cell>
          <cell r="CV105">
            <v>-1.1000000000000001</v>
          </cell>
          <cell r="CW105">
            <v>-1.1000000000000001</v>
          </cell>
          <cell r="CX105">
            <v>1.5</v>
          </cell>
          <cell r="CY105">
            <v>-0.3</v>
          </cell>
          <cell r="CZ105">
            <v>-0.1</v>
          </cell>
          <cell r="DA105">
            <v>0.3</v>
          </cell>
          <cell r="DB105">
            <v>-0.4</v>
          </cell>
          <cell r="DC105">
            <v>0.5</v>
          </cell>
          <cell r="DD105">
            <v>-1.1000000000000001</v>
          </cell>
          <cell r="DE105">
            <v>-1.3</v>
          </cell>
          <cell r="DF105">
            <v>-1</v>
          </cell>
          <cell r="DG105">
            <v>3247</v>
          </cell>
          <cell r="DH105">
            <v>734</v>
          </cell>
          <cell r="DI105">
            <v>3813</v>
          </cell>
          <cell r="DN105">
            <v>3828</v>
          </cell>
          <cell r="DP105">
            <v>4393</v>
          </cell>
          <cell r="DQ105">
            <v>3990</v>
          </cell>
          <cell r="DR105">
            <v>3453</v>
          </cell>
          <cell r="DS105">
            <v>2208</v>
          </cell>
          <cell r="DT105">
            <v>2746</v>
          </cell>
          <cell r="DV105">
            <v>16721</v>
          </cell>
          <cell r="DW105">
            <v>2721</v>
          </cell>
          <cell r="DX105">
            <v>153</v>
          </cell>
          <cell r="DY105">
            <v>2466</v>
          </cell>
          <cell r="DZ105">
            <v>5215</v>
          </cell>
          <cell r="ED105">
            <v>8887</v>
          </cell>
          <cell r="EE105">
            <v>5561</v>
          </cell>
          <cell r="EF105">
            <v>6099</v>
          </cell>
          <cell r="EG105">
            <v>3780</v>
          </cell>
          <cell r="EH105">
            <v>1924</v>
          </cell>
          <cell r="EI105">
            <v>353</v>
          </cell>
          <cell r="EJ105">
            <v>1068</v>
          </cell>
          <cell r="EK105">
            <v>2767</v>
          </cell>
          <cell r="EL105">
            <v>6303</v>
          </cell>
          <cell r="EO105">
            <v>1616</v>
          </cell>
          <cell r="ER105">
            <v>6358</v>
          </cell>
          <cell r="EU105">
            <v>3233</v>
          </cell>
          <cell r="EX105">
            <v>5080</v>
          </cell>
          <cell r="EY105">
            <v>3239</v>
          </cell>
          <cell r="EZ105">
            <v>9255</v>
          </cell>
          <cell r="FA105">
            <v>8612</v>
          </cell>
          <cell r="FB105">
            <v>6758</v>
          </cell>
          <cell r="FC105">
            <v>1096</v>
          </cell>
          <cell r="FD105">
            <v>3201</v>
          </cell>
          <cell r="FE105">
            <v>15225</v>
          </cell>
          <cell r="FF105">
            <v>123835</v>
          </cell>
          <cell r="FG105">
            <v>11664</v>
          </cell>
          <cell r="FH105">
            <v>2612</v>
          </cell>
          <cell r="FI105">
            <v>139810</v>
          </cell>
          <cell r="FJ105">
            <v>-4.3</v>
          </cell>
          <cell r="FK105">
            <v>3.1</v>
          </cell>
          <cell r="FL105">
            <v>-3.4</v>
          </cell>
          <cell r="FQ105">
            <v>-1.7</v>
          </cell>
          <cell r="FS105">
            <v>-0.8</v>
          </cell>
          <cell r="FT105">
            <v>-0.8</v>
          </cell>
          <cell r="FU105">
            <v>-2.6</v>
          </cell>
          <cell r="FV105">
            <v>1.8</v>
          </cell>
          <cell r="FW105">
            <v>-4.5999999999999996</v>
          </cell>
          <cell r="FY105">
            <v>-2.2000000000000002</v>
          </cell>
          <cell r="FZ105">
            <v>-0.3</v>
          </cell>
          <cell r="GA105">
            <v>1.1000000000000001</v>
          </cell>
          <cell r="GB105">
            <v>-4</v>
          </cell>
          <cell r="GC105">
            <v>-1.4</v>
          </cell>
          <cell r="GG105">
            <v>-4.4000000000000004</v>
          </cell>
          <cell r="GH105">
            <v>-7.7</v>
          </cell>
          <cell r="GI105">
            <v>0.2</v>
          </cell>
          <cell r="GJ105">
            <v>-1.1000000000000001</v>
          </cell>
          <cell r="GK105">
            <v>8.1</v>
          </cell>
          <cell r="GL105">
            <v>-2.6</v>
          </cell>
          <cell r="GM105">
            <v>-3.7</v>
          </cell>
          <cell r="GN105">
            <v>-1.5</v>
          </cell>
          <cell r="GO105">
            <v>3.7</v>
          </cell>
          <cell r="GR105">
            <v>-0.3</v>
          </cell>
          <cell r="GU105">
            <v>1</v>
          </cell>
          <cell r="GX105">
            <v>-2.5</v>
          </cell>
          <cell r="HA105">
            <v>-2.5</v>
          </cell>
          <cell r="HB105">
            <v>-2.5</v>
          </cell>
          <cell r="HC105">
            <v>0.7</v>
          </cell>
          <cell r="HD105">
            <v>-0.1</v>
          </cell>
          <cell r="HE105">
            <v>-1.2</v>
          </cell>
          <cell r="HF105">
            <v>-0.1</v>
          </cell>
          <cell r="HG105">
            <v>-1.3</v>
          </cell>
          <cell r="HH105">
            <v>0.5</v>
          </cell>
          <cell r="HI105">
            <v>-1.3</v>
          </cell>
          <cell r="HJ105">
            <v>-4.2</v>
          </cell>
          <cell r="HK105">
            <v>-1</v>
          </cell>
          <cell r="HL105">
            <v>2420</v>
          </cell>
          <cell r="HM105">
            <v>695</v>
          </cell>
          <cell r="HN105">
            <v>2935</v>
          </cell>
          <cell r="HS105">
            <v>3698</v>
          </cell>
          <cell r="HU105">
            <v>4283</v>
          </cell>
          <cell r="HV105">
            <v>3843</v>
          </cell>
          <cell r="HW105">
            <v>3262</v>
          </cell>
          <cell r="HX105">
            <v>2052</v>
          </cell>
          <cell r="HY105">
            <v>2430</v>
          </cell>
          <cell r="IA105">
            <v>15427</v>
          </cell>
          <cell r="IB105">
            <v>2549</v>
          </cell>
          <cell r="IC105">
            <v>132</v>
          </cell>
          <cell r="ID105">
            <v>2654</v>
          </cell>
          <cell r="IE105">
            <v>5089</v>
          </cell>
          <cell r="II105">
            <v>8136</v>
          </cell>
          <cell r="IJ105">
            <v>5339</v>
          </cell>
          <cell r="IK105">
            <v>5733</v>
          </cell>
          <cell r="IL105">
            <v>3747</v>
          </cell>
          <cell r="IM105">
            <v>1831</v>
          </cell>
          <cell r="IN105">
            <v>349</v>
          </cell>
          <cell r="IO105">
            <v>1022</v>
          </cell>
          <cell r="IP105">
            <v>2709</v>
          </cell>
          <cell r="IQ105">
            <v>6062</v>
          </cell>
        </row>
        <row r="106">
          <cell r="B106">
            <v>3719</v>
          </cell>
          <cell r="C106">
            <v>733</v>
          </cell>
          <cell r="D106">
            <v>4300</v>
          </cell>
          <cell r="I106">
            <v>3958</v>
          </cell>
          <cell r="K106">
            <v>4566</v>
          </cell>
          <cell r="L106">
            <v>3927</v>
          </cell>
          <cell r="M106">
            <v>3520</v>
          </cell>
          <cell r="N106">
            <v>2327</v>
          </cell>
          <cell r="O106">
            <v>2758</v>
          </cell>
          <cell r="Q106">
            <v>17015</v>
          </cell>
          <cell r="R106">
            <v>2760</v>
          </cell>
          <cell r="S106">
            <v>159</v>
          </cell>
          <cell r="T106">
            <v>2467</v>
          </cell>
          <cell r="U106">
            <v>5275</v>
          </cell>
          <cell r="Y106">
            <v>8793</v>
          </cell>
          <cell r="Z106">
            <v>5640</v>
          </cell>
          <cell r="AA106">
            <v>6085</v>
          </cell>
          <cell r="AB106">
            <v>3850</v>
          </cell>
          <cell r="AC106">
            <v>1859</v>
          </cell>
          <cell r="AD106">
            <v>354</v>
          </cell>
          <cell r="AE106">
            <v>1053</v>
          </cell>
          <cell r="AF106">
            <v>2793</v>
          </cell>
          <cell r="AG106">
            <v>6176</v>
          </cell>
          <cell r="AJ106">
            <v>1627</v>
          </cell>
          <cell r="AM106">
            <v>6470</v>
          </cell>
          <cell r="AP106">
            <v>3280</v>
          </cell>
          <cell r="AS106">
            <v>5153</v>
          </cell>
          <cell r="AT106">
            <v>3286</v>
          </cell>
          <cell r="AU106">
            <v>9441</v>
          </cell>
          <cell r="AV106">
            <v>8690</v>
          </cell>
          <cell r="AW106">
            <v>6827</v>
          </cell>
          <cell r="AX106">
            <v>1102</v>
          </cell>
          <cell r="AY106">
            <v>3221</v>
          </cell>
          <cell r="AZ106">
            <v>15293</v>
          </cell>
          <cell r="BA106">
            <v>125551</v>
          </cell>
          <cell r="BB106">
            <v>12033</v>
          </cell>
          <cell r="BC106">
            <v>1913</v>
          </cell>
          <cell r="BD106">
            <v>140405</v>
          </cell>
          <cell r="BE106">
            <v>16.3</v>
          </cell>
          <cell r="BF106">
            <v>0.9</v>
          </cell>
          <cell r="BG106">
            <v>14.4</v>
          </cell>
          <cell r="BL106">
            <v>1.6</v>
          </cell>
          <cell r="BN106">
            <v>2.1</v>
          </cell>
          <cell r="BO106">
            <v>-1.4</v>
          </cell>
          <cell r="BP106">
            <v>0.4</v>
          </cell>
          <cell r="BQ106">
            <v>3.1</v>
          </cell>
          <cell r="BR106">
            <v>-1.3</v>
          </cell>
          <cell r="BT106">
            <v>0.3</v>
          </cell>
          <cell r="BU106">
            <v>1.1000000000000001</v>
          </cell>
          <cell r="BV106">
            <v>2.5</v>
          </cell>
          <cell r="BW106">
            <v>-1.2</v>
          </cell>
          <cell r="BX106">
            <v>0.5</v>
          </cell>
          <cell r="CB106">
            <v>-1.7</v>
          </cell>
          <cell r="CC106">
            <v>-0.5</v>
          </cell>
          <cell r="CD106">
            <v>0.2</v>
          </cell>
          <cell r="CE106">
            <v>1.1000000000000001</v>
          </cell>
          <cell r="CF106">
            <v>-0.3</v>
          </cell>
          <cell r="CG106">
            <v>0.3</v>
          </cell>
          <cell r="CH106">
            <v>-1.3</v>
          </cell>
          <cell r="CI106">
            <v>1.2</v>
          </cell>
          <cell r="CJ106">
            <v>-0.1</v>
          </cell>
          <cell r="CM106">
            <v>0.7</v>
          </cell>
          <cell r="CP106">
            <v>1.5</v>
          </cell>
          <cell r="CS106">
            <v>-0.2</v>
          </cell>
          <cell r="CV106">
            <v>-0.2</v>
          </cell>
          <cell r="CW106">
            <v>-0.2</v>
          </cell>
          <cell r="CX106">
            <v>2</v>
          </cell>
          <cell r="CY106">
            <v>0.8</v>
          </cell>
          <cell r="CZ106">
            <v>0.5</v>
          </cell>
          <cell r="DA106">
            <v>0.6</v>
          </cell>
          <cell r="DB106">
            <v>0.1</v>
          </cell>
          <cell r="DC106">
            <v>0.5</v>
          </cell>
          <cell r="DD106">
            <v>0.9</v>
          </cell>
          <cell r="DE106">
            <v>1.3</v>
          </cell>
          <cell r="DF106">
            <v>0.3</v>
          </cell>
          <cell r="DG106">
            <v>3072</v>
          </cell>
          <cell r="DH106">
            <v>737</v>
          </cell>
          <cell r="DI106">
            <v>3635</v>
          </cell>
          <cell r="DN106">
            <v>4035</v>
          </cell>
          <cell r="DP106">
            <v>4673</v>
          </cell>
          <cell r="DQ106">
            <v>3934</v>
          </cell>
          <cell r="DR106">
            <v>3584</v>
          </cell>
          <cell r="DS106">
            <v>2433</v>
          </cell>
          <cell r="DT106">
            <v>2778</v>
          </cell>
          <cell r="DV106">
            <v>17326</v>
          </cell>
          <cell r="DW106">
            <v>2763</v>
          </cell>
          <cell r="DX106">
            <v>164</v>
          </cell>
          <cell r="DY106">
            <v>2447</v>
          </cell>
          <cell r="DZ106">
            <v>5275</v>
          </cell>
          <cell r="ED106">
            <v>8828</v>
          </cell>
          <cell r="EE106">
            <v>5554</v>
          </cell>
          <cell r="EF106">
            <v>6055</v>
          </cell>
          <cell r="EG106">
            <v>3852</v>
          </cell>
          <cell r="EH106">
            <v>1887</v>
          </cell>
          <cell r="EI106">
            <v>344</v>
          </cell>
          <cell r="EJ106">
            <v>1053</v>
          </cell>
          <cell r="EK106">
            <v>2808</v>
          </cell>
          <cell r="EL106">
            <v>6206</v>
          </cell>
          <cell r="EO106">
            <v>1619</v>
          </cell>
          <cell r="ER106">
            <v>6479</v>
          </cell>
          <cell r="EU106">
            <v>3341</v>
          </cell>
          <cell r="EX106">
            <v>5248</v>
          </cell>
          <cell r="EY106">
            <v>3346</v>
          </cell>
          <cell r="EZ106">
            <v>9369</v>
          </cell>
          <cell r="FA106">
            <v>8627</v>
          </cell>
          <cell r="FB106">
            <v>6803</v>
          </cell>
          <cell r="FC106">
            <v>1093</v>
          </cell>
          <cell r="FD106">
            <v>3211</v>
          </cell>
          <cell r="FE106">
            <v>15288</v>
          </cell>
          <cell r="FF106">
            <v>125270</v>
          </cell>
          <cell r="FG106">
            <v>12086</v>
          </cell>
          <cell r="FH106">
            <v>2062</v>
          </cell>
          <cell r="FI106">
            <v>139540</v>
          </cell>
          <cell r="FJ106">
            <v>-5.4</v>
          </cell>
          <cell r="FK106">
            <v>0.4</v>
          </cell>
          <cell r="FL106">
            <v>-4.7</v>
          </cell>
          <cell r="FQ106">
            <v>5.4</v>
          </cell>
          <cell r="FS106">
            <v>6.4</v>
          </cell>
          <cell r="FT106">
            <v>-1.4</v>
          </cell>
          <cell r="FU106">
            <v>3.8</v>
          </cell>
          <cell r="FV106">
            <v>10.199999999999999</v>
          </cell>
          <cell r="FW106">
            <v>1.1000000000000001</v>
          </cell>
          <cell r="FY106">
            <v>3.6</v>
          </cell>
          <cell r="FZ106">
            <v>1.6</v>
          </cell>
          <cell r="GA106">
            <v>6.7</v>
          </cell>
          <cell r="GB106">
            <v>-0.8</v>
          </cell>
          <cell r="GC106">
            <v>1.1000000000000001</v>
          </cell>
          <cell r="GG106">
            <v>-0.7</v>
          </cell>
          <cell r="GH106">
            <v>-0.1</v>
          </cell>
          <cell r="GI106">
            <v>-0.7</v>
          </cell>
          <cell r="GJ106">
            <v>1.9</v>
          </cell>
          <cell r="GK106">
            <v>-1.9</v>
          </cell>
          <cell r="GL106">
            <v>-2.7</v>
          </cell>
          <cell r="GM106">
            <v>-1.4</v>
          </cell>
          <cell r="GN106">
            <v>1.5</v>
          </cell>
          <cell r="GO106">
            <v>-1.5</v>
          </cell>
          <cell r="GR106">
            <v>0.2</v>
          </cell>
          <cell r="GU106">
            <v>1.9</v>
          </cell>
          <cell r="GX106">
            <v>3.3</v>
          </cell>
          <cell r="HA106">
            <v>3.3</v>
          </cell>
          <cell r="HB106">
            <v>3.3</v>
          </cell>
          <cell r="HC106">
            <v>1.2</v>
          </cell>
          <cell r="HD106">
            <v>0.2</v>
          </cell>
          <cell r="HE106">
            <v>0.7</v>
          </cell>
          <cell r="HF106">
            <v>-0.3</v>
          </cell>
          <cell r="HG106">
            <v>0.3</v>
          </cell>
          <cell r="HH106">
            <v>0.4</v>
          </cell>
          <cell r="HI106">
            <v>1.2</v>
          </cell>
          <cell r="HJ106">
            <v>3.6</v>
          </cell>
          <cell r="HK106">
            <v>-0.2</v>
          </cell>
          <cell r="HL106">
            <v>1346</v>
          </cell>
          <cell r="HM106">
            <v>750</v>
          </cell>
          <cell r="HN106">
            <v>1860</v>
          </cell>
          <cell r="HS106">
            <v>3996</v>
          </cell>
          <cell r="HU106">
            <v>4618</v>
          </cell>
          <cell r="HV106">
            <v>3813</v>
          </cell>
          <cell r="HW106">
            <v>3574</v>
          </cell>
          <cell r="HX106">
            <v>2429</v>
          </cell>
          <cell r="HY106">
            <v>2812</v>
          </cell>
          <cell r="IA106">
            <v>17291</v>
          </cell>
          <cell r="IB106">
            <v>2820</v>
          </cell>
          <cell r="IC106">
            <v>172</v>
          </cell>
          <cell r="ID106">
            <v>2288</v>
          </cell>
          <cell r="IE106">
            <v>5255</v>
          </cell>
          <cell r="II106">
            <v>9470</v>
          </cell>
          <cell r="IJ106">
            <v>5524</v>
          </cell>
          <cell r="IK106">
            <v>5971</v>
          </cell>
          <cell r="IL106">
            <v>3668</v>
          </cell>
          <cell r="IM106">
            <v>1876</v>
          </cell>
          <cell r="IN106">
            <v>334</v>
          </cell>
          <cell r="IO106">
            <v>1080</v>
          </cell>
          <cell r="IP106">
            <v>2804</v>
          </cell>
          <cell r="IQ106">
            <v>6171</v>
          </cell>
        </row>
        <row r="107">
          <cell r="B107">
            <v>4441</v>
          </cell>
          <cell r="C107">
            <v>733</v>
          </cell>
          <cell r="D107">
            <v>5044</v>
          </cell>
          <cell r="I107">
            <v>4003</v>
          </cell>
          <cell r="K107">
            <v>4628</v>
          </cell>
          <cell r="L107">
            <v>3909</v>
          </cell>
          <cell r="M107">
            <v>3645</v>
          </cell>
          <cell r="N107">
            <v>2392</v>
          </cell>
          <cell r="O107">
            <v>2821</v>
          </cell>
          <cell r="Q107">
            <v>17351</v>
          </cell>
          <cell r="R107">
            <v>2811</v>
          </cell>
          <cell r="S107">
            <v>164</v>
          </cell>
          <cell r="T107">
            <v>2463</v>
          </cell>
          <cell r="U107">
            <v>5347</v>
          </cell>
          <cell r="Y107">
            <v>8883</v>
          </cell>
          <cell r="Z107">
            <v>5808</v>
          </cell>
          <cell r="AA107">
            <v>6129</v>
          </cell>
          <cell r="AB107">
            <v>3892</v>
          </cell>
          <cell r="AC107">
            <v>1841</v>
          </cell>
          <cell r="AD107">
            <v>363</v>
          </cell>
          <cell r="AE107">
            <v>1085</v>
          </cell>
          <cell r="AF107">
            <v>2914</v>
          </cell>
          <cell r="AG107">
            <v>6220</v>
          </cell>
          <cell r="AJ107">
            <v>1657</v>
          </cell>
          <cell r="AM107">
            <v>6595</v>
          </cell>
          <cell r="AP107">
            <v>3300</v>
          </cell>
          <cell r="AS107">
            <v>5184</v>
          </cell>
          <cell r="AT107">
            <v>3306</v>
          </cell>
          <cell r="AU107">
            <v>9648</v>
          </cell>
          <cell r="AV107">
            <v>8774</v>
          </cell>
          <cell r="AW107">
            <v>6928</v>
          </cell>
          <cell r="AX107">
            <v>1121</v>
          </cell>
          <cell r="AY107">
            <v>3251</v>
          </cell>
          <cell r="AZ107">
            <v>15370</v>
          </cell>
          <cell r="BA107">
            <v>128174</v>
          </cell>
          <cell r="BB107">
            <v>12361</v>
          </cell>
          <cell r="BC107">
            <v>1650</v>
          </cell>
          <cell r="BD107">
            <v>142787</v>
          </cell>
          <cell r="BE107">
            <v>19.399999999999999</v>
          </cell>
          <cell r="BF107">
            <v>-0.1</v>
          </cell>
          <cell r="BG107">
            <v>17.3</v>
          </cell>
          <cell r="BL107">
            <v>1.1000000000000001</v>
          </cell>
          <cell r="BN107">
            <v>1.4</v>
          </cell>
          <cell r="BO107">
            <v>-0.5</v>
          </cell>
          <cell r="BP107">
            <v>3.5</v>
          </cell>
          <cell r="BQ107">
            <v>2.8</v>
          </cell>
          <cell r="BR107">
            <v>2.2999999999999998</v>
          </cell>
          <cell r="BT107">
            <v>2</v>
          </cell>
          <cell r="BU107">
            <v>1.9</v>
          </cell>
          <cell r="BV107">
            <v>3.6</v>
          </cell>
          <cell r="BW107">
            <v>-0.1</v>
          </cell>
          <cell r="BX107">
            <v>1.4</v>
          </cell>
          <cell r="CB107">
            <v>1</v>
          </cell>
          <cell r="CC107">
            <v>3</v>
          </cell>
          <cell r="CD107">
            <v>0.7</v>
          </cell>
          <cell r="CE107">
            <v>1.1000000000000001</v>
          </cell>
          <cell r="CF107">
            <v>-0.9</v>
          </cell>
          <cell r="CG107">
            <v>2.4</v>
          </cell>
          <cell r="CH107">
            <v>3.1</v>
          </cell>
          <cell r="CI107">
            <v>4.4000000000000004</v>
          </cell>
          <cell r="CJ107">
            <v>0.7</v>
          </cell>
          <cell r="CM107">
            <v>1.9</v>
          </cell>
          <cell r="CP107">
            <v>1.9</v>
          </cell>
          <cell r="CS107">
            <v>0.6</v>
          </cell>
          <cell r="CV107">
            <v>0.6</v>
          </cell>
          <cell r="CW107">
            <v>0.6</v>
          </cell>
          <cell r="CX107">
            <v>2.2000000000000002</v>
          </cell>
          <cell r="CY107">
            <v>1</v>
          </cell>
          <cell r="CZ107">
            <v>1.5</v>
          </cell>
          <cell r="DA107">
            <v>1.6</v>
          </cell>
          <cell r="DB107">
            <v>0.9</v>
          </cell>
          <cell r="DC107">
            <v>0.5</v>
          </cell>
          <cell r="DD107">
            <v>2.1</v>
          </cell>
          <cell r="DE107">
            <v>2.7</v>
          </cell>
          <cell r="DF107">
            <v>1.7</v>
          </cell>
          <cell r="DG107">
            <v>5109</v>
          </cell>
          <cell r="DH107">
            <v>732</v>
          </cell>
          <cell r="DI107">
            <v>5731</v>
          </cell>
          <cell r="DN107">
            <v>4012</v>
          </cell>
          <cell r="DP107">
            <v>4629</v>
          </cell>
          <cell r="DQ107">
            <v>3893</v>
          </cell>
          <cell r="DR107">
            <v>3578</v>
          </cell>
          <cell r="DS107">
            <v>2396</v>
          </cell>
          <cell r="DT107">
            <v>2848</v>
          </cell>
          <cell r="DV107">
            <v>17254</v>
          </cell>
          <cell r="DW107">
            <v>2801</v>
          </cell>
          <cell r="DX107">
            <v>160</v>
          </cell>
          <cell r="DY107">
            <v>2499</v>
          </cell>
          <cell r="DZ107">
            <v>5351</v>
          </cell>
          <cell r="ED107">
            <v>8738</v>
          </cell>
          <cell r="EE107">
            <v>5877</v>
          </cell>
          <cell r="EF107">
            <v>6124</v>
          </cell>
          <cell r="EG107">
            <v>3898</v>
          </cell>
          <cell r="EH107">
            <v>1801</v>
          </cell>
          <cell r="EI107">
            <v>376</v>
          </cell>
          <cell r="EJ107">
            <v>1071</v>
          </cell>
          <cell r="EK107">
            <v>2869</v>
          </cell>
          <cell r="EL107">
            <v>6157</v>
          </cell>
          <cell r="EO107">
            <v>1645</v>
          </cell>
          <cell r="ER107">
            <v>6587</v>
          </cell>
          <cell r="EU107">
            <v>3267</v>
          </cell>
          <cell r="EX107">
            <v>5132</v>
          </cell>
          <cell r="EY107">
            <v>3273</v>
          </cell>
          <cell r="EZ107">
            <v>9719</v>
          </cell>
          <cell r="FA107">
            <v>8905</v>
          </cell>
          <cell r="FB107">
            <v>6938</v>
          </cell>
          <cell r="FC107">
            <v>1128</v>
          </cell>
          <cell r="FD107">
            <v>3253</v>
          </cell>
          <cell r="FE107">
            <v>15369</v>
          </cell>
          <cell r="FF107">
            <v>128713</v>
          </cell>
          <cell r="FG107">
            <v>12450</v>
          </cell>
          <cell r="FH107">
            <v>1457</v>
          </cell>
          <cell r="FI107">
            <v>143394</v>
          </cell>
          <cell r="FJ107">
            <v>66.3</v>
          </cell>
          <cell r="FK107">
            <v>-0.7</v>
          </cell>
          <cell r="FL107">
            <v>57.7</v>
          </cell>
          <cell r="FQ107">
            <v>-0.6</v>
          </cell>
          <cell r="FS107">
            <v>-0.9</v>
          </cell>
          <cell r="FT107">
            <v>-1</v>
          </cell>
          <cell r="FU107">
            <v>-0.2</v>
          </cell>
          <cell r="FV107">
            <v>-1.5</v>
          </cell>
          <cell r="FW107">
            <v>2.5</v>
          </cell>
          <cell r="FY107">
            <v>-0.4</v>
          </cell>
          <cell r="FZ107">
            <v>1.4</v>
          </cell>
          <cell r="GA107">
            <v>-2.2999999999999998</v>
          </cell>
          <cell r="GB107">
            <v>2.2000000000000002</v>
          </cell>
          <cell r="GC107">
            <v>1.4</v>
          </cell>
          <cell r="GG107">
            <v>-1</v>
          </cell>
          <cell r="GH107">
            <v>5.8</v>
          </cell>
          <cell r="GI107">
            <v>1.1000000000000001</v>
          </cell>
          <cell r="GJ107">
            <v>1.2</v>
          </cell>
          <cell r="GK107">
            <v>-4.5999999999999996</v>
          </cell>
          <cell r="GL107">
            <v>9.3000000000000007</v>
          </cell>
          <cell r="GM107">
            <v>1.6</v>
          </cell>
          <cell r="GN107">
            <v>2.2000000000000002</v>
          </cell>
          <cell r="GO107">
            <v>-0.8</v>
          </cell>
          <cell r="GR107">
            <v>1.6</v>
          </cell>
          <cell r="GU107">
            <v>1.7</v>
          </cell>
          <cell r="GX107">
            <v>-2.2000000000000002</v>
          </cell>
          <cell r="HA107">
            <v>-2.2000000000000002</v>
          </cell>
          <cell r="HB107">
            <v>-2.2000000000000002</v>
          </cell>
          <cell r="HC107">
            <v>3.7</v>
          </cell>
          <cell r="HD107">
            <v>3.2</v>
          </cell>
          <cell r="HE107">
            <v>2</v>
          </cell>
          <cell r="HF107">
            <v>3.2</v>
          </cell>
          <cell r="HG107">
            <v>1.3</v>
          </cell>
          <cell r="HH107">
            <v>0.5</v>
          </cell>
          <cell r="HI107">
            <v>2.7</v>
          </cell>
          <cell r="HJ107">
            <v>3</v>
          </cell>
          <cell r="HK107">
            <v>2.8</v>
          </cell>
          <cell r="HL107">
            <v>2991</v>
          </cell>
          <cell r="HM107">
            <v>750</v>
          </cell>
          <cell r="HN107">
            <v>3559</v>
          </cell>
          <cell r="HS107">
            <v>4109</v>
          </cell>
          <cell r="HU107">
            <v>4746</v>
          </cell>
          <cell r="HV107">
            <v>3871</v>
          </cell>
          <cell r="HW107">
            <v>3652</v>
          </cell>
          <cell r="HX107">
            <v>2484</v>
          </cell>
          <cell r="HY107">
            <v>2991</v>
          </cell>
          <cell r="IA107">
            <v>17850</v>
          </cell>
          <cell r="IB107">
            <v>3033</v>
          </cell>
          <cell r="IC107">
            <v>185</v>
          </cell>
          <cell r="ID107">
            <v>2334</v>
          </cell>
          <cell r="IE107">
            <v>5572</v>
          </cell>
          <cell r="II107">
            <v>8473</v>
          </cell>
          <cell r="IJ107">
            <v>5968</v>
          </cell>
          <cell r="IK107">
            <v>6003</v>
          </cell>
          <cell r="IL107">
            <v>3771</v>
          </cell>
          <cell r="IM107">
            <v>1835</v>
          </cell>
          <cell r="IN107">
            <v>389</v>
          </cell>
          <cell r="IO107">
            <v>1083</v>
          </cell>
          <cell r="IP107">
            <v>2878</v>
          </cell>
          <cell r="IQ107">
            <v>6288</v>
          </cell>
        </row>
        <row r="108">
          <cell r="B108">
            <v>4941</v>
          </cell>
          <cell r="C108">
            <v>733</v>
          </cell>
          <cell r="D108">
            <v>5561</v>
          </cell>
          <cell r="I108">
            <v>4090</v>
          </cell>
          <cell r="K108">
            <v>4729</v>
          </cell>
          <cell r="L108">
            <v>3944</v>
          </cell>
          <cell r="M108">
            <v>3734</v>
          </cell>
          <cell r="N108">
            <v>2419</v>
          </cell>
          <cell r="O108">
            <v>2844</v>
          </cell>
          <cell r="Q108">
            <v>17595</v>
          </cell>
          <cell r="R108">
            <v>2867</v>
          </cell>
          <cell r="S108">
            <v>170</v>
          </cell>
          <cell r="T108">
            <v>2482</v>
          </cell>
          <cell r="U108">
            <v>5440</v>
          </cell>
          <cell r="Y108">
            <v>9117</v>
          </cell>
          <cell r="Z108">
            <v>6015</v>
          </cell>
          <cell r="AA108">
            <v>6228</v>
          </cell>
          <cell r="AB108">
            <v>3899</v>
          </cell>
          <cell r="AC108">
            <v>1861</v>
          </cell>
          <cell r="AD108">
            <v>373</v>
          </cell>
          <cell r="AE108">
            <v>1158</v>
          </cell>
          <cell r="AF108">
            <v>3100</v>
          </cell>
          <cell r="AG108">
            <v>6391</v>
          </cell>
          <cell r="AJ108">
            <v>1697</v>
          </cell>
          <cell r="AM108">
            <v>6648</v>
          </cell>
          <cell r="AP108">
            <v>3317</v>
          </cell>
          <cell r="AS108">
            <v>5212</v>
          </cell>
          <cell r="AT108">
            <v>3323</v>
          </cell>
          <cell r="AU108">
            <v>9868</v>
          </cell>
          <cell r="AV108">
            <v>8883</v>
          </cell>
          <cell r="AW108">
            <v>7050</v>
          </cell>
          <cell r="AX108">
            <v>1148</v>
          </cell>
          <cell r="AY108">
            <v>3276</v>
          </cell>
          <cell r="AZ108">
            <v>15457</v>
          </cell>
          <cell r="BA108">
            <v>130900</v>
          </cell>
          <cell r="BB108">
            <v>12707</v>
          </cell>
          <cell r="BC108">
            <v>1528</v>
          </cell>
          <cell r="BD108">
            <v>146082</v>
          </cell>
          <cell r="BE108">
            <v>11.3</v>
          </cell>
          <cell r="BF108">
            <v>0.1</v>
          </cell>
          <cell r="BG108">
            <v>10.199999999999999</v>
          </cell>
          <cell r="BL108">
            <v>2.2000000000000002</v>
          </cell>
          <cell r="BN108">
            <v>2.2000000000000002</v>
          </cell>
          <cell r="BO108">
            <v>0.9</v>
          </cell>
          <cell r="BP108">
            <v>2.5</v>
          </cell>
          <cell r="BQ108">
            <v>1.1000000000000001</v>
          </cell>
          <cell r="BR108">
            <v>0.8</v>
          </cell>
          <cell r="BT108">
            <v>1.4</v>
          </cell>
          <cell r="BU108">
            <v>2</v>
          </cell>
          <cell r="BV108">
            <v>3.6</v>
          </cell>
          <cell r="BW108">
            <v>0.7</v>
          </cell>
          <cell r="BX108">
            <v>1.7</v>
          </cell>
          <cell r="CB108">
            <v>2.6</v>
          </cell>
          <cell r="CC108">
            <v>3.6</v>
          </cell>
          <cell r="CD108">
            <v>1.6</v>
          </cell>
          <cell r="CE108">
            <v>0.2</v>
          </cell>
          <cell r="CF108">
            <v>1.1000000000000001</v>
          </cell>
          <cell r="CG108">
            <v>2.8</v>
          </cell>
          <cell r="CH108">
            <v>6.7</v>
          </cell>
          <cell r="CI108">
            <v>6.4</v>
          </cell>
          <cell r="CJ108">
            <v>2.8</v>
          </cell>
          <cell r="CM108">
            <v>2.4</v>
          </cell>
          <cell r="CP108">
            <v>0.8</v>
          </cell>
          <cell r="CS108">
            <v>0.5</v>
          </cell>
          <cell r="CV108">
            <v>0.5</v>
          </cell>
          <cell r="CW108">
            <v>0.5</v>
          </cell>
          <cell r="CX108">
            <v>2.2999999999999998</v>
          </cell>
          <cell r="CY108">
            <v>1.2</v>
          </cell>
          <cell r="CZ108">
            <v>1.8</v>
          </cell>
          <cell r="DA108">
            <v>2.4</v>
          </cell>
          <cell r="DB108">
            <v>0.8</v>
          </cell>
          <cell r="DC108">
            <v>0.6</v>
          </cell>
          <cell r="DD108">
            <v>2.1</v>
          </cell>
          <cell r="DE108">
            <v>2.8</v>
          </cell>
          <cell r="DF108">
            <v>2.2999999999999998</v>
          </cell>
          <cell r="DG108">
            <v>4933</v>
          </cell>
          <cell r="DH108">
            <v>727</v>
          </cell>
          <cell r="DI108">
            <v>5549</v>
          </cell>
          <cell r="DN108">
            <v>3998</v>
          </cell>
          <cell r="DP108">
            <v>4618</v>
          </cell>
          <cell r="DQ108">
            <v>3935</v>
          </cell>
          <cell r="DR108">
            <v>3720</v>
          </cell>
          <cell r="DS108">
            <v>2359</v>
          </cell>
          <cell r="DT108">
            <v>2863</v>
          </cell>
          <cell r="DV108">
            <v>17567</v>
          </cell>
          <cell r="DW108">
            <v>2877</v>
          </cell>
          <cell r="DX108">
            <v>172</v>
          </cell>
          <cell r="DY108">
            <v>2471</v>
          </cell>
          <cell r="DZ108">
            <v>5447</v>
          </cell>
          <cell r="ED108">
            <v>9357</v>
          </cell>
          <cell r="EE108">
            <v>6057</v>
          </cell>
          <cell r="EF108">
            <v>6214</v>
          </cell>
          <cell r="EG108">
            <v>3934</v>
          </cell>
          <cell r="EH108">
            <v>1809</v>
          </cell>
          <cell r="EI108">
            <v>369</v>
          </cell>
          <cell r="EJ108">
            <v>1149</v>
          </cell>
          <cell r="EK108">
            <v>3115</v>
          </cell>
          <cell r="EL108">
            <v>6271</v>
          </cell>
          <cell r="EO108">
            <v>1716</v>
          </cell>
          <cell r="ER108">
            <v>6683</v>
          </cell>
          <cell r="EU108">
            <v>3339</v>
          </cell>
          <cell r="EX108">
            <v>5245</v>
          </cell>
          <cell r="EY108">
            <v>3344</v>
          </cell>
          <cell r="EZ108">
            <v>9861</v>
          </cell>
          <cell r="FA108">
            <v>8824</v>
          </cell>
          <cell r="FB108">
            <v>7091</v>
          </cell>
          <cell r="FC108">
            <v>1144</v>
          </cell>
          <cell r="FD108">
            <v>3289</v>
          </cell>
          <cell r="FE108">
            <v>15453</v>
          </cell>
          <cell r="FF108">
            <v>131062</v>
          </cell>
          <cell r="FG108">
            <v>12612</v>
          </cell>
          <cell r="FH108">
            <v>1066</v>
          </cell>
          <cell r="FI108">
            <v>145813</v>
          </cell>
          <cell r="FJ108">
            <v>-3.4</v>
          </cell>
          <cell r="FK108">
            <v>-0.6</v>
          </cell>
          <cell r="FL108">
            <v>-3.2</v>
          </cell>
          <cell r="FQ108">
            <v>-0.3</v>
          </cell>
          <cell r="FS108">
            <v>-0.2</v>
          </cell>
          <cell r="FT108">
            <v>1.1000000000000001</v>
          </cell>
          <cell r="FU108">
            <v>4</v>
          </cell>
          <cell r="FV108">
            <v>-1.5</v>
          </cell>
          <cell r="FW108">
            <v>0.5</v>
          </cell>
          <cell r="FY108">
            <v>1.8</v>
          </cell>
          <cell r="FZ108">
            <v>2.7</v>
          </cell>
          <cell r="GA108">
            <v>7.2</v>
          </cell>
          <cell r="GB108">
            <v>-1.1000000000000001</v>
          </cell>
          <cell r="GC108">
            <v>1.8</v>
          </cell>
          <cell r="GG108">
            <v>7.1</v>
          </cell>
          <cell r="GH108">
            <v>3.1</v>
          </cell>
          <cell r="GI108">
            <v>1.5</v>
          </cell>
          <cell r="GJ108">
            <v>0.9</v>
          </cell>
          <cell r="GK108">
            <v>0.5</v>
          </cell>
          <cell r="GL108">
            <v>-1.7</v>
          </cell>
          <cell r="GM108">
            <v>7.3</v>
          </cell>
          <cell r="GN108">
            <v>8.5</v>
          </cell>
          <cell r="GO108">
            <v>1.9</v>
          </cell>
          <cell r="GR108">
            <v>4.3</v>
          </cell>
          <cell r="GU108">
            <v>1.5</v>
          </cell>
          <cell r="GX108">
            <v>2.2000000000000002</v>
          </cell>
          <cell r="HA108">
            <v>2.2000000000000002</v>
          </cell>
          <cell r="HB108">
            <v>2.2000000000000002</v>
          </cell>
          <cell r="HC108">
            <v>1.5</v>
          </cell>
          <cell r="HD108">
            <v>-0.9</v>
          </cell>
          <cell r="HE108">
            <v>2.2000000000000002</v>
          </cell>
          <cell r="HF108">
            <v>1.4</v>
          </cell>
          <cell r="HG108">
            <v>1.1000000000000001</v>
          </cell>
          <cell r="HH108">
            <v>0.5</v>
          </cell>
          <cell r="HI108">
            <v>1.8</v>
          </cell>
          <cell r="HJ108">
            <v>1.3</v>
          </cell>
          <cell r="HK108">
            <v>1.7</v>
          </cell>
          <cell r="HL108">
            <v>10011</v>
          </cell>
          <cell r="HM108">
            <v>735</v>
          </cell>
          <cell r="HN108">
            <v>10801</v>
          </cell>
          <cell r="HS108">
            <v>4082</v>
          </cell>
          <cell r="HU108">
            <v>4693</v>
          </cell>
          <cell r="HV108">
            <v>4210</v>
          </cell>
          <cell r="HW108">
            <v>3846</v>
          </cell>
          <cell r="HX108">
            <v>2452</v>
          </cell>
          <cell r="HY108">
            <v>2980</v>
          </cell>
          <cell r="IA108">
            <v>18291</v>
          </cell>
          <cell r="IB108">
            <v>2762</v>
          </cell>
          <cell r="IC108">
            <v>161</v>
          </cell>
          <cell r="ID108">
            <v>2603</v>
          </cell>
          <cell r="IE108">
            <v>5375</v>
          </cell>
          <cell r="II108">
            <v>9684</v>
          </cell>
          <cell r="IJ108">
            <v>6222</v>
          </cell>
          <cell r="IK108">
            <v>6817</v>
          </cell>
          <cell r="IL108">
            <v>4277</v>
          </cell>
          <cell r="IM108">
            <v>1865</v>
          </cell>
          <cell r="IN108">
            <v>374</v>
          </cell>
          <cell r="IO108">
            <v>1149</v>
          </cell>
          <cell r="IP108">
            <v>3170</v>
          </cell>
          <cell r="IQ108">
            <v>6427</v>
          </cell>
        </row>
        <row r="109">
          <cell r="B109">
            <v>4988</v>
          </cell>
          <cell r="C109">
            <v>739</v>
          </cell>
          <cell r="D109">
            <v>5615</v>
          </cell>
          <cell r="I109">
            <v>4227</v>
          </cell>
          <cell r="K109">
            <v>4896</v>
          </cell>
          <cell r="L109">
            <v>4036</v>
          </cell>
          <cell r="M109">
            <v>3743</v>
          </cell>
          <cell r="N109">
            <v>2465</v>
          </cell>
          <cell r="O109">
            <v>2865</v>
          </cell>
          <cell r="Q109">
            <v>17892</v>
          </cell>
          <cell r="R109">
            <v>2919</v>
          </cell>
          <cell r="S109">
            <v>177</v>
          </cell>
          <cell r="T109">
            <v>2507</v>
          </cell>
          <cell r="U109">
            <v>5532</v>
          </cell>
          <cell r="Y109">
            <v>9381</v>
          </cell>
          <cell r="Z109">
            <v>6138</v>
          </cell>
          <cell r="AA109">
            <v>6338</v>
          </cell>
          <cell r="AB109">
            <v>3872</v>
          </cell>
          <cell r="AC109">
            <v>1933</v>
          </cell>
          <cell r="AD109">
            <v>383</v>
          </cell>
          <cell r="AE109">
            <v>1233</v>
          </cell>
          <cell r="AF109">
            <v>3295</v>
          </cell>
          <cell r="AG109">
            <v>6665</v>
          </cell>
          <cell r="AJ109">
            <v>1725</v>
          </cell>
          <cell r="AM109">
            <v>6655</v>
          </cell>
          <cell r="AP109">
            <v>3368</v>
          </cell>
          <cell r="AS109">
            <v>5291</v>
          </cell>
          <cell r="AT109">
            <v>3373</v>
          </cell>
          <cell r="AU109">
            <v>10064</v>
          </cell>
          <cell r="AV109">
            <v>9038</v>
          </cell>
          <cell r="AW109">
            <v>7164</v>
          </cell>
          <cell r="AX109">
            <v>1178</v>
          </cell>
          <cell r="AY109">
            <v>3265</v>
          </cell>
          <cell r="AZ109">
            <v>15533</v>
          </cell>
          <cell r="BA109">
            <v>133269</v>
          </cell>
          <cell r="BB109">
            <v>13001</v>
          </cell>
          <cell r="BC109">
            <v>1755</v>
          </cell>
          <cell r="BD109">
            <v>149072</v>
          </cell>
          <cell r="BE109">
            <v>1</v>
          </cell>
          <cell r="BF109">
            <v>0.8</v>
          </cell>
          <cell r="BG109">
            <v>1</v>
          </cell>
          <cell r="BL109">
            <v>3.4</v>
          </cell>
          <cell r="BN109">
            <v>3.5</v>
          </cell>
          <cell r="BO109">
            <v>2.2999999999999998</v>
          </cell>
          <cell r="BP109">
            <v>0.2</v>
          </cell>
          <cell r="BQ109">
            <v>1.9</v>
          </cell>
          <cell r="BR109">
            <v>0.8</v>
          </cell>
          <cell r="BT109">
            <v>1.7</v>
          </cell>
          <cell r="BU109">
            <v>1.8</v>
          </cell>
          <cell r="BV109">
            <v>3.8</v>
          </cell>
          <cell r="BW109">
            <v>1</v>
          </cell>
          <cell r="BX109">
            <v>1.7</v>
          </cell>
          <cell r="CB109">
            <v>2.9</v>
          </cell>
          <cell r="CC109">
            <v>2</v>
          </cell>
          <cell r="CD109">
            <v>1.8</v>
          </cell>
          <cell r="CE109">
            <v>-0.7</v>
          </cell>
          <cell r="CF109">
            <v>3.8</v>
          </cell>
          <cell r="CG109">
            <v>2.8</v>
          </cell>
          <cell r="CH109">
            <v>6.5</v>
          </cell>
          <cell r="CI109">
            <v>6.3</v>
          </cell>
          <cell r="CJ109">
            <v>4.3</v>
          </cell>
          <cell r="CM109">
            <v>1.7</v>
          </cell>
          <cell r="CP109">
            <v>0.1</v>
          </cell>
          <cell r="CS109">
            <v>1.5</v>
          </cell>
          <cell r="CV109">
            <v>1.5</v>
          </cell>
          <cell r="CW109">
            <v>1.5</v>
          </cell>
          <cell r="CX109">
            <v>2</v>
          </cell>
          <cell r="CY109">
            <v>1.7</v>
          </cell>
          <cell r="CZ109">
            <v>1.6</v>
          </cell>
          <cell r="DA109">
            <v>2.6</v>
          </cell>
          <cell r="DB109">
            <v>-0.3</v>
          </cell>
          <cell r="DC109">
            <v>0.5</v>
          </cell>
          <cell r="DD109">
            <v>1.8</v>
          </cell>
          <cell r="DE109">
            <v>2.2999999999999998</v>
          </cell>
          <cell r="DF109">
            <v>2</v>
          </cell>
          <cell r="DG109">
            <v>4787</v>
          </cell>
          <cell r="DH109">
            <v>741</v>
          </cell>
          <cell r="DI109">
            <v>5409</v>
          </cell>
          <cell r="DN109">
            <v>4271</v>
          </cell>
          <cell r="DP109">
            <v>4959</v>
          </cell>
          <cell r="DQ109">
            <v>4016</v>
          </cell>
          <cell r="DR109">
            <v>3950</v>
          </cell>
          <cell r="DS109">
            <v>2472</v>
          </cell>
          <cell r="DT109">
            <v>2837</v>
          </cell>
          <cell r="DV109">
            <v>18012</v>
          </cell>
          <cell r="DW109">
            <v>2928</v>
          </cell>
          <cell r="DX109">
            <v>179</v>
          </cell>
          <cell r="DY109">
            <v>2481</v>
          </cell>
          <cell r="DZ109">
            <v>5530</v>
          </cell>
          <cell r="ED109">
            <v>9149</v>
          </cell>
          <cell r="EE109">
            <v>6140</v>
          </cell>
          <cell r="EF109">
            <v>6377</v>
          </cell>
          <cell r="EG109">
            <v>3841</v>
          </cell>
          <cell r="EH109">
            <v>2023</v>
          </cell>
          <cell r="EI109">
            <v>378</v>
          </cell>
          <cell r="EJ109">
            <v>1263</v>
          </cell>
          <cell r="EK109">
            <v>3313</v>
          </cell>
          <cell r="EL109">
            <v>6847</v>
          </cell>
          <cell r="EO109">
            <v>1728</v>
          </cell>
          <cell r="ER109">
            <v>6687</v>
          </cell>
          <cell r="EU109">
            <v>3354</v>
          </cell>
          <cell r="EX109">
            <v>5269</v>
          </cell>
          <cell r="EY109">
            <v>3360</v>
          </cell>
          <cell r="EZ109">
            <v>10022</v>
          </cell>
          <cell r="FA109">
            <v>8929</v>
          </cell>
          <cell r="FB109">
            <v>7119</v>
          </cell>
          <cell r="FC109">
            <v>1179</v>
          </cell>
          <cell r="FD109">
            <v>3275</v>
          </cell>
          <cell r="FE109">
            <v>15537</v>
          </cell>
          <cell r="FF109">
            <v>133082</v>
          </cell>
          <cell r="FG109">
            <v>13125</v>
          </cell>
          <cell r="FH109">
            <v>2540</v>
          </cell>
          <cell r="FI109">
            <v>149481</v>
          </cell>
          <cell r="FJ109">
            <v>-3</v>
          </cell>
          <cell r="FK109">
            <v>2</v>
          </cell>
          <cell r="FL109">
            <v>-2.5</v>
          </cell>
          <cell r="FQ109">
            <v>6.8</v>
          </cell>
          <cell r="FS109">
            <v>7.4</v>
          </cell>
          <cell r="FT109">
            <v>2.1</v>
          </cell>
          <cell r="FU109">
            <v>6.2</v>
          </cell>
          <cell r="FV109">
            <v>4.8</v>
          </cell>
          <cell r="FW109">
            <v>-0.9</v>
          </cell>
          <cell r="FY109">
            <v>2.5</v>
          </cell>
          <cell r="FZ109">
            <v>1.8</v>
          </cell>
          <cell r="GA109">
            <v>4.2</v>
          </cell>
          <cell r="GB109">
            <v>0.4</v>
          </cell>
          <cell r="GC109">
            <v>1.5</v>
          </cell>
          <cell r="GG109">
            <v>-2.2000000000000002</v>
          </cell>
          <cell r="GH109">
            <v>1.4</v>
          </cell>
          <cell r="GI109">
            <v>2.6</v>
          </cell>
          <cell r="GJ109">
            <v>-2.4</v>
          </cell>
          <cell r="GK109">
            <v>11.8</v>
          </cell>
          <cell r="GL109">
            <v>2.2000000000000002</v>
          </cell>
          <cell r="GM109">
            <v>9.9</v>
          </cell>
          <cell r="GN109">
            <v>6.4</v>
          </cell>
          <cell r="GO109">
            <v>9.1999999999999993</v>
          </cell>
          <cell r="GR109">
            <v>0.7</v>
          </cell>
          <cell r="GU109">
            <v>0.1</v>
          </cell>
          <cell r="GX109">
            <v>0.5</v>
          </cell>
          <cell r="HA109">
            <v>0.5</v>
          </cell>
          <cell r="HB109">
            <v>0.5</v>
          </cell>
          <cell r="HC109">
            <v>1.6</v>
          </cell>
          <cell r="HD109">
            <v>1.2</v>
          </cell>
          <cell r="HE109">
            <v>0.4</v>
          </cell>
          <cell r="HF109">
            <v>3.1</v>
          </cell>
          <cell r="HG109">
            <v>-0.4</v>
          </cell>
          <cell r="HH109">
            <v>0.5</v>
          </cell>
          <cell r="HI109">
            <v>1.5</v>
          </cell>
          <cell r="HJ109">
            <v>4.0999999999999996</v>
          </cell>
          <cell r="HK109">
            <v>2.5</v>
          </cell>
          <cell r="HL109">
            <v>4749</v>
          </cell>
          <cell r="HM109">
            <v>702</v>
          </cell>
          <cell r="HN109">
            <v>5344</v>
          </cell>
          <cell r="HS109">
            <v>4137</v>
          </cell>
          <cell r="HU109">
            <v>4836</v>
          </cell>
          <cell r="HV109">
            <v>3880</v>
          </cell>
          <cell r="HW109">
            <v>3751</v>
          </cell>
          <cell r="HX109">
            <v>2292</v>
          </cell>
          <cell r="HY109">
            <v>2533</v>
          </cell>
          <cell r="IA109">
            <v>16674</v>
          </cell>
          <cell r="IB109">
            <v>2754</v>
          </cell>
          <cell r="IC109">
            <v>154</v>
          </cell>
          <cell r="ID109">
            <v>2682</v>
          </cell>
          <cell r="IE109">
            <v>5403</v>
          </cell>
          <cell r="II109">
            <v>8368</v>
          </cell>
          <cell r="IJ109">
            <v>5910</v>
          </cell>
          <cell r="IK109">
            <v>6001</v>
          </cell>
          <cell r="IL109">
            <v>3810</v>
          </cell>
          <cell r="IM109">
            <v>1939</v>
          </cell>
          <cell r="IN109">
            <v>373</v>
          </cell>
          <cell r="IO109">
            <v>1215</v>
          </cell>
          <cell r="IP109">
            <v>3251</v>
          </cell>
          <cell r="IQ109">
            <v>6616</v>
          </cell>
        </row>
        <row r="110">
          <cell r="B110">
            <v>4840</v>
          </cell>
          <cell r="C110">
            <v>747</v>
          </cell>
          <cell r="D110">
            <v>5468</v>
          </cell>
          <cell r="I110">
            <v>4386</v>
          </cell>
          <cell r="K110">
            <v>5100</v>
          </cell>
          <cell r="L110">
            <v>4086</v>
          </cell>
          <cell r="M110">
            <v>3694</v>
          </cell>
          <cell r="N110">
            <v>2526</v>
          </cell>
          <cell r="O110">
            <v>2914</v>
          </cell>
          <cell r="Q110">
            <v>18167</v>
          </cell>
          <cell r="R110">
            <v>2957</v>
          </cell>
          <cell r="S110">
            <v>184</v>
          </cell>
          <cell r="T110">
            <v>2556</v>
          </cell>
          <cell r="U110">
            <v>5627</v>
          </cell>
          <cell r="Y110">
            <v>9606</v>
          </cell>
          <cell r="Z110">
            <v>6215</v>
          </cell>
          <cell r="AA110">
            <v>6425</v>
          </cell>
          <cell r="AB110">
            <v>3856</v>
          </cell>
          <cell r="AC110">
            <v>2001</v>
          </cell>
          <cell r="AD110">
            <v>392</v>
          </cell>
          <cell r="AE110">
            <v>1282</v>
          </cell>
          <cell r="AF110">
            <v>3416</v>
          </cell>
          <cell r="AG110">
            <v>6877</v>
          </cell>
          <cell r="AJ110">
            <v>1747</v>
          </cell>
          <cell r="AM110">
            <v>6656</v>
          </cell>
          <cell r="AP110">
            <v>3471</v>
          </cell>
          <cell r="AS110">
            <v>5453</v>
          </cell>
          <cell r="AT110">
            <v>3477</v>
          </cell>
          <cell r="AU110">
            <v>10222</v>
          </cell>
          <cell r="AV110">
            <v>9200</v>
          </cell>
          <cell r="AW110">
            <v>7278</v>
          </cell>
          <cell r="AX110">
            <v>1205</v>
          </cell>
          <cell r="AY110">
            <v>3238</v>
          </cell>
          <cell r="AZ110">
            <v>15593</v>
          </cell>
          <cell r="BA110">
            <v>135273</v>
          </cell>
          <cell r="BB110">
            <v>13276</v>
          </cell>
          <cell r="BC110">
            <v>2090</v>
          </cell>
          <cell r="BD110">
            <v>151137</v>
          </cell>
          <cell r="BE110">
            <v>-3</v>
          </cell>
          <cell r="BF110">
            <v>1.1000000000000001</v>
          </cell>
          <cell r="BG110">
            <v>-2.6</v>
          </cell>
          <cell r="BL110">
            <v>3.7</v>
          </cell>
          <cell r="BN110">
            <v>4.2</v>
          </cell>
          <cell r="BO110">
            <v>1.2</v>
          </cell>
          <cell r="BP110">
            <v>-1.3</v>
          </cell>
          <cell r="BQ110">
            <v>2.5</v>
          </cell>
          <cell r="BR110">
            <v>1.7</v>
          </cell>
          <cell r="BT110">
            <v>1.5</v>
          </cell>
          <cell r="BU110">
            <v>1.3</v>
          </cell>
          <cell r="BV110">
            <v>4.3</v>
          </cell>
          <cell r="BW110">
            <v>2</v>
          </cell>
          <cell r="BX110">
            <v>1.7</v>
          </cell>
          <cell r="CB110">
            <v>2.4</v>
          </cell>
          <cell r="CC110">
            <v>1.3</v>
          </cell>
          <cell r="CD110">
            <v>1.4</v>
          </cell>
          <cell r="CE110">
            <v>-0.4</v>
          </cell>
          <cell r="CF110">
            <v>3.5</v>
          </cell>
          <cell r="CG110">
            <v>2.4</v>
          </cell>
          <cell r="CH110">
            <v>4</v>
          </cell>
          <cell r="CI110">
            <v>3.7</v>
          </cell>
          <cell r="CJ110">
            <v>3.2</v>
          </cell>
          <cell r="CM110">
            <v>1.3</v>
          </cell>
          <cell r="CP110">
            <v>0</v>
          </cell>
          <cell r="CS110">
            <v>3.1</v>
          </cell>
          <cell r="CV110">
            <v>3.1</v>
          </cell>
          <cell r="CW110">
            <v>3.1</v>
          </cell>
          <cell r="CX110">
            <v>1.6</v>
          </cell>
          <cell r="CY110">
            <v>1.8</v>
          </cell>
          <cell r="CZ110">
            <v>1.6</v>
          </cell>
          <cell r="DA110">
            <v>2.2999999999999998</v>
          </cell>
          <cell r="DB110">
            <v>-0.8</v>
          </cell>
          <cell r="DC110">
            <v>0.4</v>
          </cell>
          <cell r="DD110">
            <v>1.5</v>
          </cell>
          <cell r="DE110">
            <v>2.1</v>
          </cell>
          <cell r="DF110">
            <v>1.4</v>
          </cell>
          <cell r="DG110">
            <v>4950</v>
          </cell>
          <cell r="DH110">
            <v>749</v>
          </cell>
          <cell r="DI110">
            <v>5584</v>
          </cell>
          <cell r="DN110">
            <v>4412</v>
          </cell>
          <cell r="DP110">
            <v>5101</v>
          </cell>
          <cell r="DQ110">
            <v>4128</v>
          </cell>
          <cell r="DR110">
            <v>3457</v>
          </cell>
          <cell r="DS110">
            <v>2571</v>
          </cell>
          <cell r="DT110">
            <v>2883</v>
          </cell>
          <cell r="DV110">
            <v>17921</v>
          </cell>
          <cell r="DW110">
            <v>2936</v>
          </cell>
          <cell r="DX110">
            <v>182</v>
          </cell>
          <cell r="DY110">
            <v>2590</v>
          </cell>
          <cell r="DZ110">
            <v>5618</v>
          </cell>
          <cell r="ED110">
            <v>9820</v>
          </cell>
          <cell r="EE110">
            <v>6143</v>
          </cell>
          <cell r="EF110">
            <v>6413</v>
          </cell>
          <cell r="EG110">
            <v>3852</v>
          </cell>
          <cell r="EH110">
            <v>1947</v>
          </cell>
          <cell r="EI110">
            <v>398</v>
          </cell>
          <cell r="EJ110">
            <v>1279</v>
          </cell>
          <cell r="EK110">
            <v>3425</v>
          </cell>
          <cell r="EL110">
            <v>6817</v>
          </cell>
          <cell r="EO110">
            <v>1739</v>
          </cell>
          <cell r="ER110">
            <v>6555</v>
          </cell>
          <cell r="EU110">
            <v>3437</v>
          </cell>
          <cell r="EX110">
            <v>5399</v>
          </cell>
          <cell r="EY110">
            <v>3443</v>
          </cell>
          <cell r="EZ110">
            <v>10253</v>
          </cell>
          <cell r="FA110">
            <v>9347</v>
          </cell>
          <cell r="FB110">
            <v>7296</v>
          </cell>
          <cell r="FC110">
            <v>1206</v>
          </cell>
          <cell r="FD110">
            <v>3230</v>
          </cell>
          <cell r="FE110">
            <v>15622</v>
          </cell>
          <cell r="FF110">
            <v>135132</v>
          </cell>
          <cell r="FG110">
            <v>13125</v>
          </cell>
          <cell r="FH110">
            <v>1456</v>
          </cell>
          <cell r="FI110">
            <v>151202</v>
          </cell>
          <cell r="FJ110">
            <v>3.4</v>
          </cell>
          <cell r="FK110">
            <v>1</v>
          </cell>
          <cell r="FL110">
            <v>3.2</v>
          </cell>
          <cell r="FQ110">
            <v>3.3</v>
          </cell>
          <cell r="FS110">
            <v>2.9</v>
          </cell>
          <cell r="FT110">
            <v>2.8</v>
          </cell>
          <cell r="FU110">
            <v>-12.5</v>
          </cell>
          <cell r="FV110">
            <v>4</v>
          </cell>
          <cell r="FW110">
            <v>1.6</v>
          </cell>
          <cell r="FY110">
            <v>-0.5</v>
          </cell>
          <cell r="FZ110">
            <v>0.3</v>
          </cell>
          <cell r="GA110">
            <v>1.6</v>
          </cell>
          <cell r="GB110">
            <v>4.4000000000000004</v>
          </cell>
          <cell r="GC110">
            <v>1.6</v>
          </cell>
          <cell r="GG110">
            <v>7.3</v>
          </cell>
          <cell r="GH110">
            <v>0</v>
          </cell>
          <cell r="GI110">
            <v>0.6</v>
          </cell>
          <cell r="GJ110">
            <v>0.3</v>
          </cell>
          <cell r="GK110">
            <v>-3.7</v>
          </cell>
          <cell r="GL110">
            <v>5.3</v>
          </cell>
          <cell r="GM110">
            <v>1.3</v>
          </cell>
          <cell r="GN110">
            <v>3.4</v>
          </cell>
          <cell r="GO110">
            <v>-0.4</v>
          </cell>
          <cell r="GR110">
            <v>0.7</v>
          </cell>
          <cell r="GU110">
            <v>-2</v>
          </cell>
          <cell r="GX110">
            <v>2.5</v>
          </cell>
          <cell r="HA110">
            <v>2.5</v>
          </cell>
          <cell r="HB110">
            <v>2.5</v>
          </cell>
          <cell r="HC110">
            <v>2.2999999999999998</v>
          </cell>
          <cell r="HD110">
            <v>4.7</v>
          </cell>
          <cell r="HE110">
            <v>2.5</v>
          </cell>
          <cell r="HF110">
            <v>2.2999999999999998</v>
          </cell>
          <cell r="HG110">
            <v>-1.4</v>
          </cell>
          <cell r="HH110">
            <v>0.5</v>
          </cell>
          <cell r="HI110">
            <v>1.5</v>
          </cell>
          <cell r="HJ110">
            <v>0</v>
          </cell>
          <cell r="HK110">
            <v>1.2</v>
          </cell>
          <cell r="HL110">
            <v>2027</v>
          </cell>
          <cell r="HM110">
            <v>761</v>
          </cell>
          <cell r="HN110">
            <v>2570</v>
          </cell>
          <cell r="HS110">
            <v>4365</v>
          </cell>
          <cell r="HU110">
            <v>5033</v>
          </cell>
          <cell r="HV110">
            <v>4011</v>
          </cell>
          <cell r="HW110">
            <v>3455</v>
          </cell>
          <cell r="HX110">
            <v>2569</v>
          </cell>
          <cell r="HY110">
            <v>2928</v>
          </cell>
          <cell r="IA110">
            <v>17940</v>
          </cell>
          <cell r="IB110">
            <v>2994</v>
          </cell>
          <cell r="IC110">
            <v>191</v>
          </cell>
          <cell r="ID110">
            <v>2422</v>
          </cell>
          <cell r="IE110">
            <v>5596</v>
          </cell>
          <cell r="II110">
            <v>10539</v>
          </cell>
          <cell r="IJ110">
            <v>6118</v>
          </cell>
          <cell r="IK110">
            <v>6307</v>
          </cell>
          <cell r="IL110">
            <v>3668</v>
          </cell>
          <cell r="IM110">
            <v>1941</v>
          </cell>
          <cell r="IN110">
            <v>385</v>
          </cell>
          <cell r="IO110">
            <v>1314</v>
          </cell>
          <cell r="IP110">
            <v>3423</v>
          </cell>
          <cell r="IQ110">
            <v>6762</v>
          </cell>
        </row>
        <row r="111">
          <cell r="B111">
            <v>4873</v>
          </cell>
          <cell r="C111">
            <v>747</v>
          </cell>
          <cell r="D111">
            <v>5502</v>
          </cell>
          <cell r="I111">
            <v>4465</v>
          </cell>
          <cell r="K111">
            <v>5209</v>
          </cell>
          <cell r="L111">
            <v>4046</v>
          </cell>
          <cell r="M111">
            <v>3662</v>
          </cell>
          <cell r="N111">
            <v>2545</v>
          </cell>
          <cell r="O111">
            <v>2978</v>
          </cell>
          <cell r="Q111">
            <v>18268</v>
          </cell>
          <cell r="R111">
            <v>2990</v>
          </cell>
          <cell r="S111">
            <v>192</v>
          </cell>
          <cell r="T111">
            <v>2625</v>
          </cell>
          <cell r="U111">
            <v>5727</v>
          </cell>
          <cell r="Y111">
            <v>9853</v>
          </cell>
          <cell r="Z111">
            <v>6299</v>
          </cell>
          <cell r="AA111">
            <v>6512</v>
          </cell>
          <cell r="AB111">
            <v>3877</v>
          </cell>
          <cell r="AC111">
            <v>2032</v>
          </cell>
          <cell r="AD111">
            <v>401</v>
          </cell>
          <cell r="AE111">
            <v>1300</v>
          </cell>
          <cell r="AF111">
            <v>3449</v>
          </cell>
          <cell r="AG111">
            <v>6967</v>
          </cell>
          <cell r="AJ111">
            <v>1781</v>
          </cell>
          <cell r="AM111">
            <v>6718</v>
          </cell>
          <cell r="AP111">
            <v>3577</v>
          </cell>
          <cell r="AS111">
            <v>5618</v>
          </cell>
          <cell r="AT111">
            <v>3582</v>
          </cell>
          <cell r="AU111">
            <v>10309</v>
          </cell>
          <cell r="AV111">
            <v>9319</v>
          </cell>
          <cell r="AW111">
            <v>7407</v>
          </cell>
          <cell r="AX111">
            <v>1231</v>
          </cell>
          <cell r="AY111">
            <v>3230</v>
          </cell>
          <cell r="AZ111">
            <v>15665</v>
          </cell>
          <cell r="BA111">
            <v>137065</v>
          </cell>
          <cell r="BB111">
            <v>13513</v>
          </cell>
          <cell r="BC111">
            <v>2141</v>
          </cell>
          <cell r="BD111">
            <v>152517</v>
          </cell>
          <cell r="BE111">
            <v>0.7</v>
          </cell>
          <cell r="BF111">
            <v>0</v>
          </cell>
          <cell r="BG111">
            <v>0.6</v>
          </cell>
          <cell r="BL111">
            <v>1.8</v>
          </cell>
          <cell r="BN111">
            <v>2.1</v>
          </cell>
          <cell r="BO111">
            <v>-1</v>
          </cell>
          <cell r="BP111">
            <v>-0.9</v>
          </cell>
          <cell r="BQ111">
            <v>0.7</v>
          </cell>
          <cell r="BR111">
            <v>2.2000000000000002</v>
          </cell>
          <cell r="BT111">
            <v>0.6</v>
          </cell>
          <cell r="BU111">
            <v>1.1000000000000001</v>
          </cell>
          <cell r="BV111">
            <v>3.9</v>
          </cell>
          <cell r="BW111">
            <v>2.7</v>
          </cell>
          <cell r="BX111">
            <v>1.8</v>
          </cell>
          <cell r="CB111">
            <v>2.6</v>
          </cell>
          <cell r="CC111">
            <v>1.3</v>
          </cell>
          <cell r="CD111">
            <v>1.4</v>
          </cell>
          <cell r="CE111">
            <v>0.5</v>
          </cell>
          <cell r="CF111">
            <v>1.6</v>
          </cell>
          <cell r="CG111">
            <v>2.2000000000000002</v>
          </cell>
          <cell r="CH111">
            <v>1.4</v>
          </cell>
          <cell r="CI111">
            <v>1</v>
          </cell>
          <cell r="CJ111">
            <v>1.3</v>
          </cell>
          <cell r="CM111">
            <v>1.9</v>
          </cell>
          <cell r="CP111">
            <v>0.9</v>
          </cell>
          <cell r="CS111">
            <v>3</v>
          </cell>
          <cell r="CV111">
            <v>3</v>
          </cell>
          <cell r="CW111">
            <v>3</v>
          </cell>
          <cell r="CX111">
            <v>0.8</v>
          </cell>
          <cell r="CY111">
            <v>1.3</v>
          </cell>
          <cell r="CZ111">
            <v>1.8</v>
          </cell>
          <cell r="DA111">
            <v>2.2000000000000002</v>
          </cell>
          <cell r="DB111">
            <v>-0.3</v>
          </cell>
          <cell r="DC111">
            <v>0.5</v>
          </cell>
          <cell r="DD111">
            <v>1.3</v>
          </cell>
          <cell r="DE111">
            <v>1.8</v>
          </cell>
          <cell r="DF111">
            <v>0.9</v>
          </cell>
          <cell r="DG111">
            <v>4791</v>
          </cell>
          <cell r="DH111">
            <v>744</v>
          </cell>
          <cell r="DI111">
            <v>5416</v>
          </cell>
          <cell r="DN111">
            <v>4485</v>
          </cell>
          <cell r="DP111">
            <v>5264</v>
          </cell>
          <cell r="DQ111">
            <v>4113</v>
          </cell>
          <cell r="DR111">
            <v>3781</v>
          </cell>
          <cell r="DS111">
            <v>2530</v>
          </cell>
          <cell r="DT111">
            <v>3045</v>
          </cell>
          <cell r="DV111">
            <v>18714</v>
          </cell>
          <cell r="DW111">
            <v>3020</v>
          </cell>
          <cell r="DX111">
            <v>191</v>
          </cell>
          <cell r="DY111">
            <v>2585</v>
          </cell>
          <cell r="DZ111">
            <v>5735</v>
          </cell>
          <cell r="ED111">
            <v>9707</v>
          </cell>
          <cell r="EE111">
            <v>6371</v>
          </cell>
          <cell r="EF111">
            <v>6500</v>
          </cell>
          <cell r="EG111">
            <v>3883</v>
          </cell>
          <cell r="EH111">
            <v>2048</v>
          </cell>
          <cell r="EI111">
            <v>403</v>
          </cell>
          <cell r="EJ111">
            <v>1291</v>
          </cell>
          <cell r="EK111">
            <v>3472</v>
          </cell>
          <cell r="EL111">
            <v>6985</v>
          </cell>
          <cell r="EO111">
            <v>1770</v>
          </cell>
          <cell r="ER111">
            <v>6812</v>
          </cell>
          <cell r="EU111">
            <v>3627</v>
          </cell>
          <cell r="EX111">
            <v>5696</v>
          </cell>
          <cell r="EY111">
            <v>3631</v>
          </cell>
          <cell r="EZ111">
            <v>10337</v>
          </cell>
          <cell r="FA111">
            <v>9295</v>
          </cell>
          <cell r="FB111">
            <v>7406</v>
          </cell>
          <cell r="FC111">
            <v>1233</v>
          </cell>
          <cell r="FD111">
            <v>3211</v>
          </cell>
          <cell r="FE111">
            <v>15624</v>
          </cell>
          <cell r="FF111">
            <v>137678</v>
          </cell>
          <cell r="FG111">
            <v>13685</v>
          </cell>
          <cell r="FH111">
            <v>2357</v>
          </cell>
          <cell r="FI111">
            <v>152595</v>
          </cell>
          <cell r="FJ111">
            <v>-3.2</v>
          </cell>
          <cell r="FK111">
            <v>-0.7</v>
          </cell>
          <cell r="FL111">
            <v>-3</v>
          </cell>
          <cell r="FQ111">
            <v>1.7</v>
          </cell>
          <cell r="FS111">
            <v>3.2</v>
          </cell>
          <cell r="FT111">
            <v>-0.4</v>
          </cell>
          <cell r="FU111">
            <v>9.4</v>
          </cell>
          <cell r="FV111">
            <v>-1.6</v>
          </cell>
          <cell r="FW111">
            <v>5.6</v>
          </cell>
          <cell r="FY111">
            <v>4.4000000000000004</v>
          </cell>
          <cell r="FZ111">
            <v>2.8</v>
          </cell>
          <cell r="GA111">
            <v>5.4</v>
          </cell>
          <cell r="GB111">
            <v>-0.2</v>
          </cell>
          <cell r="GC111">
            <v>2.1</v>
          </cell>
          <cell r="GG111">
            <v>-1.1000000000000001</v>
          </cell>
          <cell r="GH111">
            <v>3.7</v>
          </cell>
          <cell r="GI111">
            <v>1.4</v>
          </cell>
          <cell r="GJ111">
            <v>0.8</v>
          </cell>
          <cell r="GK111">
            <v>5.2</v>
          </cell>
          <cell r="GL111">
            <v>1.4</v>
          </cell>
          <cell r="GM111">
            <v>0.9</v>
          </cell>
          <cell r="GN111">
            <v>1.4</v>
          </cell>
          <cell r="GO111">
            <v>2.5</v>
          </cell>
          <cell r="GR111">
            <v>1.8</v>
          </cell>
          <cell r="GU111">
            <v>3.9</v>
          </cell>
          <cell r="GX111">
            <v>5.5</v>
          </cell>
          <cell r="HA111">
            <v>5.5</v>
          </cell>
          <cell r="HB111">
            <v>5.5</v>
          </cell>
          <cell r="HC111">
            <v>0.8</v>
          </cell>
          <cell r="HD111">
            <v>-0.6</v>
          </cell>
          <cell r="HE111">
            <v>1.5</v>
          </cell>
          <cell r="HF111">
            <v>2.2000000000000002</v>
          </cell>
          <cell r="HG111">
            <v>-0.6</v>
          </cell>
          <cell r="HH111">
            <v>0</v>
          </cell>
          <cell r="HI111">
            <v>1.9</v>
          </cell>
          <cell r="HJ111">
            <v>4.3</v>
          </cell>
          <cell r="HK111">
            <v>0.9</v>
          </cell>
          <cell r="HL111">
            <v>3531</v>
          </cell>
          <cell r="HM111">
            <v>763</v>
          </cell>
          <cell r="HN111">
            <v>4123</v>
          </cell>
          <cell r="HS111">
            <v>4667</v>
          </cell>
          <cell r="HU111">
            <v>5450</v>
          </cell>
          <cell r="HV111">
            <v>4073</v>
          </cell>
          <cell r="HW111">
            <v>3800</v>
          </cell>
          <cell r="HX111">
            <v>2641</v>
          </cell>
          <cell r="HY111">
            <v>3179</v>
          </cell>
          <cell r="IA111">
            <v>19213</v>
          </cell>
          <cell r="IB111">
            <v>3238</v>
          </cell>
          <cell r="IC111">
            <v>226</v>
          </cell>
          <cell r="ID111">
            <v>2404</v>
          </cell>
          <cell r="IE111">
            <v>5945</v>
          </cell>
          <cell r="II111">
            <v>9598</v>
          </cell>
          <cell r="IJ111">
            <v>6479</v>
          </cell>
          <cell r="IK111">
            <v>6328</v>
          </cell>
          <cell r="IL111">
            <v>3807</v>
          </cell>
          <cell r="IM111">
            <v>2072</v>
          </cell>
          <cell r="IN111">
            <v>418</v>
          </cell>
          <cell r="IO111">
            <v>1319</v>
          </cell>
          <cell r="IP111">
            <v>3472</v>
          </cell>
          <cell r="IQ111">
            <v>7094</v>
          </cell>
        </row>
        <row r="112">
          <cell r="B112">
            <v>4952</v>
          </cell>
          <cell r="C112">
            <v>736</v>
          </cell>
          <cell r="D112">
            <v>5581</v>
          </cell>
          <cell r="I112">
            <v>4542</v>
          </cell>
          <cell r="K112">
            <v>5302</v>
          </cell>
          <cell r="L112">
            <v>4001</v>
          </cell>
          <cell r="M112">
            <v>3737</v>
          </cell>
          <cell r="N112">
            <v>2552</v>
          </cell>
          <cell r="O112">
            <v>3041</v>
          </cell>
          <cell r="Q112">
            <v>18382</v>
          </cell>
          <cell r="R112">
            <v>3031</v>
          </cell>
          <cell r="S112">
            <v>196</v>
          </cell>
          <cell r="T112">
            <v>2663</v>
          </cell>
          <cell r="U112">
            <v>5810</v>
          </cell>
          <cell r="Y112">
            <v>10062</v>
          </cell>
          <cell r="Z112">
            <v>6378</v>
          </cell>
          <cell r="AA112">
            <v>6615</v>
          </cell>
          <cell r="AB112">
            <v>3934</v>
          </cell>
          <cell r="AC112">
            <v>2033</v>
          </cell>
          <cell r="AD112">
            <v>406</v>
          </cell>
          <cell r="AE112">
            <v>1316</v>
          </cell>
          <cell r="AF112">
            <v>3453</v>
          </cell>
          <cell r="AG112">
            <v>7000</v>
          </cell>
          <cell r="AJ112">
            <v>1822</v>
          </cell>
          <cell r="AM112">
            <v>6873</v>
          </cell>
          <cell r="AP112">
            <v>3655</v>
          </cell>
          <cell r="AS112">
            <v>5740</v>
          </cell>
          <cell r="AT112">
            <v>3660</v>
          </cell>
          <cell r="AU112">
            <v>10308</v>
          </cell>
          <cell r="AV112">
            <v>9308</v>
          </cell>
          <cell r="AW112">
            <v>7527</v>
          </cell>
          <cell r="AX112">
            <v>1257</v>
          </cell>
          <cell r="AY112">
            <v>3256</v>
          </cell>
          <cell r="AZ112">
            <v>15774</v>
          </cell>
          <cell r="BA112">
            <v>138659</v>
          </cell>
          <cell r="BB112">
            <v>13726</v>
          </cell>
          <cell r="BC112">
            <v>1832</v>
          </cell>
          <cell r="BD112">
            <v>153873</v>
          </cell>
          <cell r="BE112">
            <v>1.6</v>
          </cell>
          <cell r="BF112">
            <v>-1.5</v>
          </cell>
          <cell r="BG112">
            <v>1.4</v>
          </cell>
          <cell r="BL112">
            <v>1.7</v>
          </cell>
          <cell r="BN112">
            <v>1.8</v>
          </cell>
          <cell r="BO112">
            <v>-1.1000000000000001</v>
          </cell>
          <cell r="BP112">
            <v>2.1</v>
          </cell>
          <cell r="BQ112">
            <v>0.3</v>
          </cell>
          <cell r="BR112">
            <v>2.1</v>
          </cell>
          <cell r="BT112">
            <v>0.6</v>
          </cell>
          <cell r="BU112">
            <v>1.4</v>
          </cell>
          <cell r="BV112">
            <v>2.2999999999999998</v>
          </cell>
          <cell r="BW112">
            <v>1.5</v>
          </cell>
          <cell r="BX112">
            <v>1.5</v>
          </cell>
          <cell r="CB112">
            <v>2.1</v>
          </cell>
          <cell r="CC112">
            <v>1.3</v>
          </cell>
          <cell r="CD112">
            <v>1.6</v>
          </cell>
          <cell r="CE112">
            <v>1.5</v>
          </cell>
          <cell r="CF112">
            <v>0</v>
          </cell>
          <cell r="CG112">
            <v>1.3</v>
          </cell>
          <cell r="CH112">
            <v>1.2</v>
          </cell>
          <cell r="CI112">
            <v>0.1</v>
          </cell>
          <cell r="CJ112">
            <v>0.5</v>
          </cell>
          <cell r="CM112">
            <v>2.2999999999999998</v>
          </cell>
          <cell r="CP112">
            <v>2.2999999999999998</v>
          </cell>
          <cell r="CS112">
            <v>2.2000000000000002</v>
          </cell>
          <cell r="CV112">
            <v>2.2000000000000002</v>
          </cell>
          <cell r="CW112">
            <v>2.2000000000000002</v>
          </cell>
          <cell r="CX112">
            <v>0</v>
          </cell>
          <cell r="CY112">
            <v>-0.1</v>
          </cell>
          <cell r="CZ112">
            <v>1.6</v>
          </cell>
          <cell r="DA112">
            <v>2.1</v>
          </cell>
          <cell r="DB112">
            <v>0.8</v>
          </cell>
          <cell r="DC112">
            <v>0.7</v>
          </cell>
          <cell r="DD112">
            <v>1.2</v>
          </cell>
          <cell r="DE112">
            <v>1.6</v>
          </cell>
          <cell r="DF112">
            <v>0.9</v>
          </cell>
          <cell r="DG112">
            <v>4945</v>
          </cell>
          <cell r="DH112">
            <v>745</v>
          </cell>
          <cell r="DI112">
            <v>5574</v>
          </cell>
          <cell r="DN112">
            <v>4545</v>
          </cell>
          <cell r="DP112">
            <v>5296</v>
          </cell>
          <cell r="DQ112">
            <v>3879</v>
          </cell>
          <cell r="DR112">
            <v>3677</v>
          </cell>
          <cell r="DS112">
            <v>2540</v>
          </cell>
          <cell r="DT112">
            <v>3000</v>
          </cell>
          <cell r="DV112">
            <v>18010</v>
          </cell>
          <cell r="DW112">
            <v>3000</v>
          </cell>
          <cell r="DX112">
            <v>199</v>
          </cell>
          <cell r="DY112">
            <v>2699</v>
          </cell>
          <cell r="DZ112">
            <v>5802</v>
          </cell>
          <cell r="ED112">
            <v>10068</v>
          </cell>
          <cell r="EE112">
            <v>6336</v>
          </cell>
          <cell r="EF112">
            <v>6603</v>
          </cell>
          <cell r="EG112">
            <v>3923</v>
          </cell>
          <cell r="EH112">
            <v>2049</v>
          </cell>
          <cell r="EI112">
            <v>401</v>
          </cell>
          <cell r="EJ112">
            <v>1327</v>
          </cell>
          <cell r="EK112">
            <v>3411</v>
          </cell>
          <cell r="EL112">
            <v>6997</v>
          </cell>
          <cell r="EO112">
            <v>1837</v>
          </cell>
          <cell r="ER112">
            <v>6780</v>
          </cell>
          <cell r="EU112">
            <v>3658</v>
          </cell>
          <cell r="EX112">
            <v>5746</v>
          </cell>
          <cell r="EY112">
            <v>3663</v>
          </cell>
          <cell r="EZ112">
            <v>10317</v>
          </cell>
          <cell r="FA112">
            <v>9282</v>
          </cell>
          <cell r="FB112">
            <v>7517</v>
          </cell>
          <cell r="FC112">
            <v>1249</v>
          </cell>
          <cell r="FD112">
            <v>3269</v>
          </cell>
          <cell r="FE112">
            <v>15779</v>
          </cell>
          <cell r="FF112">
            <v>138092</v>
          </cell>
          <cell r="FG112">
            <v>13587</v>
          </cell>
          <cell r="FH112">
            <v>2331</v>
          </cell>
          <cell r="FI112">
            <v>153677</v>
          </cell>
          <cell r="FJ112">
            <v>3.2</v>
          </cell>
          <cell r="FK112">
            <v>0.2</v>
          </cell>
          <cell r="FL112">
            <v>2.9</v>
          </cell>
          <cell r="FQ112">
            <v>1.3</v>
          </cell>
          <cell r="FS112">
            <v>0.6</v>
          </cell>
          <cell r="FT112">
            <v>-5.7</v>
          </cell>
          <cell r="FU112">
            <v>-2.7</v>
          </cell>
          <cell r="FV112">
            <v>0.4</v>
          </cell>
          <cell r="FW112">
            <v>-1.5</v>
          </cell>
          <cell r="FY112">
            <v>-3.8</v>
          </cell>
          <cell r="FZ112">
            <v>-0.6</v>
          </cell>
          <cell r="GA112">
            <v>3.8</v>
          </cell>
          <cell r="GB112">
            <v>4.4000000000000004</v>
          </cell>
          <cell r="GC112">
            <v>1.2</v>
          </cell>
          <cell r="GG112">
            <v>3.7</v>
          </cell>
          <cell r="GH112">
            <v>-0.5</v>
          </cell>
          <cell r="GI112">
            <v>1.6</v>
          </cell>
          <cell r="GJ112">
            <v>1</v>
          </cell>
          <cell r="GK112">
            <v>0</v>
          </cell>
          <cell r="GL112">
            <v>-0.5</v>
          </cell>
          <cell r="GM112">
            <v>2.8</v>
          </cell>
          <cell r="GN112">
            <v>-1.8</v>
          </cell>
          <cell r="GO112">
            <v>0.2</v>
          </cell>
          <cell r="GR112">
            <v>3.8</v>
          </cell>
          <cell r="GU112">
            <v>-0.5</v>
          </cell>
          <cell r="GX112">
            <v>0.9</v>
          </cell>
          <cell r="HA112">
            <v>0.9</v>
          </cell>
          <cell r="HB112">
            <v>0.9</v>
          </cell>
          <cell r="HC112">
            <v>-0.2</v>
          </cell>
          <cell r="HD112">
            <v>-0.1</v>
          </cell>
          <cell r="HE112">
            <v>1.5</v>
          </cell>
          <cell r="HF112">
            <v>1.3</v>
          </cell>
          <cell r="HG112">
            <v>1.8</v>
          </cell>
          <cell r="HH112">
            <v>1</v>
          </cell>
          <cell r="HI112">
            <v>0.3</v>
          </cell>
          <cell r="HJ112">
            <v>-0.7</v>
          </cell>
          <cell r="HK112">
            <v>0.7</v>
          </cell>
          <cell r="HL112">
            <v>9632</v>
          </cell>
          <cell r="HM112">
            <v>749</v>
          </cell>
          <cell r="HN112">
            <v>10417</v>
          </cell>
          <cell r="HS112">
            <v>4643</v>
          </cell>
          <cell r="HU112">
            <v>5433</v>
          </cell>
          <cell r="HV112">
            <v>4162</v>
          </cell>
          <cell r="HW112">
            <v>3742</v>
          </cell>
          <cell r="HX112">
            <v>2645</v>
          </cell>
          <cell r="HY112">
            <v>3107</v>
          </cell>
          <cell r="IA112">
            <v>18909</v>
          </cell>
          <cell r="IB112">
            <v>2886</v>
          </cell>
          <cell r="IC112">
            <v>187</v>
          </cell>
          <cell r="ID112">
            <v>2829</v>
          </cell>
          <cell r="IE112">
            <v>5728</v>
          </cell>
          <cell r="II112">
            <v>10525</v>
          </cell>
          <cell r="IJ112">
            <v>6506</v>
          </cell>
          <cell r="IK112">
            <v>7275</v>
          </cell>
          <cell r="IL112">
            <v>4238</v>
          </cell>
          <cell r="IM112">
            <v>2119</v>
          </cell>
          <cell r="IN112">
            <v>407</v>
          </cell>
          <cell r="IO112">
            <v>1342</v>
          </cell>
          <cell r="IP112">
            <v>3474</v>
          </cell>
          <cell r="IQ112">
            <v>7170</v>
          </cell>
        </row>
        <row r="113">
          <cell r="B113">
            <v>5031</v>
          </cell>
          <cell r="C113">
            <v>723</v>
          </cell>
          <cell r="D113">
            <v>5647</v>
          </cell>
          <cell r="I113">
            <v>4796</v>
          </cell>
          <cell r="K113">
            <v>5590</v>
          </cell>
          <cell r="L113">
            <v>4003</v>
          </cell>
          <cell r="M113">
            <v>3862</v>
          </cell>
          <cell r="N113">
            <v>2594</v>
          </cell>
          <cell r="O113">
            <v>3070</v>
          </cell>
          <cell r="Q113">
            <v>18597</v>
          </cell>
          <cell r="R113">
            <v>3085</v>
          </cell>
          <cell r="S113">
            <v>195</v>
          </cell>
          <cell r="T113">
            <v>2661</v>
          </cell>
          <cell r="U113">
            <v>5870</v>
          </cell>
          <cell r="Y113">
            <v>10207</v>
          </cell>
          <cell r="Z113">
            <v>6404</v>
          </cell>
          <cell r="AA113">
            <v>6715</v>
          </cell>
          <cell r="AB113">
            <v>3994</v>
          </cell>
          <cell r="AC113">
            <v>2031</v>
          </cell>
          <cell r="AD113">
            <v>412</v>
          </cell>
          <cell r="AE113">
            <v>1357</v>
          </cell>
          <cell r="AF113">
            <v>3472</v>
          </cell>
          <cell r="AG113">
            <v>7075</v>
          </cell>
          <cell r="AJ113">
            <v>1865</v>
          </cell>
          <cell r="AM113">
            <v>7060</v>
          </cell>
          <cell r="AP113">
            <v>3697</v>
          </cell>
          <cell r="AS113">
            <v>5808</v>
          </cell>
          <cell r="AT113">
            <v>3704</v>
          </cell>
          <cell r="AU113">
            <v>10296</v>
          </cell>
          <cell r="AV113">
            <v>9263</v>
          </cell>
          <cell r="AW113">
            <v>7618</v>
          </cell>
          <cell r="AX113">
            <v>1275</v>
          </cell>
          <cell r="AY113">
            <v>3302</v>
          </cell>
          <cell r="AZ113">
            <v>15922</v>
          </cell>
          <cell r="BA113">
            <v>140426</v>
          </cell>
          <cell r="BB113">
            <v>13948</v>
          </cell>
          <cell r="BC113">
            <v>1737</v>
          </cell>
          <cell r="BD113">
            <v>156139</v>
          </cell>
          <cell r="BE113">
            <v>1.6</v>
          </cell>
          <cell r="BF113">
            <v>-1.7</v>
          </cell>
          <cell r="BG113">
            <v>1.2</v>
          </cell>
          <cell r="BL113">
            <v>5.6</v>
          </cell>
          <cell r="BN113">
            <v>5.4</v>
          </cell>
          <cell r="BO113">
            <v>0</v>
          </cell>
          <cell r="BP113">
            <v>3.3</v>
          </cell>
          <cell r="BQ113">
            <v>1.6</v>
          </cell>
          <cell r="BR113">
            <v>1</v>
          </cell>
          <cell r="BT113">
            <v>1.2</v>
          </cell>
          <cell r="BU113">
            <v>1.8</v>
          </cell>
          <cell r="BV113">
            <v>-0.5</v>
          </cell>
          <cell r="BW113">
            <v>-0.1</v>
          </cell>
          <cell r="BX113">
            <v>1</v>
          </cell>
          <cell r="CB113">
            <v>1.4</v>
          </cell>
          <cell r="CC113">
            <v>0.4</v>
          </cell>
          <cell r="CD113">
            <v>1.5</v>
          </cell>
          <cell r="CE113">
            <v>1.5</v>
          </cell>
          <cell r="CF113">
            <v>-0.1</v>
          </cell>
          <cell r="CG113">
            <v>1.5</v>
          </cell>
          <cell r="CH113">
            <v>3.1</v>
          </cell>
          <cell r="CI113">
            <v>0.6</v>
          </cell>
          <cell r="CJ113">
            <v>1.1000000000000001</v>
          </cell>
          <cell r="CM113">
            <v>2.4</v>
          </cell>
          <cell r="CP113">
            <v>2.7</v>
          </cell>
          <cell r="CS113">
            <v>1.2</v>
          </cell>
          <cell r="CV113">
            <v>1.2</v>
          </cell>
          <cell r="CW113">
            <v>1.2</v>
          </cell>
          <cell r="CX113">
            <v>-0.1</v>
          </cell>
          <cell r="CY113">
            <v>-0.5</v>
          </cell>
          <cell r="CZ113">
            <v>1.2</v>
          </cell>
          <cell r="DA113">
            <v>1.4</v>
          </cell>
          <cell r="DB113">
            <v>1.4</v>
          </cell>
          <cell r="DC113">
            <v>0.9</v>
          </cell>
          <cell r="DD113">
            <v>1.3</v>
          </cell>
          <cell r="DE113">
            <v>1.6</v>
          </cell>
          <cell r="DF113">
            <v>1.5</v>
          </cell>
          <cell r="DG113">
            <v>5043</v>
          </cell>
          <cell r="DH113">
            <v>713</v>
          </cell>
          <cell r="DI113">
            <v>5653</v>
          </cell>
          <cell r="DN113">
            <v>4641</v>
          </cell>
          <cell r="DP113">
            <v>5408</v>
          </cell>
          <cell r="DQ113">
            <v>4000</v>
          </cell>
          <cell r="DR113">
            <v>3865</v>
          </cell>
          <cell r="DS113">
            <v>2568</v>
          </cell>
          <cell r="DT113">
            <v>3064</v>
          </cell>
          <cell r="DV113">
            <v>18550</v>
          </cell>
          <cell r="DW113">
            <v>3096</v>
          </cell>
          <cell r="DX113">
            <v>197</v>
          </cell>
          <cell r="DY113">
            <v>2674</v>
          </cell>
          <cell r="DZ113">
            <v>5896</v>
          </cell>
          <cell r="ED113">
            <v>10404</v>
          </cell>
          <cell r="EE113">
            <v>6420</v>
          </cell>
          <cell r="EF113">
            <v>6746</v>
          </cell>
          <cell r="EG113">
            <v>4001</v>
          </cell>
          <cell r="EH113">
            <v>2030</v>
          </cell>
          <cell r="EI113">
            <v>412</v>
          </cell>
          <cell r="EJ113">
            <v>1330</v>
          </cell>
          <cell r="EK113">
            <v>3475</v>
          </cell>
          <cell r="EL113">
            <v>7068</v>
          </cell>
          <cell r="EO113">
            <v>1871</v>
          </cell>
          <cell r="ER113">
            <v>7105</v>
          </cell>
          <cell r="EU113">
            <v>3680</v>
          </cell>
          <cell r="EX113">
            <v>5781</v>
          </cell>
          <cell r="EY113">
            <v>3686</v>
          </cell>
          <cell r="EZ113">
            <v>10245</v>
          </cell>
          <cell r="FA113">
            <v>9350</v>
          </cell>
          <cell r="FB113">
            <v>7651</v>
          </cell>
          <cell r="FC113">
            <v>1284</v>
          </cell>
          <cell r="FD113">
            <v>3300</v>
          </cell>
          <cell r="FE113">
            <v>15933</v>
          </cell>
          <cell r="FF113">
            <v>140512</v>
          </cell>
          <cell r="FG113">
            <v>13984</v>
          </cell>
          <cell r="FH113">
            <v>1074</v>
          </cell>
          <cell r="FI113">
            <v>155569</v>
          </cell>
          <cell r="FJ113">
            <v>2</v>
          </cell>
          <cell r="FK113">
            <v>-4.4000000000000004</v>
          </cell>
          <cell r="FL113">
            <v>1.4</v>
          </cell>
          <cell r="FQ113">
            <v>2.1</v>
          </cell>
          <cell r="FS113">
            <v>2.1</v>
          </cell>
          <cell r="FT113">
            <v>3.1</v>
          </cell>
          <cell r="FU113">
            <v>5.0999999999999996</v>
          </cell>
          <cell r="FV113">
            <v>1.1000000000000001</v>
          </cell>
          <cell r="FW113">
            <v>2.1</v>
          </cell>
          <cell r="FY113">
            <v>3</v>
          </cell>
          <cell r="FZ113">
            <v>3.2</v>
          </cell>
          <cell r="GA113">
            <v>-1.1000000000000001</v>
          </cell>
          <cell r="GB113">
            <v>-0.9</v>
          </cell>
          <cell r="GC113">
            <v>1.6</v>
          </cell>
          <cell r="GG113">
            <v>3.3</v>
          </cell>
          <cell r="GH113">
            <v>1.3</v>
          </cell>
          <cell r="GI113">
            <v>2.2000000000000002</v>
          </cell>
          <cell r="GJ113">
            <v>2</v>
          </cell>
          <cell r="GK113">
            <v>-0.9</v>
          </cell>
          <cell r="GL113">
            <v>2.8</v>
          </cell>
          <cell r="GM113">
            <v>0.3</v>
          </cell>
          <cell r="GN113">
            <v>1.9</v>
          </cell>
          <cell r="GO113">
            <v>1</v>
          </cell>
          <cell r="GR113">
            <v>1.9</v>
          </cell>
          <cell r="GU113">
            <v>4.8</v>
          </cell>
          <cell r="GX113">
            <v>0.6</v>
          </cell>
          <cell r="HA113">
            <v>0.6</v>
          </cell>
          <cell r="HB113">
            <v>0.6</v>
          </cell>
          <cell r="HC113">
            <v>-0.7</v>
          </cell>
          <cell r="HD113">
            <v>0.7</v>
          </cell>
          <cell r="HE113">
            <v>1.8</v>
          </cell>
          <cell r="HF113">
            <v>2.8</v>
          </cell>
          <cell r="HG113">
            <v>0.9</v>
          </cell>
          <cell r="HH113">
            <v>1</v>
          </cell>
          <cell r="HI113">
            <v>1.8</v>
          </cell>
          <cell r="HJ113">
            <v>2.9</v>
          </cell>
          <cell r="HK113">
            <v>1.2</v>
          </cell>
          <cell r="HL113">
            <v>3690</v>
          </cell>
          <cell r="HM113">
            <v>679</v>
          </cell>
          <cell r="HN113">
            <v>4236</v>
          </cell>
          <cell r="HS113">
            <v>4512</v>
          </cell>
          <cell r="HU113">
            <v>5200</v>
          </cell>
          <cell r="HV113">
            <v>3834</v>
          </cell>
          <cell r="HW113">
            <v>3748</v>
          </cell>
          <cell r="HX113">
            <v>2363</v>
          </cell>
          <cell r="HY113">
            <v>2800</v>
          </cell>
          <cell r="IA113">
            <v>17198</v>
          </cell>
          <cell r="IB113">
            <v>2961</v>
          </cell>
          <cell r="IC113">
            <v>169</v>
          </cell>
          <cell r="ID113">
            <v>2896</v>
          </cell>
          <cell r="IE113">
            <v>5828</v>
          </cell>
          <cell r="II113">
            <v>9502</v>
          </cell>
          <cell r="IJ113">
            <v>6174</v>
          </cell>
          <cell r="IK113">
            <v>6360</v>
          </cell>
          <cell r="IL113">
            <v>3969</v>
          </cell>
          <cell r="IM113">
            <v>1950</v>
          </cell>
          <cell r="IN113">
            <v>408</v>
          </cell>
          <cell r="IO113">
            <v>1269</v>
          </cell>
          <cell r="IP113">
            <v>3405</v>
          </cell>
          <cell r="IQ113">
            <v>6833</v>
          </cell>
        </row>
        <row r="114">
          <cell r="B114">
            <v>4978</v>
          </cell>
          <cell r="C114">
            <v>715</v>
          </cell>
          <cell r="D114">
            <v>5560</v>
          </cell>
          <cell r="I114">
            <v>5144</v>
          </cell>
          <cell r="K114">
            <v>5975</v>
          </cell>
          <cell r="L114">
            <v>4016</v>
          </cell>
          <cell r="M114">
            <v>3925</v>
          </cell>
          <cell r="N114">
            <v>2649</v>
          </cell>
          <cell r="O114">
            <v>3095</v>
          </cell>
          <cell r="Q114">
            <v>18852</v>
          </cell>
          <cell r="R114">
            <v>3143</v>
          </cell>
          <cell r="S114">
            <v>191</v>
          </cell>
          <cell r="T114">
            <v>2624</v>
          </cell>
          <cell r="U114">
            <v>5907</v>
          </cell>
          <cell r="Y114">
            <v>10400</v>
          </cell>
          <cell r="Z114">
            <v>6386</v>
          </cell>
          <cell r="AA114">
            <v>6803</v>
          </cell>
          <cell r="AB114">
            <v>4048</v>
          </cell>
          <cell r="AC114">
            <v>2054</v>
          </cell>
          <cell r="AD114">
            <v>420</v>
          </cell>
          <cell r="AE114">
            <v>1405</v>
          </cell>
          <cell r="AF114">
            <v>3506</v>
          </cell>
          <cell r="AG114">
            <v>7202</v>
          </cell>
          <cell r="AJ114">
            <v>1909</v>
          </cell>
          <cell r="AM114">
            <v>7210</v>
          </cell>
          <cell r="AP114">
            <v>3758</v>
          </cell>
          <cell r="AS114">
            <v>5906</v>
          </cell>
          <cell r="AT114">
            <v>3767</v>
          </cell>
          <cell r="AU114">
            <v>10360</v>
          </cell>
          <cell r="AV114">
            <v>9410</v>
          </cell>
          <cell r="AW114">
            <v>7701</v>
          </cell>
          <cell r="AX114">
            <v>1283</v>
          </cell>
          <cell r="AY114">
            <v>3355</v>
          </cell>
          <cell r="AZ114">
            <v>16083</v>
          </cell>
          <cell r="BA114">
            <v>142508</v>
          </cell>
          <cell r="BB114">
            <v>14139</v>
          </cell>
          <cell r="BC114">
            <v>1740</v>
          </cell>
          <cell r="BD114">
            <v>158722</v>
          </cell>
          <cell r="BE114">
            <v>-1.1000000000000001</v>
          </cell>
          <cell r="BF114">
            <v>-1.1000000000000001</v>
          </cell>
          <cell r="BG114">
            <v>-1.5</v>
          </cell>
          <cell r="BL114">
            <v>7.3</v>
          </cell>
          <cell r="BN114">
            <v>6.9</v>
          </cell>
          <cell r="BO114">
            <v>0.3</v>
          </cell>
          <cell r="BP114">
            <v>1.6</v>
          </cell>
          <cell r="BQ114">
            <v>2.1</v>
          </cell>
          <cell r="BR114">
            <v>0.8</v>
          </cell>
          <cell r="BT114">
            <v>1.4</v>
          </cell>
          <cell r="BU114">
            <v>1.9</v>
          </cell>
          <cell r="BV114">
            <v>-2.1</v>
          </cell>
          <cell r="BW114">
            <v>-1.4</v>
          </cell>
          <cell r="BX114">
            <v>0.6</v>
          </cell>
          <cell r="CB114">
            <v>1.9</v>
          </cell>
          <cell r="CC114">
            <v>-0.3</v>
          </cell>
          <cell r="CD114">
            <v>1.3</v>
          </cell>
          <cell r="CE114">
            <v>1.4</v>
          </cell>
          <cell r="CF114">
            <v>1.1000000000000001</v>
          </cell>
          <cell r="CG114">
            <v>1.9</v>
          </cell>
          <cell r="CH114">
            <v>3.6</v>
          </cell>
          <cell r="CI114">
            <v>1</v>
          </cell>
          <cell r="CJ114">
            <v>1.8</v>
          </cell>
          <cell r="CM114">
            <v>2.4</v>
          </cell>
          <cell r="CP114">
            <v>2.1</v>
          </cell>
          <cell r="CS114">
            <v>1.6</v>
          </cell>
          <cell r="CV114">
            <v>1.7</v>
          </cell>
          <cell r="CW114">
            <v>1.7</v>
          </cell>
          <cell r="CX114">
            <v>0.6</v>
          </cell>
          <cell r="CY114">
            <v>1.6</v>
          </cell>
          <cell r="CZ114">
            <v>1.1000000000000001</v>
          </cell>
          <cell r="DA114">
            <v>0.6</v>
          </cell>
          <cell r="DB114">
            <v>1.6</v>
          </cell>
          <cell r="DC114">
            <v>1</v>
          </cell>
          <cell r="DD114">
            <v>1.5</v>
          </cell>
          <cell r="DE114">
            <v>1.4</v>
          </cell>
          <cell r="DF114">
            <v>1.7</v>
          </cell>
          <cell r="DG114">
            <v>5065</v>
          </cell>
          <cell r="DH114">
            <v>714</v>
          </cell>
          <cell r="DI114">
            <v>5675</v>
          </cell>
          <cell r="DN114">
            <v>5186</v>
          </cell>
          <cell r="DP114">
            <v>6032</v>
          </cell>
          <cell r="DQ114">
            <v>4127</v>
          </cell>
          <cell r="DR114">
            <v>3978</v>
          </cell>
          <cell r="DS114">
            <v>2684</v>
          </cell>
          <cell r="DT114">
            <v>3140</v>
          </cell>
          <cell r="DV114">
            <v>19096</v>
          </cell>
          <cell r="DW114">
            <v>3135</v>
          </cell>
          <cell r="DX114">
            <v>187</v>
          </cell>
          <cell r="DY114">
            <v>2599</v>
          </cell>
          <cell r="DZ114">
            <v>5875</v>
          </cell>
          <cell r="ED114">
            <v>10082</v>
          </cell>
          <cell r="EE114">
            <v>6424</v>
          </cell>
          <cell r="EF114">
            <v>6785</v>
          </cell>
          <cell r="EG114">
            <v>4062</v>
          </cell>
          <cell r="EH114">
            <v>2016</v>
          </cell>
          <cell r="EI114">
            <v>423</v>
          </cell>
          <cell r="EJ114">
            <v>1415</v>
          </cell>
          <cell r="EK114">
            <v>3516</v>
          </cell>
          <cell r="EL114">
            <v>7164</v>
          </cell>
          <cell r="EO114">
            <v>1880</v>
          </cell>
          <cell r="ER114">
            <v>7266</v>
          </cell>
          <cell r="EU114">
            <v>3752</v>
          </cell>
          <cell r="EX114">
            <v>5899</v>
          </cell>
          <cell r="EY114">
            <v>3762</v>
          </cell>
          <cell r="EZ114">
            <v>10366</v>
          </cell>
          <cell r="FA114">
            <v>9232</v>
          </cell>
          <cell r="FB114">
            <v>7673</v>
          </cell>
          <cell r="FC114">
            <v>1292</v>
          </cell>
          <cell r="FD114">
            <v>3357</v>
          </cell>
          <cell r="FE114">
            <v>16079</v>
          </cell>
          <cell r="FF114">
            <v>142299</v>
          </cell>
          <cell r="FG114">
            <v>14141</v>
          </cell>
          <cell r="FH114">
            <v>1597</v>
          </cell>
          <cell r="FI114">
            <v>159013</v>
          </cell>
          <cell r="FJ114">
            <v>0.4</v>
          </cell>
          <cell r="FK114">
            <v>0.1</v>
          </cell>
          <cell r="FL114">
            <v>0.4</v>
          </cell>
          <cell r="FQ114">
            <v>11.7</v>
          </cell>
          <cell r="FS114">
            <v>11.5</v>
          </cell>
          <cell r="FT114">
            <v>3.2</v>
          </cell>
          <cell r="FU114">
            <v>2.9</v>
          </cell>
          <cell r="FV114">
            <v>4.5</v>
          </cell>
          <cell r="FW114">
            <v>2.5</v>
          </cell>
          <cell r="FY114">
            <v>2.9</v>
          </cell>
          <cell r="FZ114">
            <v>1.3</v>
          </cell>
          <cell r="GA114">
            <v>-4.7</v>
          </cell>
          <cell r="GB114">
            <v>-2.8</v>
          </cell>
          <cell r="GC114">
            <v>-0.4</v>
          </cell>
          <cell r="GG114">
            <v>-3.1</v>
          </cell>
          <cell r="GH114">
            <v>0.1</v>
          </cell>
          <cell r="GI114">
            <v>0.6</v>
          </cell>
          <cell r="GJ114">
            <v>1.5</v>
          </cell>
          <cell r="GK114">
            <v>-0.7</v>
          </cell>
          <cell r="GL114">
            <v>2.6</v>
          </cell>
          <cell r="GM114">
            <v>6.4</v>
          </cell>
          <cell r="GN114">
            <v>1.2</v>
          </cell>
          <cell r="GO114">
            <v>1.4</v>
          </cell>
          <cell r="GR114">
            <v>0.5</v>
          </cell>
          <cell r="GU114">
            <v>2.2999999999999998</v>
          </cell>
          <cell r="GX114">
            <v>2</v>
          </cell>
          <cell r="HA114">
            <v>2</v>
          </cell>
          <cell r="HB114">
            <v>2.1</v>
          </cell>
          <cell r="HC114">
            <v>1.2</v>
          </cell>
          <cell r="HD114">
            <v>-1.3</v>
          </cell>
          <cell r="HE114">
            <v>0.3</v>
          </cell>
          <cell r="HF114">
            <v>0.6</v>
          </cell>
          <cell r="HG114">
            <v>1.7</v>
          </cell>
          <cell r="HH114">
            <v>0.9</v>
          </cell>
          <cell r="HI114">
            <v>1.3</v>
          </cell>
          <cell r="HJ114">
            <v>1.1000000000000001</v>
          </cell>
          <cell r="HK114">
            <v>2.2000000000000002</v>
          </cell>
          <cell r="HL114">
            <v>2991</v>
          </cell>
          <cell r="HM114">
            <v>725</v>
          </cell>
          <cell r="HN114">
            <v>3542</v>
          </cell>
          <cell r="HS114">
            <v>5035</v>
          </cell>
          <cell r="HU114">
            <v>5917</v>
          </cell>
          <cell r="HV114">
            <v>4050</v>
          </cell>
          <cell r="HW114">
            <v>4010</v>
          </cell>
          <cell r="HX114">
            <v>2674</v>
          </cell>
          <cell r="HY114">
            <v>3163</v>
          </cell>
          <cell r="IA114">
            <v>19049</v>
          </cell>
          <cell r="IB114">
            <v>3166</v>
          </cell>
          <cell r="IC114">
            <v>193</v>
          </cell>
          <cell r="ID114">
            <v>2428</v>
          </cell>
          <cell r="IE114">
            <v>5807</v>
          </cell>
          <cell r="II114">
            <v>10636</v>
          </cell>
          <cell r="IJ114">
            <v>6393</v>
          </cell>
          <cell r="IK114">
            <v>6670</v>
          </cell>
          <cell r="IL114">
            <v>3855</v>
          </cell>
          <cell r="IM114">
            <v>2002</v>
          </cell>
          <cell r="IN114">
            <v>408</v>
          </cell>
          <cell r="IO114">
            <v>1433</v>
          </cell>
          <cell r="IP114">
            <v>3524</v>
          </cell>
          <cell r="IQ114">
            <v>7115</v>
          </cell>
        </row>
        <row r="115">
          <cell r="B115">
            <v>4821</v>
          </cell>
          <cell r="C115">
            <v>711</v>
          </cell>
          <cell r="D115">
            <v>5346</v>
          </cell>
          <cell r="E115">
            <v>875</v>
          </cell>
          <cell r="F115">
            <v>3194</v>
          </cell>
          <cell r="G115">
            <v>844</v>
          </cell>
          <cell r="H115">
            <v>1468</v>
          </cell>
          <cell r="I115">
            <v>5382</v>
          </cell>
          <cell r="J115">
            <v>1796</v>
          </cell>
          <cell r="K115">
            <v>6272</v>
          </cell>
          <cell r="L115">
            <v>3978</v>
          </cell>
          <cell r="M115">
            <v>3950</v>
          </cell>
          <cell r="N115">
            <v>2663</v>
          </cell>
          <cell r="O115">
            <v>3116</v>
          </cell>
          <cell r="Q115">
            <v>18994</v>
          </cell>
          <cell r="R115">
            <v>3179</v>
          </cell>
          <cell r="S115">
            <v>188</v>
          </cell>
          <cell r="T115">
            <v>2600</v>
          </cell>
          <cell r="U115">
            <v>5927</v>
          </cell>
          <cell r="Y115">
            <v>10550</v>
          </cell>
          <cell r="Z115">
            <v>6387</v>
          </cell>
          <cell r="AA115">
            <v>6831</v>
          </cell>
          <cell r="AB115">
            <v>4090</v>
          </cell>
          <cell r="AC115">
            <v>2115</v>
          </cell>
          <cell r="AD115">
            <v>426</v>
          </cell>
          <cell r="AE115">
            <v>1435</v>
          </cell>
          <cell r="AF115">
            <v>3541</v>
          </cell>
          <cell r="AG115">
            <v>7360</v>
          </cell>
          <cell r="AJ115">
            <v>1952</v>
          </cell>
          <cell r="AM115">
            <v>7367</v>
          </cell>
          <cell r="AP115">
            <v>3867</v>
          </cell>
          <cell r="AS115">
            <v>6079</v>
          </cell>
          <cell r="AT115">
            <v>3877</v>
          </cell>
          <cell r="AU115">
            <v>10501</v>
          </cell>
          <cell r="AV115">
            <v>9629</v>
          </cell>
          <cell r="AW115">
            <v>7790</v>
          </cell>
          <cell r="AX115">
            <v>1291</v>
          </cell>
          <cell r="AY115">
            <v>3408</v>
          </cell>
          <cell r="AZ115">
            <v>16234</v>
          </cell>
          <cell r="BA115">
            <v>144443</v>
          </cell>
          <cell r="BB115">
            <v>14287</v>
          </cell>
          <cell r="BC115">
            <v>1919</v>
          </cell>
          <cell r="BD115">
            <v>160706</v>
          </cell>
          <cell r="BE115">
            <v>-3.1</v>
          </cell>
          <cell r="BF115">
            <v>-0.6</v>
          </cell>
          <cell r="BG115">
            <v>-3.8</v>
          </cell>
          <cell r="BL115">
            <v>4.5999999999999996</v>
          </cell>
          <cell r="BN115">
            <v>5</v>
          </cell>
          <cell r="BO115">
            <v>-0.9</v>
          </cell>
          <cell r="BP115">
            <v>0.6</v>
          </cell>
          <cell r="BQ115">
            <v>0.5</v>
          </cell>
          <cell r="BR115">
            <v>0.7</v>
          </cell>
          <cell r="BT115">
            <v>0.8</v>
          </cell>
          <cell r="BU115">
            <v>1.1000000000000001</v>
          </cell>
          <cell r="BV115">
            <v>-1.7</v>
          </cell>
          <cell r="BW115">
            <v>-0.9</v>
          </cell>
          <cell r="BX115">
            <v>0.3</v>
          </cell>
          <cell r="CB115">
            <v>1.4</v>
          </cell>
          <cell r="CC115">
            <v>0</v>
          </cell>
          <cell r="CD115">
            <v>0.4</v>
          </cell>
          <cell r="CE115">
            <v>1</v>
          </cell>
          <cell r="CF115">
            <v>3</v>
          </cell>
          <cell r="CG115">
            <v>1.4</v>
          </cell>
          <cell r="CH115">
            <v>2.1</v>
          </cell>
          <cell r="CI115">
            <v>1</v>
          </cell>
          <cell r="CJ115">
            <v>2.2000000000000002</v>
          </cell>
          <cell r="CM115">
            <v>2.2000000000000002</v>
          </cell>
          <cell r="CP115">
            <v>2.2000000000000002</v>
          </cell>
          <cell r="CS115">
            <v>2.9</v>
          </cell>
          <cell r="CV115">
            <v>2.9</v>
          </cell>
          <cell r="CW115">
            <v>2.9</v>
          </cell>
          <cell r="CX115">
            <v>1.4</v>
          </cell>
          <cell r="CY115">
            <v>2.2999999999999998</v>
          </cell>
          <cell r="CZ115">
            <v>1.2</v>
          </cell>
          <cell r="DA115">
            <v>0.6</v>
          </cell>
          <cell r="DB115">
            <v>1.6</v>
          </cell>
          <cell r="DC115">
            <v>0.9</v>
          </cell>
          <cell r="DD115">
            <v>1.4</v>
          </cell>
          <cell r="DE115">
            <v>1</v>
          </cell>
          <cell r="DF115">
            <v>1.3</v>
          </cell>
          <cell r="DG115">
            <v>4832</v>
          </cell>
          <cell r="DH115">
            <v>717</v>
          </cell>
          <cell r="DI115">
            <v>5335</v>
          </cell>
          <cell r="DJ115">
            <v>905</v>
          </cell>
          <cell r="DK115">
            <v>3094</v>
          </cell>
          <cell r="DL115">
            <v>893</v>
          </cell>
          <cell r="DM115">
            <v>1466</v>
          </cell>
          <cell r="DN115">
            <v>5557</v>
          </cell>
          <cell r="DO115">
            <v>1951</v>
          </cell>
          <cell r="DP115">
            <v>6467</v>
          </cell>
          <cell r="DQ115">
            <v>3931</v>
          </cell>
          <cell r="DR115">
            <v>3913</v>
          </cell>
          <cell r="DS115">
            <v>2664</v>
          </cell>
          <cell r="DT115">
            <v>3038</v>
          </cell>
          <cell r="DV115">
            <v>18890</v>
          </cell>
          <cell r="DW115">
            <v>3202</v>
          </cell>
          <cell r="DX115">
            <v>188</v>
          </cell>
          <cell r="DY115">
            <v>2618</v>
          </cell>
          <cell r="DZ115">
            <v>5967</v>
          </cell>
          <cell r="ED115">
            <v>10736</v>
          </cell>
          <cell r="EE115">
            <v>6307</v>
          </cell>
          <cell r="EF115">
            <v>6811</v>
          </cell>
          <cell r="EG115">
            <v>4069</v>
          </cell>
          <cell r="EH115">
            <v>2112</v>
          </cell>
          <cell r="EI115">
            <v>426</v>
          </cell>
          <cell r="EJ115">
            <v>1456</v>
          </cell>
          <cell r="EK115">
            <v>3547</v>
          </cell>
          <cell r="EL115">
            <v>7372</v>
          </cell>
          <cell r="EO115">
            <v>1978</v>
          </cell>
          <cell r="ER115">
            <v>7335</v>
          </cell>
          <cell r="EU115">
            <v>3849</v>
          </cell>
          <cell r="EX115">
            <v>6051</v>
          </cell>
          <cell r="EY115">
            <v>3859</v>
          </cell>
          <cell r="EZ115">
            <v>10497</v>
          </cell>
          <cell r="FA115">
            <v>9607</v>
          </cell>
          <cell r="FB115">
            <v>7787</v>
          </cell>
          <cell r="FC115">
            <v>1271</v>
          </cell>
          <cell r="FD115">
            <v>3402</v>
          </cell>
          <cell r="FE115">
            <v>16237</v>
          </cell>
          <cell r="FF115">
            <v>144728</v>
          </cell>
          <cell r="FG115">
            <v>14262</v>
          </cell>
          <cell r="FH115">
            <v>2855</v>
          </cell>
          <cell r="FI115">
            <v>161456</v>
          </cell>
          <cell r="FJ115">
            <v>-4.5999999999999996</v>
          </cell>
          <cell r="FK115">
            <v>0.4</v>
          </cell>
          <cell r="FL115">
            <v>-6</v>
          </cell>
          <cell r="FQ115">
            <v>7.2</v>
          </cell>
          <cell r="FS115">
            <v>7.2</v>
          </cell>
          <cell r="FT115">
            <v>-4.8</v>
          </cell>
          <cell r="FU115">
            <v>-1.6</v>
          </cell>
          <cell r="FV115">
            <v>-0.7</v>
          </cell>
          <cell r="FW115">
            <v>-3.2</v>
          </cell>
          <cell r="FY115">
            <v>-1.1000000000000001</v>
          </cell>
          <cell r="FZ115">
            <v>2.1</v>
          </cell>
          <cell r="GA115">
            <v>0.6</v>
          </cell>
          <cell r="GB115">
            <v>0.7</v>
          </cell>
          <cell r="GC115">
            <v>1.6</v>
          </cell>
          <cell r="GG115">
            <v>6.5</v>
          </cell>
          <cell r="GH115">
            <v>-1.8</v>
          </cell>
          <cell r="GI115">
            <v>0.4</v>
          </cell>
          <cell r="GJ115">
            <v>0.2</v>
          </cell>
          <cell r="GK115">
            <v>4.7</v>
          </cell>
          <cell r="GL115">
            <v>0.7</v>
          </cell>
          <cell r="GM115">
            <v>2.9</v>
          </cell>
          <cell r="GN115">
            <v>0.9</v>
          </cell>
          <cell r="GO115">
            <v>2.9</v>
          </cell>
          <cell r="GR115">
            <v>5.2</v>
          </cell>
          <cell r="GU115">
            <v>0.9</v>
          </cell>
          <cell r="GX115">
            <v>2.6</v>
          </cell>
          <cell r="HA115">
            <v>2.6</v>
          </cell>
          <cell r="HB115">
            <v>2.6</v>
          </cell>
          <cell r="HC115">
            <v>1.3</v>
          </cell>
          <cell r="HD115">
            <v>4.0999999999999996</v>
          </cell>
          <cell r="HE115">
            <v>1.5</v>
          </cell>
          <cell r="HF115">
            <v>-1.6</v>
          </cell>
          <cell r="HG115">
            <v>1.3</v>
          </cell>
          <cell r="HH115">
            <v>1</v>
          </cell>
          <cell r="HI115">
            <v>1.7</v>
          </cell>
          <cell r="HJ115">
            <v>0.9</v>
          </cell>
          <cell r="HK115">
            <v>1.5</v>
          </cell>
          <cell r="HL115">
            <v>3810</v>
          </cell>
          <cell r="HM115">
            <v>737</v>
          </cell>
          <cell r="HN115">
            <v>4385</v>
          </cell>
          <cell r="HO115">
            <v>972</v>
          </cell>
          <cell r="HP115">
            <v>3152</v>
          </cell>
          <cell r="HQ115">
            <v>913</v>
          </cell>
          <cell r="HR115">
            <v>1552</v>
          </cell>
          <cell r="HS115">
            <v>5741</v>
          </cell>
          <cell r="HT115">
            <v>1892</v>
          </cell>
          <cell r="HU115">
            <v>6755</v>
          </cell>
          <cell r="HV115">
            <v>3892</v>
          </cell>
          <cell r="HW115">
            <v>3919</v>
          </cell>
          <cell r="HX115">
            <v>2767</v>
          </cell>
          <cell r="HY115">
            <v>3154</v>
          </cell>
          <cell r="IA115">
            <v>19371</v>
          </cell>
          <cell r="IB115">
            <v>3426</v>
          </cell>
          <cell r="IC115">
            <v>222</v>
          </cell>
          <cell r="ID115">
            <v>2446</v>
          </cell>
          <cell r="IE115">
            <v>6188</v>
          </cell>
          <cell r="II115">
            <v>10671</v>
          </cell>
          <cell r="IJ115">
            <v>6438</v>
          </cell>
          <cell r="IK115">
            <v>6655</v>
          </cell>
          <cell r="IL115">
            <v>3997</v>
          </cell>
          <cell r="IM115">
            <v>2117</v>
          </cell>
          <cell r="IN115">
            <v>441</v>
          </cell>
          <cell r="IO115">
            <v>1470</v>
          </cell>
          <cell r="IP115">
            <v>3557</v>
          </cell>
          <cell r="IQ115">
            <v>7459</v>
          </cell>
        </row>
        <row r="116">
          <cell r="B116">
            <v>4709</v>
          </cell>
          <cell r="C116">
            <v>707</v>
          </cell>
          <cell r="D116">
            <v>5178</v>
          </cell>
          <cell r="E116">
            <v>897</v>
          </cell>
          <cell r="F116">
            <v>3033</v>
          </cell>
          <cell r="G116">
            <v>788</v>
          </cell>
          <cell r="H116">
            <v>1491</v>
          </cell>
          <cell r="I116">
            <v>5338</v>
          </cell>
          <cell r="J116">
            <v>1698</v>
          </cell>
          <cell r="K116">
            <v>6274</v>
          </cell>
          <cell r="L116">
            <v>3923</v>
          </cell>
          <cell r="M116">
            <v>3893</v>
          </cell>
          <cell r="N116">
            <v>2607</v>
          </cell>
          <cell r="O116">
            <v>3062</v>
          </cell>
          <cell r="Q116">
            <v>18806</v>
          </cell>
          <cell r="R116">
            <v>3194</v>
          </cell>
          <cell r="S116">
            <v>189</v>
          </cell>
          <cell r="T116">
            <v>2643</v>
          </cell>
          <cell r="U116">
            <v>5976</v>
          </cell>
          <cell r="Y116">
            <v>10642</v>
          </cell>
          <cell r="Z116">
            <v>6376</v>
          </cell>
          <cell r="AA116">
            <v>6799</v>
          </cell>
          <cell r="AB116">
            <v>4124</v>
          </cell>
          <cell r="AC116">
            <v>2164</v>
          </cell>
          <cell r="AD116">
            <v>436</v>
          </cell>
          <cell r="AE116">
            <v>1437</v>
          </cell>
          <cell r="AF116">
            <v>3555</v>
          </cell>
          <cell r="AG116">
            <v>7475</v>
          </cell>
          <cell r="AJ116">
            <v>1985</v>
          </cell>
          <cell r="AM116">
            <v>7594</v>
          </cell>
          <cell r="AP116">
            <v>3974</v>
          </cell>
          <cell r="AS116">
            <v>6248</v>
          </cell>
          <cell r="AT116">
            <v>3985</v>
          </cell>
          <cell r="AU116">
            <v>10669</v>
          </cell>
          <cell r="AV116">
            <v>9750</v>
          </cell>
          <cell r="AW116">
            <v>7890</v>
          </cell>
          <cell r="AX116">
            <v>1311</v>
          </cell>
          <cell r="AY116">
            <v>3458</v>
          </cell>
          <cell r="AZ116">
            <v>16384</v>
          </cell>
          <cell r="BA116">
            <v>145377</v>
          </cell>
          <cell r="BB116">
            <v>14192</v>
          </cell>
          <cell r="BC116">
            <v>2239</v>
          </cell>
          <cell r="BD116">
            <v>161543</v>
          </cell>
          <cell r="BE116">
            <v>-2.2999999999999998</v>
          </cell>
          <cell r="BF116">
            <v>-0.6</v>
          </cell>
          <cell r="BG116">
            <v>-3.1</v>
          </cell>
          <cell r="BH116">
            <v>2.5</v>
          </cell>
          <cell r="BI116">
            <v>-5.0999999999999996</v>
          </cell>
          <cell r="BJ116">
            <v>-6.7</v>
          </cell>
          <cell r="BK116">
            <v>1.6</v>
          </cell>
          <cell r="BL116">
            <v>-0.8</v>
          </cell>
          <cell r="BM116">
            <v>-5.5</v>
          </cell>
          <cell r="BN116">
            <v>0</v>
          </cell>
          <cell r="BO116">
            <v>-1.4</v>
          </cell>
          <cell r="BP116">
            <v>-1.4</v>
          </cell>
          <cell r="BQ116">
            <v>-2.1</v>
          </cell>
          <cell r="BR116">
            <v>-1.7</v>
          </cell>
          <cell r="BT116">
            <v>-1</v>
          </cell>
          <cell r="BU116">
            <v>0.5</v>
          </cell>
          <cell r="BV116">
            <v>0.6</v>
          </cell>
          <cell r="BW116">
            <v>1.7</v>
          </cell>
          <cell r="BX116">
            <v>0.8</v>
          </cell>
          <cell r="CB116">
            <v>0.9</v>
          </cell>
          <cell r="CC116">
            <v>-0.2</v>
          </cell>
          <cell r="CD116">
            <v>-0.5</v>
          </cell>
          <cell r="CE116">
            <v>0.8</v>
          </cell>
          <cell r="CF116">
            <v>2.2999999999999998</v>
          </cell>
          <cell r="CG116">
            <v>2.2999999999999998</v>
          </cell>
          <cell r="CH116">
            <v>0.2</v>
          </cell>
          <cell r="CI116">
            <v>0.4</v>
          </cell>
          <cell r="CJ116">
            <v>1.6</v>
          </cell>
          <cell r="CM116">
            <v>1.7</v>
          </cell>
          <cell r="CP116">
            <v>3.1</v>
          </cell>
          <cell r="CS116">
            <v>2.8</v>
          </cell>
          <cell r="CV116">
            <v>2.8</v>
          </cell>
          <cell r="CW116">
            <v>2.8</v>
          </cell>
          <cell r="CX116">
            <v>1.6</v>
          </cell>
          <cell r="CY116">
            <v>1.2</v>
          </cell>
          <cell r="CZ116">
            <v>1.3</v>
          </cell>
          <cell r="DA116">
            <v>1.6</v>
          </cell>
          <cell r="DB116">
            <v>1.5</v>
          </cell>
          <cell r="DC116">
            <v>0.9</v>
          </cell>
          <cell r="DD116">
            <v>0.6</v>
          </cell>
          <cell r="DE116">
            <v>-0.7</v>
          </cell>
          <cell r="DF116">
            <v>0.5</v>
          </cell>
          <cell r="DG116">
            <v>4500</v>
          </cell>
          <cell r="DH116">
            <v>706</v>
          </cell>
          <cell r="DI116">
            <v>4985</v>
          </cell>
          <cell r="DJ116">
            <v>855</v>
          </cell>
          <cell r="DK116">
            <v>3135</v>
          </cell>
          <cell r="DL116">
            <v>738</v>
          </cell>
          <cell r="DM116">
            <v>1486</v>
          </cell>
          <cell r="DN116">
            <v>5232</v>
          </cell>
          <cell r="DO116">
            <v>1451</v>
          </cell>
          <cell r="DP116">
            <v>6088</v>
          </cell>
          <cell r="DQ116">
            <v>3896</v>
          </cell>
          <cell r="DR116">
            <v>3919</v>
          </cell>
          <cell r="DS116">
            <v>2618</v>
          </cell>
          <cell r="DT116">
            <v>3162</v>
          </cell>
          <cell r="DV116">
            <v>18903</v>
          </cell>
          <cell r="DW116">
            <v>3195</v>
          </cell>
          <cell r="DX116">
            <v>189</v>
          </cell>
          <cell r="DY116">
            <v>2586</v>
          </cell>
          <cell r="DZ116">
            <v>5941</v>
          </cell>
          <cell r="ED116">
            <v>10688</v>
          </cell>
          <cell r="EE116">
            <v>6410</v>
          </cell>
          <cell r="EF116">
            <v>6901</v>
          </cell>
          <cell r="EG116">
            <v>4140</v>
          </cell>
          <cell r="EH116">
            <v>2223</v>
          </cell>
          <cell r="EI116">
            <v>434</v>
          </cell>
          <cell r="EJ116">
            <v>1426</v>
          </cell>
          <cell r="EK116">
            <v>3534</v>
          </cell>
          <cell r="EL116">
            <v>7541</v>
          </cell>
          <cell r="EO116">
            <v>1985</v>
          </cell>
          <cell r="ER116">
            <v>7540</v>
          </cell>
          <cell r="EU116">
            <v>4006</v>
          </cell>
          <cell r="EX116">
            <v>6298</v>
          </cell>
          <cell r="EY116">
            <v>4017</v>
          </cell>
          <cell r="EZ116">
            <v>10680</v>
          </cell>
          <cell r="FA116">
            <v>10108</v>
          </cell>
          <cell r="FB116">
            <v>7892</v>
          </cell>
          <cell r="FC116">
            <v>1313</v>
          </cell>
          <cell r="FD116">
            <v>3473</v>
          </cell>
          <cell r="FE116">
            <v>16385</v>
          </cell>
          <cell r="FF116">
            <v>145577</v>
          </cell>
          <cell r="FG116">
            <v>14249</v>
          </cell>
          <cell r="FH116">
            <v>1368</v>
          </cell>
          <cell r="FI116">
            <v>160903</v>
          </cell>
          <cell r="FJ116">
            <v>-6.9</v>
          </cell>
          <cell r="FK116">
            <v>-1.5</v>
          </cell>
          <cell r="FL116">
            <v>-6.6</v>
          </cell>
          <cell r="FM116">
            <v>-5.5</v>
          </cell>
          <cell r="FN116">
            <v>1.3</v>
          </cell>
          <cell r="FO116">
            <v>-17.399999999999999</v>
          </cell>
          <cell r="FP116">
            <v>1.4</v>
          </cell>
          <cell r="FQ116">
            <v>-5.8</v>
          </cell>
          <cell r="FR116">
            <v>-25.6</v>
          </cell>
          <cell r="FS116">
            <v>-5.9</v>
          </cell>
          <cell r="FT116">
            <v>-0.9</v>
          </cell>
          <cell r="FU116">
            <v>0.2</v>
          </cell>
          <cell r="FV116">
            <v>-1.7</v>
          </cell>
          <cell r="FW116">
            <v>4.0999999999999996</v>
          </cell>
          <cell r="FY116">
            <v>0.1</v>
          </cell>
          <cell r="FZ116">
            <v>-0.2</v>
          </cell>
          <cell r="GA116">
            <v>0.6</v>
          </cell>
          <cell r="GB116">
            <v>-1.2</v>
          </cell>
          <cell r="GC116">
            <v>-0.4</v>
          </cell>
          <cell r="GG116">
            <v>-0.4</v>
          </cell>
          <cell r="GH116">
            <v>1.6</v>
          </cell>
          <cell r="GI116">
            <v>1.3</v>
          </cell>
          <cell r="GJ116">
            <v>1.7</v>
          </cell>
          <cell r="GK116">
            <v>5.3</v>
          </cell>
          <cell r="GL116">
            <v>1.9</v>
          </cell>
          <cell r="GM116">
            <v>-2</v>
          </cell>
          <cell r="GN116">
            <v>-0.4</v>
          </cell>
          <cell r="GO116">
            <v>2.2999999999999998</v>
          </cell>
          <cell r="GR116">
            <v>0.4</v>
          </cell>
          <cell r="GU116">
            <v>2.8</v>
          </cell>
          <cell r="GX116">
            <v>4.0999999999999996</v>
          </cell>
          <cell r="HA116">
            <v>4.0999999999999996</v>
          </cell>
          <cell r="HB116">
            <v>4.0999999999999996</v>
          </cell>
          <cell r="HC116">
            <v>1.7</v>
          </cell>
          <cell r="HD116">
            <v>5.2</v>
          </cell>
          <cell r="HE116">
            <v>1.3</v>
          </cell>
          <cell r="HF116">
            <v>3.3</v>
          </cell>
          <cell r="HG116">
            <v>2.1</v>
          </cell>
          <cell r="HH116">
            <v>0.9</v>
          </cell>
          <cell r="HI116">
            <v>0.6</v>
          </cell>
          <cell r="HJ116">
            <v>-0.1</v>
          </cell>
          <cell r="HK116">
            <v>-0.3</v>
          </cell>
          <cell r="HL116">
            <v>8270</v>
          </cell>
          <cell r="HM116">
            <v>712</v>
          </cell>
          <cell r="HN116">
            <v>8368</v>
          </cell>
          <cell r="HO116">
            <v>846</v>
          </cell>
          <cell r="HP116">
            <v>3134</v>
          </cell>
          <cell r="HQ116">
            <v>720</v>
          </cell>
          <cell r="HR116">
            <v>1484</v>
          </cell>
          <cell r="HS116">
            <v>5229</v>
          </cell>
          <cell r="HT116">
            <v>1671</v>
          </cell>
          <cell r="HU116">
            <v>6110</v>
          </cell>
          <cell r="HV116">
            <v>4177</v>
          </cell>
          <cell r="HW116">
            <v>3986</v>
          </cell>
          <cell r="HX116">
            <v>2712</v>
          </cell>
          <cell r="HY116">
            <v>3261</v>
          </cell>
          <cell r="IA116">
            <v>19770</v>
          </cell>
          <cell r="IB116">
            <v>3074</v>
          </cell>
          <cell r="IC116">
            <v>177</v>
          </cell>
          <cell r="ID116">
            <v>2697</v>
          </cell>
          <cell r="IE116">
            <v>5845</v>
          </cell>
          <cell r="II116">
            <v>11094</v>
          </cell>
          <cell r="IJ116">
            <v>6622</v>
          </cell>
          <cell r="IK116">
            <v>7615</v>
          </cell>
          <cell r="IL116">
            <v>4474</v>
          </cell>
          <cell r="IM116">
            <v>2292</v>
          </cell>
          <cell r="IN116">
            <v>455</v>
          </cell>
          <cell r="IO116">
            <v>1460</v>
          </cell>
          <cell r="IP116">
            <v>3588</v>
          </cell>
          <cell r="IQ116">
            <v>7676</v>
          </cell>
        </row>
        <row r="117">
          <cell r="B117">
            <v>4678</v>
          </cell>
          <cell r="C117">
            <v>704</v>
          </cell>
          <cell r="D117">
            <v>5132</v>
          </cell>
          <cell r="E117">
            <v>933</v>
          </cell>
          <cell r="F117">
            <v>2799</v>
          </cell>
          <cell r="G117">
            <v>742</v>
          </cell>
          <cell r="H117">
            <v>1527</v>
          </cell>
          <cell r="I117">
            <v>5044</v>
          </cell>
          <cell r="J117">
            <v>1580</v>
          </cell>
          <cell r="K117">
            <v>5950</v>
          </cell>
          <cell r="L117">
            <v>3952</v>
          </cell>
          <cell r="M117">
            <v>3818</v>
          </cell>
          <cell r="N117">
            <v>2543</v>
          </cell>
          <cell r="O117">
            <v>3017</v>
          </cell>
          <cell r="Q117">
            <v>18638</v>
          </cell>
          <cell r="R117">
            <v>3224</v>
          </cell>
          <cell r="S117">
            <v>190</v>
          </cell>
          <cell r="T117">
            <v>2718</v>
          </cell>
          <cell r="U117">
            <v>6064</v>
          </cell>
          <cell r="Y117">
            <v>10610</v>
          </cell>
          <cell r="Z117">
            <v>6357</v>
          </cell>
          <cell r="AA117">
            <v>6752</v>
          </cell>
          <cell r="AB117">
            <v>4156</v>
          </cell>
          <cell r="AC117">
            <v>2164</v>
          </cell>
          <cell r="AD117">
            <v>451</v>
          </cell>
          <cell r="AE117">
            <v>1426</v>
          </cell>
          <cell r="AF117">
            <v>3559</v>
          </cell>
          <cell r="AG117">
            <v>7517</v>
          </cell>
          <cell r="AJ117">
            <v>2005</v>
          </cell>
          <cell r="AM117">
            <v>7965</v>
          </cell>
          <cell r="AP117">
            <v>4053</v>
          </cell>
          <cell r="AS117">
            <v>6373</v>
          </cell>
          <cell r="AT117">
            <v>4066</v>
          </cell>
          <cell r="AU117">
            <v>10824</v>
          </cell>
          <cell r="AV117">
            <v>9816</v>
          </cell>
          <cell r="AW117">
            <v>7975</v>
          </cell>
          <cell r="AX117">
            <v>1334</v>
          </cell>
          <cell r="AY117">
            <v>3501</v>
          </cell>
          <cell r="AZ117">
            <v>16531</v>
          </cell>
          <cell r="BA117">
            <v>145566</v>
          </cell>
          <cell r="BB117">
            <v>13871</v>
          </cell>
          <cell r="BC117">
            <v>2452</v>
          </cell>
          <cell r="BD117">
            <v>161526</v>
          </cell>
          <cell r="BE117">
            <v>-0.7</v>
          </cell>
          <cell r="BF117">
            <v>-0.4</v>
          </cell>
          <cell r="BG117">
            <v>-0.9</v>
          </cell>
          <cell r="BH117">
            <v>4</v>
          </cell>
          <cell r="BI117">
            <v>-7.7</v>
          </cell>
          <cell r="BJ117">
            <v>-5.7</v>
          </cell>
          <cell r="BK117">
            <v>2.4</v>
          </cell>
          <cell r="BL117">
            <v>-5.5</v>
          </cell>
          <cell r="BM117">
            <v>-7</v>
          </cell>
          <cell r="BN117">
            <v>-5.2</v>
          </cell>
          <cell r="BO117">
            <v>0.7</v>
          </cell>
          <cell r="BP117">
            <v>-1.9</v>
          </cell>
          <cell r="BQ117">
            <v>-2.5</v>
          </cell>
          <cell r="BR117">
            <v>-1.5</v>
          </cell>
          <cell r="BT117">
            <v>-0.9</v>
          </cell>
          <cell r="BU117">
            <v>1</v>
          </cell>
          <cell r="BV117">
            <v>0.6</v>
          </cell>
          <cell r="BW117">
            <v>2.8</v>
          </cell>
          <cell r="BX117">
            <v>1.5</v>
          </cell>
          <cell r="CB117">
            <v>-0.3</v>
          </cell>
          <cell r="CC117">
            <v>-0.3</v>
          </cell>
          <cell r="CD117">
            <v>-0.7</v>
          </cell>
          <cell r="CE117">
            <v>0.8</v>
          </cell>
          <cell r="CF117">
            <v>0</v>
          </cell>
          <cell r="CG117">
            <v>3.4</v>
          </cell>
          <cell r="CH117">
            <v>-0.8</v>
          </cell>
          <cell r="CI117">
            <v>0.1</v>
          </cell>
          <cell r="CJ117">
            <v>0.6</v>
          </cell>
          <cell r="CM117">
            <v>1</v>
          </cell>
          <cell r="CP117">
            <v>4.9000000000000004</v>
          </cell>
          <cell r="CS117">
            <v>2</v>
          </cell>
          <cell r="CV117">
            <v>2</v>
          </cell>
          <cell r="CW117">
            <v>2</v>
          </cell>
          <cell r="CX117">
            <v>1.4</v>
          </cell>
          <cell r="CY117">
            <v>0.7</v>
          </cell>
          <cell r="CZ117">
            <v>1.1000000000000001</v>
          </cell>
          <cell r="DA117">
            <v>1.8</v>
          </cell>
          <cell r="DB117">
            <v>1.2</v>
          </cell>
          <cell r="DC117">
            <v>0.9</v>
          </cell>
          <cell r="DD117">
            <v>0.1</v>
          </cell>
          <cell r="DE117">
            <v>-2.2999999999999998</v>
          </cell>
          <cell r="DF117">
            <v>0</v>
          </cell>
          <cell r="DG117">
            <v>4867</v>
          </cell>
          <cell r="DH117">
            <v>700</v>
          </cell>
          <cell r="DI117">
            <v>5297</v>
          </cell>
          <cell r="DJ117">
            <v>942</v>
          </cell>
          <cell r="DK117">
            <v>2885</v>
          </cell>
          <cell r="DL117">
            <v>756</v>
          </cell>
          <cell r="DM117">
            <v>1537</v>
          </cell>
          <cell r="DN117">
            <v>5130</v>
          </cell>
          <cell r="DO117">
            <v>1770</v>
          </cell>
          <cell r="DP117">
            <v>6157</v>
          </cell>
          <cell r="DQ117">
            <v>3946</v>
          </cell>
          <cell r="DR117">
            <v>3833</v>
          </cell>
          <cell r="DS117">
            <v>2545</v>
          </cell>
          <cell r="DT117">
            <v>2995</v>
          </cell>
          <cell r="DV117">
            <v>18591</v>
          </cell>
          <cell r="DW117">
            <v>3181</v>
          </cell>
          <cell r="DX117">
            <v>187</v>
          </cell>
          <cell r="DY117">
            <v>2748</v>
          </cell>
          <cell r="DZ117">
            <v>6025</v>
          </cell>
          <cell r="ED117">
            <v>10517</v>
          </cell>
          <cell r="EE117">
            <v>6413</v>
          </cell>
          <cell r="EF117">
            <v>6629</v>
          </cell>
          <cell r="EG117">
            <v>4144</v>
          </cell>
          <cell r="EH117">
            <v>2128</v>
          </cell>
          <cell r="EI117">
            <v>444</v>
          </cell>
          <cell r="EJ117">
            <v>1416</v>
          </cell>
          <cell r="EK117">
            <v>3595</v>
          </cell>
          <cell r="EL117">
            <v>7460</v>
          </cell>
          <cell r="EO117">
            <v>2000</v>
          </cell>
          <cell r="ER117">
            <v>7995</v>
          </cell>
          <cell r="EU117">
            <v>4067</v>
          </cell>
          <cell r="EX117">
            <v>6394</v>
          </cell>
          <cell r="EY117">
            <v>4078</v>
          </cell>
          <cell r="EZ117">
            <v>10814</v>
          </cell>
          <cell r="FA117">
            <v>9527</v>
          </cell>
          <cell r="FB117">
            <v>7986</v>
          </cell>
          <cell r="FC117">
            <v>1339</v>
          </cell>
          <cell r="FD117">
            <v>3491</v>
          </cell>
          <cell r="FE117">
            <v>16528</v>
          </cell>
          <cell r="FF117">
            <v>145651</v>
          </cell>
          <cell r="FG117">
            <v>14016</v>
          </cell>
          <cell r="FH117">
            <v>2575</v>
          </cell>
          <cell r="FI117">
            <v>161939</v>
          </cell>
          <cell r="FJ117">
            <v>8.1</v>
          </cell>
          <cell r="FK117">
            <v>-0.9</v>
          </cell>
          <cell r="FL117">
            <v>6.3</v>
          </cell>
          <cell r="FM117">
            <v>10.1</v>
          </cell>
          <cell r="FN117">
            <v>-8</v>
          </cell>
          <cell r="FO117">
            <v>2.5</v>
          </cell>
          <cell r="FP117">
            <v>3.4</v>
          </cell>
          <cell r="FQ117">
            <v>-1.9</v>
          </cell>
          <cell r="FR117">
            <v>22</v>
          </cell>
          <cell r="FS117">
            <v>1.1000000000000001</v>
          </cell>
          <cell r="FT117">
            <v>1.3</v>
          </cell>
          <cell r="FU117">
            <v>-2.2000000000000002</v>
          </cell>
          <cell r="FV117">
            <v>-2.8</v>
          </cell>
          <cell r="FW117">
            <v>-5.3</v>
          </cell>
          <cell r="FY117">
            <v>-1.7</v>
          </cell>
          <cell r="FZ117">
            <v>-0.4</v>
          </cell>
          <cell r="GA117">
            <v>-1.1000000000000001</v>
          </cell>
          <cell r="GB117">
            <v>6.3</v>
          </cell>
          <cell r="GC117">
            <v>1.4</v>
          </cell>
          <cell r="GG117">
            <v>-1.6</v>
          </cell>
          <cell r="GH117">
            <v>0.1</v>
          </cell>
          <cell r="GI117">
            <v>-3.9</v>
          </cell>
          <cell r="GJ117">
            <v>0.1</v>
          </cell>
          <cell r="GK117">
            <v>-4.3</v>
          </cell>
          <cell r="GL117">
            <v>2.2000000000000002</v>
          </cell>
          <cell r="GM117">
            <v>-0.7</v>
          </cell>
          <cell r="GN117">
            <v>1.7</v>
          </cell>
          <cell r="GO117">
            <v>-1.1000000000000001</v>
          </cell>
          <cell r="GR117">
            <v>0.7</v>
          </cell>
          <cell r="GU117">
            <v>6</v>
          </cell>
          <cell r="GX117">
            <v>1.5</v>
          </cell>
          <cell r="HA117">
            <v>1.5</v>
          </cell>
          <cell r="HB117">
            <v>1.5</v>
          </cell>
          <cell r="HC117">
            <v>1.3</v>
          </cell>
          <cell r="HD117">
            <v>-5.8</v>
          </cell>
          <cell r="HE117">
            <v>1.2</v>
          </cell>
          <cell r="HF117">
            <v>2</v>
          </cell>
          <cell r="HG117">
            <v>0.5</v>
          </cell>
          <cell r="HH117">
            <v>0.9</v>
          </cell>
          <cell r="HI117">
            <v>0.1</v>
          </cell>
          <cell r="HJ117">
            <v>-1.6</v>
          </cell>
          <cell r="HK117">
            <v>0.6</v>
          </cell>
          <cell r="HL117">
            <v>3675</v>
          </cell>
          <cell r="HM117">
            <v>666</v>
          </cell>
          <cell r="HN117">
            <v>4218</v>
          </cell>
          <cell r="HO117">
            <v>896</v>
          </cell>
          <cell r="HP117">
            <v>2902</v>
          </cell>
          <cell r="HQ117">
            <v>759</v>
          </cell>
          <cell r="HR117">
            <v>1481</v>
          </cell>
          <cell r="HS117">
            <v>5038</v>
          </cell>
          <cell r="HT117">
            <v>1534</v>
          </cell>
          <cell r="HU117">
            <v>5902</v>
          </cell>
          <cell r="HV117">
            <v>3788</v>
          </cell>
          <cell r="HW117">
            <v>3715</v>
          </cell>
          <cell r="HX117">
            <v>2345</v>
          </cell>
          <cell r="HY117">
            <v>2731</v>
          </cell>
          <cell r="IA117">
            <v>17230</v>
          </cell>
          <cell r="IB117">
            <v>3062</v>
          </cell>
          <cell r="IC117">
            <v>160</v>
          </cell>
          <cell r="ID117">
            <v>2935</v>
          </cell>
          <cell r="IE117">
            <v>5953</v>
          </cell>
          <cell r="II117">
            <v>9615</v>
          </cell>
          <cell r="IJ117">
            <v>6104</v>
          </cell>
          <cell r="IK117">
            <v>6221</v>
          </cell>
          <cell r="IL117">
            <v>4148</v>
          </cell>
          <cell r="IM117">
            <v>2047</v>
          </cell>
          <cell r="IN117">
            <v>438</v>
          </cell>
          <cell r="IO117">
            <v>1325</v>
          </cell>
          <cell r="IP117">
            <v>3556</v>
          </cell>
          <cell r="IQ117">
            <v>7266</v>
          </cell>
        </row>
        <row r="118">
          <cell r="B118">
            <v>4699</v>
          </cell>
          <cell r="C118">
            <v>707</v>
          </cell>
          <cell r="D118">
            <v>5189</v>
          </cell>
          <cell r="E118">
            <v>968</v>
          </cell>
          <cell r="F118">
            <v>2619</v>
          </cell>
          <cell r="G118">
            <v>725</v>
          </cell>
          <cell r="H118">
            <v>1568</v>
          </cell>
          <cell r="I118">
            <v>4769</v>
          </cell>
          <cell r="J118">
            <v>1423</v>
          </cell>
          <cell r="K118">
            <v>5577</v>
          </cell>
          <cell r="L118">
            <v>4059</v>
          </cell>
          <cell r="M118">
            <v>3806</v>
          </cell>
          <cell r="N118">
            <v>2529</v>
          </cell>
          <cell r="O118">
            <v>2996</v>
          </cell>
          <cell r="Q118">
            <v>18654</v>
          </cell>
          <cell r="R118">
            <v>3271</v>
          </cell>
          <cell r="S118">
            <v>188</v>
          </cell>
          <cell r="T118">
            <v>2738</v>
          </cell>
          <cell r="U118">
            <v>6131</v>
          </cell>
          <cell r="Y118">
            <v>10461</v>
          </cell>
          <cell r="Z118">
            <v>6312</v>
          </cell>
          <cell r="AA118">
            <v>6707</v>
          </cell>
          <cell r="AB118">
            <v>4187</v>
          </cell>
          <cell r="AC118">
            <v>2128</v>
          </cell>
          <cell r="AD118">
            <v>465</v>
          </cell>
          <cell r="AE118">
            <v>1424</v>
          </cell>
          <cell r="AF118">
            <v>3573</v>
          </cell>
          <cell r="AG118">
            <v>7519</v>
          </cell>
          <cell r="AJ118">
            <v>2026</v>
          </cell>
          <cell r="AM118">
            <v>8462</v>
          </cell>
          <cell r="AP118">
            <v>4127</v>
          </cell>
          <cell r="AS118">
            <v>6495</v>
          </cell>
          <cell r="AT118">
            <v>4144</v>
          </cell>
          <cell r="AU118">
            <v>10930</v>
          </cell>
          <cell r="AV118">
            <v>9993</v>
          </cell>
          <cell r="AW118">
            <v>8015</v>
          </cell>
          <cell r="AX118">
            <v>1342</v>
          </cell>
          <cell r="AY118">
            <v>3539</v>
          </cell>
          <cell r="AZ118">
            <v>16676</v>
          </cell>
          <cell r="BA118">
            <v>145510</v>
          </cell>
          <cell r="BB118">
            <v>13541</v>
          </cell>
          <cell r="BC118">
            <v>2941</v>
          </cell>
          <cell r="BD118">
            <v>161728</v>
          </cell>
          <cell r="BE118">
            <v>0.4</v>
          </cell>
          <cell r="BF118">
            <v>0.5</v>
          </cell>
          <cell r="BG118">
            <v>1.1000000000000001</v>
          </cell>
          <cell r="BH118">
            <v>3.8</v>
          </cell>
          <cell r="BI118">
            <v>-6.4</v>
          </cell>
          <cell r="BJ118">
            <v>-2.2999999999999998</v>
          </cell>
          <cell r="BK118">
            <v>2.7</v>
          </cell>
          <cell r="BL118">
            <v>-5.5</v>
          </cell>
          <cell r="BM118">
            <v>-9.9</v>
          </cell>
          <cell r="BN118">
            <v>-6.3</v>
          </cell>
          <cell r="BO118">
            <v>2.7</v>
          </cell>
          <cell r="BP118">
            <v>-0.3</v>
          </cell>
          <cell r="BQ118">
            <v>-0.5</v>
          </cell>
          <cell r="BR118">
            <v>-0.7</v>
          </cell>
          <cell r="BT118">
            <v>0.1</v>
          </cell>
          <cell r="BU118">
            <v>1.4</v>
          </cell>
          <cell r="BV118">
            <v>-0.9</v>
          </cell>
          <cell r="BW118">
            <v>0.8</v>
          </cell>
          <cell r="BX118">
            <v>1.1000000000000001</v>
          </cell>
          <cell r="CB118">
            <v>-1.4</v>
          </cell>
          <cell r="CC118">
            <v>-0.7</v>
          </cell>
          <cell r="CD118">
            <v>-0.7</v>
          </cell>
          <cell r="CE118">
            <v>0.8</v>
          </cell>
          <cell r="CF118">
            <v>-1.7</v>
          </cell>
          <cell r="CG118">
            <v>3.1</v>
          </cell>
          <cell r="CH118">
            <v>-0.1</v>
          </cell>
          <cell r="CI118">
            <v>0.4</v>
          </cell>
          <cell r="CJ118">
            <v>0</v>
          </cell>
          <cell r="CM118">
            <v>1</v>
          </cell>
          <cell r="CP118">
            <v>6.2</v>
          </cell>
          <cell r="CS118">
            <v>1.8</v>
          </cell>
          <cell r="CV118">
            <v>1.9</v>
          </cell>
          <cell r="CW118">
            <v>1.9</v>
          </cell>
          <cell r="CX118">
            <v>1</v>
          </cell>
          <cell r="CY118">
            <v>1.8</v>
          </cell>
          <cell r="CZ118">
            <v>0.5</v>
          </cell>
          <cell r="DA118">
            <v>0.6</v>
          </cell>
          <cell r="DB118">
            <v>1.1000000000000001</v>
          </cell>
          <cell r="DC118">
            <v>0.9</v>
          </cell>
          <cell r="DD118">
            <v>0</v>
          </cell>
          <cell r="DE118">
            <v>-2.4</v>
          </cell>
          <cell r="DF118">
            <v>0.1</v>
          </cell>
          <cell r="DG118">
            <v>4657</v>
          </cell>
          <cell r="DH118">
            <v>704</v>
          </cell>
          <cell r="DI118">
            <v>5141</v>
          </cell>
          <cell r="DJ118">
            <v>996</v>
          </cell>
          <cell r="DK118">
            <v>2437</v>
          </cell>
          <cell r="DL118">
            <v>732</v>
          </cell>
          <cell r="DM118">
            <v>1545</v>
          </cell>
          <cell r="DN118">
            <v>4718</v>
          </cell>
          <cell r="DO118">
            <v>1425</v>
          </cell>
          <cell r="DP118">
            <v>5516</v>
          </cell>
          <cell r="DQ118">
            <v>4067</v>
          </cell>
          <cell r="DR118">
            <v>3748</v>
          </cell>
          <cell r="DS118">
            <v>2465</v>
          </cell>
          <cell r="DT118">
            <v>2868</v>
          </cell>
          <cell r="DV118">
            <v>18458</v>
          </cell>
          <cell r="DW118">
            <v>3301</v>
          </cell>
          <cell r="DX118">
            <v>196</v>
          </cell>
          <cell r="DY118">
            <v>2779</v>
          </cell>
          <cell r="DZ118">
            <v>6211</v>
          </cell>
          <cell r="ED118">
            <v>10502</v>
          </cell>
          <cell r="EE118">
            <v>6227</v>
          </cell>
          <cell r="EF118">
            <v>6744</v>
          </cell>
          <cell r="EG118">
            <v>4197</v>
          </cell>
          <cell r="EH118">
            <v>2136</v>
          </cell>
          <cell r="EI118">
            <v>479</v>
          </cell>
          <cell r="EJ118">
            <v>1433</v>
          </cell>
          <cell r="EK118">
            <v>3541</v>
          </cell>
          <cell r="EL118">
            <v>7549</v>
          </cell>
          <cell r="EO118">
            <v>2022</v>
          </cell>
          <cell r="ER118">
            <v>8460</v>
          </cell>
          <cell r="EU118">
            <v>4082</v>
          </cell>
          <cell r="EX118">
            <v>6417</v>
          </cell>
          <cell r="EY118">
            <v>4093</v>
          </cell>
          <cell r="EZ118">
            <v>10943</v>
          </cell>
          <cell r="FA118">
            <v>9845</v>
          </cell>
          <cell r="FB118">
            <v>8025</v>
          </cell>
          <cell r="FC118">
            <v>1353</v>
          </cell>
          <cell r="FD118">
            <v>3539</v>
          </cell>
          <cell r="FE118">
            <v>16677</v>
          </cell>
          <cell r="FF118">
            <v>145015</v>
          </cell>
          <cell r="FG118">
            <v>13330</v>
          </cell>
          <cell r="FH118">
            <v>3524</v>
          </cell>
          <cell r="FI118">
            <v>161620</v>
          </cell>
          <cell r="FJ118">
            <v>-4.3</v>
          </cell>
          <cell r="FK118">
            <v>0.6</v>
          </cell>
          <cell r="FL118">
            <v>-2.9</v>
          </cell>
          <cell r="FM118">
            <v>5.7</v>
          </cell>
          <cell r="FN118">
            <v>-15.5</v>
          </cell>
          <cell r="FO118">
            <v>-3.2</v>
          </cell>
          <cell r="FP118">
            <v>0.6</v>
          </cell>
          <cell r="FQ118">
            <v>-8</v>
          </cell>
          <cell r="FR118">
            <v>-19.5</v>
          </cell>
          <cell r="FS118">
            <v>-10.4</v>
          </cell>
          <cell r="FT118">
            <v>3.1</v>
          </cell>
          <cell r="FU118">
            <v>-2.2000000000000002</v>
          </cell>
          <cell r="FV118">
            <v>-3.1</v>
          </cell>
          <cell r="FW118">
            <v>-4.3</v>
          </cell>
          <cell r="FY118">
            <v>-0.7</v>
          </cell>
          <cell r="FZ118">
            <v>3.8</v>
          </cell>
          <cell r="GA118">
            <v>4.5999999999999996</v>
          </cell>
          <cell r="GB118">
            <v>1.1000000000000001</v>
          </cell>
          <cell r="GC118">
            <v>3.1</v>
          </cell>
          <cell r="GG118">
            <v>-0.1</v>
          </cell>
          <cell r="GH118">
            <v>-2.9</v>
          </cell>
          <cell r="GI118">
            <v>1.7</v>
          </cell>
          <cell r="GJ118">
            <v>1.3</v>
          </cell>
          <cell r="GK118">
            <v>0.3</v>
          </cell>
          <cell r="GL118">
            <v>8</v>
          </cell>
          <cell r="GM118">
            <v>1.2</v>
          </cell>
          <cell r="GN118">
            <v>-1.5</v>
          </cell>
          <cell r="GO118">
            <v>1.2</v>
          </cell>
          <cell r="GR118">
            <v>1.1000000000000001</v>
          </cell>
          <cell r="GU118">
            <v>5.8</v>
          </cell>
          <cell r="GX118">
            <v>0.4</v>
          </cell>
          <cell r="HA118">
            <v>0.4</v>
          </cell>
          <cell r="HB118">
            <v>0.4</v>
          </cell>
          <cell r="HC118">
            <v>1.2</v>
          </cell>
          <cell r="HD118">
            <v>3.3</v>
          </cell>
          <cell r="HE118">
            <v>0.5</v>
          </cell>
          <cell r="HF118">
            <v>1.1000000000000001</v>
          </cell>
          <cell r="HG118">
            <v>1.4</v>
          </cell>
          <cell r="HH118">
            <v>0.9</v>
          </cell>
          <cell r="HI118">
            <v>-0.4</v>
          </cell>
          <cell r="HJ118">
            <v>-4.9000000000000004</v>
          </cell>
          <cell r="HK118">
            <v>-0.2</v>
          </cell>
          <cell r="HL118">
            <v>3101</v>
          </cell>
          <cell r="HM118">
            <v>711</v>
          </cell>
          <cell r="HN118">
            <v>3787</v>
          </cell>
          <cell r="HO118">
            <v>983</v>
          </cell>
          <cell r="HP118">
            <v>2363</v>
          </cell>
          <cell r="HQ118">
            <v>725</v>
          </cell>
          <cell r="HR118">
            <v>1518</v>
          </cell>
          <cell r="HS118">
            <v>4629</v>
          </cell>
          <cell r="HT118">
            <v>1499</v>
          </cell>
          <cell r="HU118">
            <v>5462</v>
          </cell>
          <cell r="HV118">
            <v>3983</v>
          </cell>
          <cell r="HW118">
            <v>3793</v>
          </cell>
          <cell r="HX118">
            <v>2468</v>
          </cell>
          <cell r="HY118">
            <v>2918</v>
          </cell>
          <cell r="IA118">
            <v>18471</v>
          </cell>
          <cell r="IB118">
            <v>3316</v>
          </cell>
          <cell r="IC118">
            <v>203</v>
          </cell>
          <cell r="ID118">
            <v>2654</v>
          </cell>
          <cell r="IE118">
            <v>6158</v>
          </cell>
          <cell r="II118">
            <v>11063</v>
          </cell>
          <cell r="IJ118">
            <v>6193</v>
          </cell>
          <cell r="IK118">
            <v>6593</v>
          </cell>
          <cell r="IL118">
            <v>3932</v>
          </cell>
          <cell r="IM118">
            <v>2143</v>
          </cell>
          <cell r="IN118">
            <v>450</v>
          </cell>
          <cell r="IO118">
            <v>1477</v>
          </cell>
          <cell r="IP118">
            <v>3516</v>
          </cell>
          <cell r="IQ118">
            <v>7521</v>
          </cell>
        </row>
        <row r="119">
          <cell r="B119">
            <v>4668</v>
          </cell>
          <cell r="C119">
            <v>711</v>
          </cell>
          <cell r="D119">
            <v>5214</v>
          </cell>
          <cell r="E119">
            <v>1012</v>
          </cell>
          <cell r="F119">
            <v>2652</v>
          </cell>
          <cell r="G119">
            <v>746</v>
          </cell>
          <cell r="H119">
            <v>1623</v>
          </cell>
          <cell r="I119">
            <v>4686</v>
          </cell>
          <cell r="J119">
            <v>1224</v>
          </cell>
          <cell r="K119">
            <v>5412</v>
          </cell>
          <cell r="L119">
            <v>4129</v>
          </cell>
          <cell r="M119">
            <v>3859</v>
          </cell>
          <cell r="N119">
            <v>2570</v>
          </cell>
          <cell r="O119">
            <v>3008</v>
          </cell>
          <cell r="P119">
            <v>4591</v>
          </cell>
          <cell r="Q119">
            <v>18780</v>
          </cell>
          <cell r="R119">
            <v>3309</v>
          </cell>
          <cell r="S119">
            <v>186</v>
          </cell>
          <cell r="T119">
            <v>2696</v>
          </cell>
          <cell r="U119">
            <v>6147</v>
          </cell>
          <cell r="Y119">
            <v>10325</v>
          </cell>
          <cell r="Z119">
            <v>6251</v>
          </cell>
          <cell r="AA119">
            <v>6670</v>
          </cell>
          <cell r="AB119">
            <v>4218</v>
          </cell>
          <cell r="AC119">
            <v>2105</v>
          </cell>
          <cell r="AD119">
            <v>477</v>
          </cell>
          <cell r="AE119">
            <v>1434</v>
          </cell>
          <cell r="AF119">
            <v>3602</v>
          </cell>
          <cell r="AG119">
            <v>7547</v>
          </cell>
          <cell r="AJ119">
            <v>2061</v>
          </cell>
          <cell r="AM119">
            <v>8987</v>
          </cell>
          <cell r="AP119">
            <v>4189</v>
          </cell>
          <cell r="AS119">
            <v>6592</v>
          </cell>
          <cell r="AT119">
            <v>4206</v>
          </cell>
          <cell r="AU119">
            <v>10974</v>
          </cell>
          <cell r="AV119">
            <v>10156</v>
          </cell>
          <cell r="AW119">
            <v>8024</v>
          </cell>
          <cell r="AX119">
            <v>1334</v>
          </cell>
          <cell r="AY119">
            <v>3571</v>
          </cell>
          <cell r="AZ119">
            <v>16817</v>
          </cell>
          <cell r="BA119">
            <v>145904</v>
          </cell>
          <cell r="BB119">
            <v>13414</v>
          </cell>
          <cell r="BC119">
            <v>3621</v>
          </cell>
          <cell r="BD119">
            <v>162668</v>
          </cell>
          <cell r="BE119">
            <v>-0.7</v>
          </cell>
          <cell r="BF119">
            <v>0.6</v>
          </cell>
          <cell r="BG119">
            <v>0.5</v>
          </cell>
          <cell r="BH119">
            <v>4.5999999999999996</v>
          </cell>
          <cell r="BI119">
            <v>1.3</v>
          </cell>
          <cell r="BJ119">
            <v>2.8</v>
          </cell>
          <cell r="BK119">
            <v>3.5</v>
          </cell>
          <cell r="BL119">
            <v>-1.7</v>
          </cell>
          <cell r="BM119">
            <v>-14</v>
          </cell>
          <cell r="BN119">
            <v>-3</v>
          </cell>
          <cell r="BO119">
            <v>1.7</v>
          </cell>
          <cell r="BP119">
            <v>1.4</v>
          </cell>
          <cell r="BQ119">
            <v>1.6</v>
          </cell>
          <cell r="BR119">
            <v>0.4</v>
          </cell>
          <cell r="BT119">
            <v>0.7</v>
          </cell>
          <cell r="BU119">
            <v>1.2</v>
          </cell>
          <cell r="BV119">
            <v>-1.1000000000000001</v>
          </cell>
          <cell r="BW119">
            <v>-1.5</v>
          </cell>
          <cell r="BX119">
            <v>0.3</v>
          </cell>
          <cell r="CB119">
            <v>-1.3</v>
          </cell>
          <cell r="CC119">
            <v>-1</v>
          </cell>
          <cell r="CD119">
            <v>-0.6</v>
          </cell>
          <cell r="CE119">
            <v>0.7</v>
          </cell>
          <cell r="CF119">
            <v>-1.1000000000000001</v>
          </cell>
          <cell r="CG119">
            <v>2.6</v>
          </cell>
          <cell r="CH119">
            <v>0.7</v>
          </cell>
          <cell r="CI119">
            <v>0.8</v>
          </cell>
          <cell r="CJ119">
            <v>0.4</v>
          </cell>
          <cell r="CM119">
            <v>1.7</v>
          </cell>
          <cell r="CP119">
            <v>6.2</v>
          </cell>
          <cell r="CS119">
            <v>1.5</v>
          </cell>
          <cell r="CV119">
            <v>1.5</v>
          </cell>
          <cell r="CW119">
            <v>1.5</v>
          </cell>
          <cell r="CX119">
            <v>0.4</v>
          </cell>
          <cell r="CY119">
            <v>1.6</v>
          </cell>
          <cell r="CZ119">
            <v>0.1</v>
          </cell>
          <cell r="DA119">
            <v>-0.6</v>
          </cell>
          <cell r="DB119">
            <v>0.9</v>
          </cell>
          <cell r="DC119">
            <v>0.8</v>
          </cell>
          <cell r="DD119">
            <v>0.3</v>
          </cell>
          <cell r="DE119">
            <v>-0.9</v>
          </cell>
          <cell r="DF119">
            <v>0.6</v>
          </cell>
          <cell r="DG119">
            <v>4618</v>
          </cell>
          <cell r="DH119">
            <v>718</v>
          </cell>
          <cell r="DI119">
            <v>5185</v>
          </cell>
          <cell r="DJ119">
            <v>989</v>
          </cell>
          <cell r="DK119">
            <v>2567</v>
          </cell>
          <cell r="DL119">
            <v>714</v>
          </cell>
          <cell r="DM119">
            <v>1656</v>
          </cell>
          <cell r="DN119">
            <v>4575</v>
          </cell>
          <cell r="DO119">
            <v>1175</v>
          </cell>
          <cell r="DP119">
            <v>5208</v>
          </cell>
          <cell r="DQ119">
            <v>4150</v>
          </cell>
          <cell r="DR119">
            <v>3844</v>
          </cell>
          <cell r="DS119">
            <v>2632</v>
          </cell>
          <cell r="DT119">
            <v>3192</v>
          </cell>
          <cell r="DU119">
            <v>4577</v>
          </cell>
          <cell r="DV119">
            <v>19034</v>
          </cell>
          <cell r="DW119">
            <v>3323</v>
          </cell>
          <cell r="DX119">
            <v>179</v>
          </cell>
          <cell r="DY119">
            <v>2698</v>
          </cell>
          <cell r="DZ119">
            <v>6148</v>
          </cell>
          <cell r="ED119">
            <v>10351</v>
          </cell>
          <cell r="EE119">
            <v>6313</v>
          </cell>
          <cell r="EF119">
            <v>6715</v>
          </cell>
          <cell r="EG119">
            <v>4209</v>
          </cell>
          <cell r="EH119">
            <v>2105</v>
          </cell>
          <cell r="EI119">
            <v>469</v>
          </cell>
          <cell r="EJ119">
            <v>1427</v>
          </cell>
          <cell r="EK119">
            <v>3598</v>
          </cell>
          <cell r="EL119">
            <v>7516</v>
          </cell>
          <cell r="EO119">
            <v>2067</v>
          </cell>
          <cell r="ER119">
            <v>8953</v>
          </cell>
          <cell r="EU119">
            <v>4209</v>
          </cell>
          <cell r="EX119">
            <v>6628</v>
          </cell>
          <cell r="EY119">
            <v>4231</v>
          </cell>
          <cell r="EZ119">
            <v>11009</v>
          </cell>
          <cell r="FA119">
            <v>10418</v>
          </cell>
          <cell r="FB119">
            <v>8021</v>
          </cell>
          <cell r="FC119">
            <v>1320</v>
          </cell>
          <cell r="FD119">
            <v>3574</v>
          </cell>
          <cell r="FE119">
            <v>16820</v>
          </cell>
          <cell r="FF119">
            <v>146325</v>
          </cell>
          <cell r="FG119">
            <v>13365</v>
          </cell>
          <cell r="FH119">
            <v>2687</v>
          </cell>
          <cell r="FI119">
            <v>162111</v>
          </cell>
          <cell r="FJ119">
            <v>-0.8</v>
          </cell>
          <cell r="FK119">
            <v>2.1</v>
          </cell>
          <cell r="FL119">
            <v>0.9</v>
          </cell>
          <cell r="FM119">
            <v>-0.7</v>
          </cell>
          <cell r="FN119">
            <v>5.3</v>
          </cell>
          <cell r="FO119">
            <v>-2.5</v>
          </cell>
          <cell r="FP119">
            <v>7.2</v>
          </cell>
          <cell r="FQ119">
            <v>-3</v>
          </cell>
          <cell r="FR119">
            <v>-17.5</v>
          </cell>
          <cell r="FS119">
            <v>-5.6</v>
          </cell>
          <cell r="FT119">
            <v>2</v>
          </cell>
          <cell r="FU119">
            <v>2.6</v>
          </cell>
          <cell r="FV119">
            <v>6.8</v>
          </cell>
          <cell r="FW119">
            <v>11.3</v>
          </cell>
          <cell r="FY119">
            <v>3.1</v>
          </cell>
          <cell r="FZ119">
            <v>0.7</v>
          </cell>
          <cell r="GA119">
            <v>-8.6</v>
          </cell>
          <cell r="GB119">
            <v>-2.9</v>
          </cell>
          <cell r="GC119">
            <v>-1</v>
          </cell>
          <cell r="GG119">
            <v>-1.4</v>
          </cell>
          <cell r="GH119">
            <v>1.4</v>
          </cell>
          <cell r="GI119">
            <v>-0.4</v>
          </cell>
          <cell r="GJ119">
            <v>0.3</v>
          </cell>
          <cell r="GK119">
            <v>-1.4</v>
          </cell>
          <cell r="GL119">
            <v>-2.1</v>
          </cell>
          <cell r="GM119">
            <v>-0.4</v>
          </cell>
          <cell r="GN119">
            <v>1.6</v>
          </cell>
          <cell r="GO119">
            <v>-0.4</v>
          </cell>
          <cell r="GR119">
            <v>2.2000000000000002</v>
          </cell>
          <cell r="GU119">
            <v>5.8</v>
          </cell>
          <cell r="GX119">
            <v>3.1</v>
          </cell>
          <cell r="HA119">
            <v>3.3</v>
          </cell>
          <cell r="HB119">
            <v>3.4</v>
          </cell>
          <cell r="HC119">
            <v>0.6</v>
          </cell>
          <cell r="HD119">
            <v>5.8</v>
          </cell>
          <cell r="HE119">
            <v>0</v>
          </cell>
          <cell r="HF119">
            <v>-2.5</v>
          </cell>
          <cell r="HG119">
            <v>1</v>
          </cell>
          <cell r="HH119">
            <v>0.9</v>
          </cell>
          <cell r="HI119">
            <v>0.9</v>
          </cell>
          <cell r="HJ119">
            <v>0.3</v>
          </cell>
          <cell r="HK119">
            <v>0.3</v>
          </cell>
          <cell r="HL119">
            <v>3789</v>
          </cell>
          <cell r="HM119">
            <v>732</v>
          </cell>
          <cell r="HN119">
            <v>4466</v>
          </cell>
          <cell r="HO119">
            <v>1061</v>
          </cell>
          <cell r="HP119">
            <v>2627</v>
          </cell>
          <cell r="HQ119">
            <v>734</v>
          </cell>
          <cell r="HR119">
            <v>1740</v>
          </cell>
          <cell r="HS119">
            <v>4780</v>
          </cell>
          <cell r="HT119">
            <v>1147</v>
          </cell>
          <cell r="HU119">
            <v>5553</v>
          </cell>
          <cell r="HV119">
            <v>4122</v>
          </cell>
          <cell r="HW119">
            <v>3869</v>
          </cell>
          <cell r="HX119">
            <v>2775</v>
          </cell>
          <cell r="HY119">
            <v>3373</v>
          </cell>
          <cell r="HZ119">
            <v>4766</v>
          </cell>
          <cell r="IA119">
            <v>19681</v>
          </cell>
          <cell r="IB119">
            <v>3547</v>
          </cell>
          <cell r="IC119">
            <v>212</v>
          </cell>
          <cell r="ID119">
            <v>2577</v>
          </cell>
          <cell r="IE119">
            <v>6409</v>
          </cell>
          <cell r="II119">
            <v>10265</v>
          </cell>
          <cell r="IJ119">
            <v>6387</v>
          </cell>
          <cell r="IK119">
            <v>6560</v>
          </cell>
          <cell r="IL119">
            <v>4120</v>
          </cell>
          <cell r="IM119">
            <v>2099</v>
          </cell>
          <cell r="IN119">
            <v>488</v>
          </cell>
          <cell r="IO119">
            <v>1451</v>
          </cell>
          <cell r="IP119">
            <v>3597</v>
          </cell>
          <cell r="IQ119">
            <v>7571</v>
          </cell>
        </row>
        <row r="120">
          <cell r="B120">
            <v>4647</v>
          </cell>
          <cell r="C120">
            <v>703</v>
          </cell>
          <cell r="D120">
            <v>5226</v>
          </cell>
          <cell r="E120">
            <v>1069</v>
          </cell>
          <cell r="F120">
            <v>2843</v>
          </cell>
          <cell r="G120">
            <v>766</v>
          </cell>
          <cell r="H120">
            <v>1692</v>
          </cell>
          <cell r="I120">
            <v>4797</v>
          </cell>
          <cell r="J120">
            <v>1065</v>
          </cell>
          <cell r="K120">
            <v>5533</v>
          </cell>
          <cell r="L120">
            <v>4165</v>
          </cell>
          <cell r="M120">
            <v>3952</v>
          </cell>
          <cell r="N120">
            <v>2641</v>
          </cell>
          <cell r="O120">
            <v>3046</v>
          </cell>
          <cell r="P120">
            <v>4628</v>
          </cell>
          <cell r="Q120">
            <v>19005</v>
          </cell>
          <cell r="R120">
            <v>3331</v>
          </cell>
          <cell r="S120">
            <v>186</v>
          </cell>
          <cell r="T120">
            <v>2648</v>
          </cell>
          <cell r="U120">
            <v>6142</v>
          </cell>
          <cell r="Y120">
            <v>10234</v>
          </cell>
          <cell r="Z120">
            <v>6220</v>
          </cell>
          <cell r="AA120">
            <v>6619</v>
          </cell>
          <cell r="AB120">
            <v>4253</v>
          </cell>
          <cell r="AC120">
            <v>2116</v>
          </cell>
          <cell r="AD120">
            <v>488</v>
          </cell>
          <cell r="AE120">
            <v>1434</v>
          </cell>
          <cell r="AF120">
            <v>3632</v>
          </cell>
          <cell r="AG120">
            <v>7599</v>
          </cell>
          <cell r="AJ120">
            <v>2112</v>
          </cell>
          <cell r="AM120">
            <v>9477</v>
          </cell>
          <cell r="AP120">
            <v>4253</v>
          </cell>
          <cell r="AS120">
            <v>6675</v>
          </cell>
          <cell r="AT120">
            <v>4256</v>
          </cell>
          <cell r="AU120">
            <v>10990</v>
          </cell>
          <cell r="AV120">
            <v>10181</v>
          </cell>
          <cell r="AW120">
            <v>8044</v>
          </cell>
          <cell r="AX120">
            <v>1325</v>
          </cell>
          <cell r="AY120">
            <v>3596</v>
          </cell>
          <cell r="AZ120">
            <v>16950</v>
          </cell>
          <cell r="BA120">
            <v>146983</v>
          </cell>
          <cell r="BB120">
            <v>13550</v>
          </cell>
          <cell r="BC120">
            <v>4058</v>
          </cell>
          <cell r="BD120">
            <v>164305</v>
          </cell>
          <cell r="BE120">
            <v>-0.4</v>
          </cell>
          <cell r="BF120">
            <v>-1.1000000000000001</v>
          </cell>
          <cell r="BG120">
            <v>0.2</v>
          </cell>
          <cell r="BH120">
            <v>5.6</v>
          </cell>
          <cell r="BI120">
            <v>7.2</v>
          </cell>
          <cell r="BJ120">
            <v>2.7</v>
          </cell>
          <cell r="BK120">
            <v>4.3</v>
          </cell>
          <cell r="BL120">
            <v>2.4</v>
          </cell>
          <cell r="BM120">
            <v>-13</v>
          </cell>
          <cell r="BN120">
            <v>2.2000000000000002</v>
          </cell>
          <cell r="BO120">
            <v>0.9</v>
          </cell>
          <cell r="BP120">
            <v>2.4</v>
          </cell>
          <cell r="BQ120">
            <v>2.8</v>
          </cell>
          <cell r="BR120">
            <v>1.3</v>
          </cell>
          <cell r="BS120">
            <v>0.8</v>
          </cell>
          <cell r="BT120">
            <v>1.2</v>
          </cell>
          <cell r="BU120">
            <v>0.7</v>
          </cell>
          <cell r="BV120">
            <v>-0.3</v>
          </cell>
          <cell r="BW120">
            <v>-1.8</v>
          </cell>
          <cell r="BX120">
            <v>-0.1</v>
          </cell>
          <cell r="CB120">
            <v>-0.9</v>
          </cell>
          <cell r="CC120">
            <v>-0.5</v>
          </cell>
          <cell r="CD120">
            <v>-0.8</v>
          </cell>
          <cell r="CE120">
            <v>0.8</v>
          </cell>
          <cell r="CF120">
            <v>0.5</v>
          </cell>
          <cell r="CG120">
            <v>2.2999999999999998</v>
          </cell>
          <cell r="CH120">
            <v>0</v>
          </cell>
          <cell r="CI120">
            <v>0.9</v>
          </cell>
          <cell r="CJ120">
            <v>0.7</v>
          </cell>
          <cell r="CM120">
            <v>2.5</v>
          </cell>
          <cell r="CP120">
            <v>5.4</v>
          </cell>
          <cell r="CS120">
            <v>1.5</v>
          </cell>
          <cell r="CV120">
            <v>1.3</v>
          </cell>
          <cell r="CW120">
            <v>1.2</v>
          </cell>
          <cell r="CX120">
            <v>0.1</v>
          </cell>
          <cell r="CY120">
            <v>0.3</v>
          </cell>
          <cell r="CZ120">
            <v>0.2</v>
          </cell>
          <cell r="DA120">
            <v>-0.7</v>
          </cell>
          <cell r="DB120">
            <v>0.7</v>
          </cell>
          <cell r="DC120">
            <v>0.8</v>
          </cell>
          <cell r="DD120">
            <v>0.7</v>
          </cell>
          <cell r="DE120">
            <v>1</v>
          </cell>
          <cell r="DF120">
            <v>1</v>
          </cell>
          <cell r="DG120">
            <v>4725</v>
          </cell>
          <cell r="DH120">
            <v>708</v>
          </cell>
          <cell r="DI120">
            <v>5306</v>
          </cell>
          <cell r="DJ120">
            <v>1030</v>
          </cell>
          <cell r="DK120">
            <v>3058</v>
          </cell>
          <cell r="DL120">
            <v>800</v>
          </cell>
          <cell r="DM120">
            <v>1652</v>
          </cell>
          <cell r="DN120">
            <v>4864</v>
          </cell>
          <cell r="DO120">
            <v>1056</v>
          </cell>
          <cell r="DP120">
            <v>5625</v>
          </cell>
          <cell r="DQ120">
            <v>4203</v>
          </cell>
          <cell r="DR120">
            <v>4043</v>
          </cell>
          <cell r="DS120">
            <v>2614</v>
          </cell>
          <cell r="DT120">
            <v>2918</v>
          </cell>
          <cell r="DU120">
            <v>4670</v>
          </cell>
          <cell r="DV120">
            <v>18930</v>
          </cell>
          <cell r="DW120">
            <v>3320</v>
          </cell>
          <cell r="DX120">
            <v>187</v>
          </cell>
          <cell r="DY120">
            <v>2581</v>
          </cell>
          <cell r="DZ120">
            <v>6090</v>
          </cell>
          <cell r="ED120">
            <v>10211</v>
          </cell>
          <cell r="EE120">
            <v>6205</v>
          </cell>
          <cell r="EF120">
            <v>6582</v>
          </cell>
          <cell r="EG120">
            <v>4261</v>
          </cell>
          <cell r="EH120">
            <v>2101</v>
          </cell>
          <cell r="EI120">
            <v>483</v>
          </cell>
          <cell r="EJ120">
            <v>1440</v>
          </cell>
          <cell r="EK120">
            <v>3659</v>
          </cell>
          <cell r="EL120">
            <v>7605</v>
          </cell>
          <cell r="EO120">
            <v>2109</v>
          </cell>
          <cell r="ER120">
            <v>9580</v>
          </cell>
          <cell r="EU120">
            <v>4309</v>
          </cell>
          <cell r="EX120">
            <v>6762</v>
          </cell>
          <cell r="EY120">
            <v>4312</v>
          </cell>
          <cell r="EZ120">
            <v>10954</v>
          </cell>
          <cell r="FA120">
            <v>10371</v>
          </cell>
          <cell r="FB120">
            <v>8050</v>
          </cell>
          <cell r="FC120">
            <v>1331</v>
          </cell>
          <cell r="FD120">
            <v>3601</v>
          </cell>
          <cell r="FE120">
            <v>16950</v>
          </cell>
          <cell r="FF120">
            <v>146646</v>
          </cell>
          <cell r="FG120">
            <v>13696</v>
          </cell>
          <cell r="FH120">
            <v>4760</v>
          </cell>
          <cell r="FI120">
            <v>164805</v>
          </cell>
          <cell r="FJ120">
            <v>2.2999999999999998</v>
          </cell>
          <cell r="FK120">
            <v>-1.4</v>
          </cell>
          <cell r="FL120">
            <v>2.2999999999999998</v>
          </cell>
          <cell r="FM120">
            <v>4.2</v>
          </cell>
          <cell r="FN120">
            <v>19.100000000000001</v>
          </cell>
          <cell r="FO120">
            <v>12.1</v>
          </cell>
          <cell r="FP120">
            <v>-0.3</v>
          </cell>
          <cell r="FQ120">
            <v>6.3</v>
          </cell>
          <cell r="FR120">
            <v>-10.1</v>
          </cell>
          <cell r="FS120">
            <v>8</v>
          </cell>
          <cell r="FT120">
            <v>1.3</v>
          </cell>
          <cell r="FU120">
            <v>5.2</v>
          </cell>
          <cell r="FV120">
            <v>-0.7</v>
          </cell>
          <cell r="FW120">
            <v>-8.6</v>
          </cell>
          <cell r="FX120">
            <v>2</v>
          </cell>
          <cell r="FY120">
            <v>-0.5</v>
          </cell>
          <cell r="FZ120">
            <v>-0.1</v>
          </cell>
          <cell r="GA120">
            <v>4.7</v>
          </cell>
          <cell r="GB120">
            <v>-4.4000000000000004</v>
          </cell>
          <cell r="GC120">
            <v>-1</v>
          </cell>
          <cell r="GG120">
            <v>-1.4</v>
          </cell>
          <cell r="GH120">
            <v>-1.7</v>
          </cell>
          <cell r="GI120">
            <v>-2</v>
          </cell>
          <cell r="GJ120">
            <v>1.2</v>
          </cell>
          <cell r="GK120">
            <v>-0.2</v>
          </cell>
          <cell r="GL120">
            <v>2.8</v>
          </cell>
          <cell r="GM120">
            <v>0.9</v>
          </cell>
          <cell r="GN120">
            <v>1.7</v>
          </cell>
          <cell r="GO120">
            <v>1.2</v>
          </cell>
          <cell r="GR120">
            <v>2</v>
          </cell>
          <cell r="GU120">
            <v>7</v>
          </cell>
          <cell r="GX120">
            <v>2.4</v>
          </cell>
          <cell r="HA120">
            <v>2</v>
          </cell>
          <cell r="HB120">
            <v>1.9</v>
          </cell>
          <cell r="HC120">
            <v>-0.5</v>
          </cell>
          <cell r="HD120">
            <v>-0.5</v>
          </cell>
          <cell r="HE120">
            <v>0.4</v>
          </cell>
          <cell r="HF120">
            <v>0.9</v>
          </cell>
          <cell r="HG120">
            <v>0.7</v>
          </cell>
          <cell r="HH120">
            <v>0.8</v>
          </cell>
          <cell r="HI120">
            <v>0.2</v>
          </cell>
          <cell r="HJ120">
            <v>2.5</v>
          </cell>
          <cell r="HK120">
            <v>1.7</v>
          </cell>
          <cell r="HL120">
            <v>7706</v>
          </cell>
          <cell r="HM120">
            <v>724</v>
          </cell>
          <cell r="HN120">
            <v>8043</v>
          </cell>
          <cell r="HO120">
            <v>1025</v>
          </cell>
          <cell r="HP120">
            <v>3060</v>
          </cell>
          <cell r="HQ120">
            <v>787</v>
          </cell>
          <cell r="HR120">
            <v>1660</v>
          </cell>
          <cell r="HS120">
            <v>4848</v>
          </cell>
          <cell r="HT120">
            <v>1197</v>
          </cell>
          <cell r="HU120">
            <v>5648</v>
          </cell>
          <cell r="HV120">
            <v>4492</v>
          </cell>
          <cell r="HW120">
            <v>4133</v>
          </cell>
          <cell r="HX120">
            <v>2709</v>
          </cell>
          <cell r="HY120">
            <v>2974</v>
          </cell>
          <cell r="HZ120">
            <v>4904</v>
          </cell>
          <cell r="IA120">
            <v>19733</v>
          </cell>
          <cell r="IB120">
            <v>3198</v>
          </cell>
          <cell r="IC120">
            <v>175</v>
          </cell>
          <cell r="ID120">
            <v>2682</v>
          </cell>
          <cell r="IE120">
            <v>5981</v>
          </cell>
          <cell r="II120">
            <v>10559</v>
          </cell>
          <cell r="IJ120">
            <v>6424</v>
          </cell>
          <cell r="IK120">
            <v>7307</v>
          </cell>
          <cell r="IL120">
            <v>4588</v>
          </cell>
          <cell r="IM120">
            <v>2169</v>
          </cell>
          <cell r="IN120">
            <v>505</v>
          </cell>
          <cell r="IO120">
            <v>1479</v>
          </cell>
          <cell r="IP120">
            <v>3725</v>
          </cell>
          <cell r="IQ120">
            <v>7799</v>
          </cell>
        </row>
        <row r="121">
          <cell r="B121">
            <v>4643</v>
          </cell>
          <cell r="C121">
            <v>701</v>
          </cell>
          <cell r="D121">
            <v>5238</v>
          </cell>
          <cell r="E121">
            <v>1085</v>
          </cell>
          <cell r="F121">
            <v>2993</v>
          </cell>
          <cell r="G121">
            <v>786</v>
          </cell>
          <cell r="H121">
            <v>1752</v>
          </cell>
          <cell r="I121">
            <v>4965</v>
          </cell>
          <cell r="J121">
            <v>1080</v>
          </cell>
          <cell r="K121">
            <v>5792</v>
          </cell>
          <cell r="L121">
            <v>4211</v>
          </cell>
          <cell r="M121">
            <v>4043</v>
          </cell>
          <cell r="N121">
            <v>2701</v>
          </cell>
          <cell r="O121">
            <v>3074</v>
          </cell>
          <cell r="P121">
            <v>4668</v>
          </cell>
          <cell r="Q121">
            <v>19275</v>
          </cell>
          <cell r="R121">
            <v>3361</v>
          </cell>
          <cell r="S121">
            <v>188</v>
          </cell>
          <cell r="T121">
            <v>2656</v>
          </cell>
          <cell r="U121">
            <v>6189</v>
          </cell>
          <cell r="Y121">
            <v>10248</v>
          </cell>
          <cell r="Z121">
            <v>6240</v>
          </cell>
          <cell r="AA121">
            <v>6571</v>
          </cell>
          <cell r="AB121">
            <v>4290</v>
          </cell>
          <cell r="AC121">
            <v>2142</v>
          </cell>
          <cell r="AD121">
            <v>500</v>
          </cell>
          <cell r="AE121">
            <v>1428</v>
          </cell>
          <cell r="AF121">
            <v>3654</v>
          </cell>
          <cell r="AG121">
            <v>7644</v>
          </cell>
          <cell r="AJ121">
            <v>2173</v>
          </cell>
          <cell r="AM121">
            <v>9966</v>
          </cell>
          <cell r="AP121">
            <v>4365</v>
          </cell>
          <cell r="AS121">
            <v>6789</v>
          </cell>
          <cell r="AT121">
            <v>4318</v>
          </cell>
          <cell r="AU121">
            <v>11055</v>
          </cell>
          <cell r="AV121">
            <v>10103</v>
          </cell>
          <cell r="AW121">
            <v>8144</v>
          </cell>
          <cell r="AX121">
            <v>1323</v>
          </cell>
          <cell r="AY121">
            <v>3607</v>
          </cell>
          <cell r="AZ121">
            <v>17080</v>
          </cell>
          <cell r="BA121">
            <v>148685</v>
          </cell>
          <cell r="BB121">
            <v>13831</v>
          </cell>
          <cell r="BC121">
            <v>4352</v>
          </cell>
          <cell r="BD121">
            <v>166559</v>
          </cell>
          <cell r="BE121">
            <v>-0.1</v>
          </cell>
          <cell r="BF121">
            <v>-0.4</v>
          </cell>
          <cell r="BG121">
            <v>0.2</v>
          </cell>
          <cell r="BH121">
            <v>1.5</v>
          </cell>
          <cell r="BI121">
            <v>5.3</v>
          </cell>
          <cell r="BJ121">
            <v>2.6</v>
          </cell>
          <cell r="BK121">
            <v>3.6</v>
          </cell>
          <cell r="BL121">
            <v>3.5</v>
          </cell>
          <cell r="BM121">
            <v>1.4</v>
          </cell>
          <cell r="BN121">
            <v>4.7</v>
          </cell>
          <cell r="BO121">
            <v>1.1000000000000001</v>
          </cell>
          <cell r="BP121">
            <v>2.2999999999999998</v>
          </cell>
          <cell r="BQ121">
            <v>2.2999999999999998</v>
          </cell>
          <cell r="BR121">
            <v>0.9</v>
          </cell>
          <cell r="BS121">
            <v>0.8</v>
          </cell>
          <cell r="BT121">
            <v>1.4</v>
          </cell>
          <cell r="BU121">
            <v>0.9</v>
          </cell>
          <cell r="BV121">
            <v>1.3</v>
          </cell>
          <cell r="BW121">
            <v>0.3</v>
          </cell>
          <cell r="BX121">
            <v>0.8</v>
          </cell>
          <cell r="CB121">
            <v>0.1</v>
          </cell>
          <cell r="CC121">
            <v>0.3</v>
          </cell>
          <cell r="CD121">
            <v>-0.7</v>
          </cell>
          <cell r="CE121">
            <v>0.9</v>
          </cell>
          <cell r="CF121">
            <v>1.2</v>
          </cell>
          <cell r="CG121">
            <v>2.4</v>
          </cell>
          <cell r="CH121">
            <v>-0.4</v>
          </cell>
          <cell r="CI121">
            <v>0.6</v>
          </cell>
          <cell r="CJ121">
            <v>0.6</v>
          </cell>
          <cell r="CM121">
            <v>2.9</v>
          </cell>
          <cell r="CP121">
            <v>5.2</v>
          </cell>
          <cell r="CS121">
            <v>2.6</v>
          </cell>
          <cell r="CV121">
            <v>1.7</v>
          </cell>
          <cell r="CW121">
            <v>1.4</v>
          </cell>
          <cell r="CX121">
            <v>0.6</v>
          </cell>
          <cell r="CY121">
            <v>-0.8</v>
          </cell>
          <cell r="CZ121">
            <v>1.2</v>
          </cell>
          <cell r="DA121">
            <v>-0.1</v>
          </cell>
          <cell r="DB121">
            <v>0.3</v>
          </cell>
          <cell r="DC121">
            <v>0.8</v>
          </cell>
          <cell r="DD121">
            <v>1.2</v>
          </cell>
          <cell r="DE121">
            <v>2.1</v>
          </cell>
          <cell r="DF121">
            <v>1.4</v>
          </cell>
          <cell r="DG121">
            <v>4537</v>
          </cell>
          <cell r="DH121">
            <v>699</v>
          </cell>
          <cell r="DI121">
            <v>5140</v>
          </cell>
          <cell r="DJ121">
            <v>1155</v>
          </cell>
          <cell r="DK121">
            <v>2898</v>
          </cell>
          <cell r="DL121">
            <v>786</v>
          </cell>
          <cell r="DM121">
            <v>1789</v>
          </cell>
          <cell r="DN121">
            <v>5020</v>
          </cell>
          <cell r="DO121">
            <v>1060</v>
          </cell>
          <cell r="DP121">
            <v>5871</v>
          </cell>
          <cell r="DQ121">
            <v>4111</v>
          </cell>
          <cell r="DR121">
            <v>3971</v>
          </cell>
          <cell r="DS121">
            <v>2712</v>
          </cell>
          <cell r="DT121">
            <v>3117</v>
          </cell>
          <cell r="DU121">
            <v>4610</v>
          </cell>
          <cell r="DV121">
            <v>19159</v>
          </cell>
          <cell r="DW121">
            <v>3342</v>
          </cell>
          <cell r="DX121">
            <v>189</v>
          </cell>
          <cell r="DY121">
            <v>2686</v>
          </cell>
          <cell r="DZ121">
            <v>6189</v>
          </cell>
          <cell r="ED121">
            <v>10183</v>
          </cell>
          <cell r="EE121">
            <v>6224</v>
          </cell>
          <cell r="EF121">
            <v>6577</v>
          </cell>
          <cell r="EG121">
            <v>4294</v>
          </cell>
          <cell r="EH121">
            <v>2149</v>
          </cell>
          <cell r="EI121">
            <v>510</v>
          </cell>
          <cell r="EJ121">
            <v>1441</v>
          </cell>
          <cell r="EK121">
            <v>3648</v>
          </cell>
          <cell r="EL121">
            <v>7681</v>
          </cell>
          <cell r="EO121">
            <v>2159</v>
          </cell>
          <cell r="ER121">
            <v>9891</v>
          </cell>
          <cell r="EU121">
            <v>4259</v>
          </cell>
          <cell r="EX121">
            <v>6631</v>
          </cell>
          <cell r="EY121">
            <v>4219</v>
          </cell>
          <cell r="EZ121">
            <v>11050</v>
          </cell>
          <cell r="FA121">
            <v>9622</v>
          </cell>
          <cell r="FB121">
            <v>8102</v>
          </cell>
          <cell r="FC121">
            <v>1324</v>
          </cell>
          <cell r="FD121">
            <v>3606</v>
          </cell>
          <cell r="FE121">
            <v>17078</v>
          </cell>
          <cell r="FF121">
            <v>148800</v>
          </cell>
          <cell r="FG121">
            <v>13697</v>
          </cell>
          <cell r="FH121">
            <v>4273</v>
          </cell>
          <cell r="FI121">
            <v>166470</v>
          </cell>
          <cell r="FJ121">
            <v>-4</v>
          </cell>
          <cell r="FK121">
            <v>-1.3</v>
          </cell>
          <cell r="FL121">
            <v>-3.1</v>
          </cell>
          <cell r="FM121">
            <v>12.1</v>
          </cell>
          <cell r="FN121">
            <v>-5.2</v>
          </cell>
          <cell r="FO121">
            <v>-1.8</v>
          </cell>
          <cell r="FP121">
            <v>8.3000000000000007</v>
          </cell>
          <cell r="FQ121">
            <v>3.2</v>
          </cell>
          <cell r="FR121">
            <v>0.4</v>
          </cell>
          <cell r="FS121">
            <v>4.4000000000000004</v>
          </cell>
          <cell r="FT121">
            <v>-2.2000000000000002</v>
          </cell>
          <cell r="FU121">
            <v>-1.8</v>
          </cell>
          <cell r="FV121">
            <v>3.7</v>
          </cell>
          <cell r="FW121">
            <v>6.8</v>
          </cell>
          <cell r="FX121">
            <v>-1.3</v>
          </cell>
          <cell r="FY121">
            <v>1.2</v>
          </cell>
          <cell r="FZ121">
            <v>0.7</v>
          </cell>
          <cell r="GA121">
            <v>1</v>
          </cell>
          <cell r="GB121">
            <v>4.0999999999999996</v>
          </cell>
          <cell r="GC121">
            <v>1.6</v>
          </cell>
          <cell r="GG121">
            <v>-0.3</v>
          </cell>
          <cell r="GH121">
            <v>0.3</v>
          </cell>
          <cell r="GI121">
            <v>-0.1</v>
          </cell>
          <cell r="GJ121">
            <v>0.8</v>
          </cell>
          <cell r="GK121">
            <v>2.2999999999999998</v>
          </cell>
          <cell r="GL121">
            <v>5.7</v>
          </cell>
          <cell r="GM121">
            <v>0.1</v>
          </cell>
          <cell r="GN121">
            <v>-0.3</v>
          </cell>
          <cell r="GO121">
            <v>1</v>
          </cell>
          <cell r="GR121">
            <v>2.4</v>
          </cell>
          <cell r="GU121">
            <v>3.2</v>
          </cell>
          <cell r="GX121">
            <v>-1.2</v>
          </cell>
          <cell r="HA121">
            <v>-1.9</v>
          </cell>
          <cell r="HB121">
            <v>-2.2000000000000002</v>
          </cell>
          <cell r="HC121">
            <v>0.9</v>
          </cell>
          <cell r="HD121">
            <v>-7.2</v>
          </cell>
          <cell r="HE121">
            <v>0.6</v>
          </cell>
          <cell r="HF121">
            <v>-0.5</v>
          </cell>
          <cell r="HG121">
            <v>0.1</v>
          </cell>
          <cell r="HH121">
            <v>0.8</v>
          </cell>
          <cell r="HI121">
            <v>1.5</v>
          </cell>
          <cell r="HJ121">
            <v>0</v>
          </cell>
          <cell r="HK121">
            <v>1</v>
          </cell>
          <cell r="HL121">
            <v>4015</v>
          </cell>
          <cell r="HM121">
            <v>684</v>
          </cell>
          <cell r="HN121">
            <v>4637</v>
          </cell>
          <cell r="HO121">
            <v>1113</v>
          </cell>
          <cell r="HP121">
            <v>2919</v>
          </cell>
          <cell r="HQ121">
            <v>784</v>
          </cell>
          <cell r="HR121">
            <v>1724</v>
          </cell>
          <cell r="HS121">
            <v>4935</v>
          </cell>
          <cell r="HT121">
            <v>908</v>
          </cell>
          <cell r="HU121">
            <v>5682</v>
          </cell>
          <cell r="HV121">
            <v>3965</v>
          </cell>
          <cell r="HW121">
            <v>3819</v>
          </cell>
          <cell r="HX121">
            <v>2493</v>
          </cell>
          <cell r="HY121">
            <v>2851</v>
          </cell>
          <cell r="HZ121">
            <v>4227</v>
          </cell>
          <cell r="IA121">
            <v>17849</v>
          </cell>
          <cell r="IB121">
            <v>3197</v>
          </cell>
          <cell r="IC121">
            <v>162</v>
          </cell>
          <cell r="ID121">
            <v>2845</v>
          </cell>
          <cell r="IE121">
            <v>6063</v>
          </cell>
          <cell r="II121">
            <v>9363</v>
          </cell>
          <cell r="IJ121">
            <v>5940</v>
          </cell>
          <cell r="IK121">
            <v>6164</v>
          </cell>
          <cell r="IL121">
            <v>4305</v>
          </cell>
          <cell r="IM121">
            <v>2078</v>
          </cell>
          <cell r="IN121">
            <v>502</v>
          </cell>
          <cell r="IO121">
            <v>1390</v>
          </cell>
          <cell r="IP121">
            <v>3603</v>
          </cell>
          <cell r="IQ121">
            <v>7499</v>
          </cell>
        </row>
        <row r="122">
          <cell r="B122">
            <v>4605</v>
          </cell>
          <cell r="C122">
            <v>719</v>
          </cell>
          <cell r="D122">
            <v>5227</v>
          </cell>
          <cell r="E122">
            <v>1071</v>
          </cell>
          <cell r="F122">
            <v>2993</v>
          </cell>
          <cell r="G122">
            <v>805</v>
          </cell>
          <cell r="H122">
            <v>1825</v>
          </cell>
          <cell r="I122">
            <v>5182</v>
          </cell>
          <cell r="J122">
            <v>1203</v>
          </cell>
          <cell r="K122">
            <v>6087</v>
          </cell>
          <cell r="L122">
            <v>4301</v>
          </cell>
          <cell r="M122">
            <v>4130</v>
          </cell>
          <cell r="N122">
            <v>2761</v>
          </cell>
          <cell r="O122">
            <v>3106</v>
          </cell>
          <cell r="P122">
            <v>4710</v>
          </cell>
          <cell r="Q122">
            <v>19639</v>
          </cell>
          <cell r="R122">
            <v>3430</v>
          </cell>
          <cell r="S122">
            <v>192</v>
          </cell>
          <cell r="T122">
            <v>2691</v>
          </cell>
          <cell r="U122">
            <v>6300</v>
          </cell>
          <cell r="Y122">
            <v>10444</v>
          </cell>
          <cell r="Z122">
            <v>6331</v>
          </cell>
          <cell r="AA122">
            <v>6592</v>
          </cell>
          <cell r="AB122">
            <v>4358</v>
          </cell>
          <cell r="AC122">
            <v>2172</v>
          </cell>
          <cell r="AD122">
            <v>513</v>
          </cell>
          <cell r="AE122">
            <v>1438</v>
          </cell>
          <cell r="AF122">
            <v>3677</v>
          </cell>
          <cell r="AG122">
            <v>7721</v>
          </cell>
          <cell r="AJ122">
            <v>2222</v>
          </cell>
          <cell r="AM122">
            <v>10502</v>
          </cell>
          <cell r="AP122">
            <v>4506</v>
          </cell>
          <cell r="AS122">
            <v>6910</v>
          </cell>
          <cell r="AT122">
            <v>4375</v>
          </cell>
          <cell r="AU122">
            <v>11208</v>
          </cell>
          <cell r="AV122">
            <v>10181</v>
          </cell>
          <cell r="AW122">
            <v>8322</v>
          </cell>
          <cell r="AX122">
            <v>1332</v>
          </cell>
          <cell r="AY122">
            <v>3625</v>
          </cell>
          <cell r="AZ122">
            <v>17210</v>
          </cell>
          <cell r="BA122">
            <v>151155</v>
          </cell>
          <cell r="BB122">
            <v>14025</v>
          </cell>
          <cell r="BC122">
            <v>4411</v>
          </cell>
          <cell r="BD122">
            <v>169280</v>
          </cell>
          <cell r="BE122">
            <v>-0.8</v>
          </cell>
          <cell r="BF122">
            <v>2.6</v>
          </cell>
          <cell r="BG122">
            <v>-0.2</v>
          </cell>
          <cell r="BH122">
            <v>-1.3</v>
          </cell>
          <cell r="BI122">
            <v>0</v>
          </cell>
          <cell r="BJ122">
            <v>2.4</v>
          </cell>
          <cell r="BK122">
            <v>4.2</v>
          </cell>
          <cell r="BL122">
            <v>4.4000000000000004</v>
          </cell>
          <cell r="BM122">
            <v>11.5</v>
          </cell>
          <cell r="BN122">
            <v>5.0999999999999996</v>
          </cell>
          <cell r="BO122">
            <v>2.1</v>
          </cell>
          <cell r="BP122">
            <v>2.2000000000000002</v>
          </cell>
          <cell r="BQ122">
            <v>2.2000000000000002</v>
          </cell>
          <cell r="BR122">
            <v>1.1000000000000001</v>
          </cell>
          <cell r="BS122">
            <v>0.9</v>
          </cell>
          <cell r="BT122">
            <v>1.9</v>
          </cell>
          <cell r="BU122">
            <v>2.1</v>
          </cell>
          <cell r="BV122">
            <v>2</v>
          </cell>
          <cell r="BW122">
            <v>1.3</v>
          </cell>
          <cell r="BX122">
            <v>1.8</v>
          </cell>
          <cell r="CB122">
            <v>1.9</v>
          </cell>
          <cell r="CC122">
            <v>1.5</v>
          </cell>
          <cell r="CD122">
            <v>0.3</v>
          </cell>
          <cell r="CE122">
            <v>1.6</v>
          </cell>
          <cell r="CF122">
            <v>1.4</v>
          </cell>
          <cell r="CG122">
            <v>2.7</v>
          </cell>
          <cell r="CH122">
            <v>0.7</v>
          </cell>
          <cell r="CI122">
            <v>0.6</v>
          </cell>
          <cell r="CJ122">
            <v>1</v>
          </cell>
          <cell r="CM122">
            <v>2.2999999999999998</v>
          </cell>
          <cell r="CP122">
            <v>5.4</v>
          </cell>
          <cell r="CS122">
            <v>3.2</v>
          </cell>
          <cell r="CV122">
            <v>1.8</v>
          </cell>
          <cell r="CW122">
            <v>1.3</v>
          </cell>
          <cell r="CX122">
            <v>1.4</v>
          </cell>
          <cell r="CY122">
            <v>0.8</v>
          </cell>
          <cell r="CZ122">
            <v>2.2000000000000002</v>
          </cell>
          <cell r="DA122">
            <v>0.6</v>
          </cell>
          <cell r="DB122">
            <v>0.5</v>
          </cell>
          <cell r="DC122">
            <v>0.8</v>
          </cell>
          <cell r="DD122">
            <v>1.7</v>
          </cell>
          <cell r="DE122">
            <v>1.4</v>
          </cell>
          <cell r="DF122">
            <v>1.6</v>
          </cell>
          <cell r="DG122">
            <v>4779</v>
          </cell>
          <cell r="DH122">
            <v>692</v>
          </cell>
          <cell r="DI122">
            <v>5350</v>
          </cell>
          <cell r="DJ122">
            <v>1095</v>
          </cell>
          <cell r="DK122">
            <v>3009</v>
          </cell>
          <cell r="DL122">
            <v>780</v>
          </cell>
          <cell r="DM122">
            <v>1827</v>
          </cell>
          <cell r="DN122">
            <v>5185</v>
          </cell>
          <cell r="DO122">
            <v>1212</v>
          </cell>
          <cell r="DP122">
            <v>6092</v>
          </cell>
          <cell r="DQ122">
            <v>4362</v>
          </cell>
          <cell r="DR122">
            <v>4141</v>
          </cell>
          <cell r="DS122">
            <v>2767</v>
          </cell>
          <cell r="DT122">
            <v>3101</v>
          </cell>
          <cell r="DU122">
            <v>4761</v>
          </cell>
          <cell r="DV122">
            <v>19767</v>
          </cell>
          <cell r="DW122">
            <v>3440</v>
          </cell>
          <cell r="DX122">
            <v>191</v>
          </cell>
          <cell r="DY122">
            <v>2705</v>
          </cell>
          <cell r="DZ122">
            <v>6319</v>
          </cell>
          <cell r="ED122">
            <v>10507</v>
          </cell>
          <cell r="EE122">
            <v>6319</v>
          </cell>
          <cell r="EF122">
            <v>6558</v>
          </cell>
          <cell r="EG122">
            <v>4342</v>
          </cell>
          <cell r="EH122">
            <v>2180</v>
          </cell>
          <cell r="EI122">
            <v>509</v>
          </cell>
          <cell r="EJ122">
            <v>1408</v>
          </cell>
          <cell r="EK122">
            <v>3664</v>
          </cell>
          <cell r="EL122">
            <v>7675</v>
          </cell>
          <cell r="EO122">
            <v>2255</v>
          </cell>
          <cell r="ER122">
            <v>10430</v>
          </cell>
          <cell r="EU122">
            <v>4526</v>
          </cell>
          <cell r="EX122">
            <v>6958</v>
          </cell>
          <cell r="EY122">
            <v>4410</v>
          </cell>
          <cell r="EZ122">
            <v>11181</v>
          </cell>
          <cell r="FA122">
            <v>10406</v>
          </cell>
          <cell r="FB122">
            <v>8310</v>
          </cell>
          <cell r="FC122">
            <v>1326</v>
          </cell>
          <cell r="FD122">
            <v>3626</v>
          </cell>
          <cell r="FE122">
            <v>17211</v>
          </cell>
          <cell r="FF122">
            <v>151102</v>
          </cell>
          <cell r="FG122">
            <v>14115</v>
          </cell>
          <cell r="FH122">
            <v>4133</v>
          </cell>
          <cell r="FI122">
            <v>169030</v>
          </cell>
          <cell r="FJ122">
            <v>5.3</v>
          </cell>
          <cell r="FK122">
            <v>-1</v>
          </cell>
          <cell r="FL122">
            <v>4.0999999999999996</v>
          </cell>
          <cell r="FM122">
            <v>-5.2</v>
          </cell>
          <cell r="FN122">
            <v>3.8</v>
          </cell>
          <cell r="FO122">
            <v>-0.8</v>
          </cell>
          <cell r="FP122">
            <v>2.2000000000000002</v>
          </cell>
          <cell r="FQ122">
            <v>3.3</v>
          </cell>
          <cell r="FR122">
            <v>14.3</v>
          </cell>
          <cell r="FS122">
            <v>3.8</v>
          </cell>
          <cell r="FT122">
            <v>6.1</v>
          </cell>
          <cell r="FU122">
            <v>4.3</v>
          </cell>
          <cell r="FV122">
            <v>2.1</v>
          </cell>
          <cell r="FW122">
            <v>-0.5</v>
          </cell>
          <cell r="FX122">
            <v>3.3</v>
          </cell>
          <cell r="FY122">
            <v>3.2</v>
          </cell>
          <cell r="FZ122">
            <v>2.9</v>
          </cell>
          <cell r="GA122">
            <v>0.9</v>
          </cell>
          <cell r="GB122">
            <v>0.7</v>
          </cell>
          <cell r="GC122">
            <v>2.1</v>
          </cell>
          <cell r="GG122">
            <v>3.2</v>
          </cell>
          <cell r="GH122">
            <v>1.5</v>
          </cell>
          <cell r="GI122">
            <v>-0.3</v>
          </cell>
          <cell r="GJ122">
            <v>1.1000000000000001</v>
          </cell>
          <cell r="GK122">
            <v>1.4</v>
          </cell>
          <cell r="GL122">
            <v>-0.3</v>
          </cell>
          <cell r="GM122">
            <v>-2.2999999999999998</v>
          </cell>
          <cell r="GN122">
            <v>0.4</v>
          </cell>
          <cell r="GO122">
            <v>-0.1</v>
          </cell>
          <cell r="GR122">
            <v>4.5</v>
          </cell>
          <cell r="GU122">
            <v>5.5</v>
          </cell>
          <cell r="GX122">
            <v>6.3</v>
          </cell>
          <cell r="HA122">
            <v>4.9000000000000004</v>
          </cell>
          <cell r="HB122">
            <v>4.5</v>
          </cell>
          <cell r="HC122">
            <v>1.2</v>
          </cell>
          <cell r="HD122">
            <v>8.1</v>
          </cell>
          <cell r="HE122">
            <v>2.6</v>
          </cell>
          <cell r="HF122">
            <v>0.2</v>
          </cell>
          <cell r="HG122">
            <v>0.6</v>
          </cell>
          <cell r="HH122">
            <v>0.8</v>
          </cell>
          <cell r="HI122">
            <v>1.5</v>
          </cell>
          <cell r="HJ122">
            <v>3.1</v>
          </cell>
          <cell r="HK122">
            <v>1.5</v>
          </cell>
          <cell r="HL122">
            <v>3148</v>
          </cell>
          <cell r="HM122">
            <v>677</v>
          </cell>
          <cell r="HN122">
            <v>3836</v>
          </cell>
          <cell r="HO122">
            <v>1071</v>
          </cell>
          <cell r="HP122">
            <v>2926</v>
          </cell>
          <cell r="HQ122">
            <v>775</v>
          </cell>
          <cell r="HR122">
            <v>1800</v>
          </cell>
          <cell r="HS122">
            <v>5080</v>
          </cell>
          <cell r="HT122">
            <v>1252</v>
          </cell>
          <cell r="HU122">
            <v>5912</v>
          </cell>
          <cell r="HV122">
            <v>4246</v>
          </cell>
          <cell r="HW122">
            <v>4177</v>
          </cell>
          <cell r="HX122">
            <v>2748</v>
          </cell>
          <cell r="HY122">
            <v>3131</v>
          </cell>
          <cell r="HZ122">
            <v>4721</v>
          </cell>
          <cell r="IA122">
            <v>19628</v>
          </cell>
          <cell r="IB122">
            <v>3483</v>
          </cell>
          <cell r="IC122">
            <v>198</v>
          </cell>
          <cell r="ID122">
            <v>2566</v>
          </cell>
          <cell r="IE122">
            <v>6293</v>
          </cell>
          <cell r="II122">
            <v>11065</v>
          </cell>
          <cell r="IJ122">
            <v>6310</v>
          </cell>
          <cell r="IK122">
            <v>6401</v>
          </cell>
          <cell r="IL122">
            <v>4092</v>
          </cell>
          <cell r="IM122">
            <v>2190</v>
          </cell>
          <cell r="IN122">
            <v>476</v>
          </cell>
          <cell r="IO122">
            <v>1395</v>
          </cell>
          <cell r="IP122">
            <v>3644</v>
          </cell>
          <cell r="IQ122">
            <v>7608</v>
          </cell>
        </row>
        <row r="123">
          <cell r="B123">
            <v>4651</v>
          </cell>
          <cell r="C123">
            <v>753</v>
          </cell>
          <cell r="D123">
            <v>5300</v>
          </cell>
          <cell r="E123">
            <v>1059</v>
          </cell>
          <cell r="F123">
            <v>2927</v>
          </cell>
          <cell r="G123">
            <v>816</v>
          </cell>
          <cell r="H123">
            <v>1930</v>
          </cell>
          <cell r="I123">
            <v>5484</v>
          </cell>
          <cell r="J123">
            <v>1337</v>
          </cell>
          <cell r="K123">
            <v>6424</v>
          </cell>
          <cell r="L123">
            <v>4405</v>
          </cell>
          <cell r="M123">
            <v>4262</v>
          </cell>
          <cell r="N123">
            <v>2847</v>
          </cell>
          <cell r="O123">
            <v>3150</v>
          </cell>
          <cell r="P123">
            <v>4776</v>
          </cell>
          <cell r="Q123">
            <v>20109</v>
          </cell>
          <cell r="R123">
            <v>3512</v>
          </cell>
          <cell r="S123">
            <v>195</v>
          </cell>
          <cell r="T123">
            <v>2713</v>
          </cell>
          <cell r="U123">
            <v>6415</v>
          </cell>
          <cell r="Y123">
            <v>10763</v>
          </cell>
          <cell r="Z123">
            <v>6499</v>
          </cell>
          <cell r="AA123">
            <v>6649</v>
          </cell>
          <cell r="AB123">
            <v>4452</v>
          </cell>
          <cell r="AC123">
            <v>2196</v>
          </cell>
          <cell r="AD123">
            <v>527</v>
          </cell>
          <cell r="AE123">
            <v>1460</v>
          </cell>
          <cell r="AF123">
            <v>3716</v>
          </cell>
          <cell r="AG123">
            <v>7823</v>
          </cell>
          <cell r="AJ123">
            <v>2275</v>
          </cell>
          <cell r="AM123">
            <v>11014</v>
          </cell>
          <cell r="AP123">
            <v>4646</v>
          </cell>
          <cell r="AS123">
            <v>7023</v>
          </cell>
          <cell r="AT123">
            <v>4426</v>
          </cell>
          <cell r="AU123">
            <v>11421</v>
          </cell>
          <cell r="AV123">
            <v>10399</v>
          </cell>
          <cell r="AW123">
            <v>8500</v>
          </cell>
          <cell r="AX123">
            <v>1345</v>
          </cell>
          <cell r="AY123">
            <v>3661</v>
          </cell>
          <cell r="AZ123">
            <v>17342</v>
          </cell>
          <cell r="BA123">
            <v>154320</v>
          </cell>
          <cell r="BB123">
            <v>14165</v>
          </cell>
          <cell r="BC123">
            <v>4100</v>
          </cell>
          <cell r="BD123">
            <v>172283</v>
          </cell>
          <cell r="BE123">
            <v>1</v>
          </cell>
          <cell r="BF123">
            <v>4.5999999999999996</v>
          </cell>
          <cell r="BG123">
            <v>1.4</v>
          </cell>
          <cell r="BH123">
            <v>-1.1000000000000001</v>
          </cell>
          <cell r="BI123">
            <v>-2.2000000000000002</v>
          </cell>
          <cell r="BJ123">
            <v>1.4</v>
          </cell>
          <cell r="BK123">
            <v>5.7</v>
          </cell>
          <cell r="BL123">
            <v>5.8</v>
          </cell>
          <cell r="BM123">
            <v>11.1</v>
          </cell>
          <cell r="BN123">
            <v>5.5</v>
          </cell>
          <cell r="BO123">
            <v>2.4</v>
          </cell>
          <cell r="BP123">
            <v>3.2</v>
          </cell>
          <cell r="BQ123">
            <v>3.1</v>
          </cell>
          <cell r="BR123">
            <v>1.4</v>
          </cell>
          <cell r="BS123">
            <v>1.4</v>
          </cell>
          <cell r="BT123">
            <v>2.4</v>
          </cell>
          <cell r="BU123">
            <v>2.4</v>
          </cell>
          <cell r="BV123">
            <v>1.7</v>
          </cell>
          <cell r="BW123">
            <v>0.8</v>
          </cell>
          <cell r="BX123">
            <v>1.8</v>
          </cell>
          <cell r="CB123">
            <v>3.1</v>
          </cell>
          <cell r="CC123">
            <v>2.6</v>
          </cell>
          <cell r="CD123">
            <v>0.9</v>
          </cell>
          <cell r="CE123">
            <v>2.2000000000000002</v>
          </cell>
          <cell r="CF123">
            <v>1.1000000000000001</v>
          </cell>
          <cell r="CG123">
            <v>2.7</v>
          </cell>
          <cell r="CH123">
            <v>1.5</v>
          </cell>
          <cell r="CI123">
            <v>1.1000000000000001</v>
          </cell>
          <cell r="CJ123">
            <v>1.3</v>
          </cell>
          <cell r="CM123">
            <v>2.4</v>
          </cell>
          <cell r="CP123">
            <v>4.9000000000000004</v>
          </cell>
          <cell r="CS123">
            <v>3.1</v>
          </cell>
          <cell r="CV123">
            <v>1.6</v>
          </cell>
          <cell r="CW123">
            <v>1.2</v>
          </cell>
          <cell r="CX123">
            <v>1.9</v>
          </cell>
          <cell r="CY123">
            <v>2.1</v>
          </cell>
          <cell r="CZ123">
            <v>2.1</v>
          </cell>
          <cell r="DA123">
            <v>1</v>
          </cell>
          <cell r="DB123">
            <v>1</v>
          </cell>
          <cell r="DC123">
            <v>0.8</v>
          </cell>
          <cell r="DD123">
            <v>2.1</v>
          </cell>
          <cell r="DE123">
            <v>1</v>
          </cell>
          <cell r="DF123">
            <v>1.8</v>
          </cell>
          <cell r="DG123">
            <v>4416</v>
          </cell>
          <cell r="DH123">
            <v>781</v>
          </cell>
          <cell r="DI123">
            <v>5123</v>
          </cell>
          <cell r="DJ123">
            <v>915</v>
          </cell>
          <cell r="DK123">
            <v>2963</v>
          </cell>
          <cell r="DL123">
            <v>827</v>
          </cell>
          <cell r="DM123">
            <v>1858</v>
          </cell>
          <cell r="DN123">
            <v>5246</v>
          </cell>
          <cell r="DO123">
            <v>1338</v>
          </cell>
          <cell r="DP123">
            <v>6161</v>
          </cell>
          <cell r="DQ123">
            <v>4394</v>
          </cell>
          <cell r="DR123">
            <v>4255</v>
          </cell>
          <cell r="DS123">
            <v>2807</v>
          </cell>
          <cell r="DT123">
            <v>3172</v>
          </cell>
          <cell r="DU123">
            <v>4738</v>
          </cell>
          <cell r="DV123">
            <v>20016</v>
          </cell>
          <cell r="DW123">
            <v>3504</v>
          </cell>
          <cell r="DX123">
            <v>196</v>
          </cell>
          <cell r="DY123">
            <v>2709</v>
          </cell>
          <cell r="DZ123">
            <v>6403</v>
          </cell>
          <cell r="ED123">
            <v>10670</v>
          </cell>
          <cell r="EE123">
            <v>6505</v>
          </cell>
          <cell r="EF123">
            <v>6688</v>
          </cell>
          <cell r="EG123">
            <v>4439</v>
          </cell>
          <cell r="EH123">
            <v>2198</v>
          </cell>
          <cell r="EI123">
            <v>524</v>
          </cell>
          <cell r="EJ123">
            <v>1460</v>
          </cell>
          <cell r="EK123">
            <v>3703</v>
          </cell>
          <cell r="EL123">
            <v>7807</v>
          </cell>
          <cell r="EO123">
            <v>2257</v>
          </cell>
          <cell r="ER123">
            <v>11076</v>
          </cell>
          <cell r="EU123">
            <v>4738</v>
          </cell>
          <cell r="EX123">
            <v>7148</v>
          </cell>
          <cell r="EY123">
            <v>4501</v>
          </cell>
          <cell r="EZ123">
            <v>11451</v>
          </cell>
          <cell r="FA123">
            <v>10443</v>
          </cell>
          <cell r="FB123">
            <v>8564</v>
          </cell>
          <cell r="FC123">
            <v>1347</v>
          </cell>
          <cell r="FD123">
            <v>3638</v>
          </cell>
          <cell r="FE123">
            <v>17342</v>
          </cell>
          <cell r="FF123">
            <v>153887</v>
          </cell>
          <cell r="FG123">
            <v>14265</v>
          </cell>
          <cell r="FH123">
            <v>4232</v>
          </cell>
          <cell r="FI123">
            <v>172071</v>
          </cell>
          <cell r="FJ123">
            <v>-7.6</v>
          </cell>
          <cell r="FK123">
            <v>12.9</v>
          </cell>
          <cell r="FL123">
            <v>-4.2</v>
          </cell>
          <cell r="FM123">
            <v>-16.399999999999999</v>
          </cell>
          <cell r="FN123">
            <v>-1.5</v>
          </cell>
          <cell r="FO123">
            <v>6</v>
          </cell>
          <cell r="FP123">
            <v>1.7</v>
          </cell>
          <cell r="FQ123">
            <v>1.2</v>
          </cell>
          <cell r="FR123">
            <v>10.4</v>
          </cell>
          <cell r="FS123">
            <v>1.1000000000000001</v>
          </cell>
          <cell r="FT123">
            <v>0.7</v>
          </cell>
          <cell r="FU123">
            <v>2.8</v>
          </cell>
          <cell r="FV123">
            <v>1.4</v>
          </cell>
          <cell r="FW123">
            <v>2.2999999999999998</v>
          </cell>
          <cell r="FX123">
            <v>-0.5</v>
          </cell>
          <cell r="FY123">
            <v>1.3</v>
          </cell>
          <cell r="FZ123">
            <v>1.9</v>
          </cell>
          <cell r="GA123">
            <v>2.4</v>
          </cell>
          <cell r="GB123">
            <v>0.1</v>
          </cell>
          <cell r="GC123">
            <v>1.3</v>
          </cell>
          <cell r="GG123">
            <v>1.6</v>
          </cell>
          <cell r="GH123">
            <v>2.9</v>
          </cell>
          <cell r="GI123">
            <v>2</v>
          </cell>
          <cell r="GJ123">
            <v>2.2000000000000002</v>
          </cell>
          <cell r="GK123">
            <v>0.8</v>
          </cell>
          <cell r="GL123">
            <v>3</v>
          </cell>
          <cell r="GM123">
            <v>3.7</v>
          </cell>
          <cell r="GN123">
            <v>1</v>
          </cell>
          <cell r="GO123">
            <v>1.7</v>
          </cell>
          <cell r="GR123">
            <v>0.1</v>
          </cell>
          <cell r="GU123">
            <v>6.2</v>
          </cell>
          <cell r="GX123">
            <v>4.7</v>
          </cell>
          <cell r="HA123">
            <v>2.7</v>
          </cell>
          <cell r="HB123">
            <v>2.1</v>
          </cell>
          <cell r="HC123">
            <v>2.4</v>
          </cell>
          <cell r="HD123">
            <v>0.4</v>
          </cell>
          <cell r="HE123">
            <v>3.1</v>
          </cell>
          <cell r="HF123">
            <v>1.6</v>
          </cell>
          <cell r="HG123">
            <v>0.3</v>
          </cell>
          <cell r="HH123">
            <v>0.8</v>
          </cell>
          <cell r="HI123">
            <v>1.8</v>
          </cell>
          <cell r="HJ123">
            <v>1.1000000000000001</v>
          </cell>
          <cell r="HK123">
            <v>1.8</v>
          </cell>
          <cell r="HL123">
            <v>3801</v>
          </cell>
          <cell r="HM123">
            <v>791</v>
          </cell>
          <cell r="HN123">
            <v>4584</v>
          </cell>
          <cell r="HO123">
            <v>976</v>
          </cell>
          <cell r="HP123">
            <v>3042</v>
          </cell>
          <cell r="HQ123">
            <v>850</v>
          </cell>
          <cell r="HR123">
            <v>1936</v>
          </cell>
          <cell r="HS123">
            <v>5474</v>
          </cell>
          <cell r="HT123">
            <v>1301</v>
          </cell>
          <cell r="HU123">
            <v>6357</v>
          </cell>
          <cell r="HV123">
            <v>4382</v>
          </cell>
          <cell r="HW123">
            <v>4308</v>
          </cell>
          <cell r="HX123">
            <v>2958</v>
          </cell>
          <cell r="HY123">
            <v>3340</v>
          </cell>
          <cell r="HZ123">
            <v>4933</v>
          </cell>
          <cell r="IA123">
            <v>20701</v>
          </cell>
          <cell r="IB123">
            <v>3730</v>
          </cell>
          <cell r="IC123">
            <v>232</v>
          </cell>
          <cell r="ID123">
            <v>2579</v>
          </cell>
          <cell r="IE123">
            <v>6670</v>
          </cell>
          <cell r="II123">
            <v>10716</v>
          </cell>
          <cell r="IJ123">
            <v>6588</v>
          </cell>
          <cell r="IK123">
            <v>6542</v>
          </cell>
          <cell r="IL123">
            <v>4362</v>
          </cell>
          <cell r="IM123">
            <v>2199</v>
          </cell>
          <cell r="IN123">
            <v>545</v>
          </cell>
          <cell r="IO123">
            <v>1476</v>
          </cell>
          <cell r="IP123">
            <v>3713</v>
          </cell>
          <cell r="IQ123">
            <v>7854</v>
          </cell>
        </row>
        <row r="124">
          <cell r="B124">
            <v>4630</v>
          </cell>
          <cell r="C124">
            <v>768</v>
          </cell>
          <cell r="D124">
            <v>5287</v>
          </cell>
          <cell r="E124">
            <v>1053</v>
          </cell>
          <cell r="F124">
            <v>2882</v>
          </cell>
          <cell r="G124">
            <v>822</v>
          </cell>
          <cell r="H124">
            <v>2026</v>
          </cell>
          <cell r="I124">
            <v>5783</v>
          </cell>
          <cell r="J124">
            <v>1429</v>
          </cell>
          <cell r="K124">
            <v>6742</v>
          </cell>
          <cell r="L124">
            <v>4466</v>
          </cell>
          <cell r="M124">
            <v>4358</v>
          </cell>
          <cell r="N124">
            <v>2901</v>
          </cell>
          <cell r="O124">
            <v>3191</v>
          </cell>
          <cell r="P124">
            <v>4844</v>
          </cell>
          <cell r="Q124">
            <v>20468</v>
          </cell>
          <cell r="R124">
            <v>3565</v>
          </cell>
          <cell r="S124">
            <v>199</v>
          </cell>
          <cell r="T124">
            <v>2722</v>
          </cell>
          <cell r="U124">
            <v>6489</v>
          </cell>
          <cell r="Y124">
            <v>11061</v>
          </cell>
          <cell r="Z124">
            <v>6667</v>
          </cell>
          <cell r="AA124">
            <v>6704</v>
          </cell>
          <cell r="AB124">
            <v>4540</v>
          </cell>
          <cell r="AC124">
            <v>2230</v>
          </cell>
          <cell r="AD124">
            <v>543</v>
          </cell>
          <cell r="AE124">
            <v>1469</v>
          </cell>
          <cell r="AF124">
            <v>3746</v>
          </cell>
          <cell r="AG124">
            <v>7922</v>
          </cell>
          <cell r="AJ124">
            <v>2320</v>
          </cell>
          <cell r="AM124">
            <v>11374</v>
          </cell>
          <cell r="AP124">
            <v>4744</v>
          </cell>
          <cell r="AS124">
            <v>7110</v>
          </cell>
          <cell r="AT124">
            <v>4468</v>
          </cell>
          <cell r="AU124">
            <v>11617</v>
          </cell>
          <cell r="AV124">
            <v>10535</v>
          </cell>
          <cell r="AW124">
            <v>8614</v>
          </cell>
          <cell r="AX124">
            <v>1364</v>
          </cell>
          <cell r="AY124">
            <v>3708</v>
          </cell>
          <cell r="AZ124">
            <v>17479</v>
          </cell>
          <cell r="BA124">
            <v>157268</v>
          </cell>
          <cell r="BB124">
            <v>14320</v>
          </cell>
          <cell r="BC124">
            <v>3529</v>
          </cell>
          <cell r="BD124">
            <v>174824</v>
          </cell>
          <cell r="BE124">
            <v>-0.4</v>
          </cell>
          <cell r="BF124">
            <v>2.1</v>
          </cell>
          <cell r="BG124">
            <v>-0.2</v>
          </cell>
          <cell r="BH124">
            <v>-0.6</v>
          </cell>
          <cell r="BI124">
            <v>-1.5</v>
          </cell>
          <cell r="BJ124">
            <v>0.8</v>
          </cell>
          <cell r="BK124">
            <v>5</v>
          </cell>
          <cell r="BL124">
            <v>5.5</v>
          </cell>
          <cell r="BM124">
            <v>6.9</v>
          </cell>
          <cell r="BN124">
            <v>5</v>
          </cell>
          <cell r="BO124">
            <v>1.4</v>
          </cell>
          <cell r="BP124">
            <v>2.2999999999999998</v>
          </cell>
          <cell r="BQ124">
            <v>1.9</v>
          </cell>
          <cell r="BR124">
            <v>1.3</v>
          </cell>
          <cell r="BS124">
            <v>1.4</v>
          </cell>
          <cell r="BT124">
            <v>1.8</v>
          </cell>
          <cell r="BU124">
            <v>1.5</v>
          </cell>
          <cell r="BV124">
            <v>2.1</v>
          </cell>
          <cell r="BW124">
            <v>0.3</v>
          </cell>
          <cell r="BX124">
            <v>1.2</v>
          </cell>
          <cell r="CB124">
            <v>2.8</v>
          </cell>
          <cell r="CC124">
            <v>2.6</v>
          </cell>
          <cell r="CD124">
            <v>0.8</v>
          </cell>
          <cell r="CE124">
            <v>2</v>
          </cell>
          <cell r="CF124">
            <v>1.5</v>
          </cell>
          <cell r="CG124">
            <v>2.9</v>
          </cell>
          <cell r="CH124">
            <v>0.7</v>
          </cell>
          <cell r="CI124">
            <v>0.8</v>
          </cell>
          <cell r="CJ124">
            <v>1.3</v>
          </cell>
          <cell r="CM124">
            <v>2</v>
          </cell>
          <cell r="CP124">
            <v>3.3</v>
          </cell>
          <cell r="CS124">
            <v>2.1</v>
          </cell>
          <cell r="CV124">
            <v>1.2</v>
          </cell>
          <cell r="CW124">
            <v>1</v>
          </cell>
          <cell r="CX124">
            <v>1.7</v>
          </cell>
          <cell r="CY124">
            <v>1.3</v>
          </cell>
          <cell r="CZ124">
            <v>1.3</v>
          </cell>
          <cell r="DA124">
            <v>1.4</v>
          </cell>
          <cell r="DB124">
            <v>1.3</v>
          </cell>
          <cell r="DC124">
            <v>0.8</v>
          </cell>
          <cell r="DD124">
            <v>1.9</v>
          </cell>
          <cell r="DE124">
            <v>1.1000000000000001</v>
          </cell>
          <cell r="DF124">
            <v>1.5</v>
          </cell>
          <cell r="DG124">
            <v>4723</v>
          </cell>
          <cell r="DH124">
            <v>772</v>
          </cell>
          <cell r="DI124">
            <v>5375</v>
          </cell>
          <cell r="DJ124">
            <v>1182</v>
          </cell>
          <cell r="DK124">
            <v>2840</v>
          </cell>
          <cell r="DL124">
            <v>847</v>
          </cell>
          <cell r="DM124">
            <v>2098</v>
          </cell>
          <cell r="DN124">
            <v>6071</v>
          </cell>
          <cell r="DO124">
            <v>1497</v>
          </cell>
          <cell r="DP124">
            <v>7075</v>
          </cell>
          <cell r="DQ124">
            <v>4480</v>
          </cell>
          <cell r="DR124">
            <v>4346</v>
          </cell>
          <cell r="DS124">
            <v>2938</v>
          </cell>
          <cell r="DT124">
            <v>3165</v>
          </cell>
          <cell r="DU124">
            <v>4850</v>
          </cell>
          <cell r="DV124">
            <v>20513</v>
          </cell>
          <cell r="DW124">
            <v>3586</v>
          </cell>
          <cell r="DX124">
            <v>198</v>
          </cell>
          <cell r="DY124">
            <v>2709</v>
          </cell>
          <cell r="DZ124">
            <v>6502</v>
          </cell>
          <cell r="ED124">
            <v>11174</v>
          </cell>
          <cell r="EE124">
            <v>6690</v>
          </cell>
          <cell r="EF124">
            <v>6698</v>
          </cell>
          <cell r="EG124">
            <v>4582</v>
          </cell>
          <cell r="EH124">
            <v>2214</v>
          </cell>
          <cell r="EI124">
            <v>546</v>
          </cell>
          <cell r="EJ124">
            <v>1507</v>
          </cell>
          <cell r="EK124">
            <v>3789</v>
          </cell>
          <cell r="EL124">
            <v>7987</v>
          </cell>
          <cell r="EO124">
            <v>2296</v>
          </cell>
          <cell r="ER124">
            <v>11436</v>
          </cell>
          <cell r="EU124">
            <v>4651</v>
          </cell>
          <cell r="EX124">
            <v>6964</v>
          </cell>
          <cell r="EY124">
            <v>4375</v>
          </cell>
          <cell r="EZ124">
            <v>11601</v>
          </cell>
          <cell r="FA124">
            <v>10488</v>
          </cell>
          <cell r="FB124">
            <v>8615</v>
          </cell>
          <cell r="FC124">
            <v>1370</v>
          </cell>
          <cell r="FD124">
            <v>3734</v>
          </cell>
          <cell r="FE124">
            <v>17477</v>
          </cell>
          <cell r="FF124">
            <v>157898</v>
          </cell>
          <cell r="FG124">
            <v>14108</v>
          </cell>
          <cell r="FH124">
            <v>3783</v>
          </cell>
          <cell r="FI124">
            <v>175521</v>
          </cell>
          <cell r="FJ124">
            <v>7</v>
          </cell>
          <cell r="FK124">
            <v>-1.1000000000000001</v>
          </cell>
          <cell r="FL124">
            <v>4.9000000000000004</v>
          </cell>
          <cell r="FM124">
            <v>29.2</v>
          </cell>
          <cell r="FN124">
            <v>-4.2</v>
          </cell>
          <cell r="FO124">
            <v>2.5</v>
          </cell>
          <cell r="FP124">
            <v>12.9</v>
          </cell>
          <cell r="FQ124">
            <v>15.7</v>
          </cell>
          <cell r="FR124">
            <v>11.9</v>
          </cell>
          <cell r="FS124">
            <v>14.8</v>
          </cell>
          <cell r="FT124">
            <v>2</v>
          </cell>
          <cell r="FU124">
            <v>2.1</v>
          </cell>
          <cell r="FV124">
            <v>4.7</v>
          </cell>
          <cell r="FW124">
            <v>-0.2</v>
          </cell>
          <cell r="FX124">
            <v>2.4</v>
          </cell>
          <cell r="FY124">
            <v>2.5</v>
          </cell>
          <cell r="FZ124">
            <v>2.2999999999999998</v>
          </cell>
          <cell r="GA124">
            <v>1</v>
          </cell>
          <cell r="GB124">
            <v>0</v>
          </cell>
          <cell r="GC124">
            <v>1.5</v>
          </cell>
          <cell r="GG124">
            <v>4.7</v>
          </cell>
          <cell r="GH124">
            <v>2.8</v>
          </cell>
          <cell r="GI124">
            <v>0.1</v>
          </cell>
          <cell r="GJ124">
            <v>3.2</v>
          </cell>
          <cell r="GK124">
            <v>0.7</v>
          </cell>
          <cell r="GL124">
            <v>4.3</v>
          </cell>
          <cell r="GM124">
            <v>3.2</v>
          </cell>
          <cell r="GN124">
            <v>2.2999999999999998</v>
          </cell>
          <cell r="GO124">
            <v>2.2999999999999998</v>
          </cell>
          <cell r="GR124">
            <v>1.7</v>
          </cell>
          <cell r="GU124">
            <v>3.2</v>
          </cell>
          <cell r="GX124">
            <v>-1.8</v>
          </cell>
          <cell r="HA124">
            <v>-2.6</v>
          </cell>
          <cell r="HB124">
            <v>-2.8</v>
          </cell>
          <cell r="HC124">
            <v>1.3</v>
          </cell>
          <cell r="HD124">
            <v>0.4</v>
          </cell>
          <cell r="HE124">
            <v>0.6</v>
          </cell>
          <cell r="HF124">
            <v>1.6</v>
          </cell>
          <cell r="HG124">
            <v>2.6</v>
          </cell>
          <cell r="HH124">
            <v>0.8</v>
          </cell>
          <cell r="HI124">
            <v>2.6</v>
          </cell>
          <cell r="HJ124">
            <v>-1.1000000000000001</v>
          </cell>
          <cell r="HK124">
            <v>2</v>
          </cell>
          <cell r="HL124">
            <v>7411</v>
          </cell>
          <cell r="HM124">
            <v>786</v>
          </cell>
          <cell r="HN124">
            <v>7841</v>
          </cell>
          <cell r="HO124">
            <v>1182</v>
          </cell>
          <cell r="HP124">
            <v>2828</v>
          </cell>
          <cell r="HQ124">
            <v>837</v>
          </cell>
          <cell r="HR124">
            <v>2120</v>
          </cell>
          <cell r="HS124">
            <v>6080</v>
          </cell>
          <cell r="HT124">
            <v>1688</v>
          </cell>
          <cell r="HU124">
            <v>7167</v>
          </cell>
          <cell r="HV124">
            <v>4792</v>
          </cell>
          <cell r="HW124">
            <v>4451</v>
          </cell>
          <cell r="HX124">
            <v>3038</v>
          </cell>
          <cell r="HY124">
            <v>3244</v>
          </cell>
          <cell r="HZ124">
            <v>5098</v>
          </cell>
          <cell r="IA124">
            <v>21409</v>
          </cell>
          <cell r="IB124">
            <v>3461</v>
          </cell>
          <cell r="IC124">
            <v>184</v>
          </cell>
          <cell r="ID124">
            <v>2824</v>
          </cell>
          <cell r="IE124">
            <v>6398</v>
          </cell>
          <cell r="II124">
            <v>11538</v>
          </cell>
          <cell r="IJ124">
            <v>6930</v>
          </cell>
          <cell r="IK124">
            <v>7418</v>
          </cell>
          <cell r="IL124">
            <v>4910</v>
          </cell>
          <cell r="IM124">
            <v>2278</v>
          </cell>
          <cell r="IN124">
            <v>572</v>
          </cell>
          <cell r="IO124">
            <v>1544</v>
          </cell>
          <cell r="IP124">
            <v>3850</v>
          </cell>
          <cell r="IQ124">
            <v>8173</v>
          </cell>
        </row>
        <row r="125">
          <cell r="B125">
            <v>4474</v>
          </cell>
          <cell r="C125">
            <v>775</v>
          </cell>
          <cell r="D125">
            <v>5139</v>
          </cell>
          <cell r="E125">
            <v>1027</v>
          </cell>
          <cell r="F125">
            <v>2865</v>
          </cell>
          <cell r="G125">
            <v>814</v>
          </cell>
          <cell r="H125">
            <v>2070</v>
          </cell>
          <cell r="I125">
            <v>5906</v>
          </cell>
          <cell r="J125">
            <v>1483</v>
          </cell>
          <cell r="K125">
            <v>6878</v>
          </cell>
          <cell r="L125">
            <v>4466</v>
          </cell>
          <cell r="M125">
            <v>4339</v>
          </cell>
          <cell r="N125">
            <v>2890</v>
          </cell>
          <cell r="O125">
            <v>3270</v>
          </cell>
          <cell r="P125">
            <v>4885</v>
          </cell>
          <cell r="Q125">
            <v>20638</v>
          </cell>
          <cell r="R125">
            <v>3571</v>
          </cell>
          <cell r="S125">
            <v>202</v>
          </cell>
          <cell r="T125">
            <v>2742</v>
          </cell>
          <cell r="U125">
            <v>6514</v>
          </cell>
          <cell r="Y125">
            <v>11283</v>
          </cell>
          <cell r="Z125">
            <v>6821</v>
          </cell>
          <cell r="AA125">
            <v>6736</v>
          </cell>
          <cell r="AB125">
            <v>4626</v>
          </cell>
          <cell r="AC125">
            <v>2272</v>
          </cell>
          <cell r="AD125">
            <v>562</v>
          </cell>
          <cell r="AE125">
            <v>1458</v>
          </cell>
          <cell r="AF125">
            <v>3763</v>
          </cell>
          <cell r="AG125">
            <v>8003</v>
          </cell>
          <cell r="AJ125">
            <v>2370</v>
          </cell>
          <cell r="AM125">
            <v>11412</v>
          </cell>
          <cell r="AP125">
            <v>4782</v>
          </cell>
          <cell r="AS125">
            <v>7192</v>
          </cell>
          <cell r="AT125">
            <v>4527</v>
          </cell>
          <cell r="AU125">
            <v>11744</v>
          </cell>
          <cell r="AV125">
            <v>10526</v>
          </cell>
          <cell r="AW125">
            <v>8706</v>
          </cell>
          <cell r="AX125">
            <v>1389</v>
          </cell>
          <cell r="AY125">
            <v>3750</v>
          </cell>
          <cell r="AZ125">
            <v>17624</v>
          </cell>
          <cell r="BA125">
            <v>159446</v>
          </cell>
          <cell r="BB125">
            <v>14532</v>
          </cell>
          <cell r="BC125">
            <v>2487</v>
          </cell>
          <cell r="BD125">
            <v>176169</v>
          </cell>
          <cell r="BE125">
            <v>-3.4</v>
          </cell>
          <cell r="BF125">
            <v>0.8</v>
          </cell>
          <cell r="BG125">
            <v>-2.8</v>
          </cell>
          <cell r="BH125">
            <v>-2.5</v>
          </cell>
          <cell r="BI125">
            <v>-0.6</v>
          </cell>
          <cell r="BJ125">
            <v>-1.1000000000000001</v>
          </cell>
          <cell r="BK125">
            <v>2.2000000000000002</v>
          </cell>
          <cell r="BL125">
            <v>2.1</v>
          </cell>
          <cell r="BM125">
            <v>3.8</v>
          </cell>
          <cell r="BN125">
            <v>2</v>
          </cell>
          <cell r="BO125">
            <v>0</v>
          </cell>
          <cell r="BP125">
            <v>-0.4</v>
          </cell>
          <cell r="BQ125">
            <v>-0.4</v>
          </cell>
          <cell r="BR125">
            <v>2.5</v>
          </cell>
          <cell r="BS125">
            <v>0.8</v>
          </cell>
          <cell r="BT125">
            <v>0.8</v>
          </cell>
          <cell r="BU125">
            <v>0.2</v>
          </cell>
          <cell r="BV125">
            <v>1.5</v>
          </cell>
          <cell r="BW125">
            <v>0.8</v>
          </cell>
          <cell r="BX125">
            <v>0.4</v>
          </cell>
          <cell r="CB125">
            <v>2</v>
          </cell>
          <cell r="CC125">
            <v>2.2999999999999998</v>
          </cell>
          <cell r="CD125">
            <v>0.5</v>
          </cell>
          <cell r="CE125">
            <v>1.9</v>
          </cell>
          <cell r="CF125">
            <v>1.9</v>
          </cell>
          <cell r="CG125">
            <v>3.7</v>
          </cell>
          <cell r="CH125">
            <v>-0.8</v>
          </cell>
          <cell r="CI125">
            <v>0.5</v>
          </cell>
          <cell r="CJ125">
            <v>1</v>
          </cell>
          <cell r="CM125">
            <v>2.2000000000000002</v>
          </cell>
          <cell r="CP125">
            <v>0.3</v>
          </cell>
          <cell r="CS125">
            <v>0.8</v>
          </cell>
          <cell r="CV125">
            <v>1.1000000000000001</v>
          </cell>
          <cell r="CW125">
            <v>1.3</v>
          </cell>
          <cell r="CX125">
            <v>1.1000000000000001</v>
          </cell>
          <cell r="CY125">
            <v>-0.1</v>
          </cell>
          <cell r="CZ125">
            <v>1.1000000000000001</v>
          </cell>
          <cell r="DA125">
            <v>1.9</v>
          </cell>
          <cell r="DB125">
            <v>1.1000000000000001</v>
          </cell>
          <cell r="DC125">
            <v>0.8</v>
          </cell>
          <cell r="DD125">
            <v>1.4</v>
          </cell>
          <cell r="DE125">
            <v>1.5</v>
          </cell>
          <cell r="DF125">
            <v>0.8</v>
          </cell>
          <cell r="DG125">
            <v>4771</v>
          </cell>
          <cell r="DH125">
            <v>774</v>
          </cell>
          <cell r="DI125">
            <v>5408</v>
          </cell>
          <cell r="DJ125">
            <v>1032</v>
          </cell>
          <cell r="DK125">
            <v>2830</v>
          </cell>
          <cell r="DL125">
            <v>774</v>
          </cell>
          <cell r="DM125">
            <v>2090</v>
          </cell>
          <cell r="DN125">
            <v>5886</v>
          </cell>
          <cell r="DO125">
            <v>1393</v>
          </cell>
          <cell r="DP125">
            <v>6816</v>
          </cell>
          <cell r="DQ125">
            <v>4477</v>
          </cell>
          <cell r="DR125">
            <v>4457</v>
          </cell>
          <cell r="DS125">
            <v>2944</v>
          </cell>
          <cell r="DT125">
            <v>3244</v>
          </cell>
          <cell r="DU125">
            <v>4933</v>
          </cell>
          <cell r="DV125">
            <v>20798</v>
          </cell>
          <cell r="DW125">
            <v>3582</v>
          </cell>
          <cell r="DX125">
            <v>206</v>
          </cell>
          <cell r="DY125">
            <v>2751</v>
          </cell>
          <cell r="DZ125">
            <v>6542</v>
          </cell>
          <cell r="ED125">
            <v>11292</v>
          </cell>
          <cell r="EE125">
            <v>6824</v>
          </cell>
          <cell r="EF125">
            <v>6735</v>
          </cell>
          <cell r="EG125">
            <v>4603</v>
          </cell>
          <cell r="EH125">
            <v>2279</v>
          </cell>
          <cell r="EI125">
            <v>563</v>
          </cell>
          <cell r="EJ125">
            <v>1439</v>
          </cell>
          <cell r="EK125">
            <v>3750</v>
          </cell>
          <cell r="EL125">
            <v>7992</v>
          </cell>
          <cell r="EO125">
            <v>2427</v>
          </cell>
          <cell r="ER125">
            <v>11368</v>
          </cell>
          <cell r="EU125">
            <v>4814</v>
          </cell>
          <cell r="EX125">
            <v>7231</v>
          </cell>
          <cell r="EY125">
            <v>4549</v>
          </cell>
          <cell r="EZ125">
            <v>11789</v>
          </cell>
          <cell r="FA125">
            <v>10528</v>
          </cell>
          <cell r="FB125">
            <v>8676</v>
          </cell>
          <cell r="FC125">
            <v>1379</v>
          </cell>
          <cell r="FD125">
            <v>3746</v>
          </cell>
          <cell r="FE125">
            <v>17625</v>
          </cell>
          <cell r="FF125">
            <v>159724</v>
          </cell>
          <cell r="FG125">
            <v>14635</v>
          </cell>
          <cell r="FH125">
            <v>2318</v>
          </cell>
          <cell r="FI125">
            <v>176373</v>
          </cell>
          <cell r="FJ125">
            <v>1</v>
          </cell>
          <cell r="FK125">
            <v>0.2</v>
          </cell>
          <cell r="FL125">
            <v>0.6</v>
          </cell>
          <cell r="FM125">
            <v>-12.7</v>
          </cell>
          <cell r="FN125">
            <v>-0.3</v>
          </cell>
          <cell r="FO125">
            <v>-8.6999999999999993</v>
          </cell>
          <cell r="FP125">
            <v>-0.4</v>
          </cell>
          <cell r="FQ125">
            <v>-3.1</v>
          </cell>
          <cell r="FR125">
            <v>-7</v>
          </cell>
          <cell r="FS125">
            <v>-3.7</v>
          </cell>
          <cell r="FT125">
            <v>-0.1</v>
          </cell>
          <cell r="FU125">
            <v>2.5</v>
          </cell>
          <cell r="FV125">
            <v>0.2</v>
          </cell>
          <cell r="FW125">
            <v>2.5</v>
          </cell>
          <cell r="FX125">
            <v>1.7</v>
          </cell>
          <cell r="FY125">
            <v>1.4</v>
          </cell>
          <cell r="FZ125">
            <v>-0.1</v>
          </cell>
          <cell r="GA125">
            <v>4.2</v>
          </cell>
          <cell r="GB125">
            <v>1.6</v>
          </cell>
          <cell r="GC125">
            <v>0.6</v>
          </cell>
          <cell r="GG125">
            <v>1.1000000000000001</v>
          </cell>
          <cell r="GH125">
            <v>2</v>
          </cell>
          <cell r="GI125">
            <v>0.6</v>
          </cell>
          <cell r="GJ125">
            <v>0.4</v>
          </cell>
          <cell r="GK125">
            <v>2.9</v>
          </cell>
          <cell r="GL125">
            <v>3</v>
          </cell>
          <cell r="GM125">
            <v>-4.5</v>
          </cell>
          <cell r="GN125">
            <v>-1</v>
          </cell>
          <cell r="GO125">
            <v>0.1</v>
          </cell>
          <cell r="GR125">
            <v>5.7</v>
          </cell>
          <cell r="GU125">
            <v>-0.6</v>
          </cell>
          <cell r="GX125">
            <v>3.5</v>
          </cell>
          <cell r="HA125">
            <v>3.8</v>
          </cell>
          <cell r="HB125">
            <v>4</v>
          </cell>
          <cell r="HC125">
            <v>1.6</v>
          </cell>
          <cell r="HD125">
            <v>0.4</v>
          </cell>
          <cell r="HE125">
            <v>0.7</v>
          </cell>
          <cell r="HF125">
            <v>0.7</v>
          </cell>
          <cell r="HG125">
            <v>0.3</v>
          </cell>
          <cell r="HH125">
            <v>0.8</v>
          </cell>
          <cell r="HI125">
            <v>1.2</v>
          </cell>
          <cell r="HJ125">
            <v>3.7</v>
          </cell>
          <cell r="HK125">
            <v>0.5</v>
          </cell>
          <cell r="HL125">
            <v>3591</v>
          </cell>
          <cell r="HM125">
            <v>760</v>
          </cell>
          <cell r="HN125">
            <v>4317</v>
          </cell>
          <cell r="HO125">
            <v>998</v>
          </cell>
          <cell r="HP125">
            <v>2840</v>
          </cell>
          <cell r="HQ125">
            <v>766</v>
          </cell>
          <cell r="HR125">
            <v>2009</v>
          </cell>
          <cell r="HS125">
            <v>5762</v>
          </cell>
          <cell r="HT125">
            <v>1190</v>
          </cell>
          <cell r="HU125">
            <v>6611</v>
          </cell>
          <cell r="HV125">
            <v>4329</v>
          </cell>
          <cell r="HW125">
            <v>4271</v>
          </cell>
          <cell r="HX125">
            <v>2709</v>
          </cell>
          <cell r="HY125">
            <v>2951</v>
          </cell>
          <cell r="HZ125">
            <v>4547</v>
          </cell>
          <cell r="IA125">
            <v>19388</v>
          </cell>
          <cell r="IB125">
            <v>3448</v>
          </cell>
          <cell r="IC125">
            <v>175</v>
          </cell>
          <cell r="ID125">
            <v>2909</v>
          </cell>
          <cell r="IE125">
            <v>6415</v>
          </cell>
          <cell r="II125">
            <v>10469</v>
          </cell>
          <cell r="IJ125">
            <v>6504</v>
          </cell>
          <cell r="IK125">
            <v>6411</v>
          </cell>
          <cell r="IL125">
            <v>4609</v>
          </cell>
          <cell r="IM125">
            <v>2212</v>
          </cell>
          <cell r="IN125">
            <v>553</v>
          </cell>
          <cell r="IO125">
            <v>1394</v>
          </cell>
          <cell r="IP125">
            <v>3708</v>
          </cell>
          <cell r="IQ125">
            <v>7832</v>
          </cell>
        </row>
        <row r="126">
          <cell r="B126">
            <v>4361</v>
          </cell>
          <cell r="C126">
            <v>794</v>
          </cell>
          <cell r="D126">
            <v>5056</v>
          </cell>
          <cell r="E126">
            <v>1007</v>
          </cell>
          <cell r="F126">
            <v>2864</v>
          </cell>
          <cell r="G126">
            <v>785</v>
          </cell>
          <cell r="H126">
            <v>2085</v>
          </cell>
          <cell r="I126">
            <v>5896</v>
          </cell>
          <cell r="J126">
            <v>1535</v>
          </cell>
          <cell r="K126">
            <v>6888</v>
          </cell>
          <cell r="L126">
            <v>4488</v>
          </cell>
          <cell r="M126">
            <v>4261</v>
          </cell>
          <cell r="N126">
            <v>2881</v>
          </cell>
          <cell r="O126">
            <v>3365</v>
          </cell>
          <cell r="P126">
            <v>4954</v>
          </cell>
          <cell r="Q126">
            <v>20864</v>
          </cell>
          <cell r="R126">
            <v>3567</v>
          </cell>
          <cell r="S126">
            <v>204</v>
          </cell>
          <cell r="T126">
            <v>2773</v>
          </cell>
          <cell r="U126">
            <v>6532</v>
          </cell>
          <cell r="Y126">
            <v>11450</v>
          </cell>
          <cell r="Z126">
            <v>6977</v>
          </cell>
          <cell r="AA126">
            <v>6780</v>
          </cell>
          <cell r="AB126">
            <v>4672</v>
          </cell>
          <cell r="AC126">
            <v>2342</v>
          </cell>
          <cell r="AD126">
            <v>580</v>
          </cell>
          <cell r="AE126">
            <v>1431</v>
          </cell>
          <cell r="AF126">
            <v>3792</v>
          </cell>
          <cell r="AG126">
            <v>8101</v>
          </cell>
          <cell r="AJ126">
            <v>2437</v>
          </cell>
          <cell r="AM126">
            <v>11181</v>
          </cell>
          <cell r="AP126">
            <v>4797</v>
          </cell>
          <cell r="AS126">
            <v>7327</v>
          </cell>
          <cell r="AT126">
            <v>4639</v>
          </cell>
          <cell r="AU126">
            <v>11821</v>
          </cell>
          <cell r="AV126">
            <v>10536</v>
          </cell>
          <cell r="AW126">
            <v>8832</v>
          </cell>
          <cell r="AX126">
            <v>1416</v>
          </cell>
          <cell r="AY126">
            <v>3783</v>
          </cell>
          <cell r="AZ126">
            <v>17782</v>
          </cell>
          <cell r="BA126">
            <v>161170</v>
          </cell>
          <cell r="BB126">
            <v>14780</v>
          </cell>
          <cell r="BC126">
            <v>1308</v>
          </cell>
          <cell r="BD126">
            <v>176953</v>
          </cell>
          <cell r="BE126">
            <v>-2.5</v>
          </cell>
          <cell r="BF126">
            <v>2.6</v>
          </cell>
          <cell r="BG126">
            <v>-1.6</v>
          </cell>
          <cell r="BH126">
            <v>-2</v>
          </cell>
          <cell r="BI126">
            <v>0</v>
          </cell>
          <cell r="BJ126">
            <v>-3.6</v>
          </cell>
          <cell r="BK126">
            <v>0.7</v>
          </cell>
          <cell r="BL126">
            <v>-0.2</v>
          </cell>
          <cell r="BM126">
            <v>3.5</v>
          </cell>
          <cell r="BN126">
            <v>0.1</v>
          </cell>
          <cell r="BO126">
            <v>0.5</v>
          </cell>
          <cell r="BP126">
            <v>-1.8</v>
          </cell>
          <cell r="BQ126">
            <v>-0.3</v>
          </cell>
          <cell r="BR126">
            <v>2.9</v>
          </cell>
          <cell r="BS126">
            <v>1.4</v>
          </cell>
          <cell r="BT126">
            <v>1.1000000000000001</v>
          </cell>
          <cell r="BU126">
            <v>-0.1</v>
          </cell>
          <cell r="BV126">
            <v>1</v>
          </cell>
          <cell r="BW126">
            <v>1.1000000000000001</v>
          </cell>
          <cell r="BX126">
            <v>0.3</v>
          </cell>
          <cell r="CB126">
            <v>1.5</v>
          </cell>
          <cell r="CC126">
            <v>2.2999999999999998</v>
          </cell>
          <cell r="CD126">
            <v>0.6</v>
          </cell>
          <cell r="CE126">
            <v>1</v>
          </cell>
          <cell r="CF126">
            <v>3.1</v>
          </cell>
          <cell r="CG126">
            <v>3.2</v>
          </cell>
          <cell r="CH126">
            <v>-1.8</v>
          </cell>
          <cell r="CI126">
            <v>0.8</v>
          </cell>
          <cell r="CJ126">
            <v>1.2</v>
          </cell>
          <cell r="CM126">
            <v>2.8</v>
          </cell>
          <cell r="CP126">
            <v>-2</v>
          </cell>
          <cell r="CS126">
            <v>0.3</v>
          </cell>
          <cell r="CV126">
            <v>1.9</v>
          </cell>
          <cell r="CW126">
            <v>2.5</v>
          </cell>
          <cell r="CX126">
            <v>0.7</v>
          </cell>
          <cell r="CY126">
            <v>0.1</v>
          </cell>
          <cell r="CZ126">
            <v>1.4</v>
          </cell>
          <cell r="DA126">
            <v>2</v>
          </cell>
          <cell r="DB126">
            <v>0.9</v>
          </cell>
          <cell r="DC126">
            <v>0.9</v>
          </cell>
          <cell r="DD126">
            <v>1.1000000000000001</v>
          </cell>
          <cell r="DE126">
            <v>1.7</v>
          </cell>
          <cell r="DF126">
            <v>0.4</v>
          </cell>
          <cell r="DG126">
            <v>3938</v>
          </cell>
          <cell r="DH126">
            <v>758</v>
          </cell>
          <cell r="DI126">
            <v>4623</v>
          </cell>
          <cell r="DJ126">
            <v>944</v>
          </cell>
          <cell r="DK126">
            <v>2900</v>
          </cell>
          <cell r="DL126">
            <v>815</v>
          </cell>
          <cell r="DM126">
            <v>2051</v>
          </cell>
          <cell r="DN126">
            <v>5817</v>
          </cell>
          <cell r="DO126">
            <v>1577</v>
          </cell>
          <cell r="DP126">
            <v>6820</v>
          </cell>
          <cell r="DQ126">
            <v>4466</v>
          </cell>
          <cell r="DR126">
            <v>4160</v>
          </cell>
          <cell r="DS126">
            <v>2816</v>
          </cell>
          <cell r="DT126">
            <v>3424</v>
          </cell>
          <cell r="DU126">
            <v>4894</v>
          </cell>
          <cell r="DV126">
            <v>20691</v>
          </cell>
          <cell r="DW126">
            <v>3555</v>
          </cell>
          <cell r="DX126">
            <v>202</v>
          </cell>
          <cell r="DY126">
            <v>2771</v>
          </cell>
          <cell r="DZ126">
            <v>6509</v>
          </cell>
          <cell r="ED126">
            <v>11387</v>
          </cell>
          <cell r="EE126">
            <v>6947</v>
          </cell>
          <cell r="EF126">
            <v>6794</v>
          </cell>
          <cell r="EG126">
            <v>4649</v>
          </cell>
          <cell r="EH126">
            <v>2354</v>
          </cell>
          <cell r="EI126">
            <v>572</v>
          </cell>
          <cell r="EJ126">
            <v>1418</v>
          </cell>
          <cell r="EK126">
            <v>3745</v>
          </cell>
          <cell r="EL126">
            <v>8034</v>
          </cell>
          <cell r="EO126">
            <v>2364</v>
          </cell>
          <cell r="ER126">
            <v>11307</v>
          </cell>
          <cell r="EU126">
            <v>4830</v>
          </cell>
          <cell r="EX126">
            <v>7360</v>
          </cell>
          <cell r="EY126">
            <v>4653</v>
          </cell>
          <cell r="EZ126">
            <v>11790</v>
          </cell>
          <cell r="FA126">
            <v>10562</v>
          </cell>
          <cell r="FB126">
            <v>8804</v>
          </cell>
          <cell r="FC126">
            <v>1415</v>
          </cell>
          <cell r="FD126">
            <v>3782</v>
          </cell>
          <cell r="FE126">
            <v>17780</v>
          </cell>
          <cell r="FF126">
            <v>160641</v>
          </cell>
          <cell r="FG126">
            <v>14800</v>
          </cell>
          <cell r="FH126">
            <v>1339</v>
          </cell>
          <cell r="FI126">
            <v>176471</v>
          </cell>
          <cell r="FJ126">
            <v>-17.5</v>
          </cell>
          <cell r="FK126">
            <v>-2.1</v>
          </cell>
          <cell r="FL126">
            <v>-14.5</v>
          </cell>
          <cell r="FM126">
            <v>-8.6</v>
          </cell>
          <cell r="FN126">
            <v>2.5</v>
          </cell>
          <cell r="FO126">
            <v>5.4</v>
          </cell>
          <cell r="FP126">
            <v>-1.9</v>
          </cell>
          <cell r="FQ126">
            <v>-1.2</v>
          </cell>
          <cell r="FR126">
            <v>13.2</v>
          </cell>
          <cell r="FS126">
            <v>0.1</v>
          </cell>
          <cell r="FT126">
            <v>-0.2</v>
          </cell>
          <cell r="FU126">
            <v>-6.7</v>
          </cell>
          <cell r="FV126">
            <v>-4.4000000000000004</v>
          </cell>
          <cell r="FW126">
            <v>5.6</v>
          </cell>
          <cell r="FX126">
            <v>-0.8</v>
          </cell>
          <cell r="FY126">
            <v>-0.5</v>
          </cell>
          <cell r="FZ126">
            <v>-0.8</v>
          </cell>
          <cell r="GA126">
            <v>-2</v>
          </cell>
          <cell r="GB126">
            <v>0.7</v>
          </cell>
          <cell r="GC126">
            <v>-0.5</v>
          </cell>
          <cell r="GG126">
            <v>0.8</v>
          </cell>
          <cell r="GH126">
            <v>1.8</v>
          </cell>
          <cell r="GI126">
            <v>0.9</v>
          </cell>
          <cell r="GJ126">
            <v>1</v>
          </cell>
          <cell r="GK126">
            <v>3.3</v>
          </cell>
          <cell r="GL126">
            <v>1.6</v>
          </cell>
          <cell r="GM126">
            <v>-1.4</v>
          </cell>
          <cell r="GN126">
            <v>-0.1</v>
          </cell>
          <cell r="GO126">
            <v>0.5</v>
          </cell>
          <cell r="GR126">
            <v>-2.6</v>
          </cell>
          <cell r="GU126">
            <v>-0.5</v>
          </cell>
          <cell r="GX126">
            <v>0.3</v>
          </cell>
          <cell r="HA126">
            <v>1.8</v>
          </cell>
          <cell r="HB126">
            <v>2.2999999999999998</v>
          </cell>
          <cell r="HC126">
            <v>0</v>
          </cell>
          <cell r="HD126">
            <v>0.3</v>
          </cell>
          <cell r="HE126">
            <v>1.5</v>
          </cell>
          <cell r="HF126">
            <v>2.6</v>
          </cell>
          <cell r="HG126">
            <v>1</v>
          </cell>
          <cell r="HH126">
            <v>0.9</v>
          </cell>
          <cell r="HI126">
            <v>0.6</v>
          </cell>
          <cell r="HJ126">
            <v>1.1000000000000001</v>
          </cell>
          <cell r="HK126">
            <v>0.1</v>
          </cell>
          <cell r="HL126">
            <v>3045</v>
          </cell>
          <cell r="HM126">
            <v>747</v>
          </cell>
          <cell r="HN126">
            <v>3786</v>
          </cell>
          <cell r="HO126">
            <v>918</v>
          </cell>
          <cell r="HP126">
            <v>2823</v>
          </cell>
          <cell r="HQ126">
            <v>809</v>
          </cell>
          <cell r="HR126">
            <v>2032</v>
          </cell>
          <cell r="HS126">
            <v>5703</v>
          </cell>
          <cell r="HT126">
            <v>1624</v>
          </cell>
          <cell r="HU126">
            <v>6738</v>
          </cell>
          <cell r="HV126">
            <v>4314</v>
          </cell>
          <cell r="HW126">
            <v>4189</v>
          </cell>
          <cell r="HX126">
            <v>2800</v>
          </cell>
          <cell r="HY126">
            <v>3469</v>
          </cell>
          <cell r="HZ126">
            <v>4838</v>
          </cell>
          <cell r="IA126">
            <v>20521</v>
          </cell>
          <cell r="IB126">
            <v>3587</v>
          </cell>
          <cell r="IC126">
            <v>210</v>
          </cell>
          <cell r="ID126">
            <v>2627</v>
          </cell>
          <cell r="IE126">
            <v>6473</v>
          </cell>
          <cell r="II126">
            <v>11799</v>
          </cell>
          <cell r="IJ126">
            <v>6945</v>
          </cell>
          <cell r="IK126">
            <v>6544</v>
          </cell>
          <cell r="IL126">
            <v>4392</v>
          </cell>
          <cell r="IM126">
            <v>2356</v>
          </cell>
          <cell r="IN126">
            <v>535</v>
          </cell>
          <cell r="IO126">
            <v>1410</v>
          </cell>
          <cell r="IP126">
            <v>3715</v>
          </cell>
          <cell r="IQ126">
            <v>7960</v>
          </cell>
        </row>
        <row r="127">
          <cell r="B127">
            <v>4394</v>
          </cell>
          <cell r="C127">
            <v>832</v>
          </cell>
          <cell r="D127">
            <v>5136</v>
          </cell>
          <cell r="E127">
            <v>1046</v>
          </cell>
          <cell r="F127">
            <v>2794</v>
          </cell>
          <cell r="G127">
            <v>757</v>
          </cell>
          <cell r="H127">
            <v>2125</v>
          </cell>
          <cell r="I127">
            <v>5898</v>
          </cell>
          <cell r="J127">
            <v>1583</v>
          </cell>
          <cell r="K127">
            <v>6917</v>
          </cell>
          <cell r="L127">
            <v>4551</v>
          </cell>
          <cell r="M127">
            <v>4226</v>
          </cell>
          <cell r="N127">
            <v>2953</v>
          </cell>
          <cell r="O127">
            <v>3430</v>
          </cell>
          <cell r="P127">
            <v>5005</v>
          </cell>
          <cell r="Q127">
            <v>21201</v>
          </cell>
          <cell r="R127">
            <v>3622</v>
          </cell>
          <cell r="S127">
            <v>207</v>
          </cell>
          <cell r="T127">
            <v>2795</v>
          </cell>
          <cell r="U127">
            <v>6615</v>
          </cell>
          <cell r="Y127">
            <v>11657</v>
          </cell>
          <cell r="Z127">
            <v>7156</v>
          </cell>
          <cell r="AA127">
            <v>6875</v>
          </cell>
          <cell r="AB127">
            <v>4713</v>
          </cell>
          <cell r="AC127">
            <v>2412</v>
          </cell>
          <cell r="AD127">
            <v>590</v>
          </cell>
          <cell r="AE127">
            <v>1425</v>
          </cell>
          <cell r="AF127">
            <v>3828</v>
          </cell>
          <cell r="AG127">
            <v>8221</v>
          </cell>
          <cell r="AJ127">
            <v>2472</v>
          </cell>
          <cell r="AM127">
            <v>10888</v>
          </cell>
          <cell r="AP127">
            <v>4795</v>
          </cell>
          <cell r="AS127">
            <v>7473</v>
          </cell>
          <cell r="AT127">
            <v>4766</v>
          </cell>
          <cell r="AU127">
            <v>11867</v>
          </cell>
          <cell r="AV127">
            <v>10539</v>
          </cell>
          <cell r="AW127">
            <v>9030</v>
          </cell>
          <cell r="AX127">
            <v>1442</v>
          </cell>
          <cell r="AY127">
            <v>3823</v>
          </cell>
          <cell r="AZ127">
            <v>17951</v>
          </cell>
          <cell r="BA127">
            <v>162948</v>
          </cell>
          <cell r="BB127">
            <v>14999</v>
          </cell>
          <cell r="BC127">
            <v>485</v>
          </cell>
          <cell r="BD127">
            <v>178122</v>
          </cell>
          <cell r="BE127">
            <v>0.8</v>
          </cell>
          <cell r="BF127">
            <v>4.8</v>
          </cell>
          <cell r="BG127">
            <v>1.6</v>
          </cell>
          <cell r="BH127">
            <v>3.9</v>
          </cell>
          <cell r="BI127">
            <v>-2.4</v>
          </cell>
          <cell r="BJ127">
            <v>-3.6</v>
          </cell>
          <cell r="BK127">
            <v>1.9</v>
          </cell>
          <cell r="BL127">
            <v>0</v>
          </cell>
          <cell r="BM127">
            <v>3.1</v>
          </cell>
          <cell r="BN127">
            <v>0.4</v>
          </cell>
          <cell r="BO127">
            <v>1.4</v>
          </cell>
          <cell r="BP127">
            <v>-0.8</v>
          </cell>
          <cell r="BQ127">
            <v>2.5</v>
          </cell>
          <cell r="BR127">
            <v>1.9</v>
          </cell>
          <cell r="BS127">
            <v>1</v>
          </cell>
          <cell r="BT127">
            <v>1.6</v>
          </cell>
          <cell r="BU127">
            <v>1.5</v>
          </cell>
          <cell r="BV127">
            <v>1.4</v>
          </cell>
          <cell r="BW127">
            <v>0.8</v>
          </cell>
          <cell r="BX127">
            <v>1.3</v>
          </cell>
          <cell r="CB127">
            <v>1.8</v>
          </cell>
          <cell r="CC127">
            <v>2.6</v>
          </cell>
          <cell r="CD127">
            <v>1.4</v>
          </cell>
          <cell r="CE127">
            <v>0.9</v>
          </cell>
          <cell r="CF127">
            <v>3</v>
          </cell>
          <cell r="CG127">
            <v>1.7</v>
          </cell>
          <cell r="CH127">
            <v>-0.5</v>
          </cell>
          <cell r="CI127">
            <v>1</v>
          </cell>
          <cell r="CJ127">
            <v>1.5</v>
          </cell>
          <cell r="CM127">
            <v>1.4</v>
          </cell>
          <cell r="CP127">
            <v>-2.6</v>
          </cell>
          <cell r="CS127">
            <v>0</v>
          </cell>
          <cell r="CV127">
            <v>2</v>
          </cell>
          <cell r="CW127">
            <v>2.7</v>
          </cell>
          <cell r="CX127">
            <v>0.4</v>
          </cell>
          <cell r="CY127">
            <v>0</v>
          </cell>
          <cell r="CZ127">
            <v>2.2000000000000002</v>
          </cell>
          <cell r="DA127">
            <v>1.8</v>
          </cell>
          <cell r="DB127">
            <v>1.1000000000000001</v>
          </cell>
          <cell r="DC127">
            <v>0.9</v>
          </cell>
          <cell r="DD127">
            <v>1.1000000000000001</v>
          </cell>
          <cell r="DE127">
            <v>1.5</v>
          </cell>
          <cell r="DF127">
            <v>0.7</v>
          </cell>
          <cell r="DG127">
            <v>4461</v>
          </cell>
          <cell r="DH127">
            <v>867</v>
          </cell>
          <cell r="DI127">
            <v>5239</v>
          </cell>
          <cell r="DJ127">
            <v>1002</v>
          </cell>
          <cell r="DK127">
            <v>2862</v>
          </cell>
          <cell r="DL127">
            <v>765</v>
          </cell>
          <cell r="DM127">
            <v>2084</v>
          </cell>
          <cell r="DN127">
            <v>5833</v>
          </cell>
          <cell r="DO127">
            <v>1569</v>
          </cell>
          <cell r="DP127">
            <v>6847</v>
          </cell>
          <cell r="DQ127">
            <v>4505</v>
          </cell>
          <cell r="DR127">
            <v>4228</v>
          </cell>
          <cell r="DS127">
            <v>2881</v>
          </cell>
          <cell r="DT127">
            <v>3395</v>
          </cell>
          <cell r="DU127">
            <v>4998</v>
          </cell>
          <cell r="DV127">
            <v>21003</v>
          </cell>
          <cell r="DW127">
            <v>3585</v>
          </cell>
          <cell r="DX127">
            <v>207</v>
          </cell>
          <cell r="DY127">
            <v>2785</v>
          </cell>
          <cell r="DZ127">
            <v>6565</v>
          </cell>
          <cell r="ED127">
            <v>11711</v>
          </cell>
          <cell r="EE127">
            <v>7171</v>
          </cell>
          <cell r="EF127">
            <v>6816</v>
          </cell>
          <cell r="EG127">
            <v>4806</v>
          </cell>
          <cell r="EH127">
            <v>2358</v>
          </cell>
          <cell r="EI127">
            <v>604</v>
          </cell>
          <cell r="EJ127">
            <v>1450</v>
          </cell>
          <cell r="EK127">
            <v>3873</v>
          </cell>
          <cell r="EL127">
            <v>8251</v>
          </cell>
          <cell r="EO127">
            <v>2521</v>
          </cell>
          <cell r="ER127">
            <v>10766</v>
          </cell>
          <cell r="EU127">
            <v>4765</v>
          </cell>
          <cell r="EX127">
            <v>7445</v>
          </cell>
          <cell r="EY127">
            <v>4754</v>
          </cell>
          <cell r="EZ127">
            <v>11836</v>
          </cell>
          <cell r="FA127">
            <v>10522</v>
          </cell>
          <cell r="FB127">
            <v>9078</v>
          </cell>
          <cell r="FC127">
            <v>1455</v>
          </cell>
          <cell r="FD127">
            <v>3821</v>
          </cell>
          <cell r="FE127">
            <v>17952</v>
          </cell>
          <cell r="FF127">
            <v>162748</v>
          </cell>
          <cell r="FG127">
            <v>15035</v>
          </cell>
          <cell r="FH127">
            <v>438</v>
          </cell>
          <cell r="FI127">
            <v>177910</v>
          </cell>
          <cell r="FJ127">
            <v>13.3</v>
          </cell>
          <cell r="FK127">
            <v>14.4</v>
          </cell>
          <cell r="FL127">
            <v>13.3</v>
          </cell>
          <cell r="FM127">
            <v>6.2</v>
          </cell>
          <cell r="FN127">
            <v>-1.3</v>
          </cell>
          <cell r="FO127">
            <v>-6.1</v>
          </cell>
          <cell r="FP127">
            <v>1.6</v>
          </cell>
          <cell r="FQ127">
            <v>0.3</v>
          </cell>
          <cell r="FR127">
            <v>-0.5</v>
          </cell>
          <cell r="FS127">
            <v>0.4</v>
          </cell>
          <cell r="FT127">
            <v>0.9</v>
          </cell>
          <cell r="FU127">
            <v>1.6</v>
          </cell>
          <cell r="FV127">
            <v>2.2999999999999998</v>
          </cell>
          <cell r="FW127">
            <v>-0.8</v>
          </cell>
          <cell r="FX127">
            <v>2.1</v>
          </cell>
          <cell r="FY127">
            <v>1.5</v>
          </cell>
          <cell r="FZ127">
            <v>0.9</v>
          </cell>
          <cell r="GA127">
            <v>2.5</v>
          </cell>
          <cell r="GB127">
            <v>0.5</v>
          </cell>
          <cell r="GC127">
            <v>0.9</v>
          </cell>
          <cell r="GG127">
            <v>2.8</v>
          </cell>
          <cell r="GH127">
            <v>3.2</v>
          </cell>
          <cell r="GI127">
            <v>0.3</v>
          </cell>
          <cell r="GJ127">
            <v>3.4</v>
          </cell>
          <cell r="GK127">
            <v>0.2</v>
          </cell>
          <cell r="GL127">
            <v>5.6</v>
          </cell>
          <cell r="GM127">
            <v>2.2000000000000002</v>
          </cell>
          <cell r="GN127">
            <v>3.4</v>
          </cell>
          <cell r="GO127">
            <v>2.7</v>
          </cell>
          <cell r="GR127">
            <v>6.6</v>
          </cell>
          <cell r="GU127">
            <v>-4.8</v>
          </cell>
          <cell r="GX127">
            <v>-1.3</v>
          </cell>
          <cell r="HA127">
            <v>1.2</v>
          </cell>
          <cell r="HB127">
            <v>2.2000000000000002</v>
          </cell>
          <cell r="HC127">
            <v>0.4</v>
          </cell>
          <cell r="HD127">
            <v>-0.4</v>
          </cell>
          <cell r="HE127">
            <v>3.1</v>
          </cell>
          <cell r="HF127">
            <v>2.9</v>
          </cell>
          <cell r="HG127">
            <v>1</v>
          </cell>
          <cell r="HH127">
            <v>1</v>
          </cell>
          <cell r="HI127">
            <v>1.3</v>
          </cell>
          <cell r="HJ127">
            <v>1.6</v>
          </cell>
          <cell r="HK127">
            <v>0.8</v>
          </cell>
          <cell r="HL127">
            <v>3951</v>
          </cell>
          <cell r="HM127">
            <v>876</v>
          </cell>
          <cell r="HN127">
            <v>4786</v>
          </cell>
          <cell r="HO127">
            <v>1067</v>
          </cell>
          <cell r="HP127">
            <v>2945</v>
          </cell>
          <cell r="HQ127">
            <v>787</v>
          </cell>
          <cell r="HR127">
            <v>2159</v>
          </cell>
          <cell r="HS127">
            <v>6066</v>
          </cell>
          <cell r="HT127">
            <v>1530</v>
          </cell>
          <cell r="HU127">
            <v>7086</v>
          </cell>
          <cell r="HV127">
            <v>4499</v>
          </cell>
          <cell r="HW127">
            <v>4290</v>
          </cell>
          <cell r="HX127">
            <v>3027</v>
          </cell>
          <cell r="HY127">
            <v>3552</v>
          </cell>
          <cell r="HZ127">
            <v>5207</v>
          </cell>
          <cell r="IA127">
            <v>21697</v>
          </cell>
          <cell r="IB127">
            <v>3810</v>
          </cell>
          <cell r="IC127">
            <v>245</v>
          </cell>
          <cell r="ID127">
            <v>2655</v>
          </cell>
          <cell r="IE127">
            <v>6816</v>
          </cell>
          <cell r="II127">
            <v>11829</v>
          </cell>
          <cell r="IJ127">
            <v>7249</v>
          </cell>
          <cell r="IK127">
            <v>6693</v>
          </cell>
          <cell r="IL127">
            <v>4717</v>
          </cell>
          <cell r="IM127">
            <v>2361</v>
          </cell>
          <cell r="IN127">
            <v>626</v>
          </cell>
          <cell r="IO127">
            <v>1473</v>
          </cell>
          <cell r="IP127">
            <v>3884</v>
          </cell>
          <cell r="IQ127">
            <v>8315</v>
          </cell>
        </row>
        <row r="128">
          <cell r="B128">
            <v>4545</v>
          </cell>
          <cell r="C128">
            <v>853</v>
          </cell>
          <cell r="D128">
            <v>5302</v>
          </cell>
          <cell r="E128">
            <v>1128</v>
          </cell>
          <cell r="F128">
            <v>2664</v>
          </cell>
          <cell r="G128">
            <v>753</v>
          </cell>
          <cell r="H128">
            <v>2234</v>
          </cell>
          <cell r="I128">
            <v>5998</v>
          </cell>
          <cell r="J128">
            <v>1581</v>
          </cell>
          <cell r="K128">
            <v>7027</v>
          </cell>
          <cell r="L128">
            <v>4604</v>
          </cell>
          <cell r="M128">
            <v>4341</v>
          </cell>
          <cell r="N128">
            <v>3075</v>
          </cell>
          <cell r="O128">
            <v>3494</v>
          </cell>
          <cell r="P128">
            <v>5071</v>
          </cell>
          <cell r="Q128">
            <v>21638</v>
          </cell>
          <cell r="R128">
            <v>3723</v>
          </cell>
          <cell r="S128">
            <v>211</v>
          </cell>
          <cell r="T128">
            <v>2797</v>
          </cell>
          <cell r="U128">
            <v>6742</v>
          </cell>
          <cell r="Y128">
            <v>12018</v>
          </cell>
          <cell r="Z128">
            <v>7367</v>
          </cell>
          <cell r="AA128">
            <v>6992</v>
          </cell>
          <cell r="AB128">
            <v>4777</v>
          </cell>
          <cell r="AC128">
            <v>2440</v>
          </cell>
          <cell r="AD128">
            <v>596</v>
          </cell>
          <cell r="AE128">
            <v>1453</v>
          </cell>
          <cell r="AF128">
            <v>3854</v>
          </cell>
          <cell r="AG128">
            <v>8314</v>
          </cell>
          <cell r="AJ128">
            <v>2486</v>
          </cell>
          <cell r="AM128">
            <v>10716</v>
          </cell>
          <cell r="AP128">
            <v>4794</v>
          </cell>
          <cell r="AS128">
            <v>7598</v>
          </cell>
          <cell r="AT128">
            <v>4866</v>
          </cell>
          <cell r="AU128">
            <v>11864</v>
          </cell>
          <cell r="AV128">
            <v>10570</v>
          </cell>
          <cell r="AW128">
            <v>9235</v>
          </cell>
          <cell r="AX128">
            <v>1455</v>
          </cell>
          <cell r="AY128">
            <v>3887</v>
          </cell>
          <cell r="AZ128">
            <v>18126</v>
          </cell>
          <cell r="BA128">
            <v>165066</v>
          </cell>
          <cell r="BB128">
            <v>15280</v>
          </cell>
          <cell r="BC128">
            <v>307</v>
          </cell>
          <cell r="BD128">
            <v>180335</v>
          </cell>
          <cell r="BE128">
            <v>3.4</v>
          </cell>
          <cell r="BF128">
            <v>2.5</v>
          </cell>
          <cell r="BG128">
            <v>3.2</v>
          </cell>
          <cell r="BH128">
            <v>7.8</v>
          </cell>
          <cell r="BI128">
            <v>-4.7</v>
          </cell>
          <cell r="BJ128">
            <v>-0.5</v>
          </cell>
          <cell r="BK128">
            <v>5.2</v>
          </cell>
          <cell r="BL128">
            <v>1.7</v>
          </cell>
          <cell r="BM128">
            <v>-0.1</v>
          </cell>
          <cell r="BN128">
            <v>1.6</v>
          </cell>
          <cell r="BO128">
            <v>1.2</v>
          </cell>
          <cell r="BP128">
            <v>2.7</v>
          </cell>
          <cell r="BQ128">
            <v>4.0999999999999996</v>
          </cell>
          <cell r="BR128">
            <v>1.9</v>
          </cell>
          <cell r="BS128">
            <v>1.3</v>
          </cell>
          <cell r="BT128">
            <v>2.1</v>
          </cell>
          <cell r="BU128">
            <v>2.8</v>
          </cell>
          <cell r="BV128">
            <v>2</v>
          </cell>
          <cell r="BW128">
            <v>0.1</v>
          </cell>
          <cell r="BX128">
            <v>1.9</v>
          </cell>
          <cell r="CB128">
            <v>3.1</v>
          </cell>
          <cell r="CC128">
            <v>3</v>
          </cell>
          <cell r="CD128">
            <v>1.7</v>
          </cell>
          <cell r="CE128">
            <v>1.4</v>
          </cell>
          <cell r="CF128">
            <v>1.2</v>
          </cell>
          <cell r="CG128">
            <v>0.9</v>
          </cell>
          <cell r="CH128">
            <v>2</v>
          </cell>
          <cell r="CI128">
            <v>0.7</v>
          </cell>
          <cell r="CJ128">
            <v>1.1000000000000001</v>
          </cell>
          <cell r="CM128">
            <v>0.6</v>
          </cell>
          <cell r="CP128">
            <v>-1.6</v>
          </cell>
          <cell r="CS128">
            <v>0</v>
          </cell>
          <cell r="CV128">
            <v>1.7</v>
          </cell>
          <cell r="CW128">
            <v>2.1</v>
          </cell>
          <cell r="CX128">
            <v>0</v>
          </cell>
          <cell r="CY128">
            <v>0.3</v>
          </cell>
          <cell r="CZ128">
            <v>2.2999999999999998</v>
          </cell>
          <cell r="DA128">
            <v>0.9</v>
          </cell>
          <cell r="DB128">
            <v>1.7</v>
          </cell>
          <cell r="DC128">
            <v>1</v>
          </cell>
          <cell r="DD128">
            <v>1.3</v>
          </cell>
          <cell r="DE128">
            <v>1.9</v>
          </cell>
          <cell r="DF128">
            <v>1.2</v>
          </cell>
          <cell r="DG128">
            <v>4741</v>
          </cell>
          <cell r="DH128">
            <v>855</v>
          </cell>
          <cell r="DI128">
            <v>5489</v>
          </cell>
          <cell r="DJ128">
            <v>1226</v>
          </cell>
          <cell r="DK128">
            <v>2610</v>
          </cell>
          <cell r="DL128">
            <v>709</v>
          </cell>
          <cell r="DM128">
            <v>2295</v>
          </cell>
          <cell r="DN128">
            <v>6134</v>
          </cell>
          <cell r="DO128">
            <v>1599</v>
          </cell>
          <cell r="DP128">
            <v>7180</v>
          </cell>
          <cell r="DQ128">
            <v>4674</v>
          </cell>
          <cell r="DR128">
            <v>4309</v>
          </cell>
          <cell r="DS128">
            <v>3171</v>
          </cell>
          <cell r="DT128">
            <v>3525</v>
          </cell>
          <cell r="DU128">
            <v>5178</v>
          </cell>
          <cell r="DV128">
            <v>22014</v>
          </cell>
          <cell r="DW128">
            <v>3725</v>
          </cell>
          <cell r="DX128">
            <v>212</v>
          </cell>
          <cell r="DY128">
            <v>2833</v>
          </cell>
          <cell r="DZ128">
            <v>6769</v>
          </cell>
          <cell r="ED128">
            <v>11920</v>
          </cell>
          <cell r="EE128">
            <v>7361</v>
          </cell>
          <cell r="EF128">
            <v>7034</v>
          </cell>
          <cell r="EG128">
            <v>4637</v>
          </cell>
          <cell r="EH128">
            <v>2538</v>
          </cell>
          <cell r="EI128">
            <v>586</v>
          </cell>
          <cell r="EJ128">
            <v>1416</v>
          </cell>
          <cell r="EK128">
            <v>3864</v>
          </cell>
          <cell r="EL128">
            <v>8375</v>
          </cell>
          <cell r="EO128">
            <v>2526</v>
          </cell>
          <cell r="ER128">
            <v>10694</v>
          </cell>
          <cell r="EU128">
            <v>4791</v>
          </cell>
          <cell r="EX128">
            <v>7603</v>
          </cell>
          <cell r="EY128">
            <v>4871</v>
          </cell>
          <cell r="EZ128">
            <v>11934</v>
          </cell>
          <cell r="FA128">
            <v>10567</v>
          </cell>
          <cell r="FB128">
            <v>9153</v>
          </cell>
          <cell r="FC128">
            <v>1442</v>
          </cell>
          <cell r="FD128">
            <v>3881</v>
          </cell>
          <cell r="FE128">
            <v>18129</v>
          </cell>
          <cell r="FF128">
            <v>165729</v>
          </cell>
          <cell r="FG128">
            <v>15135</v>
          </cell>
          <cell r="FH128">
            <v>93</v>
          </cell>
          <cell r="FI128">
            <v>180650</v>
          </cell>
          <cell r="FJ128">
            <v>6.3</v>
          </cell>
          <cell r="FK128">
            <v>-1.4</v>
          </cell>
          <cell r="FL128">
            <v>4.8</v>
          </cell>
          <cell r="FM128">
            <v>22.4</v>
          </cell>
          <cell r="FN128">
            <v>-8.8000000000000007</v>
          </cell>
          <cell r="FO128">
            <v>-7.3</v>
          </cell>
          <cell r="FP128">
            <v>10.1</v>
          </cell>
          <cell r="FQ128">
            <v>5.2</v>
          </cell>
          <cell r="FR128">
            <v>1.9</v>
          </cell>
          <cell r="FS128">
            <v>4.9000000000000004</v>
          </cell>
          <cell r="FT128">
            <v>3.8</v>
          </cell>
          <cell r="FU128">
            <v>1.9</v>
          </cell>
          <cell r="FV128">
            <v>10</v>
          </cell>
          <cell r="FW128">
            <v>3.8</v>
          </cell>
          <cell r="FX128">
            <v>3.6</v>
          </cell>
          <cell r="FY128">
            <v>4.8</v>
          </cell>
          <cell r="FZ128">
            <v>3.9</v>
          </cell>
          <cell r="GA128">
            <v>2.2000000000000002</v>
          </cell>
          <cell r="GB128">
            <v>1.7</v>
          </cell>
          <cell r="GC128">
            <v>3.1</v>
          </cell>
          <cell r="GG128">
            <v>1.8</v>
          </cell>
          <cell r="GH128">
            <v>2.7</v>
          </cell>
          <cell r="GI128">
            <v>3.2</v>
          </cell>
          <cell r="GJ128">
            <v>-3.5</v>
          </cell>
          <cell r="GK128">
            <v>7.6</v>
          </cell>
          <cell r="GL128">
            <v>-2.9</v>
          </cell>
          <cell r="GM128">
            <v>-2.4</v>
          </cell>
          <cell r="GN128">
            <v>-0.2</v>
          </cell>
          <cell r="GO128">
            <v>1.5</v>
          </cell>
          <cell r="GR128">
            <v>0.2</v>
          </cell>
          <cell r="GU128">
            <v>-0.7</v>
          </cell>
          <cell r="GX128">
            <v>0.6</v>
          </cell>
          <cell r="HA128">
            <v>2.1</v>
          </cell>
          <cell r="HB128">
            <v>2.5</v>
          </cell>
          <cell r="HC128">
            <v>0.8</v>
          </cell>
          <cell r="HD128">
            <v>0.4</v>
          </cell>
          <cell r="HE128">
            <v>0.8</v>
          </cell>
          <cell r="HF128">
            <v>-0.9</v>
          </cell>
          <cell r="HG128">
            <v>1.6</v>
          </cell>
          <cell r="HH128">
            <v>1</v>
          </cell>
          <cell r="HI128">
            <v>1.8</v>
          </cell>
          <cell r="HJ128">
            <v>0.7</v>
          </cell>
          <cell r="HK128">
            <v>1.5</v>
          </cell>
          <cell r="HL128">
            <v>7857</v>
          </cell>
          <cell r="HM128">
            <v>868</v>
          </cell>
          <cell r="HN128">
            <v>8516</v>
          </cell>
          <cell r="HO128">
            <v>1229</v>
          </cell>
          <cell r="HP128">
            <v>2590</v>
          </cell>
          <cell r="HQ128">
            <v>705</v>
          </cell>
          <cell r="HR128">
            <v>2323</v>
          </cell>
          <cell r="HS128">
            <v>6146</v>
          </cell>
          <cell r="HT128">
            <v>1814</v>
          </cell>
          <cell r="HU128">
            <v>7273</v>
          </cell>
          <cell r="HV128">
            <v>4988</v>
          </cell>
          <cell r="HW128">
            <v>4395</v>
          </cell>
          <cell r="HX128">
            <v>3263</v>
          </cell>
          <cell r="HY128">
            <v>3626</v>
          </cell>
          <cell r="HZ128">
            <v>5437</v>
          </cell>
          <cell r="IA128">
            <v>22939</v>
          </cell>
          <cell r="IB128">
            <v>3603</v>
          </cell>
          <cell r="IC128">
            <v>196</v>
          </cell>
          <cell r="ID128">
            <v>2964</v>
          </cell>
          <cell r="IE128">
            <v>6678</v>
          </cell>
          <cell r="II128">
            <v>12270</v>
          </cell>
          <cell r="IJ128">
            <v>7626</v>
          </cell>
          <cell r="IK128">
            <v>7812</v>
          </cell>
          <cell r="IL128">
            <v>5015</v>
          </cell>
          <cell r="IM128">
            <v>2599</v>
          </cell>
          <cell r="IN128">
            <v>612</v>
          </cell>
          <cell r="IO128">
            <v>1450</v>
          </cell>
          <cell r="IP128">
            <v>3932</v>
          </cell>
          <cell r="IQ128">
            <v>8567</v>
          </cell>
        </row>
        <row r="129">
          <cell r="B129">
            <v>4688</v>
          </cell>
          <cell r="C129">
            <v>851</v>
          </cell>
          <cell r="D129">
            <v>5434</v>
          </cell>
          <cell r="E129">
            <v>1173</v>
          </cell>
          <cell r="F129">
            <v>2579</v>
          </cell>
          <cell r="G129">
            <v>778</v>
          </cell>
          <cell r="H129">
            <v>2367</v>
          </cell>
          <cell r="I129">
            <v>6110</v>
          </cell>
          <cell r="J129">
            <v>1493</v>
          </cell>
          <cell r="K129">
            <v>7117</v>
          </cell>
          <cell r="L129">
            <v>4607</v>
          </cell>
          <cell r="M129">
            <v>4519</v>
          </cell>
          <cell r="N129">
            <v>3139</v>
          </cell>
          <cell r="O129">
            <v>3569</v>
          </cell>
          <cell r="P129">
            <v>5150</v>
          </cell>
          <cell r="Q129">
            <v>21915</v>
          </cell>
          <cell r="R129">
            <v>3815</v>
          </cell>
          <cell r="S129">
            <v>216</v>
          </cell>
          <cell r="T129">
            <v>2802</v>
          </cell>
          <cell r="U129">
            <v>6863</v>
          </cell>
          <cell r="Y129">
            <v>12499</v>
          </cell>
          <cell r="Z129">
            <v>7583</v>
          </cell>
          <cell r="AA129">
            <v>7083</v>
          </cell>
          <cell r="AB129">
            <v>4860</v>
          </cell>
          <cell r="AC129">
            <v>2451</v>
          </cell>
          <cell r="AD129">
            <v>581</v>
          </cell>
          <cell r="AE129">
            <v>1493</v>
          </cell>
          <cell r="AF129">
            <v>3856</v>
          </cell>
          <cell r="AG129">
            <v>8349</v>
          </cell>
          <cell r="AJ129">
            <v>2524</v>
          </cell>
          <cell r="AM129">
            <v>10781</v>
          </cell>
          <cell r="AP129">
            <v>4855</v>
          </cell>
          <cell r="AS129">
            <v>7748</v>
          </cell>
          <cell r="AT129">
            <v>4951</v>
          </cell>
          <cell r="AU129">
            <v>11806</v>
          </cell>
          <cell r="AV129">
            <v>10685</v>
          </cell>
          <cell r="AW129">
            <v>9342</v>
          </cell>
          <cell r="AX129">
            <v>1455</v>
          </cell>
          <cell r="AY129">
            <v>3971</v>
          </cell>
          <cell r="AZ129">
            <v>18309</v>
          </cell>
          <cell r="BA129">
            <v>167332</v>
          </cell>
          <cell r="BB129">
            <v>15674</v>
          </cell>
          <cell r="BC129">
            <v>578</v>
          </cell>
          <cell r="BD129">
            <v>183248</v>
          </cell>
          <cell r="BE129">
            <v>3.1</v>
          </cell>
          <cell r="BF129">
            <v>-0.2</v>
          </cell>
          <cell r="BG129">
            <v>2.5</v>
          </cell>
          <cell r="BH129">
            <v>4</v>
          </cell>
          <cell r="BI129">
            <v>-3.2</v>
          </cell>
          <cell r="BJ129">
            <v>3.4</v>
          </cell>
          <cell r="BK129">
            <v>5.9</v>
          </cell>
          <cell r="BL129">
            <v>1.9</v>
          </cell>
          <cell r="BM129">
            <v>-5.5</v>
          </cell>
          <cell r="BN129">
            <v>1.3</v>
          </cell>
          <cell r="BO129">
            <v>0.1</v>
          </cell>
          <cell r="BP129">
            <v>4.0999999999999996</v>
          </cell>
          <cell r="BQ129">
            <v>2.1</v>
          </cell>
          <cell r="BR129">
            <v>2.1</v>
          </cell>
          <cell r="BS129">
            <v>1.5</v>
          </cell>
          <cell r="BT129">
            <v>1.3</v>
          </cell>
          <cell r="BU129">
            <v>2.5</v>
          </cell>
          <cell r="BV129">
            <v>2.5</v>
          </cell>
          <cell r="BW129">
            <v>0.2</v>
          </cell>
          <cell r="BX129">
            <v>1.8</v>
          </cell>
          <cell r="CB129">
            <v>4</v>
          </cell>
          <cell r="CC129">
            <v>2.9</v>
          </cell>
          <cell r="CD129">
            <v>1.3</v>
          </cell>
          <cell r="CE129">
            <v>1.7</v>
          </cell>
          <cell r="CF129">
            <v>0.4</v>
          </cell>
          <cell r="CG129">
            <v>-2.5</v>
          </cell>
          <cell r="CH129">
            <v>2.8</v>
          </cell>
          <cell r="CI129">
            <v>0</v>
          </cell>
          <cell r="CJ129">
            <v>0.4</v>
          </cell>
          <cell r="CM129">
            <v>1.5</v>
          </cell>
          <cell r="CP129">
            <v>0.6</v>
          </cell>
          <cell r="CS129">
            <v>1.3</v>
          </cell>
          <cell r="CV129">
            <v>2</v>
          </cell>
          <cell r="CW129">
            <v>1.7</v>
          </cell>
          <cell r="CX129">
            <v>-0.5</v>
          </cell>
          <cell r="CY129">
            <v>1.1000000000000001</v>
          </cell>
          <cell r="CZ129">
            <v>1.2</v>
          </cell>
          <cell r="DA129">
            <v>0</v>
          </cell>
          <cell r="DB129">
            <v>2.2000000000000002</v>
          </cell>
          <cell r="DC129">
            <v>1</v>
          </cell>
          <cell r="DD129">
            <v>1.4</v>
          </cell>
          <cell r="DE129">
            <v>2.6</v>
          </cell>
          <cell r="DF129">
            <v>1.6</v>
          </cell>
          <cell r="DG129">
            <v>4632</v>
          </cell>
          <cell r="DH129">
            <v>847</v>
          </cell>
          <cell r="DI129">
            <v>5375</v>
          </cell>
          <cell r="DJ129">
            <v>1160</v>
          </cell>
          <cell r="DK129">
            <v>2558</v>
          </cell>
          <cell r="DL129">
            <v>796</v>
          </cell>
          <cell r="DM129">
            <v>2312</v>
          </cell>
          <cell r="DN129">
            <v>6045</v>
          </cell>
          <cell r="DO129">
            <v>1511</v>
          </cell>
          <cell r="DP129">
            <v>7052</v>
          </cell>
          <cell r="DQ129">
            <v>4628</v>
          </cell>
          <cell r="DR129">
            <v>4497</v>
          </cell>
          <cell r="DS129">
            <v>3164</v>
          </cell>
          <cell r="DT129">
            <v>3471</v>
          </cell>
          <cell r="DU129">
            <v>4985</v>
          </cell>
          <cell r="DV129">
            <v>21658</v>
          </cell>
          <cell r="DW129">
            <v>3882</v>
          </cell>
          <cell r="DX129">
            <v>217</v>
          </cell>
          <cell r="DY129">
            <v>2774</v>
          </cell>
          <cell r="DZ129">
            <v>6925</v>
          </cell>
          <cell r="ED129">
            <v>12487</v>
          </cell>
          <cell r="EE129">
            <v>7551</v>
          </cell>
          <cell r="EF129">
            <v>7104</v>
          </cell>
          <cell r="EG129">
            <v>4945</v>
          </cell>
          <cell r="EH129">
            <v>2400</v>
          </cell>
          <cell r="EI129">
            <v>575</v>
          </cell>
          <cell r="EJ129">
            <v>1507</v>
          </cell>
          <cell r="EK129">
            <v>3822</v>
          </cell>
          <cell r="EL129">
            <v>8291</v>
          </cell>
          <cell r="EO129">
            <v>2430</v>
          </cell>
          <cell r="ER129">
            <v>10801</v>
          </cell>
          <cell r="EU129">
            <v>4859</v>
          </cell>
          <cell r="EX129">
            <v>7759</v>
          </cell>
          <cell r="EY129">
            <v>4961</v>
          </cell>
          <cell r="EZ129">
            <v>11773</v>
          </cell>
          <cell r="FA129">
            <v>10679</v>
          </cell>
          <cell r="FB129">
            <v>9459</v>
          </cell>
          <cell r="FC129">
            <v>1469</v>
          </cell>
          <cell r="FD129">
            <v>3973</v>
          </cell>
          <cell r="FE129">
            <v>18305</v>
          </cell>
          <cell r="FF129">
            <v>166696</v>
          </cell>
          <cell r="FG129">
            <v>15675</v>
          </cell>
          <cell r="FH129">
            <v>570</v>
          </cell>
          <cell r="FI129">
            <v>182606</v>
          </cell>
          <cell r="FJ129">
            <v>-2.2999999999999998</v>
          </cell>
          <cell r="FK129">
            <v>-0.9</v>
          </cell>
          <cell r="FL129">
            <v>-2.1</v>
          </cell>
          <cell r="FM129">
            <v>-5.4</v>
          </cell>
          <cell r="FN129">
            <v>-2</v>
          </cell>
          <cell r="FO129">
            <v>12.2</v>
          </cell>
          <cell r="FP129">
            <v>0.7</v>
          </cell>
          <cell r="FQ129">
            <v>-1.5</v>
          </cell>
          <cell r="FR129">
            <v>-5.5</v>
          </cell>
          <cell r="FS129">
            <v>-1.8</v>
          </cell>
          <cell r="FT129">
            <v>-1</v>
          </cell>
          <cell r="FU129">
            <v>4.4000000000000004</v>
          </cell>
          <cell r="FV129">
            <v>-0.2</v>
          </cell>
          <cell r="FW129">
            <v>-1.5</v>
          </cell>
          <cell r="FX129">
            <v>-3.7</v>
          </cell>
          <cell r="FY129">
            <v>-1.6</v>
          </cell>
          <cell r="FZ129">
            <v>4.2</v>
          </cell>
          <cell r="GA129">
            <v>2.7</v>
          </cell>
          <cell r="GB129">
            <v>-2.1</v>
          </cell>
          <cell r="GC129">
            <v>2.2999999999999998</v>
          </cell>
          <cell r="GG129">
            <v>4.8</v>
          </cell>
          <cell r="GH129">
            <v>2.6</v>
          </cell>
          <cell r="GI129">
            <v>1</v>
          </cell>
          <cell r="GJ129">
            <v>6.6</v>
          </cell>
          <cell r="GK129">
            <v>-5.4</v>
          </cell>
          <cell r="GL129">
            <v>-1.9</v>
          </cell>
          <cell r="GM129">
            <v>6.4</v>
          </cell>
          <cell r="GN129">
            <v>-1.1000000000000001</v>
          </cell>
          <cell r="GO129">
            <v>-1</v>
          </cell>
          <cell r="GR129">
            <v>-3.8</v>
          </cell>
          <cell r="GU129">
            <v>1</v>
          </cell>
          <cell r="GX129">
            <v>1.4</v>
          </cell>
          <cell r="HA129">
            <v>2.1</v>
          </cell>
          <cell r="HB129">
            <v>1.8</v>
          </cell>
          <cell r="HC129">
            <v>-1.4</v>
          </cell>
          <cell r="HD129">
            <v>1.1000000000000001</v>
          </cell>
          <cell r="HE129">
            <v>3.3</v>
          </cell>
          <cell r="HF129">
            <v>1.9</v>
          </cell>
          <cell r="HG129">
            <v>2.4</v>
          </cell>
          <cell r="HH129">
            <v>1</v>
          </cell>
          <cell r="HI129">
            <v>0.6</v>
          </cell>
          <cell r="HJ129">
            <v>3.6</v>
          </cell>
          <cell r="HK129">
            <v>1.1000000000000001</v>
          </cell>
          <cell r="HL129">
            <v>3461</v>
          </cell>
          <cell r="HM129">
            <v>834</v>
          </cell>
          <cell r="HN129">
            <v>4223</v>
          </cell>
          <cell r="HO129">
            <v>1122</v>
          </cell>
          <cell r="HP129">
            <v>2554</v>
          </cell>
          <cell r="HQ129">
            <v>783</v>
          </cell>
          <cell r="HR129">
            <v>2221</v>
          </cell>
          <cell r="HS129">
            <v>5894</v>
          </cell>
          <cell r="HT129">
            <v>1291</v>
          </cell>
          <cell r="HU129">
            <v>6807</v>
          </cell>
          <cell r="HV129">
            <v>4491</v>
          </cell>
          <cell r="HW129">
            <v>4312</v>
          </cell>
          <cell r="HX129">
            <v>2935</v>
          </cell>
          <cell r="HY129">
            <v>3151</v>
          </cell>
          <cell r="HZ129">
            <v>4617</v>
          </cell>
          <cell r="IA129">
            <v>20247</v>
          </cell>
          <cell r="IB129">
            <v>3763</v>
          </cell>
          <cell r="IC129">
            <v>184</v>
          </cell>
          <cell r="ID129">
            <v>2919</v>
          </cell>
          <cell r="IE129">
            <v>6828</v>
          </cell>
          <cell r="II129">
            <v>11551</v>
          </cell>
          <cell r="IJ129">
            <v>7196</v>
          </cell>
          <cell r="IK129">
            <v>6648</v>
          </cell>
          <cell r="IL129">
            <v>4910</v>
          </cell>
          <cell r="IM129">
            <v>2342</v>
          </cell>
          <cell r="IN129">
            <v>563</v>
          </cell>
          <cell r="IO129">
            <v>1462</v>
          </cell>
          <cell r="IP129">
            <v>3760</v>
          </cell>
          <cell r="IQ129">
            <v>8114</v>
          </cell>
        </row>
        <row r="130">
          <cell r="B130">
            <v>4800</v>
          </cell>
          <cell r="C130">
            <v>844</v>
          </cell>
          <cell r="D130">
            <v>5543</v>
          </cell>
          <cell r="E130">
            <v>1164</v>
          </cell>
          <cell r="F130">
            <v>2626</v>
          </cell>
          <cell r="G130">
            <v>826</v>
          </cell>
          <cell r="H130">
            <v>2453</v>
          </cell>
          <cell r="I130">
            <v>6209</v>
          </cell>
          <cell r="J130">
            <v>1357</v>
          </cell>
          <cell r="K130">
            <v>7176</v>
          </cell>
          <cell r="L130">
            <v>4572</v>
          </cell>
          <cell r="M130">
            <v>4546</v>
          </cell>
          <cell r="N130">
            <v>3114</v>
          </cell>
          <cell r="O130">
            <v>3611</v>
          </cell>
          <cell r="P130">
            <v>5214</v>
          </cell>
          <cell r="Q130">
            <v>21829</v>
          </cell>
          <cell r="R130">
            <v>3859</v>
          </cell>
          <cell r="S130">
            <v>222</v>
          </cell>
          <cell r="T130">
            <v>2832</v>
          </cell>
          <cell r="U130">
            <v>6942</v>
          </cell>
          <cell r="Y130">
            <v>12898</v>
          </cell>
          <cell r="Z130">
            <v>7720</v>
          </cell>
          <cell r="AA130">
            <v>7126</v>
          </cell>
          <cell r="AB130">
            <v>4930</v>
          </cell>
          <cell r="AC130">
            <v>2474</v>
          </cell>
          <cell r="AD130">
            <v>531</v>
          </cell>
          <cell r="AE130">
            <v>1520</v>
          </cell>
          <cell r="AF130">
            <v>3845</v>
          </cell>
          <cell r="AG130">
            <v>8332</v>
          </cell>
          <cell r="AJ130">
            <v>2608</v>
          </cell>
          <cell r="AM130">
            <v>11069</v>
          </cell>
          <cell r="AP130">
            <v>4985</v>
          </cell>
          <cell r="AS130">
            <v>7931</v>
          </cell>
          <cell r="AT130">
            <v>5023</v>
          </cell>
          <cell r="AU130">
            <v>11688</v>
          </cell>
          <cell r="AV130">
            <v>10893</v>
          </cell>
          <cell r="AW130">
            <v>9348</v>
          </cell>
          <cell r="AX130">
            <v>1453</v>
          </cell>
          <cell r="AY130">
            <v>4061</v>
          </cell>
          <cell r="AZ130">
            <v>18495</v>
          </cell>
          <cell r="BA130">
            <v>169352</v>
          </cell>
          <cell r="BB130">
            <v>15992</v>
          </cell>
          <cell r="BC130">
            <v>786</v>
          </cell>
          <cell r="BD130">
            <v>185782</v>
          </cell>
          <cell r="BE130">
            <v>2.4</v>
          </cell>
          <cell r="BF130">
            <v>-0.8</v>
          </cell>
          <cell r="BG130">
            <v>2</v>
          </cell>
          <cell r="BH130">
            <v>-0.8</v>
          </cell>
          <cell r="BI130">
            <v>1.8</v>
          </cell>
          <cell r="BJ130">
            <v>6.1</v>
          </cell>
          <cell r="BK130">
            <v>3.7</v>
          </cell>
          <cell r="BL130">
            <v>1.6</v>
          </cell>
          <cell r="BM130">
            <v>-9.1999999999999993</v>
          </cell>
          <cell r="BN130">
            <v>0.8</v>
          </cell>
          <cell r="BO130">
            <v>-0.8</v>
          </cell>
          <cell r="BP130">
            <v>0.6</v>
          </cell>
          <cell r="BQ130">
            <v>-0.8</v>
          </cell>
          <cell r="BR130">
            <v>1.2</v>
          </cell>
          <cell r="BS130">
            <v>1.2</v>
          </cell>
          <cell r="BT130">
            <v>-0.4</v>
          </cell>
          <cell r="BU130">
            <v>1.1000000000000001</v>
          </cell>
          <cell r="BV130">
            <v>2.4</v>
          </cell>
          <cell r="BW130">
            <v>1.1000000000000001</v>
          </cell>
          <cell r="BX130">
            <v>1.2</v>
          </cell>
          <cell r="CB130">
            <v>3.2</v>
          </cell>
          <cell r="CC130">
            <v>1.8</v>
          </cell>
          <cell r="CD130">
            <v>0.6</v>
          </cell>
          <cell r="CE130">
            <v>1.5</v>
          </cell>
          <cell r="CF130">
            <v>0.9</v>
          </cell>
          <cell r="CG130">
            <v>-8.6999999999999993</v>
          </cell>
          <cell r="CH130">
            <v>1.8</v>
          </cell>
          <cell r="CI130">
            <v>-0.3</v>
          </cell>
          <cell r="CJ130">
            <v>-0.2</v>
          </cell>
          <cell r="CM130">
            <v>3.3</v>
          </cell>
          <cell r="CP130">
            <v>2.7</v>
          </cell>
          <cell r="CS130">
            <v>2.7</v>
          </cell>
          <cell r="CV130">
            <v>2.4</v>
          </cell>
          <cell r="CW130">
            <v>1.5</v>
          </cell>
          <cell r="CX130">
            <v>-1</v>
          </cell>
          <cell r="CY130">
            <v>1.9</v>
          </cell>
          <cell r="CZ130">
            <v>0.1</v>
          </cell>
          <cell r="DA130">
            <v>-0.1</v>
          </cell>
          <cell r="DB130">
            <v>2.2999999999999998</v>
          </cell>
          <cell r="DC130">
            <v>1</v>
          </cell>
          <cell r="DD130">
            <v>1.2</v>
          </cell>
          <cell r="DE130">
            <v>2</v>
          </cell>
          <cell r="DF130">
            <v>1.4</v>
          </cell>
          <cell r="DG130">
            <v>4602</v>
          </cell>
          <cell r="DH130">
            <v>829</v>
          </cell>
          <cell r="DI130">
            <v>5329</v>
          </cell>
          <cell r="DJ130">
            <v>1094</v>
          </cell>
          <cell r="DK130">
            <v>2632</v>
          </cell>
          <cell r="DL130">
            <v>841</v>
          </cell>
          <cell r="DM130">
            <v>2502</v>
          </cell>
          <cell r="DN130">
            <v>6168</v>
          </cell>
          <cell r="DO130">
            <v>1359</v>
          </cell>
          <cell r="DP130">
            <v>7131</v>
          </cell>
          <cell r="DQ130">
            <v>4496</v>
          </cell>
          <cell r="DR130">
            <v>4700</v>
          </cell>
          <cell r="DS130">
            <v>3066</v>
          </cell>
          <cell r="DT130">
            <v>3751</v>
          </cell>
          <cell r="DU130">
            <v>5326</v>
          </cell>
          <cell r="DV130">
            <v>22068</v>
          </cell>
          <cell r="DW130">
            <v>3804</v>
          </cell>
          <cell r="DX130">
            <v>220</v>
          </cell>
          <cell r="DY130">
            <v>2816</v>
          </cell>
          <cell r="DZ130">
            <v>6864</v>
          </cell>
          <cell r="ED130">
            <v>12941</v>
          </cell>
          <cell r="EE130">
            <v>7770</v>
          </cell>
          <cell r="EF130">
            <v>7110</v>
          </cell>
          <cell r="EG130">
            <v>4929</v>
          </cell>
          <cell r="EH130">
            <v>2429</v>
          </cell>
          <cell r="EI130">
            <v>574</v>
          </cell>
          <cell r="EJ130">
            <v>1544</v>
          </cell>
          <cell r="EK130">
            <v>3869</v>
          </cell>
          <cell r="EL130">
            <v>8350</v>
          </cell>
          <cell r="EO130">
            <v>2637</v>
          </cell>
          <cell r="ER130">
            <v>11001</v>
          </cell>
          <cell r="EU130">
            <v>4964</v>
          </cell>
          <cell r="EX130">
            <v>7905</v>
          </cell>
          <cell r="EY130">
            <v>5016</v>
          </cell>
          <cell r="EZ130">
            <v>11697</v>
          </cell>
          <cell r="FA130">
            <v>10855</v>
          </cell>
          <cell r="FB130">
            <v>9349</v>
          </cell>
          <cell r="FC130">
            <v>1440</v>
          </cell>
          <cell r="FD130">
            <v>4057</v>
          </cell>
          <cell r="FE130">
            <v>18495</v>
          </cell>
          <cell r="FF130">
            <v>169494</v>
          </cell>
          <cell r="FG130">
            <v>16147</v>
          </cell>
          <cell r="FH130">
            <v>1082</v>
          </cell>
          <cell r="FI130">
            <v>186362</v>
          </cell>
          <cell r="FJ130">
            <v>-0.7</v>
          </cell>
          <cell r="FK130">
            <v>-2.1</v>
          </cell>
          <cell r="FL130">
            <v>-0.9</v>
          </cell>
          <cell r="FM130">
            <v>-5.7</v>
          </cell>
          <cell r="FN130">
            <v>2.9</v>
          </cell>
          <cell r="FO130">
            <v>5.6</v>
          </cell>
          <cell r="FP130">
            <v>8.1999999999999993</v>
          </cell>
          <cell r="FQ130">
            <v>2</v>
          </cell>
          <cell r="FR130">
            <v>-10</v>
          </cell>
          <cell r="FS130">
            <v>1.1000000000000001</v>
          </cell>
          <cell r="FT130">
            <v>-2.8</v>
          </cell>
          <cell r="FU130">
            <v>4.5</v>
          </cell>
          <cell r="FV130">
            <v>-3.1</v>
          </cell>
          <cell r="FW130">
            <v>8.1</v>
          </cell>
          <cell r="FX130">
            <v>6.9</v>
          </cell>
          <cell r="FY130">
            <v>1.9</v>
          </cell>
          <cell r="FZ130">
            <v>-2</v>
          </cell>
          <cell r="GA130">
            <v>1.3</v>
          </cell>
          <cell r="GB130">
            <v>1.5</v>
          </cell>
          <cell r="GC130">
            <v>-0.9</v>
          </cell>
          <cell r="GG130">
            <v>3.6</v>
          </cell>
          <cell r="GH130">
            <v>2.9</v>
          </cell>
          <cell r="GI130">
            <v>0.1</v>
          </cell>
          <cell r="GJ130">
            <v>-0.3</v>
          </cell>
          <cell r="GK130">
            <v>1.2</v>
          </cell>
          <cell r="GL130">
            <v>-0.3</v>
          </cell>
          <cell r="GM130">
            <v>2.5</v>
          </cell>
          <cell r="GN130">
            <v>1.2</v>
          </cell>
          <cell r="GO130">
            <v>0.7</v>
          </cell>
          <cell r="GR130">
            <v>8.5</v>
          </cell>
          <cell r="GU130">
            <v>1.8</v>
          </cell>
          <cell r="GX130">
            <v>2.2000000000000002</v>
          </cell>
          <cell r="HA130">
            <v>1.9</v>
          </cell>
          <cell r="HB130">
            <v>1.1000000000000001</v>
          </cell>
          <cell r="HC130">
            <v>-0.6</v>
          </cell>
          <cell r="HD130">
            <v>1.7</v>
          </cell>
          <cell r="HE130">
            <v>-1.2</v>
          </cell>
          <cell r="HF130">
            <v>-2</v>
          </cell>
          <cell r="HG130">
            <v>2.1</v>
          </cell>
          <cell r="HH130">
            <v>1</v>
          </cell>
          <cell r="HI130">
            <v>1.7</v>
          </cell>
          <cell r="HJ130">
            <v>3</v>
          </cell>
          <cell r="HK130">
            <v>2.1</v>
          </cell>
          <cell r="HL130">
            <v>3167</v>
          </cell>
          <cell r="HM130">
            <v>819</v>
          </cell>
          <cell r="HN130">
            <v>3908</v>
          </cell>
          <cell r="HO130">
            <v>1065</v>
          </cell>
          <cell r="HP130">
            <v>2575</v>
          </cell>
          <cell r="HQ130">
            <v>836</v>
          </cell>
          <cell r="HR130">
            <v>2490</v>
          </cell>
          <cell r="HS130">
            <v>6074</v>
          </cell>
          <cell r="HT130">
            <v>1403</v>
          </cell>
          <cell r="HU130">
            <v>7044</v>
          </cell>
          <cell r="HV130">
            <v>4325</v>
          </cell>
          <cell r="HW130">
            <v>4738</v>
          </cell>
          <cell r="HX130">
            <v>3057</v>
          </cell>
          <cell r="HY130">
            <v>3813</v>
          </cell>
          <cell r="HZ130">
            <v>5226</v>
          </cell>
          <cell r="IA130">
            <v>21860</v>
          </cell>
          <cell r="IB130">
            <v>3819</v>
          </cell>
          <cell r="IC130">
            <v>230</v>
          </cell>
          <cell r="ID130">
            <v>2669</v>
          </cell>
          <cell r="IE130">
            <v>6801</v>
          </cell>
          <cell r="II130">
            <v>13410</v>
          </cell>
          <cell r="IJ130">
            <v>7783</v>
          </cell>
          <cell r="IK130">
            <v>6911</v>
          </cell>
          <cell r="IL130">
            <v>4676</v>
          </cell>
          <cell r="IM130">
            <v>2423</v>
          </cell>
          <cell r="IN130">
            <v>538</v>
          </cell>
          <cell r="IO130">
            <v>1532</v>
          </cell>
          <cell r="IP130">
            <v>3852</v>
          </cell>
          <cell r="IQ130">
            <v>8272</v>
          </cell>
        </row>
        <row r="131">
          <cell r="B131">
            <v>4975</v>
          </cell>
          <cell r="C131">
            <v>849</v>
          </cell>
          <cell r="D131">
            <v>5729</v>
          </cell>
          <cell r="E131">
            <v>1135</v>
          </cell>
          <cell r="F131">
            <v>2810</v>
          </cell>
          <cell r="G131">
            <v>863</v>
          </cell>
          <cell r="H131">
            <v>2504</v>
          </cell>
          <cell r="I131">
            <v>6349</v>
          </cell>
          <cell r="J131">
            <v>1299</v>
          </cell>
          <cell r="K131">
            <v>7311</v>
          </cell>
          <cell r="L131">
            <v>4572</v>
          </cell>
          <cell r="M131">
            <v>4444</v>
          </cell>
          <cell r="N131">
            <v>3095</v>
          </cell>
          <cell r="O131">
            <v>3594</v>
          </cell>
          <cell r="P131">
            <v>5239</v>
          </cell>
          <cell r="Q131">
            <v>21604</v>
          </cell>
          <cell r="R131">
            <v>3875</v>
          </cell>
          <cell r="S131">
            <v>227</v>
          </cell>
          <cell r="T131">
            <v>2891</v>
          </cell>
          <cell r="U131">
            <v>7007</v>
          </cell>
          <cell r="Y131">
            <v>13031</v>
          </cell>
          <cell r="Z131">
            <v>7756</v>
          </cell>
          <cell r="AA131">
            <v>7162</v>
          </cell>
          <cell r="AB131">
            <v>4983</v>
          </cell>
          <cell r="AC131">
            <v>2520</v>
          </cell>
          <cell r="AD131">
            <v>481</v>
          </cell>
          <cell r="AE131">
            <v>1537</v>
          </cell>
          <cell r="AF131">
            <v>3860</v>
          </cell>
          <cell r="AG131">
            <v>8357</v>
          </cell>
          <cell r="AJ131">
            <v>2721</v>
          </cell>
          <cell r="AM131">
            <v>11421</v>
          </cell>
          <cell r="AP131">
            <v>5148</v>
          </cell>
          <cell r="AS131">
            <v>8122</v>
          </cell>
          <cell r="AT131">
            <v>5087</v>
          </cell>
          <cell r="AU131">
            <v>11583</v>
          </cell>
          <cell r="AV131">
            <v>11135</v>
          </cell>
          <cell r="AW131">
            <v>9341</v>
          </cell>
          <cell r="AX131">
            <v>1459</v>
          </cell>
          <cell r="AY131">
            <v>4138</v>
          </cell>
          <cell r="AZ131">
            <v>18679</v>
          </cell>
          <cell r="BA131">
            <v>171187</v>
          </cell>
          <cell r="BB131">
            <v>16085</v>
          </cell>
          <cell r="BC131">
            <v>478</v>
          </cell>
          <cell r="BD131">
            <v>187411</v>
          </cell>
          <cell r="BE131">
            <v>3.6</v>
          </cell>
          <cell r="BF131">
            <v>0.6</v>
          </cell>
          <cell r="BG131">
            <v>3.4</v>
          </cell>
          <cell r="BH131">
            <v>-2.5</v>
          </cell>
          <cell r="BI131">
            <v>7</v>
          </cell>
          <cell r="BJ131">
            <v>4.5</v>
          </cell>
          <cell r="BK131">
            <v>2.1</v>
          </cell>
          <cell r="BL131">
            <v>2.2999999999999998</v>
          </cell>
          <cell r="BM131">
            <v>-4.2</v>
          </cell>
          <cell r="BN131">
            <v>1.9</v>
          </cell>
          <cell r="BO131">
            <v>0</v>
          </cell>
          <cell r="BP131">
            <v>-2.2999999999999998</v>
          </cell>
          <cell r="BQ131">
            <v>-0.6</v>
          </cell>
          <cell r="BR131">
            <v>-0.5</v>
          </cell>
          <cell r="BS131">
            <v>0.5</v>
          </cell>
          <cell r="BT131">
            <v>-1</v>
          </cell>
          <cell r="BU131">
            <v>0.4</v>
          </cell>
          <cell r="BV131">
            <v>2.2999999999999998</v>
          </cell>
          <cell r="BW131">
            <v>2.1</v>
          </cell>
          <cell r="BX131">
            <v>0.9</v>
          </cell>
          <cell r="CB131">
            <v>1</v>
          </cell>
          <cell r="CC131">
            <v>0.5</v>
          </cell>
          <cell r="CD131">
            <v>0.5</v>
          </cell>
          <cell r="CE131">
            <v>1.1000000000000001</v>
          </cell>
          <cell r="CF131">
            <v>1.9</v>
          </cell>
          <cell r="CG131">
            <v>-9.4</v>
          </cell>
          <cell r="CH131">
            <v>1.1000000000000001</v>
          </cell>
          <cell r="CI131">
            <v>0.4</v>
          </cell>
          <cell r="CJ131">
            <v>0.3</v>
          </cell>
          <cell r="CM131">
            <v>4.3</v>
          </cell>
          <cell r="CP131">
            <v>3.2</v>
          </cell>
          <cell r="CS131">
            <v>3.3</v>
          </cell>
          <cell r="CV131">
            <v>2.4</v>
          </cell>
          <cell r="CW131">
            <v>1.3</v>
          </cell>
          <cell r="CX131">
            <v>-0.9</v>
          </cell>
          <cell r="CY131">
            <v>2.2000000000000002</v>
          </cell>
          <cell r="CZ131">
            <v>-0.1</v>
          </cell>
          <cell r="DA131">
            <v>0.4</v>
          </cell>
          <cell r="DB131">
            <v>1.9</v>
          </cell>
          <cell r="DC131">
            <v>1</v>
          </cell>
          <cell r="DD131">
            <v>1.1000000000000001</v>
          </cell>
          <cell r="DE131">
            <v>0.6</v>
          </cell>
          <cell r="DF131">
            <v>0.9</v>
          </cell>
          <cell r="DG131">
            <v>5154</v>
          </cell>
          <cell r="DH131">
            <v>863</v>
          </cell>
          <cell r="DI131">
            <v>5920</v>
          </cell>
          <cell r="DJ131">
            <v>1231</v>
          </cell>
          <cell r="DK131">
            <v>2791</v>
          </cell>
          <cell r="DL131">
            <v>849</v>
          </cell>
          <cell r="DM131">
            <v>2527</v>
          </cell>
          <cell r="DN131">
            <v>6468</v>
          </cell>
          <cell r="DO131">
            <v>1265</v>
          </cell>
          <cell r="DP131">
            <v>7428</v>
          </cell>
          <cell r="DQ131">
            <v>4608</v>
          </cell>
          <cell r="DR131">
            <v>4403</v>
          </cell>
          <cell r="DS131">
            <v>3091</v>
          </cell>
          <cell r="DT131">
            <v>3536</v>
          </cell>
          <cell r="DU131">
            <v>5237</v>
          </cell>
          <cell r="DV131">
            <v>21518</v>
          </cell>
          <cell r="DW131">
            <v>3900</v>
          </cell>
          <cell r="DX131">
            <v>227</v>
          </cell>
          <cell r="DY131">
            <v>2908</v>
          </cell>
          <cell r="DZ131">
            <v>7048</v>
          </cell>
          <cell r="ED131">
            <v>13158</v>
          </cell>
          <cell r="EE131">
            <v>7787</v>
          </cell>
          <cell r="EF131">
            <v>7150</v>
          </cell>
          <cell r="EG131">
            <v>4979</v>
          </cell>
          <cell r="EH131">
            <v>2577</v>
          </cell>
          <cell r="EI131">
            <v>454</v>
          </cell>
          <cell r="EJ131">
            <v>1524</v>
          </cell>
          <cell r="EK131">
            <v>3866</v>
          </cell>
          <cell r="EL131">
            <v>8390</v>
          </cell>
          <cell r="EO131">
            <v>2744</v>
          </cell>
          <cell r="ER131">
            <v>11467</v>
          </cell>
          <cell r="EU131">
            <v>5141</v>
          </cell>
          <cell r="EX131">
            <v>8102</v>
          </cell>
          <cell r="EY131">
            <v>5067</v>
          </cell>
          <cell r="EZ131">
            <v>11588</v>
          </cell>
          <cell r="FA131">
            <v>11171</v>
          </cell>
          <cell r="FB131">
            <v>9246</v>
          </cell>
          <cell r="FC131">
            <v>1464</v>
          </cell>
          <cell r="FD131">
            <v>4155</v>
          </cell>
          <cell r="FE131">
            <v>18684</v>
          </cell>
          <cell r="FF131">
            <v>171621</v>
          </cell>
          <cell r="FG131">
            <v>16048</v>
          </cell>
          <cell r="FH131">
            <v>567</v>
          </cell>
          <cell r="FI131">
            <v>187905</v>
          </cell>
          <cell r="FJ131">
            <v>12</v>
          </cell>
          <cell r="FK131">
            <v>4</v>
          </cell>
          <cell r="FL131">
            <v>11.1</v>
          </cell>
          <cell r="FM131">
            <v>12.6</v>
          </cell>
          <cell r="FN131">
            <v>6</v>
          </cell>
          <cell r="FO131">
            <v>1</v>
          </cell>
          <cell r="FP131">
            <v>1</v>
          </cell>
          <cell r="FQ131">
            <v>4.9000000000000004</v>
          </cell>
          <cell r="FR131">
            <v>-6.9</v>
          </cell>
          <cell r="FS131">
            <v>4.2</v>
          </cell>
          <cell r="FT131">
            <v>2.5</v>
          </cell>
          <cell r="FU131">
            <v>-6.3</v>
          </cell>
          <cell r="FV131">
            <v>0.8</v>
          </cell>
          <cell r="FW131">
            <v>-5.7</v>
          </cell>
          <cell r="FX131">
            <v>-1.7</v>
          </cell>
          <cell r="FY131">
            <v>-2.5</v>
          </cell>
          <cell r="FZ131">
            <v>2.5</v>
          </cell>
          <cell r="GA131">
            <v>3</v>
          </cell>
          <cell r="GB131">
            <v>3.2</v>
          </cell>
          <cell r="GC131">
            <v>2.7</v>
          </cell>
          <cell r="GG131">
            <v>1.7</v>
          </cell>
          <cell r="GH131">
            <v>0.2</v>
          </cell>
          <cell r="GI131">
            <v>0.6</v>
          </cell>
          <cell r="GJ131">
            <v>1</v>
          </cell>
          <cell r="GK131">
            <v>6.1</v>
          </cell>
          <cell r="GL131">
            <v>-20.9</v>
          </cell>
          <cell r="GM131">
            <v>-1.3</v>
          </cell>
          <cell r="GN131">
            <v>-0.1</v>
          </cell>
          <cell r="GO131">
            <v>0.5</v>
          </cell>
          <cell r="GR131">
            <v>4.0999999999999996</v>
          </cell>
          <cell r="GU131">
            <v>4.2</v>
          </cell>
          <cell r="GX131">
            <v>3.6</v>
          </cell>
          <cell r="HA131">
            <v>2.5</v>
          </cell>
          <cell r="HB131">
            <v>1</v>
          </cell>
          <cell r="HC131">
            <v>-0.9</v>
          </cell>
          <cell r="HD131">
            <v>2.9</v>
          </cell>
          <cell r="HE131">
            <v>-1.1000000000000001</v>
          </cell>
          <cell r="HF131">
            <v>1.7</v>
          </cell>
          <cell r="HG131">
            <v>2.4</v>
          </cell>
          <cell r="HH131">
            <v>1</v>
          </cell>
          <cell r="HI131">
            <v>1.3</v>
          </cell>
          <cell r="HJ131">
            <v>-0.6</v>
          </cell>
          <cell r="HK131">
            <v>0.8</v>
          </cell>
          <cell r="HL131">
            <v>4397</v>
          </cell>
          <cell r="HM131">
            <v>872</v>
          </cell>
          <cell r="HN131">
            <v>5185</v>
          </cell>
          <cell r="HO131">
            <v>1301</v>
          </cell>
          <cell r="HP131">
            <v>2885</v>
          </cell>
          <cell r="HQ131">
            <v>873</v>
          </cell>
          <cell r="HR131">
            <v>2611</v>
          </cell>
          <cell r="HS131">
            <v>6717</v>
          </cell>
          <cell r="HT131">
            <v>1255</v>
          </cell>
          <cell r="HU131">
            <v>7692</v>
          </cell>
          <cell r="HV131">
            <v>4605</v>
          </cell>
          <cell r="HW131">
            <v>4480</v>
          </cell>
          <cell r="HX131">
            <v>3191</v>
          </cell>
          <cell r="HY131">
            <v>3688</v>
          </cell>
          <cell r="HZ131">
            <v>5448</v>
          </cell>
          <cell r="IA131">
            <v>22123</v>
          </cell>
          <cell r="IB131">
            <v>4135</v>
          </cell>
          <cell r="IC131">
            <v>269</v>
          </cell>
          <cell r="ID131">
            <v>2776</v>
          </cell>
          <cell r="IE131">
            <v>7318</v>
          </cell>
          <cell r="II131">
            <v>13220</v>
          </cell>
          <cell r="IJ131">
            <v>7851</v>
          </cell>
          <cell r="IK131">
            <v>6988</v>
          </cell>
          <cell r="IL131">
            <v>4921</v>
          </cell>
          <cell r="IM131">
            <v>2577</v>
          </cell>
          <cell r="IN131">
            <v>474</v>
          </cell>
          <cell r="IO131">
            <v>1548</v>
          </cell>
          <cell r="IP131">
            <v>3878</v>
          </cell>
          <cell r="IQ131">
            <v>8448</v>
          </cell>
        </row>
        <row r="132">
          <cell r="B132">
            <v>5053</v>
          </cell>
          <cell r="C132">
            <v>848</v>
          </cell>
          <cell r="D132">
            <v>5811</v>
          </cell>
          <cell r="E132">
            <v>1128</v>
          </cell>
          <cell r="F132">
            <v>3047</v>
          </cell>
          <cell r="G132">
            <v>881</v>
          </cell>
          <cell r="H132">
            <v>2576</v>
          </cell>
          <cell r="I132">
            <v>6594</v>
          </cell>
          <cell r="J132">
            <v>1337</v>
          </cell>
          <cell r="K132">
            <v>7593</v>
          </cell>
          <cell r="L132">
            <v>4600</v>
          </cell>
          <cell r="M132">
            <v>4310</v>
          </cell>
          <cell r="N132">
            <v>3145</v>
          </cell>
          <cell r="O132">
            <v>3549</v>
          </cell>
          <cell r="P132">
            <v>5230</v>
          </cell>
          <cell r="Q132">
            <v>21467</v>
          </cell>
          <cell r="R132">
            <v>3908</v>
          </cell>
          <cell r="S132">
            <v>230</v>
          </cell>
          <cell r="T132">
            <v>2941</v>
          </cell>
          <cell r="U132">
            <v>7083</v>
          </cell>
          <cell r="Y132">
            <v>12770</v>
          </cell>
          <cell r="Z132">
            <v>7700</v>
          </cell>
          <cell r="AA132">
            <v>7227</v>
          </cell>
          <cell r="AB132">
            <v>5012</v>
          </cell>
          <cell r="AC132">
            <v>2562</v>
          </cell>
          <cell r="AD132">
            <v>475</v>
          </cell>
          <cell r="AE132">
            <v>1557</v>
          </cell>
          <cell r="AF132">
            <v>3915</v>
          </cell>
          <cell r="AG132">
            <v>8461</v>
          </cell>
          <cell r="AJ132">
            <v>2809</v>
          </cell>
          <cell r="AM132">
            <v>11695</v>
          </cell>
          <cell r="AP132">
            <v>5289</v>
          </cell>
          <cell r="AS132">
            <v>8267</v>
          </cell>
          <cell r="AT132">
            <v>5136</v>
          </cell>
          <cell r="AU132">
            <v>11549</v>
          </cell>
          <cell r="AV132">
            <v>11338</v>
          </cell>
          <cell r="AW132">
            <v>9411</v>
          </cell>
          <cell r="AX132">
            <v>1471</v>
          </cell>
          <cell r="AY132">
            <v>4196</v>
          </cell>
          <cell r="AZ132">
            <v>18853</v>
          </cell>
          <cell r="BA132">
            <v>172680</v>
          </cell>
          <cell r="BB132">
            <v>16019</v>
          </cell>
          <cell r="BC132">
            <v>-84</v>
          </cell>
          <cell r="BD132">
            <v>188297</v>
          </cell>
          <cell r="BE132">
            <v>1.6</v>
          </cell>
          <cell r="BF132">
            <v>-0.2</v>
          </cell>
          <cell r="BG132">
            <v>1.4</v>
          </cell>
          <cell r="BH132">
            <v>-0.6</v>
          </cell>
          <cell r="BI132">
            <v>8.4</v>
          </cell>
          <cell r="BJ132">
            <v>2</v>
          </cell>
          <cell r="BK132">
            <v>2.9</v>
          </cell>
          <cell r="BL132">
            <v>3.8</v>
          </cell>
          <cell r="BM132">
            <v>2.9</v>
          </cell>
          <cell r="BN132">
            <v>3.9</v>
          </cell>
          <cell r="BO132">
            <v>0.6</v>
          </cell>
          <cell r="BP132">
            <v>-3</v>
          </cell>
          <cell r="BQ132">
            <v>1.6</v>
          </cell>
          <cell r="BR132">
            <v>-1.3</v>
          </cell>
          <cell r="BS132">
            <v>-0.2</v>
          </cell>
          <cell r="BT132">
            <v>-0.6</v>
          </cell>
          <cell r="BU132">
            <v>0.9</v>
          </cell>
          <cell r="BV132">
            <v>1.6</v>
          </cell>
          <cell r="BW132">
            <v>1.7</v>
          </cell>
          <cell r="BX132">
            <v>1.1000000000000001</v>
          </cell>
          <cell r="CB132">
            <v>-2</v>
          </cell>
          <cell r="CC132">
            <v>-0.7</v>
          </cell>
          <cell r="CD132">
            <v>0.9</v>
          </cell>
          <cell r="CE132">
            <v>0.6</v>
          </cell>
          <cell r="CF132">
            <v>1.7</v>
          </cell>
          <cell r="CG132">
            <v>-1.3</v>
          </cell>
          <cell r="CH132">
            <v>1.3</v>
          </cell>
          <cell r="CI132">
            <v>1.4</v>
          </cell>
          <cell r="CJ132">
            <v>1.2</v>
          </cell>
          <cell r="CM132">
            <v>3.3</v>
          </cell>
          <cell r="CP132">
            <v>2.4</v>
          </cell>
          <cell r="CS132">
            <v>2.7</v>
          </cell>
          <cell r="CV132">
            <v>1.8</v>
          </cell>
          <cell r="CW132">
            <v>1</v>
          </cell>
          <cell r="CX132">
            <v>-0.3</v>
          </cell>
          <cell r="CY132">
            <v>1.8</v>
          </cell>
          <cell r="CZ132">
            <v>0.7</v>
          </cell>
          <cell r="DA132">
            <v>0.8</v>
          </cell>
          <cell r="DB132">
            <v>1.4</v>
          </cell>
          <cell r="DC132">
            <v>0.9</v>
          </cell>
          <cell r="DD132">
            <v>0.9</v>
          </cell>
          <cell r="DE132">
            <v>-0.4</v>
          </cell>
          <cell r="DF132">
            <v>0.5</v>
          </cell>
          <cell r="DG132">
            <v>5124</v>
          </cell>
          <cell r="DH132">
            <v>850</v>
          </cell>
          <cell r="DI132">
            <v>5886</v>
          </cell>
          <cell r="DJ132">
            <v>1070</v>
          </cell>
          <cell r="DK132">
            <v>3024</v>
          </cell>
          <cell r="DL132">
            <v>885</v>
          </cell>
          <cell r="DM132">
            <v>2490</v>
          </cell>
          <cell r="DN132">
            <v>6429</v>
          </cell>
          <cell r="DO132">
            <v>1237</v>
          </cell>
          <cell r="DP132">
            <v>7381</v>
          </cell>
          <cell r="DQ132">
            <v>4582</v>
          </cell>
          <cell r="DR132">
            <v>4183</v>
          </cell>
          <cell r="DS132">
            <v>3131</v>
          </cell>
          <cell r="DT132">
            <v>3514</v>
          </cell>
          <cell r="DU132">
            <v>5205</v>
          </cell>
          <cell r="DV132">
            <v>21288</v>
          </cell>
          <cell r="DW132">
            <v>3888</v>
          </cell>
          <cell r="DX132">
            <v>232</v>
          </cell>
          <cell r="DY132">
            <v>2943</v>
          </cell>
          <cell r="DZ132">
            <v>7065</v>
          </cell>
          <cell r="ED132">
            <v>12708</v>
          </cell>
          <cell r="EE132">
            <v>7614</v>
          </cell>
          <cell r="EF132">
            <v>7215</v>
          </cell>
          <cell r="EG132">
            <v>4971</v>
          </cell>
          <cell r="EH132">
            <v>2549</v>
          </cell>
          <cell r="EI132">
            <v>434</v>
          </cell>
          <cell r="EJ132">
            <v>1528</v>
          </cell>
          <cell r="EK132">
            <v>3866</v>
          </cell>
          <cell r="EL132">
            <v>8339</v>
          </cell>
          <cell r="EO132">
            <v>2817</v>
          </cell>
          <cell r="ER132">
            <v>11728</v>
          </cell>
          <cell r="EU132">
            <v>5327</v>
          </cell>
          <cell r="EX132">
            <v>8321</v>
          </cell>
          <cell r="EY132">
            <v>5167</v>
          </cell>
          <cell r="EZ132">
            <v>11502</v>
          </cell>
          <cell r="FA132">
            <v>11346</v>
          </cell>
          <cell r="FB132">
            <v>9438</v>
          </cell>
          <cell r="FC132">
            <v>1466</v>
          </cell>
          <cell r="FD132">
            <v>4181</v>
          </cell>
          <cell r="FE132">
            <v>18853</v>
          </cell>
          <cell r="FF132">
            <v>172055</v>
          </cell>
          <cell r="FG132">
            <v>15971</v>
          </cell>
          <cell r="FH132">
            <v>-284</v>
          </cell>
          <cell r="FI132">
            <v>187418</v>
          </cell>
          <cell r="FJ132">
            <v>-0.6</v>
          </cell>
          <cell r="FK132">
            <v>-1.4</v>
          </cell>
          <cell r="FL132">
            <v>-0.6</v>
          </cell>
          <cell r="FM132">
            <v>-13.1</v>
          </cell>
          <cell r="FN132">
            <v>8.4</v>
          </cell>
          <cell r="FO132">
            <v>4.2</v>
          </cell>
          <cell r="FP132">
            <v>-1.5</v>
          </cell>
          <cell r="FQ132">
            <v>-0.6</v>
          </cell>
          <cell r="FR132">
            <v>-2.2000000000000002</v>
          </cell>
          <cell r="FS132">
            <v>-0.6</v>
          </cell>
          <cell r="FT132">
            <v>-0.6</v>
          </cell>
          <cell r="FU132">
            <v>-5</v>
          </cell>
          <cell r="FV132">
            <v>1.3</v>
          </cell>
          <cell r="FW132">
            <v>-0.6</v>
          </cell>
          <cell r="FX132">
            <v>-0.6</v>
          </cell>
          <cell r="FY132">
            <v>-1.1000000000000001</v>
          </cell>
          <cell r="FZ132">
            <v>-0.3</v>
          </cell>
          <cell r="GA132">
            <v>2.1</v>
          </cell>
          <cell r="GB132">
            <v>1.2</v>
          </cell>
          <cell r="GC132">
            <v>0.2</v>
          </cell>
          <cell r="GG132">
            <v>-3.4</v>
          </cell>
          <cell r="GH132">
            <v>-2.2000000000000002</v>
          </cell>
          <cell r="GI132">
            <v>0.9</v>
          </cell>
          <cell r="GJ132">
            <v>-0.2</v>
          </cell>
          <cell r="GK132">
            <v>-1.1000000000000001</v>
          </cell>
          <cell r="GL132">
            <v>-4.3</v>
          </cell>
          <cell r="GM132">
            <v>0.3</v>
          </cell>
          <cell r="GN132">
            <v>0</v>
          </cell>
          <cell r="GO132">
            <v>-0.6</v>
          </cell>
          <cell r="GR132">
            <v>2.7</v>
          </cell>
          <cell r="GU132">
            <v>2.2999999999999998</v>
          </cell>
          <cell r="GX132">
            <v>3.6</v>
          </cell>
          <cell r="HA132">
            <v>2.7</v>
          </cell>
          <cell r="HB132">
            <v>2</v>
          </cell>
          <cell r="HC132">
            <v>-0.7</v>
          </cell>
          <cell r="HD132">
            <v>1.6</v>
          </cell>
          <cell r="HE132">
            <v>2.1</v>
          </cell>
          <cell r="HF132">
            <v>0.1</v>
          </cell>
          <cell r="HG132">
            <v>0.6</v>
          </cell>
          <cell r="HH132">
            <v>0.9</v>
          </cell>
          <cell r="HI132">
            <v>0.3</v>
          </cell>
          <cell r="HJ132">
            <v>-0.5</v>
          </cell>
          <cell r="HK132">
            <v>-0.3</v>
          </cell>
          <cell r="HL132">
            <v>8590</v>
          </cell>
          <cell r="HM132">
            <v>865</v>
          </cell>
          <cell r="HN132">
            <v>9392</v>
          </cell>
          <cell r="HO132">
            <v>1072</v>
          </cell>
          <cell r="HP132">
            <v>3004</v>
          </cell>
          <cell r="HQ132">
            <v>887</v>
          </cell>
          <cell r="HR132">
            <v>2521</v>
          </cell>
          <cell r="HS132">
            <v>6446</v>
          </cell>
          <cell r="HT132">
            <v>1432</v>
          </cell>
          <cell r="HU132">
            <v>7468</v>
          </cell>
          <cell r="HV132">
            <v>4890</v>
          </cell>
          <cell r="HW132">
            <v>4253</v>
          </cell>
          <cell r="HX132">
            <v>3192</v>
          </cell>
          <cell r="HY132">
            <v>3620</v>
          </cell>
          <cell r="HZ132">
            <v>5467</v>
          </cell>
          <cell r="IA132">
            <v>22111</v>
          </cell>
          <cell r="IB132">
            <v>3760</v>
          </cell>
          <cell r="IC132">
            <v>215</v>
          </cell>
          <cell r="ID132">
            <v>3088</v>
          </cell>
          <cell r="IE132">
            <v>6968</v>
          </cell>
          <cell r="II132">
            <v>13090</v>
          </cell>
          <cell r="IJ132">
            <v>7893</v>
          </cell>
          <cell r="IK132">
            <v>7975</v>
          </cell>
          <cell r="IL132">
            <v>5347</v>
          </cell>
          <cell r="IM132">
            <v>2606</v>
          </cell>
          <cell r="IN132">
            <v>457</v>
          </cell>
          <cell r="IO132">
            <v>1565</v>
          </cell>
          <cell r="IP132">
            <v>3929</v>
          </cell>
          <cell r="IQ132">
            <v>8518</v>
          </cell>
        </row>
        <row r="133">
          <cell r="B133">
            <v>5012</v>
          </cell>
          <cell r="C133">
            <v>843</v>
          </cell>
          <cell r="D133">
            <v>5771</v>
          </cell>
          <cell r="E133">
            <v>1138</v>
          </cell>
          <cell r="F133">
            <v>3227</v>
          </cell>
          <cell r="G133">
            <v>889</v>
          </cell>
          <cell r="H133">
            <v>2662</v>
          </cell>
          <cell r="I133">
            <v>6855</v>
          </cell>
          <cell r="J133">
            <v>1404</v>
          </cell>
          <cell r="K133">
            <v>7905</v>
          </cell>
          <cell r="L133">
            <v>4622</v>
          </cell>
          <cell r="M133">
            <v>4263</v>
          </cell>
          <cell r="N133">
            <v>3187</v>
          </cell>
          <cell r="O133">
            <v>3503</v>
          </cell>
          <cell r="P133">
            <v>5187</v>
          </cell>
          <cell r="Q133">
            <v>21392</v>
          </cell>
          <cell r="R133">
            <v>3958</v>
          </cell>
          <cell r="S133">
            <v>231</v>
          </cell>
          <cell r="T133">
            <v>2947</v>
          </cell>
          <cell r="U133">
            <v>7138</v>
          </cell>
          <cell r="Y133">
            <v>12381</v>
          </cell>
          <cell r="Z133">
            <v>7583</v>
          </cell>
          <cell r="AA133">
            <v>7302</v>
          </cell>
          <cell r="AB133">
            <v>5059</v>
          </cell>
          <cell r="AC133">
            <v>2547</v>
          </cell>
          <cell r="AD133">
            <v>521</v>
          </cell>
          <cell r="AE133">
            <v>1594</v>
          </cell>
          <cell r="AF133">
            <v>3990</v>
          </cell>
          <cell r="AG133">
            <v>8593</v>
          </cell>
          <cell r="AJ133">
            <v>2850</v>
          </cell>
          <cell r="AM133">
            <v>11799</v>
          </cell>
          <cell r="AP133">
            <v>5345</v>
          </cell>
          <cell r="AS133">
            <v>8277</v>
          </cell>
          <cell r="AT133">
            <v>5143</v>
          </cell>
          <cell r="AU133">
            <v>11568</v>
          </cell>
          <cell r="AV133">
            <v>11440</v>
          </cell>
          <cell r="AW133">
            <v>9565</v>
          </cell>
          <cell r="AX133">
            <v>1485</v>
          </cell>
          <cell r="AY133">
            <v>4232</v>
          </cell>
          <cell r="AZ133">
            <v>19016</v>
          </cell>
          <cell r="BA133">
            <v>173603</v>
          </cell>
          <cell r="BB133">
            <v>15867</v>
          </cell>
          <cell r="BC133">
            <v>-576</v>
          </cell>
          <cell r="BD133">
            <v>188598</v>
          </cell>
          <cell r="BE133">
            <v>-0.8</v>
          </cell>
          <cell r="BF133">
            <v>-0.6</v>
          </cell>
          <cell r="BG133">
            <v>-0.7</v>
          </cell>
          <cell r="BH133">
            <v>0.8</v>
          </cell>
          <cell r="BI133">
            <v>5.9</v>
          </cell>
          <cell r="BJ133">
            <v>0.9</v>
          </cell>
          <cell r="BK133">
            <v>3.3</v>
          </cell>
          <cell r="BL133">
            <v>4</v>
          </cell>
          <cell r="BM133">
            <v>5.0999999999999996</v>
          </cell>
          <cell r="BN133">
            <v>4.0999999999999996</v>
          </cell>
          <cell r="BO133">
            <v>0.5</v>
          </cell>
          <cell r="BP133">
            <v>-1.1000000000000001</v>
          </cell>
          <cell r="BQ133">
            <v>1.3</v>
          </cell>
          <cell r="BR133">
            <v>-1.3</v>
          </cell>
          <cell r="BS133">
            <v>-0.8</v>
          </cell>
          <cell r="BT133">
            <v>-0.3</v>
          </cell>
          <cell r="BU133">
            <v>1.3</v>
          </cell>
          <cell r="BV133">
            <v>0.1</v>
          </cell>
          <cell r="BW133">
            <v>0.2</v>
          </cell>
          <cell r="BX133">
            <v>0.8</v>
          </cell>
          <cell r="CB133">
            <v>-3.1</v>
          </cell>
          <cell r="CC133">
            <v>-1.5</v>
          </cell>
          <cell r="CD133">
            <v>1</v>
          </cell>
          <cell r="CE133">
            <v>0.9</v>
          </cell>
          <cell r="CF133">
            <v>-0.6</v>
          </cell>
          <cell r="CG133">
            <v>9.8000000000000007</v>
          </cell>
          <cell r="CH133">
            <v>2.4</v>
          </cell>
          <cell r="CI133">
            <v>1.9</v>
          </cell>
          <cell r="CJ133">
            <v>1.6</v>
          </cell>
          <cell r="CM133">
            <v>1.5</v>
          </cell>
          <cell r="CP133">
            <v>0.9</v>
          </cell>
          <cell r="CS133">
            <v>1</v>
          </cell>
          <cell r="CV133">
            <v>0.1</v>
          </cell>
          <cell r="CW133">
            <v>0.1</v>
          </cell>
          <cell r="CX133">
            <v>0.2</v>
          </cell>
          <cell r="CY133">
            <v>0.9</v>
          </cell>
          <cell r="CZ133">
            <v>1.6</v>
          </cell>
          <cell r="DA133">
            <v>0.9</v>
          </cell>
          <cell r="DB133">
            <v>0.8</v>
          </cell>
          <cell r="DC133">
            <v>0.9</v>
          </cell>
          <cell r="DD133">
            <v>0.5</v>
          </cell>
          <cell r="DE133">
            <v>-1</v>
          </cell>
          <cell r="DF133">
            <v>0.2</v>
          </cell>
          <cell r="DG133">
            <v>4931</v>
          </cell>
          <cell r="DH133">
            <v>838</v>
          </cell>
          <cell r="DI133">
            <v>5686</v>
          </cell>
          <cell r="DJ133">
            <v>1120</v>
          </cell>
          <cell r="DK133">
            <v>3297</v>
          </cell>
          <cell r="DL133">
            <v>896</v>
          </cell>
          <cell r="DM133">
            <v>2702</v>
          </cell>
          <cell r="DN133">
            <v>6922</v>
          </cell>
          <cell r="DO133">
            <v>1598</v>
          </cell>
          <cell r="DP133">
            <v>8047</v>
          </cell>
          <cell r="DQ133">
            <v>4683</v>
          </cell>
          <cell r="DR133">
            <v>4387</v>
          </cell>
          <cell r="DS133">
            <v>3212</v>
          </cell>
          <cell r="DT133">
            <v>3548</v>
          </cell>
          <cell r="DU133">
            <v>5153</v>
          </cell>
          <cell r="DV133">
            <v>21562</v>
          </cell>
          <cell r="DW133">
            <v>3960</v>
          </cell>
          <cell r="DX133">
            <v>230</v>
          </cell>
          <cell r="DY133">
            <v>2972</v>
          </cell>
          <cell r="DZ133">
            <v>7156</v>
          </cell>
          <cell r="ED133">
            <v>12458</v>
          </cell>
          <cell r="EE133">
            <v>7647</v>
          </cell>
          <cell r="EF133">
            <v>7327</v>
          </cell>
          <cell r="EG133">
            <v>5106</v>
          </cell>
          <cell r="EH133">
            <v>2555</v>
          </cell>
          <cell r="EI133">
            <v>556</v>
          </cell>
          <cell r="EJ133">
            <v>1621</v>
          </cell>
          <cell r="EK133">
            <v>4012</v>
          </cell>
          <cell r="EL133">
            <v>8678</v>
          </cell>
          <cell r="EO133">
            <v>2808</v>
          </cell>
          <cell r="ER133">
            <v>11824</v>
          </cell>
          <cell r="EU133">
            <v>5351</v>
          </cell>
          <cell r="EX133">
            <v>8291</v>
          </cell>
          <cell r="EY133">
            <v>5148</v>
          </cell>
          <cell r="EZ133">
            <v>11592</v>
          </cell>
          <cell r="FA133">
            <v>11445</v>
          </cell>
          <cell r="FB133">
            <v>9571</v>
          </cell>
          <cell r="FC133">
            <v>1493</v>
          </cell>
          <cell r="FD133">
            <v>4241</v>
          </cell>
          <cell r="FE133">
            <v>19016</v>
          </cell>
          <cell r="FF133">
            <v>174100</v>
          </cell>
          <cell r="FG133">
            <v>15865</v>
          </cell>
          <cell r="FH133">
            <v>-716</v>
          </cell>
          <cell r="FI133">
            <v>188964</v>
          </cell>
          <cell r="FJ133">
            <v>-3.8</v>
          </cell>
          <cell r="FK133">
            <v>-1.4</v>
          </cell>
          <cell r="FL133">
            <v>-3.4</v>
          </cell>
          <cell r="FM133">
            <v>4.7</v>
          </cell>
          <cell r="FN133">
            <v>9</v>
          </cell>
          <cell r="FO133">
            <v>1.3</v>
          </cell>
          <cell r="FP133">
            <v>8.5</v>
          </cell>
          <cell r="FQ133">
            <v>7.7</v>
          </cell>
          <cell r="FR133">
            <v>29.2</v>
          </cell>
          <cell r="FS133">
            <v>9</v>
          </cell>
          <cell r="FT133">
            <v>2.2000000000000002</v>
          </cell>
          <cell r="FU133">
            <v>4.9000000000000004</v>
          </cell>
          <cell r="FV133">
            <v>2.6</v>
          </cell>
          <cell r="FW133">
            <v>1</v>
          </cell>
          <cell r="FX133">
            <v>-1</v>
          </cell>
          <cell r="FY133">
            <v>1.3</v>
          </cell>
          <cell r="FZ133">
            <v>1.8</v>
          </cell>
          <cell r="GA133">
            <v>-0.7</v>
          </cell>
          <cell r="GB133">
            <v>1</v>
          </cell>
          <cell r="GC133">
            <v>1.3</v>
          </cell>
          <cell r="GG133">
            <v>-2</v>
          </cell>
          <cell r="GH133">
            <v>0.4</v>
          </cell>
          <cell r="GI133">
            <v>1.6</v>
          </cell>
          <cell r="GJ133">
            <v>2.7</v>
          </cell>
          <cell r="GK133">
            <v>0.2</v>
          </cell>
          <cell r="GL133">
            <v>28.2</v>
          </cell>
          <cell r="GM133">
            <v>6.1</v>
          </cell>
          <cell r="GN133">
            <v>3.8</v>
          </cell>
          <cell r="GO133">
            <v>4.0999999999999996</v>
          </cell>
          <cell r="GR133">
            <v>-0.3</v>
          </cell>
          <cell r="GU133">
            <v>0.8</v>
          </cell>
          <cell r="GX133">
            <v>0.5</v>
          </cell>
          <cell r="HA133">
            <v>-0.4</v>
          </cell>
          <cell r="HB133">
            <v>-0.4</v>
          </cell>
          <cell r="HC133">
            <v>0.8</v>
          </cell>
          <cell r="HD133">
            <v>0.9</v>
          </cell>
          <cell r="HE133">
            <v>1.4</v>
          </cell>
          <cell r="HF133">
            <v>1.9</v>
          </cell>
          <cell r="HG133">
            <v>1.4</v>
          </cell>
          <cell r="HH133">
            <v>0.9</v>
          </cell>
          <cell r="HI133">
            <v>1.2</v>
          </cell>
          <cell r="HJ133">
            <v>-0.7</v>
          </cell>
          <cell r="HK133">
            <v>0.8</v>
          </cell>
          <cell r="HL133">
            <v>3816</v>
          </cell>
          <cell r="HM133">
            <v>828</v>
          </cell>
          <cell r="HN133">
            <v>4544</v>
          </cell>
          <cell r="HO133">
            <v>1074</v>
          </cell>
          <cell r="HP133">
            <v>3268</v>
          </cell>
          <cell r="HQ133">
            <v>876</v>
          </cell>
          <cell r="HR133">
            <v>2591</v>
          </cell>
          <cell r="HS133">
            <v>6731</v>
          </cell>
          <cell r="HT133">
            <v>1369</v>
          </cell>
          <cell r="HU133">
            <v>7758</v>
          </cell>
          <cell r="HV133">
            <v>4557</v>
          </cell>
          <cell r="HW133">
            <v>4223</v>
          </cell>
          <cell r="HX133">
            <v>3051</v>
          </cell>
          <cell r="HY133">
            <v>3225</v>
          </cell>
          <cell r="HZ133">
            <v>4793</v>
          </cell>
          <cell r="IA133">
            <v>20346</v>
          </cell>
          <cell r="IB133">
            <v>3818</v>
          </cell>
          <cell r="IC133">
            <v>194</v>
          </cell>
          <cell r="ID133">
            <v>3109</v>
          </cell>
          <cell r="IE133">
            <v>7016</v>
          </cell>
          <cell r="II133">
            <v>11549</v>
          </cell>
          <cell r="IJ133">
            <v>7282</v>
          </cell>
          <cell r="IK133">
            <v>6943</v>
          </cell>
          <cell r="IL133">
            <v>5062</v>
          </cell>
          <cell r="IM133">
            <v>2507</v>
          </cell>
          <cell r="IN133">
            <v>548</v>
          </cell>
          <cell r="IO133">
            <v>1579</v>
          </cell>
          <cell r="IP133">
            <v>3950</v>
          </cell>
          <cell r="IQ133">
            <v>8519</v>
          </cell>
        </row>
        <row r="134">
          <cell r="B134">
            <v>5065</v>
          </cell>
          <cell r="C134">
            <v>843</v>
          </cell>
          <cell r="D134">
            <v>5828</v>
          </cell>
          <cell r="E134">
            <v>1173</v>
          </cell>
          <cell r="F134">
            <v>3273</v>
          </cell>
          <cell r="G134">
            <v>884</v>
          </cell>
          <cell r="H134">
            <v>2773</v>
          </cell>
          <cell r="I134">
            <v>7097</v>
          </cell>
          <cell r="J134">
            <v>1389</v>
          </cell>
          <cell r="K134">
            <v>8163</v>
          </cell>
          <cell r="L134">
            <v>4641</v>
          </cell>
          <cell r="M134">
            <v>4368</v>
          </cell>
          <cell r="N134">
            <v>3163</v>
          </cell>
          <cell r="O134">
            <v>3484</v>
          </cell>
          <cell r="P134">
            <v>5137</v>
          </cell>
          <cell r="Q134">
            <v>21390</v>
          </cell>
          <cell r="R134">
            <v>3995</v>
          </cell>
          <cell r="S134">
            <v>227</v>
          </cell>
          <cell r="T134">
            <v>2952</v>
          </cell>
          <cell r="U134">
            <v>7168</v>
          </cell>
          <cell r="Y134">
            <v>12161</v>
          </cell>
          <cell r="Z134">
            <v>7423</v>
          </cell>
          <cell r="AA134">
            <v>7338</v>
          </cell>
          <cell r="AB134">
            <v>5066</v>
          </cell>
          <cell r="AC134">
            <v>2502</v>
          </cell>
          <cell r="AD134">
            <v>578</v>
          </cell>
          <cell r="AE134">
            <v>1613</v>
          </cell>
          <cell r="AF134">
            <v>4047</v>
          </cell>
          <cell r="AG134">
            <v>8668</v>
          </cell>
          <cell r="AJ134">
            <v>2873</v>
          </cell>
          <cell r="AM134">
            <v>11722</v>
          </cell>
          <cell r="AP134">
            <v>5347</v>
          </cell>
          <cell r="AS134">
            <v>8203</v>
          </cell>
          <cell r="AT134">
            <v>5143</v>
          </cell>
          <cell r="AU134">
            <v>11609</v>
          </cell>
          <cell r="AV134">
            <v>11450</v>
          </cell>
          <cell r="AW134">
            <v>9703</v>
          </cell>
          <cell r="AX134">
            <v>1491</v>
          </cell>
          <cell r="AY134">
            <v>4250</v>
          </cell>
          <cell r="AZ134">
            <v>19171</v>
          </cell>
          <cell r="BA134">
            <v>174204</v>
          </cell>
          <cell r="BB134">
            <v>15744</v>
          </cell>
          <cell r="BC134">
            <v>-738</v>
          </cell>
          <cell r="BD134">
            <v>188924</v>
          </cell>
          <cell r="BE134">
            <v>1.1000000000000001</v>
          </cell>
          <cell r="BF134">
            <v>0</v>
          </cell>
          <cell r="BG134">
            <v>1</v>
          </cell>
          <cell r="BH134">
            <v>3.1</v>
          </cell>
          <cell r="BI134">
            <v>1.4</v>
          </cell>
          <cell r="BJ134">
            <v>-0.6</v>
          </cell>
          <cell r="BK134">
            <v>4.2</v>
          </cell>
          <cell r="BL134">
            <v>3.5</v>
          </cell>
          <cell r="BM134">
            <v>-1.1000000000000001</v>
          </cell>
          <cell r="BN134">
            <v>3.3</v>
          </cell>
          <cell r="BO134">
            <v>0.4</v>
          </cell>
          <cell r="BP134">
            <v>2.5</v>
          </cell>
          <cell r="BQ134">
            <v>-0.7</v>
          </cell>
          <cell r="BR134">
            <v>-0.6</v>
          </cell>
          <cell r="BS134">
            <v>-1</v>
          </cell>
          <cell r="BT134">
            <v>0</v>
          </cell>
          <cell r="BU134">
            <v>1</v>
          </cell>
          <cell r="BV134">
            <v>-1.6</v>
          </cell>
          <cell r="BW134">
            <v>0.2</v>
          </cell>
          <cell r="BX134">
            <v>0.4</v>
          </cell>
          <cell r="CB134">
            <v>-1.8</v>
          </cell>
          <cell r="CC134">
            <v>-2.1</v>
          </cell>
          <cell r="CD134">
            <v>0.5</v>
          </cell>
          <cell r="CE134">
            <v>0.1</v>
          </cell>
          <cell r="CF134">
            <v>-1.7</v>
          </cell>
          <cell r="CG134">
            <v>10.9</v>
          </cell>
          <cell r="CH134">
            <v>1.2</v>
          </cell>
          <cell r="CI134">
            <v>1.4</v>
          </cell>
          <cell r="CJ134">
            <v>0.9</v>
          </cell>
          <cell r="CM134">
            <v>0.8</v>
          </cell>
          <cell r="CP134">
            <v>-0.6</v>
          </cell>
          <cell r="CS134">
            <v>0</v>
          </cell>
          <cell r="CV134">
            <v>-0.9</v>
          </cell>
          <cell r="CW134">
            <v>0</v>
          </cell>
          <cell r="CX134">
            <v>0.4</v>
          </cell>
          <cell r="CY134">
            <v>0.1</v>
          </cell>
          <cell r="CZ134">
            <v>1.4</v>
          </cell>
          <cell r="DA134">
            <v>0.4</v>
          </cell>
          <cell r="DB134">
            <v>0.4</v>
          </cell>
          <cell r="DC134">
            <v>0.8</v>
          </cell>
          <cell r="DD134">
            <v>0.3</v>
          </cell>
          <cell r="DE134">
            <v>-0.8</v>
          </cell>
          <cell r="DF134">
            <v>0.2</v>
          </cell>
          <cell r="DG134">
            <v>4945</v>
          </cell>
          <cell r="DH134">
            <v>834</v>
          </cell>
          <cell r="DI134">
            <v>5698</v>
          </cell>
          <cell r="DJ134">
            <v>1203</v>
          </cell>
          <cell r="DK134">
            <v>3294</v>
          </cell>
          <cell r="DL134">
            <v>878</v>
          </cell>
          <cell r="DM134">
            <v>2799</v>
          </cell>
          <cell r="DN134">
            <v>7161</v>
          </cell>
          <cell r="DO134">
            <v>1261</v>
          </cell>
          <cell r="DP134">
            <v>8185</v>
          </cell>
          <cell r="DQ134">
            <v>4553</v>
          </cell>
          <cell r="DR134">
            <v>4267</v>
          </cell>
          <cell r="DS134">
            <v>3204</v>
          </cell>
          <cell r="DT134">
            <v>3463</v>
          </cell>
          <cell r="DU134">
            <v>5208</v>
          </cell>
          <cell r="DV134">
            <v>21352</v>
          </cell>
          <cell r="DW134">
            <v>4008</v>
          </cell>
          <cell r="DX134">
            <v>229</v>
          </cell>
          <cell r="DY134">
            <v>2921</v>
          </cell>
          <cell r="DZ134">
            <v>7168</v>
          </cell>
          <cell r="ED134">
            <v>11861</v>
          </cell>
          <cell r="EE134">
            <v>7419</v>
          </cell>
          <cell r="EF134">
            <v>7314</v>
          </cell>
          <cell r="EG134">
            <v>5050</v>
          </cell>
          <cell r="EH134">
            <v>2498</v>
          </cell>
          <cell r="EI134">
            <v>583</v>
          </cell>
          <cell r="EJ134">
            <v>1612</v>
          </cell>
          <cell r="EK134">
            <v>4079</v>
          </cell>
          <cell r="EL134">
            <v>8698</v>
          </cell>
          <cell r="EO134">
            <v>2936</v>
          </cell>
          <cell r="ER134">
            <v>11694</v>
          </cell>
          <cell r="EU134">
            <v>5346</v>
          </cell>
          <cell r="EX134">
            <v>8221</v>
          </cell>
          <cell r="EY134">
            <v>5142</v>
          </cell>
          <cell r="EZ134">
            <v>11637</v>
          </cell>
          <cell r="FA134">
            <v>11468</v>
          </cell>
          <cell r="FB134">
            <v>9732</v>
          </cell>
          <cell r="FC134">
            <v>1487</v>
          </cell>
          <cell r="FD134">
            <v>4255</v>
          </cell>
          <cell r="FE134">
            <v>19171</v>
          </cell>
          <cell r="FF134">
            <v>173996</v>
          </cell>
          <cell r="FG134">
            <v>15882</v>
          </cell>
          <cell r="FH134">
            <v>-407</v>
          </cell>
          <cell r="FI134">
            <v>189176</v>
          </cell>
          <cell r="FJ134">
            <v>0.3</v>
          </cell>
          <cell r="FK134">
            <v>-0.5</v>
          </cell>
          <cell r="FL134">
            <v>0.2</v>
          </cell>
          <cell r="FM134">
            <v>7.4</v>
          </cell>
          <cell r="FN134">
            <v>-0.1</v>
          </cell>
          <cell r="FO134">
            <v>-2</v>
          </cell>
          <cell r="FP134">
            <v>3.6</v>
          </cell>
          <cell r="FQ134">
            <v>3.4</v>
          </cell>
          <cell r="FR134">
            <v>-21.1</v>
          </cell>
          <cell r="FS134">
            <v>1.7</v>
          </cell>
          <cell r="FT134">
            <v>-2.8</v>
          </cell>
          <cell r="FU134">
            <v>-2.7</v>
          </cell>
          <cell r="FV134">
            <v>-0.3</v>
          </cell>
          <cell r="FW134">
            <v>-2.4</v>
          </cell>
          <cell r="FX134">
            <v>1.1000000000000001</v>
          </cell>
          <cell r="FY134">
            <v>-1</v>
          </cell>
          <cell r="FZ134">
            <v>1.2</v>
          </cell>
          <cell r="GA134">
            <v>-0.5</v>
          </cell>
          <cell r="GB134">
            <v>-1.7</v>
          </cell>
          <cell r="GC134">
            <v>0.2</v>
          </cell>
          <cell r="GG134">
            <v>-4.8</v>
          </cell>
          <cell r="GH134">
            <v>-3</v>
          </cell>
          <cell r="GI134">
            <v>-0.2</v>
          </cell>
          <cell r="GJ134">
            <v>-1.1000000000000001</v>
          </cell>
          <cell r="GK134">
            <v>-2.2000000000000002</v>
          </cell>
          <cell r="GL134">
            <v>4.8</v>
          </cell>
          <cell r="GM134">
            <v>-0.6</v>
          </cell>
          <cell r="GN134">
            <v>1.7</v>
          </cell>
          <cell r="GO134">
            <v>0.2</v>
          </cell>
          <cell r="GR134">
            <v>4.5</v>
          </cell>
          <cell r="GU134">
            <v>-1.1000000000000001</v>
          </cell>
          <cell r="GX134">
            <v>-0.1</v>
          </cell>
          <cell r="HA134">
            <v>-0.8</v>
          </cell>
          <cell r="HB134">
            <v>-0.1</v>
          </cell>
          <cell r="HC134">
            <v>0.4</v>
          </cell>
          <cell r="HD134">
            <v>0.2</v>
          </cell>
          <cell r="HE134">
            <v>1.7</v>
          </cell>
          <cell r="HF134">
            <v>-0.4</v>
          </cell>
          <cell r="HG134">
            <v>0.3</v>
          </cell>
          <cell r="HH134">
            <v>0.8</v>
          </cell>
          <cell r="HI134">
            <v>-0.1</v>
          </cell>
          <cell r="HJ134">
            <v>0.1</v>
          </cell>
          <cell r="HK134">
            <v>0.1</v>
          </cell>
          <cell r="HL134">
            <v>3351</v>
          </cell>
          <cell r="HM134">
            <v>820</v>
          </cell>
          <cell r="HN134">
            <v>4068</v>
          </cell>
          <cell r="HO134">
            <v>1177</v>
          </cell>
          <cell r="HP134">
            <v>3248</v>
          </cell>
          <cell r="HQ134">
            <v>873</v>
          </cell>
          <cell r="HR134">
            <v>2795</v>
          </cell>
          <cell r="HS134">
            <v>7087</v>
          </cell>
          <cell r="HT134">
            <v>1306</v>
          </cell>
          <cell r="HU134">
            <v>8122</v>
          </cell>
          <cell r="HV134">
            <v>4374</v>
          </cell>
          <cell r="HW134">
            <v>4284</v>
          </cell>
          <cell r="HX134">
            <v>3205</v>
          </cell>
          <cell r="HY134">
            <v>3529</v>
          </cell>
          <cell r="HZ134">
            <v>5094</v>
          </cell>
          <cell r="IA134">
            <v>21141</v>
          </cell>
          <cell r="IB134">
            <v>4043</v>
          </cell>
          <cell r="IC134">
            <v>240</v>
          </cell>
          <cell r="ID134">
            <v>2771</v>
          </cell>
          <cell r="IE134">
            <v>7134</v>
          </cell>
          <cell r="II134">
            <v>12326</v>
          </cell>
          <cell r="IJ134">
            <v>7441</v>
          </cell>
          <cell r="IK134">
            <v>7101</v>
          </cell>
          <cell r="IL134">
            <v>4776</v>
          </cell>
          <cell r="IM134">
            <v>2488</v>
          </cell>
          <cell r="IN134">
            <v>549</v>
          </cell>
          <cell r="IO134">
            <v>1594</v>
          </cell>
          <cell r="IP134">
            <v>4067</v>
          </cell>
          <cell r="IQ134">
            <v>8619</v>
          </cell>
        </row>
        <row r="135">
          <cell r="B135">
            <v>5239</v>
          </cell>
          <cell r="C135">
            <v>851</v>
          </cell>
          <cell r="D135">
            <v>6010</v>
          </cell>
          <cell r="E135">
            <v>1199</v>
          </cell>
          <cell r="F135">
            <v>3227</v>
          </cell>
          <cell r="G135">
            <v>873</v>
          </cell>
          <cell r="H135">
            <v>2825</v>
          </cell>
          <cell r="I135">
            <v>7219</v>
          </cell>
          <cell r="J135">
            <v>1273</v>
          </cell>
          <cell r="K135">
            <v>8250</v>
          </cell>
          <cell r="L135">
            <v>4697</v>
          </cell>
          <cell r="M135">
            <v>4420</v>
          </cell>
          <cell r="N135">
            <v>3124</v>
          </cell>
          <cell r="O135">
            <v>3422</v>
          </cell>
          <cell r="P135">
            <v>5035</v>
          </cell>
          <cell r="Q135">
            <v>21282</v>
          </cell>
          <cell r="R135">
            <v>4017</v>
          </cell>
          <cell r="S135">
            <v>222</v>
          </cell>
          <cell r="T135">
            <v>2993</v>
          </cell>
          <cell r="U135">
            <v>7199</v>
          </cell>
          <cell r="Y135">
            <v>12083</v>
          </cell>
          <cell r="Z135">
            <v>7204</v>
          </cell>
          <cell r="AA135">
            <v>7302</v>
          </cell>
          <cell r="AB135">
            <v>5026</v>
          </cell>
          <cell r="AC135">
            <v>2472</v>
          </cell>
          <cell r="AD135">
            <v>598</v>
          </cell>
          <cell r="AE135">
            <v>1595</v>
          </cell>
          <cell r="AF135">
            <v>4035</v>
          </cell>
          <cell r="AG135">
            <v>8632</v>
          </cell>
          <cell r="AJ135">
            <v>2901</v>
          </cell>
          <cell r="AM135">
            <v>11580</v>
          </cell>
          <cell r="AP135">
            <v>5350</v>
          </cell>
          <cell r="AS135">
            <v>8150</v>
          </cell>
          <cell r="AT135">
            <v>5176</v>
          </cell>
          <cell r="AU135">
            <v>11661</v>
          </cell>
          <cell r="AV135">
            <v>11432</v>
          </cell>
          <cell r="AW135">
            <v>9812</v>
          </cell>
          <cell r="AX135">
            <v>1493</v>
          </cell>
          <cell r="AY135">
            <v>4264</v>
          </cell>
          <cell r="AZ135">
            <v>19322</v>
          </cell>
          <cell r="BA135">
            <v>174225</v>
          </cell>
          <cell r="BB135">
            <v>15697</v>
          </cell>
          <cell r="BC135">
            <v>-767</v>
          </cell>
          <cell r="BD135">
            <v>188869</v>
          </cell>
          <cell r="BE135">
            <v>3.4</v>
          </cell>
          <cell r="BF135">
            <v>0.9</v>
          </cell>
          <cell r="BG135">
            <v>3.1</v>
          </cell>
          <cell r="BH135">
            <v>2.2000000000000002</v>
          </cell>
          <cell r="BI135">
            <v>-1.4</v>
          </cell>
          <cell r="BJ135">
            <v>-1.2</v>
          </cell>
          <cell r="BK135">
            <v>1.9</v>
          </cell>
          <cell r="BL135">
            <v>1.7</v>
          </cell>
          <cell r="BM135">
            <v>-8.4</v>
          </cell>
          <cell r="BN135">
            <v>1.1000000000000001</v>
          </cell>
          <cell r="BO135">
            <v>1.2</v>
          </cell>
          <cell r="BP135">
            <v>1.2</v>
          </cell>
          <cell r="BQ135">
            <v>-1.2</v>
          </cell>
          <cell r="BR135">
            <v>-1.8</v>
          </cell>
          <cell r="BS135">
            <v>-2</v>
          </cell>
          <cell r="BT135">
            <v>-0.5</v>
          </cell>
          <cell r="BU135">
            <v>0.5</v>
          </cell>
          <cell r="BV135">
            <v>-2.2999999999999998</v>
          </cell>
          <cell r="BW135">
            <v>1.4</v>
          </cell>
          <cell r="BX135">
            <v>0.4</v>
          </cell>
          <cell r="CB135">
            <v>-0.6</v>
          </cell>
          <cell r="CC135">
            <v>-3</v>
          </cell>
          <cell r="CD135">
            <v>-0.5</v>
          </cell>
          <cell r="CE135">
            <v>-0.8</v>
          </cell>
          <cell r="CF135">
            <v>-1.2</v>
          </cell>
          <cell r="CG135">
            <v>3.5</v>
          </cell>
          <cell r="CH135">
            <v>-1.1000000000000001</v>
          </cell>
          <cell r="CI135">
            <v>-0.3</v>
          </cell>
          <cell r="CJ135">
            <v>-0.4</v>
          </cell>
          <cell r="CM135">
            <v>1</v>
          </cell>
          <cell r="CP135">
            <v>-1.2</v>
          </cell>
          <cell r="CS135">
            <v>0.1</v>
          </cell>
          <cell r="CV135">
            <v>-0.6</v>
          </cell>
          <cell r="CW135">
            <v>0.6</v>
          </cell>
          <cell r="CX135">
            <v>0.4</v>
          </cell>
          <cell r="CY135">
            <v>-0.2</v>
          </cell>
          <cell r="CZ135">
            <v>1.1000000000000001</v>
          </cell>
          <cell r="DA135">
            <v>0.2</v>
          </cell>
          <cell r="DB135">
            <v>0.3</v>
          </cell>
          <cell r="DC135">
            <v>0.8</v>
          </cell>
          <cell r="DD135">
            <v>0</v>
          </cell>
          <cell r="DE135">
            <v>-0.3</v>
          </cell>
          <cell r="DF135">
            <v>0</v>
          </cell>
          <cell r="DG135">
            <v>5308</v>
          </cell>
          <cell r="DH135">
            <v>863</v>
          </cell>
          <cell r="DI135">
            <v>6089</v>
          </cell>
          <cell r="DJ135">
            <v>1204</v>
          </cell>
          <cell r="DK135">
            <v>3175</v>
          </cell>
          <cell r="DL135">
            <v>875</v>
          </cell>
          <cell r="DM135">
            <v>2762</v>
          </cell>
          <cell r="DN135">
            <v>7146</v>
          </cell>
          <cell r="DO135">
            <v>1365</v>
          </cell>
          <cell r="DP135">
            <v>8214</v>
          </cell>
          <cell r="DQ135">
            <v>4740</v>
          </cell>
          <cell r="DR135">
            <v>4427</v>
          </cell>
          <cell r="DS135">
            <v>3069</v>
          </cell>
          <cell r="DT135">
            <v>3432</v>
          </cell>
          <cell r="DU135">
            <v>5014</v>
          </cell>
          <cell r="DV135">
            <v>21246</v>
          </cell>
          <cell r="DW135">
            <v>4009</v>
          </cell>
          <cell r="DX135">
            <v>220</v>
          </cell>
          <cell r="DY135">
            <v>2969</v>
          </cell>
          <cell r="DZ135">
            <v>7170</v>
          </cell>
          <cell r="ED135">
            <v>12254</v>
          </cell>
          <cell r="EE135">
            <v>7199</v>
          </cell>
          <cell r="EF135">
            <v>7356</v>
          </cell>
          <cell r="EG135">
            <v>5046</v>
          </cell>
          <cell r="EH135">
            <v>2472</v>
          </cell>
          <cell r="EI135">
            <v>595</v>
          </cell>
          <cell r="EJ135">
            <v>1607</v>
          </cell>
          <cell r="EK135">
            <v>4022</v>
          </cell>
          <cell r="EL135">
            <v>8631</v>
          </cell>
          <cell r="EO135">
            <v>2860</v>
          </cell>
          <cell r="ER135">
            <v>11635</v>
          </cell>
          <cell r="EU135">
            <v>5289</v>
          </cell>
          <cell r="EX135">
            <v>8044</v>
          </cell>
          <cell r="EY135">
            <v>5121</v>
          </cell>
          <cell r="EZ135">
            <v>11632</v>
          </cell>
          <cell r="FA135">
            <v>11403</v>
          </cell>
          <cell r="FB135">
            <v>9785</v>
          </cell>
          <cell r="FC135">
            <v>1495</v>
          </cell>
          <cell r="FD135">
            <v>4246</v>
          </cell>
          <cell r="FE135">
            <v>19322</v>
          </cell>
          <cell r="FF135">
            <v>174218</v>
          </cell>
          <cell r="FG135">
            <v>15394</v>
          </cell>
          <cell r="FH135">
            <v>-1209</v>
          </cell>
          <cell r="FI135">
            <v>188131</v>
          </cell>
          <cell r="FJ135">
            <v>7.3</v>
          </cell>
          <cell r="FK135">
            <v>3.5</v>
          </cell>
          <cell r="FL135">
            <v>6.9</v>
          </cell>
          <cell r="FM135">
            <v>0.1</v>
          </cell>
          <cell r="FN135">
            <v>-3.6</v>
          </cell>
          <cell r="FO135">
            <v>-0.4</v>
          </cell>
          <cell r="FP135">
            <v>-1.3</v>
          </cell>
          <cell r="FQ135">
            <v>-0.2</v>
          </cell>
          <cell r="FR135">
            <v>8.3000000000000007</v>
          </cell>
          <cell r="FS135">
            <v>0.4</v>
          </cell>
          <cell r="FT135">
            <v>4.0999999999999996</v>
          </cell>
          <cell r="FU135">
            <v>3.7</v>
          </cell>
          <cell r="FV135">
            <v>-4.2</v>
          </cell>
          <cell r="FW135">
            <v>-0.9</v>
          </cell>
          <cell r="FX135">
            <v>-3.7</v>
          </cell>
          <cell r="FY135">
            <v>-0.5</v>
          </cell>
          <cell r="FZ135">
            <v>0</v>
          </cell>
          <cell r="GA135">
            <v>-3.7</v>
          </cell>
          <cell r="GB135">
            <v>1.6</v>
          </cell>
          <cell r="GC135">
            <v>0</v>
          </cell>
          <cell r="GG135">
            <v>3.3</v>
          </cell>
          <cell r="GH135">
            <v>-3</v>
          </cell>
          <cell r="GI135">
            <v>0.6</v>
          </cell>
          <cell r="GJ135">
            <v>-0.1</v>
          </cell>
          <cell r="GK135">
            <v>-1</v>
          </cell>
          <cell r="GL135">
            <v>2</v>
          </cell>
          <cell r="GM135">
            <v>-0.3</v>
          </cell>
          <cell r="GN135">
            <v>-1.4</v>
          </cell>
          <cell r="GO135">
            <v>-0.8</v>
          </cell>
          <cell r="GR135">
            <v>-2.6</v>
          </cell>
          <cell r="GU135">
            <v>-0.5</v>
          </cell>
          <cell r="GX135">
            <v>-1.1000000000000001</v>
          </cell>
          <cell r="HA135">
            <v>-2.2000000000000002</v>
          </cell>
          <cell r="HB135">
            <v>-0.4</v>
          </cell>
          <cell r="HC135">
            <v>0</v>
          </cell>
          <cell r="HD135">
            <v>-0.6</v>
          </cell>
          <cell r="HE135">
            <v>0.5</v>
          </cell>
          <cell r="HF135">
            <v>0.5</v>
          </cell>
          <cell r="HG135">
            <v>-0.2</v>
          </cell>
          <cell r="HH135">
            <v>0.8</v>
          </cell>
          <cell r="HI135">
            <v>0.1</v>
          </cell>
          <cell r="HJ135">
            <v>-3.1</v>
          </cell>
          <cell r="HK135">
            <v>-0.6</v>
          </cell>
          <cell r="HL135">
            <v>4390</v>
          </cell>
          <cell r="HM135">
            <v>870</v>
          </cell>
          <cell r="HN135">
            <v>5152</v>
          </cell>
          <cell r="HO135">
            <v>1272</v>
          </cell>
          <cell r="HP135">
            <v>3286</v>
          </cell>
          <cell r="HQ135">
            <v>906</v>
          </cell>
          <cell r="HR135">
            <v>2854</v>
          </cell>
          <cell r="HS135">
            <v>7435</v>
          </cell>
          <cell r="HT135">
            <v>1359</v>
          </cell>
          <cell r="HU135">
            <v>8519</v>
          </cell>
          <cell r="HV135">
            <v>4737</v>
          </cell>
          <cell r="HW135">
            <v>4534</v>
          </cell>
          <cell r="HX135">
            <v>3171</v>
          </cell>
          <cell r="HY135">
            <v>3563</v>
          </cell>
          <cell r="HZ135">
            <v>5216</v>
          </cell>
          <cell r="IA135">
            <v>21824</v>
          </cell>
          <cell r="IB135">
            <v>4247</v>
          </cell>
          <cell r="IC135">
            <v>260</v>
          </cell>
          <cell r="ID135">
            <v>2838</v>
          </cell>
          <cell r="IE135">
            <v>7449</v>
          </cell>
          <cell r="II135">
            <v>12229</v>
          </cell>
          <cell r="IJ135">
            <v>7235</v>
          </cell>
          <cell r="IK135">
            <v>7188</v>
          </cell>
          <cell r="IL135">
            <v>4983</v>
          </cell>
          <cell r="IM135">
            <v>2465</v>
          </cell>
          <cell r="IN135">
            <v>618</v>
          </cell>
          <cell r="IO135">
            <v>1633</v>
          </cell>
          <cell r="IP135">
            <v>4038</v>
          </cell>
          <cell r="IQ135">
            <v>8687</v>
          </cell>
        </row>
        <row r="136">
          <cell r="B136">
            <v>5381</v>
          </cell>
          <cell r="C136">
            <v>857</v>
          </cell>
          <cell r="D136">
            <v>6155</v>
          </cell>
          <cell r="E136">
            <v>1198</v>
          </cell>
          <cell r="F136">
            <v>3157</v>
          </cell>
          <cell r="G136">
            <v>877</v>
          </cell>
          <cell r="H136">
            <v>2777</v>
          </cell>
          <cell r="I136">
            <v>7212</v>
          </cell>
          <cell r="J136">
            <v>1149</v>
          </cell>
          <cell r="K136">
            <v>8191</v>
          </cell>
          <cell r="L136">
            <v>4752</v>
          </cell>
          <cell r="M136">
            <v>4399</v>
          </cell>
          <cell r="N136">
            <v>3102</v>
          </cell>
          <cell r="O136">
            <v>3364</v>
          </cell>
          <cell r="P136">
            <v>4887</v>
          </cell>
          <cell r="Q136">
            <v>21075</v>
          </cell>
          <cell r="R136">
            <v>4013</v>
          </cell>
          <cell r="S136">
            <v>218</v>
          </cell>
          <cell r="T136">
            <v>3058</v>
          </cell>
          <cell r="U136">
            <v>7218</v>
          </cell>
          <cell r="Y136">
            <v>11927</v>
          </cell>
          <cell r="Z136">
            <v>6988</v>
          </cell>
          <cell r="AA136">
            <v>7211</v>
          </cell>
          <cell r="AB136">
            <v>4956</v>
          </cell>
          <cell r="AC136">
            <v>2463</v>
          </cell>
          <cell r="AD136">
            <v>589</v>
          </cell>
          <cell r="AE136">
            <v>1566</v>
          </cell>
          <cell r="AF136">
            <v>3987</v>
          </cell>
          <cell r="AG136">
            <v>8553</v>
          </cell>
          <cell r="AJ136">
            <v>2951</v>
          </cell>
          <cell r="AM136">
            <v>11497</v>
          </cell>
          <cell r="AP136">
            <v>5372</v>
          </cell>
          <cell r="AS136">
            <v>8189</v>
          </cell>
          <cell r="AT136">
            <v>5253</v>
          </cell>
          <cell r="AU136">
            <v>11716</v>
          </cell>
          <cell r="AV136">
            <v>11431</v>
          </cell>
          <cell r="AW136">
            <v>9926</v>
          </cell>
          <cell r="AX136">
            <v>1496</v>
          </cell>
          <cell r="AY136">
            <v>4265</v>
          </cell>
          <cell r="AZ136">
            <v>19468</v>
          </cell>
          <cell r="BA136">
            <v>173692</v>
          </cell>
          <cell r="BB136">
            <v>15654</v>
          </cell>
          <cell r="BC136">
            <v>-917</v>
          </cell>
          <cell r="BD136">
            <v>188137</v>
          </cell>
          <cell r="BE136">
            <v>2.7</v>
          </cell>
          <cell r="BF136">
            <v>0.6</v>
          </cell>
          <cell r="BG136">
            <v>2.4</v>
          </cell>
          <cell r="BH136">
            <v>-0.1</v>
          </cell>
          <cell r="BI136">
            <v>-2.2000000000000002</v>
          </cell>
          <cell r="BJ136">
            <v>0.4</v>
          </cell>
          <cell r="BK136">
            <v>-1.7</v>
          </cell>
          <cell r="BL136">
            <v>-0.1</v>
          </cell>
          <cell r="BM136">
            <v>-9.6999999999999993</v>
          </cell>
          <cell r="BN136">
            <v>-0.7</v>
          </cell>
          <cell r="BO136">
            <v>1.2</v>
          </cell>
          <cell r="BP136">
            <v>-0.5</v>
          </cell>
          <cell r="BQ136">
            <v>-0.7</v>
          </cell>
          <cell r="BR136">
            <v>-1.7</v>
          </cell>
          <cell r="BS136">
            <v>-2.9</v>
          </cell>
          <cell r="BT136">
            <v>-1</v>
          </cell>
          <cell r="BU136">
            <v>-0.1</v>
          </cell>
          <cell r="BV136">
            <v>-1.9</v>
          </cell>
          <cell r="BW136">
            <v>2.2000000000000002</v>
          </cell>
          <cell r="BX136">
            <v>0.3</v>
          </cell>
          <cell r="CB136">
            <v>-1.3</v>
          </cell>
          <cell r="CC136">
            <v>-3</v>
          </cell>
          <cell r="CD136">
            <v>-1.2</v>
          </cell>
          <cell r="CE136">
            <v>-1.4</v>
          </cell>
          <cell r="CF136">
            <v>-0.3</v>
          </cell>
          <cell r="CG136">
            <v>-1.6</v>
          </cell>
          <cell r="CH136">
            <v>-1.8</v>
          </cell>
          <cell r="CI136">
            <v>-1.2</v>
          </cell>
          <cell r="CJ136">
            <v>-0.9</v>
          </cell>
          <cell r="CM136">
            <v>1.7</v>
          </cell>
          <cell r="CP136">
            <v>-0.7</v>
          </cell>
          <cell r="CS136">
            <v>0.4</v>
          </cell>
          <cell r="CV136">
            <v>0.5</v>
          </cell>
          <cell r="CW136">
            <v>1.5</v>
          </cell>
          <cell r="CX136">
            <v>0.5</v>
          </cell>
          <cell r="CY136">
            <v>0</v>
          </cell>
          <cell r="CZ136">
            <v>1.2</v>
          </cell>
          <cell r="DA136">
            <v>0.2</v>
          </cell>
          <cell r="DB136">
            <v>0</v>
          </cell>
          <cell r="DC136">
            <v>0.8</v>
          </cell>
          <cell r="DD136">
            <v>-0.3</v>
          </cell>
          <cell r="DE136">
            <v>-0.3</v>
          </cell>
          <cell r="DF136">
            <v>-0.4</v>
          </cell>
          <cell r="DG136">
            <v>5517</v>
          </cell>
          <cell r="DH136">
            <v>855</v>
          </cell>
          <cell r="DI136">
            <v>6291</v>
          </cell>
          <cell r="DJ136">
            <v>1207</v>
          </cell>
          <cell r="DK136">
            <v>3152</v>
          </cell>
          <cell r="DL136">
            <v>870</v>
          </cell>
          <cell r="DM136">
            <v>2895</v>
          </cell>
          <cell r="DN136">
            <v>7322</v>
          </cell>
          <cell r="DO136">
            <v>1080</v>
          </cell>
          <cell r="DP136">
            <v>8275</v>
          </cell>
          <cell r="DQ136">
            <v>4737</v>
          </cell>
          <cell r="DR136">
            <v>4619</v>
          </cell>
          <cell r="DS136">
            <v>3075</v>
          </cell>
          <cell r="DT136">
            <v>3382</v>
          </cell>
          <cell r="DU136">
            <v>4881</v>
          </cell>
          <cell r="DV136">
            <v>21166</v>
          </cell>
          <cell r="DW136">
            <v>4028</v>
          </cell>
          <cell r="DX136">
            <v>217</v>
          </cell>
          <cell r="DY136">
            <v>3095</v>
          </cell>
          <cell r="DZ136">
            <v>7259</v>
          </cell>
          <cell r="ED136">
            <v>12053</v>
          </cell>
          <cell r="EE136">
            <v>7000</v>
          </cell>
          <cell r="EF136">
            <v>7201</v>
          </cell>
          <cell r="EG136">
            <v>4936</v>
          </cell>
          <cell r="EH136">
            <v>2443</v>
          </cell>
          <cell r="EI136">
            <v>593</v>
          </cell>
          <cell r="EJ136">
            <v>1545</v>
          </cell>
          <cell r="EK136">
            <v>3995</v>
          </cell>
          <cell r="EL136">
            <v>8521</v>
          </cell>
          <cell r="EO136">
            <v>2931</v>
          </cell>
          <cell r="ER136">
            <v>11408</v>
          </cell>
          <cell r="EU136">
            <v>5433</v>
          </cell>
          <cell r="EX136">
            <v>8274</v>
          </cell>
          <cell r="EY136">
            <v>5312</v>
          </cell>
          <cell r="EZ136">
            <v>11710</v>
          </cell>
          <cell r="FA136">
            <v>11425</v>
          </cell>
          <cell r="FB136">
            <v>9923</v>
          </cell>
          <cell r="FC136">
            <v>1494</v>
          </cell>
          <cell r="FD136">
            <v>4274</v>
          </cell>
          <cell r="FE136">
            <v>19467</v>
          </cell>
          <cell r="FF136">
            <v>174057</v>
          </cell>
          <cell r="FG136">
            <v>15883</v>
          </cell>
          <cell r="FH136">
            <v>-410</v>
          </cell>
          <cell r="FI136">
            <v>189228</v>
          </cell>
          <cell r="FJ136">
            <v>3.9</v>
          </cell>
          <cell r="FK136">
            <v>-1</v>
          </cell>
          <cell r="FL136">
            <v>3.3</v>
          </cell>
          <cell r="FM136">
            <v>0.2</v>
          </cell>
          <cell r="FN136">
            <v>-0.7</v>
          </cell>
          <cell r="FO136">
            <v>-0.6</v>
          </cell>
          <cell r="FP136">
            <v>4.8</v>
          </cell>
          <cell r="FQ136">
            <v>2.5</v>
          </cell>
          <cell r="FR136">
            <v>-20.9</v>
          </cell>
          <cell r="FS136">
            <v>0.7</v>
          </cell>
          <cell r="FT136">
            <v>-0.1</v>
          </cell>
          <cell r="FU136">
            <v>4.3</v>
          </cell>
          <cell r="FV136">
            <v>0.2</v>
          </cell>
          <cell r="FW136">
            <v>-1.5</v>
          </cell>
          <cell r="FX136">
            <v>-2.7</v>
          </cell>
          <cell r="FY136">
            <v>-0.4</v>
          </cell>
          <cell r="FZ136">
            <v>0.5</v>
          </cell>
          <cell r="GA136">
            <v>-1.5</v>
          </cell>
          <cell r="GB136">
            <v>4.2</v>
          </cell>
          <cell r="GC136">
            <v>1.2</v>
          </cell>
          <cell r="GG136">
            <v>-1.6</v>
          </cell>
          <cell r="GH136">
            <v>-2.8</v>
          </cell>
          <cell r="GI136">
            <v>-2.1</v>
          </cell>
          <cell r="GJ136">
            <v>-2.2000000000000002</v>
          </cell>
          <cell r="GK136">
            <v>-1.1000000000000001</v>
          </cell>
          <cell r="GL136">
            <v>-0.3</v>
          </cell>
          <cell r="GM136">
            <v>-3.9</v>
          </cell>
          <cell r="GN136">
            <v>-0.7</v>
          </cell>
          <cell r="GO136">
            <v>-1.3</v>
          </cell>
          <cell r="GR136">
            <v>2.5</v>
          </cell>
          <cell r="GU136">
            <v>-2</v>
          </cell>
          <cell r="GX136">
            <v>2.7</v>
          </cell>
          <cell r="HA136">
            <v>2.9</v>
          </cell>
          <cell r="HB136">
            <v>3.7</v>
          </cell>
          <cell r="HC136">
            <v>0.7</v>
          </cell>
          <cell r="HD136">
            <v>0.2</v>
          </cell>
          <cell r="HE136">
            <v>1.4</v>
          </cell>
          <cell r="HF136">
            <v>0</v>
          </cell>
          <cell r="HG136">
            <v>0.7</v>
          </cell>
          <cell r="HH136">
            <v>0.8</v>
          </cell>
          <cell r="HI136">
            <v>-0.1</v>
          </cell>
          <cell r="HJ136">
            <v>3.2</v>
          </cell>
          <cell r="HK136">
            <v>0.6</v>
          </cell>
          <cell r="HL136">
            <v>9150</v>
          </cell>
          <cell r="HM136">
            <v>866</v>
          </cell>
          <cell r="HN136">
            <v>9929</v>
          </cell>
          <cell r="HO136">
            <v>1201</v>
          </cell>
          <cell r="HP136">
            <v>3131</v>
          </cell>
          <cell r="HQ136">
            <v>874</v>
          </cell>
          <cell r="HR136">
            <v>2912</v>
          </cell>
          <cell r="HS136">
            <v>7315</v>
          </cell>
          <cell r="HT136">
            <v>1241</v>
          </cell>
          <cell r="HU136">
            <v>8341</v>
          </cell>
          <cell r="HV136">
            <v>5047</v>
          </cell>
          <cell r="HW136">
            <v>4668</v>
          </cell>
          <cell r="HX136">
            <v>3141</v>
          </cell>
          <cell r="HY136">
            <v>3486</v>
          </cell>
          <cell r="HZ136">
            <v>5106</v>
          </cell>
          <cell r="IA136">
            <v>21965</v>
          </cell>
          <cell r="IB136">
            <v>3895</v>
          </cell>
          <cell r="IC136">
            <v>200</v>
          </cell>
          <cell r="ID136">
            <v>3252</v>
          </cell>
          <cell r="IE136">
            <v>7167</v>
          </cell>
          <cell r="II136">
            <v>12446</v>
          </cell>
          <cell r="IJ136">
            <v>7261</v>
          </cell>
          <cell r="IK136">
            <v>7949</v>
          </cell>
          <cell r="IL136">
            <v>5277</v>
          </cell>
          <cell r="IM136">
            <v>2500</v>
          </cell>
          <cell r="IN136">
            <v>620</v>
          </cell>
          <cell r="IO136">
            <v>1581</v>
          </cell>
          <cell r="IP136">
            <v>4053</v>
          </cell>
          <cell r="IQ136">
            <v>8693</v>
          </cell>
        </row>
        <row r="137">
          <cell r="B137">
            <v>5387</v>
          </cell>
          <cell r="C137">
            <v>852</v>
          </cell>
          <cell r="D137">
            <v>6153</v>
          </cell>
          <cell r="E137">
            <v>1206</v>
          </cell>
          <cell r="F137">
            <v>3112</v>
          </cell>
          <cell r="G137">
            <v>888</v>
          </cell>
          <cell r="H137">
            <v>2716</v>
          </cell>
          <cell r="I137">
            <v>7218</v>
          </cell>
          <cell r="J137">
            <v>1065</v>
          </cell>
          <cell r="K137">
            <v>8162</v>
          </cell>
          <cell r="L137">
            <v>4762</v>
          </cell>
          <cell r="M137">
            <v>4398</v>
          </cell>
          <cell r="N137">
            <v>3093</v>
          </cell>
          <cell r="O137">
            <v>3342</v>
          </cell>
          <cell r="P137">
            <v>4782</v>
          </cell>
          <cell r="Q137">
            <v>20863</v>
          </cell>
          <cell r="R137">
            <v>4010</v>
          </cell>
          <cell r="S137">
            <v>216</v>
          </cell>
          <cell r="T137">
            <v>3109</v>
          </cell>
          <cell r="U137">
            <v>7237</v>
          </cell>
          <cell r="Y137">
            <v>11568</v>
          </cell>
          <cell r="Z137">
            <v>6855</v>
          </cell>
          <cell r="AA137">
            <v>7166</v>
          </cell>
          <cell r="AB137">
            <v>4898</v>
          </cell>
          <cell r="AC137">
            <v>2475</v>
          </cell>
          <cell r="AD137">
            <v>585</v>
          </cell>
          <cell r="AE137">
            <v>1557</v>
          </cell>
          <cell r="AF137">
            <v>3974</v>
          </cell>
          <cell r="AG137">
            <v>8558</v>
          </cell>
          <cell r="AJ137">
            <v>3019</v>
          </cell>
          <cell r="AM137">
            <v>11549</v>
          </cell>
          <cell r="AP137">
            <v>5374</v>
          </cell>
          <cell r="AS137">
            <v>8315</v>
          </cell>
          <cell r="AT137">
            <v>5338</v>
          </cell>
          <cell r="AU137">
            <v>11810</v>
          </cell>
          <cell r="AV137">
            <v>11456</v>
          </cell>
          <cell r="AW137">
            <v>10062</v>
          </cell>
          <cell r="AX137">
            <v>1504</v>
          </cell>
          <cell r="AY137">
            <v>4257</v>
          </cell>
          <cell r="AZ137">
            <v>19608</v>
          </cell>
          <cell r="BA137">
            <v>173063</v>
          </cell>
          <cell r="BB137">
            <v>15570</v>
          </cell>
          <cell r="BC137">
            <v>-1029</v>
          </cell>
          <cell r="BD137">
            <v>187314</v>
          </cell>
          <cell r="BE137">
            <v>0.1</v>
          </cell>
          <cell r="BF137">
            <v>-0.5</v>
          </cell>
          <cell r="BG137">
            <v>0</v>
          </cell>
          <cell r="BH137">
            <v>0.7</v>
          </cell>
          <cell r="BI137">
            <v>-1.4</v>
          </cell>
          <cell r="BJ137">
            <v>1.3</v>
          </cell>
          <cell r="BK137">
            <v>-2.2000000000000002</v>
          </cell>
          <cell r="BL137">
            <v>0.1</v>
          </cell>
          <cell r="BM137">
            <v>-7.3</v>
          </cell>
          <cell r="BN137">
            <v>-0.4</v>
          </cell>
          <cell r="BO137">
            <v>0.2</v>
          </cell>
          <cell r="BP137">
            <v>0</v>
          </cell>
          <cell r="BQ137">
            <v>-0.3</v>
          </cell>
          <cell r="BR137">
            <v>-0.7</v>
          </cell>
          <cell r="BS137">
            <v>-2.1</v>
          </cell>
          <cell r="BT137">
            <v>-1</v>
          </cell>
          <cell r="BU137">
            <v>-0.1</v>
          </cell>
          <cell r="BV137">
            <v>-0.9</v>
          </cell>
          <cell r="BW137">
            <v>1.7</v>
          </cell>
          <cell r="BX137">
            <v>0.3</v>
          </cell>
          <cell r="CB137">
            <v>-3</v>
          </cell>
          <cell r="CC137">
            <v>-1.9</v>
          </cell>
          <cell r="CD137">
            <v>-0.6</v>
          </cell>
          <cell r="CE137">
            <v>-1.2</v>
          </cell>
          <cell r="CF137">
            <v>0.5</v>
          </cell>
          <cell r="CG137">
            <v>-0.6</v>
          </cell>
          <cell r="CH137">
            <v>-0.6</v>
          </cell>
          <cell r="CI137">
            <v>-0.3</v>
          </cell>
          <cell r="CJ137">
            <v>0</v>
          </cell>
          <cell r="CM137">
            <v>2.2999999999999998</v>
          </cell>
          <cell r="CP137">
            <v>0.5</v>
          </cell>
          <cell r="CS137">
            <v>0</v>
          </cell>
          <cell r="CV137">
            <v>1.5</v>
          </cell>
          <cell r="CW137">
            <v>1.6</v>
          </cell>
          <cell r="CX137">
            <v>0.8</v>
          </cell>
          <cell r="CY137">
            <v>0.2</v>
          </cell>
          <cell r="CZ137">
            <v>1.4</v>
          </cell>
          <cell r="DA137">
            <v>0.5</v>
          </cell>
          <cell r="DB137">
            <v>-0.2</v>
          </cell>
          <cell r="DC137">
            <v>0.7</v>
          </cell>
          <cell r="DD137">
            <v>-0.4</v>
          </cell>
          <cell r="DE137">
            <v>-0.5</v>
          </cell>
          <cell r="DF137">
            <v>-0.4</v>
          </cell>
          <cell r="DG137">
            <v>5181</v>
          </cell>
          <cell r="DH137">
            <v>848</v>
          </cell>
          <cell r="DI137">
            <v>5944</v>
          </cell>
          <cell r="DJ137">
            <v>1148</v>
          </cell>
          <cell r="DK137">
            <v>3164</v>
          </cell>
          <cell r="DL137">
            <v>891</v>
          </cell>
          <cell r="DM137">
            <v>2642</v>
          </cell>
          <cell r="DN137">
            <v>7108</v>
          </cell>
          <cell r="DO137">
            <v>1076</v>
          </cell>
          <cell r="DP137">
            <v>8049</v>
          </cell>
          <cell r="DQ137">
            <v>4804</v>
          </cell>
          <cell r="DR137">
            <v>4078</v>
          </cell>
          <cell r="DS137">
            <v>3174</v>
          </cell>
          <cell r="DT137">
            <v>3279</v>
          </cell>
          <cell r="DU137">
            <v>4807</v>
          </cell>
          <cell r="DV137">
            <v>20812</v>
          </cell>
          <cell r="DW137">
            <v>3997</v>
          </cell>
          <cell r="DX137">
            <v>215</v>
          </cell>
          <cell r="DY137">
            <v>3103</v>
          </cell>
          <cell r="DZ137">
            <v>7216</v>
          </cell>
          <cell r="ED137">
            <v>11458</v>
          </cell>
          <cell r="EE137">
            <v>6791</v>
          </cell>
          <cell r="EF137">
            <v>7129</v>
          </cell>
          <cell r="EG137">
            <v>4915</v>
          </cell>
          <cell r="EH137">
            <v>2495</v>
          </cell>
          <cell r="EI137">
            <v>585</v>
          </cell>
          <cell r="EJ137">
            <v>1559</v>
          </cell>
          <cell r="EK137">
            <v>3934</v>
          </cell>
          <cell r="EL137">
            <v>8539</v>
          </cell>
          <cell r="EO137">
            <v>3056</v>
          </cell>
          <cell r="ER137">
            <v>11550</v>
          </cell>
          <cell r="EU137">
            <v>5351</v>
          </cell>
          <cell r="EX137">
            <v>8261</v>
          </cell>
          <cell r="EY137">
            <v>5309</v>
          </cell>
          <cell r="EZ137">
            <v>11858</v>
          </cell>
          <cell r="FA137">
            <v>11459</v>
          </cell>
          <cell r="FB137">
            <v>10065</v>
          </cell>
          <cell r="FC137">
            <v>1501</v>
          </cell>
          <cell r="FD137">
            <v>4273</v>
          </cell>
          <cell r="FE137">
            <v>19609</v>
          </cell>
          <cell r="FF137">
            <v>172585</v>
          </cell>
          <cell r="FG137">
            <v>15636</v>
          </cell>
          <cell r="FH137">
            <v>-1186</v>
          </cell>
          <cell r="FI137">
            <v>186740</v>
          </cell>
          <cell r="FJ137">
            <v>-6.1</v>
          </cell>
          <cell r="FK137">
            <v>-0.8</v>
          </cell>
          <cell r="FL137">
            <v>-5.5</v>
          </cell>
          <cell r="FM137">
            <v>-4.9000000000000004</v>
          </cell>
          <cell r="FN137">
            <v>0.4</v>
          </cell>
          <cell r="FO137">
            <v>2.5</v>
          </cell>
          <cell r="FP137">
            <v>-8.6999999999999993</v>
          </cell>
          <cell r="FQ137">
            <v>-2.9</v>
          </cell>
          <cell r="FR137">
            <v>-0.4</v>
          </cell>
          <cell r="FS137">
            <v>-2.7</v>
          </cell>
          <cell r="FT137">
            <v>1.4</v>
          </cell>
          <cell r="FU137">
            <v>-11.7</v>
          </cell>
          <cell r="FV137">
            <v>3.2</v>
          </cell>
          <cell r="FW137">
            <v>-3</v>
          </cell>
          <cell r="FX137">
            <v>-1.5</v>
          </cell>
          <cell r="FY137">
            <v>-1.7</v>
          </cell>
          <cell r="FZ137">
            <v>-0.8</v>
          </cell>
          <cell r="GA137">
            <v>-0.9</v>
          </cell>
          <cell r="GB137">
            <v>0.2</v>
          </cell>
          <cell r="GC137">
            <v>-0.6</v>
          </cell>
          <cell r="GG137">
            <v>-4.9000000000000004</v>
          </cell>
          <cell r="GH137">
            <v>-3</v>
          </cell>
          <cell r="GI137">
            <v>-1</v>
          </cell>
          <cell r="GJ137">
            <v>-0.4</v>
          </cell>
          <cell r="GK137">
            <v>2.1</v>
          </cell>
          <cell r="GL137">
            <v>-1.4</v>
          </cell>
          <cell r="GM137">
            <v>0.9</v>
          </cell>
          <cell r="GN137">
            <v>-1.5</v>
          </cell>
          <cell r="GO137">
            <v>0.2</v>
          </cell>
          <cell r="GR137">
            <v>4.3</v>
          </cell>
          <cell r="GU137">
            <v>1.2</v>
          </cell>
          <cell r="GX137">
            <v>-1.5</v>
          </cell>
          <cell r="HA137">
            <v>-0.2</v>
          </cell>
          <cell r="HB137">
            <v>-0.1</v>
          </cell>
          <cell r="HC137">
            <v>1.3</v>
          </cell>
          <cell r="HD137">
            <v>0.3</v>
          </cell>
          <cell r="HE137">
            <v>1.4</v>
          </cell>
          <cell r="HF137">
            <v>0.5</v>
          </cell>
          <cell r="HG137">
            <v>0</v>
          </cell>
          <cell r="HH137">
            <v>0.7</v>
          </cell>
          <cell r="HI137">
            <v>-0.8</v>
          </cell>
          <cell r="HJ137">
            <v>-1.6</v>
          </cell>
          <cell r="HK137">
            <v>-1.3</v>
          </cell>
          <cell r="HL137">
            <v>3908</v>
          </cell>
          <cell r="HM137">
            <v>838</v>
          </cell>
          <cell r="HN137">
            <v>4665</v>
          </cell>
          <cell r="HO137">
            <v>1101</v>
          </cell>
          <cell r="HP137">
            <v>3100</v>
          </cell>
          <cell r="HQ137">
            <v>864</v>
          </cell>
          <cell r="HR137">
            <v>2534</v>
          </cell>
          <cell r="HS137">
            <v>6874</v>
          </cell>
          <cell r="HT137">
            <v>902</v>
          </cell>
          <cell r="HU137">
            <v>7721</v>
          </cell>
          <cell r="HV137">
            <v>4675</v>
          </cell>
          <cell r="HW137">
            <v>3925</v>
          </cell>
          <cell r="HX137">
            <v>3003</v>
          </cell>
          <cell r="HY137">
            <v>2991</v>
          </cell>
          <cell r="HZ137">
            <v>4491</v>
          </cell>
          <cell r="IA137">
            <v>19672</v>
          </cell>
          <cell r="IB137">
            <v>3889</v>
          </cell>
          <cell r="IC137">
            <v>181</v>
          </cell>
          <cell r="ID137">
            <v>3236</v>
          </cell>
          <cell r="IE137">
            <v>7111</v>
          </cell>
          <cell r="II137">
            <v>10642</v>
          </cell>
          <cell r="IJ137">
            <v>6468</v>
          </cell>
          <cell r="IK137">
            <v>6733</v>
          </cell>
          <cell r="IL137">
            <v>4879</v>
          </cell>
          <cell r="IM137">
            <v>2455</v>
          </cell>
          <cell r="IN137">
            <v>572</v>
          </cell>
          <cell r="IO137">
            <v>1517</v>
          </cell>
          <cell r="IP137">
            <v>3876</v>
          </cell>
          <cell r="IQ137">
            <v>8390</v>
          </cell>
        </row>
        <row r="138">
          <cell r="B138">
            <v>5181</v>
          </cell>
          <cell r="C138">
            <v>840</v>
          </cell>
          <cell r="D138">
            <v>5939</v>
          </cell>
          <cell r="E138">
            <v>1229</v>
          </cell>
          <cell r="F138">
            <v>3099</v>
          </cell>
          <cell r="G138">
            <v>921</v>
          </cell>
          <cell r="H138">
            <v>2702</v>
          </cell>
          <cell r="I138">
            <v>7313</v>
          </cell>
          <cell r="J138">
            <v>1027</v>
          </cell>
          <cell r="K138">
            <v>8251</v>
          </cell>
          <cell r="L138">
            <v>4703</v>
          </cell>
          <cell r="M138">
            <v>4439</v>
          </cell>
          <cell r="N138">
            <v>3066</v>
          </cell>
          <cell r="O138">
            <v>3341</v>
          </cell>
          <cell r="P138">
            <v>4800</v>
          </cell>
          <cell r="Q138">
            <v>20666</v>
          </cell>
          <cell r="R138">
            <v>4026</v>
          </cell>
          <cell r="S138">
            <v>215</v>
          </cell>
          <cell r="T138">
            <v>3120</v>
          </cell>
          <cell r="U138">
            <v>7254</v>
          </cell>
          <cell r="Y138">
            <v>11094</v>
          </cell>
          <cell r="Z138">
            <v>6780</v>
          </cell>
          <cell r="AA138">
            <v>7219</v>
          </cell>
          <cell r="AB138">
            <v>4884</v>
          </cell>
          <cell r="AC138">
            <v>2485</v>
          </cell>
          <cell r="AD138">
            <v>602</v>
          </cell>
          <cell r="AE138">
            <v>1566</v>
          </cell>
          <cell r="AF138">
            <v>4006</v>
          </cell>
          <cell r="AG138">
            <v>8640</v>
          </cell>
          <cell r="AJ138">
            <v>3089</v>
          </cell>
          <cell r="AM138">
            <v>11729</v>
          </cell>
          <cell r="AP138">
            <v>5320</v>
          </cell>
          <cell r="AS138">
            <v>8463</v>
          </cell>
          <cell r="AT138">
            <v>5391</v>
          </cell>
          <cell r="AU138">
            <v>11965</v>
          </cell>
          <cell r="AV138">
            <v>11477</v>
          </cell>
          <cell r="AW138">
            <v>10172</v>
          </cell>
          <cell r="AX138">
            <v>1513</v>
          </cell>
          <cell r="AY138">
            <v>4234</v>
          </cell>
          <cell r="AZ138">
            <v>19742</v>
          </cell>
          <cell r="BA138">
            <v>172330</v>
          </cell>
          <cell r="BB138">
            <v>15464</v>
          </cell>
          <cell r="BC138">
            <v>-747</v>
          </cell>
          <cell r="BD138">
            <v>186759</v>
          </cell>
          <cell r="BE138">
            <v>-3.8</v>
          </cell>
          <cell r="BF138">
            <v>-1.5</v>
          </cell>
          <cell r="BG138">
            <v>-3.5</v>
          </cell>
          <cell r="BH138">
            <v>1.9</v>
          </cell>
          <cell r="BI138">
            <v>-0.4</v>
          </cell>
          <cell r="BJ138">
            <v>3.7</v>
          </cell>
          <cell r="BK138">
            <v>-0.5</v>
          </cell>
          <cell r="BL138">
            <v>1.3</v>
          </cell>
          <cell r="BM138">
            <v>-3.6</v>
          </cell>
          <cell r="BN138">
            <v>1.1000000000000001</v>
          </cell>
          <cell r="BO138">
            <v>-1.2</v>
          </cell>
          <cell r="BP138">
            <v>0.9</v>
          </cell>
          <cell r="BQ138">
            <v>-0.9</v>
          </cell>
          <cell r="BR138">
            <v>0</v>
          </cell>
          <cell r="BS138">
            <v>0.4</v>
          </cell>
          <cell r="BT138">
            <v>-0.9</v>
          </cell>
          <cell r="BU138">
            <v>0.4</v>
          </cell>
          <cell r="BV138">
            <v>-0.5</v>
          </cell>
          <cell r="BW138">
            <v>0.4</v>
          </cell>
          <cell r="BX138">
            <v>0.2</v>
          </cell>
          <cell r="CB138">
            <v>-4.0999999999999996</v>
          </cell>
          <cell r="CC138">
            <v>-1.1000000000000001</v>
          </cell>
          <cell r="CD138">
            <v>0.7</v>
          </cell>
          <cell r="CE138">
            <v>-0.3</v>
          </cell>
          <cell r="CF138">
            <v>0.4</v>
          </cell>
          <cell r="CG138">
            <v>2.8</v>
          </cell>
          <cell r="CH138">
            <v>0.6</v>
          </cell>
          <cell r="CI138">
            <v>0.8</v>
          </cell>
          <cell r="CJ138">
            <v>1</v>
          </cell>
          <cell r="CM138">
            <v>2.2999999999999998</v>
          </cell>
          <cell r="CP138">
            <v>1.6</v>
          </cell>
          <cell r="CS138">
            <v>-1</v>
          </cell>
          <cell r="CV138">
            <v>1.8</v>
          </cell>
          <cell r="CW138">
            <v>1</v>
          </cell>
          <cell r="CX138">
            <v>1.3</v>
          </cell>
          <cell r="CY138">
            <v>0.2</v>
          </cell>
          <cell r="CZ138">
            <v>1.1000000000000001</v>
          </cell>
          <cell r="DA138">
            <v>0.7</v>
          </cell>
          <cell r="DB138">
            <v>-0.5</v>
          </cell>
          <cell r="DC138">
            <v>0.7</v>
          </cell>
          <cell r="DD138">
            <v>-0.4</v>
          </cell>
          <cell r="DE138">
            <v>-0.7</v>
          </cell>
          <cell r="DF138">
            <v>-0.3</v>
          </cell>
          <cell r="DG138">
            <v>5391</v>
          </cell>
          <cell r="DH138">
            <v>849</v>
          </cell>
          <cell r="DI138">
            <v>6151</v>
          </cell>
          <cell r="DJ138">
            <v>1295</v>
          </cell>
          <cell r="DK138">
            <v>3033</v>
          </cell>
          <cell r="DL138">
            <v>921</v>
          </cell>
          <cell r="DM138">
            <v>2646</v>
          </cell>
          <cell r="DN138">
            <v>7314</v>
          </cell>
          <cell r="DO138">
            <v>1061</v>
          </cell>
          <cell r="DP138">
            <v>8266</v>
          </cell>
          <cell r="DQ138">
            <v>4688</v>
          </cell>
          <cell r="DR138">
            <v>4563</v>
          </cell>
          <cell r="DS138">
            <v>3026</v>
          </cell>
          <cell r="DT138">
            <v>3379</v>
          </cell>
          <cell r="DU138">
            <v>4707</v>
          </cell>
          <cell r="DV138">
            <v>20609</v>
          </cell>
          <cell r="DW138">
            <v>4016</v>
          </cell>
          <cell r="DX138">
            <v>216</v>
          </cell>
          <cell r="DY138">
            <v>3118</v>
          </cell>
          <cell r="DZ138">
            <v>7245</v>
          </cell>
          <cell r="ED138">
            <v>11150</v>
          </cell>
          <cell r="EE138">
            <v>6843</v>
          </cell>
          <cell r="EF138">
            <v>7179</v>
          </cell>
          <cell r="EG138">
            <v>4856</v>
          </cell>
          <cell r="EH138">
            <v>2490</v>
          </cell>
          <cell r="EI138">
            <v>583</v>
          </cell>
          <cell r="EJ138">
            <v>1570</v>
          </cell>
          <cell r="EK138">
            <v>4017</v>
          </cell>
          <cell r="EL138">
            <v>8647</v>
          </cell>
          <cell r="EO138">
            <v>3080</v>
          </cell>
          <cell r="ER138">
            <v>11740</v>
          </cell>
          <cell r="EU138">
            <v>5343</v>
          </cell>
          <cell r="EX138">
            <v>8462</v>
          </cell>
          <cell r="EY138">
            <v>5404</v>
          </cell>
          <cell r="EZ138">
            <v>11878</v>
          </cell>
          <cell r="FA138">
            <v>11504</v>
          </cell>
          <cell r="FB138">
            <v>10154</v>
          </cell>
          <cell r="FC138">
            <v>1517</v>
          </cell>
          <cell r="FD138">
            <v>4211</v>
          </cell>
          <cell r="FE138">
            <v>19744</v>
          </cell>
          <cell r="FF138">
            <v>172602</v>
          </cell>
          <cell r="FG138">
            <v>15256</v>
          </cell>
          <cell r="FH138">
            <v>-1139</v>
          </cell>
          <cell r="FI138">
            <v>186442</v>
          </cell>
          <cell r="FJ138">
            <v>4.0999999999999996</v>
          </cell>
          <cell r="FK138">
            <v>0.1</v>
          </cell>
          <cell r="FL138">
            <v>3.5</v>
          </cell>
          <cell r="FM138">
            <v>12.9</v>
          </cell>
          <cell r="FN138">
            <v>-4.0999999999999996</v>
          </cell>
          <cell r="FO138">
            <v>3.4</v>
          </cell>
          <cell r="FP138">
            <v>0.1</v>
          </cell>
          <cell r="FQ138">
            <v>2.9</v>
          </cell>
          <cell r="FR138">
            <v>-1.4</v>
          </cell>
          <cell r="FS138">
            <v>2.7</v>
          </cell>
          <cell r="FT138">
            <v>-2.4</v>
          </cell>
          <cell r="FU138">
            <v>11.9</v>
          </cell>
          <cell r="FV138">
            <v>-4.7</v>
          </cell>
          <cell r="FW138">
            <v>3</v>
          </cell>
          <cell r="FX138">
            <v>-2.1</v>
          </cell>
          <cell r="FY138">
            <v>-1</v>
          </cell>
          <cell r="FZ138">
            <v>0.5</v>
          </cell>
          <cell r="GA138">
            <v>0.5</v>
          </cell>
          <cell r="GB138">
            <v>0.5</v>
          </cell>
          <cell r="GC138">
            <v>0.4</v>
          </cell>
          <cell r="GG138">
            <v>-2.7</v>
          </cell>
          <cell r="GH138">
            <v>0.8</v>
          </cell>
          <cell r="GI138">
            <v>0.7</v>
          </cell>
          <cell r="GJ138">
            <v>-1.2</v>
          </cell>
          <cell r="GK138">
            <v>-0.2</v>
          </cell>
          <cell r="GL138">
            <v>-0.2</v>
          </cell>
          <cell r="GM138">
            <v>0.7</v>
          </cell>
          <cell r="GN138">
            <v>2.1</v>
          </cell>
          <cell r="GO138">
            <v>1.3</v>
          </cell>
          <cell r="GR138">
            <v>0.8</v>
          </cell>
          <cell r="GU138">
            <v>1.6</v>
          </cell>
          <cell r="GX138">
            <v>-0.1</v>
          </cell>
          <cell r="HA138">
            <v>2.4</v>
          </cell>
          <cell r="HB138">
            <v>1.8</v>
          </cell>
          <cell r="HC138">
            <v>0.2</v>
          </cell>
          <cell r="HD138">
            <v>0.4</v>
          </cell>
          <cell r="HE138">
            <v>0.9</v>
          </cell>
          <cell r="HF138">
            <v>1</v>
          </cell>
          <cell r="HG138">
            <v>-1.4</v>
          </cell>
          <cell r="HH138">
            <v>0.7</v>
          </cell>
          <cell r="HI138">
            <v>0</v>
          </cell>
          <cell r="HJ138">
            <v>-2.4</v>
          </cell>
          <cell r="HK138">
            <v>-0.2</v>
          </cell>
          <cell r="HL138">
            <v>3949</v>
          </cell>
          <cell r="HM138">
            <v>840</v>
          </cell>
          <cell r="HN138">
            <v>4728</v>
          </cell>
          <cell r="HO138">
            <v>1281</v>
          </cell>
          <cell r="HP138">
            <v>3007</v>
          </cell>
          <cell r="HQ138">
            <v>914</v>
          </cell>
          <cell r="HR138">
            <v>2647</v>
          </cell>
          <cell r="HS138">
            <v>7265</v>
          </cell>
          <cell r="HT138">
            <v>1081</v>
          </cell>
          <cell r="HU138">
            <v>8223</v>
          </cell>
          <cell r="HV138">
            <v>4510</v>
          </cell>
          <cell r="HW138">
            <v>4561</v>
          </cell>
          <cell r="HX138">
            <v>3029</v>
          </cell>
          <cell r="HY138">
            <v>3430</v>
          </cell>
          <cell r="HZ138">
            <v>4596</v>
          </cell>
          <cell r="IA138">
            <v>20373</v>
          </cell>
          <cell r="IB138">
            <v>4019</v>
          </cell>
          <cell r="IC138">
            <v>227</v>
          </cell>
          <cell r="ID138">
            <v>2959</v>
          </cell>
          <cell r="IE138">
            <v>7163</v>
          </cell>
          <cell r="II138">
            <v>11599</v>
          </cell>
          <cell r="IJ138">
            <v>6869</v>
          </cell>
          <cell r="IK138">
            <v>6995</v>
          </cell>
          <cell r="IL138">
            <v>4615</v>
          </cell>
          <cell r="IM138">
            <v>2480</v>
          </cell>
          <cell r="IN138">
            <v>547</v>
          </cell>
          <cell r="IO138">
            <v>1550</v>
          </cell>
          <cell r="IP138">
            <v>4001</v>
          </cell>
          <cell r="IQ138">
            <v>8567</v>
          </cell>
        </row>
        <row r="139">
          <cell r="B139">
            <v>4968</v>
          </cell>
          <cell r="C139">
            <v>827</v>
          </cell>
          <cell r="D139">
            <v>5718</v>
          </cell>
          <cell r="E139">
            <v>1262</v>
          </cell>
          <cell r="F139">
            <v>3107</v>
          </cell>
          <cell r="G139">
            <v>950</v>
          </cell>
          <cell r="H139">
            <v>2755</v>
          </cell>
          <cell r="I139">
            <v>7475</v>
          </cell>
          <cell r="J139">
            <v>1062</v>
          </cell>
          <cell r="K139">
            <v>8444</v>
          </cell>
          <cell r="L139">
            <v>4669</v>
          </cell>
          <cell r="M139">
            <v>4455</v>
          </cell>
          <cell r="N139">
            <v>3027</v>
          </cell>
          <cell r="O139">
            <v>3317</v>
          </cell>
          <cell r="P139">
            <v>4903</v>
          </cell>
          <cell r="Q139">
            <v>20503</v>
          </cell>
          <cell r="R139">
            <v>4061</v>
          </cell>
          <cell r="S139">
            <v>213</v>
          </cell>
          <cell r="T139">
            <v>3100</v>
          </cell>
          <cell r="U139">
            <v>7274</v>
          </cell>
          <cell r="Y139">
            <v>10808</v>
          </cell>
          <cell r="Z139">
            <v>6790</v>
          </cell>
          <cell r="AA139">
            <v>7343</v>
          </cell>
          <cell r="AB139">
            <v>4915</v>
          </cell>
          <cell r="AC139">
            <v>2512</v>
          </cell>
          <cell r="AD139">
            <v>640</v>
          </cell>
          <cell r="AE139">
            <v>1580</v>
          </cell>
          <cell r="AF139">
            <v>4027</v>
          </cell>
          <cell r="AG139">
            <v>8747</v>
          </cell>
          <cell r="AJ139">
            <v>3138</v>
          </cell>
          <cell r="AM139">
            <v>11923</v>
          </cell>
          <cell r="AP139">
            <v>5233</v>
          </cell>
          <cell r="AS139">
            <v>8576</v>
          </cell>
          <cell r="AT139">
            <v>5411</v>
          </cell>
          <cell r="AU139">
            <v>12140</v>
          </cell>
          <cell r="AV139">
            <v>11488</v>
          </cell>
          <cell r="AW139">
            <v>10208</v>
          </cell>
          <cell r="AX139">
            <v>1522</v>
          </cell>
          <cell r="AY139">
            <v>4203</v>
          </cell>
          <cell r="AZ139">
            <v>19875</v>
          </cell>
          <cell r="BA139">
            <v>172026</v>
          </cell>
          <cell r="BB139">
            <v>15397</v>
          </cell>
          <cell r="BC139">
            <v>-276</v>
          </cell>
          <cell r="BD139">
            <v>186864</v>
          </cell>
          <cell r="BE139">
            <v>-4.0999999999999996</v>
          </cell>
          <cell r="BF139">
            <v>-1.5</v>
          </cell>
          <cell r="BG139">
            <v>-3.7</v>
          </cell>
          <cell r="BH139">
            <v>2.7</v>
          </cell>
          <cell r="BI139">
            <v>0.2</v>
          </cell>
          <cell r="BJ139">
            <v>3.1</v>
          </cell>
          <cell r="BK139">
            <v>2</v>
          </cell>
          <cell r="BL139">
            <v>2.2000000000000002</v>
          </cell>
          <cell r="BM139">
            <v>3.4</v>
          </cell>
          <cell r="BN139">
            <v>2.2999999999999998</v>
          </cell>
          <cell r="BO139">
            <v>-0.7</v>
          </cell>
          <cell r="BP139">
            <v>0.4</v>
          </cell>
          <cell r="BQ139">
            <v>-1.3</v>
          </cell>
          <cell r="BR139">
            <v>-0.7</v>
          </cell>
          <cell r="BS139">
            <v>2.2000000000000002</v>
          </cell>
          <cell r="BT139">
            <v>-0.8</v>
          </cell>
          <cell r="BU139">
            <v>0.9</v>
          </cell>
          <cell r="BV139">
            <v>-0.9</v>
          </cell>
          <cell r="BW139">
            <v>-0.6</v>
          </cell>
          <cell r="BX139">
            <v>0.3</v>
          </cell>
          <cell r="CB139">
            <v>-2.6</v>
          </cell>
          <cell r="CC139">
            <v>0.1</v>
          </cell>
          <cell r="CD139">
            <v>1.7</v>
          </cell>
          <cell r="CE139">
            <v>0.6</v>
          </cell>
          <cell r="CF139">
            <v>1.1000000000000001</v>
          </cell>
          <cell r="CG139">
            <v>6.4</v>
          </cell>
          <cell r="CH139">
            <v>0.9</v>
          </cell>
          <cell r="CI139">
            <v>0.5</v>
          </cell>
          <cell r="CJ139">
            <v>1.2</v>
          </cell>
          <cell r="CM139">
            <v>1.6</v>
          </cell>
          <cell r="CP139">
            <v>1.7</v>
          </cell>
          <cell r="CS139">
            <v>-1.6</v>
          </cell>
          <cell r="CV139">
            <v>1.3</v>
          </cell>
          <cell r="CW139">
            <v>0.4</v>
          </cell>
          <cell r="CX139">
            <v>1.5</v>
          </cell>
          <cell r="CY139">
            <v>0.1</v>
          </cell>
          <cell r="CZ139">
            <v>0.4</v>
          </cell>
          <cell r="DA139">
            <v>0.6</v>
          </cell>
          <cell r="DB139">
            <v>-0.7</v>
          </cell>
          <cell r="DC139">
            <v>0.7</v>
          </cell>
          <cell r="DD139">
            <v>-0.2</v>
          </cell>
          <cell r="DE139">
            <v>-0.4</v>
          </cell>
          <cell r="DF139">
            <v>0.1</v>
          </cell>
          <cell r="DG139">
            <v>4993</v>
          </cell>
          <cell r="DH139">
            <v>821</v>
          </cell>
          <cell r="DI139">
            <v>5734</v>
          </cell>
          <cell r="DJ139">
            <v>1232</v>
          </cell>
          <cell r="DK139">
            <v>3115</v>
          </cell>
          <cell r="DL139">
            <v>921</v>
          </cell>
          <cell r="DM139">
            <v>2824</v>
          </cell>
          <cell r="DN139">
            <v>7469</v>
          </cell>
          <cell r="DO139">
            <v>958</v>
          </cell>
          <cell r="DP139">
            <v>8398</v>
          </cell>
          <cell r="DQ139">
            <v>4659</v>
          </cell>
          <cell r="DR139">
            <v>4527</v>
          </cell>
          <cell r="DS139">
            <v>3021</v>
          </cell>
          <cell r="DT139">
            <v>3333</v>
          </cell>
          <cell r="DU139">
            <v>4955</v>
          </cell>
          <cell r="DV139">
            <v>20580</v>
          </cell>
          <cell r="DW139">
            <v>4070</v>
          </cell>
          <cell r="DX139">
            <v>213</v>
          </cell>
          <cell r="DY139">
            <v>3101</v>
          </cell>
          <cell r="DZ139">
            <v>7286</v>
          </cell>
          <cell r="ED139">
            <v>10724</v>
          </cell>
          <cell r="EE139">
            <v>6775</v>
          </cell>
          <cell r="EF139">
            <v>7416</v>
          </cell>
          <cell r="EG139">
            <v>4907</v>
          </cell>
          <cell r="EH139">
            <v>2498</v>
          </cell>
          <cell r="EI139">
            <v>649</v>
          </cell>
          <cell r="EJ139">
            <v>1578</v>
          </cell>
          <cell r="EK139">
            <v>4044</v>
          </cell>
          <cell r="EL139">
            <v>8752</v>
          </cell>
          <cell r="EO139">
            <v>3131</v>
          </cell>
          <cell r="ER139">
            <v>11935</v>
          </cell>
          <cell r="EU139">
            <v>5243</v>
          </cell>
          <cell r="EX139">
            <v>8632</v>
          </cell>
          <cell r="EY139">
            <v>5432</v>
          </cell>
          <cell r="EZ139">
            <v>12169</v>
          </cell>
          <cell r="FA139">
            <v>11477</v>
          </cell>
          <cell r="FB139">
            <v>10285</v>
          </cell>
          <cell r="FC139">
            <v>1520</v>
          </cell>
          <cell r="FD139">
            <v>4221</v>
          </cell>
          <cell r="FE139">
            <v>19874</v>
          </cell>
          <cell r="FF139">
            <v>172153</v>
          </cell>
          <cell r="FG139">
            <v>15497</v>
          </cell>
          <cell r="FH139">
            <v>-65</v>
          </cell>
          <cell r="FI139">
            <v>187298</v>
          </cell>
          <cell r="FJ139">
            <v>-7.4</v>
          </cell>
          <cell r="FK139">
            <v>-3.2</v>
          </cell>
          <cell r="FL139">
            <v>-6.8</v>
          </cell>
          <cell r="FM139">
            <v>-4.9000000000000004</v>
          </cell>
          <cell r="FN139">
            <v>2.7</v>
          </cell>
          <cell r="FO139">
            <v>0</v>
          </cell>
          <cell r="FP139">
            <v>6.7</v>
          </cell>
          <cell r="FQ139">
            <v>2.1</v>
          </cell>
          <cell r="FR139">
            <v>-9.6999999999999993</v>
          </cell>
          <cell r="FS139">
            <v>1.6</v>
          </cell>
          <cell r="FT139">
            <v>-0.6</v>
          </cell>
          <cell r="FU139">
            <v>-0.8</v>
          </cell>
          <cell r="FV139">
            <v>-0.2</v>
          </cell>
          <cell r="FW139">
            <v>-1.3</v>
          </cell>
          <cell r="FX139">
            <v>5.3</v>
          </cell>
          <cell r="FY139">
            <v>-0.1</v>
          </cell>
          <cell r="FZ139">
            <v>1.3</v>
          </cell>
          <cell r="GA139">
            <v>-1.4</v>
          </cell>
          <cell r="GB139">
            <v>-0.5</v>
          </cell>
          <cell r="GC139">
            <v>0.6</v>
          </cell>
          <cell r="GG139">
            <v>-3.8</v>
          </cell>
          <cell r="GH139">
            <v>-1</v>
          </cell>
          <cell r="GI139">
            <v>3.3</v>
          </cell>
          <cell r="GJ139">
            <v>1</v>
          </cell>
          <cell r="GK139">
            <v>0.3</v>
          </cell>
          <cell r="GL139">
            <v>11.3</v>
          </cell>
          <cell r="GM139">
            <v>0.5</v>
          </cell>
          <cell r="GN139">
            <v>0.7</v>
          </cell>
          <cell r="GO139">
            <v>1.2</v>
          </cell>
          <cell r="GR139">
            <v>1.7</v>
          </cell>
          <cell r="GU139">
            <v>1.7</v>
          </cell>
          <cell r="GX139">
            <v>-1.9</v>
          </cell>
          <cell r="HA139">
            <v>2</v>
          </cell>
          <cell r="HB139">
            <v>0.5</v>
          </cell>
          <cell r="HC139">
            <v>2.4</v>
          </cell>
          <cell r="HD139">
            <v>-0.2</v>
          </cell>
          <cell r="HE139">
            <v>1.3</v>
          </cell>
          <cell r="HF139">
            <v>0.2</v>
          </cell>
          <cell r="HG139">
            <v>0.2</v>
          </cell>
          <cell r="HH139">
            <v>0.7</v>
          </cell>
          <cell r="HI139">
            <v>-0.3</v>
          </cell>
          <cell r="HJ139">
            <v>1.6</v>
          </cell>
          <cell r="HK139">
            <v>0.5</v>
          </cell>
          <cell r="HL139">
            <v>4008</v>
          </cell>
          <cell r="HM139">
            <v>828</v>
          </cell>
          <cell r="HN139">
            <v>4794</v>
          </cell>
          <cell r="HO139">
            <v>1301</v>
          </cell>
          <cell r="HP139">
            <v>3229</v>
          </cell>
          <cell r="HQ139">
            <v>957</v>
          </cell>
          <cell r="HR139">
            <v>2919</v>
          </cell>
          <cell r="HS139">
            <v>7774</v>
          </cell>
          <cell r="HT139">
            <v>959</v>
          </cell>
          <cell r="HU139">
            <v>8724</v>
          </cell>
          <cell r="HV139">
            <v>4654</v>
          </cell>
          <cell r="HW139">
            <v>4635</v>
          </cell>
          <cell r="HX139">
            <v>3110</v>
          </cell>
          <cell r="HY139">
            <v>3452</v>
          </cell>
          <cell r="HZ139">
            <v>5146</v>
          </cell>
          <cell r="IA139">
            <v>21107</v>
          </cell>
          <cell r="IB139">
            <v>4309</v>
          </cell>
          <cell r="IC139">
            <v>251</v>
          </cell>
          <cell r="ID139">
            <v>2969</v>
          </cell>
          <cell r="IE139">
            <v>7560</v>
          </cell>
          <cell r="II139">
            <v>10747</v>
          </cell>
          <cell r="IJ139">
            <v>6796</v>
          </cell>
          <cell r="IK139">
            <v>7245</v>
          </cell>
          <cell r="IL139">
            <v>4855</v>
          </cell>
          <cell r="IM139">
            <v>2481</v>
          </cell>
          <cell r="IN139">
            <v>672</v>
          </cell>
          <cell r="IO139">
            <v>1605</v>
          </cell>
          <cell r="IP139">
            <v>4059</v>
          </cell>
          <cell r="IQ139">
            <v>8799</v>
          </cell>
        </row>
        <row r="140">
          <cell r="B140">
            <v>4937</v>
          </cell>
          <cell r="C140">
            <v>822</v>
          </cell>
          <cell r="D140">
            <v>5678</v>
          </cell>
          <cell r="E140">
            <v>1298</v>
          </cell>
          <cell r="F140">
            <v>3123</v>
          </cell>
          <cell r="G140">
            <v>944</v>
          </cell>
          <cell r="H140">
            <v>2834</v>
          </cell>
          <cell r="I140">
            <v>7620</v>
          </cell>
          <cell r="J140">
            <v>1077</v>
          </cell>
          <cell r="K140">
            <v>8607</v>
          </cell>
          <cell r="L140">
            <v>4704</v>
          </cell>
          <cell r="M140">
            <v>4344</v>
          </cell>
          <cell r="N140">
            <v>3033</v>
          </cell>
          <cell r="O140">
            <v>3231</v>
          </cell>
          <cell r="P140">
            <v>5021</v>
          </cell>
          <cell r="Q140">
            <v>20364</v>
          </cell>
          <cell r="R140">
            <v>4097</v>
          </cell>
          <cell r="S140">
            <v>211</v>
          </cell>
          <cell r="T140">
            <v>3058</v>
          </cell>
          <cell r="U140">
            <v>7285</v>
          </cell>
          <cell r="Y140">
            <v>10721</v>
          </cell>
          <cell r="Z140">
            <v>6853</v>
          </cell>
          <cell r="AA140">
            <v>7457</v>
          </cell>
          <cell r="AB140">
            <v>4963</v>
          </cell>
          <cell r="AC140">
            <v>2557</v>
          </cell>
          <cell r="AD140">
            <v>681</v>
          </cell>
          <cell r="AE140">
            <v>1580</v>
          </cell>
          <cell r="AF140">
            <v>4005</v>
          </cell>
          <cell r="AG140">
            <v>8812</v>
          </cell>
          <cell r="AJ140">
            <v>3176</v>
          </cell>
          <cell r="AM140">
            <v>12084</v>
          </cell>
          <cell r="AP140">
            <v>5191</v>
          </cell>
          <cell r="AS140">
            <v>8652</v>
          </cell>
          <cell r="AT140">
            <v>5439</v>
          </cell>
          <cell r="AU140">
            <v>12274</v>
          </cell>
          <cell r="AV140">
            <v>11526</v>
          </cell>
          <cell r="AW140">
            <v>10186</v>
          </cell>
          <cell r="AX140">
            <v>1531</v>
          </cell>
          <cell r="AY140">
            <v>4185</v>
          </cell>
          <cell r="AZ140">
            <v>20013</v>
          </cell>
          <cell r="BA140">
            <v>172411</v>
          </cell>
          <cell r="BB140">
            <v>15461</v>
          </cell>
          <cell r="BC140">
            <v>110</v>
          </cell>
          <cell r="BD140">
            <v>187697</v>
          </cell>
          <cell r="BE140">
            <v>-0.6</v>
          </cell>
          <cell r="BF140">
            <v>-0.7</v>
          </cell>
          <cell r="BG140">
            <v>-0.7</v>
          </cell>
          <cell r="BH140">
            <v>2.9</v>
          </cell>
          <cell r="BI140">
            <v>0.5</v>
          </cell>
          <cell r="BJ140">
            <v>-0.6</v>
          </cell>
          <cell r="BK140">
            <v>2.9</v>
          </cell>
          <cell r="BL140">
            <v>1.9</v>
          </cell>
          <cell r="BM140">
            <v>1.4</v>
          </cell>
          <cell r="BN140">
            <v>1.9</v>
          </cell>
          <cell r="BO140">
            <v>0.8</v>
          </cell>
          <cell r="BP140">
            <v>-2.5</v>
          </cell>
          <cell r="BQ140">
            <v>0.2</v>
          </cell>
          <cell r="BR140">
            <v>-2.6</v>
          </cell>
          <cell r="BS140">
            <v>2.4</v>
          </cell>
          <cell r="BT140">
            <v>-0.7</v>
          </cell>
          <cell r="BU140">
            <v>0.9</v>
          </cell>
          <cell r="BV140">
            <v>-0.6</v>
          </cell>
          <cell r="BW140">
            <v>-1.4</v>
          </cell>
          <cell r="BX140">
            <v>0.1</v>
          </cell>
          <cell r="CB140">
            <v>-0.8</v>
          </cell>
          <cell r="CC140">
            <v>0.9</v>
          </cell>
          <cell r="CD140">
            <v>1.6</v>
          </cell>
          <cell r="CE140">
            <v>1</v>
          </cell>
          <cell r="CF140">
            <v>1.8</v>
          </cell>
          <cell r="CG140">
            <v>6.4</v>
          </cell>
          <cell r="CH140">
            <v>0</v>
          </cell>
          <cell r="CI140">
            <v>-0.5</v>
          </cell>
          <cell r="CJ140">
            <v>0.7</v>
          </cell>
          <cell r="CM140">
            <v>1.2</v>
          </cell>
          <cell r="CP140">
            <v>1.3</v>
          </cell>
          <cell r="CS140">
            <v>-0.8</v>
          </cell>
          <cell r="CV140">
            <v>0.9</v>
          </cell>
          <cell r="CW140">
            <v>0.5</v>
          </cell>
          <cell r="CX140">
            <v>1.1000000000000001</v>
          </cell>
          <cell r="CY140">
            <v>0.3</v>
          </cell>
          <cell r="CZ140">
            <v>-0.2</v>
          </cell>
          <cell r="DA140">
            <v>0.6</v>
          </cell>
          <cell r="DB140">
            <v>-0.4</v>
          </cell>
          <cell r="DC140">
            <v>0.7</v>
          </cell>
          <cell r="DD140">
            <v>0.2</v>
          </cell>
          <cell r="DE140">
            <v>0.4</v>
          </cell>
          <cell r="DF140">
            <v>0.4</v>
          </cell>
          <cell r="DG140">
            <v>4585</v>
          </cell>
          <cell r="DH140">
            <v>815</v>
          </cell>
          <cell r="DI140">
            <v>5338</v>
          </cell>
          <cell r="DJ140">
            <v>1277</v>
          </cell>
          <cell r="DK140">
            <v>3172</v>
          </cell>
          <cell r="DL140">
            <v>1017</v>
          </cell>
          <cell r="DM140">
            <v>2814</v>
          </cell>
          <cell r="DN140">
            <v>7685</v>
          </cell>
          <cell r="DO140">
            <v>1197</v>
          </cell>
          <cell r="DP140">
            <v>8727</v>
          </cell>
          <cell r="DQ140">
            <v>4649</v>
          </cell>
          <cell r="DR140">
            <v>4364</v>
          </cell>
          <cell r="DS140">
            <v>3023</v>
          </cell>
          <cell r="DT140">
            <v>3246</v>
          </cell>
          <cell r="DU140">
            <v>5047</v>
          </cell>
          <cell r="DV140">
            <v>20364</v>
          </cell>
          <cell r="DW140">
            <v>4099</v>
          </cell>
          <cell r="DX140">
            <v>210</v>
          </cell>
          <cell r="DY140">
            <v>3075</v>
          </cell>
          <cell r="DZ140">
            <v>7294</v>
          </cell>
          <cell r="ED140">
            <v>10687</v>
          </cell>
          <cell r="EE140">
            <v>6769</v>
          </cell>
          <cell r="EF140">
            <v>7434</v>
          </cell>
          <cell r="EG140">
            <v>4997</v>
          </cell>
          <cell r="EH140">
            <v>2523</v>
          </cell>
          <cell r="EI140">
            <v>684</v>
          </cell>
          <cell r="EJ140">
            <v>1586</v>
          </cell>
          <cell r="EK140">
            <v>4025</v>
          </cell>
          <cell r="EL140">
            <v>8816</v>
          </cell>
          <cell r="EO140">
            <v>3183</v>
          </cell>
          <cell r="ER140">
            <v>12129</v>
          </cell>
          <cell r="EU140">
            <v>5154</v>
          </cell>
          <cell r="EX140">
            <v>8606</v>
          </cell>
          <cell r="EY140">
            <v>5406</v>
          </cell>
          <cell r="EZ140">
            <v>12340</v>
          </cell>
          <cell r="FA140">
            <v>11522</v>
          </cell>
          <cell r="FB140">
            <v>10123</v>
          </cell>
          <cell r="FC140">
            <v>1534</v>
          </cell>
          <cell r="FD140">
            <v>4180</v>
          </cell>
          <cell r="FE140">
            <v>20012</v>
          </cell>
          <cell r="FF140">
            <v>171682</v>
          </cell>
          <cell r="FG140">
            <v>15471</v>
          </cell>
          <cell r="FH140">
            <v>571</v>
          </cell>
          <cell r="FI140">
            <v>187437</v>
          </cell>
          <cell r="FJ140">
            <v>-8.1999999999999993</v>
          </cell>
          <cell r="FK140">
            <v>-0.8</v>
          </cell>
          <cell r="FL140">
            <v>-6.9</v>
          </cell>
          <cell r="FM140">
            <v>3.7</v>
          </cell>
          <cell r="FN140">
            <v>1.8</v>
          </cell>
          <cell r="FO140">
            <v>10.3</v>
          </cell>
          <cell r="FP140">
            <v>-0.3</v>
          </cell>
          <cell r="FQ140">
            <v>2.9</v>
          </cell>
          <cell r="FR140">
            <v>24.9</v>
          </cell>
          <cell r="FS140">
            <v>3.9</v>
          </cell>
          <cell r="FT140">
            <v>-0.2</v>
          </cell>
          <cell r="FU140">
            <v>-3.6</v>
          </cell>
          <cell r="FV140">
            <v>0.1</v>
          </cell>
          <cell r="FW140">
            <v>-2.6</v>
          </cell>
          <cell r="FX140">
            <v>1.9</v>
          </cell>
          <cell r="FY140">
            <v>-1.1000000000000001</v>
          </cell>
          <cell r="FZ140">
            <v>0.7</v>
          </cell>
          <cell r="GA140">
            <v>-1.7</v>
          </cell>
          <cell r="GB140">
            <v>-0.8</v>
          </cell>
          <cell r="GC140">
            <v>0.1</v>
          </cell>
          <cell r="GG140">
            <v>-0.3</v>
          </cell>
          <cell r="GH140">
            <v>-0.1</v>
          </cell>
          <cell r="GI140">
            <v>0.2</v>
          </cell>
          <cell r="GJ140">
            <v>1.8</v>
          </cell>
          <cell r="GK140">
            <v>1</v>
          </cell>
          <cell r="GL140">
            <v>5.4</v>
          </cell>
          <cell r="GM140">
            <v>0.5</v>
          </cell>
          <cell r="GN140">
            <v>-0.5</v>
          </cell>
          <cell r="GO140">
            <v>0.7</v>
          </cell>
          <cell r="GR140">
            <v>1.7</v>
          </cell>
          <cell r="GU140">
            <v>1.6</v>
          </cell>
          <cell r="GX140">
            <v>-1.7</v>
          </cell>
          <cell r="HA140">
            <v>-0.3</v>
          </cell>
          <cell r="HB140">
            <v>-0.5</v>
          </cell>
          <cell r="HC140">
            <v>1.4</v>
          </cell>
          <cell r="HD140">
            <v>0.4</v>
          </cell>
          <cell r="HE140">
            <v>-1.6</v>
          </cell>
          <cell r="HF140">
            <v>0.9</v>
          </cell>
          <cell r="HG140">
            <v>-1</v>
          </cell>
          <cell r="HH140">
            <v>0.7</v>
          </cell>
          <cell r="HI140">
            <v>-0.3</v>
          </cell>
          <cell r="HJ140">
            <v>-0.2</v>
          </cell>
          <cell r="HK140">
            <v>0.1</v>
          </cell>
          <cell r="HL140">
            <v>7634</v>
          </cell>
          <cell r="HM140">
            <v>825</v>
          </cell>
          <cell r="HN140">
            <v>8215</v>
          </cell>
          <cell r="HO140">
            <v>1264</v>
          </cell>
          <cell r="HP140">
            <v>3156</v>
          </cell>
          <cell r="HQ140">
            <v>1022</v>
          </cell>
          <cell r="HR140">
            <v>2819</v>
          </cell>
          <cell r="HS140">
            <v>7661</v>
          </cell>
          <cell r="HT140">
            <v>1362</v>
          </cell>
          <cell r="HU140">
            <v>8767</v>
          </cell>
          <cell r="HV140">
            <v>4974</v>
          </cell>
          <cell r="HW140">
            <v>4406</v>
          </cell>
          <cell r="HX140">
            <v>3089</v>
          </cell>
          <cell r="HY140">
            <v>3353</v>
          </cell>
          <cell r="HZ140">
            <v>5269</v>
          </cell>
          <cell r="IA140">
            <v>21115</v>
          </cell>
          <cell r="IB140">
            <v>3967</v>
          </cell>
          <cell r="IC140">
            <v>194</v>
          </cell>
          <cell r="ID140">
            <v>3227</v>
          </cell>
          <cell r="IE140">
            <v>7202</v>
          </cell>
          <cell r="II140">
            <v>11244</v>
          </cell>
          <cell r="IJ140">
            <v>7044</v>
          </cell>
          <cell r="IK140">
            <v>8265</v>
          </cell>
          <cell r="IL140">
            <v>5311</v>
          </cell>
          <cell r="IM140">
            <v>2590</v>
          </cell>
          <cell r="IN140">
            <v>715</v>
          </cell>
          <cell r="IO140">
            <v>1623</v>
          </cell>
          <cell r="IP140">
            <v>4075</v>
          </cell>
          <cell r="IQ140">
            <v>8991</v>
          </cell>
        </row>
        <row r="141">
          <cell r="B141">
            <v>5098</v>
          </cell>
          <cell r="C141">
            <v>818</v>
          </cell>
          <cell r="D141">
            <v>5821</v>
          </cell>
          <cell r="E141">
            <v>1320</v>
          </cell>
          <cell r="F141">
            <v>3128</v>
          </cell>
          <cell r="G141">
            <v>912</v>
          </cell>
          <cell r="H141">
            <v>2858</v>
          </cell>
          <cell r="I141">
            <v>7647</v>
          </cell>
          <cell r="J141">
            <v>1069</v>
          </cell>
          <cell r="K141">
            <v>8633</v>
          </cell>
          <cell r="L141">
            <v>4758</v>
          </cell>
          <cell r="M141">
            <v>4169</v>
          </cell>
          <cell r="N141">
            <v>3051</v>
          </cell>
          <cell r="O141">
            <v>3144</v>
          </cell>
          <cell r="P141">
            <v>5076</v>
          </cell>
          <cell r="Q141">
            <v>20216</v>
          </cell>
          <cell r="R141">
            <v>4122</v>
          </cell>
          <cell r="S141">
            <v>214</v>
          </cell>
          <cell r="T141">
            <v>3021</v>
          </cell>
          <cell r="U141">
            <v>7295</v>
          </cell>
          <cell r="Y141">
            <v>10735</v>
          </cell>
          <cell r="Z141">
            <v>6904</v>
          </cell>
          <cell r="AA141">
            <v>7534</v>
          </cell>
          <cell r="AB141">
            <v>4993</v>
          </cell>
          <cell r="AC141">
            <v>2579</v>
          </cell>
          <cell r="AD141">
            <v>701</v>
          </cell>
          <cell r="AE141">
            <v>1573</v>
          </cell>
          <cell r="AF141">
            <v>3934</v>
          </cell>
          <cell r="AG141">
            <v>8773</v>
          </cell>
          <cell r="AJ141">
            <v>3214</v>
          </cell>
          <cell r="AM141">
            <v>12223</v>
          </cell>
          <cell r="AP141">
            <v>5235</v>
          </cell>
          <cell r="AS141">
            <v>8647</v>
          </cell>
          <cell r="AT141">
            <v>5484</v>
          </cell>
          <cell r="AU141">
            <v>12315</v>
          </cell>
          <cell r="AV141">
            <v>11661</v>
          </cell>
          <cell r="AW141">
            <v>10153</v>
          </cell>
          <cell r="AX141">
            <v>1541</v>
          </cell>
          <cell r="AY141">
            <v>4191</v>
          </cell>
          <cell r="AZ141">
            <v>20157</v>
          </cell>
          <cell r="BA141">
            <v>173157</v>
          </cell>
          <cell r="BB141">
            <v>15554</v>
          </cell>
          <cell r="BC141">
            <v>254</v>
          </cell>
          <cell r="BD141">
            <v>188678</v>
          </cell>
          <cell r="BE141">
            <v>3.3</v>
          </cell>
          <cell r="BF141">
            <v>-0.4</v>
          </cell>
          <cell r="BG141">
            <v>2.5</v>
          </cell>
          <cell r="BH141">
            <v>1.7</v>
          </cell>
          <cell r="BI141">
            <v>0.1</v>
          </cell>
          <cell r="BJ141">
            <v>-3.4</v>
          </cell>
          <cell r="BK141">
            <v>0.8</v>
          </cell>
          <cell r="BL141">
            <v>0.4</v>
          </cell>
          <cell r="BM141">
            <v>-0.8</v>
          </cell>
          <cell r="BN141">
            <v>0.3</v>
          </cell>
          <cell r="BO141">
            <v>1.1000000000000001</v>
          </cell>
          <cell r="BP141">
            <v>-4</v>
          </cell>
          <cell r="BQ141">
            <v>0.6</v>
          </cell>
          <cell r="BR141">
            <v>-2.7</v>
          </cell>
          <cell r="BS141">
            <v>1.1000000000000001</v>
          </cell>
          <cell r="BT141">
            <v>-0.7</v>
          </cell>
          <cell r="BU141">
            <v>0.6</v>
          </cell>
          <cell r="BV141">
            <v>1.2</v>
          </cell>
          <cell r="BW141">
            <v>-1.2</v>
          </cell>
          <cell r="BX141">
            <v>0.1</v>
          </cell>
          <cell r="CB141">
            <v>0.1</v>
          </cell>
          <cell r="CC141">
            <v>0.8</v>
          </cell>
          <cell r="CD141">
            <v>1</v>
          </cell>
          <cell r="CE141">
            <v>0.6</v>
          </cell>
          <cell r="CF141">
            <v>0.9</v>
          </cell>
          <cell r="CG141">
            <v>3</v>
          </cell>
          <cell r="CH141">
            <v>-0.4</v>
          </cell>
          <cell r="CI141">
            <v>-1.8</v>
          </cell>
          <cell r="CJ141">
            <v>-0.4</v>
          </cell>
          <cell r="CM141">
            <v>1.2</v>
          </cell>
          <cell r="CP141">
            <v>1.2</v>
          </cell>
          <cell r="CS141">
            <v>0.9</v>
          </cell>
          <cell r="CV141">
            <v>-0.1</v>
          </cell>
          <cell r="CW141">
            <v>0.8</v>
          </cell>
          <cell r="CX141">
            <v>0.3</v>
          </cell>
          <cell r="CY141">
            <v>1.2</v>
          </cell>
          <cell r="CZ141">
            <v>-0.3</v>
          </cell>
          <cell r="DA141">
            <v>0.7</v>
          </cell>
          <cell r="DB141">
            <v>0.2</v>
          </cell>
          <cell r="DC141">
            <v>0.7</v>
          </cell>
          <cell r="DD141">
            <v>0.4</v>
          </cell>
          <cell r="DE141">
            <v>0.6</v>
          </cell>
          <cell r="DF141">
            <v>0.5</v>
          </cell>
          <cell r="DG141">
            <v>5321</v>
          </cell>
          <cell r="DH141">
            <v>824</v>
          </cell>
          <cell r="DI141">
            <v>6036</v>
          </cell>
          <cell r="DJ141">
            <v>1354</v>
          </cell>
          <cell r="DK141">
            <v>3093</v>
          </cell>
          <cell r="DL141">
            <v>864</v>
          </cell>
          <cell r="DM141">
            <v>2868</v>
          </cell>
          <cell r="DN141">
            <v>7627</v>
          </cell>
          <cell r="DO141">
            <v>1059</v>
          </cell>
          <cell r="DP141">
            <v>8608</v>
          </cell>
          <cell r="DQ141">
            <v>4823</v>
          </cell>
          <cell r="DR141">
            <v>4067</v>
          </cell>
          <cell r="DS141">
            <v>3062</v>
          </cell>
          <cell r="DT141">
            <v>3118</v>
          </cell>
          <cell r="DU141">
            <v>5074</v>
          </cell>
          <cell r="DV141">
            <v>20187</v>
          </cell>
          <cell r="DW141">
            <v>4127</v>
          </cell>
          <cell r="DX141">
            <v>214</v>
          </cell>
          <cell r="DY141">
            <v>2997</v>
          </cell>
          <cell r="DZ141">
            <v>7285</v>
          </cell>
          <cell r="ED141">
            <v>10851</v>
          </cell>
          <cell r="EE141">
            <v>7039</v>
          </cell>
          <cell r="EF141">
            <v>7527</v>
          </cell>
          <cell r="EG141">
            <v>4966</v>
          </cell>
          <cell r="EH141">
            <v>2649</v>
          </cell>
          <cell r="EI141">
            <v>708</v>
          </cell>
          <cell r="EJ141">
            <v>1575</v>
          </cell>
          <cell r="EK141">
            <v>3907</v>
          </cell>
          <cell r="EL141">
            <v>8814</v>
          </cell>
          <cell r="EO141">
            <v>3231</v>
          </cell>
          <cell r="ER141">
            <v>12115</v>
          </cell>
          <cell r="EU141">
            <v>5232</v>
          </cell>
          <cell r="EX141">
            <v>8662</v>
          </cell>
          <cell r="EY141">
            <v>5487</v>
          </cell>
          <cell r="EZ141">
            <v>12282</v>
          </cell>
          <cell r="FA141">
            <v>11651</v>
          </cell>
          <cell r="FB141">
            <v>10171</v>
          </cell>
          <cell r="FC141">
            <v>1532</v>
          </cell>
          <cell r="FD141">
            <v>4174</v>
          </cell>
          <cell r="FE141">
            <v>20158</v>
          </cell>
          <cell r="FF141">
            <v>173829</v>
          </cell>
          <cell r="FG141">
            <v>15528</v>
          </cell>
          <cell r="FH141">
            <v>-166</v>
          </cell>
          <cell r="FI141">
            <v>188907</v>
          </cell>
          <cell r="FJ141">
            <v>16</v>
          </cell>
          <cell r="FK141">
            <v>1.1000000000000001</v>
          </cell>
          <cell r="FL141">
            <v>13.1</v>
          </cell>
          <cell r="FM141">
            <v>6</v>
          </cell>
          <cell r="FN141">
            <v>-2.5</v>
          </cell>
          <cell r="FO141">
            <v>-15</v>
          </cell>
          <cell r="FP141">
            <v>1.9</v>
          </cell>
          <cell r="FQ141">
            <v>-0.8</v>
          </cell>
          <cell r="FR141">
            <v>-11.6</v>
          </cell>
          <cell r="FS141">
            <v>-1.4</v>
          </cell>
          <cell r="FT141">
            <v>3.7</v>
          </cell>
          <cell r="FU141">
            <v>-6.8</v>
          </cell>
          <cell r="FV141">
            <v>1.3</v>
          </cell>
          <cell r="FW141">
            <v>-3.9</v>
          </cell>
          <cell r="FX141">
            <v>0.5</v>
          </cell>
          <cell r="FY141">
            <v>-0.9</v>
          </cell>
          <cell r="FZ141">
            <v>0.7</v>
          </cell>
          <cell r="GA141">
            <v>1.9</v>
          </cell>
          <cell r="GB141">
            <v>-2.5</v>
          </cell>
          <cell r="GC141">
            <v>-0.1</v>
          </cell>
          <cell r="GG141">
            <v>1.5</v>
          </cell>
          <cell r="GH141">
            <v>4</v>
          </cell>
          <cell r="GI141">
            <v>1.2</v>
          </cell>
          <cell r="GJ141">
            <v>-0.6</v>
          </cell>
          <cell r="GK141">
            <v>5</v>
          </cell>
          <cell r="GL141">
            <v>3.5</v>
          </cell>
          <cell r="GM141">
            <v>-0.7</v>
          </cell>
          <cell r="GN141">
            <v>-2.9</v>
          </cell>
          <cell r="GO141">
            <v>0</v>
          </cell>
          <cell r="GR141">
            <v>1.5</v>
          </cell>
          <cell r="GU141">
            <v>-0.1</v>
          </cell>
          <cell r="GX141">
            <v>1.5</v>
          </cell>
          <cell r="HA141">
            <v>0.7</v>
          </cell>
          <cell r="HB141">
            <v>1.5</v>
          </cell>
          <cell r="HC141">
            <v>-0.5</v>
          </cell>
          <cell r="HD141">
            <v>1.1000000000000001</v>
          </cell>
          <cell r="HE141">
            <v>0.5</v>
          </cell>
          <cell r="HF141">
            <v>-0.1</v>
          </cell>
          <cell r="HG141">
            <v>-0.1</v>
          </cell>
          <cell r="HH141">
            <v>0.7</v>
          </cell>
          <cell r="HI141">
            <v>1.3</v>
          </cell>
          <cell r="HJ141">
            <v>0.4</v>
          </cell>
          <cell r="HK141">
            <v>0.8</v>
          </cell>
          <cell r="HL141">
            <v>4126</v>
          </cell>
          <cell r="HM141">
            <v>815</v>
          </cell>
          <cell r="HN141">
            <v>4914</v>
          </cell>
          <cell r="HO141">
            <v>1304</v>
          </cell>
          <cell r="HP141">
            <v>3001</v>
          </cell>
          <cell r="HQ141">
            <v>830</v>
          </cell>
          <cell r="HR141">
            <v>2761</v>
          </cell>
          <cell r="HS141">
            <v>7364</v>
          </cell>
          <cell r="HT141">
            <v>873</v>
          </cell>
          <cell r="HU141">
            <v>8251</v>
          </cell>
          <cell r="HV141">
            <v>4673</v>
          </cell>
          <cell r="HW141">
            <v>3924</v>
          </cell>
          <cell r="HX141">
            <v>2901</v>
          </cell>
          <cell r="HY141">
            <v>2855</v>
          </cell>
          <cell r="HZ141">
            <v>4764</v>
          </cell>
          <cell r="IA141">
            <v>19110</v>
          </cell>
          <cell r="IB141">
            <v>3995</v>
          </cell>
          <cell r="IC141">
            <v>179</v>
          </cell>
          <cell r="ID141">
            <v>3115</v>
          </cell>
          <cell r="IE141">
            <v>7145</v>
          </cell>
          <cell r="II141">
            <v>10004</v>
          </cell>
          <cell r="IJ141">
            <v>6709</v>
          </cell>
          <cell r="IK141">
            <v>7128</v>
          </cell>
          <cell r="IL141">
            <v>4954</v>
          </cell>
          <cell r="IM141">
            <v>2610</v>
          </cell>
          <cell r="IN141">
            <v>697</v>
          </cell>
          <cell r="IO141">
            <v>1534</v>
          </cell>
          <cell r="IP141">
            <v>3856</v>
          </cell>
          <cell r="IQ141">
            <v>8674</v>
          </cell>
        </row>
        <row r="142">
          <cell r="B142">
            <v>5251</v>
          </cell>
          <cell r="C142">
            <v>809</v>
          </cell>
          <cell r="D142">
            <v>5952</v>
          </cell>
          <cell r="E142">
            <v>1325</v>
          </cell>
          <cell r="F142">
            <v>3130</v>
          </cell>
          <cell r="G142">
            <v>887</v>
          </cell>
          <cell r="H142">
            <v>2845</v>
          </cell>
          <cell r="I142">
            <v>7624</v>
          </cell>
          <cell r="J142">
            <v>1078</v>
          </cell>
          <cell r="K142">
            <v>8614</v>
          </cell>
          <cell r="L142">
            <v>4792</v>
          </cell>
          <cell r="M142">
            <v>4135</v>
          </cell>
          <cell r="N142">
            <v>3034</v>
          </cell>
          <cell r="O142">
            <v>3124</v>
          </cell>
          <cell r="P142">
            <v>5102</v>
          </cell>
          <cell r="Q142">
            <v>20178</v>
          </cell>
          <cell r="R142">
            <v>4136</v>
          </cell>
          <cell r="S142">
            <v>218</v>
          </cell>
          <cell r="T142">
            <v>2984</v>
          </cell>
          <cell r="U142">
            <v>7296</v>
          </cell>
          <cell r="Y142">
            <v>10797</v>
          </cell>
          <cell r="Z142">
            <v>6932</v>
          </cell>
          <cell r="AA142">
            <v>7592</v>
          </cell>
          <cell r="AB142">
            <v>4974</v>
          </cell>
          <cell r="AC142">
            <v>2563</v>
          </cell>
          <cell r="AD142">
            <v>704</v>
          </cell>
          <cell r="AE142">
            <v>1569</v>
          </cell>
          <cell r="AF142">
            <v>3883</v>
          </cell>
          <cell r="AG142">
            <v>8698</v>
          </cell>
          <cell r="AJ142">
            <v>3272</v>
          </cell>
          <cell r="AM142">
            <v>12326</v>
          </cell>
          <cell r="AP142">
            <v>5385</v>
          </cell>
          <cell r="AS142">
            <v>8588</v>
          </cell>
          <cell r="AT142">
            <v>5563</v>
          </cell>
          <cell r="AU142">
            <v>12313</v>
          </cell>
          <cell r="AV142">
            <v>11910</v>
          </cell>
          <cell r="AW142">
            <v>10173</v>
          </cell>
          <cell r="AX142">
            <v>1549</v>
          </cell>
          <cell r="AY142">
            <v>4221</v>
          </cell>
          <cell r="AZ142">
            <v>20310</v>
          </cell>
          <cell r="BA142">
            <v>174246</v>
          </cell>
          <cell r="BB142">
            <v>15660</v>
          </cell>
          <cell r="BC142">
            <v>710</v>
          </cell>
          <cell r="BD142">
            <v>190326</v>
          </cell>
          <cell r="BE142">
            <v>3</v>
          </cell>
          <cell r="BF142">
            <v>-1.1000000000000001</v>
          </cell>
          <cell r="BG142">
            <v>2.2999999999999998</v>
          </cell>
          <cell r="BH142">
            <v>0.4</v>
          </cell>
          <cell r="BI142">
            <v>0.1</v>
          </cell>
          <cell r="BJ142">
            <v>-2.7</v>
          </cell>
          <cell r="BK142">
            <v>-0.4</v>
          </cell>
          <cell r="BL142">
            <v>-0.3</v>
          </cell>
          <cell r="BM142">
            <v>0.9</v>
          </cell>
          <cell r="BN142">
            <v>-0.2</v>
          </cell>
          <cell r="BO142">
            <v>0.7</v>
          </cell>
          <cell r="BP142">
            <v>-0.8</v>
          </cell>
          <cell r="BQ142">
            <v>-0.6</v>
          </cell>
          <cell r="BR142">
            <v>-0.6</v>
          </cell>
          <cell r="BS142">
            <v>0.5</v>
          </cell>
          <cell r="BT142">
            <v>-0.2</v>
          </cell>
          <cell r="BU142">
            <v>0.3</v>
          </cell>
          <cell r="BV142">
            <v>2</v>
          </cell>
          <cell r="BW142">
            <v>-1.2</v>
          </cell>
          <cell r="BX142">
            <v>0</v>
          </cell>
          <cell r="CB142">
            <v>0.6</v>
          </cell>
          <cell r="CC142">
            <v>0.4</v>
          </cell>
          <cell r="CD142">
            <v>0.8</v>
          </cell>
          <cell r="CE142">
            <v>-0.4</v>
          </cell>
          <cell r="CF142">
            <v>-0.6</v>
          </cell>
          <cell r="CG142">
            <v>0.4</v>
          </cell>
          <cell r="CH142">
            <v>-0.3</v>
          </cell>
          <cell r="CI142">
            <v>-1.3</v>
          </cell>
          <cell r="CJ142">
            <v>-0.9</v>
          </cell>
          <cell r="CM142">
            <v>1.8</v>
          </cell>
          <cell r="CP142">
            <v>0.8</v>
          </cell>
          <cell r="CS142">
            <v>2.9</v>
          </cell>
          <cell r="CV142">
            <v>-0.7</v>
          </cell>
          <cell r="CW142">
            <v>1.4</v>
          </cell>
          <cell r="CX142">
            <v>0</v>
          </cell>
          <cell r="CY142">
            <v>2.1</v>
          </cell>
          <cell r="CZ142">
            <v>0.2</v>
          </cell>
          <cell r="DA142">
            <v>0.5</v>
          </cell>
          <cell r="DB142">
            <v>0.7</v>
          </cell>
          <cell r="DC142">
            <v>0.8</v>
          </cell>
          <cell r="DD142">
            <v>0.6</v>
          </cell>
          <cell r="DE142">
            <v>0.7</v>
          </cell>
          <cell r="DF142">
            <v>0.9</v>
          </cell>
          <cell r="DG142">
            <v>5363</v>
          </cell>
          <cell r="DH142">
            <v>819</v>
          </cell>
          <cell r="DI142">
            <v>6069</v>
          </cell>
          <cell r="DJ142">
            <v>1329</v>
          </cell>
          <cell r="DK142">
            <v>3124</v>
          </cell>
          <cell r="DL142">
            <v>880</v>
          </cell>
          <cell r="DM142">
            <v>2848</v>
          </cell>
          <cell r="DN142">
            <v>7619</v>
          </cell>
          <cell r="DO142">
            <v>1000</v>
          </cell>
          <cell r="DP142">
            <v>8572</v>
          </cell>
          <cell r="DQ142">
            <v>4819</v>
          </cell>
          <cell r="DR142">
            <v>4123</v>
          </cell>
          <cell r="DS142">
            <v>3088</v>
          </cell>
          <cell r="DT142">
            <v>3079</v>
          </cell>
          <cell r="DU142">
            <v>5104</v>
          </cell>
          <cell r="DV142">
            <v>20215</v>
          </cell>
          <cell r="DW142">
            <v>4126</v>
          </cell>
          <cell r="DX142">
            <v>217</v>
          </cell>
          <cell r="DY142">
            <v>2973</v>
          </cell>
          <cell r="DZ142">
            <v>7274</v>
          </cell>
          <cell r="ED142">
            <v>10768</v>
          </cell>
          <cell r="EE142">
            <v>6881</v>
          </cell>
          <cell r="EF142">
            <v>7602</v>
          </cell>
          <cell r="EG142">
            <v>5007</v>
          </cell>
          <cell r="EH142">
            <v>2550</v>
          </cell>
          <cell r="EI142">
            <v>703</v>
          </cell>
          <cell r="EJ142">
            <v>1557</v>
          </cell>
          <cell r="EK142">
            <v>3908</v>
          </cell>
          <cell r="EL142">
            <v>8710</v>
          </cell>
          <cell r="EO142">
            <v>3243</v>
          </cell>
          <cell r="ER142">
            <v>12451</v>
          </cell>
          <cell r="EU142">
            <v>5375</v>
          </cell>
          <cell r="EX142">
            <v>8618</v>
          </cell>
          <cell r="EY142">
            <v>5566</v>
          </cell>
          <cell r="EZ142">
            <v>12326</v>
          </cell>
          <cell r="FA142">
            <v>11863</v>
          </cell>
          <cell r="FB142">
            <v>10161</v>
          </cell>
          <cell r="FC142">
            <v>1562</v>
          </cell>
          <cell r="FD142">
            <v>4228</v>
          </cell>
          <cell r="FE142">
            <v>20311</v>
          </cell>
          <cell r="FF142">
            <v>174409</v>
          </cell>
          <cell r="FG142">
            <v>15642</v>
          </cell>
          <cell r="FH142">
            <v>454</v>
          </cell>
          <cell r="FI142">
            <v>190218</v>
          </cell>
          <cell r="FJ142">
            <v>0.8</v>
          </cell>
          <cell r="FK142">
            <v>-0.6</v>
          </cell>
          <cell r="FL142">
            <v>0.5</v>
          </cell>
          <cell r="FM142">
            <v>-1.9</v>
          </cell>
          <cell r="FN142">
            <v>1</v>
          </cell>
          <cell r="FO142">
            <v>1.8</v>
          </cell>
          <cell r="FP142">
            <v>-0.7</v>
          </cell>
          <cell r="FQ142">
            <v>-0.1</v>
          </cell>
          <cell r="FR142">
            <v>-5.6</v>
          </cell>
          <cell r="FS142">
            <v>-0.4</v>
          </cell>
          <cell r="FT142">
            <v>-0.1</v>
          </cell>
          <cell r="FU142">
            <v>1.4</v>
          </cell>
          <cell r="FV142">
            <v>0.9</v>
          </cell>
          <cell r="FW142">
            <v>-1.2</v>
          </cell>
          <cell r="FX142">
            <v>0.6</v>
          </cell>
          <cell r="FY142">
            <v>0.1</v>
          </cell>
          <cell r="FZ142">
            <v>0</v>
          </cell>
          <cell r="GA142">
            <v>1.4</v>
          </cell>
          <cell r="GB142">
            <v>-0.8</v>
          </cell>
          <cell r="GC142">
            <v>-0.2</v>
          </cell>
          <cell r="GG142">
            <v>-0.8</v>
          </cell>
          <cell r="GH142">
            <v>-2.2999999999999998</v>
          </cell>
          <cell r="GI142">
            <v>1</v>
          </cell>
          <cell r="GJ142">
            <v>0.8</v>
          </cell>
          <cell r="GK142">
            <v>-3.8</v>
          </cell>
          <cell r="GL142">
            <v>-0.7</v>
          </cell>
          <cell r="GM142">
            <v>-1.1000000000000001</v>
          </cell>
          <cell r="GN142">
            <v>0</v>
          </cell>
          <cell r="GO142">
            <v>-1.2</v>
          </cell>
          <cell r="GR142">
            <v>0.4</v>
          </cell>
          <cell r="GU142">
            <v>2.8</v>
          </cell>
          <cell r="GX142">
            <v>2.7</v>
          </cell>
          <cell r="HA142">
            <v>-0.5</v>
          </cell>
          <cell r="HB142">
            <v>1.4</v>
          </cell>
          <cell r="HC142">
            <v>0.4</v>
          </cell>
          <cell r="HD142">
            <v>1.8</v>
          </cell>
          <cell r="HE142">
            <v>-0.1</v>
          </cell>
          <cell r="HF142">
            <v>2</v>
          </cell>
          <cell r="HG142">
            <v>1.3</v>
          </cell>
          <cell r="HH142">
            <v>0.8</v>
          </cell>
          <cell r="HI142">
            <v>0.3</v>
          </cell>
          <cell r="HJ142">
            <v>0.7</v>
          </cell>
          <cell r="HK142">
            <v>0.7</v>
          </cell>
          <cell r="HL142">
            <v>4493</v>
          </cell>
          <cell r="HM142">
            <v>811</v>
          </cell>
          <cell r="HN142">
            <v>5254</v>
          </cell>
          <cell r="HO142">
            <v>1323</v>
          </cell>
          <cell r="HP142">
            <v>3117</v>
          </cell>
          <cell r="HQ142">
            <v>872</v>
          </cell>
          <cell r="HR142">
            <v>2855</v>
          </cell>
          <cell r="HS142">
            <v>7601</v>
          </cell>
          <cell r="HT142">
            <v>1020</v>
          </cell>
          <cell r="HU142">
            <v>8562</v>
          </cell>
          <cell r="HV142">
            <v>4649</v>
          </cell>
          <cell r="HW142">
            <v>4117</v>
          </cell>
          <cell r="HX142">
            <v>3094</v>
          </cell>
          <cell r="HY142">
            <v>3116</v>
          </cell>
          <cell r="HZ142">
            <v>5000</v>
          </cell>
          <cell r="IA142">
            <v>20015</v>
          </cell>
          <cell r="IB142">
            <v>4150</v>
          </cell>
          <cell r="IC142">
            <v>228</v>
          </cell>
          <cell r="ID142">
            <v>2837</v>
          </cell>
          <cell r="IE142">
            <v>7231</v>
          </cell>
          <cell r="II142">
            <v>11035</v>
          </cell>
          <cell r="IJ142">
            <v>6915</v>
          </cell>
          <cell r="IK142">
            <v>7341</v>
          </cell>
          <cell r="IL142">
            <v>4758</v>
          </cell>
          <cell r="IM142">
            <v>2539</v>
          </cell>
          <cell r="IN142">
            <v>661</v>
          </cell>
          <cell r="IO142">
            <v>1536</v>
          </cell>
          <cell r="IP142">
            <v>3895</v>
          </cell>
          <cell r="IQ142">
            <v>8629</v>
          </cell>
        </row>
        <row r="143">
          <cell r="B143">
            <v>5408</v>
          </cell>
          <cell r="C143">
            <v>792</v>
          </cell>
          <cell r="D143">
            <v>6077</v>
          </cell>
          <cell r="E143">
            <v>1305</v>
          </cell>
          <cell r="F143">
            <v>3132</v>
          </cell>
          <cell r="G143">
            <v>893</v>
          </cell>
          <cell r="H143">
            <v>2832</v>
          </cell>
          <cell r="I143">
            <v>7586</v>
          </cell>
          <cell r="J143">
            <v>1121</v>
          </cell>
          <cell r="K143">
            <v>8595</v>
          </cell>
          <cell r="L143">
            <v>4769</v>
          </cell>
          <cell r="M143">
            <v>4224</v>
          </cell>
          <cell r="N143">
            <v>3029</v>
          </cell>
          <cell r="O143">
            <v>3166</v>
          </cell>
          <cell r="P143">
            <v>5176</v>
          </cell>
          <cell r="Q143">
            <v>20334</v>
          </cell>
          <cell r="R143">
            <v>4152</v>
          </cell>
          <cell r="S143">
            <v>219</v>
          </cell>
          <cell r="T143">
            <v>2951</v>
          </cell>
          <cell r="U143">
            <v>7292</v>
          </cell>
          <cell r="Y143">
            <v>10931</v>
          </cell>
          <cell r="Z143">
            <v>6921</v>
          </cell>
          <cell r="AA143">
            <v>7632</v>
          </cell>
          <cell r="AB143">
            <v>4927</v>
          </cell>
          <cell r="AC143">
            <v>2523</v>
          </cell>
          <cell r="AD143">
            <v>714</v>
          </cell>
          <cell r="AE143">
            <v>1577</v>
          </cell>
          <cell r="AF143">
            <v>3889</v>
          </cell>
          <cell r="AG143">
            <v>8681</v>
          </cell>
          <cell r="AJ143">
            <v>3373</v>
          </cell>
          <cell r="AM143">
            <v>12405</v>
          </cell>
          <cell r="AP143">
            <v>5570</v>
          </cell>
          <cell r="AS143">
            <v>8480</v>
          </cell>
          <cell r="AT143">
            <v>5640</v>
          </cell>
          <cell r="AU143">
            <v>12381</v>
          </cell>
          <cell r="AV143">
            <v>12206</v>
          </cell>
          <cell r="AW143">
            <v>10243</v>
          </cell>
          <cell r="AX143">
            <v>1551</v>
          </cell>
          <cell r="AY143">
            <v>4261</v>
          </cell>
          <cell r="AZ143">
            <v>20472</v>
          </cell>
          <cell r="BA143">
            <v>175913</v>
          </cell>
          <cell r="BB143">
            <v>15813</v>
          </cell>
          <cell r="BC143">
            <v>1333</v>
          </cell>
          <cell r="BD143">
            <v>192768</v>
          </cell>
          <cell r="BE143">
            <v>3</v>
          </cell>
          <cell r="BF143">
            <v>-2.2000000000000002</v>
          </cell>
          <cell r="BG143">
            <v>2.1</v>
          </cell>
          <cell r="BH143">
            <v>-1.5</v>
          </cell>
          <cell r="BI143">
            <v>0.1</v>
          </cell>
          <cell r="BJ143">
            <v>0.7</v>
          </cell>
          <cell r="BK143">
            <v>-0.5</v>
          </cell>
          <cell r="BL143">
            <v>-0.5</v>
          </cell>
          <cell r="BM143">
            <v>4</v>
          </cell>
          <cell r="BN143">
            <v>-0.2</v>
          </cell>
          <cell r="BO143">
            <v>-0.5</v>
          </cell>
          <cell r="BP143">
            <v>2.2000000000000002</v>
          </cell>
          <cell r="BQ143">
            <v>-0.2</v>
          </cell>
          <cell r="BR143">
            <v>1.3</v>
          </cell>
          <cell r="BS143">
            <v>1.4</v>
          </cell>
          <cell r="BT143">
            <v>0.8</v>
          </cell>
          <cell r="BU143">
            <v>0.4</v>
          </cell>
          <cell r="BV143">
            <v>0.2</v>
          </cell>
          <cell r="BW143">
            <v>-1.1000000000000001</v>
          </cell>
          <cell r="BX143">
            <v>0</v>
          </cell>
          <cell r="CB143">
            <v>1.2</v>
          </cell>
          <cell r="CC143">
            <v>-0.2</v>
          </cell>
          <cell r="CD143">
            <v>0.5</v>
          </cell>
          <cell r="CE143">
            <v>-1</v>
          </cell>
          <cell r="CF143">
            <v>-1.6</v>
          </cell>
          <cell r="CG143">
            <v>1.3</v>
          </cell>
          <cell r="CH143">
            <v>0.6</v>
          </cell>
          <cell r="CI143">
            <v>0.2</v>
          </cell>
          <cell r="CJ143">
            <v>-0.2</v>
          </cell>
          <cell r="CM143">
            <v>3.1</v>
          </cell>
          <cell r="CP143">
            <v>0.6</v>
          </cell>
          <cell r="CS143">
            <v>3.4</v>
          </cell>
          <cell r="CV143">
            <v>-1.3</v>
          </cell>
          <cell r="CW143">
            <v>1.4</v>
          </cell>
          <cell r="CX143">
            <v>0.6</v>
          </cell>
          <cell r="CY143">
            <v>2.5</v>
          </cell>
          <cell r="CZ143">
            <v>0.7</v>
          </cell>
          <cell r="DA143">
            <v>0.1</v>
          </cell>
          <cell r="DB143">
            <v>0.9</v>
          </cell>
          <cell r="DC143">
            <v>0.8</v>
          </cell>
          <cell r="DD143">
            <v>1</v>
          </cell>
          <cell r="DE143">
            <v>1</v>
          </cell>
          <cell r="DF143">
            <v>1.3</v>
          </cell>
          <cell r="DG143">
            <v>5302</v>
          </cell>
          <cell r="DH143">
            <v>781</v>
          </cell>
          <cell r="DI143">
            <v>5964</v>
          </cell>
          <cell r="DJ143">
            <v>1283</v>
          </cell>
          <cell r="DK143">
            <v>3137</v>
          </cell>
          <cell r="DL143">
            <v>904</v>
          </cell>
          <cell r="DM143">
            <v>2830</v>
          </cell>
          <cell r="DN143">
            <v>7568</v>
          </cell>
          <cell r="DO143">
            <v>1141</v>
          </cell>
          <cell r="DP143">
            <v>8584</v>
          </cell>
          <cell r="DQ143">
            <v>4682</v>
          </cell>
          <cell r="DR143">
            <v>4287</v>
          </cell>
          <cell r="DS143">
            <v>2955</v>
          </cell>
          <cell r="DT143">
            <v>3226</v>
          </cell>
          <cell r="DU143">
            <v>5122</v>
          </cell>
          <cell r="DV143">
            <v>20210</v>
          </cell>
          <cell r="DW143">
            <v>4172</v>
          </cell>
          <cell r="DX143">
            <v>225</v>
          </cell>
          <cell r="DY143">
            <v>3018</v>
          </cell>
          <cell r="DZ143">
            <v>7376</v>
          </cell>
          <cell r="ED143">
            <v>10877</v>
          </cell>
          <cell r="EE143">
            <v>6885</v>
          </cell>
          <cell r="EF143">
            <v>7632</v>
          </cell>
          <cell r="EG143">
            <v>4922</v>
          </cell>
          <cell r="EH143">
            <v>2474</v>
          </cell>
          <cell r="EI143">
            <v>703</v>
          </cell>
          <cell r="EJ143">
            <v>1585</v>
          </cell>
          <cell r="EK143">
            <v>3831</v>
          </cell>
          <cell r="EL143">
            <v>8560</v>
          </cell>
          <cell r="EO143">
            <v>3368</v>
          </cell>
          <cell r="ER143">
            <v>12373</v>
          </cell>
          <cell r="EU143">
            <v>5573</v>
          </cell>
          <cell r="EX143">
            <v>8450</v>
          </cell>
          <cell r="EY143">
            <v>5634</v>
          </cell>
          <cell r="EZ143">
            <v>12316</v>
          </cell>
          <cell r="FA143">
            <v>12252</v>
          </cell>
          <cell r="FB143">
            <v>10223</v>
          </cell>
          <cell r="FC143">
            <v>1548</v>
          </cell>
          <cell r="FD143">
            <v>4265</v>
          </cell>
          <cell r="FE143">
            <v>20469</v>
          </cell>
          <cell r="FF143">
            <v>175103</v>
          </cell>
          <cell r="FG143">
            <v>15849</v>
          </cell>
          <cell r="FH143">
            <v>1492</v>
          </cell>
          <cell r="FI143">
            <v>192147</v>
          </cell>
          <cell r="FJ143">
            <v>-1.1000000000000001</v>
          </cell>
          <cell r="FK143">
            <v>-4.7</v>
          </cell>
          <cell r="FL143">
            <v>-1.7</v>
          </cell>
          <cell r="FM143">
            <v>-3.4</v>
          </cell>
          <cell r="FN143">
            <v>0.4</v>
          </cell>
          <cell r="FO143">
            <v>2.7</v>
          </cell>
          <cell r="FP143">
            <v>-0.6</v>
          </cell>
          <cell r="FQ143">
            <v>-0.7</v>
          </cell>
          <cell r="FR143">
            <v>14.1</v>
          </cell>
          <cell r="FS143">
            <v>0.1</v>
          </cell>
          <cell r="FT143">
            <v>-2.8</v>
          </cell>
          <cell r="FU143">
            <v>4</v>
          </cell>
          <cell r="FV143">
            <v>-4.3</v>
          </cell>
          <cell r="FW143">
            <v>4.8</v>
          </cell>
          <cell r="FX143">
            <v>0.4</v>
          </cell>
          <cell r="FY143">
            <v>0</v>
          </cell>
          <cell r="FZ143">
            <v>1.1000000000000001</v>
          </cell>
          <cell r="GA143">
            <v>4</v>
          </cell>
          <cell r="GB143">
            <v>1.5</v>
          </cell>
          <cell r="GC143">
            <v>1.4</v>
          </cell>
          <cell r="GG143">
            <v>1</v>
          </cell>
          <cell r="GH143">
            <v>0.1</v>
          </cell>
          <cell r="GI143">
            <v>0.4</v>
          </cell>
          <cell r="GJ143">
            <v>-1.7</v>
          </cell>
          <cell r="GK143">
            <v>-3</v>
          </cell>
          <cell r="GL143">
            <v>0</v>
          </cell>
          <cell r="GM143">
            <v>1.8</v>
          </cell>
          <cell r="GN143">
            <v>-2</v>
          </cell>
          <cell r="GO143">
            <v>-1.7</v>
          </cell>
          <cell r="GR143">
            <v>3.8</v>
          </cell>
          <cell r="GU143">
            <v>-0.6</v>
          </cell>
          <cell r="GX143">
            <v>3.7</v>
          </cell>
          <cell r="HA143">
            <v>-1.9</v>
          </cell>
          <cell r="HB143">
            <v>1.2</v>
          </cell>
          <cell r="HC143">
            <v>-0.1</v>
          </cell>
          <cell r="HD143">
            <v>3.3</v>
          </cell>
          <cell r="HE143">
            <v>0.6</v>
          </cell>
          <cell r="HF143">
            <v>-0.9</v>
          </cell>
          <cell r="HG143">
            <v>0.9</v>
          </cell>
          <cell r="HH143">
            <v>0.8</v>
          </cell>
          <cell r="HI143">
            <v>0.4</v>
          </cell>
          <cell r="HJ143">
            <v>1.3</v>
          </cell>
          <cell r="HK143">
            <v>1</v>
          </cell>
          <cell r="HL143">
            <v>3965</v>
          </cell>
          <cell r="HM143">
            <v>789</v>
          </cell>
          <cell r="HN143">
            <v>4720</v>
          </cell>
          <cell r="HO143">
            <v>1353</v>
          </cell>
          <cell r="HP143">
            <v>3264</v>
          </cell>
          <cell r="HQ143">
            <v>944</v>
          </cell>
          <cell r="HR143">
            <v>2925</v>
          </cell>
          <cell r="HS143">
            <v>7891</v>
          </cell>
          <cell r="HT143">
            <v>1148</v>
          </cell>
          <cell r="HU143">
            <v>8928</v>
          </cell>
          <cell r="HV143">
            <v>4672</v>
          </cell>
          <cell r="HW143">
            <v>4403</v>
          </cell>
          <cell r="HX143">
            <v>3052</v>
          </cell>
          <cell r="HY143">
            <v>3328</v>
          </cell>
          <cell r="HZ143">
            <v>5314</v>
          </cell>
          <cell r="IA143">
            <v>20730</v>
          </cell>
          <cell r="IB143">
            <v>4413</v>
          </cell>
          <cell r="IC143">
            <v>264</v>
          </cell>
          <cell r="ID143">
            <v>2904</v>
          </cell>
          <cell r="IE143">
            <v>7638</v>
          </cell>
          <cell r="II143">
            <v>10861</v>
          </cell>
          <cell r="IJ143">
            <v>6890</v>
          </cell>
          <cell r="IK143">
            <v>7480</v>
          </cell>
          <cell r="IL143">
            <v>4874</v>
          </cell>
          <cell r="IM143">
            <v>2449</v>
          </cell>
          <cell r="IN143">
            <v>729</v>
          </cell>
          <cell r="IO143">
            <v>1615</v>
          </cell>
          <cell r="IP143">
            <v>3849</v>
          </cell>
          <cell r="IQ143">
            <v>8608</v>
          </cell>
        </row>
        <row r="144">
          <cell r="B144">
            <v>5527</v>
          </cell>
          <cell r="C144">
            <v>775</v>
          </cell>
          <cell r="D144">
            <v>6170</v>
          </cell>
          <cell r="E144">
            <v>1293</v>
          </cell>
          <cell r="F144">
            <v>3134</v>
          </cell>
          <cell r="G144">
            <v>918</v>
          </cell>
          <cell r="H144">
            <v>2830</v>
          </cell>
          <cell r="I144">
            <v>7586</v>
          </cell>
          <cell r="J144">
            <v>1199</v>
          </cell>
          <cell r="K144">
            <v>8628</v>
          </cell>
          <cell r="L144">
            <v>4752</v>
          </cell>
          <cell r="M144">
            <v>4329</v>
          </cell>
          <cell r="N144">
            <v>3073</v>
          </cell>
          <cell r="O144">
            <v>3217</v>
          </cell>
          <cell r="P144">
            <v>5309</v>
          </cell>
          <cell r="Q144">
            <v>20649</v>
          </cell>
          <cell r="R144">
            <v>4194</v>
          </cell>
          <cell r="S144">
            <v>215</v>
          </cell>
          <cell r="T144">
            <v>2961</v>
          </cell>
          <cell r="U144">
            <v>7338</v>
          </cell>
          <cell r="Y144">
            <v>11220</v>
          </cell>
          <cell r="Z144">
            <v>6902</v>
          </cell>
          <cell r="AA144">
            <v>7652</v>
          </cell>
          <cell r="AB144">
            <v>4894</v>
          </cell>
          <cell r="AC144">
            <v>2494</v>
          </cell>
          <cell r="AD144">
            <v>742</v>
          </cell>
          <cell r="AE144">
            <v>1602</v>
          </cell>
          <cell r="AF144">
            <v>3942</v>
          </cell>
          <cell r="AG144">
            <v>8763</v>
          </cell>
          <cell r="AJ144">
            <v>3510</v>
          </cell>
          <cell r="AM144">
            <v>12497</v>
          </cell>
          <cell r="AP144">
            <v>5714</v>
          </cell>
          <cell r="AS144">
            <v>8350</v>
          </cell>
          <cell r="AT144">
            <v>5684</v>
          </cell>
          <cell r="AU144">
            <v>12520</v>
          </cell>
          <cell r="AV144">
            <v>12453</v>
          </cell>
          <cell r="AW144">
            <v>10319</v>
          </cell>
          <cell r="AX144">
            <v>1552</v>
          </cell>
          <cell r="AY144">
            <v>4284</v>
          </cell>
          <cell r="AZ144">
            <v>20643</v>
          </cell>
          <cell r="BA144">
            <v>178132</v>
          </cell>
          <cell r="BB144">
            <v>15946</v>
          </cell>
          <cell r="BC144">
            <v>1627</v>
          </cell>
          <cell r="BD144">
            <v>195415</v>
          </cell>
          <cell r="BE144">
            <v>2.2000000000000002</v>
          </cell>
          <cell r="BF144">
            <v>-2.1</v>
          </cell>
          <cell r="BG144">
            <v>1.5</v>
          </cell>
          <cell r="BH144">
            <v>-1</v>
          </cell>
          <cell r="BI144">
            <v>0.1</v>
          </cell>
          <cell r="BJ144">
            <v>2.7</v>
          </cell>
          <cell r="BK144">
            <v>0</v>
          </cell>
          <cell r="BL144">
            <v>0</v>
          </cell>
          <cell r="BM144">
            <v>6.9</v>
          </cell>
          <cell r="BN144">
            <v>0.4</v>
          </cell>
          <cell r="BO144">
            <v>-0.4</v>
          </cell>
          <cell r="BP144">
            <v>2.5</v>
          </cell>
          <cell r="BQ144">
            <v>1.5</v>
          </cell>
          <cell r="BR144">
            <v>1.6</v>
          </cell>
          <cell r="BS144">
            <v>2.6</v>
          </cell>
          <cell r="BT144">
            <v>1.5</v>
          </cell>
          <cell r="BU144">
            <v>1</v>
          </cell>
          <cell r="BV144">
            <v>-1.5</v>
          </cell>
          <cell r="BW144">
            <v>0.3</v>
          </cell>
          <cell r="BX144">
            <v>0.6</v>
          </cell>
          <cell r="CB144">
            <v>2.6</v>
          </cell>
          <cell r="CC144">
            <v>-0.3</v>
          </cell>
          <cell r="CD144">
            <v>0.3</v>
          </cell>
          <cell r="CE144">
            <v>-0.7</v>
          </cell>
          <cell r="CF144">
            <v>-1.1000000000000001</v>
          </cell>
          <cell r="CG144">
            <v>3.9</v>
          </cell>
          <cell r="CH144">
            <v>1.6</v>
          </cell>
          <cell r="CI144">
            <v>1.4</v>
          </cell>
          <cell r="CJ144">
            <v>0.9</v>
          </cell>
          <cell r="CM144">
            <v>4.0999999999999996</v>
          </cell>
          <cell r="CP144">
            <v>0.7</v>
          </cell>
          <cell r="CS144">
            <v>2.6</v>
          </cell>
          <cell r="CV144">
            <v>-1.5</v>
          </cell>
          <cell r="CW144">
            <v>0.8</v>
          </cell>
          <cell r="CX144">
            <v>1.1000000000000001</v>
          </cell>
          <cell r="CY144">
            <v>2</v>
          </cell>
          <cell r="CZ144">
            <v>0.7</v>
          </cell>
          <cell r="DA144">
            <v>0.1</v>
          </cell>
          <cell r="DB144">
            <v>0.5</v>
          </cell>
          <cell r="DC144">
            <v>0.8</v>
          </cell>
          <cell r="DD144">
            <v>1.3</v>
          </cell>
          <cell r="DE144">
            <v>0.8</v>
          </cell>
          <cell r="DF144">
            <v>1.4</v>
          </cell>
          <cell r="DG144">
            <v>5226</v>
          </cell>
          <cell r="DH144">
            <v>778</v>
          </cell>
          <cell r="DI144">
            <v>5890</v>
          </cell>
          <cell r="DJ144">
            <v>1296</v>
          </cell>
          <cell r="DK144">
            <v>3173</v>
          </cell>
          <cell r="DL144">
            <v>926</v>
          </cell>
          <cell r="DM144">
            <v>2815</v>
          </cell>
          <cell r="DN144">
            <v>7626</v>
          </cell>
          <cell r="DO144">
            <v>1265</v>
          </cell>
          <cell r="DP144">
            <v>8704</v>
          </cell>
          <cell r="DQ144">
            <v>4865</v>
          </cell>
          <cell r="DR144">
            <v>4274</v>
          </cell>
          <cell r="DS144">
            <v>3066</v>
          </cell>
          <cell r="DT144">
            <v>3185</v>
          </cell>
          <cell r="DU144">
            <v>5345</v>
          </cell>
          <cell r="DV144">
            <v>20713</v>
          </cell>
          <cell r="DW144">
            <v>4160</v>
          </cell>
          <cell r="DX144">
            <v>211</v>
          </cell>
          <cell r="DY144">
            <v>2875</v>
          </cell>
          <cell r="DZ144">
            <v>7231</v>
          </cell>
          <cell r="ED144">
            <v>11187</v>
          </cell>
          <cell r="EE144">
            <v>6965</v>
          </cell>
          <cell r="EF144">
            <v>7667</v>
          </cell>
          <cell r="EG144">
            <v>4877</v>
          </cell>
          <cell r="EH144">
            <v>2547</v>
          </cell>
          <cell r="EI144">
            <v>741</v>
          </cell>
          <cell r="EJ144">
            <v>1594</v>
          </cell>
          <cell r="EK144">
            <v>3989</v>
          </cell>
          <cell r="EL144">
            <v>8853</v>
          </cell>
          <cell r="EO144">
            <v>3521</v>
          </cell>
          <cell r="ER144">
            <v>12474</v>
          </cell>
          <cell r="EU144">
            <v>5745</v>
          </cell>
          <cell r="EX144">
            <v>8374</v>
          </cell>
          <cell r="EY144">
            <v>5708</v>
          </cell>
          <cell r="EZ144">
            <v>12555</v>
          </cell>
          <cell r="FA144">
            <v>12464</v>
          </cell>
          <cell r="FB144">
            <v>10382</v>
          </cell>
          <cell r="FC144">
            <v>1548</v>
          </cell>
          <cell r="FD144">
            <v>4287</v>
          </cell>
          <cell r="FE144">
            <v>20644</v>
          </cell>
          <cell r="FF144">
            <v>178254</v>
          </cell>
          <cell r="FG144">
            <v>15929</v>
          </cell>
          <cell r="FH144">
            <v>2215</v>
          </cell>
          <cell r="FI144">
            <v>196108</v>
          </cell>
          <cell r="FJ144">
            <v>-1.4</v>
          </cell>
          <cell r="FK144">
            <v>-0.4</v>
          </cell>
          <cell r="FL144">
            <v>-1.2</v>
          </cell>
          <cell r="FM144">
            <v>1</v>
          </cell>
          <cell r="FN144">
            <v>1.1000000000000001</v>
          </cell>
          <cell r="FO144">
            <v>2.5</v>
          </cell>
          <cell r="FP144">
            <v>-0.5</v>
          </cell>
          <cell r="FQ144">
            <v>0.8</v>
          </cell>
          <cell r="FR144">
            <v>10.9</v>
          </cell>
          <cell r="FS144">
            <v>1.4</v>
          </cell>
          <cell r="FT144">
            <v>3.9</v>
          </cell>
          <cell r="FU144">
            <v>-0.3</v>
          </cell>
          <cell r="FV144">
            <v>3.8</v>
          </cell>
          <cell r="FW144">
            <v>-1.3</v>
          </cell>
          <cell r="FX144">
            <v>4.3</v>
          </cell>
          <cell r="FY144">
            <v>2.5</v>
          </cell>
          <cell r="FZ144">
            <v>-0.3</v>
          </cell>
          <cell r="GA144">
            <v>-6.3</v>
          </cell>
          <cell r="GB144">
            <v>-4.8</v>
          </cell>
          <cell r="GC144">
            <v>-2</v>
          </cell>
          <cell r="GG144">
            <v>2.9</v>
          </cell>
          <cell r="GH144">
            <v>1.2</v>
          </cell>
          <cell r="GI144">
            <v>0.5</v>
          </cell>
          <cell r="GJ144">
            <v>-0.9</v>
          </cell>
          <cell r="GK144">
            <v>2.9</v>
          </cell>
          <cell r="GL144">
            <v>5.4</v>
          </cell>
          <cell r="GM144">
            <v>0.6</v>
          </cell>
          <cell r="GN144">
            <v>4.0999999999999996</v>
          </cell>
          <cell r="GO144">
            <v>3.4</v>
          </cell>
          <cell r="GR144">
            <v>4.5</v>
          </cell>
          <cell r="GU144">
            <v>0.8</v>
          </cell>
          <cell r="GX144">
            <v>3.1</v>
          </cell>
          <cell r="HA144">
            <v>-0.9</v>
          </cell>
          <cell r="HB144">
            <v>1.3</v>
          </cell>
          <cell r="HC144">
            <v>1.9</v>
          </cell>
          <cell r="HD144">
            <v>1.7</v>
          </cell>
          <cell r="HE144">
            <v>1.6</v>
          </cell>
          <cell r="HF144">
            <v>0</v>
          </cell>
          <cell r="HG144">
            <v>0.5</v>
          </cell>
          <cell r="HH144">
            <v>0.9</v>
          </cell>
          <cell r="HI144">
            <v>1.8</v>
          </cell>
          <cell r="HJ144">
            <v>0.5</v>
          </cell>
          <cell r="HK144">
            <v>2.1</v>
          </cell>
          <cell r="HL144">
            <v>9043</v>
          </cell>
          <cell r="HM144">
            <v>786</v>
          </cell>
          <cell r="HN144">
            <v>9474</v>
          </cell>
          <cell r="HO144">
            <v>1272</v>
          </cell>
          <cell r="HP144">
            <v>3153</v>
          </cell>
          <cell r="HQ144">
            <v>933</v>
          </cell>
          <cell r="HR144">
            <v>2808</v>
          </cell>
          <cell r="HS144">
            <v>7575</v>
          </cell>
          <cell r="HT144">
            <v>1429</v>
          </cell>
          <cell r="HU144">
            <v>8735</v>
          </cell>
          <cell r="HV144">
            <v>5195</v>
          </cell>
          <cell r="HW144">
            <v>4303</v>
          </cell>
          <cell r="HX144">
            <v>3145</v>
          </cell>
          <cell r="HY144">
            <v>3293</v>
          </cell>
          <cell r="HZ144">
            <v>5575</v>
          </cell>
          <cell r="IA144">
            <v>21516</v>
          </cell>
          <cell r="IB144">
            <v>4029</v>
          </cell>
          <cell r="IC144">
            <v>195</v>
          </cell>
          <cell r="ID144">
            <v>3008</v>
          </cell>
          <cell r="IE144">
            <v>7138</v>
          </cell>
          <cell r="II144">
            <v>11788</v>
          </cell>
          <cell r="IJ144">
            <v>7255</v>
          </cell>
          <cell r="IK144">
            <v>8486</v>
          </cell>
          <cell r="IL144">
            <v>5196</v>
          </cell>
          <cell r="IM144">
            <v>2623</v>
          </cell>
          <cell r="IN144">
            <v>773</v>
          </cell>
          <cell r="IO144">
            <v>1634</v>
          </cell>
          <cell r="IP144">
            <v>4039</v>
          </cell>
          <cell r="IQ144">
            <v>9039</v>
          </cell>
        </row>
        <row r="145">
          <cell r="B145">
            <v>5542</v>
          </cell>
          <cell r="C145">
            <v>770</v>
          </cell>
          <cell r="D145">
            <v>6179</v>
          </cell>
          <cell r="E145">
            <v>1298</v>
          </cell>
          <cell r="F145">
            <v>3121</v>
          </cell>
          <cell r="G145">
            <v>938</v>
          </cell>
          <cell r="H145">
            <v>2868</v>
          </cell>
          <cell r="I145">
            <v>7629</v>
          </cell>
          <cell r="J145">
            <v>1238</v>
          </cell>
          <cell r="K145">
            <v>8690</v>
          </cell>
          <cell r="L145">
            <v>4790</v>
          </cell>
          <cell r="M145">
            <v>4360</v>
          </cell>
          <cell r="N145">
            <v>3142</v>
          </cell>
          <cell r="O145">
            <v>3223</v>
          </cell>
          <cell r="P145">
            <v>5435</v>
          </cell>
          <cell r="Q145">
            <v>20919</v>
          </cell>
          <cell r="R145">
            <v>4242</v>
          </cell>
          <cell r="S145">
            <v>212</v>
          </cell>
          <cell r="T145">
            <v>3013</v>
          </cell>
          <cell r="U145">
            <v>7416</v>
          </cell>
          <cell r="Y145">
            <v>11572</v>
          </cell>
          <cell r="Z145">
            <v>6918</v>
          </cell>
          <cell r="AA145">
            <v>7667</v>
          </cell>
          <cell r="AB145">
            <v>4899</v>
          </cell>
          <cell r="AC145">
            <v>2494</v>
          </cell>
          <cell r="AD145">
            <v>774</v>
          </cell>
          <cell r="AE145">
            <v>1636</v>
          </cell>
          <cell r="AF145">
            <v>4007</v>
          </cell>
          <cell r="AG145">
            <v>8898</v>
          </cell>
          <cell r="AJ145">
            <v>3641</v>
          </cell>
          <cell r="AM145">
            <v>12720</v>
          </cell>
          <cell r="AP145">
            <v>5770</v>
          </cell>
          <cell r="AS145">
            <v>8253</v>
          </cell>
          <cell r="AT145">
            <v>5684</v>
          </cell>
          <cell r="AU145">
            <v>12664</v>
          </cell>
          <cell r="AV145">
            <v>12579</v>
          </cell>
          <cell r="AW145">
            <v>10452</v>
          </cell>
          <cell r="AX145">
            <v>1557</v>
          </cell>
          <cell r="AY145">
            <v>4285</v>
          </cell>
          <cell r="AZ145">
            <v>20820</v>
          </cell>
          <cell r="BA145">
            <v>180396</v>
          </cell>
          <cell r="BB145">
            <v>16031</v>
          </cell>
          <cell r="BC145">
            <v>1157</v>
          </cell>
          <cell r="BD145">
            <v>197296</v>
          </cell>
          <cell r="BE145">
            <v>0.3</v>
          </cell>
          <cell r="BF145">
            <v>-0.7</v>
          </cell>
          <cell r="BG145">
            <v>0.2</v>
          </cell>
          <cell r="BH145">
            <v>0.4</v>
          </cell>
          <cell r="BI145">
            <v>-0.4</v>
          </cell>
          <cell r="BJ145">
            <v>2.2000000000000002</v>
          </cell>
          <cell r="BK145">
            <v>1.3</v>
          </cell>
          <cell r="BL145">
            <v>0.6</v>
          </cell>
          <cell r="BM145">
            <v>3.3</v>
          </cell>
          <cell r="BN145">
            <v>0.7</v>
          </cell>
          <cell r="BO145">
            <v>0.8</v>
          </cell>
          <cell r="BP145">
            <v>0.7</v>
          </cell>
          <cell r="BQ145">
            <v>2.2000000000000002</v>
          </cell>
          <cell r="BR145">
            <v>0.2</v>
          </cell>
          <cell r="BS145">
            <v>2.4</v>
          </cell>
          <cell r="BT145">
            <v>1.3</v>
          </cell>
          <cell r="BU145">
            <v>1.2</v>
          </cell>
          <cell r="BV145">
            <v>-1.7</v>
          </cell>
          <cell r="BW145">
            <v>1.8</v>
          </cell>
          <cell r="BX145">
            <v>1.1000000000000001</v>
          </cell>
          <cell r="CB145">
            <v>3.1</v>
          </cell>
          <cell r="CC145">
            <v>0.2</v>
          </cell>
          <cell r="CD145">
            <v>0.2</v>
          </cell>
          <cell r="CE145">
            <v>0.1</v>
          </cell>
          <cell r="CF145">
            <v>0</v>
          </cell>
          <cell r="CG145">
            <v>4.4000000000000004</v>
          </cell>
          <cell r="CH145">
            <v>2.1</v>
          </cell>
          <cell r="CI145">
            <v>1.7</v>
          </cell>
          <cell r="CJ145">
            <v>1.5</v>
          </cell>
          <cell r="CM145">
            <v>3.7</v>
          </cell>
          <cell r="CP145">
            <v>1.8</v>
          </cell>
          <cell r="CS145">
            <v>1</v>
          </cell>
          <cell r="CV145">
            <v>-1.2</v>
          </cell>
          <cell r="CW145">
            <v>0</v>
          </cell>
          <cell r="CX145">
            <v>1.2</v>
          </cell>
          <cell r="CY145">
            <v>1</v>
          </cell>
          <cell r="CZ145">
            <v>1.3</v>
          </cell>
          <cell r="DA145">
            <v>0.3</v>
          </cell>
          <cell r="DB145">
            <v>0</v>
          </cell>
          <cell r="DC145">
            <v>0.9</v>
          </cell>
          <cell r="DD145">
            <v>1.3</v>
          </cell>
          <cell r="DE145">
            <v>0.5</v>
          </cell>
          <cell r="DF145">
            <v>1</v>
          </cell>
          <cell r="DG145">
            <v>6208</v>
          </cell>
          <cell r="DH145">
            <v>770</v>
          </cell>
          <cell r="DI145">
            <v>6804</v>
          </cell>
          <cell r="DJ145">
            <v>1304</v>
          </cell>
          <cell r="DK145">
            <v>3033</v>
          </cell>
          <cell r="DL145">
            <v>931</v>
          </cell>
          <cell r="DM145">
            <v>2869</v>
          </cell>
          <cell r="DN145">
            <v>7542</v>
          </cell>
          <cell r="DO145">
            <v>1164</v>
          </cell>
          <cell r="DP145">
            <v>8559</v>
          </cell>
          <cell r="DQ145">
            <v>4649</v>
          </cell>
          <cell r="DR145">
            <v>4448</v>
          </cell>
          <cell r="DS145">
            <v>3195</v>
          </cell>
          <cell r="DT145">
            <v>3263</v>
          </cell>
          <cell r="DU145">
            <v>5421</v>
          </cell>
          <cell r="DV145">
            <v>20954</v>
          </cell>
          <cell r="DW145">
            <v>4257</v>
          </cell>
          <cell r="DX145">
            <v>210</v>
          </cell>
          <cell r="DY145">
            <v>3013</v>
          </cell>
          <cell r="DZ145">
            <v>7430</v>
          </cell>
          <cell r="ED145">
            <v>11614</v>
          </cell>
          <cell r="EE145">
            <v>6901</v>
          </cell>
          <cell r="EF145">
            <v>7631</v>
          </cell>
          <cell r="EG145">
            <v>4893</v>
          </cell>
          <cell r="EH145">
            <v>2464</v>
          </cell>
          <cell r="EI145">
            <v>778</v>
          </cell>
          <cell r="EJ145">
            <v>1640</v>
          </cell>
          <cell r="EK145">
            <v>4002</v>
          </cell>
          <cell r="EL145">
            <v>8885</v>
          </cell>
          <cell r="EO145">
            <v>3641</v>
          </cell>
          <cell r="ER145">
            <v>12722</v>
          </cell>
          <cell r="EU145">
            <v>5767</v>
          </cell>
          <cell r="EX145">
            <v>8237</v>
          </cell>
          <cell r="EY145">
            <v>5678</v>
          </cell>
          <cell r="EZ145">
            <v>12682</v>
          </cell>
          <cell r="FA145">
            <v>12585</v>
          </cell>
          <cell r="FB145">
            <v>10388</v>
          </cell>
          <cell r="FC145">
            <v>1554</v>
          </cell>
          <cell r="FD145">
            <v>4287</v>
          </cell>
          <cell r="FE145">
            <v>20820</v>
          </cell>
          <cell r="FF145">
            <v>181122</v>
          </cell>
          <cell r="FG145">
            <v>16067</v>
          </cell>
          <cell r="FH145">
            <v>589</v>
          </cell>
          <cell r="FI145">
            <v>197491</v>
          </cell>
          <cell r="FJ145">
            <v>18.8</v>
          </cell>
          <cell r="FK145">
            <v>-0.9</v>
          </cell>
          <cell r="FL145">
            <v>15.5</v>
          </cell>
          <cell r="FM145">
            <v>0.7</v>
          </cell>
          <cell r="FN145">
            <v>-4.4000000000000004</v>
          </cell>
          <cell r="FO145">
            <v>0.5</v>
          </cell>
          <cell r="FP145">
            <v>1.9</v>
          </cell>
          <cell r="FQ145">
            <v>-1.1000000000000001</v>
          </cell>
          <cell r="FR145">
            <v>-8</v>
          </cell>
          <cell r="FS145">
            <v>-1.7</v>
          </cell>
          <cell r="FT145">
            <v>-4.4000000000000004</v>
          </cell>
          <cell r="FU145">
            <v>4.0999999999999996</v>
          </cell>
          <cell r="FV145">
            <v>4.2</v>
          </cell>
          <cell r="FW145">
            <v>2.5</v>
          </cell>
          <cell r="FX145">
            <v>1.4</v>
          </cell>
          <cell r="FY145">
            <v>1.2</v>
          </cell>
          <cell r="FZ145">
            <v>2.2999999999999998</v>
          </cell>
          <cell r="GA145">
            <v>-0.5</v>
          </cell>
          <cell r="GB145">
            <v>4.8</v>
          </cell>
          <cell r="GC145">
            <v>2.7</v>
          </cell>
          <cell r="GG145">
            <v>3.8</v>
          </cell>
          <cell r="GH145">
            <v>-0.9</v>
          </cell>
          <cell r="GI145">
            <v>-0.5</v>
          </cell>
          <cell r="GJ145">
            <v>0.3</v>
          </cell>
          <cell r="GK145">
            <v>-3.3</v>
          </cell>
          <cell r="GL145">
            <v>5.0999999999999996</v>
          </cell>
          <cell r="GM145">
            <v>2.9</v>
          </cell>
          <cell r="GN145">
            <v>0.3</v>
          </cell>
          <cell r="GO145">
            <v>0.4</v>
          </cell>
          <cell r="GR145">
            <v>3.4</v>
          </cell>
          <cell r="GU145">
            <v>2</v>
          </cell>
          <cell r="GX145">
            <v>0.4</v>
          </cell>
          <cell r="HA145">
            <v>-1.6</v>
          </cell>
          <cell r="HB145">
            <v>-0.5</v>
          </cell>
          <cell r="HC145">
            <v>1</v>
          </cell>
          <cell r="HD145">
            <v>1</v>
          </cell>
          <cell r="HE145">
            <v>0.1</v>
          </cell>
          <cell r="HF145">
            <v>0.4</v>
          </cell>
          <cell r="HG145">
            <v>0</v>
          </cell>
          <cell r="HH145">
            <v>0.9</v>
          </cell>
          <cell r="HI145">
            <v>1.6</v>
          </cell>
          <cell r="HJ145">
            <v>0.9</v>
          </cell>
          <cell r="HK145">
            <v>0.7</v>
          </cell>
          <cell r="HL145">
            <v>5089</v>
          </cell>
          <cell r="HM145">
            <v>762</v>
          </cell>
          <cell r="HN145">
            <v>5744</v>
          </cell>
          <cell r="HO145">
            <v>1264</v>
          </cell>
          <cell r="HP145">
            <v>2915</v>
          </cell>
          <cell r="HQ145">
            <v>891</v>
          </cell>
          <cell r="HR145">
            <v>2771</v>
          </cell>
          <cell r="HS145">
            <v>7267</v>
          </cell>
          <cell r="HT145">
            <v>953</v>
          </cell>
          <cell r="HU145">
            <v>8161</v>
          </cell>
          <cell r="HV145">
            <v>4482</v>
          </cell>
          <cell r="HW145">
            <v>4323</v>
          </cell>
          <cell r="HX145">
            <v>3017</v>
          </cell>
          <cell r="HY145">
            <v>3027</v>
          </cell>
          <cell r="HZ145">
            <v>5104</v>
          </cell>
          <cell r="IA145">
            <v>19858</v>
          </cell>
          <cell r="IB145">
            <v>4125</v>
          </cell>
          <cell r="IC145">
            <v>176</v>
          </cell>
          <cell r="ID145">
            <v>3130</v>
          </cell>
          <cell r="IE145">
            <v>7304</v>
          </cell>
          <cell r="II145">
            <v>10666</v>
          </cell>
          <cell r="IJ145">
            <v>6577</v>
          </cell>
          <cell r="IK145">
            <v>7208</v>
          </cell>
          <cell r="IL145">
            <v>4839</v>
          </cell>
          <cell r="IM145">
            <v>2426</v>
          </cell>
          <cell r="IN145">
            <v>767</v>
          </cell>
          <cell r="IO145">
            <v>1592</v>
          </cell>
          <cell r="IP145">
            <v>3949</v>
          </cell>
          <cell r="IQ145">
            <v>8741</v>
          </cell>
        </row>
        <row r="146">
          <cell r="B146">
            <v>5454</v>
          </cell>
          <cell r="C146">
            <v>773</v>
          </cell>
          <cell r="D146">
            <v>6103</v>
          </cell>
          <cell r="E146">
            <v>1300</v>
          </cell>
          <cell r="F146">
            <v>3042</v>
          </cell>
          <cell r="G146">
            <v>962</v>
          </cell>
          <cell r="H146">
            <v>2919</v>
          </cell>
          <cell r="I146">
            <v>7627</v>
          </cell>
          <cell r="J146">
            <v>1222</v>
          </cell>
          <cell r="K146">
            <v>8681</v>
          </cell>
          <cell r="L146">
            <v>4842</v>
          </cell>
          <cell r="M146">
            <v>4384</v>
          </cell>
          <cell r="N146">
            <v>3205</v>
          </cell>
          <cell r="O146">
            <v>3228</v>
          </cell>
          <cell r="P146">
            <v>5496</v>
          </cell>
          <cell r="Q146">
            <v>21092</v>
          </cell>
          <cell r="R146">
            <v>4307</v>
          </cell>
          <cell r="S146">
            <v>213</v>
          </cell>
          <cell r="T146">
            <v>3070</v>
          </cell>
          <cell r="U146">
            <v>7524</v>
          </cell>
          <cell r="Y146">
            <v>11760</v>
          </cell>
          <cell r="Z146">
            <v>6969</v>
          </cell>
          <cell r="AA146">
            <v>7706</v>
          </cell>
          <cell r="AB146">
            <v>4960</v>
          </cell>
          <cell r="AC146">
            <v>2504</v>
          </cell>
          <cell r="AD146">
            <v>795</v>
          </cell>
          <cell r="AE146">
            <v>1676</v>
          </cell>
          <cell r="AF146">
            <v>4085</v>
          </cell>
          <cell r="AG146">
            <v>9044</v>
          </cell>
          <cell r="AJ146">
            <v>3738</v>
          </cell>
          <cell r="AM146">
            <v>13161</v>
          </cell>
          <cell r="AP146">
            <v>5742</v>
          </cell>
          <cell r="AS146">
            <v>8216</v>
          </cell>
          <cell r="AT146">
            <v>5651</v>
          </cell>
          <cell r="AU146">
            <v>12760</v>
          </cell>
          <cell r="AV146">
            <v>12598</v>
          </cell>
          <cell r="AW146">
            <v>10631</v>
          </cell>
          <cell r="AX146">
            <v>1567</v>
          </cell>
          <cell r="AY146">
            <v>4284</v>
          </cell>
          <cell r="AZ146">
            <v>20999</v>
          </cell>
          <cell r="BA146">
            <v>181926</v>
          </cell>
          <cell r="BB146">
            <v>16112</v>
          </cell>
          <cell r="BC146">
            <v>596</v>
          </cell>
          <cell r="BD146">
            <v>198344</v>
          </cell>
          <cell r="BE146">
            <v>-1.6</v>
          </cell>
          <cell r="BF146">
            <v>0.5</v>
          </cell>
          <cell r="BG146">
            <v>-1.2</v>
          </cell>
          <cell r="BH146">
            <v>0.2</v>
          </cell>
          <cell r="BI146">
            <v>-2.5</v>
          </cell>
          <cell r="BJ146">
            <v>2.6</v>
          </cell>
          <cell r="BK146">
            <v>1.8</v>
          </cell>
          <cell r="BL146">
            <v>0</v>
          </cell>
          <cell r="BM146">
            <v>-1.3</v>
          </cell>
          <cell r="BN146">
            <v>-0.1</v>
          </cell>
          <cell r="BO146">
            <v>1.1000000000000001</v>
          </cell>
          <cell r="BP146">
            <v>0.6</v>
          </cell>
          <cell r="BQ146">
            <v>2</v>
          </cell>
          <cell r="BR146">
            <v>0.1</v>
          </cell>
          <cell r="BS146">
            <v>1.1000000000000001</v>
          </cell>
          <cell r="BT146">
            <v>0.8</v>
          </cell>
          <cell r="BU146">
            <v>1.5</v>
          </cell>
          <cell r="BV146">
            <v>0.4</v>
          </cell>
          <cell r="BW146">
            <v>1.9</v>
          </cell>
          <cell r="BX146">
            <v>1.5</v>
          </cell>
          <cell r="CB146">
            <v>1.6</v>
          </cell>
          <cell r="CC146">
            <v>0.7</v>
          </cell>
          <cell r="CD146">
            <v>0.5</v>
          </cell>
          <cell r="CE146">
            <v>1.3</v>
          </cell>
          <cell r="CF146">
            <v>0.4</v>
          </cell>
          <cell r="CG146">
            <v>2.7</v>
          </cell>
          <cell r="CH146">
            <v>2.5</v>
          </cell>
          <cell r="CI146">
            <v>1.9</v>
          </cell>
          <cell r="CJ146">
            <v>1.6</v>
          </cell>
          <cell r="CM146">
            <v>2.7</v>
          </cell>
          <cell r="CP146">
            <v>3.5</v>
          </cell>
          <cell r="CS146">
            <v>-0.5</v>
          </cell>
          <cell r="CV146">
            <v>-0.4</v>
          </cell>
          <cell r="CW146">
            <v>-0.6</v>
          </cell>
          <cell r="CX146">
            <v>0.8</v>
          </cell>
          <cell r="CY146">
            <v>0.2</v>
          </cell>
          <cell r="CZ146">
            <v>1.7</v>
          </cell>
          <cell r="DA146">
            <v>0.7</v>
          </cell>
          <cell r="DB146">
            <v>0</v>
          </cell>
          <cell r="DC146">
            <v>0.9</v>
          </cell>
          <cell r="DD146">
            <v>0.8</v>
          </cell>
          <cell r="DE146">
            <v>0.5</v>
          </cell>
          <cell r="DF146">
            <v>0.5</v>
          </cell>
          <cell r="DG146">
            <v>5068</v>
          </cell>
          <cell r="DH146">
            <v>770</v>
          </cell>
          <cell r="DI146">
            <v>5737</v>
          </cell>
          <cell r="DJ146">
            <v>1297</v>
          </cell>
          <cell r="DK146">
            <v>3157</v>
          </cell>
          <cell r="DL146">
            <v>944</v>
          </cell>
          <cell r="DM146">
            <v>2915</v>
          </cell>
          <cell r="DN146">
            <v>7717</v>
          </cell>
          <cell r="DO146">
            <v>1272</v>
          </cell>
          <cell r="DP146">
            <v>8799</v>
          </cell>
          <cell r="DQ146">
            <v>4941</v>
          </cell>
          <cell r="DR146">
            <v>4331</v>
          </cell>
          <cell r="DS146">
            <v>3195</v>
          </cell>
          <cell r="DT146">
            <v>3221</v>
          </cell>
          <cell r="DU146">
            <v>5566</v>
          </cell>
          <cell r="DV146">
            <v>21207</v>
          </cell>
          <cell r="DW146">
            <v>4332</v>
          </cell>
          <cell r="DX146">
            <v>216</v>
          </cell>
          <cell r="DY146">
            <v>3142</v>
          </cell>
          <cell r="DZ146">
            <v>7611</v>
          </cell>
          <cell r="ED146">
            <v>11855</v>
          </cell>
          <cell r="EE146">
            <v>6934</v>
          </cell>
          <cell r="EF146">
            <v>7753</v>
          </cell>
          <cell r="EG146">
            <v>4980</v>
          </cell>
          <cell r="EH146">
            <v>2508</v>
          </cell>
          <cell r="EI146">
            <v>809</v>
          </cell>
          <cell r="EJ146">
            <v>1671</v>
          </cell>
          <cell r="EK146">
            <v>4067</v>
          </cell>
          <cell r="EL146">
            <v>9031</v>
          </cell>
          <cell r="EO146">
            <v>3752</v>
          </cell>
          <cell r="ER146">
            <v>13062</v>
          </cell>
          <cell r="EU146">
            <v>5768</v>
          </cell>
          <cell r="EX146">
            <v>8239</v>
          </cell>
          <cell r="EY146">
            <v>5675</v>
          </cell>
          <cell r="EZ146">
            <v>12765</v>
          </cell>
          <cell r="FA146">
            <v>12613</v>
          </cell>
          <cell r="FB146">
            <v>10584</v>
          </cell>
          <cell r="FC146">
            <v>1579</v>
          </cell>
          <cell r="FD146">
            <v>4280</v>
          </cell>
          <cell r="FE146">
            <v>21001</v>
          </cell>
          <cell r="FF146">
            <v>181757</v>
          </cell>
          <cell r="FG146">
            <v>16108</v>
          </cell>
          <cell r="FH146">
            <v>981</v>
          </cell>
          <cell r="FI146">
            <v>198556</v>
          </cell>
          <cell r="FJ146">
            <v>-18.399999999999999</v>
          </cell>
          <cell r="FK146">
            <v>-0.1</v>
          </cell>
          <cell r="FL146">
            <v>-15.7</v>
          </cell>
          <cell r="FM146">
            <v>-0.5</v>
          </cell>
          <cell r="FN146">
            <v>4.0999999999999996</v>
          </cell>
          <cell r="FO146">
            <v>1.4</v>
          </cell>
          <cell r="FP146">
            <v>1.6</v>
          </cell>
          <cell r="FQ146">
            <v>2.2999999999999998</v>
          </cell>
          <cell r="FR146">
            <v>9.1999999999999993</v>
          </cell>
          <cell r="FS146">
            <v>2.8</v>
          </cell>
          <cell r="FT146">
            <v>6.3</v>
          </cell>
          <cell r="FU146">
            <v>-2.6</v>
          </cell>
          <cell r="FV146">
            <v>0</v>
          </cell>
          <cell r="FW146">
            <v>-1.3</v>
          </cell>
          <cell r="FX146">
            <v>2.7</v>
          </cell>
          <cell r="FY146">
            <v>1.2</v>
          </cell>
          <cell r="FZ146">
            <v>1.8</v>
          </cell>
          <cell r="GA146">
            <v>2.9</v>
          </cell>
          <cell r="GB146">
            <v>4.3</v>
          </cell>
          <cell r="GC146">
            <v>2.4</v>
          </cell>
          <cell r="GG146">
            <v>2.1</v>
          </cell>
          <cell r="GH146">
            <v>0.5</v>
          </cell>
          <cell r="GI146">
            <v>1.6</v>
          </cell>
          <cell r="GJ146">
            <v>1.8</v>
          </cell>
          <cell r="GK146">
            <v>1.8</v>
          </cell>
          <cell r="GL146">
            <v>4</v>
          </cell>
          <cell r="GM146">
            <v>1.9</v>
          </cell>
          <cell r="GN146">
            <v>1.6</v>
          </cell>
          <cell r="GO146">
            <v>1.6</v>
          </cell>
          <cell r="GR146">
            <v>3.1</v>
          </cell>
          <cell r="GU146">
            <v>2.7</v>
          </cell>
          <cell r="GX146">
            <v>0</v>
          </cell>
          <cell r="HA146">
            <v>0</v>
          </cell>
          <cell r="HB146">
            <v>0</v>
          </cell>
          <cell r="HC146">
            <v>0.7</v>
          </cell>
          <cell r="HD146">
            <v>0.2</v>
          </cell>
          <cell r="HE146">
            <v>1.9</v>
          </cell>
          <cell r="HF146">
            <v>1.6</v>
          </cell>
          <cell r="HG146">
            <v>-0.1</v>
          </cell>
          <cell r="HH146">
            <v>0.9</v>
          </cell>
          <cell r="HI146">
            <v>0.4</v>
          </cell>
          <cell r="HJ146">
            <v>0.3</v>
          </cell>
          <cell r="HK146">
            <v>0.5</v>
          </cell>
          <cell r="HL146">
            <v>3707</v>
          </cell>
          <cell r="HM146">
            <v>762</v>
          </cell>
          <cell r="HN146">
            <v>4457</v>
          </cell>
          <cell r="HO146">
            <v>1291</v>
          </cell>
          <cell r="HP146">
            <v>3168</v>
          </cell>
          <cell r="HQ146">
            <v>937</v>
          </cell>
          <cell r="HR146">
            <v>2925</v>
          </cell>
          <cell r="HS146">
            <v>7720</v>
          </cell>
          <cell r="HT146">
            <v>1313</v>
          </cell>
          <cell r="HU146">
            <v>8822</v>
          </cell>
          <cell r="HV146">
            <v>4788</v>
          </cell>
          <cell r="HW146">
            <v>4311</v>
          </cell>
          <cell r="HX146">
            <v>3197</v>
          </cell>
          <cell r="HY146">
            <v>3247</v>
          </cell>
          <cell r="HZ146">
            <v>5461</v>
          </cell>
          <cell r="IA146">
            <v>20979</v>
          </cell>
          <cell r="IB146">
            <v>4354</v>
          </cell>
          <cell r="IC146">
            <v>228</v>
          </cell>
          <cell r="ID146">
            <v>3006</v>
          </cell>
          <cell r="IE146">
            <v>7568</v>
          </cell>
          <cell r="II146">
            <v>12219</v>
          </cell>
          <cell r="IJ146">
            <v>6963</v>
          </cell>
          <cell r="IK146">
            <v>7510</v>
          </cell>
          <cell r="IL146">
            <v>4762</v>
          </cell>
          <cell r="IM146">
            <v>2496</v>
          </cell>
          <cell r="IN146">
            <v>762</v>
          </cell>
          <cell r="IO146">
            <v>1650</v>
          </cell>
          <cell r="IP146">
            <v>4051</v>
          </cell>
          <cell r="IQ146">
            <v>8940</v>
          </cell>
        </row>
        <row r="147">
          <cell r="B147">
            <v>5504</v>
          </cell>
          <cell r="C147">
            <v>779</v>
          </cell>
          <cell r="D147">
            <v>6153</v>
          </cell>
          <cell r="E147">
            <v>1296</v>
          </cell>
          <cell r="F147">
            <v>2974</v>
          </cell>
          <cell r="G147">
            <v>972</v>
          </cell>
          <cell r="H147">
            <v>2953</v>
          </cell>
          <cell r="I147">
            <v>7609</v>
          </cell>
          <cell r="J147">
            <v>1219</v>
          </cell>
          <cell r="K147">
            <v>8662</v>
          </cell>
          <cell r="L147">
            <v>4867</v>
          </cell>
          <cell r="M147">
            <v>4441</v>
          </cell>
          <cell r="N147">
            <v>3233</v>
          </cell>
          <cell r="O147">
            <v>3299</v>
          </cell>
          <cell r="P147">
            <v>5548</v>
          </cell>
          <cell r="Q147">
            <v>21260</v>
          </cell>
          <cell r="R147">
            <v>4370</v>
          </cell>
          <cell r="S147">
            <v>219</v>
          </cell>
          <cell r="T147">
            <v>3094</v>
          </cell>
          <cell r="U147">
            <v>7621</v>
          </cell>
          <cell r="Y147">
            <v>11777</v>
          </cell>
          <cell r="Z147">
            <v>7102</v>
          </cell>
          <cell r="AA147">
            <v>7791</v>
          </cell>
          <cell r="AB147">
            <v>5062</v>
          </cell>
          <cell r="AC147">
            <v>2529</v>
          </cell>
          <cell r="AD147">
            <v>807</v>
          </cell>
          <cell r="AE147">
            <v>1696</v>
          </cell>
          <cell r="AF147">
            <v>4143</v>
          </cell>
          <cell r="AG147">
            <v>9163</v>
          </cell>
          <cell r="AJ147">
            <v>3812</v>
          </cell>
          <cell r="AM147">
            <v>13676</v>
          </cell>
          <cell r="AP147">
            <v>5722</v>
          </cell>
          <cell r="AS147">
            <v>8319</v>
          </cell>
          <cell r="AT147">
            <v>5664</v>
          </cell>
          <cell r="AU147">
            <v>12834</v>
          </cell>
          <cell r="AV147">
            <v>12584</v>
          </cell>
          <cell r="AW147">
            <v>10759</v>
          </cell>
          <cell r="AX147">
            <v>1579</v>
          </cell>
          <cell r="AY147">
            <v>4287</v>
          </cell>
          <cell r="AZ147">
            <v>21180</v>
          </cell>
          <cell r="BA147">
            <v>183232</v>
          </cell>
          <cell r="BB147">
            <v>16284</v>
          </cell>
          <cell r="BC147">
            <v>510</v>
          </cell>
          <cell r="BD147">
            <v>199728</v>
          </cell>
          <cell r="BE147">
            <v>0.9</v>
          </cell>
          <cell r="BF147">
            <v>0.8</v>
          </cell>
          <cell r="BG147">
            <v>0.8</v>
          </cell>
          <cell r="BH147">
            <v>-0.3</v>
          </cell>
          <cell r="BI147">
            <v>-2.2999999999999998</v>
          </cell>
          <cell r="BJ147">
            <v>1</v>
          </cell>
          <cell r="BK147">
            <v>1.1000000000000001</v>
          </cell>
          <cell r="BL147">
            <v>-0.2</v>
          </cell>
          <cell r="BM147">
            <v>-0.2</v>
          </cell>
          <cell r="BN147">
            <v>-0.2</v>
          </cell>
          <cell r="BO147">
            <v>0.5</v>
          </cell>
          <cell r="BP147">
            <v>1.3</v>
          </cell>
          <cell r="BQ147">
            <v>0.9</v>
          </cell>
          <cell r="BR147">
            <v>2.2000000000000002</v>
          </cell>
          <cell r="BS147">
            <v>0.9</v>
          </cell>
          <cell r="BT147">
            <v>0.8</v>
          </cell>
          <cell r="BU147">
            <v>1.5</v>
          </cell>
          <cell r="BV147">
            <v>3.2</v>
          </cell>
          <cell r="BW147">
            <v>0.8</v>
          </cell>
          <cell r="BX147">
            <v>1.3</v>
          </cell>
          <cell r="CB147">
            <v>0.2</v>
          </cell>
          <cell r="CC147">
            <v>1.9</v>
          </cell>
          <cell r="CD147">
            <v>1.1000000000000001</v>
          </cell>
          <cell r="CE147">
            <v>2</v>
          </cell>
          <cell r="CF147">
            <v>1</v>
          </cell>
          <cell r="CG147">
            <v>1.5</v>
          </cell>
          <cell r="CH147">
            <v>1.2</v>
          </cell>
          <cell r="CI147">
            <v>1.4</v>
          </cell>
          <cell r="CJ147">
            <v>1.3</v>
          </cell>
          <cell r="CM147">
            <v>2</v>
          </cell>
          <cell r="CP147">
            <v>3.9</v>
          </cell>
          <cell r="CS147">
            <v>-0.4</v>
          </cell>
          <cell r="CV147">
            <v>1.2</v>
          </cell>
          <cell r="CW147">
            <v>0.2</v>
          </cell>
          <cell r="CX147">
            <v>0.6</v>
          </cell>
          <cell r="CY147">
            <v>-0.1</v>
          </cell>
          <cell r="CZ147">
            <v>1.2</v>
          </cell>
          <cell r="DA147">
            <v>0.7</v>
          </cell>
          <cell r="DB147">
            <v>0.1</v>
          </cell>
          <cell r="DC147">
            <v>0.9</v>
          </cell>
          <cell r="DD147">
            <v>0.7</v>
          </cell>
          <cell r="DE147">
            <v>1.1000000000000001</v>
          </cell>
          <cell r="DF147">
            <v>0.7</v>
          </cell>
          <cell r="DG147">
            <v>5279</v>
          </cell>
          <cell r="DH147">
            <v>782</v>
          </cell>
          <cell r="DI147">
            <v>5951</v>
          </cell>
          <cell r="DJ147">
            <v>1301</v>
          </cell>
          <cell r="DK147">
            <v>2971</v>
          </cell>
          <cell r="DL147">
            <v>1012</v>
          </cell>
          <cell r="DM147">
            <v>2980</v>
          </cell>
          <cell r="DN147">
            <v>7672</v>
          </cell>
          <cell r="DO147">
            <v>1220</v>
          </cell>
          <cell r="DP147">
            <v>8732</v>
          </cell>
          <cell r="DQ147">
            <v>4872</v>
          </cell>
          <cell r="DR147">
            <v>4391</v>
          </cell>
          <cell r="DS147">
            <v>3186</v>
          </cell>
          <cell r="DT147">
            <v>3236</v>
          </cell>
          <cell r="DU147">
            <v>5482</v>
          </cell>
          <cell r="DV147">
            <v>21019</v>
          </cell>
          <cell r="DW147">
            <v>4299</v>
          </cell>
          <cell r="DX147">
            <v>214</v>
          </cell>
          <cell r="DY147">
            <v>3064</v>
          </cell>
          <cell r="DZ147">
            <v>7506</v>
          </cell>
          <cell r="ED147">
            <v>11800</v>
          </cell>
          <cell r="EE147">
            <v>7120</v>
          </cell>
          <cell r="EF147">
            <v>7728</v>
          </cell>
          <cell r="EG147">
            <v>5035</v>
          </cell>
          <cell r="EH147">
            <v>2535</v>
          </cell>
          <cell r="EI147">
            <v>789</v>
          </cell>
          <cell r="EJ147">
            <v>1698</v>
          </cell>
          <cell r="EK147">
            <v>4144</v>
          </cell>
          <cell r="EL147">
            <v>9149</v>
          </cell>
          <cell r="EO147">
            <v>3795</v>
          </cell>
          <cell r="ER147">
            <v>13738</v>
          </cell>
          <cell r="EU147">
            <v>5692</v>
          </cell>
          <cell r="EX147">
            <v>8298</v>
          </cell>
          <cell r="EY147">
            <v>5640</v>
          </cell>
          <cell r="EZ147">
            <v>12844</v>
          </cell>
          <cell r="FA147">
            <v>12552</v>
          </cell>
          <cell r="FB147">
            <v>10881</v>
          </cell>
          <cell r="FC147">
            <v>1568</v>
          </cell>
          <cell r="FD147">
            <v>4279</v>
          </cell>
          <cell r="FE147">
            <v>21180</v>
          </cell>
          <cell r="FF147">
            <v>182988</v>
          </cell>
          <cell r="FG147">
            <v>16227</v>
          </cell>
          <cell r="FH147">
            <v>-131</v>
          </cell>
          <cell r="FI147">
            <v>198789</v>
          </cell>
          <cell r="FJ147">
            <v>4.2</v>
          </cell>
          <cell r="FK147">
            <v>1.6</v>
          </cell>
          <cell r="FL147">
            <v>3.7</v>
          </cell>
          <cell r="FM147">
            <v>0.3</v>
          </cell>
          <cell r="FN147">
            <v>-5.9</v>
          </cell>
          <cell r="FO147">
            <v>7.2</v>
          </cell>
          <cell r="FP147">
            <v>2.2000000000000002</v>
          </cell>
          <cell r="FQ147">
            <v>-0.6</v>
          </cell>
          <cell r="FR147">
            <v>-4.0999999999999996</v>
          </cell>
          <cell r="FS147">
            <v>-0.8</v>
          </cell>
          <cell r="FT147">
            <v>-1.4</v>
          </cell>
          <cell r="FU147">
            <v>1.4</v>
          </cell>
          <cell r="FV147">
            <v>-0.3</v>
          </cell>
          <cell r="FW147">
            <v>0.5</v>
          </cell>
          <cell r="FX147">
            <v>-1.5</v>
          </cell>
          <cell r="FY147">
            <v>-0.9</v>
          </cell>
          <cell r="FZ147">
            <v>-0.8</v>
          </cell>
          <cell r="GA147">
            <v>-1</v>
          </cell>
          <cell r="GB147">
            <v>-2.5</v>
          </cell>
          <cell r="GC147">
            <v>-1.4</v>
          </cell>
          <cell r="GG147">
            <v>-0.5</v>
          </cell>
          <cell r="GH147">
            <v>2.7</v>
          </cell>
          <cell r="GI147">
            <v>-0.3</v>
          </cell>
          <cell r="GJ147">
            <v>1.1000000000000001</v>
          </cell>
          <cell r="GK147">
            <v>1.1000000000000001</v>
          </cell>
          <cell r="GL147">
            <v>-2.5</v>
          </cell>
          <cell r="GM147">
            <v>1.6</v>
          </cell>
          <cell r="GN147">
            <v>1.9</v>
          </cell>
          <cell r="GO147">
            <v>1.3</v>
          </cell>
          <cell r="GR147">
            <v>1.1000000000000001</v>
          </cell>
          <cell r="GU147">
            <v>5.2</v>
          </cell>
          <cell r="GX147">
            <v>-1.3</v>
          </cell>
          <cell r="HA147">
            <v>0.7</v>
          </cell>
          <cell r="HB147">
            <v>-0.6</v>
          </cell>
          <cell r="HC147">
            <v>0.6</v>
          </cell>
          <cell r="HD147">
            <v>-0.5</v>
          </cell>
          <cell r="HE147">
            <v>2.8</v>
          </cell>
          <cell r="HF147">
            <v>-0.7</v>
          </cell>
          <cell r="HG147">
            <v>0</v>
          </cell>
          <cell r="HH147">
            <v>0.9</v>
          </cell>
          <cell r="HI147">
            <v>0.7</v>
          </cell>
          <cell r="HJ147">
            <v>0.7</v>
          </cell>
          <cell r="HK147">
            <v>0.1</v>
          </cell>
          <cell r="HL147">
            <v>3452</v>
          </cell>
          <cell r="HM147">
            <v>789</v>
          </cell>
          <cell r="HN147">
            <v>4279</v>
          </cell>
          <cell r="HO147">
            <v>1369</v>
          </cell>
          <cell r="HP147">
            <v>3107</v>
          </cell>
          <cell r="HQ147">
            <v>1059</v>
          </cell>
          <cell r="HR147">
            <v>3062</v>
          </cell>
          <cell r="HS147">
            <v>8007</v>
          </cell>
          <cell r="HT147">
            <v>1250</v>
          </cell>
          <cell r="HU147">
            <v>9109</v>
          </cell>
          <cell r="HV147">
            <v>4866</v>
          </cell>
          <cell r="HW147">
            <v>4507</v>
          </cell>
          <cell r="HX147">
            <v>3288</v>
          </cell>
          <cell r="HY147">
            <v>3347</v>
          </cell>
          <cell r="HZ147">
            <v>5670</v>
          </cell>
          <cell r="IA147">
            <v>21545</v>
          </cell>
          <cell r="IB147">
            <v>4540</v>
          </cell>
          <cell r="IC147">
            <v>252</v>
          </cell>
          <cell r="ID147">
            <v>2954</v>
          </cell>
          <cell r="IE147">
            <v>7792</v>
          </cell>
          <cell r="II147">
            <v>11795</v>
          </cell>
          <cell r="IJ147">
            <v>7116</v>
          </cell>
          <cell r="IK147">
            <v>7557</v>
          </cell>
          <cell r="IL147">
            <v>4995</v>
          </cell>
          <cell r="IM147">
            <v>2506</v>
          </cell>
          <cell r="IN147">
            <v>818</v>
          </cell>
          <cell r="IO147">
            <v>1729</v>
          </cell>
          <cell r="IP147">
            <v>4167</v>
          </cell>
          <cell r="IQ147">
            <v>9209</v>
          </cell>
        </row>
        <row r="148">
          <cell r="B148">
            <v>5764</v>
          </cell>
          <cell r="C148">
            <v>781</v>
          </cell>
          <cell r="D148">
            <v>6389</v>
          </cell>
          <cell r="E148">
            <v>1293</v>
          </cell>
          <cell r="F148">
            <v>2980</v>
          </cell>
          <cell r="G148">
            <v>973</v>
          </cell>
          <cell r="H148">
            <v>2965</v>
          </cell>
          <cell r="I148">
            <v>7648</v>
          </cell>
          <cell r="J148">
            <v>1213</v>
          </cell>
          <cell r="K148">
            <v>8705</v>
          </cell>
          <cell r="L148">
            <v>4907</v>
          </cell>
          <cell r="M148">
            <v>4517</v>
          </cell>
          <cell r="N148">
            <v>3246</v>
          </cell>
          <cell r="O148">
            <v>3434</v>
          </cell>
          <cell r="P148">
            <v>5642</v>
          </cell>
          <cell r="Q148">
            <v>21548</v>
          </cell>
          <cell r="R148">
            <v>4398</v>
          </cell>
          <cell r="S148">
            <v>226</v>
          </cell>
          <cell r="T148">
            <v>3086</v>
          </cell>
          <cell r="U148">
            <v>7656</v>
          </cell>
          <cell r="Y148">
            <v>11866</v>
          </cell>
          <cell r="Z148">
            <v>7318</v>
          </cell>
          <cell r="AA148">
            <v>7902</v>
          </cell>
          <cell r="AB148">
            <v>5180</v>
          </cell>
          <cell r="AC148">
            <v>2582</v>
          </cell>
          <cell r="AD148">
            <v>822</v>
          </cell>
          <cell r="AE148">
            <v>1691</v>
          </cell>
          <cell r="AF148">
            <v>4176</v>
          </cell>
          <cell r="AG148">
            <v>9263</v>
          </cell>
          <cell r="AJ148">
            <v>3866</v>
          </cell>
          <cell r="AM148">
            <v>14087</v>
          </cell>
          <cell r="AP148">
            <v>5780</v>
          </cell>
          <cell r="AS148">
            <v>8613</v>
          </cell>
          <cell r="AT148">
            <v>5784</v>
          </cell>
          <cell r="AU148">
            <v>12952</v>
          </cell>
          <cell r="AV148">
            <v>12582</v>
          </cell>
          <cell r="AW148">
            <v>10775</v>
          </cell>
          <cell r="AX148">
            <v>1588</v>
          </cell>
          <cell r="AY148">
            <v>4297</v>
          </cell>
          <cell r="AZ148">
            <v>21367</v>
          </cell>
          <cell r="BA148">
            <v>185144</v>
          </cell>
          <cell r="BB148">
            <v>16525</v>
          </cell>
          <cell r="BC148">
            <v>985</v>
          </cell>
          <cell r="BD148">
            <v>202347</v>
          </cell>
          <cell r="BE148">
            <v>4.7</v>
          </cell>
          <cell r="BF148">
            <v>0.2</v>
          </cell>
          <cell r="BG148">
            <v>3.8</v>
          </cell>
          <cell r="BH148">
            <v>-0.2</v>
          </cell>
          <cell r="BI148">
            <v>0.2</v>
          </cell>
          <cell r="BJ148">
            <v>0.1</v>
          </cell>
          <cell r="BK148">
            <v>0.4</v>
          </cell>
          <cell r="BL148">
            <v>0.5</v>
          </cell>
          <cell r="BM148">
            <v>-0.4</v>
          </cell>
          <cell r="BN148">
            <v>0.5</v>
          </cell>
          <cell r="BO148">
            <v>0.8</v>
          </cell>
          <cell r="BP148">
            <v>1.7</v>
          </cell>
          <cell r="BQ148">
            <v>0.4</v>
          </cell>
          <cell r="BR148">
            <v>4.0999999999999996</v>
          </cell>
          <cell r="BS148">
            <v>1.7</v>
          </cell>
          <cell r="BT148">
            <v>1.4</v>
          </cell>
          <cell r="BU148">
            <v>0.6</v>
          </cell>
          <cell r="BV148">
            <v>3.2</v>
          </cell>
          <cell r="BW148">
            <v>-0.3</v>
          </cell>
          <cell r="BX148">
            <v>0.5</v>
          </cell>
          <cell r="CB148">
            <v>0.8</v>
          </cell>
          <cell r="CC148">
            <v>3</v>
          </cell>
          <cell r="CD148">
            <v>1.4</v>
          </cell>
          <cell r="CE148">
            <v>2.2999999999999998</v>
          </cell>
          <cell r="CF148">
            <v>2.1</v>
          </cell>
          <cell r="CG148">
            <v>1.8</v>
          </cell>
          <cell r="CH148">
            <v>-0.3</v>
          </cell>
          <cell r="CI148">
            <v>0.8</v>
          </cell>
          <cell r="CJ148">
            <v>1.1000000000000001</v>
          </cell>
          <cell r="CM148">
            <v>1.4</v>
          </cell>
          <cell r="CP148">
            <v>3</v>
          </cell>
          <cell r="CS148">
            <v>1</v>
          </cell>
          <cell r="CV148">
            <v>3.5</v>
          </cell>
          <cell r="CW148">
            <v>2.1</v>
          </cell>
          <cell r="CX148">
            <v>0.9</v>
          </cell>
          <cell r="CY148">
            <v>0</v>
          </cell>
          <cell r="CZ148">
            <v>0.1</v>
          </cell>
          <cell r="DA148">
            <v>0.6</v>
          </cell>
          <cell r="DB148">
            <v>0.2</v>
          </cell>
          <cell r="DC148">
            <v>0.9</v>
          </cell>
          <cell r="DD148">
            <v>1</v>
          </cell>
          <cell r="DE148">
            <v>1.5</v>
          </cell>
          <cell r="DF148">
            <v>1.3</v>
          </cell>
          <cell r="DG148">
            <v>5958</v>
          </cell>
          <cell r="DH148">
            <v>786</v>
          </cell>
          <cell r="DI148">
            <v>6577</v>
          </cell>
          <cell r="DJ148">
            <v>1289</v>
          </cell>
          <cell r="DK148">
            <v>2806</v>
          </cell>
          <cell r="DL148">
            <v>961</v>
          </cell>
          <cell r="DM148">
            <v>2942</v>
          </cell>
          <cell r="DN148">
            <v>7435</v>
          </cell>
          <cell r="DO148">
            <v>1152</v>
          </cell>
          <cell r="DP148">
            <v>8450</v>
          </cell>
          <cell r="DQ148">
            <v>4872</v>
          </cell>
          <cell r="DR148">
            <v>4602</v>
          </cell>
          <cell r="DS148">
            <v>3314</v>
          </cell>
          <cell r="DT148">
            <v>3465</v>
          </cell>
          <cell r="DU148">
            <v>5601</v>
          </cell>
          <cell r="DV148">
            <v>21661</v>
          </cell>
          <cell r="DW148">
            <v>4487</v>
          </cell>
          <cell r="DX148">
            <v>230</v>
          </cell>
          <cell r="DY148">
            <v>3069</v>
          </cell>
          <cell r="DZ148">
            <v>7757</v>
          </cell>
          <cell r="ED148">
            <v>11689</v>
          </cell>
          <cell r="EE148">
            <v>7312</v>
          </cell>
          <cell r="EF148">
            <v>7932</v>
          </cell>
          <cell r="EG148">
            <v>5201</v>
          </cell>
          <cell r="EH148">
            <v>2581</v>
          </cell>
          <cell r="EI148">
            <v>824</v>
          </cell>
          <cell r="EJ148">
            <v>1727</v>
          </cell>
          <cell r="EK148">
            <v>4234</v>
          </cell>
          <cell r="EL148">
            <v>9349</v>
          </cell>
          <cell r="EO148">
            <v>3882</v>
          </cell>
          <cell r="ER148">
            <v>14147</v>
          </cell>
          <cell r="EU148">
            <v>5734</v>
          </cell>
          <cell r="EX148">
            <v>8548</v>
          </cell>
          <cell r="EY148">
            <v>5738</v>
          </cell>
          <cell r="EZ148">
            <v>12911</v>
          </cell>
          <cell r="FA148">
            <v>12581</v>
          </cell>
          <cell r="FB148">
            <v>10800</v>
          </cell>
          <cell r="FC148">
            <v>1594</v>
          </cell>
          <cell r="FD148">
            <v>4318</v>
          </cell>
          <cell r="FE148">
            <v>21368</v>
          </cell>
          <cell r="FF148">
            <v>184879</v>
          </cell>
          <cell r="FG148">
            <v>16556</v>
          </cell>
          <cell r="FH148">
            <v>1326</v>
          </cell>
          <cell r="FI148">
            <v>202452</v>
          </cell>
          <cell r="FJ148">
            <v>12.9</v>
          </cell>
          <cell r="FK148">
            <v>0.5</v>
          </cell>
          <cell r="FL148">
            <v>10.5</v>
          </cell>
          <cell r="FM148">
            <v>-1</v>
          </cell>
          <cell r="FN148">
            <v>-5.6</v>
          </cell>
          <cell r="FO148">
            <v>-5</v>
          </cell>
          <cell r="FP148">
            <v>-1.3</v>
          </cell>
          <cell r="FQ148">
            <v>-3.1</v>
          </cell>
          <cell r="FR148">
            <v>-5.5</v>
          </cell>
          <cell r="FS148">
            <v>-3.2</v>
          </cell>
          <cell r="FT148">
            <v>0</v>
          </cell>
          <cell r="FU148">
            <v>4.8</v>
          </cell>
          <cell r="FV148">
            <v>4</v>
          </cell>
          <cell r="FW148">
            <v>7.1</v>
          </cell>
          <cell r="FX148">
            <v>2.2000000000000002</v>
          </cell>
          <cell r="FY148">
            <v>3.1</v>
          </cell>
          <cell r="FZ148">
            <v>4.4000000000000004</v>
          </cell>
          <cell r="GA148">
            <v>7.5</v>
          </cell>
          <cell r="GB148">
            <v>0.2</v>
          </cell>
          <cell r="GC148">
            <v>3.3</v>
          </cell>
          <cell r="GG148">
            <v>-0.9</v>
          </cell>
          <cell r="GH148">
            <v>2.7</v>
          </cell>
          <cell r="GI148">
            <v>2.6</v>
          </cell>
          <cell r="GJ148">
            <v>3.3</v>
          </cell>
          <cell r="GK148">
            <v>1.8</v>
          </cell>
          <cell r="GL148">
            <v>4.3</v>
          </cell>
          <cell r="GM148">
            <v>1.7</v>
          </cell>
          <cell r="GN148">
            <v>2.2000000000000002</v>
          </cell>
          <cell r="GO148">
            <v>2.2000000000000002</v>
          </cell>
          <cell r="GR148">
            <v>2.2999999999999998</v>
          </cell>
          <cell r="GU148">
            <v>3</v>
          </cell>
          <cell r="GX148">
            <v>0.7</v>
          </cell>
          <cell r="HA148">
            <v>3</v>
          </cell>
          <cell r="HB148">
            <v>1.7</v>
          </cell>
          <cell r="HC148">
            <v>0.5</v>
          </cell>
          <cell r="HD148">
            <v>0.2</v>
          </cell>
          <cell r="HE148">
            <v>-0.7</v>
          </cell>
          <cell r="HF148">
            <v>1.7</v>
          </cell>
          <cell r="HG148">
            <v>0.9</v>
          </cell>
          <cell r="HH148">
            <v>0.9</v>
          </cell>
          <cell r="HI148">
            <v>1</v>
          </cell>
          <cell r="HJ148">
            <v>2</v>
          </cell>
          <cell r="HK148">
            <v>1.8</v>
          </cell>
          <cell r="HL148">
            <v>10798</v>
          </cell>
          <cell r="HM148">
            <v>793</v>
          </cell>
          <cell r="HN148">
            <v>10997</v>
          </cell>
          <cell r="HO148">
            <v>1263</v>
          </cell>
          <cell r="HP148">
            <v>2785</v>
          </cell>
          <cell r="HQ148">
            <v>965</v>
          </cell>
          <cell r="HR148">
            <v>2940</v>
          </cell>
          <cell r="HS148">
            <v>7378</v>
          </cell>
          <cell r="HT148">
            <v>1300</v>
          </cell>
          <cell r="HU148">
            <v>8447</v>
          </cell>
          <cell r="HV148">
            <v>5238</v>
          </cell>
          <cell r="HW148">
            <v>4619</v>
          </cell>
          <cell r="HX148">
            <v>3397</v>
          </cell>
          <cell r="HY148">
            <v>3579</v>
          </cell>
          <cell r="HZ148">
            <v>5847</v>
          </cell>
          <cell r="IA148">
            <v>22513</v>
          </cell>
          <cell r="IB148">
            <v>4353</v>
          </cell>
          <cell r="IC148">
            <v>214</v>
          </cell>
          <cell r="ID148">
            <v>3194</v>
          </cell>
          <cell r="IE148">
            <v>7653</v>
          </cell>
          <cell r="II148">
            <v>12345</v>
          </cell>
          <cell r="IJ148">
            <v>7633</v>
          </cell>
          <cell r="IK148">
            <v>8778</v>
          </cell>
          <cell r="IL148">
            <v>5538</v>
          </cell>
          <cell r="IM148">
            <v>2672</v>
          </cell>
          <cell r="IN148">
            <v>857</v>
          </cell>
          <cell r="IO148">
            <v>1770</v>
          </cell>
          <cell r="IP148">
            <v>4295</v>
          </cell>
          <cell r="IQ148">
            <v>9571</v>
          </cell>
        </row>
        <row r="149">
          <cell r="B149">
            <v>5925</v>
          </cell>
          <cell r="C149">
            <v>785</v>
          </cell>
          <cell r="D149">
            <v>6540</v>
          </cell>
          <cell r="E149">
            <v>1304</v>
          </cell>
          <cell r="F149">
            <v>3086</v>
          </cell>
          <cell r="G149">
            <v>979</v>
          </cell>
          <cell r="H149">
            <v>2951</v>
          </cell>
          <cell r="I149">
            <v>7788</v>
          </cell>
          <cell r="J149">
            <v>1231</v>
          </cell>
          <cell r="K149">
            <v>8858</v>
          </cell>
          <cell r="L149">
            <v>4979</v>
          </cell>
          <cell r="M149">
            <v>4608</v>
          </cell>
          <cell r="N149">
            <v>3255</v>
          </cell>
          <cell r="O149">
            <v>3580</v>
          </cell>
          <cell r="P149">
            <v>5771</v>
          </cell>
          <cell r="Q149">
            <v>21921</v>
          </cell>
          <cell r="R149">
            <v>4395</v>
          </cell>
          <cell r="S149">
            <v>233</v>
          </cell>
          <cell r="T149">
            <v>3113</v>
          </cell>
          <cell r="U149">
            <v>7678</v>
          </cell>
          <cell r="Y149">
            <v>12154</v>
          </cell>
          <cell r="Z149">
            <v>7566</v>
          </cell>
          <cell r="AA149">
            <v>8001</v>
          </cell>
          <cell r="AB149">
            <v>5325</v>
          </cell>
          <cell r="AC149">
            <v>2643</v>
          </cell>
          <cell r="AD149">
            <v>841</v>
          </cell>
          <cell r="AE149">
            <v>1679</v>
          </cell>
          <cell r="AF149">
            <v>4200</v>
          </cell>
          <cell r="AG149">
            <v>9356</v>
          </cell>
          <cell r="AJ149">
            <v>3933</v>
          </cell>
          <cell r="AM149">
            <v>14255</v>
          </cell>
          <cell r="AP149">
            <v>5931</v>
          </cell>
          <cell r="AS149">
            <v>9100</v>
          </cell>
          <cell r="AT149">
            <v>6029</v>
          </cell>
          <cell r="AU149">
            <v>13222</v>
          </cell>
          <cell r="AV149">
            <v>12600</v>
          </cell>
          <cell r="AW149">
            <v>10781</v>
          </cell>
          <cell r="AX149">
            <v>1601</v>
          </cell>
          <cell r="AY149">
            <v>4322</v>
          </cell>
          <cell r="AZ149">
            <v>21573</v>
          </cell>
          <cell r="BA149">
            <v>187844</v>
          </cell>
          <cell r="BB149">
            <v>16929</v>
          </cell>
          <cell r="BC149">
            <v>1047</v>
          </cell>
          <cell r="BD149">
            <v>205505</v>
          </cell>
          <cell r="BE149">
            <v>2.8</v>
          </cell>
          <cell r="BF149">
            <v>0.5</v>
          </cell>
          <cell r="BG149">
            <v>2.4</v>
          </cell>
          <cell r="BH149">
            <v>0.9</v>
          </cell>
          <cell r="BI149">
            <v>3.6</v>
          </cell>
          <cell r="BJ149">
            <v>0.6</v>
          </cell>
          <cell r="BK149">
            <v>-0.5</v>
          </cell>
          <cell r="BL149">
            <v>1.8</v>
          </cell>
          <cell r="BM149">
            <v>1.5</v>
          </cell>
          <cell r="BN149">
            <v>1.8</v>
          </cell>
          <cell r="BO149">
            <v>1.5</v>
          </cell>
          <cell r="BP149">
            <v>2</v>
          </cell>
          <cell r="BQ149">
            <v>0.3</v>
          </cell>
          <cell r="BR149">
            <v>4.2</v>
          </cell>
          <cell r="BS149">
            <v>2.2999999999999998</v>
          </cell>
          <cell r="BT149">
            <v>1.7</v>
          </cell>
          <cell r="BU149">
            <v>-0.1</v>
          </cell>
          <cell r="BV149">
            <v>2.7</v>
          </cell>
          <cell r="BW149">
            <v>0.9</v>
          </cell>
          <cell r="BX149">
            <v>0.3</v>
          </cell>
          <cell r="CB149">
            <v>2.4</v>
          </cell>
          <cell r="CC149">
            <v>3.4</v>
          </cell>
          <cell r="CD149">
            <v>1.3</v>
          </cell>
          <cell r="CE149">
            <v>2.8</v>
          </cell>
          <cell r="CF149">
            <v>2.4</v>
          </cell>
          <cell r="CG149">
            <v>2.2999999999999998</v>
          </cell>
          <cell r="CH149">
            <v>-0.7</v>
          </cell>
          <cell r="CI149">
            <v>0.6</v>
          </cell>
          <cell r="CJ149">
            <v>1</v>
          </cell>
          <cell r="CM149">
            <v>1.7</v>
          </cell>
          <cell r="CP149">
            <v>1.2</v>
          </cell>
          <cell r="CS149">
            <v>2.6</v>
          </cell>
          <cell r="CV149">
            <v>5.7</v>
          </cell>
          <cell r="CW149">
            <v>4.2</v>
          </cell>
          <cell r="CX149">
            <v>2.1</v>
          </cell>
          <cell r="CY149">
            <v>0.1</v>
          </cell>
          <cell r="CZ149">
            <v>0.1</v>
          </cell>
          <cell r="DA149">
            <v>0.8</v>
          </cell>
          <cell r="DB149">
            <v>0.6</v>
          </cell>
          <cell r="DC149">
            <v>1</v>
          </cell>
          <cell r="DD149">
            <v>1.5</v>
          </cell>
          <cell r="DE149">
            <v>2.4</v>
          </cell>
          <cell r="DF149">
            <v>1.6</v>
          </cell>
          <cell r="DG149">
            <v>6070</v>
          </cell>
          <cell r="DH149">
            <v>785</v>
          </cell>
          <cell r="DI149">
            <v>6673</v>
          </cell>
          <cell r="DJ149">
            <v>1304</v>
          </cell>
          <cell r="DK149">
            <v>3249</v>
          </cell>
          <cell r="DL149">
            <v>948</v>
          </cell>
          <cell r="DM149">
            <v>2949</v>
          </cell>
          <cell r="DN149">
            <v>7930</v>
          </cell>
          <cell r="DO149">
            <v>1333</v>
          </cell>
          <cell r="DP149">
            <v>9051</v>
          </cell>
          <cell r="DQ149">
            <v>4932</v>
          </cell>
          <cell r="DR149">
            <v>4565</v>
          </cell>
          <cell r="DS149">
            <v>3219</v>
          </cell>
          <cell r="DT149">
            <v>3596</v>
          </cell>
          <cell r="DU149">
            <v>5864</v>
          </cell>
          <cell r="DV149">
            <v>21908</v>
          </cell>
          <cell r="DW149">
            <v>4367</v>
          </cell>
          <cell r="DX149">
            <v>234</v>
          </cell>
          <cell r="DY149">
            <v>3124</v>
          </cell>
          <cell r="DZ149">
            <v>7658</v>
          </cell>
          <cell r="ED149">
            <v>12145</v>
          </cell>
          <cell r="EE149">
            <v>7564</v>
          </cell>
          <cell r="EF149">
            <v>8026</v>
          </cell>
          <cell r="EG149">
            <v>5326</v>
          </cell>
          <cell r="EH149">
            <v>2629</v>
          </cell>
          <cell r="EI149">
            <v>849</v>
          </cell>
          <cell r="EJ149">
            <v>1624</v>
          </cell>
          <cell r="EK149">
            <v>4145</v>
          </cell>
          <cell r="EL149">
            <v>9273</v>
          </cell>
          <cell r="EO149">
            <v>3936</v>
          </cell>
          <cell r="ER149">
            <v>14240</v>
          </cell>
          <cell r="EU149">
            <v>5970</v>
          </cell>
          <cell r="EX149">
            <v>9145</v>
          </cell>
          <cell r="EY149">
            <v>6061</v>
          </cell>
          <cell r="EZ149">
            <v>13213</v>
          </cell>
          <cell r="FA149">
            <v>12606</v>
          </cell>
          <cell r="FB149">
            <v>10670</v>
          </cell>
          <cell r="FC149">
            <v>1606</v>
          </cell>
          <cell r="FD149">
            <v>4305</v>
          </cell>
          <cell r="FE149">
            <v>21567</v>
          </cell>
          <cell r="FF149">
            <v>188129</v>
          </cell>
          <cell r="FG149">
            <v>16969</v>
          </cell>
          <cell r="FH149">
            <v>1079</v>
          </cell>
          <cell r="FI149">
            <v>205859</v>
          </cell>
          <cell r="FJ149">
            <v>1.9</v>
          </cell>
          <cell r="FK149">
            <v>-0.2</v>
          </cell>
          <cell r="FL149">
            <v>1.5</v>
          </cell>
          <cell r="FM149">
            <v>1.2</v>
          </cell>
          <cell r="FN149">
            <v>15.8</v>
          </cell>
          <cell r="FO149">
            <v>-1.4</v>
          </cell>
          <cell r="FP149">
            <v>0.2</v>
          </cell>
          <cell r="FQ149">
            <v>6.7</v>
          </cell>
          <cell r="FR149">
            <v>15.7</v>
          </cell>
          <cell r="FS149">
            <v>7.1</v>
          </cell>
          <cell r="FT149">
            <v>1.2</v>
          </cell>
          <cell r="FU149">
            <v>-0.8</v>
          </cell>
          <cell r="FV149">
            <v>-2.9</v>
          </cell>
          <cell r="FW149">
            <v>3.8</v>
          </cell>
          <cell r="FX149">
            <v>4.7</v>
          </cell>
          <cell r="FY149">
            <v>1.1000000000000001</v>
          </cell>
          <cell r="FZ149">
            <v>-2.7</v>
          </cell>
          <cell r="GA149">
            <v>1.9</v>
          </cell>
          <cell r="GB149">
            <v>1.8</v>
          </cell>
          <cell r="GC149">
            <v>-1.3</v>
          </cell>
          <cell r="GG149">
            <v>3.9</v>
          </cell>
          <cell r="GH149">
            <v>3.4</v>
          </cell>
          <cell r="GI149">
            <v>1.2</v>
          </cell>
          <cell r="GJ149">
            <v>2.4</v>
          </cell>
          <cell r="GK149">
            <v>1.9</v>
          </cell>
          <cell r="GL149">
            <v>3.1</v>
          </cell>
          <cell r="GM149">
            <v>-6</v>
          </cell>
          <cell r="GN149">
            <v>-2.1</v>
          </cell>
          <cell r="GO149">
            <v>-0.8</v>
          </cell>
          <cell r="GR149">
            <v>1.4</v>
          </cell>
          <cell r="GU149">
            <v>0.7</v>
          </cell>
          <cell r="GX149">
            <v>4.0999999999999996</v>
          </cell>
          <cell r="HA149">
            <v>7</v>
          </cell>
          <cell r="HB149">
            <v>5.6</v>
          </cell>
          <cell r="HC149">
            <v>2.2999999999999998</v>
          </cell>
          <cell r="HD149">
            <v>0.2</v>
          </cell>
          <cell r="HE149">
            <v>-1.2</v>
          </cell>
          <cell r="HF149">
            <v>0.8</v>
          </cell>
          <cell r="HG149">
            <v>-0.3</v>
          </cell>
          <cell r="HH149">
            <v>0.9</v>
          </cell>
          <cell r="HI149">
            <v>1.8</v>
          </cell>
          <cell r="HJ149">
            <v>2.5</v>
          </cell>
          <cell r="HK149">
            <v>1.7</v>
          </cell>
          <cell r="HL149">
            <v>4463</v>
          </cell>
          <cell r="HM149">
            <v>777</v>
          </cell>
          <cell r="HN149">
            <v>5201</v>
          </cell>
          <cell r="HO149">
            <v>1273</v>
          </cell>
          <cell r="HP149">
            <v>3105</v>
          </cell>
          <cell r="HQ149">
            <v>903</v>
          </cell>
          <cell r="HR149">
            <v>2852</v>
          </cell>
          <cell r="HS149">
            <v>7635</v>
          </cell>
          <cell r="HT149">
            <v>1096</v>
          </cell>
          <cell r="HU149">
            <v>8640</v>
          </cell>
          <cell r="HV149">
            <v>4734</v>
          </cell>
          <cell r="HW149">
            <v>4449</v>
          </cell>
          <cell r="HX149">
            <v>3035</v>
          </cell>
          <cell r="HY149">
            <v>3357</v>
          </cell>
          <cell r="HZ149">
            <v>5532</v>
          </cell>
          <cell r="IA149">
            <v>20777</v>
          </cell>
          <cell r="IB149">
            <v>4254</v>
          </cell>
          <cell r="IC149">
            <v>198</v>
          </cell>
          <cell r="ID149">
            <v>3239</v>
          </cell>
          <cell r="IE149">
            <v>7532</v>
          </cell>
          <cell r="II149">
            <v>11119</v>
          </cell>
          <cell r="IJ149">
            <v>7208</v>
          </cell>
          <cell r="IK149">
            <v>7614</v>
          </cell>
          <cell r="IL149">
            <v>5260</v>
          </cell>
          <cell r="IM149">
            <v>2584</v>
          </cell>
          <cell r="IN149">
            <v>836</v>
          </cell>
          <cell r="IO149">
            <v>1569</v>
          </cell>
          <cell r="IP149">
            <v>4089</v>
          </cell>
          <cell r="IQ149">
            <v>9107</v>
          </cell>
        </row>
        <row r="150">
          <cell r="B150">
            <v>5582</v>
          </cell>
          <cell r="C150">
            <v>799</v>
          </cell>
          <cell r="D150">
            <v>6243</v>
          </cell>
          <cell r="E150">
            <v>1332</v>
          </cell>
          <cell r="F150">
            <v>3246</v>
          </cell>
          <cell r="G150">
            <v>1001</v>
          </cell>
          <cell r="H150">
            <v>2911</v>
          </cell>
          <cell r="I150">
            <v>7996</v>
          </cell>
          <cell r="J150">
            <v>1303</v>
          </cell>
          <cell r="K150">
            <v>9101</v>
          </cell>
          <cell r="L150">
            <v>5096</v>
          </cell>
          <cell r="M150">
            <v>4657</v>
          </cell>
          <cell r="N150">
            <v>3256</v>
          </cell>
          <cell r="O150">
            <v>3659</v>
          </cell>
          <cell r="P150">
            <v>5903</v>
          </cell>
          <cell r="Q150">
            <v>22230</v>
          </cell>
          <cell r="R150">
            <v>4394</v>
          </cell>
          <cell r="S150">
            <v>238</v>
          </cell>
          <cell r="T150">
            <v>3179</v>
          </cell>
          <cell r="U150">
            <v>7726</v>
          </cell>
          <cell r="Y150">
            <v>12553</v>
          </cell>
          <cell r="Z150">
            <v>7819</v>
          </cell>
          <cell r="AA150">
            <v>8078</v>
          </cell>
          <cell r="AB150">
            <v>5486</v>
          </cell>
          <cell r="AC150">
            <v>2715</v>
          </cell>
          <cell r="AD150">
            <v>860</v>
          </cell>
          <cell r="AE150">
            <v>1683</v>
          </cell>
          <cell r="AF150">
            <v>4256</v>
          </cell>
          <cell r="AG150">
            <v>9500</v>
          </cell>
          <cell r="AJ150">
            <v>4032</v>
          </cell>
          <cell r="AM150">
            <v>14184</v>
          </cell>
          <cell r="AP150">
            <v>6094</v>
          </cell>
          <cell r="AS150">
            <v>9653</v>
          </cell>
          <cell r="AT150">
            <v>6315</v>
          </cell>
          <cell r="AU150">
            <v>13550</v>
          </cell>
          <cell r="AV150">
            <v>12619</v>
          </cell>
          <cell r="AW150">
            <v>10894</v>
          </cell>
          <cell r="AX150">
            <v>1624</v>
          </cell>
          <cell r="AY150">
            <v>4373</v>
          </cell>
          <cell r="AZ150">
            <v>21805</v>
          </cell>
          <cell r="BA150">
            <v>190501</v>
          </cell>
          <cell r="BB150">
            <v>17417</v>
          </cell>
          <cell r="BC150">
            <v>737</v>
          </cell>
          <cell r="BD150">
            <v>208336</v>
          </cell>
          <cell r="BE150">
            <v>-5.8</v>
          </cell>
          <cell r="BF150">
            <v>1.8</v>
          </cell>
          <cell r="BG150">
            <v>-4.5</v>
          </cell>
          <cell r="BH150">
            <v>2.1</v>
          </cell>
          <cell r="BI150">
            <v>5.2</v>
          </cell>
          <cell r="BJ150">
            <v>2.2999999999999998</v>
          </cell>
          <cell r="BK150">
            <v>-1.4</v>
          </cell>
          <cell r="BL150">
            <v>2.7</v>
          </cell>
          <cell r="BM150">
            <v>5.8</v>
          </cell>
          <cell r="BN150">
            <v>2.7</v>
          </cell>
          <cell r="BO150">
            <v>2.4</v>
          </cell>
          <cell r="BP150">
            <v>1.1000000000000001</v>
          </cell>
          <cell r="BQ150">
            <v>0</v>
          </cell>
          <cell r="BR150">
            <v>2.2000000000000002</v>
          </cell>
          <cell r="BS150">
            <v>2.2999999999999998</v>
          </cell>
          <cell r="BT150">
            <v>1.4</v>
          </cell>
          <cell r="BU150">
            <v>0</v>
          </cell>
          <cell r="BV150">
            <v>2.2000000000000002</v>
          </cell>
          <cell r="BW150">
            <v>2.1</v>
          </cell>
          <cell r="BX150">
            <v>0.6</v>
          </cell>
          <cell r="CB150">
            <v>3.3</v>
          </cell>
          <cell r="CC150">
            <v>3.4</v>
          </cell>
          <cell r="CD150">
            <v>1</v>
          </cell>
          <cell r="CE150">
            <v>3</v>
          </cell>
          <cell r="CF150">
            <v>2.7</v>
          </cell>
          <cell r="CG150">
            <v>2.2000000000000002</v>
          </cell>
          <cell r="CH150">
            <v>0.2</v>
          </cell>
          <cell r="CI150">
            <v>1.3</v>
          </cell>
          <cell r="CJ150">
            <v>1.5</v>
          </cell>
          <cell r="CM150">
            <v>2.5</v>
          </cell>
          <cell r="CP150">
            <v>-0.5</v>
          </cell>
          <cell r="CS150">
            <v>2.8</v>
          </cell>
          <cell r="CV150">
            <v>6.1</v>
          </cell>
          <cell r="CW150">
            <v>4.7</v>
          </cell>
          <cell r="CX150">
            <v>2.5</v>
          </cell>
          <cell r="CY150">
            <v>0.1</v>
          </cell>
          <cell r="CZ150">
            <v>1</v>
          </cell>
          <cell r="DA150">
            <v>1.4</v>
          </cell>
          <cell r="DB150">
            <v>1.2</v>
          </cell>
          <cell r="DC150">
            <v>1.1000000000000001</v>
          </cell>
          <cell r="DD150">
            <v>1.4</v>
          </cell>
          <cell r="DE150">
            <v>2.9</v>
          </cell>
          <cell r="DF150">
            <v>1.4</v>
          </cell>
          <cell r="DG150">
            <v>5572</v>
          </cell>
          <cell r="DH150">
            <v>781</v>
          </cell>
          <cell r="DI150">
            <v>6205</v>
          </cell>
          <cell r="DJ150">
            <v>1321</v>
          </cell>
          <cell r="DK150">
            <v>3170</v>
          </cell>
          <cell r="DL150">
            <v>1035</v>
          </cell>
          <cell r="DM150">
            <v>2955</v>
          </cell>
          <cell r="DN150">
            <v>7963</v>
          </cell>
          <cell r="DO150">
            <v>1168</v>
          </cell>
          <cell r="DP150">
            <v>9018</v>
          </cell>
          <cell r="DQ150">
            <v>5153</v>
          </cell>
          <cell r="DR150">
            <v>4637</v>
          </cell>
          <cell r="DS150">
            <v>3235</v>
          </cell>
          <cell r="DT150">
            <v>3677</v>
          </cell>
          <cell r="DU150">
            <v>5837</v>
          </cell>
          <cell r="DV150">
            <v>22202</v>
          </cell>
          <cell r="DW150">
            <v>4364</v>
          </cell>
          <cell r="DX150">
            <v>233</v>
          </cell>
          <cell r="DY150">
            <v>3156</v>
          </cell>
          <cell r="DZ150">
            <v>7666</v>
          </cell>
          <cell r="ED150">
            <v>12681</v>
          </cell>
          <cell r="EE150">
            <v>7826</v>
          </cell>
          <cell r="EF150">
            <v>8059</v>
          </cell>
          <cell r="EG150">
            <v>5439</v>
          </cell>
          <cell r="EH150">
            <v>2737</v>
          </cell>
          <cell r="EI150">
            <v>855</v>
          </cell>
          <cell r="EJ150">
            <v>1709</v>
          </cell>
          <cell r="EK150">
            <v>4232</v>
          </cell>
          <cell r="EL150">
            <v>9483</v>
          </cell>
          <cell r="EO150">
            <v>3989</v>
          </cell>
          <cell r="ER150">
            <v>14212</v>
          </cell>
          <cell r="EU150">
            <v>6080</v>
          </cell>
          <cell r="EX150">
            <v>9612</v>
          </cell>
          <cell r="EY150">
            <v>6291</v>
          </cell>
          <cell r="EZ150">
            <v>13446</v>
          </cell>
          <cell r="FA150">
            <v>12628</v>
          </cell>
          <cell r="FB150">
            <v>10857</v>
          </cell>
          <cell r="FC150">
            <v>1608</v>
          </cell>
          <cell r="FD150">
            <v>4370</v>
          </cell>
          <cell r="FE150">
            <v>21793</v>
          </cell>
          <cell r="FF150">
            <v>190150</v>
          </cell>
          <cell r="FG150">
            <v>17189</v>
          </cell>
          <cell r="FH150">
            <v>1382</v>
          </cell>
          <cell r="FI150">
            <v>208408</v>
          </cell>
          <cell r="FJ150">
            <v>-8.1999999999999993</v>
          </cell>
          <cell r="FK150">
            <v>-0.4</v>
          </cell>
          <cell r="FL150">
            <v>-7</v>
          </cell>
          <cell r="FM150">
            <v>1.3</v>
          </cell>
          <cell r="FN150">
            <v>-2.5</v>
          </cell>
          <cell r="FO150">
            <v>9.1999999999999993</v>
          </cell>
          <cell r="FP150">
            <v>0.2</v>
          </cell>
          <cell r="FQ150">
            <v>0.4</v>
          </cell>
          <cell r="FR150">
            <v>-12.3</v>
          </cell>
          <cell r="FS150">
            <v>-0.4</v>
          </cell>
          <cell r="FT150">
            <v>4.5</v>
          </cell>
          <cell r="FU150">
            <v>1.6</v>
          </cell>
          <cell r="FV150">
            <v>0.5</v>
          </cell>
          <cell r="FW150">
            <v>2.2999999999999998</v>
          </cell>
          <cell r="FX150">
            <v>-0.5</v>
          </cell>
          <cell r="FY150">
            <v>1.3</v>
          </cell>
          <cell r="FZ150">
            <v>-0.1</v>
          </cell>
          <cell r="GA150">
            <v>-0.5</v>
          </cell>
          <cell r="GB150">
            <v>1</v>
          </cell>
          <cell r="GC150">
            <v>0.1</v>
          </cell>
          <cell r="GG150">
            <v>4.4000000000000004</v>
          </cell>
          <cell r="GH150">
            <v>3.5</v>
          </cell>
          <cell r="GI150">
            <v>0.4</v>
          </cell>
          <cell r="GJ150">
            <v>2.1</v>
          </cell>
          <cell r="GK150">
            <v>4.0999999999999996</v>
          </cell>
          <cell r="GL150">
            <v>0.8</v>
          </cell>
          <cell r="GM150">
            <v>5.3</v>
          </cell>
          <cell r="GN150">
            <v>2.1</v>
          </cell>
          <cell r="GO150">
            <v>2.2999999999999998</v>
          </cell>
          <cell r="GR150">
            <v>1.4</v>
          </cell>
          <cell r="GU150">
            <v>-0.2</v>
          </cell>
          <cell r="GX150">
            <v>1.8</v>
          </cell>
          <cell r="HA150">
            <v>5.0999999999999996</v>
          </cell>
          <cell r="HB150">
            <v>3.8</v>
          </cell>
          <cell r="HC150">
            <v>1.8</v>
          </cell>
          <cell r="HD150">
            <v>0.2</v>
          </cell>
          <cell r="HE150">
            <v>1.8</v>
          </cell>
          <cell r="HF150">
            <v>0.1</v>
          </cell>
          <cell r="HG150">
            <v>1.5</v>
          </cell>
          <cell r="HH150">
            <v>1</v>
          </cell>
          <cell r="HI150">
            <v>1.1000000000000001</v>
          </cell>
          <cell r="HJ150">
            <v>1.3</v>
          </cell>
          <cell r="HK150">
            <v>1.2</v>
          </cell>
          <cell r="HL150">
            <v>4166</v>
          </cell>
          <cell r="HM150">
            <v>775</v>
          </cell>
          <cell r="HN150">
            <v>4928</v>
          </cell>
          <cell r="HO150">
            <v>1310</v>
          </cell>
          <cell r="HP150">
            <v>3198</v>
          </cell>
          <cell r="HQ150">
            <v>1029</v>
          </cell>
          <cell r="HR150">
            <v>2972</v>
          </cell>
          <cell r="HS150">
            <v>7980</v>
          </cell>
          <cell r="HT150">
            <v>1227</v>
          </cell>
          <cell r="HU150">
            <v>9055</v>
          </cell>
          <cell r="HV150">
            <v>4991</v>
          </cell>
          <cell r="HW150">
            <v>4619</v>
          </cell>
          <cell r="HX150">
            <v>3234</v>
          </cell>
          <cell r="HY150">
            <v>3691</v>
          </cell>
          <cell r="HZ150">
            <v>5736</v>
          </cell>
          <cell r="IA150">
            <v>21955</v>
          </cell>
          <cell r="IB150">
            <v>4371</v>
          </cell>
          <cell r="IC150">
            <v>248</v>
          </cell>
          <cell r="ID150">
            <v>3025</v>
          </cell>
          <cell r="IE150">
            <v>7609</v>
          </cell>
          <cell r="II150">
            <v>13056</v>
          </cell>
          <cell r="IJ150">
            <v>7863</v>
          </cell>
          <cell r="IK150">
            <v>7797</v>
          </cell>
          <cell r="IL150">
            <v>5208</v>
          </cell>
          <cell r="IM150">
            <v>2720</v>
          </cell>
          <cell r="IN150">
            <v>806</v>
          </cell>
          <cell r="IO150">
            <v>1690</v>
          </cell>
          <cell r="IP150">
            <v>4203</v>
          </cell>
          <cell r="IQ150">
            <v>9366</v>
          </cell>
        </row>
        <row r="151">
          <cell r="B151">
            <v>4948</v>
          </cell>
          <cell r="C151">
            <v>820</v>
          </cell>
          <cell r="D151">
            <v>5695</v>
          </cell>
          <cell r="E151">
            <v>1369</v>
          </cell>
          <cell r="F151">
            <v>3334</v>
          </cell>
          <cell r="G151">
            <v>1037</v>
          </cell>
          <cell r="H151">
            <v>2872</v>
          </cell>
          <cell r="I151">
            <v>8153</v>
          </cell>
          <cell r="J151">
            <v>1369</v>
          </cell>
          <cell r="K151">
            <v>9287</v>
          </cell>
          <cell r="L151">
            <v>5130</v>
          </cell>
          <cell r="M151">
            <v>4649</v>
          </cell>
          <cell r="N151">
            <v>3239</v>
          </cell>
          <cell r="O151">
            <v>3694</v>
          </cell>
          <cell r="P151">
            <v>5978</v>
          </cell>
          <cell r="Q151">
            <v>22298</v>
          </cell>
          <cell r="R151">
            <v>4419</v>
          </cell>
          <cell r="S151">
            <v>241</v>
          </cell>
          <cell r="T151">
            <v>3219</v>
          </cell>
          <cell r="U151">
            <v>7782</v>
          </cell>
          <cell r="V151">
            <v>3489</v>
          </cell>
          <cell r="W151">
            <v>2349</v>
          </cell>
          <cell r="X151">
            <v>6995</v>
          </cell>
          <cell r="Y151">
            <v>12793</v>
          </cell>
          <cell r="Z151">
            <v>8052</v>
          </cell>
          <cell r="AA151">
            <v>8142</v>
          </cell>
          <cell r="AB151">
            <v>5620</v>
          </cell>
          <cell r="AC151">
            <v>2788</v>
          </cell>
          <cell r="AD151">
            <v>877</v>
          </cell>
          <cell r="AE151">
            <v>1700</v>
          </cell>
          <cell r="AF151">
            <v>4330</v>
          </cell>
          <cell r="AG151">
            <v>9670</v>
          </cell>
          <cell r="AH151">
            <v>1912</v>
          </cell>
          <cell r="AI151">
            <v>2335</v>
          </cell>
          <cell r="AJ151">
            <v>4162</v>
          </cell>
          <cell r="AK151">
            <v>7322</v>
          </cell>
          <cell r="AL151">
            <v>7957</v>
          </cell>
          <cell r="AM151">
            <v>13997</v>
          </cell>
          <cell r="AN151">
            <v>1066</v>
          </cell>
          <cell r="AO151">
            <v>5097</v>
          </cell>
          <cell r="AP151">
            <v>6214</v>
          </cell>
          <cell r="AQ151">
            <v>1078</v>
          </cell>
          <cell r="AR151">
            <v>10577</v>
          </cell>
          <cell r="AS151">
            <v>10150</v>
          </cell>
          <cell r="AT151">
            <v>6562</v>
          </cell>
          <cell r="AU151">
            <v>13736</v>
          </cell>
          <cell r="AV151">
            <v>12627</v>
          </cell>
          <cell r="AW151">
            <v>11111</v>
          </cell>
          <cell r="AX151">
            <v>1653</v>
          </cell>
          <cell r="AY151">
            <v>4458</v>
          </cell>
          <cell r="AZ151">
            <v>22044</v>
          </cell>
          <cell r="BA151">
            <v>192256</v>
          </cell>
          <cell r="BB151">
            <v>17854</v>
          </cell>
          <cell r="BC151">
            <v>471</v>
          </cell>
          <cell r="BD151">
            <v>210263</v>
          </cell>
          <cell r="BE151">
            <v>-11.4</v>
          </cell>
          <cell r="BF151">
            <v>2.6</v>
          </cell>
          <cell r="BG151">
            <v>-8.8000000000000007</v>
          </cell>
          <cell r="BH151">
            <v>2.8</v>
          </cell>
          <cell r="BI151">
            <v>2.7</v>
          </cell>
          <cell r="BJ151">
            <v>3.6</v>
          </cell>
          <cell r="BK151">
            <v>-1.3</v>
          </cell>
          <cell r="BL151">
            <v>2</v>
          </cell>
          <cell r="BM151">
            <v>5.0999999999999996</v>
          </cell>
          <cell r="BN151">
            <v>2</v>
          </cell>
          <cell r="BO151">
            <v>0.7</v>
          </cell>
          <cell r="BP151">
            <v>-0.2</v>
          </cell>
          <cell r="BQ151">
            <v>-0.5</v>
          </cell>
          <cell r="BR151">
            <v>1</v>
          </cell>
          <cell r="BS151">
            <v>1.3</v>
          </cell>
          <cell r="BT151">
            <v>0.3</v>
          </cell>
          <cell r="BU151">
            <v>0.6</v>
          </cell>
          <cell r="BV151">
            <v>1.3</v>
          </cell>
          <cell r="BW151">
            <v>1.3</v>
          </cell>
          <cell r="BX151">
            <v>0.7</v>
          </cell>
          <cell r="CB151">
            <v>1.9</v>
          </cell>
          <cell r="CC151">
            <v>3</v>
          </cell>
          <cell r="CD151">
            <v>0.8</v>
          </cell>
          <cell r="CE151">
            <v>2.4</v>
          </cell>
          <cell r="CF151">
            <v>2.7</v>
          </cell>
          <cell r="CG151">
            <v>2</v>
          </cell>
          <cell r="CH151">
            <v>1</v>
          </cell>
          <cell r="CI151">
            <v>1.8</v>
          </cell>
          <cell r="CJ151">
            <v>1.8</v>
          </cell>
          <cell r="CM151">
            <v>3.2</v>
          </cell>
          <cell r="CP151">
            <v>-1.3</v>
          </cell>
          <cell r="CS151">
            <v>2</v>
          </cell>
          <cell r="CV151">
            <v>5.2</v>
          </cell>
          <cell r="CW151">
            <v>3.9</v>
          </cell>
          <cell r="CX151">
            <v>1.4</v>
          </cell>
          <cell r="CY151">
            <v>0.1</v>
          </cell>
          <cell r="CZ151">
            <v>2</v>
          </cell>
          <cell r="DA151">
            <v>1.8</v>
          </cell>
          <cell r="DB151">
            <v>1.9</v>
          </cell>
          <cell r="DC151">
            <v>1.1000000000000001</v>
          </cell>
          <cell r="DD151">
            <v>0.9</v>
          </cell>
          <cell r="DE151">
            <v>2.5</v>
          </cell>
          <cell r="DF151">
            <v>0.9</v>
          </cell>
          <cell r="DG151">
            <v>4902</v>
          </cell>
          <cell r="DH151">
            <v>836</v>
          </cell>
          <cell r="DI151">
            <v>5676</v>
          </cell>
          <cell r="DJ151">
            <v>1379</v>
          </cell>
          <cell r="DK151">
            <v>3372</v>
          </cell>
          <cell r="DL151">
            <v>1025</v>
          </cell>
          <cell r="DM151">
            <v>2832</v>
          </cell>
          <cell r="DN151">
            <v>8168</v>
          </cell>
          <cell r="DO151">
            <v>1473</v>
          </cell>
          <cell r="DP151">
            <v>9339</v>
          </cell>
          <cell r="DQ151">
            <v>5146</v>
          </cell>
          <cell r="DR151">
            <v>4729</v>
          </cell>
          <cell r="DS151">
            <v>3276</v>
          </cell>
          <cell r="DT151">
            <v>3666</v>
          </cell>
          <cell r="DU151">
            <v>6001</v>
          </cell>
          <cell r="DV151">
            <v>22401</v>
          </cell>
          <cell r="DW151">
            <v>4420</v>
          </cell>
          <cell r="DX151">
            <v>243</v>
          </cell>
          <cell r="DY151">
            <v>3246</v>
          </cell>
          <cell r="DZ151">
            <v>7807</v>
          </cell>
          <cell r="EA151">
            <v>3476</v>
          </cell>
          <cell r="EB151">
            <v>2196</v>
          </cell>
          <cell r="EC151">
            <v>6961</v>
          </cell>
          <cell r="ED151">
            <v>12738</v>
          </cell>
          <cell r="EE151">
            <v>8051</v>
          </cell>
          <cell r="EF151">
            <v>8143</v>
          </cell>
          <cell r="EG151">
            <v>5683</v>
          </cell>
          <cell r="EH151">
            <v>2771</v>
          </cell>
          <cell r="EI151">
            <v>873</v>
          </cell>
          <cell r="EJ151">
            <v>1690</v>
          </cell>
          <cell r="EK151">
            <v>4379</v>
          </cell>
          <cell r="EL151">
            <v>9711</v>
          </cell>
          <cell r="EM151">
            <v>1949</v>
          </cell>
          <cell r="EN151">
            <v>2360</v>
          </cell>
          <cell r="EO151">
            <v>4200</v>
          </cell>
          <cell r="EP151">
            <v>7324</v>
          </cell>
          <cell r="EQ151">
            <v>7969</v>
          </cell>
          <cell r="ER151">
            <v>13985</v>
          </cell>
          <cell r="ES151">
            <v>1075</v>
          </cell>
          <cell r="ET151">
            <v>5139</v>
          </cell>
          <cell r="EU151">
            <v>6268</v>
          </cell>
          <cell r="EV151">
            <v>1087</v>
          </cell>
          <cell r="EW151">
            <v>10671</v>
          </cell>
          <cell r="EX151">
            <v>10251</v>
          </cell>
          <cell r="EY151">
            <v>6627</v>
          </cell>
          <cell r="EZ151">
            <v>14005</v>
          </cell>
          <cell r="FA151">
            <v>12622</v>
          </cell>
          <cell r="FB151">
            <v>11225</v>
          </cell>
          <cell r="FC151">
            <v>1662</v>
          </cell>
          <cell r="FD151">
            <v>4456</v>
          </cell>
          <cell r="FE151">
            <v>22052</v>
          </cell>
          <cell r="FF151">
            <v>193067</v>
          </cell>
          <cell r="FG151">
            <v>18180</v>
          </cell>
          <cell r="FH151">
            <v>-931</v>
          </cell>
          <cell r="FI151">
            <v>209990</v>
          </cell>
          <cell r="FJ151">
            <v>-12</v>
          </cell>
          <cell r="FK151">
            <v>7</v>
          </cell>
          <cell r="FL151">
            <v>-8.5</v>
          </cell>
          <cell r="FM151">
            <v>4.4000000000000004</v>
          </cell>
          <cell r="FN151">
            <v>6.4</v>
          </cell>
          <cell r="FO151">
            <v>-1</v>
          </cell>
          <cell r="FP151">
            <v>-4.0999999999999996</v>
          </cell>
          <cell r="FQ151">
            <v>2.6</v>
          </cell>
          <cell r="FR151">
            <v>26</v>
          </cell>
          <cell r="FS151">
            <v>3.6</v>
          </cell>
          <cell r="FT151">
            <v>-0.1</v>
          </cell>
          <cell r="FU151">
            <v>2</v>
          </cell>
          <cell r="FV151">
            <v>1.3</v>
          </cell>
          <cell r="FW151">
            <v>-0.3</v>
          </cell>
          <cell r="FX151">
            <v>2.8</v>
          </cell>
          <cell r="FY151">
            <v>0.9</v>
          </cell>
          <cell r="FZ151">
            <v>1.3</v>
          </cell>
          <cell r="GA151">
            <v>4.2</v>
          </cell>
          <cell r="GB151">
            <v>2.9</v>
          </cell>
          <cell r="GC151">
            <v>1.8</v>
          </cell>
          <cell r="GG151">
            <v>0.5</v>
          </cell>
          <cell r="GH151">
            <v>2.9</v>
          </cell>
          <cell r="GI151">
            <v>1</v>
          </cell>
          <cell r="GJ151">
            <v>4.5</v>
          </cell>
          <cell r="GK151">
            <v>1.3</v>
          </cell>
          <cell r="GL151">
            <v>2.1</v>
          </cell>
          <cell r="GM151">
            <v>-1.1000000000000001</v>
          </cell>
          <cell r="GN151">
            <v>3.5</v>
          </cell>
          <cell r="GO151">
            <v>2.4</v>
          </cell>
          <cell r="GR151">
            <v>5.3</v>
          </cell>
          <cell r="GU151">
            <v>-1.6</v>
          </cell>
          <cell r="GX151">
            <v>3.1</v>
          </cell>
          <cell r="HA151">
            <v>6.6</v>
          </cell>
          <cell r="HB151">
            <v>5.3</v>
          </cell>
          <cell r="HC151">
            <v>4.2</v>
          </cell>
          <cell r="HD151">
            <v>0</v>
          </cell>
          <cell r="HE151">
            <v>3.4</v>
          </cell>
          <cell r="HF151">
            <v>3.3</v>
          </cell>
          <cell r="HG151">
            <v>2</v>
          </cell>
          <cell r="HH151">
            <v>1.2</v>
          </cell>
          <cell r="HI151">
            <v>1.5</v>
          </cell>
          <cell r="HJ151">
            <v>5.8</v>
          </cell>
          <cell r="HK151">
            <v>0.8</v>
          </cell>
          <cell r="HL151">
            <v>4205</v>
          </cell>
          <cell r="HM151">
            <v>843</v>
          </cell>
          <cell r="HN151">
            <v>5068</v>
          </cell>
          <cell r="HO151">
            <v>1454</v>
          </cell>
          <cell r="HP151">
            <v>3537</v>
          </cell>
          <cell r="HQ151">
            <v>1071</v>
          </cell>
          <cell r="HR151">
            <v>2893</v>
          </cell>
          <cell r="HS151">
            <v>8529</v>
          </cell>
          <cell r="HT151">
            <v>1504</v>
          </cell>
          <cell r="HU151">
            <v>9735</v>
          </cell>
          <cell r="HV151">
            <v>5147</v>
          </cell>
          <cell r="HW151">
            <v>4839</v>
          </cell>
          <cell r="HX151">
            <v>3390</v>
          </cell>
          <cell r="HY151">
            <v>3782</v>
          </cell>
          <cell r="HZ151">
            <v>6183</v>
          </cell>
          <cell r="IA151">
            <v>22937</v>
          </cell>
          <cell r="IB151">
            <v>4654</v>
          </cell>
          <cell r="IC151">
            <v>284</v>
          </cell>
          <cell r="ID151">
            <v>3131</v>
          </cell>
          <cell r="IE151">
            <v>8060</v>
          </cell>
          <cell r="IF151">
            <v>3576</v>
          </cell>
          <cell r="IG151">
            <v>2243</v>
          </cell>
          <cell r="IH151">
            <v>6938</v>
          </cell>
          <cell r="II151">
            <v>12650</v>
          </cell>
          <cell r="IJ151">
            <v>8046</v>
          </cell>
          <cell r="IK151">
            <v>8016</v>
          </cell>
          <cell r="IL151">
            <v>5614</v>
          </cell>
          <cell r="IM151">
            <v>2743</v>
          </cell>
          <cell r="IN151">
            <v>907</v>
          </cell>
          <cell r="IO151">
            <v>1721</v>
          </cell>
          <cell r="IP151">
            <v>4403</v>
          </cell>
          <cell r="IQ151">
            <v>9782</v>
          </cell>
        </row>
        <row r="152">
          <cell r="B152">
            <v>4457</v>
          </cell>
          <cell r="C152">
            <v>827</v>
          </cell>
          <cell r="D152">
            <v>5259</v>
          </cell>
          <cell r="E152">
            <v>1391</v>
          </cell>
          <cell r="F152">
            <v>3336</v>
          </cell>
          <cell r="G152">
            <v>1071</v>
          </cell>
          <cell r="H152">
            <v>2855</v>
          </cell>
          <cell r="I152">
            <v>8214</v>
          </cell>
          <cell r="J152">
            <v>1416</v>
          </cell>
          <cell r="K152">
            <v>9367</v>
          </cell>
          <cell r="L152">
            <v>5043</v>
          </cell>
          <cell r="M152">
            <v>4651</v>
          </cell>
          <cell r="N152">
            <v>3206</v>
          </cell>
          <cell r="O152">
            <v>3720</v>
          </cell>
          <cell r="P152">
            <v>6016</v>
          </cell>
          <cell r="Q152">
            <v>22197</v>
          </cell>
          <cell r="R152">
            <v>4468</v>
          </cell>
          <cell r="S152">
            <v>243</v>
          </cell>
          <cell r="T152">
            <v>3209</v>
          </cell>
          <cell r="U152">
            <v>7834</v>
          </cell>
          <cell r="V152">
            <v>3501</v>
          </cell>
          <cell r="W152">
            <v>2364</v>
          </cell>
          <cell r="X152">
            <v>7000</v>
          </cell>
          <cell r="Y152">
            <v>12793</v>
          </cell>
          <cell r="Z152">
            <v>8238</v>
          </cell>
          <cell r="AA152">
            <v>8254</v>
          </cell>
          <cell r="AB152">
            <v>5702</v>
          </cell>
          <cell r="AC152">
            <v>2848</v>
          </cell>
          <cell r="AD152">
            <v>896</v>
          </cell>
          <cell r="AE152">
            <v>1698</v>
          </cell>
          <cell r="AF152">
            <v>4392</v>
          </cell>
          <cell r="AG152">
            <v>9811</v>
          </cell>
          <cell r="AH152">
            <v>1999</v>
          </cell>
          <cell r="AI152">
            <v>2347</v>
          </cell>
          <cell r="AJ152">
            <v>4308</v>
          </cell>
          <cell r="AK152">
            <v>7355</v>
          </cell>
          <cell r="AL152">
            <v>7827</v>
          </cell>
          <cell r="AM152">
            <v>13816</v>
          </cell>
          <cell r="AN152">
            <v>1077</v>
          </cell>
          <cell r="AO152">
            <v>5145</v>
          </cell>
          <cell r="AP152">
            <v>6299</v>
          </cell>
          <cell r="AQ152">
            <v>1089</v>
          </cell>
          <cell r="AR152">
            <v>10669</v>
          </cell>
          <cell r="AS152">
            <v>10532</v>
          </cell>
          <cell r="AT152">
            <v>6741</v>
          </cell>
          <cell r="AU152">
            <v>13704</v>
          </cell>
          <cell r="AV152">
            <v>12645</v>
          </cell>
          <cell r="AW152">
            <v>11263</v>
          </cell>
          <cell r="AX152">
            <v>1682</v>
          </cell>
          <cell r="AY152">
            <v>4560</v>
          </cell>
          <cell r="AZ152">
            <v>22256</v>
          </cell>
          <cell r="BA152">
            <v>193081</v>
          </cell>
          <cell r="BB152">
            <v>18168</v>
          </cell>
          <cell r="BC152">
            <v>334</v>
          </cell>
          <cell r="BD152">
            <v>211271</v>
          </cell>
          <cell r="BE152">
            <v>-9.9</v>
          </cell>
          <cell r="BF152">
            <v>0.9</v>
          </cell>
          <cell r="BG152">
            <v>-7.6</v>
          </cell>
          <cell r="BH152">
            <v>1.6</v>
          </cell>
          <cell r="BI152">
            <v>0.1</v>
          </cell>
          <cell r="BJ152">
            <v>3.3</v>
          </cell>
          <cell r="BK152">
            <v>-0.6</v>
          </cell>
          <cell r="BL152">
            <v>0.8</v>
          </cell>
          <cell r="BM152">
            <v>3.5</v>
          </cell>
          <cell r="BN152">
            <v>0.9</v>
          </cell>
          <cell r="BO152">
            <v>-1.7</v>
          </cell>
          <cell r="BP152">
            <v>0.1</v>
          </cell>
          <cell r="BQ152">
            <v>-1</v>
          </cell>
          <cell r="BR152">
            <v>0.7</v>
          </cell>
          <cell r="BS152">
            <v>0.6</v>
          </cell>
          <cell r="BT152">
            <v>-0.5</v>
          </cell>
          <cell r="BU152">
            <v>1.1000000000000001</v>
          </cell>
          <cell r="BV152">
            <v>1</v>
          </cell>
          <cell r="BW152">
            <v>-0.3</v>
          </cell>
          <cell r="BX152">
            <v>0.7</v>
          </cell>
          <cell r="BY152">
            <v>0.4</v>
          </cell>
          <cell r="BZ152">
            <v>0.7</v>
          </cell>
          <cell r="CA152">
            <v>0.1</v>
          </cell>
          <cell r="CB152">
            <v>0</v>
          </cell>
          <cell r="CC152">
            <v>2.2999999999999998</v>
          </cell>
          <cell r="CD152">
            <v>1.4</v>
          </cell>
          <cell r="CE152">
            <v>1.4</v>
          </cell>
          <cell r="CF152">
            <v>2.2000000000000002</v>
          </cell>
          <cell r="CG152">
            <v>2.1</v>
          </cell>
          <cell r="CH152">
            <v>-0.1</v>
          </cell>
          <cell r="CI152">
            <v>1.4</v>
          </cell>
          <cell r="CJ152">
            <v>1.5</v>
          </cell>
          <cell r="CK152">
            <v>4.5</v>
          </cell>
          <cell r="CL152">
            <v>0.5</v>
          </cell>
          <cell r="CM152">
            <v>3.5</v>
          </cell>
          <cell r="CN152">
            <v>0.4</v>
          </cell>
          <cell r="CO152">
            <v>-1.6</v>
          </cell>
          <cell r="CP152">
            <v>-1.3</v>
          </cell>
          <cell r="CQ152">
            <v>0.9</v>
          </cell>
          <cell r="CR152">
            <v>0.9</v>
          </cell>
          <cell r="CS152">
            <v>1.4</v>
          </cell>
          <cell r="CT152">
            <v>1</v>
          </cell>
          <cell r="CU152">
            <v>0.9</v>
          </cell>
          <cell r="CV152">
            <v>3.8</v>
          </cell>
          <cell r="CW152">
            <v>2.7</v>
          </cell>
          <cell r="CX152">
            <v>-0.2</v>
          </cell>
          <cell r="CY152">
            <v>0.1</v>
          </cell>
          <cell r="CZ152">
            <v>1.4</v>
          </cell>
          <cell r="DA152">
            <v>1.8</v>
          </cell>
          <cell r="DB152">
            <v>2.2999999999999998</v>
          </cell>
          <cell r="DC152">
            <v>1</v>
          </cell>
          <cell r="DD152">
            <v>0.4</v>
          </cell>
          <cell r="DE152">
            <v>1.8</v>
          </cell>
          <cell r="DF152">
            <v>0.5</v>
          </cell>
          <cell r="DG152">
            <v>4526</v>
          </cell>
          <cell r="DH152">
            <v>833</v>
          </cell>
          <cell r="DI152">
            <v>5329</v>
          </cell>
          <cell r="DJ152">
            <v>1392</v>
          </cell>
          <cell r="DK152">
            <v>3353</v>
          </cell>
          <cell r="DL152">
            <v>1069</v>
          </cell>
          <cell r="DM152">
            <v>2858</v>
          </cell>
          <cell r="DN152">
            <v>8232</v>
          </cell>
          <cell r="DO152">
            <v>1421</v>
          </cell>
          <cell r="DP152">
            <v>9389</v>
          </cell>
          <cell r="DQ152">
            <v>5076</v>
          </cell>
          <cell r="DR152">
            <v>4607</v>
          </cell>
          <cell r="DS152">
            <v>3217</v>
          </cell>
          <cell r="DT152">
            <v>3706</v>
          </cell>
          <cell r="DU152">
            <v>6046</v>
          </cell>
          <cell r="DV152">
            <v>22230</v>
          </cell>
          <cell r="DW152">
            <v>4504</v>
          </cell>
          <cell r="DX152">
            <v>245</v>
          </cell>
          <cell r="DY152">
            <v>3239</v>
          </cell>
          <cell r="DZ152">
            <v>7900</v>
          </cell>
          <cell r="EA152">
            <v>3512</v>
          </cell>
          <cell r="EB152">
            <v>2537</v>
          </cell>
          <cell r="EC152">
            <v>7068</v>
          </cell>
          <cell r="ED152">
            <v>12923</v>
          </cell>
          <cell r="EE152">
            <v>8255</v>
          </cell>
          <cell r="EF152">
            <v>8240</v>
          </cell>
          <cell r="EG152">
            <v>5689</v>
          </cell>
          <cell r="EH152">
            <v>2860</v>
          </cell>
          <cell r="EI152">
            <v>898</v>
          </cell>
          <cell r="EJ152">
            <v>1719</v>
          </cell>
          <cell r="EK152">
            <v>4405</v>
          </cell>
          <cell r="EL152">
            <v>9855</v>
          </cell>
          <cell r="EM152">
            <v>2015</v>
          </cell>
          <cell r="EN152">
            <v>2364</v>
          </cell>
          <cell r="EO152">
            <v>4289</v>
          </cell>
          <cell r="EP152">
            <v>7365</v>
          </cell>
          <cell r="EQ152">
            <v>7802</v>
          </cell>
          <cell r="ER152">
            <v>13806</v>
          </cell>
          <cell r="ES152">
            <v>1064</v>
          </cell>
          <cell r="ET152">
            <v>5087</v>
          </cell>
          <cell r="EU152">
            <v>6229</v>
          </cell>
          <cell r="EV152">
            <v>1077</v>
          </cell>
          <cell r="EW152">
            <v>10553</v>
          </cell>
          <cell r="EX152">
            <v>10430</v>
          </cell>
          <cell r="EY152">
            <v>6674</v>
          </cell>
          <cell r="EZ152">
            <v>13585</v>
          </cell>
          <cell r="FA152">
            <v>12640</v>
          </cell>
          <cell r="FB152">
            <v>11205</v>
          </cell>
          <cell r="FC152">
            <v>1682</v>
          </cell>
          <cell r="FD152">
            <v>4558</v>
          </cell>
          <cell r="FE152">
            <v>22261</v>
          </cell>
          <cell r="FF152">
            <v>193002</v>
          </cell>
          <cell r="FG152">
            <v>18008</v>
          </cell>
          <cell r="FH152">
            <v>1263</v>
          </cell>
          <cell r="FI152">
            <v>211966</v>
          </cell>
          <cell r="FJ152">
            <v>-7.7</v>
          </cell>
          <cell r="FK152">
            <v>-0.4</v>
          </cell>
          <cell r="FL152">
            <v>-6.1</v>
          </cell>
          <cell r="FM152">
            <v>0.9</v>
          </cell>
          <cell r="FN152">
            <v>-0.6</v>
          </cell>
          <cell r="FO152">
            <v>4.3</v>
          </cell>
          <cell r="FP152">
            <v>0.9</v>
          </cell>
          <cell r="FQ152">
            <v>0.8</v>
          </cell>
          <cell r="FR152">
            <v>-3.5</v>
          </cell>
          <cell r="FS152">
            <v>0.5</v>
          </cell>
          <cell r="FT152">
            <v>-1.4</v>
          </cell>
          <cell r="FU152">
            <v>-2.6</v>
          </cell>
          <cell r="FV152">
            <v>-1.8</v>
          </cell>
          <cell r="FW152">
            <v>1.1000000000000001</v>
          </cell>
          <cell r="FX152">
            <v>0.7</v>
          </cell>
          <cell r="FY152">
            <v>-0.8</v>
          </cell>
          <cell r="FZ152">
            <v>1.9</v>
          </cell>
          <cell r="GA152">
            <v>0.8</v>
          </cell>
          <cell r="GB152">
            <v>-0.2</v>
          </cell>
          <cell r="GC152">
            <v>1.2</v>
          </cell>
          <cell r="GD152">
            <v>1</v>
          </cell>
          <cell r="GE152">
            <v>15.5</v>
          </cell>
          <cell r="GF152">
            <v>1.5</v>
          </cell>
          <cell r="GG152">
            <v>1.5</v>
          </cell>
          <cell r="GH152">
            <v>2.5</v>
          </cell>
          <cell r="GI152">
            <v>1.2</v>
          </cell>
          <cell r="GJ152">
            <v>0.1</v>
          </cell>
          <cell r="GK152">
            <v>3.2</v>
          </cell>
          <cell r="GL152">
            <v>2.8</v>
          </cell>
          <cell r="GM152">
            <v>1.7</v>
          </cell>
          <cell r="GN152">
            <v>0.6</v>
          </cell>
          <cell r="GO152">
            <v>1.5</v>
          </cell>
          <cell r="GP152">
            <v>3.4</v>
          </cell>
          <cell r="GQ152">
            <v>0.2</v>
          </cell>
          <cell r="GR152">
            <v>2.1</v>
          </cell>
          <cell r="GS152">
            <v>0.6</v>
          </cell>
          <cell r="GT152">
            <v>-2.1</v>
          </cell>
          <cell r="GU152">
            <v>-1.3</v>
          </cell>
          <cell r="GV152">
            <v>-1</v>
          </cell>
          <cell r="GW152">
            <v>-1</v>
          </cell>
          <cell r="GX152">
            <v>-0.6</v>
          </cell>
          <cell r="GY152">
            <v>-1</v>
          </cell>
          <cell r="GZ152">
            <v>-1.1000000000000001</v>
          </cell>
          <cell r="HA152">
            <v>1.7</v>
          </cell>
          <cell r="HB152">
            <v>0.7</v>
          </cell>
          <cell r="HC152">
            <v>-3</v>
          </cell>
          <cell r="HD152">
            <v>0.2</v>
          </cell>
          <cell r="HE152">
            <v>-0.2</v>
          </cell>
          <cell r="HF152">
            <v>1.2</v>
          </cell>
          <cell r="HG152">
            <v>2.2999999999999998</v>
          </cell>
          <cell r="HH152">
            <v>0.9</v>
          </cell>
          <cell r="HI152">
            <v>0</v>
          </cell>
          <cell r="HJ152">
            <v>-0.9</v>
          </cell>
          <cell r="HK152">
            <v>0.9</v>
          </cell>
          <cell r="HL152">
            <v>7397</v>
          </cell>
          <cell r="HM152">
            <v>836</v>
          </cell>
          <cell r="HN152">
            <v>7909</v>
          </cell>
          <cell r="HO152">
            <v>1358</v>
          </cell>
          <cell r="HP152">
            <v>3311</v>
          </cell>
          <cell r="HQ152">
            <v>1074</v>
          </cell>
          <cell r="HR152">
            <v>2865</v>
          </cell>
          <cell r="HS152">
            <v>8146</v>
          </cell>
          <cell r="HT152">
            <v>1558</v>
          </cell>
          <cell r="HU152">
            <v>9341</v>
          </cell>
          <cell r="HV152">
            <v>5454</v>
          </cell>
          <cell r="HW152">
            <v>4614</v>
          </cell>
          <cell r="HX152">
            <v>3304</v>
          </cell>
          <cell r="HY152">
            <v>3814</v>
          </cell>
          <cell r="HZ152">
            <v>6297</v>
          </cell>
          <cell r="IA152">
            <v>23088</v>
          </cell>
          <cell r="IB152">
            <v>4373</v>
          </cell>
          <cell r="IC152">
            <v>227</v>
          </cell>
          <cell r="ID152">
            <v>3356</v>
          </cell>
          <cell r="IE152">
            <v>7799</v>
          </cell>
          <cell r="IF152">
            <v>3751</v>
          </cell>
          <cell r="IG152">
            <v>2678</v>
          </cell>
          <cell r="IH152">
            <v>7432</v>
          </cell>
          <cell r="II152">
            <v>13547</v>
          </cell>
          <cell r="IJ152">
            <v>8613</v>
          </cell>
          <cell r="IK152">
            <v>9043</v>
          </cell>
          <cell r="IL152">
            <v>6070</v>
          </cell>
          <cell r="IM152">
            <v>2970</v>
          </cell>
          <cell r="IN152">
            <v>932</v>
          </cell>
          <cell r="IO152">
            <v>1761</v>
          </cell>
          <cell r="IP152">
            <v>4473</v>
          </cell>
          <cell r="IQ152">
            <v>10104</v>
          </cell>
        </row>
        <row r="153">
          <cell r="B153">
            <v>4456</v>
          </cell>
          <cell r="C153">
            <v>826</v>
          </cell>
          <cell r="D153">
            <v>5255</v>
          </cell>
          <cell r="E153">
            <v>1385</v>
          </cell>
          <cell r="F153">
            <v>3322</v>
          </cell>
          <cell r="G153">
            <v>1116</v>
          </cell>
          <cell r="H153">
            <v>2921</v>
          </cell>
          <cell r="I153">
            <v>8302</v>
          </cell>
          <cell r="J153">
            <v>1487</v>
          </cell>
          <cell r="K153">
            <v>9498</v>
          </cell>
          <cell r="L153">
            <v>4956</v>
          </cell>
          <cell r="M153">
            <v>4654</v>
          </cell>
          <cell r="N153">
            <v>3154</v>
          </cell>
          <cell r="O153">
            <v>3720</v>
          </cell>
          <cell r="P153">
            <v>6047</v>
          </cell>
          <cell r="Q153">
            <v>22048</v>
          </cell>
          <cell r="R153">
            <v>4499</v>
          </cell>
          <cell r="S153">
            <v>244</v>
          </cell>
          <cell r="T153">
            <v>3193</v>
          </cell>
          <cell r="U153">
            <v>7858</v>
          </cell>
          <cell r="V153">
            <v>3506</v>
          </cell>
          <cell r="W153">
            <v>2360</v>
          </cell>
          <cell r="X153">
            <v>7004</v>
          </cell>
          <cell r="Y153">
            <v>12727</v>
          </cell>
          <cell r="Z153">
            <v>8373</v>
          </cell>
          <cell r="AA153">
            <v>8387</v>
          </cell>
          <cell r="AB153">
            <v>5719</v>
          </cell>
          <cell r="AC153">
            <v>2908</v>
          </cell>
          <cell r="AD153">
            <v>913</v>
          </cell>
          <cell r="AE153">
            <v>1676</v>
          </cell>
          <cell r="AF153">
            <v>4441</v>
          </cell>
          <cell r="AG153">
            <v>9927</v>
          </cell>
          <cell r="AH153">
            <v>2066</v>
          </cell>
          <cell r="AI153">
            <v>2374</v>
          </cell>
          <cell r="AJ153">
            <v>4428</v>
          </cell>
          <cell r="AK153">
            <v>7361</v>
          </cell>
          <cell r="AL153">
            <v>7821</v>
          </cell>
          <cell r="AM153">
            <v>13735</v>
          </cell>
          <cell r="AN153">
            <v>1085</v>
          </cell>
          <cell r="AO153">
            <v>5195</v>
          </cell>
          <cell r="AP153">
            <v>6371</v>
          </cell>
          <cell r="AQ153">
            <v>1103</v>
          </cell>
          <cell r="AR153">
            <v>10708</v>
          </cell>
          <cell r="AS153">
            <v>10757</v>
          </cell>
          <cell r="AT153">
            <v>6844</v>
          </cell>
          <cell r="AU153">
            <v>13544</v>
          </cell>
          <cell r="AV153">
            <v>12683</v>
          </cell>
          <cell r="AW153">
            <v>11315</v>
          </cell>
          <cell r="AX153">
            <v>1694</v>
          </cell>
          <cell r="AY153">
            <v>4637</v>
          </cell>
          <cell r="AZ153">
            <v>22403</v>
          </cell>
          <cell r="BA153">
            <v>193945</v>
          </cell>
          <cell r="BB153">
            <v>18303</v>
          </cell>
          <cell r="BC153">
            <v>354</v>
          </cell>
          <cell r="BD153">
            <v>212305</v>
          </cell>
          <cell r="BE153">
            <v>0</v>
          </cell>
          <cell r="BF153">
            <v>-0.1</v>
          </cell>
          <cell r="BG153">
            <v>-0.1</v>
          </cell>
          <cell r="BH153">
            <v>-0.4</v>
          </cell>
          <cell r="BI153">
            <v>-0.4</v>
          </cell>
          <cell r="BJ153">
            <v>4.2</v>
          </cell>
          <cell r="BK153">
            <v>2.2999999999999998</v>
          </cell>
          <cell r="BL153">
            <v>1.1000000000000001</v>
          </cell>
          <cell r="BM153">
            <v>5</v>
          </cell>
          <cell r="BN153">
            <v>1.4</v>
          </cell>
          <cell r="BO153">
            <v>-1.7</v>
          </cell>
          <cell r="BP153">
            <v>0.1</v>
          </cell>
          <cell r="BQ153">
            <v>-1.6</v>
          </cell>
          <cell r="BR153">
            <v>0</v>
          </cell>
          <cell r="BS153">
            <v>0.5</v>
          </cell>
          <cell r="BT153">
            <v>-0.7</v>
          </cell>
          <cell r="BU153">
            <v>0.7</v>
          </cell>
          <cell r="BV153">
            <v>0.3</v>
          </cell>
          <cell r="BW153">
            <v>-0.5</v>
          </cell>
          <cell r="BX153">
            <v>0.3</v>
          </cell>
          <cell r="BY153">
            <v>0.1</v>
          </cell>
          <cell r="BZ153">
            <v>-0.2</v>
          </cell>
          <cell r="CA153">
            <v>0.1</v>
          </cell>
          <cell r="CB153">
            <v>-0.5</v>
          </cell>
          <cell r="CC153">
            <v>1.6</v>
          </cell>
          <cell r="CD153">
            <v>1.6</v>
          </cell>
          <cell r="CE153">
            <v>0.3</v>
          </cell>
          <cell r="CF153">
            <v>2.1</v>
          </cell>
          <cell r="CG153">
            <v>1.9</v>
          </cell>
          <cell r="CH153">
            <v>-1.3</v>
          </cell>
          <cell r="CI153">
            <v>1.1000000000000001</v>
          </cell>
          <cell r="CJ153">
            <v>1.2</v>
          </cell>
          <cell r="CK153">
            <v>3.3</v>
          </cell>
          <cell r="CL153">
            <v>1.1000000000000001</v>
          </cell>
          <cell r="CM153">
            <v>2.8</v>
          </cell>
          <cell r="CN153">
            <v>0.1</v>
          </cell>
          <cell r="CO153">
            <v>-0.1</v>
          </cell>
          <cell r="CP153">
            <v>-0.6</v>
          </cell>
          <cell r="CQ153">
            <v>0.8</v>
          </cell>
          <cell r="CR153">
            <v>1</v>
          </cell>
          <cell r="CS153">
            <v>1.2</v>
          </cell>
          <cell r="CT153">
            <v>1.3</v>
          </cell>
          <cell r="CU153">
            <v>0.4</v>
          </cell>
          <cell r="CV153">
            <v>2.1</v>
          </cell>
          <cell r="CW153">
            <v>1.5</v>
          </cell>
          <cell r="CX153">
            <v>-1.2</v>
          </cell>
          <cell r="CY153">
            <v>0.3</v>
          </cell>
          <cell r="CZ153">
            <v>0.5</v>
          </cell>
          <cell r="DA153">
            <v>0.7</v>
          </cell>
          <cell r="DB153">
            <v>1.7</v>
          </cell>
          <cell r="DC153">
            <v>0.7</v>
          </cell>
          <cell r="DD153">
            <v>0.4</v>
          </cell>
          <cell r="DE153">
            <v>0.7</v>
          </cell>
          <cell r="DF153">
            <v>0.5</v>
          </cell>
          <cell r="DG153">
            <v>4165</v>
          </cell>
          <cell r="DH153">
            <v>825</v>
          </cell>
          <cell r="DI153">
            <v>4995</v>
          </cell>
          <cell r="DJ153">
            <v>1396</v>
          </cell>
          <cell r="DK153">
            <v>3298</v>
          </cell>
          <cell r="DL153">
            <v>1112</v>
          </cell>
          <cell r="DM153">
            <v>2932</v>
          </cell>
          <cell r="DN153">
            <v>8295</v>
          </cell>
          <cell r="DO153">
            <v>1412</v>
          </cell>
          <cell r="DP153">
            <v>9460</v>
          </cell>
          <cell r="DQ153">
            <v>4900</v>
          </cell>
          <cell r="DR153">
            <v>4578</v>
          </cell>
          <cell r="DS153">
            <v>3117</v>
          </cell>
          <cell r="DT153">
            <v>3786</v>
          </cell>
          <cell r="DU153">
            <v>6000</v>
          </cell>
          <cell r="DV153">
            <v>21928</v>
          </cell>
          <cell r="DW153">
            <v>4472</v>
          </cell>
          <cell r="DX153">
            <v>241</v>
          </cell>
          <cell r="DY153">
            <v>3145</v>
          </cell>
          <cell r="DZ153">
            <v>7788</v>
          </cell>
          <cell r="EA153">
            <v>3462</v>
          </cell>
          <cell r="EB153">
            <v>2331</v>
          </cell>
          <cell r="EC153">
            <v>6919</v>
          </cell>
          <cell r="ED153">
            <v>12587</v>
          </cell>
          <cell r="EE153">
            <v>8371</v>
          </cell>
          <cell r="EF153">
            <v>8374</v>
          </cell>
          <cell r="EG153">
            <v>5708</v>
          </cell>
          <cell r="EH153">
            <v>2914</v>
          </cell>
          <cell r="EI153">
            <v>918</v>
          </cell>
          <cell r="EJ153">
            <v>1672</v>
          </cell>
          <cell r="EK153">
            <v>4392</v>
          </cell>
          <cell r="EL153">
            <v>9866</v>
          </cell>
          <cell r="EM153">
            <v>2010</v>
          </cell>
          <cell r="EN153">
            <v>2317</v>
          </cell>
          <cell r="EO153">
            <v>4431</v>
          </cell>
          <cell r="EP153">
            <v>7353</v>
          </cell>
          <cell r="EQ153">
            <v>7776</v>
          </cell>
          <cell r="ER153">
            <v>13695</v>
          </cell>
          <cell r="ES153">
            <v>1092</v>
          </cell>
          <cell r="ET153">
            <v>5227</v>
          </cell>
          <cell r="EU153">
            <v>6413</v>
          </cell>
          <cell r="EV153">
            <v>1109</v>
          </cell>
          <cell r="EW153">
            <v>10781</v>
          </cell>
          <cell r="EX153">
            <v>10842</v>
          </cell>
          <cell r="EY153">
            <v>6894</v>
          </cell>
          <cell r="EZ153">
            <v>13512</v>
          </cell>
          <cell r="FA153">
            <v>12681</v>
          </cell>
          <cell r="FB153">
            <v>11400</v>
          </cell>
          <cell r="FC153">
            <v>1697</v>
          </cell>
          <cell r="FD153">
            <v>4653</v>
          </cell>
          <cell r="FE153">
            <v>22413</v>
          </cell>
          <cell r="FF153">
            <v>193400</v>
          </cell>
          <cell r="FG153">
            <v>18304</v>
          </cell>
          <cell r="FH153">
            <v>620</v>
          </cell>
          <cell r="FI153">
            <v>212024</v>
          </cell>
          <cell r="FJ153">
            <v>-8</v>
          </cell>
          <cell r="FK153">
            <v>-0.9</v>
          </cell>
          <cell r="FL153">
            <v>-6.3</v>
          </cell>
          <cell r="FM153">
            <v>0.3</v>
          </cell>
          <cell r="FN153">
            <v>-1.6</v>
          </cell>
          <cell r="FO153">
            <v>4.0999999999999996</v>
          </cell>
          <cell r="FP153">
            <v>2.6</v>
          </cell>
          <cell r="FQ153">
            <v>0.8</v>
          </cell>
          <cell r="FR153">
            <v>-0.7</v>
          </cell>
          <cell r="FS153">
            <v>0.8</v>
          </cell>
          <cell r="FT153">
            <v>-3.5</v>
          </cell>
          <cell r="FU153">
            <v>-0.6</v>
          </cell>
          <cell r="FV153">
            <v>-3.1</v>
          </cell>
          <cell r="FW153">
            <v>2.2000000000000002</v>
          </cell>
          <cell r="FX153">
            <v>-0.8</v>
          </cell>
          <cell r="FY153">
            <v>-1.4</v>
          </cell>
          <cell r="FZ153">
            <v>-0.7</v>
          </cell>
          <cell r="GA153">
            <v>-1.8</v>
          </cell>
          <cell r="GB153">
            <v>-2.9</v>
          </cell>
          <cell r="GC153">
            <v>-1.4</v>
          </cell>
          <cell r="GD153">
            <v>-1.4</v>
          </cell>
          <cell r="GE153">
            <v>-8.1</v>
          </cell>
          <cell r="GF153">
            <v>-2.1</v>
          </cell>
          <cell r="GG153">
            <v>-2.6</v>
          </cell>
          <cell r="GH153">
            <v>1.4</v>
          </cell>
          <cell r="GI153">
            <v>1.6</v>
          </cell>
          <cell r="GJ153">
            <v>0.3</v>
          </cell>
          <cell r="GK153">
            <v>1.9</v>
          </cell>
          <cell r="GL153">
            <v>2.2000000000000002</v>
          </cell>
          <cell r="GM153">
            <v>-2.8</v>
          </cell>
          <cell r="GN153">
            <v>-0.3</v>
          </cell>
          <cell r="GO153">
            <v>0.1</v>
          </cell>
          <cell r="GP153">
            <v>-0.2</v>
          </cell>
          <cell r="GQ153">
            <v>-2</v>
          </cell>
          <cell r="GR153">
            <v>3.3</v>
          </cell>
          <cell r="GS153">
            <v>-0.2</v>
          </cell>
          <cell r="GT153">
            <v>-0.3</v>
          </cell>
          <cell r="GU153">
            <v>-0.8</v>
          </cell>
          <cell r="GV153">
            <v>2.6</v>
          </cell>
          <cell r="GW153">
            <v>2.8</v>
          </cell>
          <cell r="GX153">
            <v>2.9</v>
          </cell>
          <cell r="GY153">
            <v>3</v>
          </cell>
          <cell r="GZ153">
            <v>2.2000000000000002</v>
          </cell>
          <cell r="HA153">
            <v>4</v>
          </cell>
          <cell r="HB153">
            <v>3.3</v>
          </cell>
          <cell r="HC153">
            <v>-0.5</v>
          </cell>
          <cell r="HD153">
            <v>0.3</v>
          </cell>
          <cell r="HE153">
            <v>1.7</v>
          </cell>
          <cell r="HF153">
            <v>0.9</v>
          </cell>
          <cell r="HG153">
            <v>2.1</v>
          </cell>
          <cell r="HH153">
            <v>0.7</v>
          </cell>
          <cell r="HI153">
            <v>0.2</v>
          </cell>
          <cell r="HJ153">
            <v>1.6</v>
          </cell>
          <cell r="HK153">
            <v>0</v>
          </cell>
          <cell r="HL153">
            <v>3081</v>
          </cell>
          <cell r="HM153">
            <v>818</v>
          </cell>
          <cell r="HN153">
            <v>4016</v>
          </cell>
          <cell r="HO153">
            <v>1370</v>
          </cell>
          <cell r="HP153">
            <v>3140</v>
          </cell>
          <cell r="HQ153">
            <v>1063</v>
          </cell>
          <cell r="HR153">
            <v>2840</v>
          </cell>
          <cell r="HS153">
            <v>7995</v>
          </cell>
          <cell r="HT153">
            <v>1164</v>
          </cell>
          <cell r="HU153">
            <v>9047</v>
          </cell>
          <cell r="HV153">
            <v>4693</v>
          </cell>
          <cell r="HW153">
            <v>4480</v>
          </cell>
          <cell r="HX153">
            <v>2918</v>
          </cell>
          <cell r="HY153">
            <v>3566</v>
          </cell>
          <cell r="HZ153">
            <v>5666</v>
          </cell>
          <cell r="IA153">
            <v>20808</v>
          </cell>
          <cell r="IB153">
            <v>4347</v>
          </cell>
          <cell r="IC153">
            <v>203</v>
          </cell>
          <cell r="ID153">
            <v>3267</v>
          </cell>
          <cell r="IE153">
            <v>7677</v>
          </cell>
          <cell r="IF153">
            <v>3132</v>
          </cell>
          <cell r="IG153">
            <v>2189</v>
          </cell>
          <cell r="IH153">
            <v>6316</v>
          </cell>
          <cell r="II153">
            <v>11493</v>
          </cell>
          <cell r="IJ153">
            <v>7973</v>
          </cell>
          <cell r="IK153">
            <v>7942</v>
          </cell>
          <cell r="IL153">
            <v>5633</v>
          </cell>
          <cell r="IM153">
            <v>2857</v>
          </cell>
          <cell r="IN153">
            <v>902</v>
          </cell>
          <cell r="IO153">
            <v>1616</v>
          </cell>
          <cell r="IP153">
            <v>4320</v>
          </cell>
          <cell r="IQ153">
            <v>9671</v>
          </cell>
        </row>
        <row r="154">
          <cell r="B154">
            <v>4922</v>
          </cell>
          <cell r="C154">
            <v>832</v>
          </cell>
          <cell r="D154">
            <v>5690</v>
          </cell>
          <cell r="E154">
            <v>1360</v>
          </cell>
          <cell r="F154">
            <v>3280</v>
          </cell>
          <cell r="G154">
            <v>1165</v>
          </cell>
          <cell r="H154">
            <v>3055</v>
          </cell>
          <cell r="I154">
            <v>8405</v>
          </cell>
          <cell r="J154">
            <v>1566</v>
          </cell>
          <cell r="K154">
            <v>9656</v>
          </cell>
          <cell r="L154">
            <v>4971</v>
          </cell>
          <cell r="M154">
            <v>4667</v>
          </cell>
          <cell r="N154">
            <v>3130</v>
          </cell>
          <cell r="O154">
            <v>3738</v>
          </cell>
          <cell r="P154">
            <v>6055</v>
          </cell>
          <cell r="Q154">
            <v>22054</v>
          </cell>
          <cell r="R154">
            <v>4516</v>
          </cell>
          <cell r="S154">
            <v>244</v>
          </cell>
          <cell r="T154">
            <v>3195</v>
          </cell>
          <cell r="U154">
            <v>7880</v>
          </cell>
          <cell r="V154">
            <v>3516</v>
          </cell>
          <cell r="W154">
            <v>2341</v>
          </cell>
          <cell r="X154">
            <v>7085</v>
          </cell>
          <cell r="Y154">
            <v>12767</v>
          </cell>
          <cell r="Z154">
            <v>8502</v>
          </cell>
          <cell r="AA154">
            <v>8496</v>
          </cell>
          <cell r="AB154">
            <v>5699</v>
          </cell>
          <cell r="AC154">
            <v>2983</v>
          </cell>
          <cell r="AD154">
            <v>924</v>
          </cell>
          <cell r="AE154">
            <v>1673</v>
          </cell>
          <cell r="AF154">
            <v>4519</v>
          </cell>
          <cell r="AG154">
            <v>10091</v>
          </cell>
          <cell r="AH154">
            <v>2126</v>
          </cell>
          <cell r="AI154">
            <v>2402</v>
          </cell>
          <cell r="AJ154">
            <v>4502</v>
          </cell>
          <cell r="AK154">
            <v>7387</v>
          </cell>
          <cell r="AL154">
            <v>7918</v>
          </cell>
          <cell r="AM154">
            <v>13812</v>
          </cell>
          <cell r="AN154">
            <v>1095</v>
          </cell>
          <cell r="AO154">
            <v>5260</v>
          </cell>
          <cell r="AP154">
            <v>6446</v>
          </cell>
          <cell r="AQ154">
            <v>1123</v>
          </cell>
          <cell r="AR154">
            <v>10719</v>
          </cell>
          <cell r="AS154">
            <v>10838</v>
          </cell>
          <cell r="AT154">
            <v>6883</v>
          </cell>
          <cell r="AU154">
            <v>13431</v>
          </cell>
          <cell r="AV154">
            <v>12737</v>
          </cell>
          <cell r="AW154">
            <v>11384</v>
          </cell>
          <cell r="AX154">
            <v>1684</v>
          </cell>
          <cell r="AY154">
            <v>4680</v>
          </cell>
          <cell r="AZ154">
            <v>22487</v>
          </cell>
          <cell r="BA154">
            <v>195652</v>
          </cell>
          <cell r="BB154">
            <v>18344</v>
          </cell>
          <cell r="BC154">
            <v>146</v>
          </cell>
          <cell r="BD154">
            <v>213857</v>
          </cell>
          <cell r="BE154">
            <v>10.5</v>
          </cell>
          <cell r="BF154">
            <v>0.7</v>
          </cell>
          <cell r="BG154">
            <v>8.3000000000000007</v>
          </cell>
          <cell r="BH154">
            <v>-1.8</v>
          </cell>
          <cell r="BI154">
            <v>-1.3</v>
          </cell>
          <cell r="BJ154">
            <v>4.4000000000000004</v>
          </cell>
          <cell r="BK154">
            <v>4.5999999999999996</v>
          </cell>
          <cell r="BL154">
            <v>1.2</v>
          </cell>
          <cell r="BM154">
            <v>5.3</v>
          </cell>
          <cell r="BN154">
            <v>1.7</v>
          </cell>
          <cell r="BO154">
            <v>0.3</v>
          </cell>
          <cell r="BP154">
            <v>0.3</v>
          </cell>
          <cell r="BQ154">
            <v>-0.8</v>
          </cell>
          <cell r="BR154">
            <v>0.5</v>
          </cell>
          <cell r="BS154">
            <v>0.1</v>
          </cell>
          <cell r="BT154">
            <v>0</v>
          </cell>
          <cell r="BU154">
            <v>0.4</v>
          </cell>
          <cell r="BV154">
            <v>0.1</v>
          </cell>
          <cell r="BW154">
            <v>0.1</v>
          </cell>
          <cell r="BX154">
            <v>0.3</v>
          </cell>
          <cell r="BY154">
            <v>0.3</v>
          </cell>
          <cell r="BZ154">
            <v>-0.8</v>
          </cell>
          <cell r="CA154">
            <v>1.2</v>
          </cell>
          <cell r="CB154">
            <v>0.3</v>
          </cell>
          <cell r="CC154">
            <v>1.5</v>
          </cell>
          <cell r="CD154">
            <v>1.3</v>
          </cell>
          <cell r="CE154">
            <v>-0.4</v>
          </cell>
          <cell r="CF154">
            <v>2.6</v>
          </cell>
          <cell r="CG154">
            <v>1.3</v>
          </cell>
          <cell r="CH154">
            <v>-0.2</v>
          </cell>
          <cell r="CI154">
            <v>1.7</v>
          </cell>
          <cell r="CJ154">
            <v>1.7</v>
          </cell>
          <cell r="CK154">
            <v>2.9</v>
          </cell>
          <cell r="CL154">
            <v>1.2</v>
          </cell>
          <cell r="CM154">
            <v>1.7</v>
          </cell>
          <cell r="CN154">
            <v>0.3</v>
          </cell>
          <cell r="CO154">
            <v>1.2</v>
          </cell>
          <cell r="CP154">
            <v>0.6</v>
          </cell>
          <cell r="CQ154">
            <v>0.9</v>
          </cell>
          <cell r="CR154">
            <v>1.3</v>
          </cell>
          <cell r="CS154">
            <v>1.2</v>
          </cell>
          <cell r="CT154">
            <v>1.8</v>
          </cell>
          <cell r="CU154">
            <v>0.1</v>
          </cell>
          <cell r="CV154">
            <v>0.8</v>
          </cell>
          <cell r="CW154">
            <v>0.6</v>
          </cell>
          <cell r="CX154">
            <v>-0.8</v>
          </cell>
          <cell r="CY154">
            <v>0.4</v>
          </cell>
          <cell r="CZ154">
            <v>0.6</v>
          </cell>
          <cell r="DA154">
            <v>-0.6</v>
          </cell>
          <cell r="DB154">
            <v>0.9</v>
          </cell>
          <cell r="DC154">
            <v>0.4</v>
          </cell>
          <cell r="DD154">
            <v>0.9</v>
          </cell>
          <cell r="DE154">
            <v>0.2</v>
          </cell>
          <cell r="DF154">
            <v>0.7</v>
          </cell>
          <cell r="DG154">
            <v>4965</v>
          </cell>
          <cell r="DH154">
            <v>806</v>
          </cell>
          <cell r="DI154">
            <v>5683</v>
          </cell>
          <cell r="DJ154">
            <v>1351</v>
          </cell>
          <cell r="DK154">
            <v>3280</v>
          </cell>
          <cell r="DL154">
            <v>1168</v>
          </cell>
          <cell r="DM154">
            <v>2999</v>
          </cell>
          <cell r="DN154">
            <v>8346</v>
          </cell>
          <cell r="DO154">
            <v>1581</v>
          </cell>
          <cell r="DP154">
            <v>9589</v>
          </cell>
          <cell r="DQ154">
            <v>4915</v>
          </cell>
          <cell r="DR154">
            <v>4832</v>
          </cell>
          <cell r="DS154">
            <v>3149</v>
          </cell>
          <cell r="DT154">
            <v>3692</v>
          </cell>
          <cell r="DU154">
            <v>6059</v>
          </cell>
          <cell r="DV154">
            <v>22074</v>
          </cell>
          <cell r="DW154">
            <v>4514</v>
          </cell>
          <cell r="DX154">
            <v>245</v>
          </cell>
          <cell r="DY154">
            <v>3175</v>
          </cell>
          <cell r="DZ154">
            <v>7869</v>
          </cell>
          <cell r="EA154">
            <v>3536</v>
          </cell>
          <cell r="EB154">
            <v>2254</v>
          </cell>
          <cell r="EC154">
            <v>7066</v>
          </cell>
          <cell r="ED154">
            <v>12740</v>
          </cell>
          <cell r="EE154">
            <v>8505</v>
          </cell>
          <cell r="EF154">
            <v>8557</v>
          </cell>
          <cell r="EG154">
            <v>5715</v>
          </cell>
          <cell r="EH154">
            <v>2956</v>
          </cell>
          <cell r="EI154">
            <v>917</v>
          </cell>
          <cell r="EJ154">
            <v>1650</v>
          </cell>
          <cell r="EK154">
            <v>4531</v>
          </cell>
          <cell r="EL154">
            <v>10072</v>
          </cell>
          <cell r="EM154">
            <v>2163</v>
          </cell>
          <cell r="EN154">
            <v>2453</v>
          </cell>
          <cell r="EO154">
            <v>4526</v>
          </cell>
          <cell r="EP154">
            <v>7395</v>
          </cell>
          <cell r="EQ154">
            <v>7970</v>
          </cell>
          <cell r="ER154">
            <v>13835</v>
          </cell>
          <cell r="ES154">
            <v>1095</v>
          </cell>
          <cell r="ET154">
            <v>5252</v>
          </cell>
          <cell r="EU154">
            <v>6441</v>
          </cell>
          <cell r="EV154">
            <v>1120</v>
          </cell>
          <cell r="EW154">
            <v>10717</v>
          </cell>
          <cell r="EX154">
            <v>10850</v>
          </cell>
          <cell r="EY154">
            <v>6881</v>
          </cell>
          <cell r="EZ154">
            <v>13497</v>
          </cell>
          <cell r="FA154">
            <v>12742</v>
          </cell>
          <cell r="FB154">
            <v>11277</v>
          </cell>
          <cell r="FC154">
            <v>1690</v>
          </cell>
          <cell r="FD154">
            <v>4689</v>
          </cell>
          <cell r="FE154">
            <v>22502</v>
          </cell>
          <cell r="FF154">
            <v>195541</v>
          </cell>
          <cell r="FG154">
            <v>18459</v>
          </cell>
          <cell r="FH154">
            <v>-951</v>
          </cell>
          <cell r="FI154">
            <v>212761</v>
          </cell>
          <cell r="FJ154">
            <v>19.2</v>
          </cell>
          <cell r="FK154">
            <v>-2.2999999999999998</v>
          </cell>
          <cell r="FL154">
            <v>13.8</v>
          </cell>
          <cell r="FM154">
            <v>-3.2</v>
          </cell>
          <cell r="FN154">
            <v>-0.5</v>
          </cell>
          <cell r="FO154">
            <v>5</v>
          </cell>
          <cell r="FP154">
            <v>2.2999999999999998</v>
          </cell>
          <cell r="FQ154">
            <v>0.6</v>
          </cell>
          <cell r="FR154">
            <v>12</v>
          </cell>
          <cell r="FS154">
            <v>1.4</v>
          </cell>
          <cell r="FT154">
            <v>0.3</v>
          </cell>
          <cell r="FU154">
            <v>5.5</v>
          </cell>
          <cell r="FV154">
            <v>1</v>
          </cell>
          <cell r="FW154">
            <v>-2.5</v>
          </cell>
          <cell r="FX154">
            <v>1</v>
          </cell>
          <cell r="FY154">
            <v>0.7</v>
          </cell>
          <cell r="FZ154">
            <v>0.9</v>
          </cell>
          <cell r="GA154">
            <v>2</v>
          </cell>
          <cell r="GB154">
            <v>1</v>
          </cell>
          <cell r="GC154">
            <v>1</v>
          </cell>
          <cell r="GD154">
            <v>2.1</v>
          </cell>
          <cell r="GE154">
            <v>-3.3</v>
          </cell>
          <cell r="GF154">
            <v>2.1</v>
          </cell>
          <cell r="GG154">
            <v>1.2</v>
          </cell>
          <cell r="GH154">
            <v>1.6</v>
          </cell>
          <cell r="GI154">
            <v>2.2000000000000002</v>
          </cell>
          <cell r="GJ154">
            <v>0.1</v>
          </cell>
          <cell r="GK154">
            <v>1.5</v>
          </cell>
          <cell r="GL154">
            <v>-0.1</v>
          </cell>
          <cell r="GM154">
            <v>-1.3</v>
          </cell>
          <cell r="GN154">
            <v>3.2</v>
          </cell>
          <cell r="GO154">
            <v>2.1</v>
          </cell>
          <cell r="GP154">
            <v>7.6</v>
          </cell>
          <cell r="GQ154">
            <v>5.9</v>
          </cell>
          <cell r="GR154">
            <v>2.1</v>
          </cell>
          <cell r="GS154">
            <v>0.6</v>
          </cell>
          <cell r="GT154">
            <v>2.5</v>
          </cell>
          <cell r="GU154">
            <v>1</v>
          </cell>
          <cell r="GV154">
            <v>0.2</v>
          </cell>
          <cell r="GW154">
            <v>0.5</v>
          </cell>
          <cell r="GX154">
            <v>0.4</v>
          </cell>
          <cell r="GY154">
            <v>1</v>
          </cell>
          <cell r="GZ154">
            <v>-0.6</v>
          </cell>
          <cell r="HA154">
            <v>0.1</v>
          </cell>
          <cell r="HB154">
            <v>-0.2</v>
          </cell>
          <cell r="HC154">
            <v>-0.1</v>
          </cell>
          <cell r="HD154">
            <v>0.5</v>
          </cell>
          <cell r="HE154">
            <v>-1.1000000000000001</v>
          </cell>
          <cell r="HF154">
            <v>-0.5</v>
          </cell>
          <cell r="HG154">
            <v>0.8</v>
          </cell>
          <cell r="HH154">
            <v>0.4</v>
          </cell>
          <cell r="HI154">
            <v>1.1000000000000001</v>
          </cell>
          <cell r="HJ154">
            <v>0.8</v>
          </cell>
          <cell r="HK154">
            <v>0.3</v>
          </cell>
          <cell r="HL154">
            <v>3873</v>
          </cell>
          <cell r="HM154">
            <v>802</v>
          </cell>
          <cell r="HN154">
            <v>4690</v>
          </cell>
          <cell r="HO154">
            <v>1335</v>
          </cell>
          <cell r="HP154">
            <v>3315</v>
          </cell>
          <cell r="HQ154">
            <v>1166</v>
          </cell>
          <cell r="HR154">
            <v>3024</v>
          </cell>
          <cell r="HS154">
            <v>8371</v>
          </cell>
          <cell r="HT154">
            <v>1661</v>
          </cell>
          <cell r="HU154">
            <v>9654</v>
          </cell>
          <cell r="HV154">
            <v>4744</v>
          </cell>
          <cell r="HW154">
            <v>4814</v>
          </cell>
          <cell r="HX154">
            <v>3148</v>
          </cell>
          <cell r="HY154">
            <v>3687</v>
          </cell>
          <cell r="HZ154">
            <v>5960</v>
          </cell>
          <cell r="IA154">
            <v>21800</v>
          </cell>
          <cell r="IB154">
            <v>4536</v>
          </cell>
          <cell r="IC154">
            <v>260</v>
          </cell>
          <cell r="ID154">
            <v>3051</v>
          </cell>
          <cell r="IE154">
            <v>7829</v>
          </cell>
          <cell r="IF154">
            <v>3528</v>
          </cell>
          <cell r="IG154">
            <v>2209</v>
          </cell>
          <cell r="IH154">
            <v>7328</v>
          </cell>
          <cell r="II154">
            <v>13298</v>
          </cell>
          <cell r="IJ154">
            <v>8550</v>
          </cell>
          <cell r="IK154">
            <v>8312</v>
          </cell>
          <cell r="IL154">
            <v>5477</v>
          </cell>
          <cell r="IM154">
            <v>2932</v>
          </cell>
          <cell r="IN154">
            <v>866</v>
          </cell>
          <cell r="IO154">
            <v>1634</v>
          </cell>
          <cell r="IP154">
            <v>4510</v>
          </cell>
          <cell r="IQ154">
            <v>9947</v>
          </cell>
        </row>
        <row r="155">
          <cell r="B155">
            <v>5525</v>
          </cell>
          <cell r="C155">
            <v>849</v>
          </cell>
          <cell r="D155">
            <v>6270</v>
          </cell>
          <cell r="E155">
            <v>1338</v>
          </cell>
          <cell r="F155">
            <v>3281</v>
          </cell>
          <cell r="G155">
            <v>1212</v>
          </cell>
          <cell r="H155">
            <v>3222</v>
          </cell>
          <cell r="I155">
            <v>8582</v>
          </cell>
          <cell r="J155">
            <v>1648</v>
          </cell>
          <cell r="K155">
            <v>9891</v>
          </cell>
          <cell r="L155">
            <v>5097</v>
          </cell>
          <cell r="M155">
            <v>4746</v>
          </cell>
          <cell r="N155">
            <v>3175</v>
          </cell>
          <cell r="O155">
            <v>3788</v>
          </cell>
          <cell r="P155">
            <v>6050</v>
          </cell>
          <cell r="Q155">
            <v>22349</v>
          </cell>
          <cell r="R155">
            <v>4536</v>
          </cell>
          <cell r="S155">
            <v>246</v>
          </cell>
          <cell r="T155">
            <v>3207</v>
          </cell>
          <cell r="U155">
            <v>7918</v>
          </cell>
          <cell r="V155">
            <v>3468</v>
          </cell>
          <cell r="W155">
            <v>2334</v>
          </cell>
          <cell r="X155">
            <v>7180</v>
          </cell>
          <cell r="Y155">
            <v>12835</v>
          </cell>
          <cell r="Z155">
            <v>8690</v>
          </cell>
          <cell r="AA155">
            <v>8570</v>
          </cell>
          <cell r="AB155">
            <v>5686</v>
          </cell>
          <cell r="AC155">
            <v>3076</v>
          </cell>
          <cell r="AD155">
            <v>934</v>
          </cell>
          <cell r="AE155">
            <v>1706</v>
          </cell>
          <cell r="AF155">
            <v>4628</v>
          </cell>
          <cell r="AG155">
            <v>10330</v>
          </cell>
          <cell r="AH155">
            <v>2156</v>
          </cell>
          <cell r="AI155">
            <v>2430</v>
          </cell>
          <cell r="AJ155">
            <v>4531</v>
          </cell>
          <cell r="AK155">
            <v>7469</v>
          </cell>
          <cell r="AL155">
            <v>8067</v>
          </cell>
          <cell r="AM155">
            <v>14032</v>
          </cell>
          <cell r="AN155">
            <v>1102</v>
          </cell>
          <cell r="AO155">
            <v>5321</v>
          </cell>
          <cell r="AP155">
            <v>6506</v>
          </cell>
          <cell r="AQ155">
            <v>1144</v>
          </cell>
          <cell r="AR155">
            <v>10693</v>
          </cell>
          <cell r="AS155">
            <v>10806</v>
          </cell>
          <cell r="AT155">
            <v>6862</v>
          </cell>
          <cell r="AU155">
            <v>13584</v>
          </cell>
          <cell r="AV155">
            <v>12797</v>
          </cell>
          <cell r="AW155">
            <v>11542</v>
          </cell>
          <cell r="AX155">
            <v>1670</v>
          </cell>
          <cell r="AY155">
            <v>4718</v>
          </cell>
          <cell r="AZ155">
            <v>22549</v>
          </cell>
          <cell r="BA155">
            <v>198356</v>
          </cell>
          <cell r="BB155">
            <v>18462</v>
          </cell>
          <cell r="BC155">
            <v>-413</v>
          </cell>
          <cell r="BD155">
            <v>216119</v>
          </cell>
          <cell r="BE155">
            <v>12.2</v>
          </cell>
          <cell r="BF155">
            <v>2</v>
          </cell>
          <cell r="BG155">
            <v>10.199999999999999</v>
          </cell>
          <cell r="BH155">
            <v>-1.6</v>
          </cell>
          <cell r="BI155">
            <v>0</v>
          </cell>
          <cell r="BJ155">
            <v>4</v>
          </cell>
          <cell r="BK155">
            <v>5.5</v>
          </cell>
          <cell r="BL155">
            <v>2.1</v>
          </cell>
          <cell r="BM155">
            <v>5.3</v>
          </cell>
          <cell r="BN155">
            <v>2.4</v>
          </cell>
          <cell r="BO155">
            <v>2.5</v>
          </cell>
          <cell r="BP155">
            <v>1.7</v>
          </cell>
          <cell r="BQ155">
            <v>1.5</v>
          </cell>
          <cell r="BR155">
            <v>1.3</v>
          </cell>
          <cell r="BS155">
            <v>-0.1</v>
          </cell>
          <cell r="BT155">
            <v>1.3</v>
          </cell>
          <cell r="BU155">
            <v>0.4</v>
          </cell>
          <cell r="BV155">
            <v>1</v>
          </cell>
          <cell r="BW155">
            <v>0.4</v>
          </cell>
          <cell r="BX155">
            <v>0.5</v>
          </cell>
          <cell r="BY155">
            <v>-1.4</v>
          </cell>
          <cell r="BZ155">
            <v>-0.3</v>
          </cell>
          <cell r="CA155">
            <v>1.3</v>
          </cell>
          <cell r="CB155">
            <v>0.5</v>
          </cell>
          <cell r="CC155">
            <v>2.2000000000000002</v>
          </cell>
          <cell r="CD155">
            <v>0.9</v>
          </cell>
          <cell r="CE155">
            <v>-0.2</v>
          </cell>
          <cell r="CF155">
            <v>3.1</v>
          </cell>
          <cell r="CG155">
            <v>1.1000000000000001</v>
          </cell>
          <cell r="CH155">
            <v>1.9</v>
          </cell>
          <cell r="CI155">
            <v>2.4</v>
          </cell>
          <cell r="CJ155">
            <v>2.4</v>
          </cell>
          <cell r="CK155">
            <v>1.4</v>
          </cell>
          <cell r="CL155">
            <v>1.2</v>
          </cell>
          <cell r="CM155">
            <v>0.6</v>
          </cell>
          <cell r="CN155">
            <v>1.1000000000000001</v>
          </cell>
          <cell r="CO155">
            <v>1.9</v>
          </cell>
          <cell r="CP155">
            <v>1.6</v>
          </cell>
          <cell r="CQ155">
            <v>0.7</v>
          </cell>
          <cell r="CR155">
            <v>1.2</v>
          </cell>
          <cell r="CS155">
            <v>0.9</v>
          </cell>
          <cell r="CT155">
            <v>1.9</v>
          </cell>
          <cell r="CU155">
            <v>-0.2</v>
          </cell>
          <cell r="CV155">
            <v>-0.3</v>
          </cell>
          <cell r="CW155">
            <v>-0.3</v>
          </cell>
          <cell r="CX155">
            <v>1.1000000000000001</v>
          </cell>
          <cell r="CY155">
            <v>0.5</v>
          </cell>
          <cell r="CZ155">
            <v>1.4</v>
          </cell>
          <cell r="DA155">
            <v>-0.8</v>
          </cell>
          <cell r="DB155">
            <v>0.8</v>
          </cell>
          <cell r="DC155">
            <v>0.3</v>
          </cell>
          <cell r="DD155">
            <v>1.4</v>
          </cell>
          <cell r="DE155">
            <v>0.6</v>
          </cell>
          <cell r="DF155">
            <v>1.1000000000000001</v>
          </cell>
          <cell r="DG155">
            <v>5703</v>
          </cell>
          <cell r="DH155">
            <v>873</v>
          </cell>
          <cell r="DI155">
            <v>6467</v>
          </cell>
          <cell r="DJ155">
            <v>1337</v>
          </cell>
          <cell r="DK155">
            <v>3308</v>
          </cell>
          <cell r="DL155">
            <v>1220</v>
          </cell>
          <cell r="DM155">
            <v>3301</v>
          </cell>
          <cell r="DN155">
            <v>8678</v>
          </cell>
          <cell r="DO155">
            <v>1713</v>
          </cell>
          <cell r="DP155">
            <v>10037</v>
          </cell>
          <cell r="DQ155">
            <v>5177</v>
          </cell>
          <cell r="DR155">
            <v>4617</v>
          </cell>
          <cell r="DS155">
            <v>3151</v>
          </cell>
          <cell r="DT155">
            <v>3728</v>
          </cell>
          <cell r="DU155">
            <v>6090</v>
          </cell>
          <cell r="DV155">
            <v>22278</v>
          </cell>
          <cell r="DW155">
            <v>4553</v>
          </cell>
          <cell r="DX155">
            <v>245</v>
          </cell>
          <cell r="DY155">
            <v>3273</v>
          </cell>
          <cell r="DZ155">
            <v>7982</v>
          </cell>
          <cell r="EA155">
            <v>3501</v>
          </cell>
          <cell r="EB155">
            <v>2390</v>
          </cell>
          <cell r="EC155">
            <v>7227</v>
          </cell>
          <cell r="ED155">
            <v>12889</v>
          </cell>
          <cell r="EE155">
            <v>8621</v>
          </cell>
          <cell r="EF155">
            <v>8531</v>
          </cell>
          <cell r="EG155">
            <v>5678</v>
          </cell>
          <cell r="EH155">
            <v>3089</v>
          </cell>
          <cell r="EI155">
            <v>940</v>
          </cell>
          <cell r="EJ155">
            <v>1718</v>
          </cell>
          <cell r="EK155">
            <v>4640</v>
          </cell>
          <cell r="EL155">
            <v>10372</v>
          </cell>
          <cell r="EM155">
            <v>2167</v>
          </cell>
          <cell r="EN155">
            <v>2423</v>
          </cell>
          <cell r="EO155">
            <v>4521</v>
          </cell>
          <cell r="EP155">
            <v>7430</v>
          </cell>
          <cell r="EQ155">
            <v>8050</v>
          </cell>
          <cell r="ER155">
            <v>13988</v>
          </cell>
          <cell r="ES155">
            <v>1097</v>
          </cell>
          <cell r="ET155">
            <v>5303</v>
          </cell>
          <cell r="EU155">
            <v>6481</v>
          </cell>
          <cell r="EV155">
            <v>1140</v>
          </cell>
          <cell r="EW155">
            <v>10645</v>
          </cell>
          <cell r="EX155">
            <v>10743</v>
          </cell>
          <cell r="EY155">
            <v>6830</v>
          </cell>
          <cell r="EZ155">
            <v>13436</v>
          </cell>
          <cell r="FA155">
            <v>12801</v>
          </cell>
          <cell r="FB155">
            <v>11560</v>
          </cell>
          <cell r="FC155">
            <v>1662</v>
          </cell>
          <cell r="FD155">
            <v>4694</v>
          </cell>
          <cell r="FE155">
            <v>22534</v>
          </cell>
          <cell r="FF155">
            <v>198539</v>
          </cell>
          <cell r="FG155">
            <v>18303</v>
          </cell>
          <cell r="FH155">
            <v>984</v>
          </cell>
          <cell r="FI155">
            <v>217556</v>
          </cell>
          <cell r="FJ155">
            <v>14.9</v>
          </cell>
          <cell r="FK155">
            <v>8.3000000000000007</v>
          </cell>
          <cell r="FL155">
            <v>13.8</v>
          </cell>
          <cell r="FM155">
            <v>-1.1000000000000001</v>
          </cell>
          <cell r="FN155">
            <v>0.8</v>
          </cell>
          <cell r="FO155">
            <v>4.5</v>
          </cell>
          <cell r="FP155">
            <v>10</v>
          </cell>
          <cell r="FQ155">
            <v>4</v>
          </cell>
          <cell r="FR155">
            <v>8.3000000000000007</v>
          </cell>
          <cell r="FS155">
            <v>4.7</v>
          </cell>
          <cell r="FT155">
            <v>5.3</v>
          </cell>
          <cell r="FU155">
            <v>-4.5</v>
          </cell>
          <cell r="FV155">
            <v>0</v>
          </cell>
          <cell r="FW155">
            <v>1</v>
          </cell>
          <cell r="FX155">
            <v>0.5</v>
          </cell>
          <cell r="FY155">
            <v>0.9</v>
          </cell>
          <cell r="FZ155">
            <v>0.9</v>
          </cell>
          <cell r="GA155">
            <v>0</v>
          </cell>
          <cell r="GB155">
            <v>3.1</v>
          </cell>
          <cell r="GC155">
            <v>1.4</v>
          </cell>
          <cell r="GD155">
            <v>-1</v>
          </cell>
          <cell r="GE155">
            <v>6</v>
          </cell>
          <cell r="GF155">
            <v>2.2999999999999998</v>
          </cell>
          <cell r="GG155">
            <v>1.2</v>
          </cell>
          <cell r="GH155">
            <v>1.4</v>
          </cell>
          <cell r="GI155">
            <v>-0.3</v>
          </cell>
          <cell r="GJ155">
            <v>-0.6</v>
          </cell>
          <cell r="GK155">
            <v>4.5</v>
          </cell>
          <cell r="GL155">
            <v>2.6</v>
          </cell>
          <cell r="GM155">
            <v>4.0999999999999996</v>
          </cell>
          <cell r="GN155">
            <v>2.4</v>
          </cell>
          <cell r="GO155">
            <v>3</v>
          </cell>
          <cell r="GP155">
            <v>0.2</v>
          </cell>
          <cell r="GQ155">
            <v>-1.2</v>
          </cell>
          <cell r="GR155">
            <v>-0.1</v>
          </cell>
          <cell r="GS155">
            <v>0.5</v>
          </cell>
          <cell r="GT155">
            <v>1</v>
          </cell>
          <cell r="GU155">
            <v>1.1000000000000001</v>
          </cell>
          <cell r="GV155">
            <v>0.2</v>
          </cell>
          <cell r="GW155">
            <v>1</v>
          </cell>
          <cell r="GX155">
            <v>0.6</v>
          </cell>
          <cell r="GY155">
            <v>1.8</v>
          </cell>
          <cell r="GZ155">
            <v>-0.7</v>
          </cell>
          <cell r="HA155">
            <v>-1</v>
          </cell>
          <cell r="HB155">
            <v>-0.7</v>
          </cell>
          <cell r="HC155">
            <v>-0.5</v>
          </cell>
          <cell r="HD155">
            <v>0.5</v>
          </cell>
          <cell r="HE155">
            <v>2.5</v>
          </cell>
          <cell r="HF155">
            <v>-1.6</v>
          </cell>
          <cell r="HG155">
            <v>0.1</v>
          </cell>
          <cell r="HH155">
            <v>0.1</v>
          </cell>
          <cell r="HI155">
            <v>1.5</v>
          </cell>
          <cell r="HJ155">
            <v>-0.8</v>
          </cell>
          <cell r="HK155">
            <v>2.2999999999999998</v>
          </cell>
          <cell r="HL155">
            <v>3746</v>
          </cell>
          <cell r="HM155">
            <v>881</v>
          </cell>
          <cell r="HN155">
            <v>4669</v>
          </cell>
          <cell r="HO155">
            <v>1406</v>
          </cell>
          <cell r="HP155">
            <v>3479</v>
          </cell>
          <cell r="HQ155">
            <v>1269</v>
          </cell>
          <cell r="HR155">
            <v>3353</v>
          </cell>
          <cell r="HS155">
            <v>9034</v>
          </cell>
          <cell r="HT155">
            <v>1747</v>
          </cell>
          <cell r="HU155">
            <v>10411</v>
          </cell>
          <cell r="HV155">
            <v>5189</v>
          </cell>
          <cell r="HW155">
            <v>4719</v>
          </cell>
          <cell r="HX155">
            <v>3267</v>
          </cell>
          <cell r="HY155">
            <v>3853</v>
          </cell>
          <cell r="HZ155">
            <v>6254</v>
          </cell>
          <cell r="IA155">
            <v>22825</v>
          </cell>
          <cell r="IB155">
            <v>4777</v>
          </cell>
          <cell r="IC155">
            <v>286</v>
          </cell>
          <cell r="ID155">
            <v>3158</v>
          </cell>
          <cell r="IE155">
            <v>8227</v>
          </cell>
          <cell r="IF155">
            <v>3602</v>
          </cell>
          <cell r="IG155">
            <v>2517</v>
          </cell>
          <cell r="IH155">
            <v>7181</v>
          </cell>
          <cell r="II155">
            <v>12987</v>
          </cell>
          <cell r="IJ155">
            <v>8622</v>
          </cell>
          <cell r="IK155">
            <v>8389</v>
          </cell>
          <cell r="IL155">
            <v>5657</v>
          </cell>
          <cell r="IM155">
            <v>3065</v>
          </cell>
          <cell r="IN155">
            <v>980</v>
          </cell>
          <cell r="IO155">
            <v>1753</v>
          </cell>
          <cell r="IP155">
            <v>4667</v>
          </cell>
          <cell r="IQ155">
            <v>10479</v>
          </cell>
        </row>
        <row r="156">
          <cell r="B156">
            <v>5868</v>
          </cell>
          <cell r="C156">
            <v>849</v>
          </cell>
          <cell r="D156">
            <v>6593</v>
          </cell>
          <cell r="E156">
            <v>1335</v>
          </cell>
          <cell r="F156">
            <v>3356</v>
          </cell>
          <cell r="G156">
            <v>1244</v>
          </cell>
          <cell r="H156">
            <v>3407</v>
          </cell>
          <cell r="I156">
            <v>8845</v>
          </cell>
          <cell r="J156">
            <v>1665</v>
          </cell>
          <cell r="K156">
            <v>10174</v>
          </cell>
          <cell r="L156">
            <v>5234</v>
          </cell>
          <cell r="M156">
            <v>4904</v>
          </cell>
          <cell r="N156">
            <v>3221</v>
          </cell>
          <cell r="O156">
            <v>3853</v>
          </cell>
          <cell r="P156">
            <v>6005</v>
          </cell>
          <cell r="Q156">
            <v>22682</v>
          </cell>
          <cell r="R156">
            <v>4557</v>
          </cell>
          <cell r="S156">
            <v>248</v>
          </cell>
          <cell r="T156">
            <v>3201</v>
          </cell>
          <cell r="U156">
            <v>7940</v>
          </cell>
          <cell r="V156">
            <v>3353</v>
          </cell>
          <cell r="W156">
            <v>2392</v>
          </cell>
          <cell r="X156">
            <v>7215</v>
          </cell>
          <cell r="Y156">
            <v>12884</v>
          </cell>
          <cell r="Z156">
            <v>8863</v>
          </cell>
          <cell r="AA156">
            <v>8638</v>
          </cell>
          <cell r="AB156">
            <v>5691</v>
          </cell>
          <cell r="AC156">
            <v>3168</v>
          </cell>
          <cell r="AD156">
            <v>950</v>
          </cell>
          <cell r="AE156">
            <v>1773</v>
          </cell>
          <cell r="AF156">
            <v>4715</v>
          </cell>
          <cell r="AG156">
            <v>10582</v>
          </cell>
          <cell r="AH156">
            <v>2153</v>
          </cell>
          <cell r="AI156">
            <v>2457</v>
          </cell>
          <cell r="AJ156">
            <v>4552</v>
          </cell>
          <cell r="AK156">
            <v>7595</v>
          </cell>
          <cell r="AL156">
            <v>8201</v>
          </cell>
          <cell r="AM156">
            <v>14307</v>
          </cell>
          <cell r="AN156">
            <v>1107</v>
          </cell>
          <cell r="AO156">
            <v>5362</v>
          </cell>
          <cell r="AP156">
            <v>6544</v>
          </cell>
          <cell r="AQ156">
            <v>1161</v>
          </cell>
          <cell r="AR156">
            <v>10641</v>
          </cell>
          <cell r="AS156">
            <v>10725</v>
          </cell>
          <cell r="AT156">
            <v>6799</v>
          </cell>
          <cell r="AU156">
            <v>13754</v>
          </cell>
          <cell r="AV156">
            <v>12866</v>
          </cell>
          <cell r="AW156">
            <v>11779</v>
          </cell>
          <cell r="AX156">
            <v>1666</v>
          </cell>
          <cell r="AY156">
            <v>4771</v>
          </cell>
          <cell r="AZ156">
            <v>22652</v>
          </cell>
          <cell r="BA156">
            <v>200836</v>
          </cell>
          <cell r="BB156">
            <v>18605</v>
          </cell>
          <cell r="BC156">
            <v>-454</v>
          </cell>
          <cell r="BD156">
            <v>218688</v>
          </cell>
          <cell r="BE156">
            <v>6.2</v>
          </cell>
          <cell r="BF156">
            <v>0</v>
          </cell>
          <cell r="BG156">
            <v>5.2</v>
          </cell>
          <cell r="BH156">
            <v>-0.2</v>
          </cell>
          <cell r="BI156">
            <v>2.2999999999999998</v>
          </cell>
          <cell r="BJ156">
            <v>2.7</v>
          </cell>
          <cell r="BK156">
            <v>5.7</v>
          </cell>
          <cell r="BL156">
            <v>3.1</v>
          </cell>
          <cell r="BM156">
            <v>1</v>
          </cell>
          <cell r="BN156">
            <v>2.9</v>
          </cell>
          <cell r="BO156">
            <v>2.7</v>
          </cell>
          <cell r="BP156">
            <v>3.3</v>
          </cell>
          <cell r="BQ156">
            <v>1.4</v>
          </cell>
          <cell r="BR156">
            <v>1.7</v>
          </cell>
          <cell r="BS156">
            <v>-0.7</v>
          </cell>
          <cell r="BT156">
            <v>1.5</v>
          </cell>
          <cell r="BU156">
            <v>0.5</v>
          </cell>
          <cell r="BV156">
            <v>0.5</v>
          </cell>
          <cell r="BW156">
            <v>-0.2</v>
          </cell>
          <cell r="BX156">
            <v>0.3</v>
          </cell>
          <cell r="BY156">
            <v>-3.3</v>
          </cell>
          <cell r="BZ156">
            <v>2.5</v>
          </cell>
          <cell r="CA156">
            <v>0.5</v>
          </cell>
          <cell r="CB156">
            <v>0.4</v>
          </cell>
          <cell r="CC156">
            <v>2</v>
          </cell>
          <cell r="CD156">
            <v>0.8</v>
          </cell>
          <cell r="CE156">
            <v>0.1</v>
          </cell>
          <cell r="CF156">
            <v>3</v>
          </cell>
          <cell r="CG156">
            <v>1.7</v>
          </cell>
          <cell r="CH156">
            <v>3.9</v>
          </cell>
          <cell r="CI156">
            <v>1.9</v>
          </cell>
          <cell r="CJ156">
            <v>2.4</v>
          </cell>
          <cell r="CK156">
            <v>-0.1</v>
          </cell>
          <cell r="CL156">
            <v>1.1000000000000001</v>
          </cell>
          <cell r="CM156">
            <v>0.5</v>
          </cell>
          <cell r="CN156">
            <v>1.7</v>
          </cell>
          <cell r="CO156">
            <v>1.7</v>
          </cell>
          <cell r="CP156">
            <v>2</v>
          </cell>
          <cell r="CQ156">
            <v>0.5</v>
          </cell>
          <cell r="CR156">
            <v>0.8</v>
          </cell>
          <cell r="CS156">
            <v>0.6</v>
          </cell>
          <cell r="CT156">
            <v>1.5</v>
          </cell>
          <cell r="CU156">
            <v>-0.5</v>
          </cell>
          <cell r="CV156">
            <v>-0.7</v>
          </cell>
          <cell r="CW156">
            <v>-0.9</v>
          </cell>
          <cell r="CX156">
            <v>1.3</v>
          </cell>
          <cell r="CY156">
            <v>0.5</v>
          </cell>
          <cell r="CZ156">
            <v>2.1</v>
          </cell>
          <cell r="DA156">
            <v>-0.2</v>
          </cell>
          <cell r="DB156">
            <v>1.1000000000000001</v>
          </cell>
          <cell r="DC156">
            <v>0.5</v>
          </cell>
          <cell r="DD156">
            <v>1.3</v>
          </cell>
          <cell r="DE156">
            <v>0.8</v>
          </cell>
          <cell r="DF156">
            <v>1.2</v>
          </cell>
          <cell r="DG156">
            <v>5887</v>
          </cell>
          <cell r="DH156">
            <v>857</v>
          </cell>
          <cell r="DI156">
            <v>6624</v>
          </cell>
          <cell r="DJ156">
            <v>1338</v>
          </cell>
          <cell r="DK156">
            <v>3285</v>
          </cell>
          <cell r="DL156">
            <v>1216</v>
          </cell>
          <cell r="DM156">
            <v>3324</v>
          </cell>
          <cell r="DN156">
            <v>8702</v>
          </cell>
          <cell r="DO156">
            <v>1624</v>
          </cell>
          <cell r="DP156">
            <v>10003</v>
          </cell>
          <cell r="DQ156">
            <v>5168</v>
          </cell>
          <cell r="DR156">
            <v>4834</v>
          </cell>
          <cell r="DS156">
            <v>3219</v>
          </cell>
          <cell r="DT156">
            <v>3961</v>
          </cell>
          <cell r="DU156">
            <v>5976</v>
          </cell>
          <cell r="DV156">
            <v>22678</v>
          </cell>
          <cell r="DW156">
            <v>4532</v>
          </cell>
          <cell r="DX156">
            <v>248</v>
          </cell>
          <cell r="DY156">
            <v>3167</v>
          </cell>
          <cell r="DZ156">
            <v>7889</v>
          </cell>
          <cell r="EA156">
            <v>3362</v>
          </cell>
          <cell r="EB156">
            <v>2432</v>
          </cell>
          <cell r="EC156">
            <v>7280</v>
          </cell>
          <cell r="ED156">
            <v>13016</v>
          </cell>
          <cell r="EE156">
            <v>8900</v>
          </cell>
          <cell r="EF156">
            <v>8639</v>
          </cell>
          <cell r="EG156">
            <v>5677</v>
          </cell>
          <cell r="EH156">
            <v>3163</v>
          </cell>
          <cell r="EI156">
            <v>946</v>
          </cell>
          <cell r="EJ156">
            <v>1758</v>
          </cell>
          <cell r="EK156">
            <v>4705</v>
          </cell>
          <cell r="EL156">
            <v>10535</v>
          </cell>
          <cell r="EM156">
            <v>2159</v>
          </cell>
          <cell r="EN156">
            <v>2439</v>
          </cell>
          <cell r="EO156">
            <v>4560</v>
          </cell>
          <cell r="EP156">
            <v>7610</v>
          </cell>
          <cell r="EQ156">
            <v>8202</v>
          </cell>
          <cell r="ER156">
            <v>14332</v>
          </cell>
          <cell r="ES156">
            <v>1117</v>
          </cell>
          <cell r="ET156">
            <v>5409</v>
          </cell>
          <cell r="EU156">
            <v>6600</v>
          </cell>
          <cell r="EV156">
            <v>1172</v>
          </cell>
          <cell r="EW156">
            <v>10729</v>
          </cell>
          <cell r="EX156">
            <v>10807</v>
          </cell>
          <cell r="EY156">
            <v>6854</v>
          </cell>
          <cell r="EZ156">
            <v>13735</v>
          </cell>
          <cell r="FA156">
            <v>12864</v>
          </cell>
          <cell r="FB156">
            <v>11794</v>
          </cell>
          <cell r="FC156">
            <v>1660</v>
          </cell>
          <cell r="FD156">
            <v>4766</v>
          </cell>
          <cell r="FE156">
            <v>22644</v>
          </cell>
          <cell r="FF156">
            <v>200895</v>
          </cell>
          <cell r="FG156">
            <v>18618</v>
          </cell>
          <cell r="FH156">
            <v>-1453</v>
          </cell>
          <cell r="FI156">
            <v>217755</v>
          </cell>
          <cell r="FJ156">
            <v>3.2</v>
          </cell>
          <cell r="FK156">
            <v>-1.9</v>
          </cell>
          <cell r="FL156">
            <v>2.4</v>
          </cell>
          <cell r="FM156">
            <v>0.1</v>
          </cell>
          <cell r="FN156">
            <v>-0.7</v>
          </cell>
          <cell r="FO156">
            <v>-0.4</v>
          </cell>
          <cell r="FP156">
            <v>0.7</v>
          </cell>
          <cell r="FQ156">
            <v>0.3</v>
          </cell>
          <cell r="FR156">
            <v>-5.2</v>
          </cell>
          <cell r="FS156">
            <v>-0.3</v>
          </cell>
          <cell r="FT156">
            <v>-0.2</v>
          </cell>
          <cell r="FU156">
            <v>4.7</v>
          </cell>
          <cell r="FV156">
            <v>2.2000000000000002</v>
          </cell>
          <cell r="FW156">
            <v>6.3</v>
          </cell>
          <cell r="FX156">
            <v>-1.9</v>
          </cell>
          <cell r="FY156">
            <v>1.8</v>
          </cell>
          <cell r="FZ156">
            <v>-0.5</v>
          </cell>
          <cell r="GA156">
            <v>1</v>
          </cell>
          <cell r="GB156">
            <v>-3.2</v>
          </cell>
          <cell r="GC156">
            <v>-1.2</v>
          </cell>
          <cell r="GD156">
            <v>-4</v>
          </cell>
          <cell r="GE156">
            <v>1.8</v>
          </cell>
          <cell r="GF156">
            <v>0.7</v>
          </cell>
          <cell r="GG156">
            <v>1</v>
          </cell>
          <cell r="GH156">
            <v>3.2</v>
          </cell>
          <cell r="GI156">
            <v>1.3</v>
          </cell>
          <cell r="GJ156">
            <v>0</v>
          </cell>
          <cell r="GK156">
            <v>2.4</v>
          </cell>
          <cell r="GL156">
            <v>0.6</v>
          </cell>
          <cell r="GM156">
            <v>2.2999999999999998</v>
          </cell>
          <cell r="GN156">
            <v>1.4</v>
          </cell>
          <cell r="GO156">
            <v>1.6</v>
          </cell>
          <cell r="GP156">
            <v>-0.4</v>
          </cell>
          <cell r="GQ156">
            <v>0.7</v>
          </cell>
          <cell r="GR156">
            <v>0.8</v>
          </cell>
          <cell r="GS156">
            <v>2.4</v>
          </cell>
          <cell r="GT156">
            <v>1.9</v>
          </cell>
          <cell r="GU156">
            <v>2.5</v>
          </cell>
          <cell r="GV156">
            <v>1.8</v>
          </cell>
          <cell r="GW156">
            <v>2</v>
          </cell>
          <cell r="GX156">
            <v>1.8</v>
          </cell>
          <cell r="GY156">
            <v>2.7</v>
          </cell>
          <cell r="GZ156">
            <v>0.8</v>
          </cell>
          <cell r="HA156">
            <v>0.6</v>
          </cell>
          <cell r="HB156">
            <v>0.3</v>
          </cell>
          <cell r="HC156">
            <v>2.2000000000000002</v>
          </cell>
          <cell r="HD156">
            <v>0.5</v>
          </cell>
          <cell r="HE156">
            <v>2</v>
          </cell>
          <cell r="HF156">
            <v>-0.1</v>
          </cell>
          <cell r="HG156">
            <v>1.5</v>
          </cell>
          <cell r="HH156">
            <v>0.5</v>
          </cell>
          <cell r="HI156">
            <v>1.2</v>
          </cell>
          <cell r="HJ156">
            <v>1.7</v>
          </cell>
          <cell r="HK156">
            <v>0.1</v>
          </cell>
          <cell r="HL156">
            <v>11082</v>
          </cell>
          <cell r="HM156">
            <v>860</v>
          </cell>
          <cell r="HN156">
            <v>11454</v>
          </cell>
          <cell r="HO156">
            <v>1303</v>
          </cell>
          <cell r="HP156">
            <v>3234</v>
          </cell>
          <cell r="HQ156">
            <v>1227</v>
          </cell>
          <cell r="HR156">
            <v>3357</v>
          </cell>
          <cell r="HS156">
            <v>8629</v>
          </cell>
          <cell r="HT156">
            <v>1750</v>
          </cell>
          <cell r="HU156">
            <v>10021</v>
          </cell>
          <cell r="HV156">
            <v>5568</v>
          </cell>
          <cell r="HW156">
            <v>4838</v>
          </cell>
          <cell r="HX156">
            <v>3297</v>
          </cell>
          <cell r="HY156">
            <v>4071</v>
          </cell>
          <cell r="HZ156">
            <v>6223</v>
          </cell>
          <cell r="IA156">
            <v>23525</v>
          </cell>
          <cell r="IB156">
            <v>4404</v>
          </cell>
          <cell r="IC156">
            <v>231</v>
          </cell>
          <cell r="ID156">
            <v>3271</v>
          </cell>
          <cell r="IE156">
            <v>7784</v>
          </cell>
          <cell r="IF156">
            <v>3580</v>
          </cell>
          <cell r="IG156">
            <v>2605</v>
          </cell>
          <cell r="IH156">
            <v>7638</v>
          </cell>
          <cell r="II156">
            <v>13774</v>
          </cell>
          <cell r="IJ156">
            <v>9280</v>
          </cell>
          <cell r="IK156">
            <v>9495</v>
          </cell>
          <cell r="IL156">
            <v>6034</v>
          </cell>
          <cell r="IM156">
            <v>3295</v>
          </cell>
          <cell r="IN156">
            <v>980</v>
          </cell>
          <cell r="IO156">
            <v>1799</v>
          </cell>
          <cell r="IP156">
            <v>4803</v>
          </cell>
          <cell r="IQ156">
            <v>10855</v>
          </cell>
        </row>
        <row r="157">
          <cell r="B157">
            <v>5884</v>
          </cell>
          <cell r="C157">
            <v>849</v>
          </cell>
          <cell r="D157">
            <v>6615</v>
          </cell>
          <cell r="E157">
            <v>1368</v>
          </cell>
          <cell r="F157">
            <v>3473</v>
          </cell>
          <cell r="G157">
            <v>1249</v>
          </cell>
          <cell r="H157">
            <v>3525</v>
          </cell>
          <cell r="I157">
            <v>9100</v>
          </cell>
          <cell r="J157">
            <v>1639</v>
          </cell>
          <cell r="K157">
            <v>10417</v>
          </cell>
          <cell r="L157">
            <v>5274</v>
          </cell>
          <cell r="M157">
            <v>5029</v>
          </cell>
          <cell r="N157">
            <v>3257</v>
          </cell>
          <cell r="O157">
            <v>3916</v>
          </cell>
          <cell r="P157">
            <v>5919</v>
          </cell>
          <cell r="Q157">
            <v>22848</v>
          </cell>
          <cell r="R157">
            <v>4559</v>
          </cell>
          <cell r="S157">
            <v>247</v>
          </cell>
          <cell r="T157">
            <v>3178</v>
          </cell>
          <cell r="U157">
            <v>7923</v>
          </cell>
          <cell r="V157">
            <v>3235</v>
          </cell>
          <cell r="W157">
            <v>2480</v>
          </cell>
          <cell r="X157">
            <v>7233</v>
          </cell>
          <cell r="Y157">
            <v>12982</v>
          </cell>
          <cell r="Z157">
            <v>8938</v>
          </cell>
          <cell r="AA157">
            <v>8742</v>
          </cell>
          <cell r="AB157">
            <v>5725</v>
          </cell>
          <cell r="AC157">
            <v>3226</v>
          </cell>
          <cell r="AD157">
            <v>972</v>
          </cell>
          <cell r="AE157">
            <v>1828</v>
          </cell>
          <cell r="AF157">
            <v>4755</v>
          </cell>
          <cell r="AG157">
            <v>10758</v>
          </cell>
          <cell r="AH157">
            <v>2158</v>
          </cell>
          <cell r="AI157">
            <v>2488</v>
          </cell>
          <cell r="AJ157">
            <v>4614</v>
          </cell>
          <cell r="AK157">
            <v>7724</v>
          </cell>
          <cell r="AL157">
            <v>8326</v>
          </cell>
          <cell r="AM157">
            <v>14557</v>
          </cell>
          <cell r="AN157">
            <v>1117</v>
          </cell>
          <cell r="AO157">
            <v>5402</v>
          </cell>
          <cell r="AP157">
            <v>6591</v>
          </cell>
          <cell r="AQ157">
            <v>1177</v>
          </cell>
          <cell r="AR157">
            <v>10637</v>
          </cell>
          <cell r="AS157">
            <v>10715</v>
          </cell>
          <cell r="AT157">
            <v>6741</v>
          </cell>
          <cell r="AU157">
            <v>13822</v>
          </cell>
          <cell r="AV157">
            <v>12960</v>
          </cell>
          <cell r="AW157">
            <v>12018</v>
          </cell>
          <cell r="AX157">
            <v>1677</v>
          </cell>
          <cell r="AY157">
            <v>4842</v>
          </cell>
          <cell r="AZ157">
            <v>22848</v>
          </cell>
          <cell r="BA157">
            <v>202669</v>
          </cell>
          <cell r="BB157">
            <v>18747</v>
          </cell>
          <cell r="BC157">
            <v>-181</v>
          </cell>
          <cell r="BD157">
            <v>220926</v>
          </cell>
          <cell r="BE157">
            <v>0.3</v>
          </cell>
          <cell r="BF157">
            <v>0</v>
          </cell>
          <cell r="BG157">
            <v>0.3</v>
          </cell>
          <cell r="BH157">
            <v>2.5</v>
          </cell>
          <cell r="BI157">
            <v>3.5</v>
          </cell>
          <cell r="BJ157">
            <v>0.4</v>
          </cell>
          <cell r="BK157">
            <v>3.5</v>
          </cell>
          <cell r="BL157">
            <v>2.9</v>
          </cell>
          <cell r="BM157">
            <v>-1.6</v>
          </cell>
          <cell r="BN157">
            <v>2.4</v>
          </cell>
          <cell r="BO157">
            <v>0.8</v>
          </cell>
          <cell r="BP157">
            <v>2.5</v>
          </cell>
          <cell r="BQ157">
            <v>1.1000000000000001</v>
          </cell>
          <cell r="BR157">
            <v>1.6</v>
          </cell>
          <cell r="BS157">
            <v>-1.4</v>
          </cell>
          <cell r="BT157">
            <v>0.7</v>
          </cell>
          <cell r="BU157">
            <v>0.1</v>
          </cell>
          <cell r="BV157">
            <v>-0.3</v>
          </cell>
          <cell r="BW157">
            <v>-0.7</v>
          </cell>
          <cell r="BX157">
            <v>-0.2</v>
          </cell>
          <cell r="BY157">
            <v>-3.5</v>
          </cell>
          <cell r="BZ157">
            <v>3.7</v>
          </cell>
          <cell r="CA157">
            <v>0.2</v>
          </cell>
          <cell r="CB157">
            <v>0.8</v>
          </cell>
          <cell r="CC157">
            <v>0.8</v>
          </cell>
          <cell r="CD157">
            <v>1.2</v>
          </cell>
          <cell r="CE157">
            <v>0.6</v>
          </cell>
          <cell r="CF157">
            <v>1.8</v>
          </cell>
          <cell r="CG157">
            <v>2.2999999999999998</v>
          </cell>
          <cell r="CH157">
            <v>3.1</v>
          </cell>
          <cell r="CI157">
            <v>0.8</v>
          </cell>
          <cell r="CJ157">
            <v>1.7</v>
          </cell>
          <cell r="CK157">
            <v>0.2</v>
          </cell>
          <cell r="CL157">
            <v>1.2</v>
          </cell>
          <cell r="CM157">
            <v>1.4</v>
          </cell>
          <cell r="CN157">
            <v>1.7</v>
          </cell>
          <cell r="CO157">
            <v>1.5</v>
          </cell>
          <cell r="CP157">
            <v>1.7</v>
          </cell>
          <cell r="CQ157">
            <v>0.9</v>
          </cell>
          <cell r="CR157">
            <v>0.7</v>
          </cell>
          <cell r="CS157">
            <v>0.7</v>
          </cell>
          <cell r="CT157">
            <v>1.4</v>
          </cell>
          <cell r="CU157">
            <v>0</v>
          </cell>
          <cell r="CV157">
            <v>-0.1</v>
          </cell>
          <cell r="CW157">
            <v>-0.8</v>
          </cell>
          <cell r="CX157">
            <v>0.5</v>
          </cell>
          <cell r="CY157">
            <v>0.7</v>
          </cell>
          <cell r="CZ157">
            <v>2</v>
          </cell>
          <cell r="DA157">
            <v>0.7</v>
          </cell>
          <cell r="DB157">
            <v>1.5</v>
          </cell>
          <cell r="DC157">
            <v>0.9</v>
          </cell>
          <cell r="DD157">
            <v>0.9</v>
          </cell>
          <cell r="DE157">
            <v>0.8</v>
          </cell>
          <cell r="DF157">
            <v>1</v>
          </cell>
          <cell r="DG157">
            <v>5924</v>
          </cell>
          <cell r="DH157">
            <v>845</v>
          </cell>
          <cell r="DI157">
            <v>6646</v>
          </cell>
          <cell r="DJ157">
            <v>1358</v>
          </cell>
          <cell r="DK157">
            <v>3494</v>
          </cell>
          <cell r="DL157">
            <v>1293</v>
          </cell>
          <cell r="DM157">
            <v>3568</v>
          </cell>
          <cell r="DN157">
            <v>9171</v>
          </cell>
          <cell r="DO157">
            <v>1647</v>
          </cell>
          <cell r="DP157">
            <v>10497</v>
          </cell>
          <cell r="DQ157">
            <v>5384</v>
          </cell>
          <cell r="DR157">
            <v>5186</v>
          </cell>
          <cell r="DS157">
            <v>3343</v>
          </cell>
          <cell r="DT157">
            <v>3863</v>
          </cell>
          <cell r="DU157">
            <v>5942</v>
          </cell>
          <cell r="DV157">
            <v>23133</v>
          </cell>
          <cell r="DW157">
            <v>4581</v>
          </cell>
          <cell r="DX157">
            <v>250</v>
          </cell>
          <cell r="DY157">
            <v>3165</v>
          </cell>
          <cell r="DZ157">
            <v>7946</v>
          </cell>
          <cell r="EA157">
            <v>3195</v>
          </cell>
          <cell r="EB157">
            <v>2359</v>
          </cell>
          <cell r="EC157">
            <v>7136</v>
          </cell>
          <cell r="ED157">
            <v>12721</v>
          </cell>
          <cell r="EE157">
            <v>9063</v>
          </cell>
          <cell r="EF157">
            <v>8733</v>
          </cell>
          <cell r="EG157">
            <v>5734</v>
          </cell>
          <cell r="EH157">
            <v>3257</v>
          </cell>
          <cell r="EI157">
            <v>969</v>
          </cell>
          <cell r="EJ157">
            <v>1842</v>
          </cell>
          <cell r="EK157">
            <v>4786</v>
          </cell>
          <cell r="EL157">
            <v>10825</v>
          </cell>
          <cell r="EM157">
            <v>2110</v>
          </cell>
          <cell r="EN157">
            <v>2491</v>
          </cell>
          <cell r="EO157">
            <v>4563</v>
          </cell>
          <cell r="EP157">
            <v>7760</v>
          </cell>
          <cell r="EQ157">
            <v>8343</v>
          </cell>
          <cell r="ER157">
            <v>14614</v>
          </cell>
          <cell r="ES157">
            <v>1106</v>
          </cell>
          <cell r="ET157">
            <v>5354</v>
          </cell>
          <cell r="EU157">
            <v>6531</v>
          </cell>
          <cell r="EV157">
            <v>1167</v>
          </cell>
          <cell r="EW157">
            <v>10538</v>
          </cell>
          <cell r="EX157">
            <v>10613</v>
          </cell>
          <cell r="EY157">
            <v>6682</v>
          </cell>
          <cell r="EZ157">
            <v>14203</v>
          </cell>
          <cell r="FA157">
            <v>12955</v>
          </cell>
          <cell r="FB157">
            <v>11981</v>
          </cell>
          <cell r="FC157">
            <v>1683</v>
          </cell>
          <cell r="FD157">
            <v>4867</v>
          </cell>
          <cell r="FE157">
            <v>22834</v>
          </cell>
          <cell r="FF157">
            <v>203229</v>
          </cell>
          <cell r="FG157">
            <v>18857</v>
          </cell>
          <cell r="FH157">
            <v>-404</v>
          </cell>
          <cell r="FI157">
            <v>221364</v>
          </cell>
          <cell r="FJ157">
            <v>0.6</v>
          </cell>
          <cell r="FK157">
            <v>-1.4</v>
          </cell>
          <cell r="FL157">
            <v>0.3</v>
          </cell>
          <cell r="FM157">
            <v>1.5</v>
          </cell>
          <cell r="FN157">
            <v>6.4</v>
          </cell>
          <cell r="FO157">
            <v>6.3</v>
          </cell>
          <cell r="FP157">
            <v>7.3</v>
          </cell>
          <cell r="FQ157">
            <v>5.4</v>
          </cell>
          <cell r="FR157">
            <v>1.4</v>
          </cell>
          <cell r="FS157">
            <v>4.9000000000000004</v>
          </cell>
          <cell r="FT157">
            <v>4.2</v>
          </cell>
          <cell r="FU157">
            <v>7.3</v>
          </cell>
          <cell r="FV157">
            <v>3.9</v>
          </cell>
          <cell r="FW157">
            <v>-2.5</v>
          </cell>
          <cell r="FX157">
            <v>-0.6</v>
          </cell>
          <cell r="FY157">
            <v>2</v>
          </cell>
          <cell r="FZ157">
            <v>1.1000000000000001</v>
          </cell>
          <cell r="GA157">
            <v>0.9</v>
          </cell>
          <cell r="GB157">
            <v>-0.1</v>
          </cell>
          <cell r="GC157">
            <v>0.7</v>
          </cell>
          <cell r="GD157">
            <v>-5</v>
          </cell>
          <cell r="GE157">
            <v>-3</v>
          </cell>
          <cell r="GF157">
            <v>-2</v>
          </cell>
          <cell r="GG157">
            <v>-2.2999999999999998</v>
          </cell>
          <cell r="GH157">
            <v>1.8</v>
          </cell>
          <cell r="GI157">
            <v>1.1000000000000001</v>
          </cell>
          <cell r="GJ157">
            <v>1</v>
          </cell>
          <cell r="GK157">
            <v>3</v>
          </cell>
          <cell r="GL157">
            <v>2.4</v>
          </cell>
          <cell r="GM157">
            <v>4.8</v>
          </cell>
          <cell r="GN157">
            <v>1.7</v>
          </cell>
          <cell r="GO157">
            <v>2.8</v>
          </cell>
          <cell r="GP157">
            <v>-2.2999999999999998</v>
          </cell>
          <cell r="GQ157">
            <v>2.1</v>
          </cell>
          <cell r="GR157">
            <v>0.1</v>
          </cell>
          <cell r="GS157">
            <v>2</v>
          </cell>
          <cell r="GT157">
            <v>1.7</v>
          </cell>
          <cell r="GU157">
            <v>2</v>
          </cell>
          <cell r="GV157">
            <v>-0.9</v>
          </cell>
          <cell r="GW157">
            <v>-1</v>
          </cell>
          <cell r="GX157">
            <v>-1</v>
          </cell>
          <cell r="GY157">
            <v>-0.4</v>
          </cell>
          <cell r="GZ157">
            <v>-1.8</v>
          </cell>
          <cell r="HA157">
            <v>-1.8</v>
          </cell>
          <cell r="HB157">
            <v>-2.5</v>
          </cell>
          <cell r="HC157">
            <v>3.4</v>
          </cell>
          <cell r="HD157">
            <v>0.7</v>
          </cell>
          <cell r="HE157">
            <v>1.6</v>
          </cell>
          <cell r="HF157">
            <v>1.4</v>
          </cell>
          <cell r="HG157">
            <v>2.1</v>
          </cell>
          <cell r="HH157">
            <v>0.8</v>
          </cell>
          <cell r="HI157">
            <v>1.2</v>
          </cell>
          <cell r="HJ157">
            <v>1.3</v>
          </cell>
          <cell r="HK157">
            <v>1.7</v>
          </cell>
          <cell r="HL157">
            <v>4484</v>
          </cell>
          <cell r="HM157">
            <v>840</v>
          </cell>
          <cell r="HN157">
            <v>5295</v>
          </cell>
          <cell r="HO157">
            <v>1337</v>
          </cell>
          <cell r="HP157">
            <v>3337</v>
          </cell>
          <cell r="HQ157">
            <v>1237</v>
          </cell>
          <cell r="HR157">
            <v>3456</v>
          </cell>
          <cell r="HS157">
            <v>8862</v>
          </cell>
          <cell r="HT157">
            <v>1389</v>
          </cell>
          <cell r="HU157">
            <v>9994</v>
          </cell>
          <cell r="HV157">
            <v>5168</v>
          </cell>
          <cell r="HW157">
            <v>5095</v>
          </cell>
          <cell r="HX157">
            <v>3148</v>
          </cell>
          <cell r="HY157">
            <v>3646</v>
          </cell>
          <cell r="HZ157">
            <v>5625</v>
          </cell>
          <cell r="IA157">
            <v>22029</v>
          </cell>
          <cell r="IB157">
            <v>4466</v>
          </cell>
          <cell r="IC157">
            <v>212</v>
          </cell>
          <cell r="ID157">
            <v>3296</v>
          </cell>
          <cell r="IE157">
            <v>7839</v>
          </cell>
          <cell r="IF157">
            <v>2886</v>
          </cell>
          <cell r="IG157">
            <v>2190</v>
          </cell>
          <cell r="IH157">
            <v>6533</v>
          </cell>
          <cell r="II157">
            <v>11700</v>
          </cell>
          <cell r="IJ157">
            <v>8625</v>
          </cell>
          <cell r="IK157">
            <v>8334</v>
          </cell>
          <cell r="IL157">
            <v>5655</v>
          </cell>
          <cell r="IM157">
            <v>3182</v>
          </cell>
          <cell r="IN157">
            <v>948</v>
          </cell>
          <cell r="IO157">
            <v>1782</v>
          </cell>
          <cell r="IP157">
            <v>4687</v>
          </cell>
          <cell r="IQ157">
            <v>10568</v>
          </cell>
        </row>
        <row r="158">
          <cell r="B158">
            <v>6045</v>
          </cell>
          <cell r="C158">
            <v>873</v>
          </cell>
          <cell r="D158">
            <v>6797</v>
          </cell>
          <cell r="E158">
            <v>1435</v>
          </cell>
          <cell r="F158">
            <v>3582</v>
          </cell>
          <cell r="G158">
            <v>1222</v>
          </cell>
          <cell r="H158">
            <v>3522</v>
          </cell>
          <cell r="I158">
            <v>9255</v>
          </cell>
          <cell r="J158">
            <v>1642</v>
          </cell>
          <cell r="K158">
            <v>10574</v>
          </cell>
          <cell r="L158">
            <v>5282</v>
          </cell>
          <cell r="M158">
            <v>5083</v>
          </cell>
          <cell r="N158">
            <v>3310</v>
          </cell>
          <cell r="O158">
            <v>3917</v>
          </cell>
          <cell r="P158">
            <v>5852</v>
          </cell>
          <cell r="Q158">
            <v>22903</v>
          </cell>
          <cell r="R158">
            <v>4549</v>
          </cell>
          <cell r="S158">
            <v>246</v>
          </cell>
          <cell r="T158">
            <v>3157</v>
          </cell>
          <cell r="U158">
            <v>7892</v>
          </cell>
          <cell r="V158">
            <v>3187</v>
          </cell>
          <cell r="W158">
            <v>2568</v>
          </cell>
          <cell r="X158">
            <v>7297</v>
          </cell>
          <cell r="Y158">
            <v>13145</v>
          </cell>
          <cell r="Z158">
            <v>8953</v>
          </cell>
          <cell r="AA158">
            <v>8869</v>
          </cell>
          <cell r="AB158">
            <v>5780</v>
          </cell>
          <cell r="AC158">
            <v>3275</v>
          </cell>
          <cell r="AD158">
            <v>996</v>
          </cell>
          <cell r="AE158">
            <v>1847</v>
          </cell>
          <cell r="AF158">
            <v>4783</v>
          </cell>
          <cell r="AG158">
            <v>10883</v>
          </cell>
          <cell r="AH158">
            <v>2216</v>
          </cell>
          <cell r="AI158">
            <v>2532</v>
          </cell>
          <cell r="AJ158">
            <v>4724</v>
          </cell>
          <cell r="AK158">
            <v>7841</v>
          </cell>
          <cell r="AL158">
            <v>8444</v>
          </cell>
          <cell r="AM158">
            <v>14764</v>
          </cell>
          <cell r="AN158">
            <v>1128</v>
          </cell>
          <cell r="AO158">
            <v>5427</v>
          </cell>
          <cell r="AP158">
            <v>6632</v>
          </cell>
          <cell r="AQ158">
            <v>1191</v>
          </cell>
          <cell r="AR158">
            <v>10661</v>
          </cell>
          <cell r="AS158">
            <v>10765</v>
          </cell>
          <cell r="AT158">
            <v>6683</v>
          </cell>
          <cell r="AU158">
            <v>13753</v>
          </cell>
          <cell r="AV158">
            <v>13087</v>
          </cell>
          <cell r="AW158">
            <v>12146</v>
          </cell>
          <cell r="AX158">
            <v>1694</v>
          </cell>
          <cell r="AY158">
            <v>4911</v>
          </cell>
          <cell r="AZ158">
            <v>23134</v>
          </cell>
          <cell r="BA158">
            <v>204430</v>
          </cell>
          <cell r="BB158">
            <v>18853</v>
          </cell>
          <cell r="BC158">
            <v>-32</v>
          </cell>
          <cell r="BD158">
            <v>222943</v>
          </cell>
          <cell r="BE158">
            <v>2.7</v>
          </cell>
          <cell r="BF158">
            <v>2.8</v>
          </cell>
          <cell r="BG158">
            <v>2.7</v>
          </cell>
          <cell r="BH158">
            <v>4.9000000000000004</v>
          </cell>
          <cell r="BI158">
            <v>3.1</v>
          </cell>
          <cell r="BJ158">
            <v>-2.2000000000000002</v>
          </cell>
          <cell r="BK158">
            <v>-0.1</v>
          </cell>
          <cell r="BL158">
            <v>1.7</v>
          </cell>
          <cell r="BM158">
            <v>0.2</v>
          </cell>
          <cell r="BN158">
            <v>1.5</v>
          </cell>
          <cell r="BO158">
            <v>0.1</v>
          </cell>
          <cell r="BP158">
            <v>1.1000000000000001</v>
          </cell>
          <cell r="BQ158">
            <v>1.6</v>
          </cell>
          <cell r="BR158">
            <v>0</v>
          </cell>
          <cell r="BS158">
            <v>-1.1000000000000001</v>
          </cell>
          <cell r="BT158">
            <v>0.2</v>
          </cell>
          <cell r="BU158">
            <v>-0.2</v>
          </cell>
          <cell r="BV158">
            <v>-0.5</v>
          </cell>
          <cell r="BW158">
            <v>-0.7</v>
          </cell>
          <cell r="BX158">
            <v>-0.4</v>
          </cell>
          <cell r="BY158">
            <v>-1.5</v>
          </cell>
          <cell r="BZ158">
            <v>3.6</v>
          </cell>
          <cell r="CA158">
            <v>0.9</v>
          </cell>
          <cell r="CB158">
            <v>1.3</v>
          </cell>
          <cell r="CC158">
            <v>0.2</v>
          </cell>
          <cell r="CD158">
            <v>1.5</v>
          </cell>
          <cell r="CE158">
            <v>1</v>
          </cell>
          <cell r="CF158">
            <v>1.5</v>
          </cell>
          <cell r="CG158">
            <v>2.5</v>
          </cell>
          <cell r="CH158">
            <v>1</v>
          </cell>
          <cell r="CI158">
            <v>0.6</v>
          </cell>
          <cell r="CJ158">
            <v>1.2</v>
          </cell>
          <cell r="CK158">
            <v>2.7</v>
          </cell>
          <cell r="CL158">
            <v>1.8</v>
          </cell>
          <cell r="CM158">
            <v>2.4</v>
          </cell>
          <cell r="CN158">
            <v>1.5</v>
          </cell>
          <cell r="CO158">
            <v>1.4</v>
          </cell>
          <cell r="CP158">
            <v>1.4</v>
          </cell>
          <cell r="CQ158">
            <v>1</v>
          </cell>
          <cell r="CR158">
            <v>0.5</v>
          </cell>
          <cell r="CS158">
            <v>0.6</v>
          </cell>
          <cell r="CT158">
            <v>1.2</v>
          </cell>
          <cell r="CU158">
            <v>0.2</v>
          </cell>
          <cell r="CV158">
            <v>0.5</v>
          </cell>
          <cell r="CW158">
            <v>-0.9</v>
          </cell>
          <cell r="CX158">
            <v>-0.5</v>
          </cell>
          <cell r="CY158">
            <v>1</v>
          </cell>
          <cell r="CZ158">
            <v>1.1000000000000001</v>
          </cell>
          <cell r="DA158">
            <v>1</v>
          </cell>
          <cell r="DB158">
            <v>1.4</v>
          </cell>
          <cell r="DC158">
            <v>1.3</v>
          </cell>
          <cell r="DD158">
            <v>0.9</v>
          </cell>
          <cell r="DE158">
            <v>0.6</v>
          </cell>
          <cell r="DF158">
            <v>0.9</v>
          </cell>
          <cell r="DG158">
            <v>5818</v>
          </cell>
          <cell r="DH158">
            <v>833</v>
          </cell>
          <cell r="DI158">
            <v>6531</v>
          </cell>
          <cell r="DJ158">
            <v>1419</v>
          </cell>
          <cell r="DK158">
            <v>3641</v>
          </cell>
          <cell r="DL158">
            <v>1201</v>
          </cell>
          <cell r="DM158">
            <v>3592</v>
          </cell>
          <cell r="DN158">
            <v>9330</v>
          </cell>
          <cell r="DO158">
            <v>1631</v>
          </cell>
          <cell r="DP158">
            <v>10642</v>
          </cell>
          <cell r="DQ158">
            <v>5214</v>
          </cell>
          <cell r="DR158">
            <v>5114</v>
          </cell>
          <cell r="DS158">
            <v>3161</v>
          </cell>
          <cell r="DT158">
            <v>3898</v>
          </cell>
          <cell r="DU158">
            <v>5847</v>
          </cell>
          <cell r="DV158">
            <v>22607</v>
          </cell>
          <cell r="DW158">
            <v>4547</v>
          </cell>
          <cell r="DX158">
            <v>241</v>
          </cell>
          <cell r="DY158">
            <v>3181</v>
          </cell>
          <cell r="DZ158">
            <v>7896</v>
          </cell>
          <cell r="EA158">
            <v>3181</v>
          </cell>
          <cell r="EB158">
            <v>2634</v>
          </cell>
          <cell r="EC158">
            <v>7253</v>
          </cell>
          <cell r="ED158">
            <v>13202</v>
          </cell>
          <cell r="EE158">
            <v>8818</v>
          </cell>
          <cell r="EF158">
            <v>8875</v>
          </cell>
          <cell r="EG158">
            <v>5795</v>
          </cell>
          <cell r="EH158">
            <v>3241</v>
          </cell>
          <cell r="EI158">
            <v>1002</v>
          </cell>
          <cell r="EJ158">
            <v>1869</v>
          </cell>
          <cell r="EK158">
            <v>4757</v>
          </cell>
          <cell r="EL158">
            <v>10872</v>
          </cell>
          <cell r="EM158">
            <v>2233</v>
          </cell>
          <cell r="EN158">
            <v>2551</v>
          </cell>
          <cell r="EO158">
            <v>4763</v>
          </cell>
          <cell r="EP158">
            <v>7822</v>
          </cell>
          <cell r="EQ158">
            <v>8390</v>
          </cell>
          <cell r="ER158">
            <v>14717</v>
          </cell>
          <cell r="ES158">
            <v>1134</v>
          </cell>
          <cell r="ET158">
            <v>5467</v>
          </cell>
          <cell r="EU158">
            <v>6675</v>
          </cell>
          <cell r="EV158">
            <v>1199</v>
          </cell>
          <cell r="EW158">
            <v>10719</v>
          </cell>
          <cell r="EX158">
            <v>10815</v>
          </cell>
          <cell r="EY158">
            <v>6727</v>
          </cell>
          <cell r="EZ158">
            <v>13407</v>
          </cell>
          <cell r="FA158">
            <v>13076</v>
          </cell>
          <cell r="FB158">
            <v>12230</v>
          </cell>
          <cell r="FC158">
            <v>1693</v>
          </cell>
          <cell r="FD158">
            <v>4893</v>
          </cell>
          <cell r="FE158">
            <v>23122</v>
          </cell>
          <cell r="FF158">
            <v>203539</v>
          </cell>
          <cell r="FG158">
            <v>18801</v>
          </cell>
          <cell r="FH158">
            <v>873</v>
          </cell>
          <cell r="FI158">
            <v>222909</v>
          </cell>
          <cell r="FJ158">
            <v>-1.8</v>
          </cell>
          <cell r="FK158">
            <v>-1.4</v>
          </cell>
          <cell r="FL158">
            <v>-1.7</v>
          </cell>
          <cell r="FM158">
            <v>4.5</v>
          </cell>
          <cell r="FN158">
            <v>4.2</v>
          </cell>
          <cell r="FO158">
            <v>-7.1</v>
          </cell>
          <cell r="FP158">
            <v>0.7</v>
          </cell>
          <cell r="FQ158">
            <v>1.7</v>
          </cell>
          <cell r="FR158">
            <v>-0.9</v>
          </cell>
          <cell r="FS158">
            <v>1.4</v>
          </cell>
          <cell r="FT158">
            <v>-3.2</v>
          </cell>
          <cell r="FU158">
            <v>-1.4</v>
          </cell>
          <cell r="FV158">
            <v>-5.5</v>
          </cell>
          <cell r="FW158">
            <v>0.9</v>
          </cell>
          <cell r="FX158">
            <v>-1.6</v>
          </cell>
          <cell r="FY158">
            <v>-2.2999999999999998</v>
          </cell>
          <cell r="FZ158">
            <v>-0.8</v>
          </cell>
          <cell r="GA158">
            <v>-3.5</v>
          </cell>
          <cell r="GB158">
            <v>0.5</v>
          </cell>
          <cell r="GC158">
            <v>-0.6</v>
          </cell>
          <cell r="GD158">
            <v>-0.5</v>
          </cell>
          <cell r="GE158">
            <v>11.7</v>
          </cell>
          <cell r="GF158">
            <v>1.6</v>
          </cell>
          <cell r="GG158">
            <v>3.8</v>
          </cell>
          <cell r="GH158">
            <v>-2.7</v>
          </cell>
          <cell r="GI158">
            <v>1.6</v>
          </cell>
          <cell r="GJ158">
            <v>1.1000000000000001</v>
          </cell>
          <cell r="GK158">
            <v>-0.5</v>
          </cell>
          <cell r="GL158">
            <v>3.4</v>
          </cell>
          <cell r="GM158">
            <v>1.4</v>
          </cell>
          <cell r="GN158">
            <v>-0.6</v>
          </cell>
          <cell r="GO158">
            <v>0.4</v>
          </cell>
          <cell r="GP158">
            <v>5.8</v>
          </cell>
          <cell r="GQ158">
            <v>2.4</v>
          </cell>
          <cell r="GR158">
            <v>4.4000000000000004</v>
          </cell>
          <cell r="GS158">
            <v>0.8</v>
          </cell>
          <cell r="GT158">
            <v>0.6</v>
          </cell>
          <cell r="GU158">
            <v>0.7</v>
          </cell>
          <cell r="GV158">
            <v>2.5</v>
          </cell>
          <cell r="GW158">
            <v>2.1</v>
          </cell>
          <cell r="GX158">
            <v>2.2000000000000002</v>
          </cell>
          <cell r="GY158">
            <v>2.7</v>
          </cell>
          <cell r="GZ158">
            <v>1.7</v>
          </cell>
          <cell r="HA158">
            <v>1.9</v>
          </cell>
          <cell r="HB158">
            <v>0.7</v>
          </cell>
          <cell r="HC158">
            <v>-5.6</v>
          </cell>
          <cell r="HD158">
            <v>0.9</v>
          </cell>
          <cell r="HE158">
            <v>2.1</v>
          </cell>
          <cell r="HF158">
            <v>0.6</v>
          </cell>
          <cell r="HG158">
            <v>0.5</v>
          </cell>
          <cell r="HH158">
            <v>1.3</v>
          </cell>
          <cell r="HI158">
            <v>0.2</v>
          </cell>
          <cell r="HJ158">
            <v>-0.3</v>
          </cell>
          <cell r="HK158">
            <v>0.7</v>
          </cell>
          <cell r="HL158">
            <v>4021</v>
          </cell>
          <cell r="HM158">
            <v>826</v>
          </cell>
          <cell r="HN158">
            <v>4851</v>
          </cell>
          <cell r="HO158">
            <v>1404</v>
          </cell>
          <cell r="HP158">
            <v>3678</v>
          </cell>
          <cell r="HQ158">
            <v>1197</v>
          </cell>
          <cell r="HR158">
            <v>3618</v>
          </cell>
          <cell r="HS158">
            <v>9357</v>
          </cell>
          <cell r="HT158">
            <v>1729</v>
          </cell>
          <cell r="HU158">
            <v>10751</v>
          </cell>
          <cell r="HV158">
            <v>5018</v>
          </cell>
          <cell r="HW158">
            <v>5098</v>
          </cell>
          <cell r="HX158">
            <v>3161</v>
          </cell>
          <cell r="HY158">
            <v>3880</v>
          </cell>
          <cell r="HZ158">
            <v>5755</v>
          </cell>
          <cell r="IA158">
            <v>22317</v>
          </cell>
          <cell r="IB158">
            <v>4566</v>
          </cell>
          <cell r="IC158">
            <v>256</v>
          </cell>
          <cell r="ID158">
            <v>3061</v>
          </cell>
          <cell r="IE158">
            <v>7863</v>
          </cell>
          <cell r="IF158">
            <v>3172</v>
          </cell>
          <cell r="IG158">
            <v>2503</v>
          </cell>
          <cell r="IH158">
            <v>7545</v>
          </cell>
          <cell r="II158">
            <v>13368</v>
          </cell>
          <cell r="IJ158">
            <v>8876</v>
          </cell>
          <cell r="IK158">
            <v>8560</v>
          </cell>
          <cell r="IL158">
            <v>5538</v>
          </cell>
          <cell r="IM158">
            <v>3206</v>
          </cell>
          <cell r="IN158">
            <v>950</v>
          </cell>
          <cell r="IO158">
            <v>1854</v>
          </cell>
          <cell r="IP158">
            <v>4731</v>
          </cell>
          <cell r="IQ158">
            <v>10702</v>
          </cell>
        </row>
        <row r="159">
          <cell r="B159">
            <v>6267</v>
          </cell>
          <cell r="C159">
            <v>919</v>
          </cell>
          <cell r="D159">
            <v>7064</v>
          </cell>
          <cell r="E159">
            <v>1492</v>
          </cell>
          <cell r="F159">
            <v>3618</v>
          </cell>
          <cell r="G159">
            <v>1170</v>
          </cell>
          <cell r="H159">
            <v>3412</v>
          </cell>
          <cell r="I159">
            <v>9221</v>
          </cell>
          <cell r="J159">
            <v>1671</v>
          </cell>
          <cell r="K159">
            <v>10561</v>
          </cell>
          <cell r="L159">
            <v>5291</v>
          </cell>
          <cell r="M159">
            <v>5049</v>
          </cell>
          <cell r="N159">
            <v>3344</v>
          </cell>
          <cell r="O159">
            <v>3900</v>
          </cell>
          <cell r="P159">
            <v>5843</v>
          </cell>
          <cell r="Q159">
            <v>22911</v>
          </cell>
          <cell r="R159">
            <v>4518</v>
          </cell>
          <cell r="S159">
            <v>244</v>
          </cell>
          <cell r="T159">
            <v>3155</v>
          </cell>
          <cell r="U159">
            <v>7852</v>
          </cell>
          <cell r="V159">
            <v>3256</v>
          </cell>
          <cell r="W159">
            <v>2578</v>
          </cell>
          <cell r="X159">
            <v>7378</v>
          </cell>
          <cell r="Y159">
            <v>13266</v>
          </cell>
          <cell r="Z159">
            <v>8981</v>
          </cell>
          <cell r="AA159">
            <v>8994</v>
          </cell>
          <cell r="AB159">
            <v>5876</v>
          </cell>
          <cell r="AC159">
            <v>3313</v>
          </cell>
          <cell r="AD159">
            <v>1018</v>
          </cell>
          <cell r="AE159">
            <v>1846</v>
          </cell>
          <cell r="AF159">
            <v>4820</v>
          </cell>
          <cell r="AG159">
            <v>10975</v>
          </cell>
          <cell r="AH159">
            <v>2273</v>
          </cell>
          <cell r="AI159">
            <v>2571</v>
          </cell>
          <cell r="AJ159">
            <v>4815</v>
          </cell>
          <cell r="AK159">
            <v>7974</v>
          </cell>
          <cell r="AL159">
            <v>8492</v>
          </cell>
          <cell r="AM159">
            <v>14956</v>
          </cell>
          <cell r="AN159">
            <v>1146</v>
          </cell>
          <cell r="AO159">
            <v>5486</v>
          </cell>
          <cell r="AP159">
            <v>6715</v>
          </cell>
          <cell r="AQ159">
            <v>1213</v>
          </cell>
          <cell r="AR159">
            <v>10775</v>
          </cell>
          <cell r="AS159">
            <v>10920</v>
          </cell>
          <cell r="AT159">
            <v>6684</v>
          </cell>
          <cell r="AU159">
            <v>13848</v>
          </cell>
          <cell r="AV159">
            <v>13233</v>
          </cell>
          <cell r="AW159">
            <v>12095</v>
          </cell>
          <cell r="AX159">
            <v>1706</v>
          </cell>
          <cell r="AY159">
            <v>4977</v>
          </cell>
          <cell r="AZ159">
            <v>23455</v>
          </cell>
          <cell r="BA159">
            <v>206284</v>
          </cell>
          <cell r="BB159">
            <v>18819</v>
          </cell>
          <cell r="BC159">
            <v>-179</v>
          </cell>
          <cell r="BD159">
            <v>224627</v>
          </cell>
          <cell r="BE159">
            <v>3.7</v>
          </cell>
          <cell r="BF159">
            <v>5.2</v>
          </cell>
          <cell r="BG159">
            <v>3.9</v>
          </cell>
          <cell r="BH159">
            <v>4</v>
          </cell>
          <cell r="BI159">
            <v>1</v>
          </cell>
          <cell r="BJ159">
            <v>-4.2</v>
          </cell>
          <cell r="BK159">
            <v>-3.1</v>
          </cell>
          <cell r="BL159">
            <v>-0.4</v>
          </cell>
          <cell r="BM159">
            <v>1.8</v>
          </cell>
          <cell r="BN159">
            <v>-0.1</v>
          </cell>
          <cell r="BO159">
            <v>0.2</v>
          </cell>
          <cell r="BP159">
            <v>-0.7</v>
          </cell>
          <cell r="BQ159">
            <v>1</v>
          </cell>
          <cell r="BR159">
            <v>-0.4</v>
          </cell>
          <cell r="BS159">
            <v>-0.1</v>
          </cell>
          <cell r="BT159">
            <v>0</v>
          </cell>
          <cell r="BU159">
            <v>-0.7</v>
          </cell>
          <cell r="BV159">
            <v>-0.5</v>
          </cell>
          <cell r="BW159">
            <v>-0.1</v>
          </cell>
          <cell r="BX159">
            <v>-0.5</v>
          </cell>
          <cell r="BY159">
            <v>2.2000000000000002</v>
          </cell>
          <cell r="BZ159">
            <v>0.4</v>
          </cell>
          <cell r="CA159">
            <v>1.1000000000000001</v>
          </cell>
          <cell r="CB159">
            <v>0.9</v>
          </cell>
          <cell r="CC159">
            <v>0.3</v>
          </cell>
          <cell r="CD159">
            <v>1.4</v>
          </cell>
          <cell r="CE159">
            <v>1.7</v>
          </cell>
          <cell r="CF159">
            <v>1.2</v>
          </cell>
          <cell r="CG159">
            <v>2.2000000000000002</v>
          </cell>
          <cell r="CH159">
            <v>0</v>
          </cell>
          <cell r="CI159">
            <v>0.8</v>
          </cell>
          <cell r="CJ159">
            <v>0.8</v>
          </cell>
          <cell r="CK159">
            <v>2.5</v>
          </cell>
          <cell r="CL159">
            <v>1.6</v>
          </cell>
          <cell r="CM159">
            <v>1.9</v>
          </cell>
          <cell r="CN159">
            <v>1.7</v>
          </cell>
          <cell r="CO159">
            <v>0.6</v>
          </cell>
          <cell r="CP159">
            <v>1.3</v>
          </cell>
          <cell r="CQ159">
            <v>1.6</v>
          </cell>
          <cell r="CR159">
            <v>1.1000000000000001</v>
          </cell>
          <cell r="CS159">
            <v>1.2</v>
          </cell>
          <cell r="CT159">
            <v>1.8</v>
          </cell>
          <cell r="CU159">
            <v>1.1000000000000001</v>
          </cell>
          <cell r="CV159">
            <v>1.4</v>
          </cell>
          <cell r="CW159">
            <v>0</v>
          </cell>
          <cell r="CX159">
            <v>0.7</v>
          </cell>
          <cell r="CY159">
            <v>1.1000000000000001</v>
          </cell>
          <cell r="CZ159">
            <v>-0.4</v>
          </cell>
          <cell r="DA159">
            <v>0.7</v>
          </cell>
          <cell r="DB159">
            <v>1.3</v>
          </cell>
          <cell r="DC159">
            <v>1.4</v>
          </cell>
          <cell r="DD159">
            <v>0.9</v>
          </cell>
          <cell r="DE159">
            <v>-0.2</v>
          </cell>
          <cell r="DF159">
            <v>0.8</v>
          </cell>
          <cell r="DG159">
            <v>6203</v>
          </cell>
          <cell r="DH159">
            <v>961</v>
          </cell>
          <cell r="DI159">
            <v>7066</v>
          </cell>
          <cell r="DJ159">
            <v>1521</v>
          </cell>
          <cell r="DK159">
            <v>3571</v>
          </cell>
          <cell r="DL159">
            <v>1175</v>
          </cell>
          <cell r="DM159">
            <v>3348</v>
          </cell>
          <cell r="DN159">
            <v>9170</v>
          </cell>
          <cell r="DO159">
            <v>1652</v>
          </cell>
          <cell r="DP159">
            <v>10492</v>
          </cell>
          <cell r="DQ159">
            <v>5230</v>
          </cell>
          <cell r="DR159">
            <v>4852</v>
          </cell>
          <cell r="DS159">
            <v>3439</v>
          </cell>
          <cell r="DT159">
            <v>3990</v>
          </cell>
          <cell r="DU159">
            <v>5811</v>
          </cell>
          <cell r="DV159">
            <v>22961</v>
          </cell>
          <cell r="DW159">
            <v>4516</v>
          </cell>
          <cell r="DX159">
            <v>247</v>
          </cell>
          <cell r="DY159">
            <v>3154</v>
          </cell>
          <cell r="DZ159">
            <v>7858</v>
          </cell>
          <cell r="EA159">
            <v>3271</v>
          </cell>
          <cell r="EB159">
            <v>2659</v>
          </cell>
          <cell r="EC159">
            <v>7520</v>
          </cell>
          <cell r="ED159">
            <v>13500</v>
          </cell>
          <cell r="EE159">
            <v>8994</v>
          </cell>
          <cell r="EF159">
            <v>9011</v>
          </cell>
          <cell r="EG159">
            <v>5850</v>
          </cell>
          <cell r="EH159">
            <v>3298</v>
          </cell>
          <cell r="EI159">
            <v>1016</v>
          </cell>
          <cell r="EJ159">
            <v>1817</v>
          </cell>
          <cell r="EK159">
            <v>4808</v>
          </cell>
          <cell r="EL159">
            <v>10913</v>
          </cell>
          <cell r="EM159">
            <v>2286</v>
          </cell>
          <cell r="EN159">
            <v>2552</v>
          </cell>
          <cell r="EO159">
            <v>4812</v>
          </cell>
          <cell r="EP159">
            <v>7975</v>
          </cell>
          <cell r="EQ159">
            <v>8541</v>
          </cell>
          <cell r="ER159">
            <v>14973</v>
          </cell>
          <cell r="ES159">
            <v>1146</v>
          </cell>
          <cell r="ET159">
            <v>5477</v>
          </cell>
          <cell r="EU159">
            <v>6708</v>
          </cell>
          <cell r="EV159">
            <v>1212</v>
          </cell>
          <cell r="EW159">
            <v>10773</v>
          </cell>
          <cell r="EX159">
            <v>10930</v>
          </cell>
          <cell r="EY159">
            <v>6678</v>
          </cell>
          <cell r="EZ159">
            <v>13904</v>
          </cell>
          <cell r="FA159">
            <v>13246</v>
          </cell>
          <cell r="FB159">
            <v>12117</v>
          </cell>
          <cell r="FC159">
            <v>1707</v>
          </cell>
          <cell r="FD159">
            <v>4981</v>
          </cell>
          <cell r="FE159">
            <v>23471</v>
          </cell>
          <cell r="FF159">
            <v>206573</v>
          </cell>
          <cell r="FG159">
            <v>18799</v>
          </cell>
          <cell r="FH159">
            <v>-274</v>
          </cell>
          <cell r="FI159">
            <v>224803</v>
          </cell>
          <cell r="FJ159">
            <v>6.6</v>
          </cell>
          <cell r="FK159">
            <v>15.4</v>
          </cell>
          <cell r="FL159">
            <v>8.1999999999999993</v>
          </cell>
          <cell r="FM159">
            <v>7.2</v>
          </cell>
          <cell r="FN159">
            <v>-1.9</v>
          </cell>
          <cell r="FO159">
            <v>-2.1</v>
          </cell>
          <cell r="FP159">
            <v>-6.8</v>
          </cell>
          <cell r="FQ159">
            <v>-1.7</v>
          </cell>
          <cell r="FR159">
            <v>1.2</v>
          </cell>
          <cell r="FS159">
            <v>-1.4</v>
          </cell>
          <cell r="FT159">
            <v>0.3</v>
          </cell>
          <cell r="FU159">
            <v>-5.0999999999999996</v>
          </cell>
          <cell r="FV159">
            <v>8.8000000000000007</v>
          </cell>
          <cell r="FW159">
            <v>2.4</v>
          </cell>
          <cell r="FX159">
            <v>-0.6</v>
          </cell>
          <cell r="FY159">
            <v>1.6</v>
          </cell>
          <cell r="FZ159">
            <v>-0.7</v>
          </cell>
          <cell r="GA159">
            <v>2.6</v>
          </cell>
          <cell r="GB159">
            <v>-0.9</v>
          </cell>
          <cell r="GC159">
            <v>-0.5</v>
          </cell>
          <cell r="GD159">
            <v>2.8</v>
          </cell>
          <cell r="GE159">
            <v>0.9</v>
          </cell>
          <cell r="GF159">
            <v>3.7</v>
          </cell>
          <cell r="GG159">
            <v>2.2999999999999998</v>
          </cell>
          <cell r="GH159">
            <v>2</v>
          </cell>
          <cell r="GI159">
            <v>1.5</v>
          </cell>
          <cell r="GJ159">
            <v>0.9</v>
          </cell>
          <cell r="GK159">
            <v>1.8</v>
          </cell>
          <cell r="GL159">
            <v>1.4</v>
          </cell>
          <cell r="GM159">
            <v>-2.8</v>
          </cell>
          <cell r="GN159">
            <v>1.1000000000000001</v>
          </cell>
          <cell r="GO159">
            <v>0.4</v>
          </cell>
          <cell r="GP159">
            <v>2.2999999999999998</v>
          </cell>
          <cell r="GQ159">
            <v>0</v>
          </cell>
          <cell r="GR159">
            <v>1</v>
          </cell>
          <cell r="GS159">
            <v>2</v>
          </cell>
          <cell r="GT159">
            <v>1.8</v>
          </cell>
          <cell r="GU159">
            <v>1.7</v>
          </cell>
          <cell r="GV159">
            <v>1</v>
          </cell>
          <cell r="GW159">
            <v>0.2</v>
          </cell>
          <cell r="GX159">
            <v>0.5</v>
          </cell>
          <cell r="GY159">
            <v>1.1000000000000001</v>
          </cell>
          <cell r="GZ159">
            <v>0.5</v>
          </cell>
          <cell r="HA159">
            <v>1.1000000000000001</v>
          </cell>
          <cell r="HB159">
            <v>-0.7</v>
          </cell>
          <cell r="HC159">
            <v>3.7</v>
          </cell>
          <cell r="HD159">
            <v>1.3</v>
          </cell>
          <cell r="HE159">
            <v>-0.9</v>
          </cell>
          <cell r="HF159">
            <v>0.9</v>
          </cell>
          <cell r="HG159">
            <v>1.8</v>
          </cell>
          <cell r="HH159">
            <v>1.5</v>
          </cell>
          <cell r="HI159">
            <v>1.5</v>
          </cell>
          <cell r="HJ159">
            <v>0</v>
          </cell>
          <cell r="HK159">
            <v>0.8</v>
          </cell>
          <cell r="HL159">
            <v>3249</v>
          </cell>
          <cell r="HM159">
            <v>968</v>
          </cell>
          <cell r="HN159">
            <v>4360</v>
          </cell>
          <cell r="HO159">
            <v>1598</v>
          </cell>
          <cell r="HP159">
            <v>3764</v>
          </cell>
          <cell r="HQ159">
            <v>1211</v>
          </cell>
          <cell r="HR159">
            <v>3386</v>
          </cell>
          <cell r="HS159">
            <v>9523</v>
          </cell>
          <cell r="HT159">
            <v>1675</v>
          </cell>
          <cell r="HU159">
            <v>10864</v>
          </cell>
          <cell r="HV159">
            <v>5234</v>
          </cell>
          <cell r="HW159">
            <v>4957</v>
          </cell>
          <cell r="HX159">
            <v>3556</v>
          </cell>
          <cell r="HY159">
            <v>4124</v>
          </cell>
          <cell r="HZ159">
            <v>5982</v>
          </cell>
          <cell r="IA159">
            <v>23528</v>
          </cell>
          <cell r="IB159">
            <v>4721</v>
          </cell>
          <cell r="IC159">
            <v>286</v>
          </cell>
          <cell r="ID159">
            <v>3041</v>
          </cell>
          <cell r="IE159">
            <v>8073</v>
          </cell>
          <cell r="IF159">
            <v>3381</v>
          </cell>
          <cell r="IG159">
            <v>2723</v>
          </cell>
          <cell r="IH159">
            <v>7469</v>
          </cell>
          <cell r="II159">
            <v>13592</v>
          </cell>
          <cell r="IJ159">
            <v>9003</v>
          </cell>
          <cell r="IK159">
            <v>8800</v>
          </cell>
          <cell r="IL159">
            <v>5807</v>
          </cell>
          <cell r="IM159">
            <v>3281</v>
          </cell>
          <cell r="IN159">
            <v>1063</v>
          </cell>
          <cell r="IO159">
            <v>1854</v>
          </cell>
          <cell r="IP159">
            <v>4829</v>
          </cell>
          <cell r="IQ159">
            <v>11028</v>
          </cell>
        </row>
        <row r="160">
          <cell r="B160">
            <v>6349</v>
          </cell>
          <cell r="C160">
            <v>947</v>
          </cell>
          <cell r="D160">
            <v>7177</v>
          </cell>
          <cell r="E160">
            <v>1526</v>
          </cell>
          <cell r="F160">
            <v>3596</v>
          </cell>
          <cell r="G160">
            <v>1125</v>
          </cell>
          <cell r="H160">
            <v>3265</v>
          </cell>
          <cell r="I160">
            <v>9076</v>
          </cell>
          <cell r="J160">
            <v>1698</v>
          </cell>
          <cell r="K160">
            <v>10437</v>
          </cell>
          <cell r="L160">
            <v>5266</v>
          </cell>
          <cell r="M160">
            <v>5022</v>
          </cell>
          <cell r="N160">
            <v>3336</v>
          </cell>
          <cell r="O160">
            <v>3917</v>
          </cell>
          <cell r="P160">
            <v>5923</v>
          </cell>
          <cell r="Q160">
            <v>22950</v>
          </cell>
          <cell r="R160">
            <v>4495</v>
          </cell>
          <cell r="S160">
            <v>245</v>
          </cell>
          <cell r="T160">
            <v>3164</v>
          </cell>
          <cell r="U160">
            <v>7836</v>
          </cell>
          <cell r="V160">
            <v>3370</v>
          </cell>
          <cell r="W160">
            <v>2517</v>
          </cell>
          <cell r="X160">
            <v>7413</v>
          </cell>
          <cell r="Y160">
            <v>13281</v>
          </cell>
          <cell r="Z160">
            <v>9143</v>
          </cell>
          <cell r="AA160">
            <v>9104</v>
          </cell>
          <cell r="AB160">
            <v>6009</v>
          </cell>
          <cell r="AC160">
            <v>3329</v>
          </cell>
          <cell r="AD160">
            <v>1029</v>
          </cell>
          <cell r="AE160">
            <v>1849</v>
          </cell>
          <cell r="AF160">
            <v>4876</v>
          </cell>
          <cell r="AG160">
            <v>11062</v>
          </cell>
          <cell r="AH160">
            <v>2308</v>
          </cell>
          <cell r="AI160">
            <v>2613</v>
          </cell>
          <cell r="AJ160">
            <v>4881</v>
          </cell>
          <cell r="AK160">
            <v>8187</v>
          </cell>
          <cell r="AL160">
            <v>8432</v>
          </cell>
          <cell r="AM160">
            <v>15213</v>
          </cell>
          <cell r="AN160">
            <v>1167</v>
          </cell>
          <cell r="AO160">
            <v>5599</v>
          </cell>
          <cell r="AP160">
            <v>6850</v>
          </cell>
          <cell r="AQ160">
            <v>1247</v>
          </cell>
          <cell r="AR160">
            <v>10979</v>
          </cell>
          <cell r="AS160">
            <v>11167</v>
          </cell>
          <cell r="AT160">
            <v>6778</v>
          </cell>
          <cell r="AU160">
            <v>14209</v>
          </cell>
          <cell r="AV160">
            <v>13371</v>
          </cell>
          <cell r="AW160">
            <v>12131</v>
          </cell>
          <cell r="AX160">
            <v>1712</v>
          </cell>
          <cell r="AY160">
            <v>5042</v>
          </cell>
          <cell r="AZ160">
            <v>23745</v>
          </cell>
          <cell r="BA160">
            <v>208488</v>
          </cell>
          <cell r="BB160">
            <v>18847</v>
          </cell>
          <cell r="BC160">
            <v>-406</v>
          </cell>
          <cell r="BD160">
            <v>226637</v>
          </cell>
          <cell r="BE160">
            <v>1.3</v>
          </cell>
          <cell r="BF160">
            <v>3.1</v>
          </cell>
          <cell r="BG160">
            <v>1.6</v>
          </cell>
          <cell r="BH160">
            <v>2.2999999999999998</v>
          </cell>
          <cell r="BI160">
            <v>-0.6</v>
          </cell>
          <cell r="BJ160">
            <v>-3.8</v>
          </cell>
          <cell r="BK160">
            <v>-4.3</v>
          </cell>
          <cell r="BL160">
            <v>-1.6</v>
          </cell>
          <cell r="BM160">
            <v>1.6</v>
          </cell>
          <cell r="BN160">
            <v>-1.2</v>
          </cell>
          <cell r="BO160">
            <v>-0.5</v>
          </cell>
          <cell r="BP160">
            <v>-0.5</v>
          </cell>
          <cell r="BQ160">
            <v>-0.2</v>
          </cell>
          <cell r="BR160">
            <v>0.4</v>
          </cell>
          <cell r="BS160">
            <v>1.4</v>
          </cell>
          <cell r="BT160">
            <v>0.2</v>
          </cell>
          <cell r="BU160">
            <v>-0.5</v>
          </cell>
          <cell r="BV160">
            <v>0.3</v>
          </cell>
          <cell r="BW160">
            <v>0.3</v>
          </cell>
          <cell r="BX160">
            <v>-0.2</v>
          </cell>
          <cell r="BY160">
            <v>3.5</v>
          </cell>
          <cell r="BZ160">
            <v>-2.4</v>
          </cell>
          <cell r="CA160">
            <v>0.5</v>
          </cell>
          <cell r="CB160">
            <v>0.1</v>
          </cell>
          <cell r="CC160">
            <v>1.8</v>
          </cell>
          <cell r="CD160">
            <v>1.2</v>
          </cell>
          <cell r="CE160">
            <v>2.2999999999999998</v>
          </cell>
          <cell r="CF160">
            <v>0.5</v>
          </cell>
          <cell r="CG160">
            <v>1.1000000000000001</v>
          </cell>
          <cell r="CH160">
            <v>0.1</v>
          </cell>
          <cell r="CI160">
            <v>1.1000000000000001</v>
          </cell>
          <cell r="CJ160">
            <v>0.8</v>
          </cell>
          <cell r="CK160">
            <v>1.6</v>
          </cell>
          <cell r="CL160">
            <v>1.6</v>
          </cell>
          <cell r="CM160">
            <v>1.4</v>
          </cell>
          <cell r="CN160">
            <v>2.7</v>
          </cell>
          <cell r="CO160">
            <v>-0.7</v>
          </cell>
          <cell r="CP160">
            <v>1.7</v>
          </cell>
          <cell r="CQ160">
            <v>1.8</v>
          </cell>
          <cell r="CR160">
            <v>2</v>
          </cell>
          <cell r="CS160">
            <v>2</v>
          </cell>
          <cell r="CT160">
            <v>2.8</v>
          </cell>
          <cell r="CU160">
            <v>1.9</v>
          </cell>
          <cell r="CV160">
            <v>2.2999999999999998</v>
          </cell>
          <cell r="CW160">
            <v>1.4</v>
          </cell>
          <cell r="CX160">
            <v>2.6</v>
          </cell>
          <cell r="CY160">
            <v>1</v>
          </cell>
          <cell r="CZ160">
            <v>0.3</v>
          </cell>
          <cell r="DA160">
            <v>0.4</v>
          </cell>
          <cell r="DB160">
            <v>1.3</v>
          </cell>
          <cell r="DC160">
            <v>1.2</v>
          </cell>
          <cell r="DD160">
            <v>1.1000000000000001</v>
          </cell>
          <cell r="DE160">
            <v>0.1</v>
          </cell>
          <cell r="DF160">
            <v>0.9</v>
          </cell>
          <cell r="DG160">
            <v>6907</v>
          </cell>
          <cell r="DH160">
            <v>948</v>
          </cell>
          <cell r="DI160">
            <v>7689</v>
          </cell>
          <cell r="DJ160">
            <v>1544</v>
          </cell>
          <cell r="DK160">
            <v>3645</v>
          </cell>
          <cell r="DL160">
            <v>1122</v>
          </cell>
          <cell r="DM160">
            <v>3284</v>
          </cell>
          <cell r="DN160">
            <v>9157</v>
          </cell>
          <cell r="DO160">
            <v>1731</v>
          </cell>
          <cell r="DP160">
            <v>10545</v>
          </cell>
          <cell r="DQ160">
            <v>5428</v>
          </cell>
          <cell r="DR160">
            <v>5193</v>
          </cell>
          <cell r="DS160">
            <v>3378</v>
          </cell>
          <cell r="DT160">
            <v>3800</v>
          </cell>
          <cell r="DU160">
            <v>5925</v>
          </cell>
          <cell r="DV160">
            <v>23118</v>
          </cell>
          <cell r="DW160">
            <v>4511</v>
          </cell>
          <cell r="DX160">
            <v>244</v>
          </cell>
          <cell r="DY160">
            <v>3128</v>
          </cell>
          <cell r="DZ160">
            <v>7822</v>
          </cell>
          <cell r="EA160">
            <v>3317</v>
          </cell>
          <cell r="EB160">
            <v>2471</v>
          </cell>
          <cell r="EC160">
            <v>7332</v>
          </cell>
          <cell r="ED160">
            <v>13093</v>
          </cell>
          <cell r="EE160">
            <v>9202</v>
          </cell>
          <cell r="EF160">
            <v>9072</v>
          </cell>
          <cell r="EG160">
            <v>5986</v>
          </cell>
          <cell r="EH160">
            <v>3411</v>
          </cell>
          <cell r="EI160">
            <v>1030</v>
          </cell>
          <cell r="EJ160">
            <v>1847</v>
          </cell>
          <cell r="EK160">
            <v>4901</v>
          </cell>
          <cell r="EL160">
            <v>11144</v>
          </cell>
          <cell r="EM160">
            <v>2343</v>
          </cell>
          <cell r="EN160">
            <v>2619</v>
          </cell>
          <cell r="EO160">
            <v>4928</v>
          </cell>
          <cell r="EP160">
            <v>8174</v>
          </cell>
          <cell r="EQ160">
            <v>8441</v>
          </cell>
          <cell r="ER160">
            <v>15199</v>
          </cell>
          <cell r="ES160">
            <v>1156</v>
          </cell>
          <cell r="ET160">
            <v>5546</v>
          </cell>
          <cell r="EU160">
            <v>6786</v>
          </cell>
          <cell r="EV160">
            <v>1236</v>
          </cell>
          <cell r="EW160">
            <v>10879</v>
          </cell>
          <cell r="EX160">
            <v>11066</v>
          </cell>
          <cell r="EY160">
            <v>6712</v>
          </cell>
          <cell r="EZ160">
            <v>14005</v>
          </cell>
          <cell r="FA160">
            <v>13372</v>
          </cell>
          <cell r="FB160">
            <v>12074</v>
          </cell>
          <cell r="FC160">
            <v>1716</v>
          </cell>
          <cell r="FD160">
            <v>5040</v>
          </cell>
          <cell r="FE160">
            <v>23756</v>
          </cell>
          <cell r="FF160">
            <v>208986</v>
          </cell>
          <cell r="FG160">
            <v>19034</v>
          </cell>
          <cell r="FH160">
            <v>-995</v>
          </cell>
          <cell r="FI160">
            <v>226728</v>
          </cell>
          <cell r="FJ160">
            <v>11.4</v>
          </cell>
          <cell r="FK160">
            <v>-1.4</v>
          </cell>
          <cell r="FL160">
            <v>8.8000000000000007</v>
          </cell>
          <cell r="FM160">
            <v>1.5</v>
          </cell>
          <cell r="FN160">
            <v>2.1</v>
          </cell>
          <cell r="FO160">
            <v>-4.5999999999999996</v>
          </cell>
          <cell r="FP160">
            <v>-1.9</v>
          </cell>
          <cell r="FQ160">
            <v>-0.1</v>
          </cell>
          <cell r="FR160">
            <v>4.8</v>
          </cell>
          <cell r="FS160">
            <v>0.5</v>
          </cell>
          <cell r="FT160">
            <v>3.8</v>
          </cell>
          <cell r="FU160">
            <v>7</v>
          </cell>
          <cell r="FV160">
            <v>-1.8</v>
          </cell>
          <cell r="FW160">
            <v>-4.8</v>
          </cell>
          <cell r="FX160">
            <v>2</v>
          </cell>
          <cell r="FY160">
            <v>0.7</v>
          </cell>
          <cell r="FZ160">
            <v>-0.1</v>
          </cell>
          <cell r="GA160">
            <v>-1.5</v>
          </cell>
          <cell r="GB160">
            <v>-0.8</v>
          </cell>
          <cell r="GC160">
            <v>-0.5</v>
          </cell>
          <cell r="GD160">
            <v>1.4</v>
          </cell>
          <cell r="GE160">
            <v>-7.1</v>
          </cell>
          <cell r="GF160">
            <v>-2.5</v>
          </cell>
          <cell r="GG160">
            <v>-3</v>
          </cell>
          <cell r="GH160">
            <v>2.2999999999999998</v>
          </cell>
          <cell r="GI160">
            <v>0.7</v>
          </cell>
          <cell r="GJ160">
            <v>2.2999999999999998</v>
          </cell>
          <cell r="GK160">
            <v>3.4</v>
          </cell>
          <cell r="GL160">
            <v>1.4</v>
          </cell>
          <cell r="GM160">
            <v>1.7</v>
          </cell>
          <cell r="GN160">
            <v>1.9</v>
          </cell>
          <cell r="GO160">
            <v>2.1</v>
          </cell>
          <cell r="GP160">
            <v>2.5</v>
          </cell>
          <cell r="GQ160">
            <v>2.6</v>
          </cell>
          <cell r="GR160">
            <v>2.4</v>
          </cell>
          <cell r="GS160">
            <v>2.5</v>
          </cell>
          <cell r="GT160">
            <v>-1.2</v>
          </cell>
          <cell r="GU160">
            <v>1.5</v>
          </cell>
          <cell r="GV160">
            <v>0.9</v>
          </cell>
          <cell r="GW160">
            <v>1.3</v>
          </cell>
          <cell r="GX160">
            <v>1.2</v>
          </cell>
          <cell r="GY160">
            <v>2</v>
          </cell>
          <cell r="GZ160">
            <v>1</v>
          </cell>
          <cell r="HA160">
            <v>1.2</v>
          </cell>
          <cell r="HB160">
            <v>0.5</v>
          </cell>
          <cell r="HC160">
            <v>0.7</v>
          </cell>
          <cell r="HD160">
            <v>1</v>
          </cell>
          <cell r="HE160">
            <v>-0.4</v>
          </cell>
          <cell r="HF160">
            <v>0.5</v>
          </cell>
          <cell r="HG160">
            <v>1.2</v>
          </cell>
          <cell r="HH160">
            <v>1.2</v>
          </cell>
          <cell r="HI160">
            <v>1.2</v>
          </cell>
          <cell r="HJ160">
            <v>1.2</v>
          </cell>
          <cell r="HK160">
            <v>0.9</v>
          </cell>
          <cell r="HL160">
            <v>13873</v>
          </cell>
          <cell r="HM160">
            <v>950</v>
          </cell>
          <cell r="HN160">
            <v>14052</v>
          </cell>
          <cell r="HO160">
            <v>1504</v>
          </cell>
          <cell r="HP160">
            <v>3570</v>
          </cell>
          <cell r="HQ160">
            <v>1135</v>
          </cell>
          <cell r="HR160">
            <v>3328</v>
          </cell>
          <cell r="HS160">
            <v>9076</v>
          </cell>
          <cell r="HT160">
            <v>1833</v>
          </cell>
          <cell r="HU160">
            <v>10556</v>
          </cell>
          <cell r="HV160">
            <v>5829</v>
          </cell>
          <cell r="HW160">
            <v>5190</v>
          </cell>
          <cell r="HX160">
            <v>3443</v>
          </cell>
          <cell r="HY160">
            <v>3910</v>
          </cell>
          <cell r="HZ160">
            <v>6161</v>
          </cell>
          <cell r="IA160">
            <v>23937</v>
          </cell>
          <cell r="IB160">
            <v>4386</v>
          </cell>
          <cell r="IC160">
            <v>226</v>
          </cell>
          <cell r="ID160">
            <v>3223</v>
          </cell>
          <cell r="IE160">
            <v>7725</v>
          </cell>
          <cell r="IF160">
            <v>3536</v>
          </cell>
          <cell r="IG160">
            <v>2600</v>
          </cell>
          <cell r="IH160">
            <v>7693</v>
          </cell>
          <cell r="II160">
            <v>13791</v>
          </cell>
          <cell r="IJ160">
            <v>9571</v>
          </cell>
          <cell r="IK160">
            <v>10012</v>
          </cell>
          <cell r="IL160">
            <v>6376</v>
          </cell>
          <cell r="IM160">
            <v>3552</v>
          </cell>
          <cell r="IN160">
            <v>1063</v>
          </cell>
          <cell r="IO160">
            <v>1887</v>
          </cell>
          <cell r="IP160">
            <v>4995</v>
          </cell>
          <cell r="IQ160">
            <v>11474</v>
          </cell>
        </row>
        <row r="161">
          <cell r="B161">
            <v>6215</v>
          </cell>
          <cell r="C161">
            <v>953</v>
          </cell>
          <cell r="D161">
            <v>7062</v>
          </cell>
          <cell r="E161">
            <v>1543</v>
          </cell>
          <cell r="F161">
            <v>3610</v>
          </cell>
          <cell r="G161">
            <v>1108</v>
          </cell>
          <cell r="H161">
            <v>3193</v>
          </cell>
          <cell r="I161">
            <v>9029</v>
          </cell>
          <cell r="J161">
            <v>1656</v>
          </cell>
          <cell r="K161">
            <v>10357</v>
          </cell>
          <cell r="L161">
            <v>5295</v>
          </cell>
          <cell r="M161">
            <v>5033</v>
          </cell>
          <cell r="N161">
            <v>3295</v>
          </cell>
          <cell r="O161">
            <v>3947</v>
          </cell>
          <cell r="P161">
            <v>6038</v>
          </cell>
          <cell r="Q161">
            <v>23063</v>
          </cell>
          <cell r="R161">
            <v>4521</v>
          </cell>
          <cell r="S161">
            <v>246</v>
          </cell>
          <cell r="T161">
            <v>3181</v>
          </cell>
          <cell r="U161">
            <v>7882</v>
          </cell>
          <cell r="V161">
            <v>3475</v>
          </cell>
          <cell r="W161">
            <v>2461</v>
          </cell>
          <cell r="X161">
            <v>7364</v>
          </cell>
          <cell r="Y161">
            <v>13232</v>
          </cell>
          <cell r="Z161">
            <v>9439</v>
          </cell>
          <cell r="AA161">
            <v>9200</v>
          </cell>
          <cell r="AB161">
            <v>6150</v>
          </cell>
          <cell r="AC161">
            <v>3340</v>
          </cell>
          <cell r="AD161">
            <v>1032</v>
          </cell>
          <cell r="AE161">
            <v>1860</v>
          </cell>
          <cell r="AF161">
            <v>4933</v>
          </cell>
          <cell r="AG161">
            <v>11157</v>
          </cell>
          <cell r="AH161">
            <v>2348</v>
          </cell>
          <cell r="AI161">
            <v>2667</v>
          </cell>
          <cell r="AJ161">
            <v>4968</v>
          </cell>
          <cell r="AK161">
            <v>8506</v>
          </cell>
          <cell r="AL161">
            <v>8222</v>
          </cell>
          <cell r="AM161">
            <v>15547</v>
          </cell>
          <cell r="AN161">
            <v>1183</v>
          </cell>
          <cell r="AO161">
            <v>5761</v>
          </cell>
          <cell r="AP161">
            <v>7018</v>
          </cell>
          <cell r="AQ161">
            <v>1291</v>
          </cell>
          <cell r="AR161">
            <v>11213</v>
          </cell>
          <cell r="AS161">
            <v>11449</v>
          </cell>
          <cell r="AT161">
            <v>6967</v>
          </cell>
          <cell r="AU161">
            <v>14468</v>
          </cell>
          <cell r="AV161">
            <v>13479</v>
          </cell>
          <cell r="AW161">
            <v>12129</v>
          </cell>
          <cell r="AX161">
            <v>1722</v>
          </cell>
          <cell r="AY161">
            <v>5098</v>
          </cell>
          <cell r="AZ161">
            <v>23964</v>
          </cell>
          <cell r="BA161">
            <v>210712</v>
          </cell>
          <cell r="BB161">
            <v>19133</v>
          </cell>
          <cell r="BC161">
            <v>52</v>
          </cell>
          <cell r="BD161">
            <v>229597</v>
          </cell>
          <cell r="BE161">
            <v>-2.1</v>
          </cell>
          <cell r="BF161">
            <v>0.6</v>
          </cell>
          <cell r="BG161">
            <v>-1.6</v>
          </cell>
          <cell r="BH161">
            <v>1.1000000000000001</v>
          </cell>
          <cell r="BI161">
            <v>0.4</v>
          </cell>
          <cell r="BJ161">
            <v>-1.6</v>
          </cell>
          <cell r="BK161">
            <v>-2.2000000000000002</v>
          </cell>
          <cell r="BL161">
            <v>-0.5</v>
          </cell>
          <cell r="BM161">
            <v>-2.4</v>
          </cell>
          <cell r="BN161">
            <v>-0.8</v>
          </cell>
          <cell r="BO161">
            <v>0.5</v>
          </cell>
          <cell r="BP161">
            <v>0.2</v>
          </cell>
          <cell r="BQ161">
            <v>-1.2</v>
          </cell>
          <cell r="BR161">
            <v>0.8</v>
          </cell>
          <cell r="BS161">
            <v>1.9</v>
          </cell>
          <cell r="BT161">
            <v>0.5</v>
          </cell>
          <cell r="BU161">
            <v>0.6</v>
          </cell>
          <cell r="BV161">
            <v>0.6</v>
          </cell>
          <cell r="BW161">
            <v>0.6</v>
          </cell>
          <cell r="BX161">
            <v>0.6</v>
          </cell>
          <cell r="BY161">
            <v>3.1</v>
          </cell>
          <cell r="BZ161">
            <v>-2.2000000000000002</v>
          </cell>
          <cell r="CA161">
            <v>-0.7</v>
          </cell>
          <cell r="CB161">
            <v>-0.4</v>
          </cell>
          <cell r="CC161">
            <v>3.2</v>
          </cell>
          <cell r="CD161">
            <v>1.1000000000000001</v>
          </cell>
          <cell r="CE161">
            <v>2.4</v>
          </cell>
          <cell r="CF161">
            <v>0.3</v>
          </cell>
          <cell r="CG161">
            <v>0.3</v>
          </cell>
          <cell r="CH161">
            <v>0.6</v>
          </cell>
          <cell r="CI161">
            <v>1.2</v>
          </cell>
          <cell r="CJ161">
            <v>0.9</v>
          </cell>
          <cell r="CK161">
            <v>1.7</v>
          </cell>
          <cell r="CL161">
            <v>2.1</v>
          </cell>
          <cell r="CM161">
            <v>1.8</v>
          </cell>
          <cell r="CN161">
            <v>3.9</v>
          </cell>
          <cell r="CO161">
            <v>-2.5</v>
          </cell>
          <cell r="CP161">
            <v>2.2000000000000002</v>
          </cell>
          <cell r="CQ161">
            <v>1.4</v>
          </cell>
          <cell r="CR161">
            <v>2.9</v>
          </cell>
          <cell r="CS161">
            <v>2.5</v>
          </cell>
          <cell r="CT161">
            <v>3.5</v>
          </cell>
          <cell r="CU161">
            <v>2.1</v>
          </cell>
          <cell r="CV161">
            <v>2.5</v>
          </cell>
          <cell r="CW161">
            <v>2.8</v>
          </cell>
          <cell r="CX161">
            <v>1.8</v>
          </cell>
          <cell r="CY161">
            <v>0.8</v>
          </cell>
          <cell r="CZ161">
            <v>0</v>
          </cell>
          <cell r="DA161">
            <v>0.6</v>
          </cell>
          <cell r="DB161">
            <v>1.1000000000000001</v>
          </cell>
          <cell r="DC161">
            <v>0.9</v>
          </cell>
          <cell r="DD161">
            <v>1.1000000000000001</v>
          </cell>
          <cell r="DE161">
            <v>1.5</v>
          </cell>
          <cell r="DF161">
            <v>1.3</v>
          </cell>
          <cell r="DG161">
            <v>5690</v>
          </cell>
          <cell r="DH161">
            <v>943</v>
          </cell>
          <cell r="DI161">
            <v>6567</v>
          </cell>
          <cell r="DJ161">
            <v>1486</v>
          </cell>
          <cell r="DK161">
            <v>3553</v>
          </cell>
          <cell r="DL161">
            <v>1097</v>
          </cell>
          <cell r="DM161">
            <v>3165</v>
          </cell>
          <cell r="DN161">
            <v>8866</v>
          </cell>
          <cell r="DO161">
            <v>1649</v>
          </cell>
          <cell r="DP161">
            <v>10188</v>
          </cell>
          <cell r="DQ161">
            <v>5194</v>
          </cell>
          <cell r="DR161">
            <v>4988</v>
          </cell>
          <cell r="DS161">
            <v>3215</v>
          </cell>
          <cell r="DT161">
            <v>4003</v>
          </cell>
          <cell r="DU161">
            <v>6024</v>
          </cell>
          <cell r="DV161">
            <v>22883</v>
          </cell>
          <cell r="DW161">
            <v>4472</v>
          </cell>
          <cell r="DX161">
            <v>246</v>
          </cell>
          <cell r="DY161">
            <v>3219</v>
          </cell>
          <cell r="DZ161">
            <v>7857</v>
          </cell>
          <cell r="EA161">
            <v>3601</v>
          </cell>
          <cell r="EB161">
            <v>2378</v>
          </cell>
          <cell r="EC161">
            <v>7382</v>
          </cell>
          <cell r="ED161">
            <v>13267</v>
          </cell>
          <cell r="EE161">
            <v>9285</v>
          </cell>
          <cell r="EF161">
            <v>9243</v>
          </cell>
          <cell r="EG161">
            <v>6205</v>
          </cell>
          <cell r="EH161">
            <v>3262</v>
          </cell>
          <cell r="EI161">
            <v>1035</v>
          </cell>
          <cell r="EJ161">
            <v>1873</v>
          </cell>
          <cell r="EK161">
            <v>4914</v>
          </cell>
          <cell r="EL161">
            <v>11087</v>
          </cell>
          <cell r="EM161">
            <v>2268</v>
          </cell>
          <cell r="EN161">
            <v>2670</v>
          </cell>
          <cell r="EO161">
            <v>4873</v>
          </cell>
          <cell r="EP161">
            <v>8491</v>
          </cell>
          <cell r="EQ161">
            <v>8191</v>
          </cell>
          <cell r="ER161">
            <v>15512</v>
          </cell>
          <cell r="ES161">
            <v>1195</v>
          </cell>
          <cell r="ET161">
            <v>5810</v>
          </cell>
          <cell r="EU161">
            <v>7082</v>
          </cell>
          <cell r="EV161">
            <v>1303</v>
          </cell>
          <cell r="EW161">
            <v>11320</v>
          </cell>
          <cell r="EX161">
            <v>11554</v>
          </cell>
          <cell r="EY161">
            <v>7024</v>
          </cell>
          <cell r="EZ161">
            <v>14884</v>
          </cell>
          <cell r="FA161">
            <v>13479</v>
          </cell>
          <cell r="FB161">
            <v>11923</v>
          </cell>
          <cell r="FC161">
            <v>1715</v>
          </cell>
          <cell r="FD161">
            <v>5105</v>
          </cell>
          <cell r="FE161">
            <v>23973</v>
          </cell>
          <cell r="FF161">
            <v>209791</v>
          </cell>
          <cell r="FG161">
            <v>18735</v>
          </cell>
          <cell r="FH161">
            <v>-148</v>
          </cell>
          <cell r="FI161">
            <v>228095</v>
          </cell>
          <cell r="FJ161">
            <v>-17.600000000000001</v>
          </cell>
          <cell r="FK161">
            <v>-0.5</v>
          </cell>
          <cell r="FL161">
            <v>-14.6</v>
          </cell>
          <cell r="FM161">
            <v>-3.7</v>
          </cell>
          <cell r="FN161">
            <v>-2.5</v>
          </cell>
          <cell r="FO161">
            <v>-2.2000000000000002</v>
          </cell>
          <cell r="FP161">
            <v>-3.6</v>
          </cell>
          <cell r="FQ161">
            <v>-3.2</v>
          </cell>
          <cell r="FR161">
            <v>-4.7</v>
          </cell>
          <cell r="FS161">
            <v>-3.4</v>
          </cell>
          <cell r="FT161">
            <v>-4.3</v>
          </cell>
          <cell r="FU161">
            <v>-4</v>
          </cell>
          <cell r="FV161">
            <v>-4.8</v>
          </cell>
          <cell r="FW161">
            <v>5.4</v>
          </cell>
          <cell r="FX161">
            <v>1.7</v>
          </cell>
          <cell r="FY161">
            <v>-1</v>
          </cell>
          <cell r="FZ161">
            <v>-0.9</v>
          </cell>
          <cell r="GA161">
            <v>0.9</v>
          </cell>
          <cell r="GB161">
            <v>2.9</v>
          </cell>
          <cell r="GC161">
            <v>0.4</v>
          </cell>
          <cell r="GD161">
            <v>8.5</v>
          </cell>
          <cell r="GE161">
            <v>-3.8</v>
          </cell>
          <cell r="GF161">
            <v>0.7</v>
          </cell>
          <cell r="GG161">
            <v>1.3</v>
          </cell>
          <cell r="GH161">
            <v>0.9</v>
          </cell>
          <cell r="GI161">
            <v>1.9</v>
          </cell>
          <cell r="GJ161">
            <v>3.7</v>
          </cell>
          <cell r="GK161">
            <v>-4.4000000000000004</v>
          </cell>
          <cell r="GL161">
            <v>0.4</v>
          </cell>
          <cell r="GM161">
            <v>1.4</v>
          </cell>
          <cell r="GN161">
            <v>0.3</v>
          </cell>
          <cell r="GO161">
            <v>-0.5</v>
          </cell>
          <cell r="GP161">
            <v>-3.2</v>
          </cell>
          <cell r="GQ161">
            <v>1.9</v>
          </cell>
          <cell r="GR161">
            <v>-1.1000000000000001</v>
          </cell>
          <cell r="GS161">
            <v>3.9</v>
          </cell>
          <cell r="GT161">
            <v>-3</v>
          </cell>
          <cell r="GU161">
            <v>2.1</v>
          </cell>
          <cell r="GV161">
            <v>3.3</v>
          </cell>
          <cell r="GW161">
            <v>4.8</v>
          </cell>
          <cell r="GX161">
            <v>4.4000000000000004</v>
          </cell>
          <cell r="GY161">
            <v>5.4</v>
          </cell>
          <cell r="GZ161">
            <v>4.0999999999999996</v>
          </cell>
          <cell r="HA161">
            <v>4.4000000000000004</v>
          </cell>
          <cell r="HB161">
            <v>4.5999999999999996</v>
          </cell>
          <cell r="HC161">
            <v>6.3</v>
          </cell>
          <cell r="HD161">
            <v>0.8</v>
          </cell>
          <cell r="HE161">
            <v>-1.2</v>
          </cell>
          <cell r="HF161">
            <v>-0.1</v>
          </cell>
          <cell r="HG161">
            <v>1.3</v>
          </cell>
          <cell r="HH161">
            <v>0.9</v>
          </cell>
          <cell r="HI161">
            <v>0.4</v>
          </cell>
          <cell r="HJ161">
            <v>-1.6</v>
          </cell>
          <cell r="HK161">
            <v>0.6</v>
          </cell>
          <cell r="HL161">
            <v>3786</v>
          </cell>
          <cell r="HM161">
            <v>938</v>
          </cell>
          <cell r="HN161">
            <v>4825</v>
          </cell>
          <cell r="HO161">
            <v>1464</v>
          </cell>
          <cell r="HP161">
            <v>3411</v>
          </cell>
          <cell r="HQ161">
            <v>1054</v>
          </cell>
          <cell r="HR161">
            <v>3062</v>
          </cell>
          <cell r="HS161">
            <v>8582</v>
          </cell>
          <cell r="HT161">
            <v>1427</v>
          </cell>
          <cell r="HU161">
            <v>9711</v>
          </cell>
          <cell r="HV161">
            <v>5011</v>
          </cell>
          <cell r="HW161">
            <v>4906</v>
          </cell>
          <cell r="HX161">
            <v>3023</v>
          </cell>
          <cell r="HY161">
            <v>3781</v>
          </cell>
          <cell r="HZ161">
            <v>5716</v>
          </cell>
          <cell r="IA161">
            <v>21823</v>
          </cell>
          <cell r="IB161">
            <v>4406</v>
          </cell>
          <cell r="IC161">
            <v>209</v>
          </cell>
          <cell r="ID161">
            <v>3360</v>
          </cell>
          <cell r="IE161">
            <v>7817</v>
          </cell>
          <cell r="IF161">
            <v>3274</v>
          </cell>
          <cell r="IG161">
            <v>2278</v>
          </cell>
          <cell r="IH161">
            <v>6780</v>
          </cell>
          <cell r="II161">
            <v>12270</v>
          </cell>
          <cell r="IJ161">
            <v>8835</v>
          </cell>
          <cell r="IK161">
            <v>8762</v>
          </cell>
          <cell r="IL161">
            <v>6112</v>
          </cell>
          <cell r="IM161">
            <v>3179</v>
          </cell>
          <cell r="IN161">
            <v>1005</v>
          </cell>
          <cell r="IO161">
            <v>1810</v>
          </cell>
          <cell r="IP161">
            <v>4817</v>
          </cell>
          <cell r="IQ161">
            <v>10809</v>
          </cell>
        </row>
        <row r="162">
          <cell r="B162">
            <v>6066</v>
          </cell>
          <cell r="C162">
            <v>957</v>
          </cell>
          <cell r="D162">
            <v>6933</v>
          </cell>
          <cell r="E162">
            <v>1557</v>
          </cell>
          <cell r="F162">
            <v>3705</v>
          </cell>
          <cell r="G162">
            <v>1114</v>
          </cell>
          <cell r="H162">
            <v>3218</v>
          </cell>
          <cell r="I162">
            <v>9158</v>
          </cell>
          <cell r="J162">
            <v>1566</v>
          </cell>
          <cell r="K162">
            <v>10413</v>
          </cell>
          <cell r="L162">
            <v>5386</v>
          </cell>
          <cell r="M162">
            <v>5051</v>
          </cell>
          <cell r="N162">
            <v>3244</v>
          </cell>
          <cell r="O162">
            <v>4000</v>
          </cell>
          <cell r="P162">
            <v>6122</v>
          </cell>
          <cell r="Q162">
            <v>23229</v>
          </cell>
          <cell r="R162">
            <v>4603</v>
          </cell>
          <cell r="S162">
            <v>248</v>
          </cell>
          <cell r="T162">
            <v>3201</v>
          </cell>
          <cell r="U162">
            <v>7989</v>
          </cell>
          <cell r="V162">
            <v>3592</v>
          </cell>
          <cell r="W162">
            <v>2501</v>
          </cell>
          <cell r="X162">
            <v>7319</v>
          </cell>
          <cell r="Y162">
            <v>13344</v>
          </cell>
          <cell r="Z162">
            <v>9712</v>
          </cell>
          <cell r="AA162">
            <v>9290</v>
          </cell>
          <cell r="AB162">
            <v>6266</v>
          </cell>
          <cell r="AC162">
            <v>3371</v>
          </cell>
          <cell r="AD162">
            <v>1030</v>
          </cell>
          <cell r="AE162">
            <v>1865</v>
          </cell>
          <cell r="AF162">
            <v>4976</v>
          </cell>
          <cell r="AG162">
            <v>11233</v>
          </cell>
          <cell r="AH162">
            <v>2431</v>
          </cell>
          <cell r="AI162">
            <v>2743</v>
          </cell>
          <cell r="AJ162">
            <v>5129</v>
          </cell>
          <cell r="AK162">
            <v>8900</v>
          </cell>
          <cell r="AL162">
            <v>7840</v>
          </cell>
          <cell r="AM162">
            <v>15890</v>
          </cell>
          <cell r="AN162">
            <v>1184</v>
          </cell>
          <cell r="AO162">
            <v>5931</v>
          </cell>
          <cell r="AP162">
            <v>7169</v>
          </cell>
          <cell r="AQ162">
            <v>1337</v>
          </cell>
          <cell r="AR162">
            <v>11392</v>
          </cell>
          <cell r="AS162">
            <v>11688</v>
          </cell>
          <cell r="AT162">
            <v>7210</v>
          </cell>
          <cell r="AU162">
            <v>14380</v>
          </cell>
          <cell r="AV162">
            <v>13557</v>
          </cell>
          <cell r="AW162">
            <v>12212</v>
          </cell>
          <cell r="AX162">
            <v>1743</v>
          </cell>
          <cell r="AY162">
            <v>5131</v>
          </cell>
          <cell r="AZ162">
            <v>24126</v>
          </cell>
          <cell r="BA162">
            <v>213015</v>
          </cell>
          <cell r="BB162">
            <v>19654</v>
          </cell>
          <cell r="BC162">
            <v>602</v>
          </cell>
          <cell r="BD162">
            <v>232955</v>
          </cell>
          <cell r="BE162">
            <v>-2.4</v>
          </cell>
          <cell r="BF162">
            <v>0.4</v>
          </cell>
          <cell r="BG162">
            <v>-1.8</v>
          </cell>
          <cell r="BH162">
            <v>0.9</v>
          </cell>
          <cell r="BI162">
            <v>2.6</v>
          </cell>
          <cell r="BJ162">
            <v>0.6</v>
          </cell>
          <cell r="BK162">
            <v>0.8</v>
          </cell>
          <cell r="BL162">
            <v>1.4</v>
          </cell>
          <cell r="BM162">
            <v>-5.5</v>
          </cell>
          <cell r="BN162">
            <v>0.5</v>
          </cell>
          <cell r="BO162">
            <v>1.7</v>
          </cell>
          <cell r="BP162">
            <v>0.3</v>
          </cell>
          <cell r="BQ162">
            <v>-1.5</v>
          </cell>
          <cell r="BR162">
            <v>1.3</v>
          </cell>
          <cell r="BS162">
            <v>1.4</v>
          </cell>
          <cell r="BT162">
            <v>0.7</v>
          </cell>
          <cell r="BU162">
            <v>1.8</v>
          </cell>
          <cell r="BV162">
            <v>0.5</v>
          </cell>
          <cell r="BW162">
            <v>0.6</v>
          </cell>
          <cell r="BX162">
            <v>1.4</v>
          </cell>
          <cell r="BY162">
            <v>3.3</v>
          </cell>
          <cell r="BZ162">
            <v>1.6</v>
          </cell>
          <cell r="CA162">
            <v>-0.6</v>
          </cell>
          <cell r="CB162">
            <v>0.8</v>
          </cell>
          <cell r="CC162">
            <v>2.9</v>
          </cell>
          <cell r="CD162">
            <v>1</v>
          </cell>
          <cell r="CE162">
            <v>1.9</v>
          </cell>
          <cell r="CF162">
            <v>1</v>
          </cell>
          <cell r="CG162">
            <v>-0.2</v>
          </cell>
          <cell r="CH162">
            <v>0.3</v>
          </cell>
          <cell r="CI162">
            <v>0.9</v>
          </cell>
          <cell r="CJ162">
            <v>0.7</v>
          </cell>
          <cell r="CK162">
            <v>3.5</v>
          </cell>
          <cell r="CL162">
            <v>2.8</v>
          </cell>
          <cell r="CM162">
            <v>3.2</v>
          </cell>
          <cell r="CN162">
            <v>4.5999999999999996</v>
          </cell>
          <cell r="CO162">
            <v>-4.7</v>
          </cell>
          <cell r="CP162">
            <v>2.2000000000000002</v>
          </cell>
          <cell r="CQ162">
            <v>0.1</v>
          </cell>
          <cell r="CR162">
            <v>3</v>
          </cell>
          <cell r="CS162">
            <v>2.1</v>
          </cell>
          <cell r="CT162">
            <v>3.5</v>
          </cell>
          <cell r="CU162">
            <v>1.6</v>
          </cell>
          <cell r="CV162">
            <v>2.1</v>
          </cell>
          <cell r="CW162">
            <v>3.5</v>
          </cell>
          <cell r="CX162">
            <v>-0.6</v>
          </cell>
          <cell r="CY162">
            <v>0.6</v>
          </cell>
          <cell r="CZ162">
            <v>0.7</v>
          </cell>
          <cell r="DA162">
            <v>1.2</v>
          </cell>
          <cell r="DB162">
            <v>0.7</v>
          </cell>
          <cell r="DC162">
            <v>0.7</v>
          </cell>
          <cell r="DD162">
            <v>1.1000000000000001</v>
          </cell>
          <cell r="DE162">
            <v>2.7</v>
          </cell>
          <cell r="DF162">
            <v>1.5</v>
          </cell>
          <cell r="DG162">
            <v>6234</v>
          </cell>
          <cell r="DH162">
            <v>946</v>
          </cell>
          <cell r="DI162">
            <v>7069</v>
          </cell>
          <cell r="DJ162">
            <v>1601</v>
          </cell>
          <cell r="DK162">
            <v>3679</v>
          </cell>
          <cell r="DL162">
            <v>1131</v>
          </cell>
          <cell r="DM162">
            <v>3218</v>
          </cell>
          <cell r="DN162">
            <v>9207</v>
          </cell>
          <cell r="DO162">
            <v>1645</v>
          </cell>
          <cell r="DP162">
            <v>10523</v>
          </cell>
          <cell r="DQ162">
            <v>5277</v>
          </cell>
          <cell r="DR162">
            <v>4999</v>
          </cell>
          <cell r="DS162">
            <v>3265</v>
          </cell>
          <cell r="DT162">
            <v>4019</v>
          </cell>
          <cell r="DU162">
            <v>6191</v>
          </cell>
          <cell r="DV162">
            <v>23208</v>
          </cell>
          <cell r="DW162">
            <v>4623</v>
          </cell>
          <cell r="DX162">
            <v>251</v>
          </cell>
          <cell r="DY162">
            <v>3206</v>
          </cell>
          <cell r="DZ162">
            <v>8021</v>
          </cell>
          <cell r="EA162">
            <v>3481</v>
          </cell>
          <cell r="EB162">
            <v>2610</v>
          </cell>
          <cell r="EC162">
            <v>7383</v>
          </cell>
          <cell r="ED162">
            <v>13422</v>
          </cell>
          <cell r="EE162">
            <v>9823</v>
          </cell>
          <cell r="EF162">
            <v>9250</v>
          </cell>
          <cell r="EG162">
            <v>6229</v>
          </cell>
          <cell r="EH162">
            <v>3373</v>
          </cell>
          <cell r="EI162">
            <v>1023</v>
          </cell>
          <cell r="EJ162">
            <v>1866</v>
          </cell>
          <cell r="EK162">
            <v>4991</v>
          </cell>
          <cell r="EL162">
            <v>11271</v>
          </cell>
          <cell r="EM162">
            <v>2463</v>
          </cell>
          <cell r="EN162">
            <v>2726</v>
          </cell>
          <cell r="EO162">
            <v>5154</v>
          </cell>
          <cell r="EP162">
            <v>8896</v>
          </cell>
          <cell r="EQ162">
            <v>7918</v>
          </cell>
          <cell r="ER162">
            <v>15928</v>
          </cell>
          <cell r="ES162">
            <v>1180</v>
          </cell>
          <cell r="ET162">
            <v>5892</v>
          </cell>
          <cell r="EU162">
            <v>7129</v>
          </cell>
          <cell r="EV162">
            <v>1328</v>
          </cell>
          <cell r="EW162">
            <v>11349</v>
          </cell>
          <cell r="EX162">
            <v>11636</v>
          </cell>
          <cell r="EY162">
            <v>7160</v>
          </cell>
          <cell r="EZ162">
            <v>14334</v>
          </cell>
          <cell r="FA162">
            <v>13567</v>
          </cell>
          <cell r="FB162">
            <v>12831</v>
          </cell>
          <cell r="FC162">
            <v>1741</v>
          </cell>
          <cell r="FD162">
            <v>5130</v>
          </cell>
          <cell r="FE162">
            <v>24120</v>
          </cell>
          <cell r="FF162">
            <v>213937</v>
          </cell>
          <cell r="FG162">
            <v>19818</v>
          </cell>
          <cell r="FH162">
            <v>1417</v>
          </cell>
          <cell r="FI162">
            <v>234847</v>
          </cell>
          <cell r="FJ162">
            <v>9.6</v>
          </cell>
          <cell r="FK162">
            <v>0.3</v>
          </cell>
          <cell r="FL162">
            <v>7.6</v>
          </cell>
          <cell r="FM162">
            <v>7.8</v>
          </cell>
          <cell r="FN162">
            <v>3.5</v>
          </cell>
          <cell r="FO162">
            <v>3</v>
          </cell>
          <cell r="FP162">
            <v>1.7</v>
          </cell>
          <cell r="FQ162">
            <v>3.8</v>
          </cell>
          <cell r="FR162">
            <v>-0.2</v>
          </cell>
          <cell r="FS162">
            <v>3.3</v>
          </cell>
          <cell r="FT162">
            <v>1.6</v>
          </cell>
          <cell r="FU162">
            <v>0.2</v>
          </cell>
          <cell r="FV162">
            <v>1.5</v>
          </cell>
          <cell r="FW162">
            <v>0.4</v>
          </cell>
          <cell r="FX162">
            <v>2.8</v>
          </cell>
          <cell r="FY162">
            <v>1.4</v>
          </cell>
          <cell r="FZ162">
            <v>3.4</v>
          </cell>
          <cell r="GA162">
            <v>2</v>
          </cell>
          <cell r="GB162">
            <v>-0.4</v>
          </cell>
          <cell r="GC162">
            <v>2.1</v>
          </cell>
          <cell r="GD162">
            <v>-3.3</v>
          </cell>
          <cell r="GE162">
            <v>9.6999999999999993</v>
          </cell>
          <cell r="GF162">
            <v>0</v>
          </cell>
          <cell r="GG162">
            <v>1.2</v>
          </cell>
          <cell r="GH162">
            <v>5.8</v>
          </cell>
          <cell r="GI162">
            <v>0.1</v>
          </cell>
          <cell r="GJ162">
            <v>0.4</v>
          </cell>
          <cell r="GK162">
            <v>3.4</v>
          </cell>
          <cell r="GL162">
            <v>-1.1000000000000001</v>
          </cell>
          <cell r="GM162">
            <v>-0.4</v>
          </cell>
          <cell r="GN162">
            <v>1.6</v>
          </cell>
          <cell r="GO162">
            <v>1.7</v>
          </cell>
          <cell r="GP162">
            <v>8.6</v>
          </cell>
          <cell r="GQ162">
            <v>2.1</v>
          </cell>
          <cell r="GR162">
            <v>5.8</v>
          </cell>
          <cell r="GS162">
            <v>4.8</v>
          </cell>
          <cell r="GT162">
            <v>-3.3</v>
          </cell>
          <cell r="GU162">
            <v>2.7</v>
          </cell>
          <cell r="GV162">
            <v>-1.2</v>
          </cell>
          <cell r="GW162">
            <v>1.4</v>
          </cell>
          <cell r="GX162">
            <v>0.7</v>
          </cell>
          <cell r="GY162">
            <v>2</v>
          </cell>
          <cell r="GZ162">
            <v>0.3</v>
          </cell>
          <cell r="HA162">
            <v>0.7</v>
          </cell>
          <cell r="HB162">
            <v>1.9</v>
          </cell>
          <cell r="HC162">
            <v>-3.7</v>
          </cell>
          <cell r="HD162">
            <v>0.7</v>
          </cell>
          <cell r="HE162">
            <v>7.6</v>
          </cell>
          <cell r="HF162">
            <v>1.5</v>
          </cell>
          <cell r="HG162">
            <v>0.5</v>
          </cell>
          <cell r="HH162">
            <v>0.6</v>
          </cell>
          <cell r="HI162">
            <v>2</v>
          </cell>
          <cell r="HJ162">
            <v>5.8</v>
          </cell>
          <cell r="HK162">
            <v>3</v>
          </cell>
          <cell r="HL162">
            <v>4126</v>
          </cell>
          <cell r="HM162">
            <v>942</v>
          </cell>
          <cell r="HN162">
            <v>5153</v>
          </cell>
          <cell r="HO162">
            <v>1585</v>
          </cell>
          <cell r="HP162">
            <v>3702</v>
          </cell>
          <cell r="HQ162">
            <v>1126</v>
          </cell>
          <cell r="HR162">
            <v>3238</v>
          </cell>
          <cell r="HS162">
            <v>9218</v>
          </cell>
          <cell r="HT162">
            <v>1742</v>
          </cell>
          <cell r="HU162">
            <v>10617</v>
          </cell>
          <cell r="HV162">
            <v>5055</v>
          </cell>
          <cell r="HW162">
            <v>4978</v>
          </cell>
          <cell r="HX162">
            <v>3274</v>
          </cell>
          <cell r="HY162">
            <v>3996</v>
          </cell>
          <cell r="HZ162">
            <v>6092</v>
          </cell>
          <cell r="IA162">
            <v>22881</v>
          </cell>
          <cell r="IB162">
            <v>4610</v>
          </cell>
          <cell r="IC162">
            <v>266</v>
          </cell>
          <cell r="ID162">
            <v>3082</v>
          </cell>
          <cell r="IE162">
            <v>7942</v>
          </cell>
          <cell r="IF162">
            <v>3479</v>
          </cell>
          <cell r="IG162">
            <v>2517</v>
          </cell>
          <cell r="IH162">
            <v>7676</v>
          </cell>
          <cell r="II162">
            <v>13628</v>
          </cell>
          <cell r="IJ162">
            <v>9894</v>
          </cell>
          <cell r="IK162">
            <v>9002</v>
          </cell>
          <cell r="IL162">
            <v>5976</v>
          </cell>
          <cell r="IM162">
            <v>3332</v>
          </cell>
          <cell r="IN162">
            <v>974</v>
          </cell>
          <cell r="IO162">
            <v>1852</v>
          </cell>
          <cell r="IP162">
            <v>4972</v>
          </cell>
          <cell r="IQ162">
            <v>11104</v>
          </cell>
        </row>
        <row r="163">
          <cell r="B163">
            <v>6067</v>
          </cell>
          <cell r="C163">
            <v>976</v>
          </cell>
          <cell r="D163">
            <v>6966</v>
          </cell>
          <cell r="E163">
            <v>1570</v>
          </cell>
          <cell r="F163">
            <v>3784</v>
          </cell>
          <cell r="G163">
            <v>1154</v>
          </cell>
          <cell r="H163">
            <v>3301</v>
          </cell>
          <cell r="I163">
            <v>9345</v>
          </cell>
          <cell r="J163">
            <v>1534</v>
          </cell>
          <cell r="K163">
            <v>10574</v>
          </cell>
          <cell r="L163">
            <v>5535</v>
          </cell>
          <cell r="M163">
            <v>5067</v>
          </cell>
          <cell r="N163">
            <v>3264</v>
          </cell>
          <cell r="O163">
            <v>4061</v>
          </cell>
          <cell r="P163">
            <v>6105</v>
          </cell>
          <cell r="Q163">
            <v>23470</v>
          </cell>
          <cell r="R163">
            <v>4700</v>
          </cell>
          <cell r="S163">
            <v>251</v>
          </cell>
          <cell r="T163">
            <v>3231</v>
          </cell>
          <cell r="U163">
            <v>8124</v>
          </cell>
          <cell r="V163">
            <v>3758</v>
          </cell>
          <cell r="W163">
            <v>2669</v>
          </cell>
          <cell r="X163">
            <v>7434</v>
          </cell>
          <cell r="Y163">
            <v>13816</v>
          </cell>
          <cell r="Z163">
            <v>9863</v>
          </cell>
          <cell r="AA163">
            <v>9364</v>
          </cell>
          <cell r="AB163">
            <v>6300</v>
          </cell>
          <cell r="AC163">
            <v>3429</v>
          </cell>
          <cell r="AD163">
            <v>1025</v>
          </cell>
          <cell r="AE163">
            <v>1854</v>
          </cell>
          <cell r="AF163">
            <v>5002</v>
          </cell>
          <cell r="AG163">
            <v>11278</v>
          </cell>
          <cell r="AH163">
            <v>2502</v>
          </cell>
          <cell r="AI163">
            <v>2808</v>
          </cell>
          <cell r="AJ163">
            <v>5270</v>
          </cell>
          <cell r="AK163">
            <v>9305</v>
          </cell>
          <cell r="AL163">
            <v>7374</v>
          </cell>
          <cell r="AM163">
            <v>16190</v>
          </cell>
          <cell r="AN163">
            <v>1162</v>
          </cell>
          <cell r="AO163">
            <v>6024</v>
          </cell>
          <cell r="AP163">
            <v>7214</v>
          </cell>
          <cell r="AQ163">
            <v>1368</v>
          </cell>
          <cell r="AR163">
            <v>11415</v>
          </cell>
          <cell r="AS163">
            <v>11778</v>
          </cell>
          <cell r="AT163">
            <v>7400</v>
          </cell>
          <cell r="AU163">
            <v>14280</v>
          </cell>
          <cell r="AV163">
            <v>13626</v>
          </cell>
          <cell r="AW163">
            <v>12421</v>
          </cell>
          <cell r="AX163">
            <v>1769</v>
          </cell>
          <cell r="AY163">
            <v>5146</v>
          </cell>
          <cell r="AZ163">
            <v>24266</v>
          </cell>
          <cell r="BA163">
            <v>215565</v>
          </cell>
          <cell r="BB163">
            <v>20123</v>
          </cell>
          <cell r="BC163">
            <v>598</v>
          </cell>
          <cell r="BD163">
            <v>235961</v>
          </cell>
          <cell r="BE163">
            <v>0</v>
          </cell>
          <cell r="BF163">
            <v>2</v>
          </cell>
          <cell r="BG163">
            <v>0.5</v>
          </cell>
          <cell r="BH163">
            <v>0.8</v>
          </cell>
          <cell r="BI163">
            <v>2.1</v>
          </cell>
          <cell r="BJ163">
            <v>3.6</v>
          </cell>
          <cell r="BK163">
            <v>2.6</v>
          </cell>
          <cell r="BL163">
            <v>2</v>
          </cell>
          <cell r="BM163">
            <v>-2</v>
          </cell>
          <cell r="BN163">
            <v>1.5</v>
          </cell>
          <cell r="BO163">
            <v>2.8</v>
          </cell>
          <cell r="BP163">
            <v>0.3</v>
          </cell>
          <cell r="BQ163">
            <v>0.6</v>
          </cell>
          <cell r="BR163">
            <v>1.5</v>
          </cell>
          <cell r="BS163">
            <v>-0.3</v>
          </cell>
          <cell r="BT163">
            <v>1</v>
          </cell>
          <cell r="BU163">
            <v>2.1</v>
          </cell>
          <cell r="BV163">
            <v>1.3</v>
          </cell>
          <cell r="BW163">
            <v>0.9</v>
          </cell>
          <cell r="BX163">
            <v>1.7</v>
          </cell>
          <cell r="BY163">
            <v>4.5999999999999996</v>
          </cell>
          <cell r="BZ163">
            <v>6.7</v>
          </cell>
          <cell r="CA163">
            <v>1.6</v>
          </cell>
          <cell r="CB163">
            <v>3.5</v>
          </cell>
          <cell r="CC163">
            <v>1.6</v>
          </cell>
          <cell r="CD163">
            <v>0.8</v>
          </cell>
          <cell r="CE163">
            <v>0.5</v>
          </cell>
          <cell r="CF163">
            <v>1.7</v>
          </cell>
          <cell r="CG163">
            <v>-0.5</v>
          </cell>
          <cell r="CH163">
            <v>-0.6</v>
          </cell>
          <cell r="CI163">
            <v>0.5</v>
          </cell>
          <cell r="CJ163">
            <v>0.4</v>
          </cell>
          <cell r="CK163">
            <v>3</v>
          </cell>
          <cell r="CL163">
            <v>2.4</v>
          </cell>
          <cell r="CM163">
            <v>2.8</v>
          </cell>
          <cell r="CN163">
            <v>4.5999999999999996</v>
          </cell>
          <cell r="CO163">
            <v>-5.9</v>
          </cell>
          <cell r="CP163">
            <v>1.9</v>
          </cell>
          <cell r="CQ163">
            <v>-1.8</v>
          </cell>
          <cell r="CR163">
            <v>1.6</v>
          </cell>
          <cell r="CS163">
            <v>0.6</v>
          </cell>
          <cell r="CT163">
            <v>2.2999999999999998</v>
          </cell>
          <cell r="CU163">
            <v>0.2</v>
          </cell>
          <cell r="CV163">
            <v>0.8</v>
          </cell>
          <cell r="CW163">
            <v>2.6</v>
          </cell>
          <cell r="CX163">
            <v>-0.7</v>
          </cell>
          <cell r="CY163">
            <v>0.5</v>
          </cell>
          <cell r="CZ163">
            <v>1.7</v>
          </cell>
          <cell r="DA163">
            <v>1.5</v>
          </cell>
          <cell r="DB163">
            <v>0.3</v>
          </cell>
          <cell r="DC163">
            <v>0.6</v>
          </cell>
          <cell r="DD163">
            <v>1.2</v>
          </cell>
          <cell r="DE163">
            <v>2.4</v>
          </cell>
          <cell r="DF163">
            <v>1.3</v>
          </cell>
          <cell r="DG163">
            <v>6030</v>
          </cell>
          <cell r="DH163">
            <v>987</v>
          </cell>
          <cell r="DI163">
            <v>6951</v>
          </cell>
          <cell r="DJ163">
            <v>1564</v>
          </cell>
          <cell r="DK163">
            <v>3832</v>
          </cell>
          <cell r="DL163">
            <v>1124</v>
          </cell>
          <cell r="DM163">
            <v>3283</v>
          </cell>
          <cell r="DN163">
            <v>9348</v>
          </cell>
          <cell r="DO163">
            <v>1387</v>
          </cell>
          <cell r="DP163">
            <v>10463</v>
          </cell>
          <cell r="DQ163">
            <v>5707</v>
          </cell>
          <cell r="DR163">
            <v>5109</v>
          </cell>
          <cell r="DS163">
            <v>3286</v>
          </cell>
          <cell r="DT163">
            <v>4020</v>
          </cell>
          <cell r="DU163">
            <v>6050</v>
          </cell>
          <cell r="DV163">
            <v>23587</v>
          </cell>
          <cell r="DW163">
            <v>4700</v>
          </cell>
          <cell r="DX163">
            <v>247</v>
          </cell>
          <cell r="DY163">
            <v>3194</v>
          </cell>
          <cell r="DZ163">
            <v>8087</v>
          </cell>
          <cell r="EA163">
            <v>3758</v>
          </cell>
          <cell r="EB163">
            <v>2584</v>
          </cell>
          <cell r="EC163">
            <v>7308</v>
          </cell>
          <cell r="ED163">
            <v>13608</v>
          </cell>
          <cell r="EE163">
            <v>9964</v>
          </cell>
          <cell r="EF163">
            <v>9390</v>
          </cell>
          <cell r="EG163">
            <v>6321</v>
          </cell>
          <cell r="EH163">
            <v>3451</v>
          </cell>
          <cell r="EI163">
            <v>1032</v>
          </cell>
          <cell r="EJ163">
            <v>1844</v>
          </cell>
          <cell r="EK163">
            <v>4992</v>
          </cell>
          <cell r="EL163">
            <v>11274</v>
          </cell>
          <cell r="EM163">
            <v>2520</v>
          </cell>
          <cell r="EN163">
            <v>2811</v>
          </cell>
          <cell r="EO163">
            <v>5295</v>
          </cell>
          <cell r="EP163">
            <v>9325</v>
          </cell>
          <cell r="EQ163">
            <v>7371</v>
          </cell>
          <cell r="ER163">
            <v>16221</v>
          </cell>
          <cell r="ES163">
            <v>1171</v>
          </cell>
          <cell r="ET163">
            <v>6087</v>
          </cell>
          <cell r="EU163">
            <v>7282</v>
          </cell>
          <cell r="EV163">
            <v>1382</v>
          </cell>
          <cell r="EW163">
            <v>11504</v>
          </cell>
          <cell r="EX163">
            <v>11877</v>
          </cell>
          <cell r="EY163">
            <v>7477</v>
          </cell>
          <cell r="EZ163">
            <v>13954</v>
          </cell>
          <cell r="FA163">
            <v>13616</v>
          </cell>
          <cell r="FB163">
            <v>11572</v>
          </cell>
          <cell r="FC163">
            <v>1774</v>
          </cell>
          <cell r="FD163">
            <v>5150</v>
          </cell>
          <cell r="FE163">
            <v>24258</v>
          </cell>
          <cell r="FF163">
            <v>214679</v>
          </cell>
          <cell r="FG163">
            <v>20286</v>
          </cell>
          <cell r="FH163">
            <v>513</v>
          </cell>
          <cell r="FI163">
            <v>235147</v>
          </cell>
          <cell r="FJ163">
            <v>-3.3</v>
          </cell>
          <cell r="FK163">
            <v>4.3</v>
          </cell>
          <cell r="FL163">
            <v>-1.7</v>
          </cell>
          <cell r="FM163">
            <v>-2.2999999999999998</v>
          </cell>
          <cell r="FN163">
            <v>4.2</v>
          </cell>
          <cell r="FO163">
            <v>-0.6</v>
          </cell>
          <cell r="FP163">
            <v>2</v>
          </cell>
          <cell r="FQ163">
            <v>1.5</v>
          </cell>
          <cell r="FR163">
            <v>-15.7</v>
          </cell>
          <cell r="FS163">
            <v>-0.6</v>
          </cell>
          <cell r="FT163">
            <v>8.1</v>
          </cell>
          <cell r="FU163">
            <v>2.2000000000000002</v>
          </cell>
          <cell r="FV163">
            <v>0.7</v>
          </cell>
          <cell r="FW163">
            <v>0</v>
          </cell>
          <cell r="FX163">
            <v>-2.2999999999999998</v>
          </cell>
          <cell r="FY163">
            <v>1.6</v>
          </cell>
          <cell r="FZ163">
            <v>1.7</v>
          </cell>
          <cell r="GA163">
            <v>-1.3</v>
          </cell>
          <cell r="GB163">
            <v>-0.4</v>
          </cell>
          <cell r="GC163">
            <v>0.8</v>
          </cell>
          <cell r="GD163">
            <v>7.9</v>
          </cell>
          <cell r="GE163">
            <v>-1</v>
          </cell>
          <cell r="GF163">
            <v>-1</v>
          </cell>
          <cell r="GG163">
            <v>1.4</v>
          </cell>
          <cell r="GH163">
            <v>1.4</v>
          </cell>
          <cell r="GI163">
            <v>1.5</v>
          </cell>
          <cell r="GJ163">
            <v>1.5</v>
          </cell>
          <cell r="GK163">
            <v>2.2999999999999998</v>
          </cell>
          <cell r="GL163">
            <v>0.8</v>
          </cell>
          <cell r="GM163">
            <v>-1.1000000000000001</v>
          </cell>
          <cell r="GN163">
            <v>0</v>
          </cell>
          <cell r="GO163">
            <v>0</v>
          </cell>
          <cell r="GP163">
            <v>2.2999999999999998</v>
          </cell>
          <cell r="GQ163">
            <v>3.1</v>
          </cell>
          <cell r="GR163">
            <v>2.7</v>
          </cell>
          <cell r="GS163">
            <v>4.8</v>
          </cell>
          <cell r="GT163">
            <v>-6.9</v>
          </cell>
          <cell r="GU163">
            <v>1.8</v>
          </cell>
          <cell r="GV163">
            <v>-0.8</v>
          </cell>
          <cell r="GW163">
            <v>3.3</v>
          </cell>
          <cell r="GX163">
            <v>2.2000000000000002</v>
          </cell>
          <cell r="GY163">
            <v>4</v>
          </cell>
          <cell r="GZ163">
            <v>1.4</v>
          </cell>
          <cell r="HA163">
            <v>2.1</v>
          </cell>
          <cell r="HB163">
            <v>4.4000000000000004</v>
          </cell>
          <cell r="HC163">
            <v>-2.7</v>
          </cell>
          <cell r="HD163">
            <v>0.4</v>
          </cell>
          <cell r="HE163">
            <v>-9.8000000000000007</v>
          </cell>
          <cell r="HF163">
            <v>1.9</v>
          </cell>
          <cell r="HG163">
            <v>0.4</v>
          </cell>
          <cell r="HH163">
            <v>0.6</v>
          </cell>
          <cell r="HI163">
            <v>0.3</v>
          </cell>
          <cell r="HJ163">
            <v>2.4</v>
          </cell>
          <cell r="HK163">
            <v>0.1</v>
          </cell>
          <cell r="HL163">
            <v>3760</v>
          </cell>
          <cell r="HM163">
            <v>994</v>
          </cell>
          <cell r="HN163">
            <v>4919</v>
          </cell>
          <cell r="HO163">
            <v>1632</v>
          </cell>
          <cell r="HP163">
            <v>4031</v>
          </cell>
          <cell r="HQ163">
            <v>1156</v>
          </cell>
          <cell r="HR163">
            <v>3315</v>
          </cell>
          <cell r="HS163">
            <v>9694</v>
          </cell>
          <cell r="HT163">
            <v>1401</v>
          </cell>
          <cell r="HU163">
            <v>10828</v>
          </cell>
          <cell r="HV163">
            <v>5698</v>
          </cell>
          <cell r="HW163">
            <v>5214</v>
          </cell>
          <cell r="HX163">
            <v>3410</v>
          </cell>
          <cell r="HY163">
            <v>4174</v>
          </cell>
          <cell r="HZ163">
            <v>6227</v>
          </cell>
          <cell r="IA163">
            <v>24159</v>
          </cell>
          <cell r="IB163">
            <v>4899</v>
          </cell>
          <cell r="IC163">
            <v>286</v>
          </cell>
          <cell r="ID163">
            <v>3076</v>
          </cell>
          <cell r="IE163">
            <v>8298</v>
          </cell>
          <cell r="IF163">
            <v>3889</v>
          </cell>
          <cell r="IG163">
            <v>2737</v>
          </cell>
          <cell r="IH163">
            <v>7285</v>
          </cell>
          <cell r="II163">
            <v>13910</v>
          </cell>
          <cell r="IJ163">
            <v>9990</v>
          </cell>
          <cell r="IK163">
            <v>9157</v>
          </cell>
          <cell r="IL163">
            <v>6236</v>
          </cell>
          <cell r="IM163">
            <v>3438</v>
          </cell>
          <cell r="IN163">
            <v>1080</v>
          </cell>
          <cell r="IO163">
            <v>1882</v>
          </cell>
          <cell r="IP163">
            <v>5009</v>
          </cell>
          <cell r="IQ163">
            <v>11407</v>
          </cell>
        </row>
        <row r="164">
          <cell r="B164">
            <v>6160</v>
          </cell>
          <cell r="C164">
            <v>986</v>
          </cell>
          <cell r="D164">
            <v>7068</v>
          </cell>
          <cell r="E164">
            <v>1566</v>
          </cell>
          <cell r="F164">
            <v>3798</v>
          </cell>
          <cell r="G164">
            <v>1200</v>
          </cell>
          <cell r="H164">
            <v>3376</v>
          </cell>
          <cell r="I164">
            <v>9453</v>
          </cell>
          <cell r="J164">
            <v>1669</v>
          </cell>
          <cell r="K164">
            <v>10788</v>
          </cell>
          <cell r="L164">
            <v>5650</v>
          </cell>
          <cell r="M164">
            <v>5130</v>
          </cell>
          <cell r="N164">
            <v>3323</v>
          </cell>
          <cell r="O164">
            <v>4113</v>
          </cell>
          <cell r="P164">
            <v>6026</v>
          </cell>
          <cell r="Q164">
            <v>23686</v>
          </cell>
          <cell r="R164">
            <v>4758</v>
          </cell>
          <cell r="S164">
            <v>255</v>
          </cell>
          <cell r="T164">
            <v>3275</v>
          </cell>
          <cell r="U164">
            <v>8232</v>
          </cell>
          <cell r="V164">
            <v>3940</v>
          </cell>
          <cell r="W164">
            <v>2883</v>
          </cell>
          <cell r="X164">
            <v>7674</v>
          </cell>
          <cell r="Y164">
            <v>14472</v>
          </cell>
          <cell r="Z164">
            <v>9910</v>
          </cell>
          <cell r="AA164">
            <v>9424</v>
          </cell>
          <cell r="AB164">
            <v>6282</v>
          </cell>
          <cell r="AC164">
            <v>3465</v>
          </cell>
          <cell r="AD164">
            <v>1020</v>
          </cell>
          <cell r="AE164">
            <v>1845</v>
          </cell>
          <cell r="AF164">
            <v>5011</v>
          </cell>
          <cell r="AG164">
            <v>11303</v>
          </cell>
          <cell r="AH164">
            <v>2536</v>
          </cell>
          <cell r="AI164">
            <v>2849</v>
          </cell>
          <cell r="AJ164">
            <v>5345</v>
          </cell>
          <cell r="AK164">
            <v>9639</v>
          </cell>
          <cell r="AL164">
            <v>6953</v>
          </cell>
          <cell r="AM164">
            <v>16408</v>
          </cell>
          <cell r="AN164">
            <v>1131</v>
          </cell>
          <cell r="AO164">
            <v>6038</v>
          </cell>
          <cell r="AP164">
            <v>7174</v>
          </cell>
          <cell r="AQ164">
            <v>1388</v>
          </cell>
          <cell r="AR164">
            <v>11364</v>
          </cell>
          <cell r="AS164">
            <v>11787</v>
          </cell>
          <cell r="AT164">
            <v>7528</v>
          </cell>
          <cell r="AU164">
            <v>14258</v>
          </cell>
          <cell r="AV164">
            <v>13701</v>
          </cell>
          <cell r="AW164">
            <v>12701</v>
          </cell>
          <cell r="AX164">
            <v>1794</v>
          </cell>
          <cell r="AY164">
            <v>5157</v>
          </cell>
          <cell r="AZ164">
            <v>24410</v>
          </cell>
          <cell r="BA164">
            <v>217904</v>
          </cell>
          <cell r="BB164">
            <v>20432</v>
          </cell>
          <cell r="BC164">
            <v>107</v>
          </cell>
          <cell r="BD164">
            <v>238115</v>
          </cell>
          <cell r="BE164">
            <v>1.5</v>
          </cell>
          <cell r="BF164">
            <v>1.1000000000000001</v>
          </cell>
          <cell r="BG164">
            <v>1.5</v>
          </cell>
          <cell r="BH164">
            <v>-0.3</v>
          </cell>
          <cell r="BI164">
            <v>0.4</v>
          </cell>
          <cell r="BJ164">
            <v>4</v>
          </cell>
          <cell r="BK164">
            <v>2.2999999999999998</v>
          </cell>
          <cell r="BL164">
            <v>1.2</v>
          </cell>
          <cell r="BM164">
            <v>8.8000000000000007</v>
          </cell>
          <cell r="BN164">
            <v>2</v>
          </cell>
          <cell r="BO164">
            <v>2.1</v>
          </cell>
          <cell r="BP164">
            <v>1.3</v>
          </cell>
          <cell r="BQ164">
            <v>1.8</v>
          </cell>
          <cell r="BR164">
            <v>1.3</v>
          </cell>
          <cell r="BS164">
            <v>-1.3</v>
          </cell>
          <cell r="BT164">
            <v>0.9</v>
          </cell>
          <cell r="BU164">
            <v>1.2</v>
          </cell>
          <cell r="BV164">
            <v>1.7</v>
          </cell>
          <cell r="BW164">
            <v>1.4</v>
          </cell>
          <cell r="BX164">
            <v>1.3</v>
          </cell>
          <cell r="BY164">
            <v>4.8</v>
          </cell>
          <cell r="BZ164">
            <v>8</v>
          </cell>
          <cell r="CA164">
            <v>3.2</v>
          </cell>
          <cell r="CB164">
            <v>4.7</v>
          </cell>
          <cell r="CC164">
            <v>0.5</v>
          </cell>
          <cell r="CD164">
            <v>0.6</v>
          </cell>
          <cell r="CE164">
            <v>-0.3</v>
          </cell>
          <cell r="CF164">
            <v>1</v>
          </cell>
          <cell r="CG164">
            <v>-0.4</v>
          </cell>
          <cell r="CH164">
            <v>-0.5</v>
          </cell>
          <cell r="CI164">
            <v>0.2</v>
          </cell>
          <cell r="CJ164">
            <v>0.2</v>
          </cell>
          <cell r="CK164">
            <v>1.4</v>
          </cell>
          <cell r="CL164">
            <v>1.4</v>
          </cell>
          <cell r="CM164">
            <v>1.4</v>
          </cell>
          <cell r="CN164">
            <v>3.6</v>
          </cell>
          <cell r="CO164">
            <v>-5.7</v>
          </cell>
          <cell r="CP164">
            <v>1.3</v>
          </cell>
          <cell r="CQ164">
            <v>-2.7</v>
          </cell>
          <cell r="CR164">
            <v>0.2</v>
          </cell>
          <cell r="CS164">
            <v>-0.6</v>
          </cell>
          <cell r="CT164">
            <v>1.5</v>
          </cell>
          <cell r="CU164">
            <v>-0.4</v>
          </cell>
          <cell r="CV164">
            <v>0.1</v>
          </cell>
          <cell r="CW164">
            <v>1.7</v>
          </cell>
          <cell r="CX164">
            <v>-0.2</v>
          </cell>
          <cell r="CY164">
            <v>0.5</v>
          </cell>
          <cell r="CZ164">
            <v>2.2999999999999998</v>
          </cell>
          <cell r="DA164">
            <v>1.4</v>
          </cell>
          <cell r="DB164">
            <v>0.2</v>
          </cell>
          <cell r="DC164">
            <v>0.6</v>
          </cell>
          <cell r="DD164">
            <v>1.1000000000000001</v>
          </cell>
          <cell r="DE164">
            <v>1.5</v>
          </cell>
          <cell r="DF164">
            <v>0.9</v>
          </cell>
          <cell r="DG164">
            <v>6283</v>
          </cell>
          <cell r="DH164">
            <v>990</v>
          </cell>
          <cell r="DI164">
            <v>7183</v>
          </cell>
          <cell r="DJ164">
            <v>1552</v>
          </cell>
          <cell r="DK164">
            <v>3882</v>
          </cell>
          <cell r="DL164">
            <v>1211</v>
          </cell>
          <cell r="DM164">
            <v>3425</v>
          </cell>
          <cell r="DN164">
            <v>9560</v>
          </cell>
          <cell r="DO164">
            <v>1674</v>
          </cell>
          <cell r="DP164">
            <v>10899</v>
          </cell>
          <cell r="DQ164">
            <v>5598</v>
          </cell>
          <cell r="DR164">
            <v>5151</v>
          </cell>
          <cell r="DS164">
            <v>3269</v>
          </cell>
          <cell r="DT164">
            <v>4125</v>
          </cell>
          <cell r="DU164">
            <v>6111</v>
          </cell>
          <cell r="DV164">
            <v>23682</v>
          </cell>
          <cell r="DW164">
            <v>4787</v>
          </cell>
          <cell r="DX164">
            <v>255</v>
          </cell>
          <cell r="DY164">
            <v>3288</v>
          </cell>
          <cell r="DZ164">
            <v>8273</v>
          </cell>
          <cell r="EA164">
            <v>3968</v>
          </cell>
          <cell r="EB164">
            <v>2828</v>
          </cell>
          <cell r="EC164">
            <v>7640</v>
          </cell>
          <cell r="ED164">
            <v>14406</v>
          </cell>
          <cell r="EE164">
            <v>9798</v>
          </cell>
          <cell r="EF164">
            <v>9435</v>
          </cell>
          <cell r="EG164">
            <v>6338</v>
          </cell>
          <cell r="EH164">
            <v>3486</v>
          </cell>
          <cell r="EI164">
            <v>1018</v>
          </cell>
          <cell r="EJ164">
            <v>1857</v>
          </cell>
          <cell r="EK164">
            <v>5041</v>
          </cell>
          <cell r="EL164">
            <v>11336</v>
          </cell>
          <cell r="EM164">
            <v>2562</v>
          </cell>
          <cell r="EN164">
            <v>2886</v>
          </cell>
          <cell r="EO164">
            <v>5405</v>
          </cell>
          <cell r="EP164">
            <v>9662</v>
          </cell>
          <cell r="EQ164">
            <v>6880</v>
          </cell>
          <cell r="ER164">
            <v>16395</v>
          </cell>
          <cell r="ES164">
            <v>1127</v>
          </cell>
          <cell r="ET164">
            <v>6024</v>
          </cell>
          <cell r="EU164">
            <v>7154</v>
          </cell>
          <cell r="EV164">
            <v>1385</v>
          </cell>
          <cell r="EW164">
            <v>11329</v>
          </cell>
          <cell r="EX164">
            <v>11753</v>
          </cell>
          <cell r="EY164">
            <v>7513</v>
          </cell>
          <cell r="EZ164">
            <v>14386</v>
          </cell>
          <cell r="FA164">
            <v>13701</v>
          </cell>
          <cell r="FB164">
            <v>13240</v>
          </cell>
          <cell r="FC164">
            <v>1797</v>
          </cell>
          <cell r="FD164">
            <v>5157</v>
          </cell>
          <cell r="FE164">
            <v>24409</v>
          </cell>
          <cell r="FF164">
            <v>218737</v>
          </cell>
          <cell r="FG164">
            <v>20420</v>
          </cell>
          <cell r="FH164">
            <v>-439</v>
          </cell>
          <cell r="FI164">
            <v>238394</v>
          </cell>
          <cell r="FJ164">
            <v>4.2</v>
          </cell>
          <cell r="FK164">
            <v>0.3</v>
          </cell>
          <cell r="FL164">
            <v>3.3</v>
          </cell>
          <cell r="FM164">
            <v>-0.8</v>
          </cell>
          <cell r="FN164">
            <v>1.3</v>
          </cell>
          <cell r="FO164">
            <v>7.7</v>
          </cell>
          <cell r="FP164">
            <v>4.3</v>
          </cell>
          <cell r="FQ164">
            <v>2.2999999999999998</v>
          </cell>
          <cell r="FR164">
            <v>20.8</v>
          </cell>
          <cell r="FS164">
            <v>4.2</v>
          </cell>
          <cell r="FT164">
            <v>-1.9</v>
          </cell>
          <cell r="FU164">
            <v>0.8</v>
          </cell>
          <cell r="FV164">
            <v>-0.5</v>
          </cell>
          <cell r="FW164">
            <v>2.6</v>
          </cell>
          <cell r="FX164">
            <v>1</v>
          </cell>
          <cell r="FY164">
            <v>0.4</v>
          </cell>
          <cell r="FZ164">
            <v>1.9</v>
          </cell>
          <cell r="GA164">
            <v>3.2</v>
          </cell>
          <cell r="GB164">
            <v>2.9</v>
          </cell>
          <cell r="GC164">
            <v>2.2999999999999998</v>
          </cell>
          <cell r="GD164">
            <v>5.6</v>
          </cell>
          <cell r="GE164">
            <v>9.5</v>
          </cell>
          <cell r="GF164">
            <v>4.5</v>
          </cell>
          <cell r="GG164">
            <v>5.9</v>
          </cell>
          <cell r="GH164">
            <v>-1.7</v>
          </cell>
          <cell r="GI164">
            <v>0.5</v>
          </cell>
          <cell r="GJ164">
            <v>0.3</v>
          </cell>
          <cell r="GK164">
            <v>1</v>
          </cell>
          <cell r="GL164">
            <v>-1.4</v>
          </cell>
          <cell r="GM164">
            <v>0.7</v>
          </cell>
          <cell r="GN164">
            <v>1</v>
          </cell>
          <cell r="GO164">
            <v>0.6</v>
          </cell>
          <cell r="GP164">
            <v>1.6</v>
          </cell>
          <cell r="GQ164">
            <v>2.7</v>
          </cell>
          <cell r="GR164">
            <v>2.1</v>
          </cell>
          <cell r="GS164">
            <v>3.6</v>
          </cell>
          <cell r="GT164">
            <v>-6.7</v>
          </cell>
          <cell r="GU164">
            <v>1.1000000000000001</v>
          </cell>
          <cell r="GV164">
            <v>-3.8</v>
          </cell>
          <cell r="GW164">
            <v>-1</v>
          </cell>
          <cell r="GX164">
            <v>-1.8</v>
          </cell>
          <cell r="GY164">
            <v>0.3</v>
          </cell>
          <cell r="GZ164">
            <v>-1.5</v>
          </cell>
          <cell r="HA164">
            <v>-1</v>
          </cell>
          <cell r="HB164">
            <v>0.5</v>
          </cell>
          <cell r="HC164">
            <v>3.1</v>
          </cell>
          <cell r="HD164">
            <v>0.6</v>
          </cell>
          <cell r="HE164">
            <v>14.4</v>
          </cell>
          <cell r="HF164">
            <v>1.3</v>
          </cell>
          <cell r="HG164">
            <v>0.1</v>
          </cell>
          <cell r="HH164">
            <v>0.6</v>
          </cell>
          <cell r="HI164">
            <v>1.9</v>
          </cell>
          <cell r="HJ164">
            <v>0.7</v>
          </cell>
          <cell r="HK164">
            <v>1.4</v>
          </cell>
          <cell r="HL164">
            <v>11643</v>
          </cell>
          <cell r="HM164">
            <v>993</v>
          </cell>
          <cell r="HN164">
            <v>11994</v>
          </cell>
          <cell r="HO164">
            <v>1515</v>
          </cell>
          <cell r="HP164">
            <v>3795</v>
          </cell>
          <cell r="HQ164">
            <v>1234</v>
          </cell>
          <cell r="HR164">
            <v>3483</v>
          </cell>
          <cell r="HS164">
            <v>9477</v>
          </cell>
          <cell r="HT164">
            <v>1755</v>
          </cell>
          <cell r="HU164">
            <v>10878</v>
          </cell>
          <cell r="HV164">
            <v>6013</v>
          </cell>
          <cell r="HW164">
            <v>5150</v>
          </cell>
          <cell r="HX164">
            <v>3343</v>
          </cell>
          <cell r="HY164">
            <v>4240</v>
          </cell>
          <cell r="HZ164">
            <v>6354</v>
          </cell>
          <cell r="IA164">
            <v>24532</v>
          </cell>
          <cell r="IB164">
            <v>4653</v>
          </cell>
          <cell r="IC164">
            <v>238</v>
          </cell>
          <cell r="ID164">
            <v>3384</v>
          </cell>
          <cell r="IE164">
            <v>8166</v>
          </cell>
          <cell r="IF164">
            <v>4211</v>
          </cell>
          <cell r="IG164">
            <v>2992</v>
          </cell>
          <cell r="IH164">
            <v>7993</v>
          </cell>
          <cell r="II164">
            <v>15196</v>
          </cell>
          <cell r="IJ164">
            <v>10166</v>
          </cell>
          <cell r="IK164">
            <v>10375</v>
          </cell>
          <cell r="IL164">
            <v>6675</v>
          </cell>
          <cell r="IM164">
            <v>3630</v>
          </cell>
          <cell r="IN164">
            <v>1047</v>
          </cell>
          <cell r="IO164">
            <v>1893</v>
          </cell>
          <cell r="IP164">
            <v>5134</v>
          </cell>
          <cell r="IQ164">
            <v>11672</v>
          </cell>
        </row>
        <row r="165">
          <cell r="B165">
            <v>6247</v>
          </cell>
          <cell r="C165">
            <v>987</v>
          </cell>
          <cell r="D165">
            <v>7146</v>
          </cell>
          <cell r="E165">
            <v>1540</v>
          </cell>
          <cell r="F165">
            <v>3831</v>
          </cell>
          <cell r="G165">
            <v>1210</v>
          </cell>
          <cell r="H165">
            <v>3419</v>
          </cell>
          <cell r="I165">
            <v>9506</v>
          </cell>
          <cell r="J165">
            <v>1798</v>
          </cell>
          <cell r="K165">
            <v>10948</v>
          </cell>
          <cell r="L165">
            <v>5669</v>
          </cell>
          <cell r="M165">
            <v>5175</v>
          </cell>
          <cell r="N165">
            <v>3381</v>
          </cell>
          <cell r="O165">
            <v>4165</v>
          </cell>
          <cell r="P165">
            <v>5987</v>
          </cell>
          <cell r="Q165">
            <v>23838</v>
          </cell>
          <cell r="R165">
            <v>4770</v>
          </cell>
          <cell r="S165">
            <v>260</v>
          </cell>
          <cell r="T165">
            <v>3323</v>
          </cell>
          <cell r="U165">
            <v>8293</v>
          </cell>
          <cell r="V165">
            <v>4056</v>
          </cell>
          <cell r="W165">
            <v>3036</v>
          </cell>
          <cell r="X165">
            <v>7972</v>
          </cell>
          <cell r="Y165">
            <v>15046</v>
          </cell>
          <cell r="Z165">
            <v>9954</v>
          </cell>
          <cell r="AA165">
            <v>9511</v>
          </cell>
          <cell r="AB165">
            <v>6295</v>
          </cell>
          <cell r="AC165">
            <v>3475</v>
          </cell>
          <cell r="AD165">
            <v>1020</v>
          </cell>
          <cell r="AE165">
            <v>1838</v>
          </cell>
          <cell r="AF165">
            <v>5046</v>
          </cell>
          <cell r="AG165">
            <v>11364</v>
          </cell>
          <cell r="AH165">
            <v>2546</v>
          </cell>
          <cell r="AI165">
            <v>2843</v>
          </cell>
          <cell r="AJ165">
            <v>5351</v>
          </cell>
          <cell r="AK165">
            <v>9912</v>
          </cell>
          <cell r="AL165">
            <v>6731</v>
          </cell>
          <cell r="AM165">
            <v>16642</v>
          </cell>
          <cell r="AN165">
            <v>1110</v>
          </cell>
          <cell r="AO165">
            <v>6014</v>
          </cell>
          <cell r="AP165">
            <v>7117</v>
          </cell>
          <cell r="AQ165">
            <v>1412</v>
          </cell>
          <cell r="AR165">
            <v>11408</v>
          </cell>
          <cell r="AS165">
            <v>11876</v>
          </cell>
          <cell r="AT165">
            <v>7644</v>
          </cell>
          <cell r="AU165">
            <v>14280</v>
          </cell>
          <cell r="AV165">
            <v>13803</v>
          </cell>
          <cell r="AW165">
            <v>12945</v>
          </cell>
          <cell r="AX165">
            <v>1818</v>
          </cell>
          <cell r="AY165">
            <v>5181</v>
          </cell>
          <cell r="AZ165">
            <v>24546</v>
          </cell>
          <cell r="BA165">
            <v>219996</v>
          </cell>
          <cell r="BB165">
            <v>20654</v>
          </cell>
          <cell r="BC165">
            <v>-145</v>
          </cell>
          <cell r="BD165">
            <v>240175</v>
          </cell>
          <cell r="BE165">
            <v>1.4</v>
          </cell>
          <cell r="BF165">
            <v>0.1</v>
          </cell>
          <cell r="BG165">
            <v>1.1000000000000001</v>
          </cell>
          <cell r="BH165">
            <v>-1.6</v>
          </cell>
          <cell r="BI165">
            <v>0.9</v>
          </cell>
          <cell r="BJ165">
            <v>0.9</v>
          </cell>
          <cell r="BK165">
            <v>1.3</v>
          </cell>
          <cell r="BL165">
            <v>0.6</v>
          </cell>
          <cell r="BM165">
            <v>7.8</v>
          </cell>
          <cell r="BN165">
            <v>1.5</v>
          </cell>
          <cell r="BO165">
            <v>0.3</v>
          </cell>
          <cell r="BP165">
            <v>0.9</v>
          </cell>
          <cell r="BQ165">
            <v>1.8</v>
          </cell>
          <cell r="BR165">
            <v>1.3</v>
          </cell>
          <cell r="BS165">
            <v>-0.6</v>
          </cell>
          <cell r="BT165">
            <v>0.6</v>
          </cell>
          <cell r="BU165">
            <v>0.2</v>
          </cell>
          <cell r="BV165">
            <v>2</v>
          </cell>
          <cell r="BW165">
            <v>1.5</v>
          </cell>
          <cell r="BX165">
            <v>0.7</v>
          </cell>
          <cell r="BY165">
            <v>3</v>
          </cell>
          <cell r="BZ165">
            <v>5.3</v>
          </cell>
          <cell r="CA165">
            <v>3.9</v>
          </cell>
          <cell r="CB165">
            <v>4</v>
          </cell>
          <cell r="CC165">
            <v>0.4</v>
          </cell>
          <cell r="CD165">
            <v>0.9</v>
          </cell>
          <cell r="CE165">
            <v>0.2</v>
          </cell>
          <cell r="CF165">
            <v>0.3</v>
          </cell>
          <cell r="CG165">
            <v>0</v>
          </cell>
          <cell r="CH165">
            <v>-0.4</v>
          </cell>
          <cell r="CI165">
            <v>0.7</v>
          </cell>
          <cell r="CJ165">
            <v>0.5</v>
          </cell>
          <cell r="CK165">
            <v>0.4</v>
          </cell>
          <cell r="CL165">
            <v>-0.2</v>
          </cell>
          <cell r="CM165">
            <v>0.1</v>
          </cell>
          <cell r="CN165">
            <v>2.8</v>
          </cell>
          <cell r="CO165">
            <v>-3.2</v>
          </cell>
          <cell r="CP165">
            <v>1.4</v>
          </cell>
          <cell r="CQ165">
            <v>-1.9</v>
          </cell>
          <cell r="CR165">
            <v>-0.4</v>
          </cell>
          <cell r="CS165">
            <v>-0.8</v>
          </cell>
          <cell r="CT165">
            <v>1.7</v>
          </cell>
          <cell r="CU165">
            <v>0.4</v>
          </cell>
          <cell r="CV165">
            <v>0.8</v>
          </cell>
          <cell r="CW165">
            <v>1.5</v>
          </cell>
          <cell r="CX165">
            <v>0.2</v>
          </cell>
          <cell r="CY165">
            <v>0.7</v>
          </cell>
          <cell r="CZ165">
            <v>1.9</v>
          </cell>
          <cell r="DA165">
            <v>1.4</v>
          </cell>
          <cell r="DB165">
            <v>0.5</v>
          </cell>
          <cell r="DC165">
            <v>0.6</v>
          </cell>
          <cell r="DD165">
            <v>1</v>
          </cell>
          <cell r="DE165">
            <v>1.1000000000000001</v>
          </cell>
          <cell r="DF165">
            <v>0.9</v>
          </cell>
          <cell r="DG165">
            <v>6105</v>
          </cell>
          <cell r="DH165">
            <v>986</v>
          </cell>
          <cell r="DI165">
            <v>7017</v>
          </cell>
          <cell r="DJ165">
            <v>1563</v>
          </cell>
          <cell r="DK165">
            <v>3641</v>
          </cell>
          <cell r="DL165">
            <v>1242</v>
          </cell>
          <cell r="DM165">
            <v>3432</v>
          </cell>
          <cell r="DN165">
            <v>9385</v>
          </cell>
          <cell r="DO165">
            <v>1834</v>
          </cell>
          <cell r="DP165">
            <v>10852</v>
          </cell>
          <cell r="DQ165">
            <v>5675</v>
          </cell>
          <cell r="DR165">
            <v>5105</v>
          </cell>
          <cell r="DS165">
            <v>3421</v>
          </cell>
          <cell r="DT165">
            <v>4186</v>
          </cell>
          <cell r="DU165">
            <v>5866</v>
          </cell>
          <cell r="DV165">
            <v>23754</v>
          </cell>
          <cell r="DW165">
            <v>4751</v>
          </cell>
          <cell r="DX165">
            <v>263</v>
          </cell>
          <cell r="DY165">
            <v>3345</v>
          </cell>
          <cell r="DZ165">
            <v>8297</v>
          </cell>
          <cell r="EA165">
            <v>4112</v>
          </cell>
          <cell r="EB165">
            <v>3206</v>
          </cell>
          <cell r="EC165">
            <v>8170</v>
          </cell>
          <cell r="ED165">
            <v>15478</v>
          </cell>
          <cell r="EE165">
            <v>9912</v>
          </cell>
          <cell r="EF165">
            <v>9483</v>
          </cell>
          <cell r="EG165">
            <v>6195</v>
          </cell>
          <cell r="EH165">
            <v>3464</v>
          </cell>
          <cell r="EI165">
            <v>1015</v>
          </cell>
          <cell r="EJ165">
            <v>1822</v>
          </cell>
          <cell r="EK165">
            <v>5015</v>
          </cell>
          <cell r="EL165">
            <v>11311</v>
          </cell>
          <cell r="EM165">
            <v>2485</v>
          </cell>
          <cell r="EN165">
            <v>2813</v>
          </cell>
          <cell r="EO165">
            <v>5254</v>
          </cell>
          <cell r="EP165">
            <v>9915</v>
          </cell>
          <cell r="EQ165">
            <v>6744</v>
          </cell>
          <cell r="ER165">
            <v>16654</v>
          </cell>
          <cell r="ES165">
            <v>1103</v>
          </cell>
          <cell r="ET165">
            <v>5985</v>
          </cell>
          <cell r="EU165">
            <v>7080</v>
          </cell>
          <cell r="EV165">
            <v>1404</v>
          </cell>
          <cell r="EW165">
            <v>11338</v>
          </cell>
          <cell r="EX165">
            <v>11804</v>
          </cell>
          <cell r="EY165">
            <v>7603</v>
          </cell>
          <cell r="EZ165">
            <v>14561</v>
          </cell>
          <cell r="FA165">
            <v>13803</v>
          </cell>
          <cell r="FB165">
            <v>12898</v>
          </cell>
          <cell r="FC165">
            <v>1812</v>
          </cell>
          <cell r="FD165">
            <v>5166</v>
          </cell>
          <cell r="FE165">
            <v>24551</v>
          </cell>
          <cell r="FF165">
            <v>219831</v>
          </cell>
          <cell r="FG165">
            <v>20375</v>
          </cell>
          <cell r="FH165">
            <v>378</v>
          </cell>
          <cell r="FI165">
            <v>240266</v>
          </cell>
          <cell r="FJ165">
            <v>-2.8</v>
          </cell>
          <cell r="FK165">
            <v>-0.4</v>
          </cell>
          <cell r="FL165">
            <v>-2.2999999999999998</v>
          </cell>
          <cell r="FM165">
            <v>0.7</v>
          </cell>
          <cell r="FN165">
            <v>-6.2</v>
          </cell>
          <cell r="FO165">
            <v>2.6</v>
          </cell>
          <cell r="FP165">
            <v>0.2</v>
          </cell>
          <cell r="FQ165">
            <v>-1.8</v>
          </cell>
          <cell r="FR165">
            <v>9.5</v>
          </cell>
          <cell r="FS165">
            <v>-0.4</v>
          </cell>
          <cell r="FT165">
            <v>1.4</v>
          </cell>
          <cell r="FU165">
            <v>-0.9</v>
          </cell>
          <cell r="FV165">
            <v>4.5999999999999996</v>
          </cell>
          <cell r="FW165">
            <v>1.5</v>
          </cell>
          <cell r="FX165">
            <v>-4</v>
          </cell>
          <cell r="FY165">
            <v>0.3</v>
          </cell>
          <cell r="FZ165">
            <v>-0.8</v>
          </cell>
          <cell r="GA165">
            <v>3</v>
          </cell>
          <cell r="GB165">
            <v>1.7</v>
          </cell>
          <cell r="GC165">
            <v>0.3</v>
          </cell>
          <cell r="GD165">
            <v>3.6</v>
          </cell>
          <cell r="GE165">
            <v>13.4</v>
          </cell>
          <cell r="GF165">
            <v>6.9</v>
          </cell>
          <cell r="GG165">
            <v>7.4</v>
          </cell>
          <cell r="GH165">
            <v>1.2</v>
          </cell>
          <cell r="GI165">
            <v>0.5</v>
          </cell>
          <cell r="GJ165">
            <v>-2.2999999999999998</v>
          </cell>
          <cell r="GK165">
            <v>-0.6</v>
          </cell>
          <cell r="GL165">
            <v>-0.2</v>
          </cell>
          <cell r="GM165">
            <v>-1.9</v>
          </cell>
          <cell r="GN165">
            <v>-0.5</v>
          </cell>
          <cell r="GO165">
            <v>-0.2</v>
          </cell>
          <cell r="GP165">
            <v>-3</v>
          </cell>
          <cell r="GQ165">
            <v>-2.5</v>
          </cell>
          <cell r="GR165">
            <v>-2.8</v>
          </cell>
          <cell r="GS165">
            <v>2.6</v>
          </cell>
          <cell r="GT165">
            <v>-2</v>
          </cell>
          <cell r="GU165">
            <v>1.6</v>
          </cell>
          <cell r="GV165">
            <v>-2.1</v>
          </cell>
          <cell r="GW165">
            <v>-0.6</v>
          </cell>
          <cell r="GX165">
            <v>-1</v>
          </cell>
          <cell r="GY165">
            <v>1.4</v>
          </cell>
          <cell r="GZ165">
            <v>0.1</v>
          </cell>
          <cell r="HA165">
            <v>0.4</v>
          </cell>
          <cell r="HB165">
            <v>1.2</v>
          </cell>
          <cell r="HC165">
            <v>1.2</v>
          </cell>
          <cell r="HD165">
            <v>0.7</v>
          </cell>
          <cell r="HE165">
            <v>-2.6</v>
          </cell>
          <cell r="HF165">
            <v>0.9</v>
          </cell>
          <cell r="HG165">
            <v>0.2</v>
          </cell>
          <cell r="HH165">
            <v>0.6</v>
          </cell>
          <cell r="HI165">
            <v>0.5</v>
          </cell>
          <cell r="HJ165">
            <v>-0.2</v>
          </cell>
          <cell r="HK165">
            <v>0.8</v>
          </cell>
          <cell r="HL165">
            <v>4758</v>
          </cell>
          <cell r="HM165">
            <v>981</v>
          </cell>
          <cell r="HN165">
            <v>5806</v>
          </cell>
          <cell r="HO165">
            <v>1541</v>
          </cell>
          <cell r="HP165">
            <v>3523</v>
          </cell>
          <cell r="HQ165">
            <v>1194</v>
          </cell>
          <cell r="HR165">
            <v>3320</v>
          </cell>
          <cell r="HS165">
            <v>9115</v>
          </cell>
          <cell r="HT165">
            <v>1633</v>
          </cell>
          <cell r="HU165">
            <v>10423</v>
          </cell>
          <cell r="HV165">
            <v>5508</v>
          </cell>
          <cell r="HW165">
            <v>5021</v>
          </cell>
          <cell r="HX165">
            <v>3210</v>
          </cell>
          <cell r="HY165">
            <v>3941</v>
          </cell>
          <cell r="HZ165">
            <v>5555</v>
          </cell>
          <cell r="IA165">
            <v>22679</v>
          </cell>
          <cell r="IB165">
            <v>4667</v>
          </cell>
          <cell r="IC165">
            <v>225</v>
          </cell>
          <cell r="ID165">
            <v>3498</v>
          </cell>
          <cell r="IE165">
            <v>8243</v>
          </cell>
          <cell r="IF165">
            <v>3747</v>
          </cell>
          <cell r="IG165">
            <v>3043</v>
          </cell>
          <cell r="IH165">
            <v>7546</v>
          </cell>
          <cell r="II165">
            <v>14298</v>
          </cell>
          <cell r="IJ165">
            <v>9436</v>
          </cell>
          <cell r="IK165">
            <v>9019</v>
          </cell>
          <cell r="IL165">
            <v>6141</v>
          </cell>
          <cell r="IM165">
            <v>3369</v>
          </cell>
          <cell r="IN165">
            <v>980</v>
          </cell>
          <cell r="IO165">
            <v>1761</v>
          </cell>
          <cell r="IP165">
            <v>4916</v>
          </cell>
          <cell r="IQ165">
            <v>11003</v>
          </cell>
        </row>
        <row r="166">
          <cell r="B166">
            <v>6615</v>
          </cell>
          <cell r="C166">
            <v>988</v>
          </cell>
          <cell r="D166">
            <v>7476</v>
          </cell>
          <cell r="E166">
            <v>1529</v>
          </cell>
          <cell r="F166">
            <v>3812</v>
          </cell>
          <cell r="G166">
            <v>1185</v>
          </cell>
          <cell r="H166">
            <v>3481</v>
          </cell>
          <cell r="I166">
            <v>9520</v>
          </cell>
          <cell r="J166">
            <v>1787</v>
          </cell>
          <cell r="K166">
            <v>10964</v>
          </cell>
          <cell r="L166">
            <v>5699</v>
          </cell>
          <cell r="M166">
            <v>5201</v>
          </cell>
          <cell r="N166">
            <v>3427</v>
          </cell>
          <cell r="O166">
            <v>4230</v>
          </cell>
          <cell r="P166">
            <v>6003</v>
          </cell>
          <cell r="Q166">
            <v>24034</v>
          </cell>
          <cell r="R166">
            <v>4768</v>
          </cell>
          <cell r="S166">
            <v>266</v>
          </cell>
          <cell r="T166">
            <v>3355</v>
          </cell>
          <cell r="U166">
            <v>8326</v>
          </cell>
          <cell r="V166">
            <v>4099</v>
          </cell>
          <cell r="W166">
            <v>3077</v>
          </cell>
          <cell r="X166">
            <v>8278</v>
          </cell>
          <cell r="Y166">
            <v>15432</v>
          </cell>
          <cell r="Z166">
            <v>10092</v>
          </cell>
          <cell r="AA166">
            <v>9622</v>
          </cell>
          <cell r="AB166">
            <v>6387</v>
          </cell>
          <cell r="AC166">
            <v>3539</v>
          </cell>
          <cell r="AD166">
            <v>1026</v>
          </cell>
          <cell r="AE166">
            <v>1831</v>
          </cell>
          <cell r="AF166">
            <v>5151</v>
          </cell>
          <cell r="AG166">
            <v>11544</v>
          </cell>
          <cell r="AH166">
            <v>2603</v>
          </cell>
          <cell r="AI166">
            <v>2835</v>
          </cell>
          <cell r="AJ166">
            <v>5411</v>
          </cell>
          <cell r="AK166">
            <v>10165</v>
          </cell>
          <cell r="AL166">
            <v>6762</v>
          </cell>
          <cell r="AM166">
            <v>16980</v>
          </cell>
          <cell r="AN166">
            <v>1108</v>
          </cell>
          <cell r="AO166">
            <v>5993</v>
          </cell>
          <cell r="AP166">
            <v>7094</v>
          </cell>
          <cell r="AQ166">
            <v>1451</v>
          </cell>
          <cell r="AR166">
            <v>11637</v>
          </cell>
          <cell r="AS166">
            <v>12138</v>
          </cell>
          <cell r="AT166">
            <v>7799</v>
          </cell>
          <cell r="AU166">
            <v>14222</v>
          </cell>
          <cell r="AV166">
            <v>13937</v>
          </cell>
          <cell r="AW166">
            <v>13013</v>
          </cell>
          <cell r="AX166">
            <v>1854</v>
          </cell>
          <cell r="AY166">
            <v>5216</v>
          </cell>
          <cell r="AZ166">
            <v>24674</v>
          </cell>
          <cell r="BA166">
            <v>222601</v>
          </cell>
          <cell r="BB166">
            <v>20915</v>
          </cell>
          <cell r="BC166">
            <v>120</v>
          </cell>
          <cell r="BD166">
            <v>243302</v>
          </cell>
          <cell r="BE166">
            <v>5.9</v>
          </cell>
          <cell r="BF166">
            <v>0</v>
          </cell>
          <cell r="BG166">
            <v>4.5999999999999996</v>
          </cell>
          <cell r="BH166">
            <v>-0.7</v>
          </cell>
          <cell r="BI166">
            <v>-0.5</v>
          </cell>
          <cell r="BJ166">
            <v>-2.1</v>
          </cell>
          <cell r="BK166">
            <v>1.8</v>
          </cell>
          <cell r="BL166">
            <v>0.1</v>
          </cell>
          <cell r="BM166">
            <v>-0.6</v>
          </cell>
          <cell r="BN166">
            <v>0.1</v>
          </cell>
          <cell r="BO166">
            <v>0.5</v>
          </cell>
          <cell r="BP166">
            <v>0.5</v>
          </cell>
          <cell r="BQ166">
            <v>1.3</v>
          </cell>
          <cell r="BR166">
            <v>1.6</v>
          </cell>
          <cell r="BS166">
            <v>0.3</v>
          </cell>
          <cell r="BT166">
            <v>0.8</v>
          </cell>
          <cell r="BU166">
            <v>0</v>
          </cell>
          <cell r="BV166">
            <v>2.1</v>
          </cell>
          <cell r="BW166">
            <v>1</v>
          </cell>
          <cell r="BX166">
            <v>0.4</v>
          </cell>
          <cell r="BY166">
            <v>1.1000000000000001</v>
          </cell>
          <cell r="BZ166">
            <v>1.4</v>
          </cell>
          <cell r="CA166">
            <v>3.8</v>
          </cell>
          <cell r="CB166">
            <v>2.6</v>
          </cell>
          <cell r="CC166">
            <v>1.4</v>
          </cell>
          <cell r="CD166">
            <v>1.2</v>
          </cell>
          <cell r="CE166">
            <v>1.5</v>
          </cell>
          <cell r="CF166">
            <v>1.8</v>
          </cell>
          <cell r="CG166">
            <v>0.6</v>
          </cell>
          <cell r="CH166">
            <v>-0.3</v>
          </cell>
          <cell r="CI166">
            <v>2.1</v>
          </cell>
          <cell r="CJ166">
            <v>1.6</v>
          </cell>
          <cell r="CK166">
            <v>2.2000000000000002</v>
          </cell>
          <cell r="CL166">
            <v>-0.3</v>
          </cell>
          <cell r="CM166">
            <v>1.1000000000000001</v>
          </cell>
          <cell r="CN166">
            <v>2.6</v>
          </cell>
          <cell r="CO166">
            <v>0.5</v>
          </cell>
          <cell r="CP166">
            <v>2</v>
          </cell>
          <cell r="CQ166">
            <v>-0.2</v>
          </cell>
          <cell r="CR166">
            <v>-0.4</v>
          </cell>
          <cell r="CS166">
            <v>-0.3</v>
          </cell>
          <cell r="CT166">
            <v>2.8</v>
          </cell>
          <cell r="CU166">
            <v>2</v>
          </cell>
          <cell r="CV166">
            <v>2.2000000000000002</v>
          </cell>
          <cell r="CW166">
            <v>2</v>
          </cell>
          <cell r="CX166">
            <v>-0.4</v>
          </cell>
          <cell r="CY166">
            <v>1</v>
          </cell>
          <cell r="CZ166">
            <v>0.5</v>
          </cell>
          <cell r="DA166">
            <v>1.9</v>
          </cell>
          <cell r="DB166">
            <v>0.7</v>
          </cell>
          <cell r="DC166">
            <v>0.5</v>
          </cell>
          <cell r="DD166">
            <v>1.2</v>
          </cell>
          <cell r="DE166">
            <v>1.3</v>
          </cell>
          <cell r="DF166">
            <v>1.3</v>
          </cell>
          <cell r="DG166">
            <v>6539</v>
          </cell>
          <cell r="DH166">
            <v>980</v>
          </cell>
          <cell r="DI166">
            <v>7396</v>
          </cell>
          <cell r="DJ166">
            <v>1532</v>
          </cell>
          <cell r="DK166">
            <v>3849</v>
          </cell>
          <cell r="DL166">
            <v>1177</v>
          </cell>
          <cell r="DM166">
            <v>3398</v>
          </cell>
          <cell r="DN166">
            <v>9501</v>
          </cell>
          <cell r="DO166">
            <v>1971</v>
          </cell>
          <cell r="DP166">
            <v>11084</v>
          </cell>
          <cell r="DQ166">
            <v>5670</v>
          </cell>
          <cell r="DR166">
            <v>5281</v>
          </cell>
          <cell r="DS166">
            <v>3439</v>
          </cell>
          <cell r="DT166">
            <v>4215</v>
          </cell>
          <cell r="DU166">
            <v>6045</v>
          </cell>
          <cell r="DV166">
            <v>24099</v>
          </cell>
          <cell r="DW166">
            <v>4766</v>
          </cell>
          <cell r="DX166">
            <v>263</v>
          </cell>
          <cell r="DY166">
            <v>3341</v>
          </cell>
          <cell r="DZ166">
            <v>8307</v>
          </cell>
          <cell r="EA166">
            <v>4060</v>
          </cell>
          <cell r="EB166">
            <v>3022</v>
          </cell>
          <cell r="EC166">
            <v>8110</v>
          </cell>
          <cell r="ED166">
            <v>15170</v>
          </cell>
          <cell r="EE166">
            <v>10176</v>
          </cell>
          <cell r="EF166">
            <v>9612</v>
          </cell>
          <cell r="EG166">
            <v>6407</v>
          </cell>
          <cell r="EH166">
            <v>3475</v>
          </cell>
          <cell r="EI166">
            <v>1030</v>
          </cell>
          <cell r="EJ166">
            <v>1854</v>
          </cell>
          <cell r="EK166">
            <v>5090</v>
          </cell>
          <cell r="EL166">
            <v>11477</v>
          </cell>
          <cell r="EM166">
            <v>2635</v>
          </cell>
          <cell r="EN166">
            <v>2862</v>
          </cell>
          <cell r="EO166">
            <v>5470</v>
          </cell>
          <cell r="EP166">
            <v>10107</v>
          </cell>
          <cell r="EQ166">
            <v>6726</v>
          </cell>
          <cell r="ER166">
            <v>16889</v>
          </cell>
          <cell r="ES166">
            <v>1111</v>
          </cell>
          <cell r="ET166">
            <v>6026</v>
          </cell>
          <cell r="EU166">
            <v>7128</v>
          </cell>
          <cell r="EV166">
            <v>1454</v>
          </cell>
          <cell r="EW166">
            <v>11646</v>
          </cell>
          <cell r="EX166">
            <v>12151</v>
          </cell>
          <cell r="EY166">
            <v>7824</v>
          </cell>
          <cell r="EZ166">
            <v>13950</v>
          </cell>
          <cell r="FA166">
            <v>13920</v>
          </cell>
          <cell r="FB166">
            <v>12932</v>
          </cell>
          <cell r="FC166">
            <v>1851</v>
          </cell>
          <cell r="FD166">
            <v>5230</v>
          </cell>
          <cell r="FE166">
            <v>24689</v>
          </cell>
          <cell r="FF166">
            <v>222134</v>
          </cell>
          <cell r="FG166">
            <v>21185</v>
          </cell>
          <cell r="FH166">
            <v>-453</v>
          </cell>
          <cell r="FI166">
            <v>242518</v>
          </cell>
          <cell r="FJ166">
            <v>7.1</v>
          </cell>
          <cell r="FK166">
            <v>-0.6</v>
          </cell>
          <cell r="FL166">
            <v>5.4</v>
          </cell>
          <cell r="FM166">
            <v>-2</v>
          </cell>
          <cell r="FN166">
            <v>5.7</v>
          </cell>
          <cell r="FO166">
            <v>-5.2</v>
          </cell>
          <cell r="FP166">
            <v>-1</v>
          </cell>
          <cell r="FQ166">
            <v>1.2</v>
          </cell>
          <cell r="FR166">
            <v>7.5</v>
          </cell>
          <cell r="FS166">
            <v>2.1</v>
          </cell>
          <cell r="FT166">
            <v>-0.1</v>
          </cell>
          <cell r="FU166">
            <v>3.5</v>
          </cell>
          <cell r="FV166">
            <v>0.5</v>
          </cell>
          <cell r="FW166">
            <v>0.7</v>
          </cell>
          <cell r="FX166">
            <v>3.1</v>
          </cell>
          <cell r="FY166">
            <v>1.5</v>
          </cell>
          <cell r="FZ166">
            <v>0.3</v>
          </cell>
          <cell r="GA166">
            <v>0.1</v>
          </cell>
          <cell r="GB166">
            <v>-0.1</v>
          </cell>
          <cell r="GC166">
            <v>0.1</v>
          </cell>
          <cell r="GD166">
            <v>-1.3</v>
          </cell>
          <cell r="GE166">
            <v>-5.7</v>
          </cell>
          <cell r="GF166">
            <v>-0.7</v>
          </cell>
          <cell r="GG166">
            <v>-2</v>
          </cell>
          <cell r="GH166">
            <v>2.7</v>
          </cell>
          <cell r="GI166">
            <v>1.4</v>
          </cell>
          <cell r="GJ166">
            <v>3.4</v>
          </cell>
          <cell r="GK166">
            <v>0.3</v>
          </cell>
          <cell r="GL166">
            <v>1.4</v>
          </cell>
          <cell r="GM166">
            <v>1.7</v>
          </cell>
          <cell r="GN166">
            <v>1.5</v>
          </cell>
          <cell r="GO166">
            <v>1.5</v>
          </cell>
          <cell r="GP166">
            <v>6.1</v>
          </cell>
          <cell r="GQ166">
            <v>1.7</v>
          </cell>
          <cell r="GR166">
            <v>4.0999999999999996</v>
          </cell>
          <cell r="GS166">
            <v>1.9</v>
          </cell>
          <cell r="GT166">
            <v>-0.3</v>
          </cell>
          <cell r="GU166">
            <v>1.4</v>
          </cell>
          <cell r="GV166">
            <v>0.7</v>
          </cell>
          <cell r="GW166">
            <v>0.7</v>
          </cell>
          <cell r="GX166">
            <v>0.7</v>
          </cell>
          <cell r="GY166">
            <v>3.5</v>
          </cell>
          <cell r="GZ166">
            <v>2.7</v>
          </cell>
          <cell r="HA166">
            <v>2.9</v>
          </cell>
          <cell r="HB166">
            <v>2.9</v>
          </cell>
          <cell r="HC166">
            <v>-4.2</v>
          </cell>
          <cell r="HD166">
            <v>0.9</v>
          </cell>
          <cell r="HE166">
            <v>0.3</v>
          </cell>
          <cell r="HF166">
            <v>2.1</v>
          </cell>
          <cell r="HG166">
            <v>1.2</v>
          </cell>
          <cell r="HH166">
            <v>0.6</v>
          </cell>
          <cell r="HI166">
            <v>1</v>
          </cell>
          <cell r="HJ166">
            <v>4</v>
          </cell>
          <cell r="HK166">
            <v>0.9</v>
          </cell>
          <cell r="HL166">
            <v>4797</v>
          </cell>
          <cell r="HM166">
            <v>975</v>
          </cell>
          <cell r="HN166">
            <v>5828</v>
          </cell>
          <cell r="HO166">
            <v>1524</v>
          </cell>
          <cell r="HP166">
            <v>3857</v>
          </cell>
          <cell r="HQ166">
            <v>1170</v>
          </cell>
          <cell r="HR166">
            <v>3421</v>
          </cell>
          <cell r="HS166">
            <v>9507</v>
          </cell>
          <cell r="HT166">
            <v>2076</v>
          </cell>
          <cell r="HU166">
            <v>11170</v>
          </cell>
          <cell r="HV166">
            <v>5431</v>
          </cell>
          <cell r="HW166">
            <v>5261</v>
          </cell>
          <cell r="HX166">
            <v>3452</v>
          </cell>
          <cell r="HY166">
            <v>4191</v>
          </cell>
          <cell r="HZ166">
            <v>5935</v>
          </cell>
          <cell r="IA166">
            <v>23752</v>
          </cell>
          <cell r="IB166">
            <v>4785</v>
          </cell>
          <cell r="IC166">
            <v>281</v>
          </cell>
          <cell r="ID166">
            <v>3211</v>
          </cell>
          <cell r="IE166">
            <v>8258</v>
          </cell>
          <cell r="IF166">
            <v>4050</v>
          </cell>
          <cell r="IG166">
            <v>2867</v>
          </cell>
          <cell r="IH166">
            <v>8404</v>
          </cell>
          <cell r="II166">
            <v>15258</v>
          </cell>
          <cell r="IJ166">
            <v>10258</v>
          </cell>
          <cell r="IK166">
            <v>9368</v>
          </cell>
          <cell r="IL166">
            <v>6210</v>
          </cell>
          <cell r="IM166">
            <v>3439</v>
          </cell>
          <cell r="IN166">
            <v>988</v>
          </cell>
          <cell r="IO166">
            <v>1842</v>
          </cell>
          <cell r="IP166">
            <v>5079</v>
          </cell>
          <cell r="IQ166">
            <v>11317</v>
          </cell>
        </row>
        <row r="167">
          <cell r="B167">
            <v>6994</v>
          </cell>
          <cell r="C167">
            <v>996</v>
          </cell>
          <cell r="D167">
            <v>7829</v>
          </cell>
          <cell r="E167">
            <v>1574</v>
          </cell>
          <cell r="F167">
            <v>3669</v>
          </cell>
          <cell r="G167">
            <v>1153</v>
          </cell>
          <cell r="H167">
            <v>3577</v>
          </cell>
          <cell r="I167">
            <v>9514</v>
          </cell>
          <cell r="J167">
            <v>1667</v>
          </cell>
          <cell r="K167">
            <v>10871</v>
          </cell>
          <cell r="L167">
            <v>5799</v>
          </cell>
          <cell r="M167">
            <v>5239</v>
          </cell>
          <cell r="N167">
            <v>3444</v>
          </cell>
          <cell r="O167">
            <v>4307</v>
          </cell>
          <cell r="P167">
            <v>6071</v>
          </cell>
          <cell r="Q167">
            <v>24333</v>
          </cell>
          <cell r="R167">
            <v>4791</v>
          </cell>
          <cell r="S167">
            <v>271</v>
          </cell>
          <cell r="T167">
            <v>3368</v>
          </cell>
          <cell r="U167">
            <v>8370</v>
          </cell>
          <cell r="V167">
            <v>4152</v>
          </cell>
          <cell r="W167">
            <v>3028</v>
          </cell>
          <cell r="X167">
            <v>8545</v>
          </cell>
          <cell r="Y167">
            <v>15694</v>
          </cell>
          <cell r="Z167">
            <v>10251</v>
          </cell>
          <cell r="AA167">
            <v>9775</v>
          </cell>
          <cell r="AB167">
            <v>6564</v>
          </cell>
          <cell r="AC167">
            <v>3620</v>
          </cell>
          <cell r="AD167">
            <v>1037</v>
          </cell>
          <cell r="AE167">
            <v>1844</v>
          </cell>
          <cell r="AF167">
            <v>5225</v>
          </cell>
          <cell r="AG167">
            <v>11705</v>
          </cell>
          <cell r="AH167">
            <v>2694</v>
          </cell>
          <cell r="AI167">
            <v>2886</v>
          </cell>
          <cell r="AJ167">
            <v>5561</v>
          </cell>
          <cell r="AK167">
            <v>10431</v>
          </cell>
          <cell r="AL167">
            <v>6966</v>
          </cell>
          <cell r="AM167">
            <v>17430</v>
          </cell>
          <cell r="AN167">
            <v>1123</v>
          </cell>
          <cell r="AO167">
            <v>6008</v>
          </cell>
          <cell r="AP167">
            <v>7132</v>
          </cell>
          <cell r="AQ167">
            <v>1507</v>
          </cell>
          <cell r="AR167">
            <v>12014</v>
          </cell>
          <cell r="AS167">
            <v>12548</v>
          </cell>
          <cell r="AT167">
            <v>8012</v>
          </cell>
          <cell r="AU167">
            <v>14330</v>
          </cell>
          <cell r="AV167">
            <v>14081</v>
          </cell>
          <cell r="AW167">
            <v>12877</v>
          </cell>
          <cell r="AX167">
            <v>1891</v>
          </cell>
          <cell r="AY167">
            <v>5252</v>
          </cell>
          <cell r="AZ167">
            <v>24808</v>
          </cell>
          <cell r="BA167">
            <v>225772</v>
          </cell>
          <cell r="BB167">
            <v>21175</v>
          </cell>
          <cell r="BC167">
            <v>329</v>
          </cell>
          <cell r="BD167">
            <v>246941</v>
          </cell>
          <cell r="BE167">
            <v>5.7</v>
          </cell>
          <cell r="BF167">
            <v>0.9</v>
          </cell>
          <cell r="BG167">
            <v>4.7</v>
          </cell>
          <cell r="BH167">
            <v>2.9</v>
          </cell>
          <cell r="BI167">
            <v>-3.7</v>
          </cell>
          <cell r="BJ167">
            <v>-2.7</v>
          </cell>
          <cell r="BK167">
            <v>2.8</v>
          </cell>
          <cell r="BL167">
            <v>-0.1</v>
          </cell>
          <cell r="BM167">
            <v>-6.8</v>
          </cell>
          <cell r="BN167">
            <v>-0.8</v>
          </cell>
          <cell r="BO167">
            <v>1.8</v>
          </cell>
          <cell r="BP167">
            <v>0.7</v>
          </cell>
          <cell r="BQ167">
            <v>0.5</v>
          </cell>
          <cell r="BR167">
            <v>1.8</v>
          </cell>
          <cell r="BS167">
            <v>1.1000000000000001</v>
          </cell>
          <cell r="BT167">
            <v>1.2</v>
          </cell>
          <cell r="BU167">
            <v>0.5</v>
          </cell>
          <cell r="BV167">
            <v>2</v>
          </cell>
          <cell r="BW167">
            <v>0.4</v>
          </cell>
          <cell r="BX167">
            <v>0.5</v>
          </cell>
          <cell r="BY167">
            <v>1.3</v>
          </cell>
          <cell r="BZ167">
            <v>-1.6</v>
          </cell>
          <cell r="CA167">
            <v>3.2</v>
          </cell>
          <cell r="CB167">
            <v>1.7</v>
          </cell>
          <cell r="CC167">
            <v>1.6</v>
          </cell>
          <cell r="CD167">
            <v>1.6</v>
          </cell>
          <cell r="CE167">
            <v>2.8</v>
          </cell>
          <cell r="CF167">
            <v>2.2999999999999998</v>
          </cell>
          <cell r="CG167">
            <v>1</v>
          </cell>
          <cell r="CH167">
            <v>0.7</v>
          </cell>
          <cell r="CI167">
            <v>1.4</v>
          </cell>
          <cell r="CJ167">
            <v>1.4</v>
          </cell>
          <cell r="CK167">
            <v>3.5</v>
          </cell>
          <cell r="CL167">
            <v>1.8</v>
          </cell>
          <cell r="CM167">
            <v>2.8</v>
          </cell>
          <cell r="CN167">
            <v>2.6</v>
          </cell>
          <cell r="CO167">
            <v>3</v>
          </cell>
          <cell r="CP167">
            <v>2.6</v>
          </cell>
          <cell r="CQ167">
            <v>1.4</v>
          </cell>
          <cell r="CR167">
            <v>0.2</v>
          </cell>
          <cell r="CS167">
            <v>0.5</v>
          </cell>
          <cell r="CT167">
            <v>3.8</v>
          </cell>
          <cell r="CU167">
            <v>3.2</v>
          </cell>
          <cell r="CV167">
            <v>3.4</v>
          </cell>
          <cell r="CW167">
            <v>2.7</v>
          </cell>
          <cell r="CX167">
            <v>0.8</v>
          </cell>
          <cell r="CY167">
            <v>1</v>
          </cell>
          <cell r="CZ167">
            <v>-1</v>
          </cell>
          <cell r="DA167">
            <v>2</v>
          </cell>
          <cell r="DB167">
            <v>0.7</v>
          </cell>
          <cell r="DC167">
            <v>0.5</v>
          </cell>
          <cell r="DD167">
            <v>1.4</v>
          </cell>
          <cell r="DE167">
            <v>1.2</v>
          </cell>
          <cell r="DF167">
            <v>1.5</v>
          </cell>
          <cell r="DG167">
            <v>7022</v>
          </cell>
          <cell r="DH167">
            <v>1005</v>
          </cell>
          <cell r="DI167">
            <v>7867</v>
          </cell>
          <cell r="DJ167">
            <v>1532</v>
          </cell>
          <cell r="DK167">
            <v>3956</v>
          </cell>
          <cell r="DL167">
            <v>1118</v>
          </cell>
          <cell r="DM167">
            <v>3608</v>
          </cell>
          <cell r="DN167">
            <v>9723</v>
          </cell>
          <cell r="DO167">
            <v>1420</v>
          </cell>
          <cell r="DP167">
            <v>10897</v>
          </cell>
          <cell r="DQ167">
            <v>5798</v>
          </cell>
          <cell r="DR167">
            <v>5206</v>
          </cell>
          <cell r="DS167">
            <v>3422</v>
          </cell>
          <cell r="DT167">
            <v>4227</v>
          </cell>
          <cell r="DU167">
            <v>6126</v>
          </cell>
          <cell r="DV167">
            <v>24241</v>
          </cell>
          <cell r="DW167">
            <v>4795</v>
          </cell>
          <cell r="DX167">
            <v>271</v>
          </cell>
          <cell r="DY167">
            <v>3358</v>
          </cell>
          <cell r="DZ167">
            <v>8366</v>
          </cell>
          <cell r="EA167">
            <v>4089</v>
          </cell>
          <cell r="EB167">
            <v>2992</v>
          </cell>
          <cell r="EC167">
            <v>8526</v>
          </cell>
          <cell r="ED167">
            <v>15572</v>
          </cell>
          <cell r="EE167">
            <v>10198</v>
          </cell>
          <cell r="EF167">
            <v>9819</v>
          </cell>
          <cell r="EG167">
            <v>6587</v>
          </cell>
          <cell r="EH167">
            <v>3660</v>
          </cell>
          <cell r="EI167">
            <v>1034</v>
          </cell>
          <cell r="EJ167">
            <v>1817</v>
          </cell>
          <cell r="EK167">
            <v>5308</v>
          </cell>
          <cell r="EL167">
            <v>11787</v>
          </cell>
          <cell r="EM167">
            <v>2668</v>
          </cell>
          <cell r="EN167">
            <v>2819</v>
          </cell>
          <cell r="EO167">
            <v>5475</v>
          </cell>
          <cell r="EP167">
            <v>10484</v>
          </cell>
          <cell r="EQ167">
            <v>6981</v>
          </cell>
          <cell r="ER167">
            <v>17499</v>
          </cell>
          <cell r="ES167">
            <v>1120</v>
          </cell>
          <cell r="ET167">
            <v>5978</v>
          </cell>
          <cell r="EU167">
            <v>7101</v>
          </cell>
          <cell r="EV167">
            <v>1503</v>
          </cell>
          <cell r="EW167">
            <v>11996</v>
          </cell>
          <cell r="EX167">
            <v>12526</v>
          </cell>
          <cell r="EY167">
            <v>7983</v>
          </cell>
          <cell r="EZ167">
            <v>14295</v>
          </cell>
          <cell r="FA167">
            <v>14094</v>
          </cell>
          <cell r="FB167">
            <v>12960</v>
          </cell>
          <cell r="FC167">
            <v>1890</v>
          </cell>
          <cell r="FD167">
            <v>5257</v>
          </cell>
          <cell r="FE167">
            <v>24779</v>
          </cell>
          <cell r="FF167">
            <v>225641</v>
          </cell>
          <cell r="FG167">
            <v>21172</v>
          </cell>
          <cell r="FH167">
            <v>670</v>
          </cell>
          <cell r="FI167">
            <v>247148</v>
          </cell>
          <cell r="FJ167">
            <v>7.4</v>
          </cell>
          <cell r="FK167">
            <v>2.5</v>
          </cell>
          <cell r="FL167">
            <v>6.4</v>
          </cell>
          <cell r="FM167">
            <v>0</v>
          </cell>
          <cell r="FN167">
            <v>2.8</v>
          </cell>
          <cell r="FO167">
            <v>-5</v>
          </cell>
          <cell r="FP167">
            <v>6.2</v>
          </cell>
          <cell r="FQ167">
            <v>2.2999999999999998</v>
          </cell>
          <cell r="FR167">
            <v>-27.9</v>
          </cell>
          <cell r="FS167">
            <v>-1.7</v>
          </cell>
          <cell r="FT167">
            <v>2.2999999999999998</v>
          </cell>
          <cell r="FU167">
            <v>-1.4</v>
          </cell>
          <cell r="FV167">
            <v>-0.5</v>
          </cell>
          <cell r="FW167">
            <v>0.3</v>
          </cell>
          <cell r="FX167">
            <v>1.3</v>
          </cell>
          <cell r="FY167">
            <v>0.6</v>
          </cell>
          <cell r="FZ167">
            <v>0.6</v>
          </cell>
          <cell r="GA167">
            <v>3.1</v>
          </cell>
          <cell r="GB167">
            <v>0.5</v>
          </cell>
          <cell r="GC167">
            <v>0.7</v>
          </cell>
          <cell r="GD167">
            <v>0.7</v>
          </cell>
          <cell r="GE167">
            <v>-1</v>
          </cell>
          <cell r="GF167">
            <v>5.0999999999999996</v>
          </cell>
          <cell r="GG167">
            <v>2.7</v>
          </cell>
          <cell r="GH167">
            <v>0.2</v>
          </cell>
          <cell r="GI167">
            <v>2.2000000000000002</v>
          </cell>
          <cell r="GJ167">
            <v>2.8</v>
          </cell>
          <cell r="GK167">
            <v>5.3</v>
          </cell>
          <cell r="GL167">
            <v>0.4</v>
          </cell>
          <cell r="GM167">
            <v>-2</v>
          </cell>
          <cell r="GN167">
            <v>4.3</v>
          </cell>
          <cell r="GO167">
            <v>2.7</v>
          </cell>
          <cell r="GP167">
            <v>1.2</v>
          </cell>
          <cell r="GQ167">
            <v>-1.5</v>
          </cell>
          <cell r="GR167">
            <v>0.1</v>
          </cell>
          <cell r="GS167">
            <v>3.7</v>
          </cell>
          <cell r="GT167">
            <v>3.8</v>
          </cell>
          <cell r="GU167">
            <v>3.6</v>
          </cell>
          <cell r="GV167">
            <v>0.8</v>
          </cell>
          <cell r="GW167">
            <v>-0.8</v>
          </cell>
          <cell r="GX167">
            <v>-0.4</v>
          </cell>
          <cell r="GY167">
            <v>3.4</v>
          </cell>
          <cell r="GZ167">
            <v>3</v>
          </cell>
          <cell r="HA167">
            <v>3.1</v>
          </cell>
          <cell r="HB167">
            <v>2</v>
          </cell>
          <cell r="HC167">
            <v>2.5</v>
          </cell>
          <cell r="HD167">
            <v>1.2</v>
          </cell>
          <cell r="HE167">
            <v>0.2</v>
          </cell>
          <cell r="HF167">
            <v>2.1</v>
          </cell>
          <cell r="HG167">
            <v>0.5</v>
          </cell>
          <cell r="HH167">
            <v>0.4</v>
          </cell>
          <cell r="HI167">
            <v>1.6</v>
          </cell>
          <cell r="HJ167">
            <v>-0.1</v>
          </cell>
          <cell r="HK167">
            <v>1.9</v>
          </cell>
          <cell r="HL167">
            <v>4181</v>
          </cell>
          <cell r="HM167">
            <v>1012</v>
          </cell>
          <cell r="HN167">
            <v>5327</v>
          </cell>
          <cell r="HO167">
            <v>1597</v>
          </cell>
          <cell r="HP167">
            <v>4145</v>
          </cell>
          <cell r="HQ167">
            <v>1148</v>
          </cell>
          <cell r="HR167">
            <v>3642</v>
          </cell>
          <cell r="HS167">
            <v>10068</v>
          </cell>
          <cell r="HT167">
            <v>1441</v>
          </cell>
          <cell r="HU167">
            <v>11260</v>
          </cell>
          <cell r="HV167">
            <v>5770</v>
          </cell>
          <cell r="HW167">
            <v>5312</v>
          </cell>
          <cell r="HX167">
            <v>3520</v>
          </cell>
          <cell r="HY167">
            <v>4390</v>
          </cell>
          <cell r="HZ167">
            <v>6323</v>
          </cell>
          <cell r="IA167">
            <v>24801</v>
          </cell>
          <cell r="IB167">
            <v>4982</v>
          </cell>
          <cell r="IC167">
            <v>312</v>
          </cell>
          <cell r="ID167">
            <v>3238</v>
          </cell>
          <cell r="IE167">
            <v>8552</v>
          </cell>
          <cell r="IF167">
            <v>4217</v>
          </cell>
          <cell r="IG167">
            <v>3234</v>
          </cell>
          <cell r="IH167">
            <v>8519</v>
          </cell>
          <cell r="II167">
            <v>15941</v>
          </cell>
          <cell r="IJ167">
            <v>10248</v>
          </cell>
          <cell r="IK167">
            <v>9633</v>
          </cell>
          <cell r="IL167">
            <v>6733</v>
          </cell>
          <cell r="IM167">
            <v>3676</v>
          </cell>
          <cell r="IN167">
            <v>1083</v>
          </cell>
          <cell r="IO167">
            <v>1859</v>
          </cell>
          <cell r="IP167">
            <v>5350</v>
          </cell>
          <cell r="IQ167">
            <v>11958</v>
          </cell>
        </row>
        <row r="168">
          <cell r="B168">
            <v>7081</v>
          </cell>
          <cell r="C168">
            <v>1012</v>
          </cell>
          <cell r="D168">
            <v>7932</v>
          </cell>
          <cell r="E168">
            <v>1693</v>
          </cell>
          <cell r="F168">
            <v>3426</v>
          </cell>
          <cell r="G168">
            <v>1138</v>
          </cell>
          <cell r="H168">
            <v>3655</v>
          </cell>
          <cell r="I168">
            <v>9512</v>
          </cell>
          <cell r="J168">
            <v>1576</v>
          </cell>
          <cell r="K168">
            <v>10797</v>
          </cell>
          <cell r="L168">
            <v>5909</v>
          </cell>
          <cell r="M168">
            <v>5273</v>
          </cell>
          <cell r="N168">
            <v>3446</v>
          </cell>
          <cell r="O168">
            <v>4286</v>
          </cell>
          <cell r="P168">
            <v>6166</v>
          </cell>
          <cell r="Q168">
            <v>24530</v>
          </cell>
          <cell r="R168">
            <v>4843</v>
          </cell>
          <cell r="S168">
            <v>276</v>
          </cell>
          <cell r="T168">
            <v>3383</v>
          </cell>
          <cell r="U168">
            <v>8445</v>
          </cell>
          <cell r="V168">
            <v>4227</v>
          </cell>
          <cell r="W168">
            <v>3027</v>
          </cell>
          <cell r="X168">
            <v>8728</v>
          </cell>
          <cell r="Y168">
            <v>15945</v>
          </cell>
          <cell r="Z168">
            <v>10334</v>
          </cell>
          <cell r="AA168">
            <v>9943</v>
          </cell>
          <cell r="AB168">
            <v>6780</v>
          </cell>
          <cell r="AC168">
            <v>3632</v>
          </cell>
          <cell r="AD168">
            <v>1044</v>
          </cell>
          <cell r="AE168">
            <v>1872</v>
          </cell>
          <cell r="AF168">
            <v>5215</v>
          </cell>
          <cell r="AG168">
            <v>11730</v>
          </cell>
          <cell r="AH168">
            <v>2782</v>
          </cell>
          <cell r="AI168">
            <v>2973</v>
          </cell>
          <cell r="AJ168">
            <v>5736</v>
          </cell>
          <cell r="AK168">
            <v>10688</v>
          </cell>
          <cell r="AL168">
            <v>7241</v>
          </cell>
          <cell r="AM168">
            <v>17911</v>
          </cell>
          <cell r="AN168">
            <v>1146</v>
          </cell>
          <cell r="AO168">
            <v>6058</v>
          </cell>
          <cell r="AP168">
            <v>7215</v>
          </cell>
          <cell r="AQ168">
            <v>1568</v>
          </cell>
          <cell r="AR168">
            <v>12395</v>
          </cell>
          <cell r="AS168">
            <v>12974</v>
          </cell>
          <cell r="AT168">
            <v>8238</v>
          </cell>
          <cell r="AU168">
            <v>14774</v>
          </cell>
          <cell r="AV168">
            <v>14211</v>
          </cell>
          <cell r="AW168">
            <v>12904</v>
          </cell>
          <cell r="AX168">
            <v>1917</v>
          </cell>
          <cell r="AY168">
            <v>5306</v>
          </cell>
          <cell r="AZ168">
            <v>24966</v>
          </cell>
          <cell r="BA168">
            <v>229063</v>
          </cell>
          <cell r="BB168">
            <v>21373</v>
          </cell>
          <cell r="BC168">
            <v>170</v>
          </cell>
          <cell r="BD168">
            <v>250272</v>
          </cell>
          <cell r="BE168">
            <v>1.2</v>
          </cell>
          <cell r="BF168">
            <v>1.5</v>
          </cell>
          <cell r="BG168">
            <v>1.3</v>
          </cell>
          <cell r="BH168">
            <v>7.6</v>
          </cell>
          <cell r="BI168">
            <v>-6.6</v>
          </cell>
          <cell r="BJ168">
            <v>-1.4</v>
          </cell>
          <cell r="BK168">
            <v>2.2000000000000002</v>
          </cell>
          <cell r="BL168">
            <v>0</v>
          </cell>
          <cell r="BM168">
            <v>-5.4</v>
          </cell>
          <cell r="BN168">
            <v>-0.7</v>
          </cell>
          <cell r="BO168">
            <v>1.9</v>
          </cell>
          <cell r="BP168">
            <v>0.7</v>
          </cell>
          <cell r="BQ168">
            <v>0.1</v>
          </cell>
          <cell r="BR168">
            <v>-0.5</v>
          </cell>
          <cell r="BS168">
            <v>1.6</v>
          </cell>
          <cell r="BT168">
            <v>0.8</v>
          </cell>
          <cell r="BU168">
            <v>1.1000000000000001</v>
          </cell>
          <cell r="BV168">
            <v>1.9</v>
          </cell>
          <cell r="BW168">
            <v>0.4</v>
          </cell>
          <cell r="BX168">
            <v>0.9</v>
          </cell>
          <cell r="BY168">
            <v>1.8</v>
          </cell>
          <cell r="BZ168">
            <v>0</v>
          </cell>
          <cell r="CA168">
            <v>2.1</v>
          </cell>
          <cell r="CB168">
            <v>1.6</v>
          </cell>
          <cell r="CC168">
            <v>0.8</v>
          </cell>
          <cell r="CD168">
            <v>1.7</v>
          </cell>
          <cell r="CE168">
            <v>3.3</v>
          </cell>
          <cell r="CF168">
            <v>0.3</v>
          </cell>
          <cell r="CG168">
            <v>0.7</v>
          </cell>
          <cell r="CH168">
            <v>1.5</v>
          </cell>
          <cell r="CI168">
            <v>-0.2</v>
          </cell>
          <cell r="CJ168">
            <v>0.2</v>
          </cell>
          <cell r="CK168">
            <v>3.3</v>
          </cell>
          <cell r="CL168">
            <v>3</v>
          </cell>
          <cell r="CM168">
            <v>3.2</v>
          </cell>
          <cell r="CN168">
            <v>2.5</v>
          </cell>
          <cell r="CO168">
            <v>4</v>
          </cell>
          <cell r="CP168">
            <v>2.8</v>
          </cell>
          <cell r="CQ168">
            <v>2.1</v>
          </cell>
          <cell r="CR168">
            <v>0.8</v>
          </cell>
          <cell r="CS168">
            <v>1.2</v>
          </cell>
          <cell r="CT168">
            <v>4</v>
          </cell>
          <cell r="CU168">
            <v>3.2</v>
          </cell>
          <cell r="CV168">
            <v>3.4</v>
          </cell>
          <cell r="CW168">
            <v>2.8</v>
          </cell>
          <cell r="CX168">
            <v>3.1</v>
          </cell>
          <cell r="CY168">
            <v>0.9</v>
          </cell>
          <cell r="CZ168">
            <v>0.2</v>
          </cell>
          <cell r="DA168">
            <v>1.3</v>
          </cell>
          <cell r="DB168">
            <v>1</v>
          </cell>
          <cell r="DC168">
            <v>0.6</v>
          </cell>
          <cell r="DD168">
            <v>1.5</v>
          </cell>
          <cell r="DE168">
            <v>0.9</v>
          </cell>
          <cell r="DF168">
            <v>1.3</v>
          </cell>
          <cell r="DG168">
            <v>7464</v>
          </cell>
          <cell r="DH168">
            <v>1011</v>
          </cell>
          <cell r="DI168">
            <v>8273</v>
          </cell>
          <cell r="DJ168">
            <v>1683</v>
          </cell>
          <cell r="DK168">
            <v>3121</v>
          </cell>
          <cell r="DL168">
            <v>1174</v>
          </cell>
          <cell r="DM168">
            <v>3696</v>
          </cell>
          <cell r="DN168">
            <v>9254</v>
          </cell>
          <cell r="DO168">
            <v>1651</v>
          </cell>
          <cell r="DP168">
            <v>10596</v>
          </cell>
          <cell r="DQ168">
            <v>5914</v>
          </cell>
          <cell r="DR168">
            <v>5241</v>
          </cell>
          <cell r="DS168">
            <v>3446</v>
          </cell>
          <cell r="DT168">
            <v>4430</v>
          </cell>
          <cell r="DU168">
            <v>6037</v>
          </cell>
          <cell r="DV168">
            <v>24554</v>
          </cell>
          <cell r="DW168">
            <v>4811</v>
          </cell>
          <cell r="DX168">
            <v>277</v>
          </cell>
          <cell r="DY168">
            <v>3407</v>
          </cell>
          <cell r="DZ168">
            <v>8433</v>
          </cell>
          <cell r="EA168">
            <v>4334</v>
          </cell>
          <cell r="EB168">
            <v>3046</v>
          </cell>
          <cell r="EC168">
            <v>8872</v>
          </cell>
          <cell r="ED168">
            <v>16213</v>
          </cell>
          <cell r="EE168">
            <v>10364</v>
          </cell>
          <cell r="EF168">
            <v>9878</v>
          </cell>
          <cell r="EG168">
            <v>6757</v>
          </cell>
          <cell r="EH168">
            <v>3710</v>
          </cell>
          <cell r="EI168">
            <v>1050</v>
          </cell>
          <cell r="EJ168">
            <v>1870</v>
          </cell>
          <cell r="EK168">
            <v>5281</v>
          </cell>
          <cell r="EL168">
            <v>11854</v>
          </cell>
          <cell r="EM168">
            <v>2812</v>
          </cell>
          <cell r="EN168">
            <v>3001</v>
          </cell>
          <cell r="EO168">
            <v>5796</v>
          </cell>
          <cell r="EP168">
            <v>10654</v>
          </cell>
          <cell r="EQ168">
            <v>7250</v>
          </cell>
          <cell r="ER168">
            <v>17873</v>
          </cell>
          <cell r="ES168">
            <v>1150</v>
          </cell>
          <cell r="ET168">
            <v>6073</v>
          </cell>
          <cell r="EU168">
            <v>7234</v>
          </cell>
          <cell r="EV168">
            <v>1573</v>
          </cell>
          <cell r="EW168">
            <v>12445</v>
          </cell>
          <cell r="EX168">
            <v>13025</v>
          </cell>
          <cell r="EY168">
            <v>8266</v>
          </cell>
          <cell r="EZ168">
            <v>14763</v>
          </cell>
          <cell r="FA168">
            <v>14214</v>
          </cell>
          <cell r="FB168">
            <v>12788</v>
          </cell>
          <cell r="FC168">
            <v>1934</v>
          </cell>
          <cell r="FD168">
            <v>5300</v>
          </cell>
          <cell r="FE168">
            <v>24977</v>
          </cell>
          <cell r="FF168">
            <v>229611</v>
          </cell>
          <cell r="FG168">
            <v>21156</v>
          </cell>
          <cell r="FH168">
            <v>440</v>
          </cell>
          <cell r="FI168">
            <v>250888</v>
          </cell>
          <cell r="FJ168">
            <v>6.3</v>
          </cell>
          <cell r="FK168">
            <v>0.6</v>
          </cell>
          <cell r="FL168">
            <v>5.2</v>
          </cell>
          <cell r="FM168">
            <v>9.8000000000000007</v>
          </cell>
          <cell r="FN168">
            <v>-21.1</v>
          </cell>
          <cell r="FO168">
            <v>5</v>
          </cell>
          <cell r="FP168">
            <v>2.4</v>
          </cell>
          <cell r="FQ168">
            <v>-4.8</v>
          </cell>
          <cell r="FR168">
            <v>16.2</v>
          </cell>
          <cell r="FS168">
            <v>-2.8</v>
          </cell>
          <cell r="FT168">
            <v>2</v>
          </cell>
          <cell r="FU168">
            <v>0.7</v>
          </cell>
          <cell r="FV168">
            <v>0.7</v>
          </cell>
          <cell r="FW168">
            <v>4.8</v>
          </cell>
          <cell r="FX168">
            <v>-1.5</v>
          </cell>
          <cell r="FY168">
            <v>1.3</v>
          </cell>
          <cell r="FZ168">
            <v>0.3</v>
          </cell>
          <cell r="GA168">
            <v>2.1</v>
          </cell>
          <cell r="GB168">
            <v>1.5</v>
          </cell>
          <cell r="GC168">
            <v>0.8</v>
          </cell>
          <cell r="GD168">
            <v>6</v>
          </cell>
          <cell r="GE168">
            <v>1.8</v>
          </cell>
          <cell r="GF168">
            <v>4.0999999999999996</v>
          </cell>
          <cell r="GG168">
            <v>4.0999999999999996</v>
          </cell>
          <cell r="GH168">
            <v>1.6</v>
          </cell>
          <cell r="GI168">
            <v>0.6</v>
          </cell>
          <cell r="GJ168">
            <v>2.6</v>
          </cell>
          <cell r="GK168">
            <v>1.4</v>
          </cell>
          <cell r="GL168">
            <v>1.5</v>
          </cell>
          <cell r="GM168">
            <v>2.9</v>
          </cell>
          <cell r="GN168">
            <v>-0.5</v>
          </cell>
          <cell r="GO168">
            <v>0.6</v>
          </cell>
          <cell r="GP168">
            <v>5.4</v>
          </cell>
          <cell r="GQ168">
            <v>6.5</v>
          </cell>
          <cell r="GR168">
            <v>5.9</v>
          </cell>
          <cell r="GS168">
            <v>1.6</v>
          </cell>
          <cell r="GT168">
            <v>3.9</v>
          </cell>
          <cell r="GU168">
            <v>2.1</v>
          </cell>
          <cell r="GV168">
            <v>2.7</v>
          </cell>
          <cell r="GW168">
            <v>1.6</v>
          </cell>
          <cell r="GX168">
            <v>1.9</v>
          </cell>
          <cell r="GY168">
            <v>4.7</v>
          </cell>
          <cell r="GZ168">
            <v>3.7</v>
          </cell>
          <cell r="HA168">
            <v>4</v>
          </cell>
          <cell r="HB168">
            <v>3.5</v>
          </cell>
          <cell r="HC168">
            <v>3.3</v>
          </cell>
          <cell r="HD168">
            <v>0.9</v>
          </cell>
          <cell r="HE168">
            <v>-1.3</v>
          </cell>
          <cell r="HF168">
            <v>2.2999999999999998</v>
          </cell>
          <cell r="HG168">
            <v>0.8</v>
          </cell>
          <cell r="HH168">
            <v>0.8</v>
          </cell>
          <cell r="HI168">
            <v>1.8</v>
          </cell>
          <cell r="HJ168">
            <v>-0.1</v>
          </cell>
          <cell r="HK168">
            <v>1.5</v>
          </cell>
          <cell r="HL168">
            <v>13176</v>
          </cell>
          <cell r="HM168">
            <v>1014</v>
          </cell>
          <cell r="HN168">
            <v>13393</v>
          </cell>
          <cell r="HO168">
            <v>1647</v>
          </cell>
          <cell r="HP168">
            <v>3040</v>
          </cell>
          <cell r="HQ168">
            <v>1197</v>
          </cell>
          <cell r="HR168">
            <v>3758</v>
          </cell>
          <cell r="HS168">
            <v>9177</v>
          </cell>
          <cell r="HT168">
            <v>1708</v>
          </cell>
          <cell r="HU168">
            <v>10560</v>
          </cell>
          <cell r="HV168">
            <v>6351</v>
          </cell>
          <cell r="HW168">
            <v>5237</v>
          </cell>
          <cell r="HX168">
            <v>3508</v>
          </cell>
          <cell r="HY168">
            <v>4549</v>
          </cell>
          <cell r="HZ168">
            <v>6266</v>
          </cell>
          <cell r="IA168">
            <v>25382</v>
          </cell>
          <cell r="IB168">
            <v>4676</v>
          </cell>
          <cell r="IC168">
            <v>259</v>
          </cell>
          <cell r="ID168">
            <v>3506</v>
          </cell>
          <cell r="IE168">
            <v>8322</v>
          </cell>
          <cell r="IF168">
            <v>4565</v>
          </cell>
          <cell r="IG168">
            <v>3402</v>
          </cell>
          <cell r="IH168">
            <v>9240</v>
          </cell>
          <cell r="II168">
            <v>17213</v>
          </cell>
          <cell r="IJ168">
            <v>10722</v>
          </cell>
          <cell r="IK168">
            <v>10905</v>
          </cell>
          <cell r="IL168">
            <v>7306</v>
          </cell>
          <cell r="IM168">
            <v>3882</v>
          </cell>
          <cell r="IN168">
            <v>1078</v>
          </cell>
          <cell r="IO168">
            <v>1905</v>
          </cell>
          <cell r="IP168">
            <v>5388</v>
          </cell>
          <cell r="IQ168">
            <v>12216</v>
          </cell>
        </row>
        <row r="169">
          <cell r="B169">
            <v>6974</v>
          </cell>
          <cell r="C169">
            <v>1039</v>
          </cell>
          <cell r="D169">
            <v>7880</v>
          </cell>
          <cell r="E169">
            <v>1839</v>
          </cell>
          <cell r="F169">
            <v>3222</v>
          </cell>
          <cell r="G169">
            <v>1155</v>
          </cell>
          <cell r="H169">
            <v>3660</v>
          </cell>
          <cell r="I169">
            <v>9540</v>
          </cell>
          <cell r="J169">
            <v>1572</v>
          </cell>
          <cell r="K169">
            <v>10808</v>
          </cell>
          <cell r="L169">
            <v>5955</v>
          </cell>
          <cell r="M169">
            <v>5317</v>
          </cell>
          <cell r="N169">
            <v>3452</v>
          </cell>
          <cell r="O169">
            <v>4171</v>
          </cell>
          <cell r="P169">
            <v>6186</v>
          </cell>
          <cell r="Q169">
            <v>24492</v>
          </cell>
          <cell r="R169">
            <v>4882</v>
          </cell>
          <cell r="S169">
            <v>280</v>
          </cell>
          <cell r="T169">
            <v>3388</v>
          </cell>
          <cell r="U169">
            <v>8497</v>
          </cell>
          <cell r="V169">
            <v>4332</v>
          </cell>
          <cell r="W169">
            <v>3139</v>
          </cell>
          <cell r="X169">
            <v>8759</v>
          </cell>
          <cell r="Y169">
            <v>16200</v>
          </cell>
          <cell r="Z169">
            <v>10368</v>
          </cell>
          <cell r="AA169">
            <v>10089</v>
          </cell>
          <cell r="AB169">
            <v>6957</v>
          </cell>
          <cell r="AC169">
            <v>3577</v>
          </cell>
          <cell r="AD169">
            <v>1054</v>
          </cell>
          <cell r="AE169">
            <v>1898</v>
          </cell>
          <cell r="AF169">
            <v>5147</v>
          </cell>
          <cell r="AG169">
            <v>11654</v>
          </cell>
          <cell r="AH169">
            <v>2813</v>
          </cell>
          <cell r="AI169">
            <v>3031</v>
          </cell>
          <cell r="AJ169">
            <v>5821</v>
          </cell>
          <cell r="AK169">
            <v>10876</v>
          </cell>
          <cell r="AL169">
            <v>7494</v>
          </cell>
          <cell r="AM169">
            <v>18302</v>
          </cell>
          <cell r="AN169">
            <v>1170</v>
          </cell>
          <cell r="AO169">
            <v>6152</v>
          </cell>
          <cell r="AP169">
            <v>7337</v>
          </cell>
          <cell r="AQ169">
            <v>1626</v>
          </cell>
          <cell r="AR169">
            <v>12642</v>
          </cell>
          <cell r="AS169">
            <v>13293</v>
          </cell>
          <cell r="AT169">
            <v>8435</v>
          </cell>
          <cell r="AU169">
            <v>15241</v>
          </cell>
          <cell r="AV169">
            <v>14301</v>
          </cell>
          <cell r="AW169">
            <v>12981</v>
          </cell>
          <cell r="AX169">
            <v>1931</v>
          </cell>
          <cell r="AY169">
            <v>5399</v>
          </cell>
          <cell r="AZ169">
            <v>25146</v>
          </cell>
          <cell r="BA169">
            <v>231487</v>
          </cell>
          <cell r="BB169">
            <v>21551</v>
          </cell>
          <cell r="BC169">
            <v>-263</v>
          </cell>
          <cell r="BD169">
            <v>252440</v>
          </cell>
          <cell r="BE169">
            <v>-1.5</v>
          </cell>
          <cell r="BF169">
            <v>2.8</v>
          </cell>
          <cell r="BG169">
            <v>-0.7</v>
          </cell>
          <cell r="BH169">
            <v>8.6</v>
          </cell>
          <cell r="BI169">
            <v>-6</v>
          </cell>
          <cell r="BJ169">
            <v>1.5</v>
          </cell>
          <cell r="BK169">
            <v>0.1</v>
          </cell>
          <cell r="BL169">
            <v>0.3</v>
          </cell>
          <cell r="BM169">
            <v>-0.3</v>
          </cell>
          <cell r="BN169">
            <v>0.1</v>
          </cell>
          <cell r="BO169">
            <v>0.8</v>
          </cell>
          <cell r="BP169">
            <v>0.8</v>
          </cell>
          <cell r="BQ169">
            <v>0.2</v>
          </cell>
          <cell r="BR169">
            <v>-2.7</v>
          </cell>
          <cell r="BS169">
            <v>0.3</v>
          </cell>
          <cell r="BT169">
            <v>-0.2</v>
          </cell>
          <cell r="BU169">
            <v>0.8</v>
          </cell>
          <cell r="BV169">
            <v>1.3</v>
          </cell>
          <cell r="BW169">
            <v>0.1</v>
          </cell>
          <cell r="BX169">
            <v>0.6</v>
          </cell>
          <cell r="BY169">
            <v>2.5</v>
          </cell>
          <cell r="BZ169">
            <v>3.7</v>
          </cell>
          <cell r="CA169">
            <v>0.3</v>
          </cell>
          <cell r="CB169">
            <v>1.6</v>
          </cell>
          <cell r="CC169">
            <v>0.3</v>
          </cell>
          <cell r="CD169">
            <v>1.5</v>
          </cell>
          <cell r="CE169">
            <v>2.6</v>
          </cell>
          <cell r="CF169">
            <v>-1.5</v>
          </cell>
          <cell r="CG169">
            <v>1</v>
          </cell>
          <cell r="CH169">
            <v>1.4</v>
          </cell>
          <cell r="CI169">
            <v>-1.3</v>
          </cell>
          <cell r="CJ169">
            <v>-0.6</v>
          </cell>
          <cell r="CK169">
            <v>1.1000000000000001</v>
          </cell>
          <cell r="CL169">
            <v>1.9</v>
          </cell>
          <cell r="CM169">
            <v>1.5</v>
          </cell>
          <cell r="CN169">
            <v>1.8</v>
          </cell>
          <cell r="CO169">
            <v>3.5</v>
          </cell>
          <cell r="CP169">
            <v>2.2000000000000002</v>
          </cell>
          <cell r="CQ169">
            <v>2.1</v>
          </cell>
          <cell r="CR169">
            <v>1.5</v>
          </cell>
          <cell r="CS169">
            <v>1.7</v>
          </cell>
          <cell r="CT169">
            <v>3.7</v>
          </cell>
          <cell r="CU169">
            <v>2</v>
          </cell>
          <cell r="CV169">
            <v>2.5</v>
          </cell>
          <cell r="CW169">
            <v>2.4</v>
          </cell>
          <cell r="CX169">
            <v>3.2</v>
          </cell>
          <cell r="CY169">
            <v>0.6</v>
          </cell>
          <cell r="CZ169">
            <v>0.6</v>
          </cell>
          <cell r="DA169">
            <v>0.8</v>
          </cell>
          <cell r="DB169">
            <v>1.7</v>
          </cell>
          <cell r="DC169">
            <v>0.7</v>
          </cell>
          <cell r="DD169">
            <v>1.1000000000000001</v>
          </cell>
          <cell r="DE169">
            <v>0.8</v>
          </cell>
          <cell r="DF169">
            <v>0.9</v>
          </cell>
          <cell r="DG169">
            <v>6667</v>
          </cell>
          <cell r="DH169">
            <v>1034</v>
          </cell>
          <cell r="DI169">
            <v>7597</v>
          </cell>
          <cell r="DJ169">
            <v>1882</v>
          </cell>
          <cell r="DK169">
            <v>3297</v>
          </cell>
          <cell r="DL169">
            <v>1151</v>
          </cell>
          <cell r="DM169">
            <v>3650</v>
          </cell>
          <cell r="DN169">
            <v>9677</v>
          </cell>
          <cell r="DO169">
            <v>1622</v>
          </cell>
          <cell r="DP169">
            <v>10983</v>
          </cell>
          <cell r="DQ169">
            <v>5972</v>
          </cell>
          <cell r="DR169">
            <v>5391</v>
          </cell>
          <cell r="DS169">
            <v>3454</v>
          </cell>
          <cell r="DT169">
            <v>4200</v>
          </cell>
          <cell r="DU169">
            <v>6326</v>
          </cell>
          <cell r="DV169">
            <v>24732</v>
          </cell>
          <cell r="DW169">
            <v>4932</v>
          </cell>
          <cell r="DX169">
            <v>280</v>
          </cell>
          <cell r="DY169">
            <v>3364</v>
          </cell>
          <cell r="DZ169">
            <v>8531</v>
          </cell>
          <cell r="EA169">
            <v>4280</v>
          </cell>
          <cell r="EB169">
            <v>3114</v>
          </cell>
          <cell r="EC169">
            <v>8730</v>
          </cell>
          <cell r="ED169">
            <v>16094</v>
          </cell>
          <cell r="EE169">
            <v>10424</v>
          </cell>
          <cell r="EF169">
            <v>10146</v>
          </cell>
          <cell r="EG169">
            <v>6959</v>
          </cell>
          <cell r="EH169">
            <v>3521</v>
          </cell>
          <cell r="EI169">
            <v>1049</v>
          </cell>
          <cell r="EJ169">
            <v>1928</v>
          </cell>
          <cell r="EK169">
            <v>5017</v>
          </cell>
          <cell r="EL169">
            <v>11502</v>
          </cell>
          <cell r="EM169">
            <v>2804</v>
          </cell>
          <cell r="EN169">
            <v>3084</v>
          </cell>
          <cell r="EO169">
            <v>5852</v>
          </cell>
          <cell r="EP169">
            <v>10918</v>
          </cell>
          <cell r="EQ169">
            <v>7508</v>
          </cell>
          <cell r="ER169">
            <v>18363</v>
          </cell>
          <cell r="ES169">
            <v>1166</v>
          </cell>
          <cell r="ET169">
            <v>6128</v>
          </cell>
          <cell r="EU169">
            <v>7310</v>
          </cell>
          <cell r="EV169">
            <v>1622</v>
          </cell>
          <cell r="EW169">
            <v>12621</v>
          </cell>
          <cell r="EX169">
            <v>13268</v>
          </cell>
          <cell r="EY169">
            <v>8415</v>
          </cell>
          <cell r="EZ169">
            <v>15345</v>
          </cell>
          <cell r="FA169">
            <v>14303</v>
          </cell>
          <cell r="FB169">
            <v>13053</v>
          </cell>
          <cell r="FC169">
            <v>1917</v>
          </cell>
          <cell r="FD169">
            <v>5360</v>
          </cell>
          <cell r="FE169">
            <v>25151</v>
          </cell>
          <cell r="FF169">
            <v>231731</v>
          </cell>
          <cell r="FG169">
            <v>21772</v>
          </cell>
          <cell r="FH169">
            <v>-488</v>
          </cell>
          <cell r="FI169">
            <v>252669</v>
          </cell>
          <cell r="FJ169">
            <v>-10.7</v>
          </cell>
          <cell r="FK169">
            <v>2.2999999999999998</v>
          </cell>
          <cell r="FL169">
            <v>-8.1999999999999993</v>
          </cell>
          <cell r="FM169">
            <v>11.8</v>
          </cell>
          <cell r="FN169">
            <v>5.6</v>
          </cell>
          <cell r="FO169">
            <v>-1.9</v>
          </cell>
          <cell r="FP169">
            <v>-1.2</v>
          </cell>
          <cell r="FQ169">
            <v>4.5999999999999996</v>
          </cell>
          <cell r="FR169">
            <v>-1.7</v>
          </cell>
          <cell r="FS169">
            <v>3.6</v>
          </cell>
          <cell r="FT169">
            <v>1</v>
          </cell>
          <cell r="FU169">
            <v>2.9</v>
          </cell>
          <cell r="FV169">
            <v>0.2</v>
          </cell>
          <cell r="FW169">
            <v>-5.2</v>
          </cell>
          <cell r="FX169">
            <v>4.8</v>
          </cell>
          <cell r="FY169">
            <v>0.7</v>
          </cell>
          <cell r="FZ169">
            <v>2.5</v>
          </cell>
          <cell r="GA169">
            <v>1.1000000000000001</v>
          </cell>
          <cell r="GB169">
            <v>-1.2</v>
          </cell>
          <cell r="GC169">
            <v>1.2</v>
          </cell>
          <cell r="GD169">
            <v>-1.3</v>
          </cell>
          <cell r="GE169">
            <v>2.2000000000000002</v>
          </cell>
          <cell r="GF169">
            <v>-1.6</v>
          </cell>
          <cell r="GG169">
            <v>-0.7</v>
          </cell>
          <cell r="GH169">
            <v>0.6</v>
          </cell>
          <cell r="GI169">
            <v>2.7</v>
          </cell>
          <cell r="GJ169">
            <v>3</v>
          </cell>
          <cell r="GK169">
            <v>-5.0999999999999996</v>
          </cell>
          <cell r="GL169">
            <v>0</v>
          </cell>
          <cell r="GM169">
            <v>3.1</v>
          </cell>
          <cell r="GN169">
            <v>-5</v>
          </cell>
          <cell r="GO169">
            <v>-3</v>
          </cell>
          <cell r="GP169">
            <v>-0.3</v>
          </cell>
          <cell r="GQ169">
            <v>2.8</v>
          </cell>
          <cell r="GR169">
            <v>1</v>
          </cell>
          <cell r="GS169">
            <v>2.5</v>
          </cell>
          <cell r="GT169">
            <v>3.6</v>
          </cell>
          <cell r="GU169">
            <v>2.7</v>
          </cell>
          <cell r="GV169">
            <v>1.4</v>
          </cell>
          <cell r="GW169">
            <v>0.9</v>
          </cell>
          <cell r="GX169">
            <v>1</v>
          </cell>
          <cell r="GY169">
            <v>3.1</v>
          </cell>
          <cell r="GZ169">
            <v>1.4</v>
          </cell>
          <cell r="HA169">
            <v>1.9</v>
          </cell>
          <cell r="HB169">
            <v>1.8</v>
          </cell>
          <cell r="HC169">
            <v>3.9</v>
          </cell>
          <cell r="HD169">
            <v>0.6</v>
          </cell>
          <cell r="HE169">
            <v>2.1</v>
          </cell>
          <cell r="HF169">
            <v>-0.9</v>
          </cell>
          <cell r="HG169">
            <v>1.1000000000000001</v>
          </cell>
          <cell r="HH169">
            <v>0.7</v>
          </cell>
          <cell r="HI169">
            <v>0.9</v>
          </cell>
          <cell r="HJ169">
            <v>2.9</v>
          </cell>
          <cell r="HK169">
            <v>0.7</v>
          </cell>
          <cell r="HL169">
            <v>5405</v>
          </cell>
          <cell r="HM169">
            <v>1031</v>
          </cell>
          <cell r="HN169">
            <v>6460</v>
          </cell>
          <cell r="HO169">
            <v>1854</v>
          </cell>
          <cell r="HP169">
            <v>3204</v>
          </cell>
          <cell r="HQ169">
            <v>1104</v>
          </cell>
          <cell r="HR169">
            <v>3532</v>
          </cell>
          <cell r="HS169">
            <v>9418</v>
          </cell>
          <cell r="HT169">
            <v>1486</v>
          </cell>
          <cell r="HU169">
            <v>10624</v>
          </cell>
          <cell r="HV169">
            <v>5794</v>
          </cell>
          <cell r="HW169">
            <v>5312</v>
          </cell>
          <cell r="HX169">
            <v>3279</v>
          </cell>
          <cell r="HY169">
            <v>3919</v>
          </cell>
          <cell r="HZ169">
            <v>6007</v>
          </cell>
          <cell r="IA169">
            <v>23641</v>
          </cell>
          <cell r="IB169">
            <v>4877</v>
          </cell>
          <cell r="IC169">
            <v>239</v>
          </cell>
          <cell r="ID169">
            <v>3520</v>
          </cell>
          <cell r="IE169">
            <v>8526</v>
          </cell>
          <cell r="IF169">
            <v>3913</v>
          </cell>
          <cell r="IG169">
            <v>2632</v>
          </cell>
          <cell r="IH169">
            <v>8087</v>
          </cell>
          <cell r="II169">
            <v>14580</v>
          </cell>
          <cell r="IJ169">
            <v>9931</v>
          </cell>
          <cell r="IK169">
            <v>9668</v>
          </cell>
          <cell r="IL169">
            <v>6850</v>
          </cell>
          <cell r="IM169">
            <v>3409</v>
          </cell>
          <cell r="IN169">
            <v>1008</v>
          </cell>
          <cell r="IO169">
            <v>1866</v>
          </cell>
          <cell r="IP169">
            <v>4916</v>
          </cell>
          <cell r="IQ169">
            <v>11168</v>
          </cell>
        </row>
        <row r="170">
          <cell r="B170">
            <v>6967</v>
          </cell>
          <cell r="C170">
            <v>1084</v>
          </cell>
          <cell r="D170">
            <v>7946</v>
          </cell>
          <cell r="E170">
            <v>1943</v>
          </cell>
          <cell r="F170">
            <v>3203</v>
          </cell>
          <cell r="G170">
            <v>1196</v>
          </cell>
          <cell r="H170">
            <v>3603</v>
          </cell>
          <cell r="I170">
            <v>9637</v>
          </cell>
          <cell r="J170">
            <v>1586</v>
          </cell>
          <cell r="K170">
            <v>10903</v>
          </cell>
          <cell r="L170">
            <v>5888</v>
          </cell>
          <cell r="M170">
            <v>5419</v>
          </cell>
          <cell r="N170">
            <v>3406</v>
          </cell>
          <cell r="O170">
            <v>4061</v>
          </cell>
          <cell r="P170">
            <v>6137</v>
          </cell>
          <cell r="Q170">
            <v>24257</v>
          </cell>
          <cell r="R170">
            <v>4898</v>
          </cell>
          <cell r="S170">
            <v>281</v>
          </cell>
          <cell r="T170">
            <v>3375</v>
          </cell>
          <cell r="U170">
            <v>8506</v>
          </cell>
          <cell r="V170">
            <v>4462</v>
          </cell>
          <cell r="W170">
            <v>3319</v>
          </cell>
          <cell r="X170">
            <v>8617</v>
          </cell>
          <cell r="Y170">
            <v>16382</v>
          </cell>
          <cell r="Z170">
            <v>10456</v>
          </cell>
          <cell r="AA170">
            <v>10219</v>
          </cell>
          <cell r="AB170">
            <v>7099</v>
          </cell>
          <cell r="AC170">
            <v>3553</v>
          </cell>
          <cell r="AD170">
            <v>1070</v>
          </cell>
          <cell r="AE170">
            <v>1915</v>
          </cell>
          <cell r="AF170">
            <v>5139</v>
          </cell>
          <cell r="AG170">
            <v>11661</v>
          </cell>
          <cell r="AH170">
            <v>2801</v>
          </cell>
          <cell r="AI170">
            <v>3039</v>
          </cell>
          <cell r="AJ170">
            <v>5816</v>
          </cell>
          <cell r="AK170">
            <v>11030</v>
          </cell>
          <cell r="AL170">
            <v>7680</v>
          </cell>
          <cell r="AM170">
            <v>18617</v>
          </cell>
          <cell r="AN170">
            <v>1193</v>
          </cell>
          <cell r="AO170">
            <v>6289</v>
          </cell>
          <cell r="AP170">
            <v>7496</v>
          </cell>
          <cell r="AQ170">
            <v>1683</v>
          </cell>
          <cell r="AR170">
            <v>12735</v>
          </cell>
          <cell r="AS170">
            <v>13491</v>
          </cell>
          <cell r="AT170">
            <v>8599</v>
          </cell>
          <cell r="AU170">
            <v>15434</v>
          </cell>
          <cell r="AV170">
            <v>14353</v>
          </cell>
          <cell r="AW170">
            <v>13150</v>
          </cell>
          <cell r="AX170">
            <v>1940</v>
          </cell>
          <cell r="AY170">
            <v>5506</v>
          </cell>
          <cell r="AZ170">
            <v>25342</v>
          </cell>
          <cell r="BA170">
            <v>233338</v>
          </cell>
          <cell r="BB170">
            <v>21772</v>
          </cell>
          <cell r="BC170">
            <v>-419</v>
          </cell>
          <cell r="BD170">
            <v>254353</v>
          </cell>
          <cell r="BE170">
            <v>-0.1</v>
          </cell>
          <cell r="BF170">
            <v>4.3</v>
          </cell>
          <cell r="BG170">
            <v>0.8</v>
          </cell>
          <cell r="BH170">
            <v>5.7</v>
          </cell>
          <cell r="BI170">
            <v>-0.6</v>
          </cell>
          <cell r="BJ170">
            <v>3.5</v>
          </cell>
          <cell r="BK170">
            <v>-1.5</v>
          </cell>
          <cell r="BL170">
            <v>1</v>
          </cell>
          <cell r="BM170">
            <v>0.9</v>
          </cell>
          <cell r="BN170">
            <v>0.9</v>
          </cell>
          <cell r="BO170">
            <v>-1.1000000000000001</v>
          </cell>
          <cell r="BP170">
            <v>1.9</v>
          </cell>
          <cell r="BQ170">
            <v>-1.3</v>
          </cell>
          <cell r="BR170">
            <v>-2.6</v>
          </cell>
          <cell r="BS170">
            <v>-0.8</v>
          </cell>
          <cell r="BT170">
            <v>-1</v>
          </cell>
          <cell r="BU170">
            <v>0.3</v>
          </cell>
          <cell r="BV170">
            <v>0.4</v>
          </cell>
          <cell r="BW170">
            <v>-0.4</v>
          </cell>
          <cell r="BX170">
            <v>0.1</v>
          </cell>
          <cell r="BY170">
            <v>3</v>
          </cell>
          <cell r="BZ170">
            <v>5.7</v>
          </cell>
          <cell r="CA170">
            <v>-1.6</v>
          </cell>
          <cell r="CB170">
            <v>1.1000000000000001</v>
          </cell>
          <cell r="CC170">
            <v>0.9</v>
          </cell>
          <cell r="CD170">
            <v>1.3</v>
          </cell>
          <cell r="CE170">
            <v>2</v>
          </cell>
          <cell r="CF170">
            <v>-0.7</v>
          </cell>
          <cell r="CG170">
            <v>1.5</v>
          </cell>
          <cell r="CH170">
            <v>0.8</v>
          </cell>
          <cell r="CI170">
            <v>-0.2</v>
          </cell>
          <cell r="CJ170">
            <v>0.1</v>
          </cell>
          <cell r="CK170">
            <v>-0.4</v>
          </cell>
          <cell r="CL170">
            <v>0.3</v>
          </cell>
          <cell r="CM170">
            <v>-0.1</v>
          </cell>
          <cell r="CN170">
            <v>1.4</v>
          </cell>
          <cell r="CO170">
            <v>2.5</v>
          </cell>
          <cell r="CP170">
            <v>1.7</v>
          </cell>
          <cell r="CQ170">
            <v>2</v>
          </cell>
          <cell r="CR170">
            <v>2.2000000000000002</v>
          </cell>
          <cell r="CS170">
            <v>2.2000000000000002</v>
          </cell>
          <cell r="CT170">
            <v>3.5</v>
          </cell>
          <cell r="CU170">
            <v>0.7</v>
          </cell>
          <cell r="CV170">
            <v>1.5</v>
          </cell>
          <cell r="CW170">
            <v>1.9</v>
          </cell>
          <cell r="CX170">
            <v>1.3</v>
          </cell>
          <cell r="CY170">
            <v>0.4</v>
          </cell>
          <cell r="CZ170">
            <v>1.3</v>
          </cell>
          <cell r="DA170">
            <v>0.5</v>
          </cell>
          <cell r="DB170">
            <v>2</v>
          </cell>
          <cell r="DC170">
            <v>0.8</v>
          </cell>
          <cell r="DD170">
            <v>0.8</v>
          </cell>
          <cell r="DE170">
            <v>1</v>
          </cell>
          <cell r="DF170">
            <v>0.8</v>
          </cell>
          <cell r="DG170">
            <v>6758</v>
          </cell>
          <cell r="DH170">
            <v>1077</v>
          </cell>
          <cell r="DI170">
            <v>7749</v>
          </cell>
          <cell r="DJ170">
            <v>1942</v>
          </cell>
          <cell r="DK170">
            <v>3225</v>
          </cell>
          <cell r="DL170">
            <v>1154</v>
          </cell>
          <cell r="DM170">
            <v>3582</v>
          </cell>
          <cell r="DN170">
            <v>9608</v>
          </cell>
          <cell r="DO170">
            <v>1497</v>
          </cell>
          <cell r="DP170">
            <v>10812</v>
          </cell>
          <cell r="DQ170">
            <v>5963</v>
          </cell>
          <cell r="DR170">
            <v>5338</v>
          </cell>
          <cell r="DS170">
            <v>3433</v>
          </cell>
          <cell r="DT170">
            <v>3854</v>
          </cell>
          <cell r="DU170">
            <v>6165</v>
          </cell>
          <cell r="DV170">
            <v>24093</v>
          </cell>
          <cell r="DW170">
            <v>4890</v>
          </cell>
          <cell r="DX170">
            <v>281</v>
          </cell>
          <cell r="DY170">
            <v>3401</v>
          </cell>
          <cell r="DZ170">
            <v>8519</v>
          </cell>
          <cell r="EA170">
            <v>4420</v>
          </cell>
          <cell r="EB170">
            <v>3304</v>
          </cell>
          <cell r="EC170">
            <v>8581</v>
          </cell>
          <cell r="ED170">
            <v>16290</v>
          </cell>
          <cell r="EE170">
            <v>10357</v>
          </cell>
          <cell r="EF170">
            <v>10205</v>
          </cell>
          <cell r="EG170">
            <v>7151</v>
          </cell>
          <cell r="EH170">
            <v>3509</v>
          </cell>
          <cell r="EI170">
            <v>1062</v>
          </cell>
          <cell r="EJ170">
            <v>1893</v>
          </cell>
          <cell r="EK170">
            <v>5183</v>
          </cell>
          <cell r="EL170">
            <v>11657</v>
          </cell>
          <cell r="EM170">
            <v>2839</v>
          </cell>
          <cell r="EN170">
            <v>2995</v>
          </cell>
          <cell r="EO170">
            <v>5822</v>
          </cell>
          <cell r="EP170">
            <v>11028</v>
          </cell>
          <cell r="EQ170">
            <v>7698</v>
          </cell>
          <cell r="ER170">
            <v>18623</v>
          </cell>
          <cell r="ES170">
            <v>1198</v>
          </cell>
          <cell r="ET170">
            <v>6299</v>
          </cell>
          <cell r="EU170">
            <v>7512</v>
          </cell>
          <cell r="EV170">
            <v>1687</v>
          </cell>
          <cell r="EW170">
            <v>12822</v>
          </cell>
          <cell r="EX170">
            <v>13566</v>
          </cell>
          <cell r="EY170">
            <v>8633</v>
          </cell>
          <cell r="EZ170">
            <v>15532</v>
          </cell>
          <cell r="FA170">
            <v>14362</v>
          </cell>
          <cell r="FB170">
            <v>13121</v>
          </cell>
          <cell r="FC170">
            <v>1936</v>
          </cell>
          <cell r="FD170">
            <v>5538</v>
          </cell>
          <cell r="FE170">
            <v>25341</v>
          </cell>
          <cell r="FF170">
            <v>232909</v>
          </cell>
          <cell r="FG170">
            <v>21662</v>
          </cell>
          <cell r="FH170">
            <v>-621</v>
          </cell>
          <cell r="FI170">
            <v>253609</v>
          </cell>
          <cell r="FJ170">
            <v>1.4</v>
          </cell>
          <cell r="FK170">
            <v>4.2</v>
          </cell>
          <cell r="FL170">
            <v>2</v>
          </cell>
          <cell r="FM170">
            <v>3.2</v>
          </cell>
          <cell r="FN170">
            <v>-2.2000000000000002</v>
          </cell>
          <cell r="FO170">
            <v>0.2</v>
          </cell>
          <cell r="FP170">
            <v>-1.9</v>
          </cell>
          <cell r="FQ170">
            <v>-0.7</v>
          </cell>
          <cell r="FR170">
            <v>-7.7</v>
          </cell>
          <cell r="FS170">
            <v>-1.6</v>
          </cell>
          <cell r="FT170">
            <v>-0.1</v>
          </cell>
          <cell r="FU170">
            <v>-1</v>
          </cell>
          <cell r="FV170">
            <v>-0.6</v>
          </cell>
          <cell r="FW170">
            <v>-8.1999999999999993</v>
          </cell>
          <cell r="FX170">
            <v>-2.5</v>
          </cell>
          <cell r="FY170">
            <v>-2.6</v>
          </cell>
          <cell r="FZ170">
            <v>-0.8</v>
          </cell>
          <cell r="GA170">
            <v>0.4</v>
          </cell>
          <cell r="GB170">
            <v>1.1000000000000001</v>
          </cell>
          <cell r="GC170">
            <v>-0.1</v>
          </cell>
          <cell r="GD170">
            <v>3.3</v>
          </cell>
          <cell r="GE170">
            <v>6.1</v>
          </cell>
          <cell r="GF170">
            <v>-1.7</v>
          </cell>
          <cell r="GG170">
            <v>1.2</v>
          </cell>
          <cell r="GH170">
            <v>-0.6</v>
          </cell>
          <cell r="GI170">
            <v>0.6</v>
          </cell>
          <cell r="GJ170">
            <v>2.8</v>
          </cell>
          <cell r="GK170">
            <v>-0.3</v>
          </cell>
          <cell r="GL170">
            <v>1.2</v>
          </cell>
          <cell r="GM170">
            <v>-1.8</v>
          </cell>
          <cell r="GN170">
            <v>3.3</v>
          </cell>
          <cell r="GO170">
            <v>1.3</v>
          </cell>
          <cell r="GP170">
            <v>1.2</v>
          </cell>
          <cell r="GQ170">
            <v>-2.9</v>
          </cell>
          <cell r="GR170">
            <v>-0.5</v>
          </cell>
          <cell r="GS170">
            <v>1</v>
          </cell>
          <cell r="GT170">
            <v>2.5</v>
          </cell>
          <cell r="GU170">
            <v>1.4</v>
          </cell>
          <cell r="GV170">
            <v>2.7</v>
          </cell>
          <cell r="GW170">
            <v>2.8</v>
          </cell>
          <cell r="GX170">
            <v>2.8</v>
          </cell>
          <cell r="GY170">
            <v>4</v>
          </cell>
          <cell r="GZ170">
            <v>1.6</v>
          </cell>
          <cell r="HA170">
            <v>2.2000000000000002</v>
          </cell>
          <cell r="HB170">
            <v>2.6</v>
          </cell>
          <cell r="HC170">
            <v>1.2</v>
          </cell>
          <cell r="HD170">
            <v>0.4</v>
          </cell>
          <cell r="HE170">
            <v>0.5</v>
          </cell>
          <cell r="HF170">
            <v>1</v>
          </cell>
          <cell r="HG170">
            <v>3.3</v>
          </cell>
          <cell r="HH170">
            <v>0.8</v>
          </cell>
          <cell r="HI170">
            <v>0.5</v>
          </cell>
          <cell r="HJ170">
            <v>-0.5</v>
          </cell>
          <cell r="HK170">
            <v>0.4</v>
          </cell>
          <cell r="HL170">
            <v>5148</v>
          </cell>
          <cell r="HM170">
            <v>1070</v>
          </cell>
          <cell r="HN170">
            <v>6306</v>
          </cell>
          <cell r="HO170">
            <v>1941</v>
          </cell>
          <cell r="HP170">
            <v>3212</v>
          </cell>
          <cell r="HQ170">
            <v>1148</v>
          </cell>
          <cell r="HR170">
            <v>3605</v>
          </cell>
          <cell r="HS170">
            <v>9600</v>
          </cell>
          <cell r="HT170">
            <v>1557</v>
          </cell>
          <cell r="HU170">
            <v>10845</v>
          </cell>
          <cell r="HV170">
            <v>5732</v>
          </cell>
          <cell r="HW170">
            <v>5314</v>
          </cell>
          <cell r="HX170">
            <v>3447</v>
          </cell>
          <cell r="HY170">
            <v>3854</v>
          </cell>
          <cell r="HZ170">
            <v>6059</v>
          </cell>
          <cell r="IA170">
            <v>23796</v>
          </cell>
          <cell r="IB170">
            <v>4892</v>
          </cell>
          <cell r="IC170">
            <v>300</v>
          </cell>
          <cell r="ID170">
            <v>3265</v>
          </cell>
          <cell r="IE170">
            <v>8449</v>
          </cell>
          <cell r="IF170">
            <v>4427</v>
          </cell>
          <cell r="IG170">
            <v>3189</v>
          </cell>
          <cell r="IH170">
            <v>8863</v>
          </cell>
          <cell r="II170">
            <v>16435</v>
          </cell>
          <cell r="IJ170">
            <v>10442</v>
          </cell>
          <cell r="IK170">
            <v>9843</v>
          </cell>
          <cell r="IL170">
            <v>6566</v>
          </cell>
          <cell r="IM170">
            <v>3433</v>
          </cell>
          <cell r="IN170">
            <v>1026</v>
          </cell>
          <cell r="IO170">
            <v>1878</v>
          </cell>
          <cell r="IP170">
            <v>5135</v>
          </cell>
          <cell r="IQ170">
            <v>11457</v>
          </cell>
        </row>
        <row r="171">
          <cell r="B171">
            <v>7173</v>
          </cell>
          <cell r="C171">
            <v>1137</v>
          </cell>
          <cell r="D171">
            <v>8218</v>
          </cell>
          <cell r="E171">
            <v>1977</v>
          </cell>
          <cell r="F171">
            <v>3332</v>
          </cell>
          <cell r="G171">
            <v>1259</v>
          </cell>
          <cell r="H171">
            <v>3544</v>
          </cell>
          <cell r="I171">
            <v>9778</v>
          </cell>
          <cell r="J171">
            <v>1514</v>
          </cell>
          <cell r="K171">
            <v>10994</v>
          </cell>
          <cell r="L171">
            <v>5837</v>
          </cell>
          <cell r="M171">
            <v>5572</v>
          </cell>
          <cell r="N171">
            <v>3363</v>
          </cell>
          <cell r="O171">
            <v>4031</v>
          </cell>
          <cell r="P171">
            <v>6155</v>
          </cell>
          <cell r="Q171">
            <v>24227</v>
          </cell>
          <cell r="R171">
            <v>4908</v>
          </cell>
          <cell r="S171">
            <v>283</v>
          </cell>
          <cell r="T171">
            <v>3371</v>
          </cell>
          <cell r="U171">
            <v>8517</v>
          </cell>
          <cell r="V171">
            <v>4627</v>
          </cell>
          <cell r="W171">
            <v>3524</v>
          </cell>
          <cell r="X171">
            <v>8485</v>
          </cell>
          <cell r="Y171">
            <v>16643</v>
          </cell>
          <cell r="Z171">
            <v>10635</v>
          </cell>
          <cell r="AA171">
            <v>10293</v>
          </cell>
          <cell r="AB171">
            <v>7206</v>
          </cell>
          <cell r="AC171">
            <v>3624</v>
          </cell>
          <cell r="AD171">
            <v>1087</v>
          </cell>
          <cell r="AE171">
            <v>1912</v>
          </cell>
          <cell r="AF171">
            <v>5220</v>
          </cell>
          <cell r="AG171">
            <v>11826</v>
          </cell>
          <cell r="AH171">
            <v>2795</v>
          </cell>
          <cell r="AI171">
            <v>3002</v>
          </cell>
          <cell r="AJ171">
            <v>5779</v>
          </cell>
          <cell r="AK171">
            <v>11182</v>
          </cell>
          <cell r="AL171">
            <v>7820</v>
          </cell>
          <cell r="AM171">
            <v>18901</v>
          </cell>
          <cell r="AN171">
            <v>1209</v>
          </cell>
          <cell r="AO171">
            <v>6408</v>
          </cell>
          <cell r="AP171">
            <v>7628</v>
          </cell>
          <cell r="AQ171">
            <v>1731</v>
          </cell>
          <cell r="AR171">
            <v>12700</v>
          </cell>
          <cell r="AS171">
            <v>13570</v>
          </cell>
          <cell r="AT171">
            <v>8699</v>
          </cell>
          <cell r="AU171">
            <v>15461</v>
          </cell>
          <cell r="AV171">
            <v>14393</v>
          </cell>
          <cell r="AW171">
            <v>13388</v>
          </cell>
          <cell r="AX171">
            <v>1949</v>
          </cell>
          <cell r="AY171">
            <v>5572</v>
          </cell>
          <cell r="AZ171">
            <v>25556</v>
          </cell>
          <cell r="BA171">
            <v>235493</v>
          </cell>
          <cell r="BB171">
            <v>21928</v>
          </cell>
          <cell r="BC171">
            <v>-166</v>
          </cell>
          <cell r="BD171">
            <v>256922</v>
          </cell>
          <cell r="BE171">
            <v>3</v>
          </cell>
          <cell r="BF171">
            <v>4.9000000000000004</v>
          </cell>
          <cell r="BG171">
            <v>3.4</v>
          </cell>
          <cell r="BH171">
            <v>1.8</v>
          </cell>
          <cell r="BI171">
            <v>4</v>
          </cell>
          <cell r="BJ171">
            <v>5.3</v>
          </cell>
          <cell r="BK171">
            <v>-1.6</v>
          </cell>
          <cell r="BL171">
            <v>1.5</v>
          </cell>
          <cell r="BM171">
            <v>-4.5999999999999996</v>
          </cell>
          <cell r="BN171">
            <v>0.8</v>
          </cell>
          <cell r="BO171">
            <v>-0.9</v>
          </cell>
          <cell r="BP171">
            <v>2.8</v>
          </cell>
          <cell r="BQ171">
            <v>-1.3</v>
          </cell>
          <cell r="BR171">
            <v>-0.7</v>
          </cell>
          <cell r="BS171">
            <v>0.3</v>
          </cell>
          <cell r="BT171">
            <v>-0.1</v>
          </cell>
          <cell r="BU171">
            <v>0.2</v>
          </cell>
          <cell r="BV171">
            <v>0.6</v>
          </cell>
          <cell r="BW171">
            <v>-0.1</v>
          </cell>
          <cell r="BX171">
            <v>0.1</v>
          </cell>
          <cell r="BY171">
            <v>3.7</v>
          </cell>
          <cell r="BZ171">
            <v>6.2</v>
          </cell>
          <cell r="CA171">
            <v>-1.5</v>
          </cell>
          <cell r="CB171">
            <v>1.6</v>
          </cell>
          <cell r="CC171">
            <v>1.7</v>
          </cell>
          <cell r="CD171">
            <v>0.7</v>
          </cell>
          <cell r="CE171">
            <v>1.5</v>
          </cell>
          <cell r="CF171">
            <v>2</v>
          </cell>
          <cell r="CG171">
            <v>1.6</v>
          </cell>
          <cell r="CH171">
            <v>-0.1</v>
          </cell>
          <cell r="CI171">
            <v>1.6</v>
          </cell>
          <cell r="CJ171">
            <v>1.4</v>
          </cell>
          <cell r="CK171">
            <v>-0.2</v>
          </cell>
          <cell r="CL171">
            <v>-1.2</v>
          </cell>
          <cell r="CM171">
            <v>-0.6</v>
          </cell>
          <cell r="CN171">
            <v>1.4</v>
          </cell>
          <cell r="CO171">
            <v>1.8</v>
          </cell>
          <cell r="CP171">
            <v>1.5</v>
          </cell>
          <cell r="CQ171">
            <v>1.3</v>
          </cell>
          <cell r="CR171">
            <v>1.9</v>
          </cell>
          <cell r="CS171">
            <v>1.7</v>
          </cell>
          <cell r="CT171">
            <v>2.8</v>
          </cell>
          <cell r="CU171">
            <v>-0.3</v>
          </cell>
          <cell r="CV171">
            <v>0.6</v>
          </cell>
          <cell r="CW171">
            <v>1.2</v>
          </cell>
          <cell r="CX171">
            <v>0.2</v>
          </cell>
          <cell r="CY171">
            <v>0.3</v>
          </cell>
          <cell r="CZ171">
            <v>1.8</v>
          </cell>
          <cell r="DA171">
            <v>0.5</v>
          </cell>
          <cell r="DB171">
            <v>1.2</v>
          </cell>
          <cell r="DC171">
            <v>0.8</v>
          </cell>
          <cell r="DD171">
            <v>0.9</v>
          </cell>
          <cell r="DE171">
            <v>0.7</v>
          </cell>
          <cell r="DF171">
            <v>1</v>
          </cell>
          <cell r="DG171">
            <v>7511</v>
          </cell>
          <cell r="DH171">
            <v>1145</v>
          </cell>
          <cell r="DI171">
            <v>8528</v>
          </cell>
          <cell r="DJ171">
            <v>1973</v>
          </cell>
          <cell r="DK171">
            <v>3297</v>
          </cell>
          <cell r="DL171">
            <v>1313</v>
          </cell>
          <cell r="DM171">
            <v>3574</v>
          </cell>
          <cell r="DN171">
            <v>9802</v>
          </cell>
          <cell r="DO171">
            <v>1613</v>
          </cell>
          <cell r="DP171">
            <v>11076</v>
          </cell>
          <cell r="DQ171">
            <v>5745</v>
          </cell>
          <cell r="DR171">
            <v>5542</v>
          </cell>
          <cell r="DS171">
            <v>3361</v>
          </cell>
          <cell r="DT171">
            <v>4173</v>
          </cell>
          <cell r="DU171">
            <v>6040</v>
          </cell>
          <cell r="DV171">
            <v>24174</v>
          </cell>
          <cell r="DW171">
            <v>4884</v>
          </cell>
          <cell r="DX171">
            <v>282</v>
          </cell>
          <cell r="DY171">
            <v>3351</v>
          </cell>
          <cell r="DZ171">
            <v>8474</v>
          </cell>
          <cell r="EA171">
            <v>4698</v>
          </cell>
          <cell r="EB171">
            <v>3514</v>
          </cell>
          <cell r="EC171">
            <v>8529</v>
          </cell>
          <cell r="ED171">
            <v>16746</v>
          </cell>
          <cell r="EE171">
            <v>10603</v>
          </cell>
          <cell r="EF171">
            <v>10274</v>
          </cell>
          <cell r="EG171">
            <v>7138</v>
          </cell>
          <cell r="EH171">
            <v>3646</v>
          </cell>
          <cell r="EI171">
            <v>1099</v>
          </cell>
          <cell r="EJ171">
            <v>1922</v>
          </cell>
          <cell r="EK171">
            <v>5201</v>
          </cell>
          <cell r="EL171">
            <v>11838</v>
          </cell>
          <cell r="EM171">
            <v>2740</v>
          </cell>
          <cell r="EN171">
            <v>3019</v>
          </cell>
          <cell r="EO171">
            <v>5731</v>
          </cell>
          <cell r="EP171">
            <v>11107</v>
          </cell>
          <cell r="EQ171">
            <v>7777</v>
          </cell>
          <cell r="ER171">
            <v>18784</v>
          </cell>
          <cell r="ES171">
            <v>1204</v>
          </cell>
          <cell r="ET171">
            <v>6394</v>
          </cell>
          <cell r="EU171">
            <v>7606</v>
          </cell>
          <cell r="EV171">
            <v>1725</v>
          </cell>
          <cell r="EW171">
            <v>12615</v>
          </cell>
          <cell r="EX171">
            <v>13492</v>
          </cell>
          <cell r="EY171">
            <v>8662</v>
          </cell>
          <cell r="EZ171">
            <v>15297</v>
          </cell>
          <cell r="FA171">
            <v>14379</v>
          </cell>
          <cell r="FB171">
            <v>13362</v>
          </cell>
          <cell r="FC171">
            <v>1969</v>
          </cell>
          <cell r="FD171">
            <v>5590</v>
          </cell>
          <cell r="FE171">
            <v>25551</v>
          </cell>
          <cell r="FF171">
            <v>235295</v>
          </cell>
          <cell r="FG171">
            <v>21941</v>
          </cell>
          <cell r="FH171">
            <v>-347</v>
          </cell>
          <cell r="FI171">
            <v>256556</v>
          </cell>
          <cell r="FJ171">
            <v>11.1</v>
          </cell>
          <cell r="FK171">
            <v>6.3</v>
          </cell>
          <cell r="FL171">
            <v>10.1</v>
          </cell>
          <cell r="FM171">
            <v>1.6</v>
          </cell>
          <cell r="FN171">
            <v>2.2000000000000002</v>
          </cell>
          <cell r="FO171">
            <v>13.8</v>
          </cell>
          <cell r="FP171">
            <v>-0.2</v>
          </cell>
          <cell r="FQ171">
            <v>2</v>
          </cell>
          <cell r="FR171">
            <v>7.7</v>
          </cell>
          <cell r="FS171">
            <v>2.4</v>
          </cell>
          <cell r="FT171">
            <v>-3.7</v>
          </cell>
          <cell r="FU171">
            <v>3.8</v>
          </cell>
          <cell r="FV171">
            <v>-2.1</v>
          </cell>
          <cell r="FW171">
            <v>8.3000000000000007</v>
          </cell>
          <cell r="FX171">
            <v>-2</v>
          </cell>
          <cell r="FY171">
            <v>0.3</v>
          </cell>
          <cell r="FZ171">
            <v>-0.1</v>
          </cell>
          <cell r="GA171">
            <v>0.1</v>
          </cell>
          <cell r="GB171">
            <v>-1.5</v>
          </cell>
          <cell r="GC171">
            <v>-0.5</v>
          </cell>
          <cell r="GD171">
            <v>6.3</v>
          </cell>
          <cell r="GE171">
            <v>6.3</v>
          </cell>
          <cell r="GF171">
            <v>-0.6</v>
          </cell>
          <cell r="GG171">
            <v>2.8</v>
          </cell>
          <cell r="GH171">
            <v>2.4</v>
          </cell>
          <cell r="GI171">
            <v>0.7</v>
          </cell>
          <cell r="GJ171">
            <v>-0.2</v>
          </cell>
          <cell r="GK171">
            <v>3.9</v>
          </cell>
          <cell r="GL171">
            <v>3.5</v>
          </cell>
          <cell r="GM171">
            <v>1.5</v>
          </cell>
          <cell r="GN171">
            <v>0.3</v>
          </cell>
          <cell r="GO171">
            <v>1.6</v>
          </cell>
          <cell r="GP171">
            <v>-3.5</v>
          </cell>
          <cell r="GQ171">
            <v>0.8</v>
          </cell>
          <cell r="GR171">
            <v>-1.6</v>
          </cell>
          <cell r="GS171">
            <v>0.7</v>
          </cell>
          <cell r="GT171">
            <v>1</v>
          </cell>
          <cell r="GU171">
            <v>0.9</v>
          </cell>
          <cell r="GV171">
            <v>0.5</v>
          </cell>
          <cell r="GW171">
            <v>1.5</v>
          </cell>
          <cell r="GX171">
            <v>1.3</v>
          </cell>
          <cell r="GY171">
            <v>2.2999999999999998</v>
          </cell>
          <cell r="GZ171">
            <v>-1.6</v>
          </cell>
          <cell r="HA171">
            <v>-0.5</v>
          </cell>
          <cell r="HB171">
            <v>0.3</v>
          </cell>
          <cell r="HC171">
            <v>-1.5</v>
          </cell>
          <cell r="HD171">
            <v>0.1</v>
          </cell>
          <cell r="HE171">
            <v>1.8</v>
          </cell>
          <cell r="HF171">
            <v>1.7</v>
          </cell>
          <cell r="HG171">
            <v>0.9</v>
          </cell>
          <cell r="HH171">
            <v>0.8</v>
          </cell>
          <cell r="HI171">
            <v>1</v>
          </cell>
          <cell r="HJ171">
            <v>1.3</v>
          </cell>
          <cell r="HK171">
            <v>1.2</v>
          </cell>
          <cell r="HL171">
            <v>4885</v>
          </cell>
          <cell r="HM171">
            <v>1153</v>
          </cell>
          <cell r="HN171">
            <v>6242</v>
          </cell>
          <cell r="HO171">
            <v>2046</v>
          </cell>
          <cell r="HP171">
            <v>3456</v>
          </cell>
          <cell r="HQ171">
            <v>1354</v>
          </cell>
          <cell r="HR171">
            <v>3602</v>
          </cell>
          <cell r="HS171">
            <v>10129</v>
          </cell>
          <cell r="HT171">
            <v>1635</v>
          </cell>
          <cell r="HU171">
            <v>11422</v>
          </cell>
          <cell r="HV171">
            <v>5688</v>
          </cell>
          <cell r="HW171">
            <v>5679</v>
          </cell>
          <cell r="HX171">
            <v>3453</v>
          </cell>
          <cell r="HY171">
            <v>4323</v>
          </cell>
          <cell r="HZ171">
            <v>6260</v>
          </cell>
          <cell r="IA171">
            <v>24725</v>
          </cell>
          <cell r="IB171">
            <v>5060</v>
          </cell>
          <cell r="IC171">
            <v>323</v>
          </cell>
          <cell r="ID171">
            <v>3234</v>
          </cell>
          <cell r="IE171">
            <v>8649</v>
          </cell>
          <cell r="IF171">
            <v>4848</v>
          </cell>
          <cell r="IG171">
            <v>3949</v>
          </cell>
          <cell r="IH171">
            <v>8512</v>
          </cell>
          <cell r="II171">
            <v>17224</v>
          </cell>
          <cell r="IJ171">
            <v>10678</v>
          </cell>
          <cell r="IK171">
            <v>10031</v>
          </cell>
          <cell r="IL171">
            <v>7505</v>
          </cell>
          <cell r="IM171">
            <v>3665</v>
          </cell>
          <cell r="IN171">
            <v>1151</v>
          </cell>
          <cell r="IO171">
            <v>1967</v>
          </cell>
          <cell r="IP171">
            <v>5206</v>
          </cell>
          <cell r="IQ171">
            <v>12002</v>
          </cell>
        </row>
        <row r="172">
          <cell r="B172">
            <v>7331</v>
          </cell>
          <cell r="C172">
            <v>1170</v>
          </cell>
          <cell r="D172">
            <v>8419</v>
          </cell>
          <cell r="E172">
            <v>1987</v>
          </cell>
          <cell r="F172">
            <v>3486</v>
          </cell>
          <cell r="G172">
            <v>1350</v>
          </cell>
          <cell r="H172">
            <v>3532</v>
          </cell>
          <cell r="I172">
            <v>9971</v>
          </cell>
          <cell r="J172">
            <v>1454</v>
          </cell>
          <cell r="K172">
            <v>11162</v>
          </cell>
          <cell r="L172">
            <v>5911</v>
          </cell>
          <cell r="M172">
            <v>5600</v>
          </cell>
          <cell r="N172">
            <v>3335</v>
          </cell>
          <cell r="O172">
            <v>4090</v>
          </cell>
          <cell r="P172">
            <v>6365</v>
          </cell>
          <cell r="Q172">
            <v>24539</v>
          </cell>
          <cell r="R172">
            <v>4946</v>
          </cell>
          <cell r="S172">
            <v>287</v>
          </cell>
          <cell r="T172">
            <v>3380</v>
          </cell>
          <cell r="U172">
            <v>8575</v>
          </cell>
          <cell r="V172">
            <v>4906</v>
          </cell>
          <cell r="W172">
            <v>3613</v>
          </cell>
          <cell r="X172">
            <v>8566</v>
          </cell>
          <cell r="Y172">
            <v>17112</v>
          </cell>
          <cell r="Z172">
            <v>10865</v>
          </cell>
          <cell r="AA172">
            <v>10343</v>
          </cell>
          <cell r="AB172">
            <v>7270</v>
          </cell>
          <cell r="AC172">
            <v>3742</v>
          </cell>
          <cell r="AD172">
            <v>1102</v>
          </cell>
          <cell r="AE172">
            <v>1913</v>
          </cell>
          <cell r="AF172">
            <v>5318</v>
          </cell>
          <cell r="AG172">
            <v>12059</v>
          </cell>
          <cell r="AH172">
            <v>2843</v>
          </cell>
          <cell r="AI172">
            <v>3011</v>
          </cell>
          <cell r="AJ172">
            <v>5840</v>
          </cell>
          <cell r="AK172">
            <v>11348</v>
          </cell>
          <cell r="AL172">
            <v>7921</v>
          </cell>
          <cell r="AM172">
            <v>19172</v>
          </cell>
          <cell r="AN172">
            <v>1214</v>
          </cell>
          <cell r="AO172">
            <v>6459</v>
          </cell>
          <cell r="AP172">
            <v>7681</v>
          </cell>
          <cell r="AQ172">
            <v>1766</v>
          </cell>
          <cell r="AR172">
            <v>12631</v>
          </cell>
          <cell r="AS172">
            <v>13595</v>
          </cell>
          <cell r="AT172">
            <v>8742</v>
          </cell>
          <cell r="AU172">
            <v>15399</v>
          </cell>
          <cell r="AV172">
            <v>14439</v>
          </cell>
          <cell r="AW172">
            <v>13617</v>
          </cell>
          <cell r="AX172">
            <v>1950</v>
          </cell>
          <cell r="AY172">
            <v>5552</v>
          </cell>
          <cell r="AZ172">
            <v>25811</v>
          </cell>
          <cell r="BA172">
            <v>238193</v>
          </cell>
          <cell r="BB172">
            <v>22047</v>
          </cell>
          <cell r="BC172">
            <v>59</v>
          </cell>
          <cell r="BD172">
            <v>259970</v>
          </cell>
          <cell r="BE172">
            <v>2.2000000000000002</v>
          </cell>
          <cell r="BF172">
            <v>2.9</v>
          </cell>
          <cell r="BG172">
            <v>2.4</v>
          </cell>
          <cell r="BH172">
            <v>0.5</v>
          </cell>
          <cell r="BI172">
            <v>4.5999999999999996</v>
          </cell>
          <cell r="BJ172">
            <v>7.3</v>
          </cell>
          <cell r="BK172">
            <v>-0.3</v>
          </cell>
          <cell r="BL172">
            <v>2</v>
          </cell>
          <cell r="BM172">
            <v>-4</v>
          </cell>
          <cell r="BN172">
            <v>1.5</v>
          </cell>
          <cell r="BO172">
            <v>1.3</v>
          </cell>
          <cell r="BP172">
            <v>0.5</v>
          </cell>
          <cell r="BQ172">
            <v>-0.8</v>
          </cell>
          <cell r="BR172">
            <v>1.5</v>
          </cell>
          <cell r="BS172">
            <v>3.4</v>
          </cell>
          <cell r="BT172">
            <v>1.3</v>
          </cell>
          <cell r="BU172">
            <v>0.8</v>
          </cell>
          <cell r="BV172">
            <v>1.5</v>
          </cell>
          <cell r="BW172">
            <v>0.3</v>
          </cell>
          <cell r="BX172">
            <v>0.7</v>
          </cell>
          <cell r="BY172">
            <v>6</v>
          </cell>
          <cell r="BZ172">
            <v>2.5</v>
          </cell>
          <cell r="CA172">
            <v>1</v>
          </cell>
          <cell r="CB172">
            <v>2.8</v>
          </cell>
          <cell r="CC172">
            <v>2.2000000000000002</v>
          </cell>
          <cell r="CD172">
            <v>0.5</v>
          </cell>
          <cell r="CE172">
            <v>0.9</v>
          </cell>
          <cell r="CF172">
            <v>3.2</v>
          </cell>
          <cell r="CG172">
            <v>1.4</v>
          </cell>
          <cell r="CH172">
            <v>0</v>
          </cell>
          <cell r="CI172">
            <v>1.9</v>
          </cell>
          <cell r="CJ172">
            <v>2</v>
          </cell>
          <cell r="CK172">
            <v>1.7</v>
          </cell>
          <cell r="CL172">
            <v>0.3</v>
          </cell>
          <cell r="CM172">
            <v>1.1000000000000001</v>
          </cell>
          <cell r="CN172">
            <v>1.5</v>
          </cell>
          <cell r="CO172">
            <v>1.3</v>
          </cell>
          <cell r="CP172">
            <v>1.4</v>
          </cell>
          <cell r="CQ172">
            <v>0.4</v>
          </cell>
          <cell r="CR172">
            <v>0.8</v>
          </cell>
          <cell r="CS172">
            <v>0.7</v>
          </cell>
          <cell r="CT172">
            <v>2</v>
          </cell>
          <cell r="CU172">
            <v>-0.5</v>
          </cell>
          <cell r="CV172">
            <v>0.2</v>
          </cell>
          <cell r="CW172">
            <v>0.5</v>
          </cell>
          <cell r="CX172">
            <v>-0.4</v>
          </cell>
          <cell r="CY172">
            <v>0.3</v>
          </cell>
          <cell r="CZ172">
            <v>1.7</v>
          </cell>
          <cell r="DA172">
            <v>0</v>
          </cell>
          <cell r="DB172">
            <v>-0.4</v>
          </cell>
          <cell r="DC172">
            <v>1</v>
          </cell>
          <cell r="DD172">
            <v>1.1000000000000001</v>
          </cell>
          <cell r="DE172">
            <v>0.5</v>
          </cell>
          <cell r="DF172">
            <v>1.2</v>
          </cell>
          <cell r="DG172">
            <v>7210</v>
          </cell>
          <cell r="DH172">
            <v>1178</v>
          </cell>
          <cell r="DI172">
            <v>8327</v>
          </cell>
          <cell r="DJ172">
            <v>2009</v>
          </cell>
          <cell r="DK172">
            <v>3450</v>
          </cell>
          <cell r="DL172">
            <v>1316</v>
          </cell>
          <cell r="DM172">
            <v>3511</v>
          </cell>
          <cell r="DN172">
            <v>9905</v>
          </cell>
          <cell r="DO172">
            <v>1436</v>
          </cell>
          <cell r="DP172">
            <v>11082</v>
          </cell>
          <cell r="DQ172">
            <v>5836</v>
          </cell>
          <cell r="DR172">
            <v>5706</v>
          </cell>
          <cell r="DS172">
            <v>3235</v>
          </cell>
          <cell r="DT172">
            <v>4094</v>
          </cell>
          <cell r="DU172">
            <v>6261</v>
          </cell>
          <cell r="DV172">
            <v>24311</v>
          </cell>
          <cell r="DW172">
            <v>4951</v>
          </cell>
          <cell r="DX172">
            <v>286</v>
          </cell>
          <cell r="DY172">
            <v>3369</v>
          </cell>
          <cell r="DZ172">
            <v>8569</v>
          </cell>
          <cell r="EA172">
            <v>4807</v>
          </cell>
          <cell r="EB172">
            <v>3663</v>
          </cell>
          <cell r="EC172">
            <v>8427</v>
          </cell>
          <cell r="ED172">
            <v>16926</v>
          </cell>
          <cell r="EE172">
            <v>10949</v>
          </cell>
          <cell r="EF172">
            <v>10415</v>
          </cell>
          <cell r="EG172">
            <v>7304</v>
          </cell>
          <cell r="EH172">
            <v>3767</v>
          </cell>
          <cell r="EI172">
            <v>1098</v>
          </cell>
          <cell r="EJ172">
            <v>1922</v>
          </cell>
          <cell r="EK172">
            <v>5359</v>
          </cell>
          <cell r="EL172">
            <v>12097</v>
          </cell>
          <cell r="EM172">
            <v>2834</v>
          </cell>
          <cell r="EN172">
            <v>3013</v>
          </cell>
          <cell r="EO172">
            <v>5832</v>
          </cell>
          <cell r="EP172">
            <v>11437</v>
          </cell>
          <cell r="EQ172">
            <v>7928</v>
          </cell>
          <cell r="ER172">
            <v>19288</v>
          </cell>
          <cell r="ES172">
            <v>1225</v>
          </cell>
          <cell r="ET172">
            <v>6522</v>
          </cell>
          <cell r="EU172">
            <v>7755</v>
          </cell>
          <cell r="EV172">
            <v>1782</v>
          </cell>
          <cell r="EW172">
            <v>12732</v>
          </cell>
          <cell r="EX172">
            <v>13709</v>
          </cell>
          <cell r="EY172">
            <v>8818</v>
          </cell>
          <cell r="EZ172">
            <v>15427</v>
          </cell>
          <cell r="FA172">
            <v>14439</v>
          </cell>
          <cell r="FB172">
            <v>13634</v>
          </cell>
          <cell r="FC172">
            <v>1951</v>
          </cell>
          <cell r="FD172">
            <v>5551</v>
          </cell>
          <cell r="FE172">
            <v>25811</v>
          </cell>
          <cell r="FF172">
            <v>238244</v>
          </cell>
          <cell r="FG172">
            <v>22058</v>
          </cell>
          <cell r="FH172">
            <v>910</v>
          </cell>
          <cell r="FI172">
            <v>260887</v>
          </cell>
          <cell r="FJ172">
            <v>-4</v>
          </cell>
          <cell r="FK172">
            <v>2.9</v>
          </cell>
          <cell r="FL172">
            <v>-2.4</v>
          </cell>
          <cell r="FM172">
            <v>1.8</v>
          </cell>
          <cell r="FN172">
            <v>4.5999999999999996</v>
          </cell>
          <cell r="FO172">
            <v>0.2</v>
          </cell>
          <cell r="FP172">
            <v>-1.8</v>
          </cell>
          <cell r="FQ172">
            <v>1</v>
          </cell>
          <cell r="FR172">
            <v>-10.9</v>
          </cell>
          <cell r="FS172">
            <v>0.1</v>
          </cell>
          <cell r="FT172">
            <v>1.6</v>
          </cell>
          <cell r="FU172">
            <v>3</v>
          </cell>
          <cell r="FV172">
            <v>-3.8</v>
          </cell>
          <cell r="FW172">
            <v>-1.9</v>
          </cell>
          <cell r="FX172">
            <v>3.7</v>
          </cell>
          <cell r="FY172">
            <v>0.6</v>
          </cell>
          <cell r="FZ172">
            <v>1.4</v>
          </cell>
          <cell r="GA172">
            <v>1.4</v>
          </cell>
          <cell r="GB172">
            <v>0.5</v>
          </cell>
          <cell r="GC172">
            <v>1.1000000000000001</v>
          </cell>
          <cell r="GD172">
            <v>2.2999999999999998</v>
          </cell>
          <cell r="GE172">
            <v>4.3</v>
          </cell>
          <cell r="GF172">
            <v>-1.2</v>
          </cell>
          <cell r="GG172">
            <v>1.1000000000000001</v>
          </cell>
          <cell r="GH172">
            <v>3.3</v>
          </cell>
          <cell r="GI172">
            <v>1.4</v>
          </cell>
          <cell r="GJ172">
            <v>2.2999999999999998</v>
          </cell>
          <cell r="GK172">
            <v>3.3</v>
          </cell>
          <cell r="GL172">
            <v>-0.2</v>
          </cell>
          <cell r="GM172">
            <v>0</v>
          </cell>
          <cell r="GN172">
            <v>3</v>
          </cell>
          <cell r="GO172">
            <v>2.2000000000000002</v>
          </cell>
          <cell r="GP172">
            <v>3.4</v>
          </cell>
          <cell r="GQ172">
            <v>-0.2</v>
          </cell>
          <cell r="GR172">
            <v>1.8</v>
          </cell>
          <cell r="GS172">
            <v>3</v>
          </cell>
          <cell r="GT172">
            <v>1.9</v>
          </cell>
          <cell r="GU172">
            <v>2.7</v>
          </cell>
          <cell r="GV172">
            <v>1.8</v>
          </cell>
          <cell r="GW172">
            <v>2</v>
          </cell>
          <cell r="GX172">
            <v>2</v>
          </cell>
          <cell r="GY172">
            <v>3.3</v>
          </cell>
          <cell r="GZ172">
            <v>0.9</v>
          </cell>
          <cell r="HA172">
            <v>1.6</v>
          </cell>
          <cell r="HB172">
            <v>1.8</v>
          </cell>
          <cell r="HC172">
            <v>0.8</v>
          </cell>
          <cell r="HD172">
            <v>0.4</v>
          </cell>
          <cell r="HE172">
            <v>2</v>
          </cell>
          <cell r="HF172">
            <v>-0.9</v>
          </cell>
          <cell r="HG172">
            <v>-0.7</v>
          </cell>
          <cell r="HH172">
            <v>1</v>
          </cell>
          <cell r="HI172">
            <v>1.3</v>
          </cell>
          <cell r="HJ172">
            <v>0.5</v>
          </cell>
          <cell r="HK172">
            <v>1.7</v>
          </cell>
          <cell r="HL172">
            <v>11916</v>
          </cell>
          <cell r="HM172">
            <v>1181</v>
          </cell>
          <cell r="HN172">
            <v>12441</v>
          </cell>
          <cell r="HO172">
            <v>1967</v>
          </cell>
          <cell r="HP172">
            <v>3378</v>
          </cell>
          <cell r="HQ172">
            <v>1347</v>
          </cell>
          <cell r="HR172">
            <v>3565</v>
          </cell>
          <cell r="HS172">
            <v>9835</v>
          </cell>
          <cell r="HT172">
            <v>1464</v>
          </cell>
          <cell r="HU172">
            <v>11025</v>
          </cell>
          <cell r="HV172">
            <v>6290</v>
          </cell>
          <cell r="HW172">
            <v>5693</v>
          </cell>
          <cell r="HX172">
            <v>3311</v>
          </cell>
          <cell r="HY172">
            <v>4193</v>
          </cell>
          <cell r="HZ172">
            <v>6520</v>
          </cell>
          <cell r="IA172">
            <v>25206</v>
          </cell>
          <cell r="IB172">
            <v>4818</v>
          </cell>
          <cell r="IC172">
            <v>267</v>
          </cell>
          <cell r="ID172">
            <v>3469</v>
          </cell>
          <cell r="IE172">
            <v>8470</v>
          </cell>
          <cell r="IF172">
            <v>5049</v>
          </cell>
          <cell r="IG172">
            <v>3737</v>
          </cell>
          <cell r="IH172">
            <v>8757</v>
          </cell>
          <cell r="II172">
            <v>17505</v>
          </cell>
          <cell r="IJ172">
            <v>11293</v>
          </cell>
          <cell r="IK172">
            <v>11454</v>
          </cell>
          <cell r="IL172">
            <v>7752</v>
          </cell>
          <cell r="IM172">
            <v>3955</v>
          </cell>
          <cell r="IN172">
            <v>1125</v>
          </cell>
          <cell r="IO172">
            <v>1954</v>
          </cell>
          <cell r="IP172">
            <v>5427</v>
          </cell>
          <cell r="IQ172">
            <v>12424</v>
          </cell>
        </row>
        <row r="173">
          <cell r="B173">
            <v>7307</v>
          </cell>
          <cell r="C173">
            <v>1189</v>
          </cell>
          <cell r="D173">
            <v>8432</v>
          </cell>
          <cell r="E173">
            <v>2041</v>
          </cell>
          <cell r="F173">
            <v>3636</v>
          </cell>
          <cell r="G173">
            <v>1453</v>
          </cell>
          <cell r="H173">
            <v>3593</v>
          </cell>
          <cell r="I173">
            <v>10277</v>
          </cell>
          <cell r="J173">
            <v>1435</v>
          </cell>
          <cell r="K173">
            <v>11472</v>
          </cell>
          <cell r="L173">
            <v>6081</v>
          </cell>
          <cell r="M173">
            <v>5527</v>
          </cell>
          <cell r="N173">
            <v>3285</v>
          </cell>
          <cell r="O173">
            <v>4172</v>
          </cell>
          <cell r="P173">
            <v>6691</v>
          </cell>
          <cell r="Q173">
            <v>24975</v>
          </cell>
          <cell r="R173">
            <v>5023</v>
          </cell>
          <cell r="S173">
            <v>293</v>
          </cell>
          <cell r="T173">
            <v>3393</v>
          </cell>
          <cell r="U173">
            <v>8679</v>
          </cell>
          <cell r="V173">
            <v>5099</v>
          </cell>
          <cell r="W173">
            <v>3513</v>
          </cell>
          <cell r="X173">
            <v>8730</v>
          </cell>
          <cell r="Y173">
            <v>17378</v>
          </cell>
          <cell r="Z173">
            <v>11012</v>
          </cell>
          <cell r="AA173">
            <v>10405</v>
          </cell>
          <cell r="AB173">
            <v>7302</v>
          </cell>
          <cell r="AC173">
            <v>3844</v>
          </cell>
          <cell r="AD173">
            <v>1111</v>
          </cell>
          <cell r="AE173">
            <v>1957</v>
          </cell>
          <cell r="AF173">
            <v>5369</v>
          </cell>
          <cell r="AG173">
            <v>12259</v>
          </cell>
          <cell r="AH173">
            <v>2916</v>
          </cell>
          <cell r="AI173">
            <v>3070</v>
          </cell>
          <cell r="AJ173">
            <v>5973</v>
          </cell>
          <cell r="AK173">
            <v>11496</v>
          </cell>
          <cell r="AL173">
            <v>7922</v>
          </cell>
          <cell r="AM173">
            <v>19348</v>
          </cell>
          <cell r="AN173">
            <v>1212</v>
          </cell>
          <cell r="AO173">
            <v>6445</v>
          </cell>
          <cell r="AP173">
            <v>7665</v>
          </cell>
          <cell r="AQ173">
            <v>1800</v>
          </cell>
          <cell r="AR173">
            <v>12720</v>
          </cell>
          <cell r="AS173">
            <v>13739</v>
          </cell>
          <cell r="AT173">
            <v>8805</v>
          </cell>
          <cell r="AU173">
            <v>15303</v>
          </cell>
          <cell r="AV173">
            <v>14501</v>
          </cell>
          <cell r="AW173">
            <v>13774</v>
          </cell>
          <cell r="AX173">
            <v>2028</v>
          </cell>
          <cell r="AY173">
            <v>5492</v>
          </cell>
          <cell r="AZ173">
            <v>26106</v>
          </cell>
          <cell r="BA173">
            <v>240779</v>
          </cell>
          <cell r="BB173">
            <v>22177</v>
          </cell>
          <cell r="BC173">
            <v>14</v>
          </cell>
          <cell r="BD173">
            <v>262632</v>
          </cell>
          <cell r="BE173">
            <v>-0.3</v>
          </cell>
          <cell r="BF173">
            <v>1.6</v>
          </cell>
          <cell r="BG173">
            <v>0.2</v>
          </cell>
          <cell r="BH173">
            <v>2.8</v>
          </cell>
          <cell r="BI173">
            <v>4.3</v>
          </cell>
          <cell r="BJ173">
            <v>7.6</v>
          </cell>
          <cell r="BK173">
            <v>1.7</v>
          </cell>
          <cell r="BL173">
            <v>3.1</v>
          </cell>
          <cell r="BM173">
            <v>-1.3</v>
          </cell>
          <cell r="BN173">
            <v>2.8</v>
          </cell>
          <cell r="BO173">
            <v>2.9</v>
          </cell>
          <cell r="BP173">
            <v>-1.3</v>
          </cell>
          <cell r="BQ173">
            <v>-1.5</v>
          </cell>
          <cell r="BR173">
            <v>2</v>
          </cell>
          <cell r="BS173">
            <v>5.0999999999999996</v>
          </cell>
          <cell r="BT173">
            <v>1.8</v>
          </cell>
          <cell r="BU173">
            <v>1.6</v>
          </cell>
          <cell r="BV173">
            <v>2.1</v>
          </cell>
          <cell r="BW173">
            <v>0.4</v>
          </cell>
          <cell r="BX173">
            <v>1.2</v>
          </cell>
          <cell r="BY173">
            <v>3.9</v>
          </cell>
          <cell r="BZ173">
            <v>-2.8</v>
          </cell>
          <cell r="CA173">
            <v>1.9</v>
          </cell>
          <cell r="CB173">
            <v>1.6</v>
          </cell>
          <cell r="CC173">
            <v>1.4</v>
          </cell>
          <cell r="CD173">
            <v>0.6</v>
          </cell>
          <cell r="CE173">
            <v>0.4</v>
          </cell>
          <cell r="CF173">
            <v>2.7</v>
          </cell>
          <cell r="CG173">
            <v>0.8</v>
          </cell>
          <cell r="CH173">
            <v>2.2999999999999998</v>
          </cell>
          <cell r="CI173">
            <v>1</v>
          </cell>
          <cell r="CJ173">
            <v>1.7</v>
          </cell>
          <cell r="CK173">
            <v>2.6</v>
          </cell>
          <cell r="CL173">
            <v>2</v>
          </cell>
          <cell r="CM173">
            <v>2.2999999999999998</v>
          </cell>
          <cell r="CN173">
            <v>1.3</v>
          </cell>
          <cell r="CO173">
            <v>0</v>
          </cell>
          <cell r="CP173">
            <v>0.9</v>
          </cell>
          <cell r="CQ173">
            <v>-0.2</v>
          </cell>
          <cell r="CR173">
            <v>-0.2</v>
          </cell>
          <cell r="CS173">
            <v>-0.2</v>
          </cell>
          <cell r="CT173">
            <v>1.9</v>
          </cell>
          <cell r="CU173">
            <v>0.7</v>
          </cell>
          <cell r="CV173">
            <v>1.1000000000000001</v>
          </cell>
          <cell r="CW173">
            <v>0.7</v>
          </cell>
          <cell r="CX173">
            <v>-0.6</v>
          </cell>
          <cell r="CY173">
            <v>0.4</v>
          </cell>
          <cell r="CZ173">
            <v>1.2</v>
          </cell>
          <cell r="DA173">
            <v>4</v>
          </cell>
          <cell r="DB173">
            <v>-1.1000000000000001</v>
          </cell>
          <cell r="DC173">
            <v>1.1000000000000001</v>
          </cell>
          <cell r="DD173">
            <v>1.1000000000000001</v>
          </cell>
          <cell r="DE173">
            <v>0.6</v>
          </cell>
          <cell r="DF173">
            <v>1</v>
          </cell>
          <cell r="DG173">
            <v>7403</v>
          </cell>
          <cell r="DH173">
            <v>1191</v>
          </cell>
          <cell r="DI173">
            <v>8520</v>
          </cell>
          <cell r="DJ173">
            <v>2000</v>
          </cell>
          <cell r="DK173">
            <v>3715</v>
          </cell>
          <cell r="DL173">
            <v>1443</v>
          </cell>
          <cell r="DM173">
            <v>3542</v>
          </cell>
          <cell r="DN173">
            <v>10264</v>
          </cell>
          <cell r="DO173">
            <v>1353</v>
          </cell>
          <cell r="DP173">
            <v>11416</v>
          </cell>
          <cell r="DQ173">
            <v>6190</v>
          </cell>
          <cell r="DR173">
            <v>5648</v>
          </cell>
          <cell r="DS173">
            <v>3456</v>
          </cell>
          <cell r="DT173">
            <v>4095</v>
          </cell>
          <cell r="DU173">
            <v>6832</v>
          </cell>
          <cell r="DV173">
            <v>25432</v>
          </cell>
          <cell r="DW173">
            <v>5017</v>
          </cell>
          <cell r="DX173">
            <v>293</v>
          </cell>
          <cell r="DY173">
            <v>3424</v>
          </cell>
          <cell r="DZ173">
            <v>8698</v>
          </cell>
          <cell r="EA173">
            <v>5027</v>
          </cell>
          <cell r="EB173">
            <v>3566</v>
          </cell>
          <cell r="EC173">
            <v>8653</v>
          </cell>
          <cell r="ED173">
            <v>17294</v>
          </cell>
          <cell r="EE173">
            <v>10996</v>
          </cell>
          <cell r="EF173">
            <v>10283</v>
          </cell>
          <cell r="EG173">
            <v>7340</v>
          </cell>
          <cell r="EH173">
            <v>3805</v>
          </cell>
          <cell r="EI173">
            <v>1111</v>
          </cell>
          <cell r="EJ173">
            <v>1927</v>
          </cell>
          <cell r="EK173">
            <v>5342</v>
          </cell>
          <cell r="EL173">
            <v>12217</v>
          </cell>
          <cell r="EM173">
            <v>2950</v>
          </cell>
          <cell r="EN173">
            <v>3010</v>
          </cell>
          <cell r="EO173">
            <v>5961</v>
          </cell>
          <cell r="EP173">
            <v>11417</v>
          </cell>
          <cell r="EQ173">
            <v>7957</v>
          </cell>
          <cell r="ER173">
            <v>19273</v>
          </cell>
          <cell r="ES173">
            <v>1204</v>
          </cell>
          <cell r="ET173">
            <v>6404</v>
          </cell>
          <cell r="EU173">
            <v>7616</v>
          </cell>
          <cell r="EV173">
            <v>1787</v>
          </cell>
          <cell r="EW173">
            <v>12614</v>
          </cell>
          <cell r="EX173">
            <v>13630</v>
          </cell>
          <cell r="EY173">
            <v>8739</v>
          </cell>
          <cell r="EZ173">
            <v>15460</v>
          </cell>
          <cell r="FA173">
            <v>14503</v>
          </cell>
          <cell r="FB173">
            <v>13834</v>
          </cell>
          <cell r="FC173">
            <v>2000</v>
          </cell>
          <cell r="FD173">
            <v>5515</v>
          </cell>
          <cell r="FE173">
            <v>26085</v>
          </cell>
          <cell r="FF173">
            <v>240952</v>
          </cell>
          <cell r="FG173">
            <v>22110</v>
          </cell>
          <cell r="FH173">
            <v>-737</v>
          </cell>
          <cell r="FI173">
            <v>261998</v>
          </cell>
          <cell r="FJ173">
            <v>2.7</v>
          </cell>
          <cell r="FK173">
            <v>1.2</v>
          </cell>
          <cell r="FL173">
            <v>2.2999999999999998</v>
          </cell>
          <cell r="FM173">
            <v>-0.5</v>
          </cell>
          <cell r="FN173">
            <v>7.7</v>
          </cell>
          <cell r="FO173">
            <v>9.6</v>
          </cell>
          <cell r="FP173">
            <v>0.9</v>
          </cell>
          <cell r="FQ173">
            <v>3.6</v>
          </cell>
          <cell r="FR173">
            <v>-5.8</v>
          </cell>
          <cell r="FS173">
            <v>3</v>
          </cell>
          <cell r="FT173">
            <v>6.1</v>
          </cell>
          <cell r="FU173">
            <v>-1</v>
          </cell>
          <cell r="FV173">
            <v>6.8</v>
          </cell>
          <cell r="FW173">
            <v>0</v>
          </cell>
          <cell r="FX173">
            <v>9.1</v>
          </cell>
          <cell r="FY173">
            <v>4.5999999999999996</v>
          </cell>
          <cell r="FZ173">
            <v>1.3</v>
          </cell>
          <cell r="GA173">
            <v>2.5</v>
          </cell>
          <cell r="GB173">
            <v>1.6</v>
          </cell>
          <cell r="GC173">
            <v>1.5</v>
          </cell>
          <cell r="GD173">
            <v>4.5999999999999996</v>
          </cell>
          <cell r="GE173">
            <v>-2.7</v>
          </cell>
          <cell r="GF173">
            <v>2.7</v>
          </cell>
          <cell r="GG173">
            <v>2.2000000000000002</v>
          </cell>
          <cell r="GH173">
            <v>0.4</v>
          </cell>
          <cell r="GI173">
            <v>-1.3</v>
          </cell>
          <cell r="GJ173">
            <v>0.5</v>
          </cell>
          <cell r="GK173">
            <v>1</v>
          </cell>
          <cell r="GL173">
            <v>1.2</v>
          </cell>
          <cell r="GM173">
            <v>0.2</v>
          </cell>
          <cell r="GN173">
            <v>-0.3</v>
          </cell>
          <cell r="GO173">
            <v>1</v>
          </cell>
          <cell r="GP173">
            <v>4.0999999999999996</v>
          </cell>
          <cell r="GQ173">
            <v>-0.1</v>
          </cell>
          <cell r="GR173">
            <v>2.2000000000000002</v>
          </cell>
          <cell r="GS173">
            <v>-0.2</v>
          </cell>
          <cell r="GT173">
            <v>0.4</v>
          </cell>
          <cell r="GU173">
            <v>-0.1</v>
          </cell>
          <cell r="GV173">
            <v>-1.7</v>
          </cell>
          <cell r="GW173">
            <v>-1.8</v>
          </cell>
          <cell r="GX173">
            <v>-1.8</v>
          </cell>
          <cell r="GY173">
            <v>0.3</v>
          </cell>
          <cell r="GZ173">
            <v>-0.9</v>
          </cell>
          <cell r="HA173">
            <v>-0.6</v>
          </cell>
          <cell r="HB173">
            <v>-0.9</v>
          </cell>
          <cell r="HC173">
            <v>0.2</v>
          </cell>
          <cell r="HD173">
            <v>0.4</v>
          </cell>
          <cell r="HE173">
            <v>1.5</v>
          </cell>
          <cell r="HF173">
            <v>2.5</v>
          </cell>
          <cell r="HG173">
            <v>-0.6</v>
          </cell>
          <cell r="HH173">
            <v>1.1000000000000001</v>
          </cell>
          <cell r="HI173">
            <v>1.1000000000000001</v>
          </cell>
          <cell r="HJ173">
            <v>0.2</v>
          </cell>
          <cell r="HK173">
            <v>0.4</v>
          </cell>
          <cell r="HL173">
            <v>6529</v>
          </cell>
          <cell r="HM173">
            <v>1186</v>
          </cell>
          <cell r="HN173">
            <v>7753</v>
          </cell>
          <cell r="HO173">
            <v>1967</v>
          </cell>
          <cell r="HP173">
            <v>3647</v>
          </cell>
          <cell r="HQ173">
            <v>1379</v>
          </cell>
          <cell r="HR173">
            <v>3436</v>
          </cell>
          <cell r="HS173">
            <v>10019</v>
          </cell>
          <cell r="HT173">
            <v>1262</v>
          </cell>
          <cell r="HU173">
            <v>11109</v>
          </cell>
          <cell r="HV173">
            <v>6029</v>
          </cell>
          <cell r="HW173">
            <v>5548</v>
          </cell>
          <cell r="HX173">
            <v>3261</v>
          </cell>
          <cell r="HY173">
            <v>3807</v>
          </cell>
          <cell r="HZ173">
            <v>6470</v>
          </cell>
          <cell r="IA173">
            <v>24261</v>
          </cell>
          <cell r="IB173">
            <v>4967</v>
          </cell>
          <cell r="IC173">
            <v>251</v>
          </cell>
          <cell r="ID173">
            <v>3583</v>
          </cell>
          <cell r="IE173">
            <v>8693</v>
          </cell>
          <cell r="IF173">
            <v>4622</v>
          </cell>
          <cell r="IG173">
            <v>3180</v>
          </cell>
          <cell r="IH173">
            <v>8063</v>
          </cell>
          <cell r="II173">
            <v>15917</v>
          </cell>
          <cell r="IJ173">
            <v>10494</v>
          </cell>
          <cell r="IK173">
            <v>9830</v>
          </cell>
          <cell r="IL173">
            <v>7036</v>
          </cell>
          <cell r="IM173">
            <v>3708</v>
          </cell>
          <cell r="IN173">
            <v>1062</v>
          </cell>
          <cell r="IO173">
            <v>1876</v>
          </cell>
          <cell r="IP173">
            <v>5277</v>
          </cell>
          <cell r="IQ173">
            <v>11894</v>
          </cell>
        </row>
        <row r="174">
          <cell r="B174">
            <v>7319</v>
          </cell>
          <cell r="C174">
            <v>1208</v>
          </cell>
          <cell r="D174">
            <v>8474</v>
          </cell>
          <cell r="E174">
            <v>2171</v>
          </cell>
          <cell r="F174">
            <v>3674</v>
          </cell>
          <cell r="G174">
            <v>1541</v>
          </cell>
          <cell r="H174">
            <v>3679</v>
          </cell>
          <cell r="I174">
            <v>10549</v>
          </cell>
          <cell r="J174">
            <v>1478</v>
          </cell>
          <cell r="K174">
            <v>11781</v>
          </cell>
          <cell r="L174">
            <v>6243</v>
          </cell>
          <cell r="M174">
            <v>5441</v>
          </cell>
          <cell r="N174">
            <v>3261</v>
          </cell>
          <cell r="O174">
            <v>4273</v>
          </cell>
          <cell r="P174">
            <v>6843</v>
          </cell>
          <cell r="Q174">
            <v>25287</v>
          </cell>
          <cell r="R174">
            <v>5084</v>
          </cell>
          <cell r="S174">
            <v>297</v>
          </cell>
          <cell r="T174">
            <v>3399</v>
          </cell>
          <cell r="U174">
            <v>8756</v>
          </cell>
          <cell r="V174">
            <v>4956</v>
          </cell>
          <cell r="W174">
            <v>3233</v>
          </cell>
          <cell r="X174">
            <v>8631</v>
          </cell>
          <cell r="Y174">
            <v>16860</v>
          </cell>
          <cell r="Z174">
            <v>10989</v>
          </cell>
          <cell r="AA174">
            <v>10474</v>
          </cell>
          <cell r="AB174">
            <v>7346</v>
          </cell>
          <cell r="AC174">
            <v>3878</v>
          </cell>
          <cell r="AD174">
            <v>1122</v>
          </cell>
          <cell r="AE174">
            <v>2040</v>
          </cell>
          <cell r="AF174">
            <v>5445</v>
          </cell>
          <cell r="AG174">
            <v>12450</v>
          </cell>
          <cell r="AH174">
            <v>2970</v>
          </cell>
          <cell r="AI174">
            <v>3169</v>
          </cell>
          <cell r="AJ174">
            <v>6117</v>
          </cell>
          <cell r="AK174">
            <v>11553</v>
          </cell>
          <cell r="AL174">
            <v>7792</v>
          </cell>
          <cell r="AM174">
            <v>19322</v>
          </cell>
          <cell r="AN174">
            <v>1210</v>
          </cell>
          <cell r="AO174">
            <v>6407</v>
          </cell>
          <cell r="AP174">
            <v>7628</v>
          </cell>
          <cell r="AQ174">
            <v>1848</v>
          </cell>
          <cell r="AR174">
            <v>13067</v>
          </cell>
          <cell r="AS174">
            <v>14112</v>
          </cell>
          <cell r="AT174">
            <v>8958</v>
          </cell>
          <cell r="AU174">
            <v>15224</v>
          </cell>
          <cell r="AV174">
            <v>14569</v>
          </cell>
          <cell r="AW174">
            <v>13783</v>
          </cell>
          <cell r="AX174">
            <v>2167</v>
          </cell>
          <cell r="AY174">
            <v>5498</v>
          </cell>
          <cell r="AZ174">
            <v>26410</v>
          </cell>
          <cell r="BA174">
            <v>242389</v>
          </cell>
          <cell r="BB174">
            <v>21995</v>
          </cell>
          <cell r="BC174">
            <v>-76</v>
          </cell>
          <cell r="BD174">
            <v>263982</v>
          </cell>
          <cell r="BE174">
            <v>0.2</v>
          </cell>
          <cell r="BF174">
            <v>1.6</v>
          </cell>
          <cell r="BG174">
            <v>0.5</v>
          </cell>
          <cell r="BH174">
            <v>6.3</v>
          </cell>
          <cell r="BI174">
            <v>1</v>
          </cell>
          <cell r="BJ174">
            <v>6</v>
          </cell>
          <cell r="BK174">
            <v>2.4</v>
          </cell>
          <cell r="BL174">
            <v>2.6</v>
          </cell>
          <cell r="BM174">
            <v>3</v>
          </cell>
          <cell r="BN174">
            <v>2.7</v>
          </cell>
          <cell r="BO174">
            <v>2.7</v>
          </cell>
          <cell r="BP174">
            <v>-1.6</v>
          </cell>
          <cell r="BQ174">
            <v>-0.7</v>
          </cell>
          <cell r="BR174">
            <v>2.4</v>
          </cell>
          <cell r="BS174">
            <v>2.2999999999999998</v>
          </cell>
          <cell r="BT174">
            <v>1.3</v>
          </cell>
          <cell r="BU174">
            <v>1.2</v>
          </cell>
          <cell r="BV174">
            <v>1.4</v>
          </cell>
          <cell r="BW174">
            <v>0.2</v>
          </cell>
          <cell r="BX174">
            <v>0.9</v>
          </cell>
          <cell r="BY174">
            <v>-2.8</v>
          </cell>
          <cell r="BZ174">
            <v>-8</v>
          </cell>
          <cell r="CA174">
            <v>-1.1000000000000001</v>
          </cell>
          <cell r="CB174">
            <v>-3</v>
          </cell>
          <cell r="CC174">
            <v>-0.2</v>
          </cell>
          <cell r="CD174">
            <v>0.7</v>
          </cell>
          <cell r="CE174">
            <v>0.6</v>
          </cell>
          <cell r="CF174">
            <v>0.9</v>
          </cell>
          <cell r="CG174">
            <v>1</v>
          </cell>
          <cell r="CH174">
            <v>4.2</v>
          </cell>
          <cell r="CI174">
            <v>1.4</v>
          </cell>
          <cell r="CJ174">
            <v>1.6</v>
          </cell>
          <cell r="CK174">
            <v>1.9</v>
          </cell>
          <cell r="CL174">
            <v>3.2</v>
          </cell>
          <cell r="CM174">
            <v>2.4</v>
          </cell>
          <cell r="CN174">
            <v>0.5</v>
          </cell>
          <cell r="CO174">
            <v>-1.6</v>
          </cell>
          <cell r="CP174">
            <v>-0.1</v>
          </cell>
          <cell r="CQ174">
            <v>-0.1</v>
          </cell>
          <cell r="CR174">
            <v>-0.6</v>
          </cell>
          <cell r="CS174">
            <v>-0.5</v>
          </cell>
          <cell r="CT174">
            <v>2.7</v>
          </cell>
          <cell r="CU174">
            <v>2.7</v>
          </cell>
          <cell r="CV174">
            <v>2.7</v>
          </cell>
          <cell r="CW174">
            <v>1.7</v>
          </cell>
          <cell r="CX174">
            <v>-0.5</v>
          </cell>
          <cell r="CY174">
            <v>0.5</v>
          </cell>
          <cell r="CZ174">
            <v>0.1</v>
          </cell>
          <cell r="DA174">
            <v>6.9</v>
          </cell>
          <cell r="DB174">
            <v>0.1</v>
          </cell>
          <cell r="DC174">
            <v>1.2</v>
          </cell>
          <cell r="DD174">
            <v>0.7</v>
          </cell>
          <cell r="DE174">
            <v>-0.8</v>
          </cell>
          <cell r="DF174">
            <v>0.5</v>
          </cell>
          <cell r="DG174">
            <v>7094</v>
          </cell>
          <cell r="DH174">
            <v>1177</v>
          </cell>
          <cell r="DI174">
            <v>8225</v>
          </cell>
          <cell r="DJ174">
            <v>2151</v>
          </cell>
          <cell r="DK174">
            <v>3703</v>
          </cell>
          <cell r="DL174">
            <v>1561</v>
          </cell>
          <cell r="DM174">
            <v>3738</v>
          </cell>
          <cell r="DN174">
            <v>10640</v>
          </cell>
          <cell r="DO174">
            <v>1543</v>
          </cell>
          <cell r="DP174">
            <v>11912</v>
          </cell>
          <cell r="DQ174">
            <v>6238</v>
          </cell>
          <cell r="DR174">
            <v>5080</v>
          </cell>
          <cell r="DS174">
            <v>3161</v>
          </cell>
          <cell r="DT174">
            <v>4293</v>
          </cell>
          <cell r="DU174">
            <v>6898</v>
          </cell>
          <cell r="DV174">
            <v>24996</v>
          </cell>
          <cell r="DW174">
            <v>5092</v>
          </cell>
          <cell r="DX174">
            <v>299</v>
          </cell>
          <cell r="DY174">
            <v>3381</v>
          </cell>
          <cell r="DZ174">
            <v>8756</v>
          </cell>
          <cell r="EA174">
            <v>5342</v>
          </cell>
          <cell r="EB174">
            <v>3158</v>
          </cell>
          <cell r="EC174">
            <v>9016</v>
          </cell>
          <cell r="ED174">
            <v>17540</v>
          </cell>
          <cell r="EE174">
            <v>11018</v>
          </cell>
          <cell r="EF174">
            <v>10589</v>
          </cell>
          <cell r="EG174">
            <v>7280</v>
          </cell>
          <cell r="EH174">
            <v>3905</v>
          </cell>
          <cell r="EI174">
            <v>1127</v>
          </cell>
          <cell r="EJ174">
            <v>2005</v>
          </cell>
          <cell r="EK174">
            <v>5456</v>
          </cell>
          <cell r="EL174">
            <v>12454</v>
          </cell>
          <cell r="EM174">
            <v>2973</v>
          </cell>
          <cell r="EN174">
            <v>3227</v>
          </cell>
          <cell r="EO174">
            <v>6169</v>
          </cell>
          <cell r="EP174">
            <v>11663</v>
          </cell>
          <cell r="EQ174">
            <v>7848</v>
          </cell>
          <cell r="ER174">
            <v>19494</v>
          </cell>
          <cell r="ES174">
            <v>1206</v>
          </cell>
          <cell r="ET174">
            <v>6387</v>
          </cell>
          <cell r="EU174">
            <v>7602</v>
          </cell>
          <cell r="EV174">
            <v>1836</v>
          </cell>
          <cell r="EW174">
            <v>12954</v>
          </cell>
          <cell r="EX174">
            <v>14001</v>
          </cell>
          <cell r="EY174">
            <v>8903</v>
          </cell>
          <cell r="EZ174">
            <v>15077</v>
          </cell>
          <cell r="FA174">
            <v>14570</v>
          </cell>
          <cell r="FB174">
            <v>13813</v>
          </cell>
          <cell r="FC174">
            <v>2063</v>
          </cell>
          <cell r="FD174">
            <v>5426</v>
          </cell>
          <cell r="FE174">
            <v>26428</v>
          </cell>
          <cell r="FF174">
            <v>242517</v>
          </cell>
          <cell r="FG174">
            <v>22128</v>
          </cell>
          <cell r="FH174">
            <v>174</v>
          </cell>
          <cell r="FI174">
            <v>264474</v>
          </cell>
          <cell r="FJ174">
            <v>-4.2</v>
          </cell>
          <cell r="FK174">
            <v>-1.2</v>
          </cell>
          <cell r="FL174">
            <v>-3.5</v>
          </cell>
          <cell r="FM174">
            <v>7.6</v>
          </cell>
          <cell r="FN174">
            <v>-0.3</v>
          </cell>
          <cell r="FO174">
            <v>8.1999999999999993</v>
          </cell>
          <cell r="FP174">
            <v>5.5</v>
          </cell>
          <cell r="FQ174">
            <v>3.7</v>
          </cell>
          <cell r="FR174">
            <v>14</v>
          </cell>
          <cell r="FS174">
            <v>4.3</v>
          </cell>
          <cell r="FT174">
            <v>0.8</v>
          </cell>
          <cell r="FU174">
            <v>-10.1</v>
          </cell>
          <cell r="FV174">
            <v>-8.5</v>
          </cell>
          <cell r="FW174">
            <v>4.8</v>
          </cell>
          <cell r="FX174">
            <v>1</v>
          </cell>
          <cell r="FY174">
            <v>-1.7</v>
          </cell>
          <cell r="FZ174">
            <v>1.5</v>
          </cell>
          <cell r="GA174">
            <v>2.2000000000000002</v>
          </cell>
          <cell r="GB174">
            <v>-1.2</v>
          </cell>
          <cell r="GC174">
            <v>0.7</v>
          </cell>
          <cell r="GD174">
            <v>6.3</v>
          </cell>
          <cell r="GE174">
            <v>-11.4</v>
          </cell>
          <cell r="GF174">
            <v>4.2</v>
          </cell>
          <cell r="GG174">
            <v>1.4</v>
          </cell>
          <cell r="GH174">
            <v>0.2</v>
          </cell>
          <cell r="GI174">
            <v>3</v>
          </cell>
          <cell r="GJ174">
            <v>-0.8</v>
          </cell>
          <cell r="GK174">
            <v>2.6</v>
          </cell>
          <cell r="GL174">
            <v>1.5</v>
          </cell>
          <cell r="GM174">
            <v>4.0999999999999996</v>
          </cell>
          <cell r="GN174">
            <v>2.1</v>
          </cell>
          <cell r="GO174">
            <v>1.9</v>
          </cell>
          <cell r="GP174">
            <v>0.8</v>
          </cell>
          <cell r="GQ174">
            <v>7.2</v>
          </cell>
          <cell r="GR174">
            <v>3.5</v>
          </cell>
          <cell r="GS174">
            <v>2.2000000000000002</v>
          </cell>
          <cell r="GT174">
            <v>-1.4</v>
          </cell>
          <cell r="GU174">
            <v>1.1000000000000001</v>
          </cell>
          <cell r="GV174">
            <v>0.1</v>
          </cell>
          <cell r="GW174">
            <v>-0.3</v>
          </cell>
          <cell r="GX174">
            <v>-0.2</v>
          </cell>
          <cell r="GY174">
            <v>2.8</v>
          </cell>
          <cell r="GZ174">
            <v>2.7</v>
          </cell>
          <cell r="HA174">
            <v>2.7</v>
          </cell>
          <cell r="HB174">
            <v>1.9</v>
          </cell>
          <cell r="HC174">
            <v>-2.5</v>
          </cell>
          <cell r="HD174">
            <v>0.5</v>
          </cell>
          <cell r="HE174">
            <v>-0.2</v>
          </cell>
          <cell r="HF174">
            <v>3.2</v>
          </cell>
          <cell r="HG174">
            <v>-1.6</v>
          </cell>
          <cell r="HH174">
            <v>1.3</v>
          </cell>
          <cell r="HI174">
            <v>0.6</v>
          </cell>
          <cell r="HJ174">
            <v>0.1</v>
          </cell>
          <cell r="HK174">
            <v>0.9</v>
          </cell>
          <cell r="HL174">
            <v>5888</v>
          </cell>
          <cell r="HM174">
            <v>1171</v>
          </cell>
          <cell r="HN174">
            <v>7164</v>
          </cell>
          <cell r="HO174">
            <v>2154</v>
          </cell>
          <cell r="HP174">
            <v>3684</v>
          </cell>
          <cell r="HQ174">
            <v>1553</v>
          </cell>
          <cell r="HR174">
            <v>3763</v>
          </cell>
          <cell r="HS174">
            <v>10628</v>
          </cell>
          <cell r="HT174">
            <v>1583</v>
          </cell>
          <cell r="HU174">
            <v>11929</v>
          </cell>
          <cell r="HV174">
            <v>6002</v>
          </cell>
          <cell r="HW174">
            <v>5055</v>
          </cell>
          <cell r="HX174">
            <v>3190</v>
          </cell>
          <cell r="HY174">
            <v>4333</v>
          </cell>
          <cell r="HZ174">
            <v>6781</v>
          </cell>
          <cell r="IA174">
            <v>24722</v>
          </cell>
          <cell r="IB174">
            <v>5100</v>
          </cell>
          <cell r="IC174">
            <v>319</v>
          </cell>
          <cell r="ID174">
            <v>3240</v>
          </cell>
          <cell r="IE174">
            <v>8685</v>
          </cell>
          <cell r="IF174">
            <v>5355</v>
          </cell>
          <cell r="IG174">
            <v>3035</v>
          </cell>
          <cell r="IH174">
            <v>9293</v>
          </cell>
          <cell r="II174">
            <v>17859</v>
          </cell>
          <cell r="IJ174">
            <v>11101</v>
          </cell>
          <cell r="IK174">
            <v>10246</v>
          </cell>
          <cell r="IL174">
            <v>6770</v>
          </cell>
          <cell r="IM174">
            <v>3796</v>
          </cell>
          <cell r="IN174">
            <v>1096</v>
          </cell>
          <cell r="IO174">
            <v>1979</v>
          </cell>
          <cell r="IP174">
            <v>5447</v>
          </cell>
          <cell r="IQ174">
            <v>12285</v>
          </cell>
        </row>
        <row r="175">
          <cell r="B175">
            <v>7383</v>
          </cell>
          <cell r="C175">
            <v>1226</v>
          </cell>
          <cell r="D175">
            <v>8558</v>
          </cell>
          <cell r="E175">
            <v>2337</v>
          </cell>
          <cell r="F175">
            <v>3638</v>
          </cell>
          <cell r="G175">
            <v>1575</v>
          </cell>
          <cell r="H175">
            <v>3755</v>
          </cell>
          <cell r="I175">
            <v>10731</v>
          </cell>
          <cell r="J175">
            <v>1596</v>
          </cell>
          <cell r="K175">
            <v>12049</v>
          </cell>
          <cell r="L175">
            <v>6317</v>
          </cell>
          <cell r="M175">
            <v>5413</v>
          </cell>
          <cell r="N175">
            <v>3261</v>
          </cell>
          <cell r="O175">
            <v>4386</v>
          </cell>
          <cell r="P175">
            <v>6728</v>
          </cell>
          <cell r="Q175">
            <v>25353</v>
          </cell>
          <cell r="R175">
            <v>5108</v>
          </cell>
          <cell r="S175">
            <v>297</v>
          </cell>
          <cell r="T175">
            <v>3407</v>
          </cell>
          <cell r="U175">
            <v>8785</v>
          </cell>
          <cell r="V175">
            <v>4516</v>
          </cell>
          <cell r="W175">
            <v>2879</v>
          </cell>
          <cell r="X175">
            <v>8183</v>
          </cell>
          <cell r="Y175">
            <v>15615</v>
          </cell>
          <cell r="Z175">
            <v>10886</v>
          </cell>
          <cell r="AA175">
            <v>10567</v>
          </cell>
          <cell r="AB175">
            <v>7416</v>
          </cell>
          <cell r="AC175">
            <v>3828</v>
          </cell>
          <cell r="AD175">
            <v>1148</v>
          </cell>
          <cell r="AE175">
            <v>2058</v>
          </cell>
          <cell r="AF175">
            <v>5490</v>
          </cell>
          <cell r="AG175">
            <v>12493</v>
          </cell>
          <cell r="AH175">
            <v>2985</v>
          </cell>
          <cell r="AI175">
            <v>3226</v>
          </cell>
          <cell r="AJ175">
            <v>6183</v>
          </cell>
          <cell r="AK175">
            <v>11591</v>
          </cell>
          <cell r="AL175">
            <v>7619</v>
          </cell>
          <cell r="AM175">
            <v>19245</v>
          </cell>
          <cell r="AN175">
            <v>1207</v>
          </cell>
          <cell r="AO175">
            <v>6356</v>
          </cell>
          <cell r="AP175">
            <v>7576</v>
          </cell>
          <cell r="AQ175">
            <v>1907</v>
          </cell>
          <cell r="AR175">
            <v>13534</v>
          </cell>
          <cell r="AS175">
            <v>14602</v>
          </cell>
          <cell r="AT175">
            <v>9161</v>
          </cell>
          <cell r="AU175">
            <v>15332</v>
          </cell>
          <cell r="AV175">
            <v>14637</v>
          </cell>
          <cell r="AW175">
            <v>13872</v>
          </cell>
          <cell r="AX175">
            <v>2216</v>
          </cell>
          <cell r="AY175">
            <v>5607</v>
          </cell>
          <cell r="AZ175">
            <v>26679</v>
          </cell>
          <cell r="BA175">
            <v>242953</v>
          </cell>
          <cell r="BB175">
            <v>21654</v>
          </cell>
          <cell r="BC175">
            <v>116</v>
          </cell>
          <cell r="BD175">
            <v>264427</v>
          </cell>
          <cell r="BE175">
            <v>0.9</v>
          </cell>
          <cell r="BF175">
            <v>1.5</v>
          </cell>
          <cell r="BG175">
            <v>1</v>
          </cell>
          <cell r="BH175">
            <v>7.6</v>
          </cell>
          <cell r="BI175">
            <v>-1</v>
          </cell>
          <cell r="BJ175">
            <v>2.2000000000000002</v>
          </cell>
          <cell r="BK175">
            <v>2.1</v>
          </cell>
          <cell r="BL175">
            <v>1.7</v>
          </cell>
          <cell r="BM175">
            <v>8</v>
          </cell>
          <cell r="BN175">
            <v>2.2999999999999998</v>
          </cell>
          <cell r="BO175">
            <v>1.2</v>
          </cell>
          <cell r="BP175">
            <v>-0.5</v>
          </cell>
          <cell r="BQ175">
            <v>0</v>
          </cell>
          <cell r="BR175">
            <v>2.6</v>
          </cell>
          <cell r="BS175">
            <v>-1.7</v>
          </cell>
          <cell r="BT175">
            <v>0.3</v>
          </cell>
          <cell r="BU175">
            <v>0.5</v>
          </cell>
          <cell r="BV175">
            <v>0</v>
          </cell>
          <cell r="BW175">
            <v>0.2</v>
          </cell>
          <cell r="BX175">
            <v>0.3</v>
          </cell>
          <cell r="BY175">
            <v>-8.9</v>
          </cell>
          <cell r="BZ175">
            <v>-11</v>
          </cell>
          <cell r="CA175">
            <v>-5.2</v>
          </cell>
          <cell r="CB175">
            <v>-7.4</v>
          </cell>
          <cell r="CC175">
            <v>-0.9</v>
          </cell>
          <cell r="CD175">
            <v>0.9</v>
          </cell>
          <cell r="CE175">
            <v>0.9</v>
          </cell>
          <cell r="CF175">
            <v>-1.3</v>
          </cell>
          <cell r="CG175">
            <v>2.2999999999999998</v>
          </cell>
          <cell r="CH175">
            <v>0.9</v>
          </cell>
          <cell r="CI175">
            <v>0.8</v>
          </cell>
          <cell r="CJ175">
            <v>0.3</v>
          </cell>
          <cell r="CK175">
            <v>0.5</v>
          </cell>
          <cell r="CL175">
            <v>1.8</v>
          </cell>
          <cell r="CM175">
            <v>1.1000000000000001</v>
          </cell>
          <cell r="CN175">
            <v>0.3</v>
          </cell>
          <cell r="CO175">
            <v>-2.2000000000000002</v>
          </cell>
          <cell r="CP175">
            <v>-0.4</v>
          </cell>
          <cell r="CQ175">
            <v>-0.3</v>
          </cell>
          <cell r="CR175">
            <v>-0.8</v>
          </cell>
          <cell r="CS175">
            <v>-0.7</v>
          </cell>
          <cell r="CT175">
            <v>3.2</v>
          </cell>
          <cell r="CU175">
            <v>3.6</v>
          </cell>
          <cell r="CV175">
            <v>3.5</v>
          </cell>
          <cell r="CW175">
            <v>2.2999999999999998</v>
          </cell>
          <cell r="CX175">
            <v>0.7</v>
          </cell>
          <cell r="CY175">
            <v>0.5</v>
          </cell>
          <cell r="CZ175">
            <v>0.6</v>
          </cell>
          <cell r="DA175">
            <v>2.2000000000000002</v>
          </cell>
          <cell r="DB175">
            <v>2</v>
          </cell>
          <cell r="DC175">
            <v>1</v>
          </cell>
          <cell r="DD175">
            <v>0.2</v>
          </cell>
          <cell r="DE175">
            <v>-1.6</v>
          </cell>
          <cell r="DF175">
            <v>0.2</v>
          </cell>
          <cell r="DG175">
            <v>7588</v>
          </cell>
          <cell r="DH175">
            <v>1256</v>
          </cell>
          <cell r="DI175">
            <v>8788</v>
          </cell>
          <cell r="DJ175">
            <v>2369</v>
          </cell>
          <cell r="DK175">
            <v>3569</v>
          </cell>
          <cell r="DL175">
            <v>1599</v>
          </cell>
          <cell r="DM175">
            <v>3787</v>
          </cell>
          <cell r="DN175">
            <v>10721</v>
          </cell>
          <cell r="DO175">
            <v>1583</v>
          </cell>
          <cell r="DP175">
            <v>12027</v>
          </cell>
          <cell r="DQ175">
            <v>6268</v>
          </cell>
          <cell r="DR175">
            <v>5717</v>
          </cell>
          <cell r="DS175">
            <v>3178</v>
          </cell>
          <cell r="DT175">
            <v>4425</v>
          </cell>
          <cell r="DU175">
            <v>6718</v>
          </cell>
          <cell r="DV175">
            <v>25404</v>
          </cell>
          <cell r="DW175">
            <v>5129</v>
          </cell>
          <cell r="DX175">
            <v>297</v>
          </cell>
          <cell r="DY175">
            <v>3415</v>
          </cell>
          <cell r="DZ175">
            <v>8814</v>
          </cell>
          <cell r="EA175">
            <v>4351</v>
          </cell>
          <cell r="EB175">
            <v>2968</v>
          </cell>
          <cell r="EC175">
            <v>8143</v>
          </cell>
          <cell r="ED175">
            <v>15508</v>
          </cell>
          <cell r="EE175">
            <v>10897</v>
          </cell>
          <cell r="EF175">
            <v>10507</v>
          </cell>
          <cell r="EG175">
            <v>7408</v>
          </cell>
          <cell r="EH175">
            <v>3915</v>
          </cell>
          <cell r="EI175">
            <v>1136</v>
          </cell>
          <cell r="EJ175">
            <v>2144</v>
          </cell>
          <cell r="EK175">
            <v>5442</v>
          </cell>
          <cell r="EL175">
            <v>12551</v>
          </cell>
          <cell r="EM175">
            <v>2970</v>
          </cell>
          <cell r="EN175">
            <v>3196</v>
          </cell>
          <cell r="EO175">
            <v>6139</v>
          </cell>
          <cell r="EP175">
            <v>11534</v>
          </cell>
          <cell r="EQ175">
            <v>7550</v>
          </cell>
          <cell r="ER175">
            <v>19130</v>
          </cell>
          <cell r="ES175">
            <v>1216</v>
          </cell>
          <cell r="ET175">
            <v>6400</v>
          </cell>
          <cell r="EU175">
            <v>7629</v>
          </cell>
          <cell r="EV175">
            <v>1924</v>
          </cell>
          <cell r="EW175">
            <v>13688</v>
          </cell>
          <cell r="EX175">
            <v>14758</v>
          </cell>
          <cell r="EY175">
            <v>9247</v>
          </cell>
          <cell r="EZ175">
            <v>15254</v>
          </cell>
          <cell r="FA175">
            <v>14639</v>
          </cell>
          <cell r="FB175">
            <v>13809</v>
          </cell>
          <cell r="FC175">
            <v>2439</v>
          </cell>
          <cell r="FD175">
            <v>5612</v>
          </cell>
          <cell r="FE175">
            <v>26687</v>
          </cell>
          <cell r="FF175">
            <v>243367</v>
          </cell>
          <cell r="FG175">
            <v>21874</v>
          </cell>
          <cell r="FH175">
            <v>15</v>
          </cell>
          <cell r="FI175">
            <v>264926</v>
          </cell>
          <cell r="FJ175">
            <v>7</v>
          </cell>
          <cell r="FK175">
            <v>6.7</v>
          </cell>
          <cell r="FL175">
            <v>6.8</v>
          </cell>
          <cell r="FM175">
            <v>10.1</v>
          </cell>
          <cell r="FN175">
            <v>-3.6</v>
          </cell>
          <cell r="FO175">
            <v>2.4</v>
          </cell>
          <cell r="FP175">
            <v>1.3</v>
          </cell>
          <cell r="FQ175">
            <v>0.8</v>
          </cell>
          <cell r="FR175">
            <v>2.6</v>
          </cell>
          <cell r="FS175">
            <v>1</v>
          </cell>
          <cell r="FT175">
            <v>0.5</v>
          </cell>
          <cell r="FU175">
            <v>12.5</v>
          </cell>
          <cell r="FV175">
            <v>0.5</v>
          </cell>
          <cell r="FW175">
            <v>3.1</v>
          </cell>
          <cell r="FX175">
            <v>-2.6</v>
          </cell>
          <cell r="FY175">
            <v>1.6</v>
          </cell>
          <cell r="FZ175">
            <v>0.7</v>
          </cell>
          <cell r="GA175">
            <v>-0.6</v>
          </cell>
          <cell r="GB175">
            <v>1</v>
          </cell>
          <cell r="GC175">
            <v>0.7</v>
          </cell>
          <cell r="GD175">
            <v>-18.5</v>
          </cell>
          <cell r="GE175">
            <v>-6</v>
          </cell>
          <cell r="GF175">
            <v>-9.6999999999999993</v>
          </cell>
          <cell r="GG175">
            <v>-11.6</v>
          </cell>
          <cell r="GH175">
            <v>-1.1000000000000001</v>
          </cell>
          <cell r="GI175">
            <v>-0.8</v>
          </cell>
          <cell r="GJ175">
            <v>1.7</v>
          </cell>
          <cell r="GK175">
            <v>0.3</v>
          </cell>
          <cell r="GL175">
            <v>0.8</v>
          </cell>
          <cell r="GM175">
            <v>6.9</v>
          </cell>
          <cell r="GN175">
            <v>-0.3</v>
          </cell>
          <cell r="GO175">
            <v>0.8</v>
          </cell>
          <cell r="GP175">
            <v>-0.1</v>
          </cell>
          <cell r="GQ175">
            <v>-0.9</v>
          </cell>
          <cell r="GR175">
            <v>-0.5</v>
          </cell>
          <cell r="GS175">
            <v>-1.1000000000000001</v>
          </cell>
          <cell r="GT175">
            <v>-3.8</v>
          </cell>
          <cell r="GU175">
            <v>-1.9</v>
          </cell>
          <cell r="GV175">
            <v>0.9</v>
          </cell>
          <cell r="GW175">
            <v>0.2</v>
          </cell>
          <cell r="GX175">
            <v>0.4</v>
          </cell>
          <cell r="GY175">
            <v>4.8</v>
          </cell>
          <cell r="GZ175">
            <v>5.7</v>
          </cell>
          <cell r="HA175">
            <v>5.4</v>
          </cell>
          <cell r="HB175">
            <v>3.9</v>
          </cell>
          <cell r="HC175">
            <v>1.2</v>
          </cell>
          <cell r="HD175">
            <v>0.5</v>
          </cell>
          <cell r="HE175">
            <v>0</v>
          </cell>
          <cell r="HF175">
            <v>18.2</v>
          </cell>
          <cell r="HG175">
            <v>3.4</v>
          </cell>
          <cell r="HH175">
            <v>1</v>
          </cell>
          <cell r="HI175">
            <v>0.4</v>
          </cell>
          <cell r="HJ175">
            <v>-1.1000000000000001</v>
          </cell>
          <cell r="HK175">
            <v>0.2</v>
          </cell>
          <cell r="HL175">
            <v>4683</v>
          </cell>
          <cell r="HM175">
            <v>1265</v>
          </cell>
          <cell r="HN175">
            <v>6237</v>
          </cell>
          <cell r="HO175">
            <v>2454</v>
          </cell>
          <cell r="HP175">
            <v>3758</v>
          </cell>
          <cell r="HQ175">
            <v>1648</v>
          </cell>
          <cell r="HR175">
            <v>3816</v>
          </cell>
          <cell r="HS175">
            <v>11106</v>
          </cell>
          <cell r="HT175">
            <v>1617</v>
          </cell>
          <cell r="HU175">
            <v>12435</v>
          </cell>
          <cell r="HV175">
            <v>6178</v>
          </cell>
          <cell r="HW175">
            <v>5852</v>
          </cell>
          <cell r="HX175">
            <v>3242</v>
          </cell>
          <cell r="HY175">
            <v>4605</v>
          </cell>
          <cell r="HZ175">
            <v>7004</v>
          </cell>
          <cell r="IA175">
            <v>25944</v>
          </cell>
          <cell r="IB175">
            <v>5301</v>
          </cell>
          <cell r="IC175">
            <v>340</v>
          </cell>
          <cell r="ID175">
            <v>3312</v>
          </cell>
          <cell r="IE175">
            <v>8990</v>
          </cell>
          <cell r="IF175">
            <v>4472</v>
          </cell>
          <cell r="IG175">
            <v>2764</v>
          </cell>
          <cell r="IH175">
            <v>7976</v>
          </cell>
          <cell r="II175">
            <v>15347</v>
          </cell>
          <cell r="IJ175">
            <v>11001</v>
          </cell>
          <cell r="IK175">
            <v>10229</v>
          </cell>
          <cell r="IL175">
            <v>7270</v>
          </cell>
          <cell r="IM175">
            <v>3961</v>
          </cell>
          <cell r="IN175">
            <v>1190</v>
          </cell>
          <cell r="IO175">
            <v>2196</v>
          </cell>
          <cell r="IP175">
            <v>5444</v>
          </cell>
          <cell r="IQ175">
            <v>12710</v>
          </cell>
        </row>
        <row r="176">
          <cell r="B176">
            <v>7426</v>
          </cell>
          <cell r="C176">
            <v>1230</v>
          </cell>
          <cell r="D176">
            <v>8599</v>
          </cell>
          <cell r="E176">
            <v>2480</v>
          </cell>
          <cell r="F176">
            <v>3606</v>
          </cell>
          <cell r="G176">
            <v>1546</v>
          </cell>
          <cell r="H176">
            <v>3829</v>
          </cell>
          <cell r="I176">
            <v>10840</v>
          </cell>
          <cell r="J176">
            <v>1696</v>
          </cell>
          <cell r="K176">
            <v>12235</v>
          </cell>
          <cell r="L176">
            <v>6309</v>
          </cell>
          <cell r="M176">
            <v>5500</v>
          </cell>
          <cell r="N176">
            <v>3266</v>
          </cell>
          <cell r="O176">
            <v>4410</v>
          </cell>
          <cell r="P176">
            <v>6531</v>
          </cell>
          <cell r="Q176">
            <v>25253</v>
          </cell>
          <cell r="R176">
            <v>5090</v>
          </cell>
          <cell r="S176">
            <v>297</v>
          </cell>
          <cell r="T176">
            <v>3442</v>
          </cell>
          <cell r="U176">
            <v>8795</v>
          </cell>
          <cell r="V176">
            <v>4068</v>
          </cell>
          <cell r="W176">
            <v>2621</v>
          </cell>
          <cell r="X176">
            <v>7762</v>
          </cell>
          <cell r="Y176">
            <v>14483</v>
          </cell>
          <cell r="Z176">
            <v>10835</v>
          </cell>
          <cell r="AA176">
            <v>10704</v>
          </cell>
          <cell r="AB176">
            <v>7510</v>
          </cell>
          <cell r="AC176">
            <v>3813</v>
          </cell>
          <cell r="AD176">
            <v>1188</v>
          </cell>
          <cell r="AE176">
            <v>1986</v>
          </cell>
          <cell r="AF176">
            <v>5519</v>
          </cell>
          <cell r="AG176">
            <v>12508</v>
          </cell>
          <cell r="AH176">
            <v>2980</v>
          </cell>
          <cell r="AI176">
            <v>3202</v>
          </cell>
          <cell r="AJ176">
            <v>6161</v>
          </cell>
          <cell r="AK176">
            <v>11675</v>
          </cell>
          <cell r="AL176">
            <v>7565</v>
          </cell>
          <cell r="AM176">
            <v>19308</v>
          </cell>
          <cell r="AN176">
            <v>1200</v>
          </cell>
          <cell r="AO176">
            <v>6307</v>
          </cell>
          <cell r="AP176">
            <v>7522</v>
          </cell>
          <cell r="AQ176">
            <v>1972</v>
          </cell>
          <cell r="AR176">
            <v>13950</v>
          </cell>
          <cell r="AS176">
            <v>15065</v>
          </cell>
          <cell r="AT176">
            <v>9365</v>
          </cell>
          <cell r="AU176">
            <v>15592</v>
          </cell>
          <cell r="AV176">
            <v>14705</v>
          </cell>
          <cell r="AW176">
            <v>14167</v>
          </cell>
          <cell r="AX176">
            <v>2111</v>
          </cell>
          <cell r="AY176">
            <v>5779</v>
          </cell>
          <cell r="AZ176">
            <v>26890</v>
          </cell>
          <cell r="BA176">
            <v>243539</v>
          </cell>
          <cell r="BB176">
            <v>21440</v>
          </cell>
          <cell r="BC176">
            <v>217</v>
          </cell>
          <cell r="BD176">
            <v>264927</v>
          </cell>
          <cell r="BE176">
            <v>0.6</v>
          </cell>
          <cell r="BF176">
            <v>0.3</v>
          </cell>
          <cell r="BG176">
            <v>0.5</v>
          </cell>
          <cell r="BH176">
            <v>6.1</v>
          </cell>
          <cell r="BI176">
            <v>-0.9</v>
          </cell>
          <cell r="BJ176">
            <v>-1.8</v>
          </cell>
          <cell r="BK176">
            <v>2</v>
          </cell>
          <cell r="BL176">
            <v>1</v>
          </cell>
          <cell r="BM176">
            <v>6.3</v>
          </cell>
          <cell r="BN176">
            <v>1.5</v>
          </cell>
          <cell r="BO176">
            <v>-0.1</v>
          </cell>
          <cell r="BP176">
            <v>1.6</v>
          </cell>
          <cell r="BQ176">
            <v>0.1</v>
          </cell>
          <cell r="BR176">
            <v>0.5</v>
          </cell>
          <cell r="BS176">
            <v>-2.9</v>
          </cell>
          <cell r="BT176">
            <v>-0.4</v>
          </cell>
          <cell r="BU176">
            <v>-0.3</v>
          </cell>
          <cell r="BV176">
            <v>-0.2</v>
          </cell>
          <cell r="BW176">
            <v>1</v>
          </cell>
          <cell r="BX176">
            <v>0.1</v>
          </cell>
          <cell r="BY176">
            <v>-9.9</v>
          </cell>
          <cell r="BZ176">
            <v>-9</v>
          </cell>
          <cell r="CA176">
            <v>-5.0999999999999996</v>
          </cell>
          <cell r="CB176">
            <v>-7.2</v>
          </cell>
          <cell r="CC176">
            <v>-0.5</v>
          </cell>
          <cell r="CD176">
            <v>1.3</v>
          </cell>
          <cell r="CE176">
            <v>1.3</v>
          </cell>
          <cell r="CF176">
            <v>-0.4</v>
          </cell>
          <cell r="CG176">
            <v>3.5</v>
          </cell>
          <cell r="CH176">
            <v>-3.5</v>
          </cell>
          <cell r="CI176">
            <v>0.5</v>
          </cell>
          <cell r="CJ176">
            <v>0.1</v>
          </cell>
          <cell r="CK176">
            <v>-0.1</v>
          </cell>
          <cell r="CL176">
            <v>-0.7</v>
          </cell>
          <cell r="CM176">
            <v>-0.4</v>
          </cell>
          <cell r="CN176">
            <v>0.7</v>
          </cell>
          <cell r="CO176">
            <v>-0.7</v>
          </cell>
          <cell r="CP176">
            <v>0.3</v>
          </cell>
          <cell r="CQ176">
            <v>-0.6</v>
          </cell>
          <cell r="CR176">
            <v>-0.8</v>
          </cell>
          <cell r="CS176">
            <v>-0.7</v>
          </cell>
          <cell r="CT176">
            <v>3.4</v>
          </cell>
          <cell r="CU176">
            <v>3.1</v>
          </cell>
          <cell r="CV176">
            <v>3.2</v>
          </cell>
          <cell r="CW176">
            <v>2.2000000000000002</v>
          </cell>
          <cell r="CX176">
            <v>1.7</v>
          </cell>
          <cell r="CY176">
            <v>0.5</v>
          </cell>
          <cell r="CZ176">
            <v>2.1</v>
          </cell>
          <cell r="DA176">
            <v>-4.7</v>
          </cell>
          <cell r="DB176">
            <v>3.1</v>
          </cell>
          <cell r="DC176">
            <v>0.8</v>
          </cell>
          <cell r="DD176">
            <v>0.2</v>
          </cell>
          <cell r="DE176">
            <v>-1</v>
          </cell>
          <cell r="DF176">
            <v>0.2</v>
          </cell>
          <cell r="DG176">
            <v>7460</v>
          </cell>
          <cell r="DH176">
            <v>1229</v>
          </cell>
          <cell r="DI176">
            <v>8629</v>
          </cell>
          <cell r="DJ176">
            <v>2497</v>
          </cell>
          <cell r="DK176">
            <v>3599</v>
          </cell>
          <cell r="DL176">
            <v>1540</v>
          </cell>
          <cell r="DM176">
            <v>3731</v>
          </cell>
          <cell r="DN176">
            <v>10773</v>
          </cell>
          <cell r="DO176">
            <v>1666</v>
          </cell>
          <cell r="DP176">
            <v>12142</v>
          </cell>
          <cell r="DQ176">
            <v>6370</v>
          </cell>
          <cell r="DR176">
            <v>5420</v>
          </cell>
          <cell r="DS176">
            <v>3450</v>
          </cell>
          <cell r="DT176">
            <v>4422</v>
          </cell>
          <cell r="DU176">
            <v>6472</v>
          </cell>
          <cell r="DV176">
            <v>25485</v>
          </cell>
          <cell r="DW176">
            <v>5064</v>
          </cell>
          <cell r="DX176">
            <v>294</v>
          </cell>
          <cell r="DY176">
            <v>3410</v>
          </cell>
          <cell r="DZ176">
            <v>8736</v>
          </cell>
          <cell r="EA176">
            <v>3885</v>
          </cell>
          <cell r="EB176">
            <v>2537</v>
          </cell>
          <cell r="EC176">
            <v>7458</v>
          </cell>
          <cell r="ED176">
            <v>13915</v>
          </cell>
          <cell r="EE176">
            <v>10744</v>
          </cell>
          <cell r="EF176">
            <v>10695</v>
          </cell>
          <cell r="EG176">
            <v>7565</v>
          </cell>
          <cell r="EH176">
            <v>3697</v>
          </cell>
          <cell r="EI176">
            <v>1183</v>
          </cell>
          <cell r="EJ176">
            <v>2026</v>
          </cell>
          <cell r="EK176">
            <v>5661</v>
          </cell>
          <cell r="EL176">
            <v>12596</v>
          </cell>
          <cell r="EM176">
            <v>2984</v>
          </cell>
          <cell r="EN176">
            <v>3303</v>
          </cell>
          <cell r="EO176">
            <v>6248</v>
          </cell>
          <cell r="EP176">
            <v>11589</v>
          </cell>
          <cell r="EQ176">
            <v>7543</v>
          </cell>
          <cell r="ER176">
            <v>19191</v>
          </cell>
          <cell r="ES176">
            <v>1199</v>
          </cell>
          <cell r="ET176">
            <v>6298</v>
          </cell>
          <cell r="EU176">
            <v>7511</v>
          </cell>
          <cell r="EV176">
            <v>1971</v>
          </cell>
          <cell r="EW176">
            <v>13961</v>
          </cell>
          <cell r="EX176">
            <v>15070</v>
          </cell>
          <cell r="EY176">
            <v>9362</v>
          </cell>
          <cell r="EZ176">
            <v>15621</v>
          </cell>
          <cell r="FA176">
            <v>14705</v>
          </cell>
          <cell r="FB176">
            <v>13966</v>
          </cell>
          <cell r="FC176">
            <v>2074</v>
          </cell>
          <cell r="FD176">
            <v>5799</v>
          </cell>
          <cell r="FE176">
            <v>26883</v>
          </cell>
          <cell r="FF176">
            <v>242981</v>
          </cell>
          <cell r="FG176">
            <v>20830</v>
          </cell>
          <cell r="FH176">
            <v>289</v>
          </cell>
          <cell r="FI176">
            <v>263906</v>
          </cell>
          <cell r="FJ176">
            <v>-1.7</v>
          </cell>
          <cell r="FK176">
            <v>-2.2000000000000002</v>
          </cell>
          <cell r="FL176">
            <v>-1.8</v>
          </cell>
          <cell r="FM176">
            <v>5.4</v>
          </cell>
          <cell r="FN176">
            <v>0.9</v>
          </cell>
          <cell r="FO176">
            <v>-3.7</v>
          </cell>
          <cell r="FP176">
            <v>-1.5</v>
          </cell>
          <cell r="FQ176">
            <v>0.5</v>
          </cell>
          <cell r="FR176">
            <v>5.3</v>
          </cell>
          <cell r="FS176">
            <v>1</v>
          </cell>
          <cell r="FT176">
            <v>1.6</v>
          </cell>
          <cell r="FU176">
            <v>-5.2</v>
          </cell>
          <cell r="FV176">
            <v>8.6</v>
          </cell>
          <cell r="FW176">
            <v>-0.1</v>
          </cell>
          <cell r="FX176">
            <v>-3.7</v>
          </cell>
          <cell r="FY176">
            <v>0.3</v>
          </cell>
          <cell r="FZ176">
            <v>-1.3</v>
          </cell>
          <cell r="GA176">
            <v>-1</v>
          </cell>
          <cell r="GB176">
            <v>-0.2</v>
          </cell>
          <cell r="GC176">
            <v>-0.9</v>
          </cell>
          <cell r="GD176">
            <v>-10.7</v>
          </cell>
          <cell r="GE176">
            <v>-14.5</v>
          </cell>
          <cell r="GF176">
            <v>-8.4</v>
          </cell>
          <cell r="GG176">
            <v>-10.3</v>
          </cell>
          <cell r="GH176">
            <v>-1.4</v>
          </cell>
          <cell r="GI176">
            <v>1.8</v>
          </cell>
          <cell r="GJ176">
            <v>2.1</v>
          </cell>
          <cell r="GK176">
            <v>-5.6</v>
          </cell>
          <cell r="GL176">
            <v>4.0999999999999996</v>
          </cell>
          <cell r="GM176">
            <v>-5.5</v>
          </cell>
          <cell r="GN176">
            <v>4</v>
          </cell>
          <cell r="GO176">
            <v>0.4</v>
          </cell>
          <cell r="GP176">
            <v>0.5</v>
          </cell>
          <cell r="GQ176">
            <v>3.3</v>
          </cell>
          <cell r="GR176">
            <v>1.8</v>
          </cell>
          <cell r="GS176">
            <v>0.5</v>
          </cell>
          <cell r="GT176">
            <v>-0.1</v>
          </cell>
          <cell r="GU176">
            <v>0.3</v>
          </cell>
          <cell r="GV176">
            <v>-1.4</v>
          </cell>
          <cell r="GW176">
            <v>-1.6</v>
          </cell>
          <cell r="GX176">
            <v>-1.5</v>
          </cell>
          <cell r="GY176">
            <v>2.4</v>
          </cell>
          <cell r="GZ176">
            <v>2</v>
          </cell>
          <cell r="HA176">
            <v>2.1</v>
          </cell>
          <cell r="HB176">
            <v>1.2</v>
          </cell>
          <cell r="HC176">
            <v>2.4</v>
          </cell>
          <cell r="HD176">
            <v>0.5</v>
          </cell>
          <cell r="HE176">
            <v>1.1000000000000001</v>
          </cell>
          <cell r="HF176">
            <v>-15</v>
          </cell>
          <cell r="HG176">
            <v>3.3</v>
          </cell>
          <cell r="HH176">
            <v>0.7</v>
          </cell>
          <cell r="HI176">
            <v>-0.2</v>
          </cell>
          <cell r="HJ176">
            <v>-4.8</v>
          </cell>
          <cell r="HK176">
            <v>-0.4</v>
          </cell>
          <cell r="HL176">
            <v>12636</v>
          </cell>
          <cell r="HM176">
            <v>1231</v>
          </cell>
          <cell r="HN176">
            <v>13224</v>
          </cell>
          <cell r="HO176">
            <v>2451</v>
          </cell>
          <cell r="HP176">
            <v>3524</v>
          </cell>
          <cell r="HQ176">
            <v>1570</v>
          </cell>
          <cell r="HR176">
            <v>3783</v>
          </cell>
          <cell r="HS176">
            <v>10696</v>
          </cell>
          <cell r="HT176">
            <v>1700</v>
          </cell>
          <cell r="HU176">
            <v>12098</v>
          </cell>
          <cell r="HV176">
            <v>6848</v>
          </cell>
          <cell r="HW176">
            <v>5403</v>
          </cell>
          <cell r="HX176">
            <v>3520</v>
          </cell>
          <cell r="HY176">
            <v>4499</v>
          </cell>
          <cell r="HZ176">
            <v>6683</v>
          </cell>
          <cell r="IA176">
            <v>26312</v>
          </cell>
          <cell r="IB176">
            <v>4931</v>
          </cell>
          <cell r="IC176">
            <v>275</v>
          </cell>
          <cell r="ID176">
            <v>3514</v>
          </cell>
          <cell r="IE176">
            <v>8650</v>
          </cell>
          <cell r="IF176">
            <v>4055</v>
          </cell>
          <cell r="IG176">
            <v>2676</v>
          </cell>
          <cell r="IH176">
            <v>7843</v>
          </cell>
          <cell r="II176">
            <v>14646</v>
          </cell>
          <cell r="IJ176">
            <v>11052</v>
          </cell>
          <cell r="IK176">
            <v>11798</v>
          </cell>
          <cell r="IL176">
            <v>7820</v>
          </cell>
          <cell r="IM176">
            <v>3924</v>
          </cell>
          <cell r="IN176">
            <v>1213</v>
          </cell>
          <cell r="IO176">
            <v>2051</v>
          </cell>
          <cell r="IP176">
            <v>6000</v>
          </cell>
          <cell r="IQ176">
            <v>13229</v>
          </cell>
        </row>
        <row r="177">
          <cell r="B177">
            <v>7596</v>
          </cell>
          <cell r="C177">
            <v>1213</v>
          </cell>
          <cell r="D177">
            <v>8725</v>
          </cell>
          <cell r="E177">
            <v>2571</v>
          </cell>
          <cell r="F177">
            <v>3585</v>
          </cell>
          <cell r="G177">
            <v>1517</v>
          </cell>
          <cell r="H177">
            <v>3903</v>
          </cell>
          <cell r="I177">
            <v>10907</v>
          </cell>
          <cell r="J177">
            <v>1782</v>
          </cell>
          <cell r="K177">
            <v>12372</v>
          </cell>
          <cell r="L177">
            <v>6279</v>
          </cell>
          <cell r="M177">
            <v>5619</v>
          </cell>
          <cell r="N177">
            <v>3274</v>
          </cell>
          <cell r="O177">
            <v>4375</v>
          </cell>
          <cell r="P177">
            <v>6395</v>
          </cell>
          <cell r="Q177">
            <v>25156</v>
          </cell>
          <cell r="R177">
            <v>5038</v>
          </cell>
          <cell r="S177">
            <v>298</v>
          </cell>
          <cell r="T177">
            <v>3468</v>
          </cell>
          <cell r="U177">
            <v>8765</v>
          </cell>
          <cell r="V177">
            <v>3922</v>
          </cell>
          <cell r="W177">
            <v>2557</v>
          </cell>
          <cell r="X177">
            <v>7734</v>
          </cell>
          <cell r="Y177">
            <v>14242</v>
          </cell>
          <cell r="Z177">
            <v>10811</v>
          </cell>
          <cell r="AA177">
            <v>10855</v>
          </cell>
          <cell r="AB177">
            <v>7592</v>
          </cell>
          <cell r="AC177">
            <v>3892</v>
          </cell>
          <cell r="AD177">
            <v>1224</v>
          </cell>
          <cell r="AE177">
            <v>1880</v>
          </cell>
          <cell r="AF177">
            <v>5554</v>
          </cell>
          <cell r="AG177">
            <v>12594</v>
          </cell>
          <cell r="AH177">
            <v>2984</v>
          </cell>
          <cell r="AI177">
            <v>3162</v>
          </cell>
          <cell r="AJ177">
            <v>6133</v>
          </cell>
          <cell r="AK177">
            <v>11803</v>
          </cell>
          <cell r="AL177">
            <v>7699</v>
          </cell>
          <cell r="AM177">
            <v>19558</v>
          </cell>
          <cell r="AN177">
            <v>1181</v>
          </cell>
          <cell r="AO177">
            <v>6244</v>
          </cell>
          <cell r="AP177">
            <v>7437</v>
          </cell>
          <cell r="AQ177">
            <v>2043</v>
          </cell>
          <cell r="AR177">
            <v>14185</v>
          </cell>
          <cell r="AS177">
            <v>15398</v>
          </cell>
          <cell r="AT177">
            <v>9535</v>
          </cell>
          <cell r="AU177">
            <v>15845</v>
          </cell>
          <cell r="AV177">
            <v>14782</v>
          </cell>
          <cell r="AW177">
            <v>14526</v>
          </cell>
          <cell r="AX177">
            <v>1974</v>
          </cell>
          <cell r="AY177">
            <v>5890</v>
          </cell>
          <cell r="AZ177">
            <v>27033</v>
          </cell>
          <cell r="BA177">
            <v>245019</v>
          </cell>
          <cell r="BB177">
            <v>21430</v>
          </cell>
          <cell r="BC177">
            <v>53</v>
          </cell>
          <cell r="BD177">
            <v>266236</v>
          </cell>
          <cell r="BE177">
            <v>2.2999999999999998</v>
          </cell>
          <cell r="BF177">
            <v>-1.4</v>
          </cell>
          <cell r="BG177">
            <v>1.5</v>
          </cell>
          <cell r="BH177">
            <v>3.7</v>
          </cell>
          <cell r="BI177">
            <v>-0.6</v>
          </cell>
          <cell r="BJ177">
            <v>-1.9</v>
          </cell>
          <cell r="BK177">
            <v>1.9</v>
          </cell>
          <cell r="BL177">
            <v>0.6</v>
          </cell>
          <cell r="BM177">
            <v>5.0999999999999996</v>
          </cell>
          <cell r="BN177">
            <v>1.1000000000000001</v>
          </cell>
          <cell r="BO177">
            <v>-0.5</v>
          </cell>
          <cell r="BP177">
            <v>2.2000000000000002</v>
          </cell>
          <cell r="BQ177">
            <v>0.2</v>
          </cell>
          <cell r="BR177">
            <v>-0.8</v>
          </cell>
          <cell r="BS177">
            <v>-2.1</v>
          </cell>
          <cell r="BT177">
            <v>-0.4</v>
          </cell>
          <cell r="BU177">
            <v>-1</v>
          </cell>
          <cell r="BV177">
            <v>0.4</v>
          </cell>
          <cell r="BW177">
            <v>0.8</v>
          </cell>
          <cell r="BX177">
            <v>-0.3</v>
          </cell>
          <cell r="BY177">
            <v>-3.6</v>
          </cell>
          <cell r="BZ177">
            <v>-2.4</v>
          </cell>
          <cell r="CA177">
            <v>-0.4</v>
          </cell>
          <cell r="CB177">
            <v>-1.7</v>
          </cell>
          <cell r="CC177">
            <v>-0.2</v>
          </cell>
          <cell r="CD177">
            <v>1.4</v>
          </cell>
          <cell r="CE177">
            <v>1.1000000000000001</v>
          </cell>
          <cell r="CF177">
            <v>2.1</v>
          </cell>
          <cell r="CG177">
            <v>3</v>
          </cell>
          <cell r="CH177">
            <v>-5.3</v>
          </cell>
          <cell r="CI177">
            <v>0.6</v>
          </cell>
          <cell r="CJ177">
            <v>0.7</v>
          </cell>
          <cell r="CK177">
            <v>0.1</v>
          </cell>
          <cell r="CL177">
            <v>-1.3</v>
          </cell>
          <cell r="CM177">
            <v>-0.5</v>
          </cell>
          <cell r="CN177">
            <v>1.1000000000000001</v>
          </cell>
          <cell r="CO177">
            <v>1.8</v>
          </cell>
          <cell r="CP177">
            <v>1.3</v>
          </cell>
          <cell r="CQ177">
            <v>-1.6</v>
          </cell>
          <cell r="CR177">
            <v>-1</v>
          </cell>
          <cell r="CS177">
            <v>-1.1000000000000001</v>
          </cell>
          <cell r="CT177">
            <v>3.6</v>
          </cell>
          <cell r="CU177">
            <v>1.7</v>
          </cell>
          <cell r="CV177">
            <v>2.2000000000000002</v>
          </cell>
          <cell r="CW177">
            <v>1.8</v>
          </cell>
          <cell r="CX177">
            <v>1.6</v>
          </cell>
          <cell r="CY177">
            <v>0.5</v>
          </cell>
          <cell r="CZ177">
            <v>2.5</v>
          </cell>
          <cell r="DA177">
            <v>-6.5</v>
          </cell>
          <cell r="DB177">
            <v>1.9</v>
          </cell>
          <cell r="DC177">
            <v>0.5</v>
          </cell>
          <cell r="DD177">
            <v>0.6</v>
          </cell>
          <cell r="DE177">
            <v>-0.1</v>
          </cell>
          <cell r="DF177">
            <v>0.5</v>
          </cell>
          <cell r="DG177">
            <v>7337</v>
          </cell>
          <cell r="DH177">
            <v>1205</v>
          </cell>
          <cell r="DI177">
            <v>8482</v>
          </cell>
          <cell r="DJ177">
            <v>2533</v>
          </cell>
          <cell r="DK177">
            <v>3641</v>
          </cell>
          <cell r="DL177">
            <v>1486</v>
          </cell>
          <cell r="DM177">
            <v>3944</v>
          </cell>
          <cell r="DN177">
            <v>10944</v>
          </cell>
          <cell r="DO177">
            <v>1843</v>
          </cell>
          <cell r="DP177">
            <v>12466</v>
          </cell>
          <cell r="DQ177">
            <v>6278</v>
          </cell>
          <cell r="DR177">
            <v>5455</v>
          </cell>
          <cell r="DS177">
            <v>3185</v>
          </cell>
          <cell r="DT177">
            <v>4349</v>
          </cell>
          <cell r="DU177">
            <v>6389</v>
          </cell>
          <cell r="DV177">
            <v>24883</v>
          </cell>
          <cell r="DW177">
            <v>5070</v>
          </cell>
          <cell r="DX177">
            <v>297</v>
          </cell>
          <cell r="DY177">
            <v>3511</v>
          </cell>
          <cell r="DZ177">
            <v>8831</v>
          </cell>
          <cell r="EA177">
            <v>4028</v>
          </cell>
          <cell r="EB177">
            <v>2498</v>
          </cell>
          <cell r="EC177">
            <v>7732</v>
          </cell>
          <cell r="ED177">
            <v>14276</v>
          </cell>
          <cell r="EE177">
            <v>10863</v>
          </cell>
          <cell r="EF177">
            <v>10862</v>
          </cell>
          <cell r="EG177">
            <v>7545</v>
          </cell>
          <cell r="EH177">
            <v>3825</v>
          </cell>
          <cell r="EI177">
            <v>1227</v>
          </cell>
          <cell r="EJ177">
            <v>1739</v>
          </cell>
          <cell r="EK177">
            <v>5366</v>
          </cell>
          <cell r="EL177">
            <v>12228</v>
          </cell>
          <cell r="EM177">
            <v>2999</v>
          </cell>
          <cell r="EN177">
            <v>3036</v>
          </cell>
          <cell r="EO177">
            <v>6050</v>
          </cell>
          <cell r="EP177">
            <v>11916</v>
          </cell>
          <cell r="EQ177">
            <v>7708</v>
          </cell>
          <cell r="ER177">
            <v>19696</v>
          </cell>
          <cell r="ES177">
            <v>1183</v>
          </cell>
          <cell r="ET177">
            <v>6234</v>
          </cell>
          <cell r="EU177">
            <v>7430</v>
          </cell>
          <cell r="EV177">
            <v>2030</v>
          </cell>
          <cell r="EW177">
            <v>14118</v>
          </cell>
          <cell r="EX177">
            <v>15320</v>
          </cell>
          <cell r="EY177">
            <v>9487</v>
          </cell>
          <cell r="EZ177">
            <v>16059</v>
          </cell>
          <cell r="FA177">
            <v>14780</v>
          </cell>
          <cell r="FB177">
            <v>14828</v>
          </cell>
          <cell r="FC177">
            <v>1845</v>
          </cell>
          <cell r="FD177">
            <v>5904</v>
          </cell>
          <cell r="FE177">
            <v>27037</v>
          </cell>
          <cell r="FF177">
            <v>244531</v>
          </cell>
          <cell r="FG177">
            <v>21838</v>
          </cell>
          <cell r="FH177">
            <v>450</v>
          </cell>
          <cell r="FI177">
            <v>266504</v>
          </cell>
          <cell r="FJ177">
            <v>-1.7</v>
          </cell>
          <cell r="FK177">
            <v>-1.9</v>
          </cell>
          <cell r="FL177">
            <v>-1.7</v>
          </cell>
          <cell r="FM177">
            <v>1.5</v>
          </cell>
          <cell r="FN177">
            <v>1.1000000000000001</v>
          </cell>
          <cell r="FO177">
            <v>-3.5</v>
          </cell>
          <cell r="FP177">
            <v>5.7</v>
          </cell>
          <cell r="FQ177">
            <v>1.6</v>
          </cell>
          <cell r="FR177">
            <v>10.6</v>
          </cell>
          <cell r="FS177">
            <v>2.7</v>
          </cell>
          <cell r="FT177">
            <v>-1.4</v>
          </cell>
          <cell r="FU177">
            <v>0.6</v>
          </cell>
          <cell r="FV177">
            <v>-7.7</v>
          </cell>
          <cell r="FW177">
            <v>-1.7</v>
          </cell>
          <cell r="FX177">
            <v>-1.3</v>
          </cell>
          <cell r="FY177">
            <v>-2.4</v>
          </cell>
          <cell r="FZ177">
            <v>0.1</v>
          </cell>
          <cell r="GA177">
            <v>0.8</v>
          </cell>
          <cell r="GB177">
            <v>3</v>
          </cell>
          <cell r="GC177">
            <v>1.1000000000000001</v>
          </cell>
          <cell r="GD177">
            <v>3.7</v>
          </cell>
          <cell r="GE177">
            <v>-1.5</v>
          </cell>
          <cell r="GF177">
            <v>3.7</v>
          </cell>
          <cell r="GG177">
            <v>2.6</v>
          </cell>
          <cell r="GH177">
            <v>1.1000000000000001</v>
          </cell>
          <cell r="GI177">
            <v>1.6</v>
          </cell>
          <cell r="GJ177">
            <v>-0.3</v>
          </cell>
          <cell r="GK177">
            <v>3.5</v>
          </cell>
          <cell r="GL177">
            <v>3.7</v>
          </cell>
          <cell r="GM177">
            <v>-14.2</v>
          </cell>
          <cell r="GN177">
            <v>-5.2</v>
          </cell>
          <cell r="GO177">
            <v>-2.9</v>
          </cell>
          <cell r="GP177">
            <v>0.5</v>
          </cell>
          <cell r="GQ177">
            <v>-8.1</v>
          </cell>
          <cell r="GR177">
            <v>-3.2</v>
          </cell>
          <cell r="GS177">
            <v>2.8</v>
          </cell>
          <cell r="GT177">
            <v>2.2000000000000002</v>
          </cell>
          <cell r="GU177">
            <v>2.6</v>
          </cell>
          <cell r="GV177">
            <v>-1.3</v>
          </cell>
          <cell r="GW177">
            <v>-1</v>
          </cell>
          <cell r="GX177">
            <v>-1.1000000000000001</v>
          </cell>
          <cell r="GY177">
            <v>3</v>
          </cell>
          <cell r="GZ177">
            <v>1.1000000000000001</v>
          </cell>
          <cell r="HA177">
            <v>1.7</v>
          </cell>
          <cell r="HB177">
            <v>1.3</v>
          </cell>
          <cell r="HC177">
            <v>2.8</v>
          </cell>
          <cell r="HD177">
            <v>0.5</v>
          </cell>
          <cell r="HE177">
            <v>6.2</v>
          </cell>
          <cell r="HF177">
            <v>-11.1</v>
          </cell>
          <cell r="HG177">
            <v>1.8</v>
          </cell>
          <cell r="HH177">
            <v>0.6</v>
          </cell>
          <cell r="HI177">
            <v>0.6</v>
          </cell>
          <cell r="HJ177">
            <v>4.8</v>
          </cell>
          <cell r="HK177">
            <v>1</v>
          </cell>
          <cell r="HL177">
            <v>6561</v>
          </cell>
          <cell r="HM177">
            <v>1201</v>
          </cell>
          <cell r="HN177">
            <v>7784</v>
          </cell>
          <cell r="HO177">
            <v>2488</v>
          </cell>
          <cell r="HP177">
            <v>3568</v>
          </cell>
          <cell r="HQ177">
            <v>1415</v>
          </cell>
          <cell r="HR177">
            <v>3841</v>
          </cell>
          <cell r="HS177">
            <v>10677</v>
          </cell>
          <cell r="HT177">
            <v>1757</v>
          </cell>
          <cell r="HU177">
            <v>12123</v>
          </cell>
          <cell r="HV177">
            <v>6120</v>
          </cell>
          <cell r="HW177">
            <v>5366</v>
          </cell>
          <cell r="HX177">
            <v>3027</v>
          </cell>
          <cell r="HY177">
            <v>4015</v>
          </cell>
          <cell r="HZ177">
            <v>6017</v>
          </cell>
          <cell r="IA177">
            <v>23761</v>
          </cell>
          <cell r="IB177">
            <v>5032</v>
          </cell>
          <cell r="IC177">
            <v>254</v>
          </cell>
          <cell r="ID177">
            <v>3629</v>
          </cell>
          <cell r="IE177">
            <v>8816</v>
          </cell>
          <cell r="IF177">
            <v>3710</v>
          </cell>
          <cell r="IG177">
            <v>2491</v>
          </cell>
          <cell r="IH177">
            <v>7782</v>
          </cell>
          <cell r="II177">
            <v>13957</v>
          </cell>
          <cell r="IJ177">
            <v>10388</v>
          </cell>
          <cell r="IK177">
            <v>10375</v>
          </cell>
          <cell r="IL177">
            <v>7505</v>
          </cell>
          <cell r="IM177">
            <v>3662</v>
          </cell>
          <cell r="IN177">
            <v>1172</v>
          </cell>
          <cell r="IO177">
            <v>1678</v>
          </cell>
          <cell r="IP177">
            <v>5170</v>
          </cell>
          <cell r="IQ177">
            <v>11747</v>
          </cell>
        </row>
        <row r="178">
          <cell r="B178">
            <v>7813</v>
          </cell>
          <cell r="C178">
            <v>1195</v>
          </cell>
          <cell r="D178">
            <v>8894</v>
          </cell>
          <cell r="E178">
            <v>2594</v>
          </cell>
          <cell r="F178">
            <v>3555</v>
          </cell>
          <cell r="G178">
            <v>1526</v>
          </cell>
          <cell r="H178">
            <v>3942</v>
          </cell>
          <cell r="I178">
            <v>10913</v>
          </cell>
          <cell r="J178">
            <v>1820</v>
          </cell>
          <cell r="K178">
            <v>12398</v>
          </cell>
          <cell r="L178">
            <v>6225</v>
          </cell>
          <cell r="M178">
            <v>5657</v>
          </cell>
          <cell r="N178">
            <v>3304</v>
          </cell>
          <cell r="O178">
            <v>4350</v>
          </cell>
          <cell r="P178">
            <v>6392</v>
          </cell>
          <cell r="Q178">
            <v>25151</v>
          </cell>
          <cell r="R178">
            <v>5013</v>
          </cell>
          <cell r="S178">
            <v>301</v>
          </cell>
          <cell r="T178">
            <v>3497</v>
          </cell>
          <cell r="U178">
            <v>8770</v>
          </cell>
          <cell r="V178">
            <v>4081</v>
          </cell>
          <cell r="W178">
            <v>2631</v>
          </cell>
          <cell r="X178">
            <v>8005</v>
          </cell>
          <cell r="Y178">
            <v>14738</v>
          </cell>
          <cell r="Z178">
            <v>10878</v>
          </cell>
          <cell r="AA178">
            <v>11017</v>
          </cell>
          <cell r="AB178">
            <v>7581</v>
          </cell>
          <cell r="AC178">
            <v>4035</v>
          </cell>
          <cell r="AD178">
            <v>1205</v>
          </cell>
          <cell r="AE178">
            <v>1832</v>
          </cell>
          <cell r="AF178">
            <v>5586</v>
          </cell>
          <cell r="AG178">
            <v>12698</v>
          </cell>
          <cell r="AH178">
            <v>2991</v>
          </cell>
          <cell r="AI178">
            <v>3173</v>
          </cell>
          <cell r="AJ178">
            <v>6149</v>
          </cell>
          <cell r="AK178">
            <v>11922</v>
          </cell>
          <cell r="AL178">
            <v>8008</v>
          </cell>
          <cell r="AM178">
            <v>19926</v>
          </cell>
          <cell r="AN178">
            <v>1178</v>
          </cell>
          <cell r="AO178">
            <v>6266</v>
          </cell>
          <cell r="AP178">
            <v>7453</v>
          </cell>
          <cell r="AQ178">
            <v>2122</v>
          </cell>
          <cell r="AR178">
            <v>14253</v>
          </cell>
          <cell r="AS178">
            <v>15623</v>
          </cell>
          <cell r="AT178">
            <v>9701</v>
          </cell>
          <cell r="AU178">
            <v>15934</v>
          </cell>
          <cell r="AV178">
            <v>14869</v>
          </cell>
          <cell r="AW178">
            <v>14816</v>
          </cell>
          <cell r="AX178">
            <v>1957</v>
          </cell>
          <cell r="AY178">
            <v>5896</v>
          </cell>
          <cell r="AZ178">
            <v>27119</v>
          </cell>
          <cell r="BA178">
            <v>247308</v>
          </cell>
          <cell r="BB178">
            <v>21610</v>
          </cell>
          <cell r="BC178">
            <v>214</v>
          </cell>
          <cell r="BD178">
            <v>268856</v>
          </cell>
          <cell r="BE178">
            <v>2.9</v>
          </cell>
          <cell r="BF178">
            <v>-1.5</v>
          </cell>
          <cell r="BG178">
            <v>1.9</v>
          </cell>
          <cell r="BH178">
            <v>0.9</v>
          </cell>
          <cell r="BI178">
            <v>-0.8</v>
          </cell>
          <cell r="BJ178">
            <v>0.6</v>
          </cell>
          <cell r="BK178">
            <v>1</v>
          </cell>
          <cell r="BL178">
            <v>0.1</v>
          </cell>
          <cell r="BM178">
            <v>2.1</v>
          </cell>
          <cell r="BN178">
            <v>0.2</v>
          </cell>
          <cell r="BO178">
            <v>-0.9</v>
          </cell>
          <cell r="BP178">
            <v>0.7</v>
          </cell>
          <cell r="BQ178">
            <v>0.9</v>
          </cell>
          <cell r="BR178">
            <v>-0.6</v>
          </cell>
          <cell r="BS178">
            <v>-0.1</v>
          </cell>
          <cell r="BT178">
            <v>0</v>
          </cell>
          <cell r="BU178">
            <v>-0.5</v>
          </cell>
          <cell r="BV178">
            <v>1.2</v>
          </cell>
          <cell r="BW178">
            <v>0.8</v>
          </cell>
          <cell r="BX178">
            <v>0.1</v>
          </cell>
          <cell r="BY178">
            <v>4</v>
          </cell>
          <cell r="BZ178">
            <v>2.9</v>
          </cell>
          <cell r="CA178">
            <v>3.5</v>
          </cell>
          <cell r="CB178">
            <v>3.5</v>
          </cell>
          <cell r="CC178">
            <v>0.6</v>
          </cell>
          <cell r="CD178">
            <v>1.5</v>
          </cell>
          <cell r="CE178">
            <v>-0.1</v>
          </cell>
          <cell r="CF178">
            <v>3.7</v>
          </cell>
          <cell r="CG178">
            <v>-1.5</v>
          </cell>
          <cell r="CH178">
            <v>-2.6</v>
          </cell>
          <cell r="CI178">
            <v>0.6</v>
          </cell>
          <cell r="CJ178">
            <v>0.8</v>
          </cell>
          <cell r="CK178">
            <v>0.3</v>
          </cell>
          <cell r="CL178">
            <v>0.3</v>
          </cell>
          <cell r="CM178">
            <v>0.3</v>
          </cell>
          <cell r="CN178">
            <v>1</v>
          </cell>
          <cell r="CO178">
            <v>4</v>
          </cell>
          <cell r="CP178">
            <v>1.9</v>
          </cell>
          <cell r="CQ178">
            <v>-0.3</v>
          </cell>
          <cell r="CR178">
            <v>0.4</v>
          </cell>
          <cell r="CS178">
            <v>0.2</v>
          </cell>
          <cell r="CT178">
            <v>3.9</v>
          </cell>
          <cell r="CU178">
            <v>0.5</v>
          </cell>
          <cell r="CV178">
            <v>1.5</v>
          </cell>
          <cell r="CW178">
            <v>1.7</v>
          </cell>
          <cell r="CX178">
            <v>0.6</v>
          </cell>
          <cell r="CY178">
            <v>0.6</v>
          </cell>
          <cell r="CZ178">
            <v>2</v>
          </cell>
          <cell r="DA178">
            <v>-0.9</v>
          </cell>
          <cell r="DB178">
            <v>0.1</v>
          </cell>
          <cell r="DC178">
            <v>0.3</v>
          </cell>
          <cell r="DD178">
            <v>0.9</v>
          </cell>
          <cell r="DE178">
            <v>0.8</v>
          </cell>
          <cell r="DF178">
            <v>1</v>
          </cell>
          <cell r="DG178">
            <v>7919</v>
          </cell>
          <cell r="DH178">
            <v>1198</v>
          </cell>
          <cell r="DI178">
            <v>8991</v>
          </cell>
          <cell r="DJ178">
            <v>2624</v>
          </cell>
          <cell r="DK178">
            <v>3546</v>
          </cell>
          <cell r="DL178">
            <v>1537</v>
          </cell>
          <cell r="DM178">
            <v>4000</v>
          </cell>
          <cell r="DN178">
            <v>10981</v>
          </cell>
          <cell r="DO178">
            <v>1756</v>
          </cell>
          <cell r="DP178">
            <v>12412</v>
          </cell>
          <cell r="DQ178">
            <v>6157</v>
          </cell>
          <cell r="DR178">
            <v>5897</v>
          </cell>
          <cell r="DS178">
            <v>3267</v>
          </cell>
          <cell r="DT178">
            <v>4332</v>
          </cell>
          <cell r="DU178">
            <v>6461</v>
          </cell>
          <cell r="DV178">
            <v>25239</v>
          </cell>
          <cell r="DW178">
            <v>4989</v>
          </cell>
          <cell r="DX178">
            <v>305</v>
          </cell>
          <cell r="DY178">
            <v>3513</v>
          </cell>
          <cell r="DZ178">
            <v>8769</v>
          </cell>
          <cell r="EA178">
            <v>4057</v>
          </cell>
          <cell r="EB178">
            <v>2712</v>
          </cell>
          <cell r="EC178">
            <v>8216</v>
          </cell>
          <cell r="ED178">
            <v>15011</v>
          </cell>
          <cell r="EE178">
            <v>10937</v>
          </cell>
          <cell r="EF178">
            <v>11064</v>
          </cell>
          <cell r="EG178">
            <v>7598</v>
          </cell>
          <cell r="EH178">
            <v>4198</v>
          </cell>
          <cell r="EI178">
            <v>1236</v>
          </cell>
          <cell r="EJ178">
            <v>1927</v>
          </cell>
          <cell r="EK178">
            <v>5696</v>
          </cell>
          <cell r="EL178">
            <v>13073</v>
          </cell>
          <cell r="EM178">
            <v>2955</v>
          </cell>
          <cell r="EN178">
            <v>3204</v>
          </cell>
          <cell r="EO178">
            <v>6129</v>
          </cell>
          <cell r="EP178">
            <v>11851</v>
          </cell>
          <cell r="EQ178">
            <v>8020</v>
          </cell>
          <cell r="ER178">
            <v>19846</v>
          </cell>
          <cell r="ES178">
            <v>1181</v>
          </cell>
          <cell r="ET178">
            <v>6280</v>
          </cell>
          <cell r="EU178">
            <v>7470</v>
          </cell>
          <cell r="EV178">
            <v>2126</v>
          </cell>
          <cell r="EW178">
            <v>14312</v>
          </cell>
          <cell r="EX178">
            <v>15677</v>
          </cell>
          <cell r="EY178">
            <v>9729</v>
          </cell>
          <cell r="EZ178">
            <v>15718</v>
          </cell>
          <cell r="FA178">
            <v>14865</v>
          </cell>
          <cell r="FB178">
            <v>14753</v>
          </cell>
          <cell r="FC178">
            <v>1986</v>
          </cell>
          <cell r="FD178">
            <v>5948</v>
          </cell>
          <cell r="FE178">
            <v>27135</v>
          </cell>
          <cell r="FF178">
            <v>248105</v>
          </cell>
          <cell r="FG178">
            <v>21678</v>
          </cell>
          <cell r="FH178">
            <v>-754</v>
          </cell>
          <cell r="FI178">
            <v>268759</v>
          </cell>
          <cell r="FJ178">
            <v>7.9</v>
          </cell>
          <cell r="FK178">
            <v>-0.6</v>
          </cell>
          <cell r="FL178">
            <v>6</v>
          </cell>
          <cell r="FM178">
            <v>3.6</v>
          </cell>
          <cell r="FN178">
            <v>-2.6</v>
          </cell>
          <cell r="FO178">
            <v>3.4</v>
          </cell>
          <cell r="FP178">
            <v>1.4</v>
          </cell>
          <cell r="FQ178">
            <v>0.3</v>
          </cell>
          <cell r="FR178">
            <v>-4.7</v>
          </cell>
          <cell r="FS178">
            <v>-0.4</v>
          </cell>
          <cell r="FT178">
            <v>-1.9</v>
          </cell>
          <cell r="FU178">
            <v>8.1</v>
          </cell>
          <cell r="FV178">
            <v>2.6</v>
          </cell>
          <cell r="FW178">
            <v>-0.4</v>
          </cell>
          <cell r="FX178">
            <v>1.1000000000000001</v>
          </cell>
          <cell r="FY178">
            <v>1.4</v>
          </cell>
          <cell r="FZ178">
            <v>-1.6</v>
          </cell>
          <cell r="GA178">
            <v>2.8</v>
          </cell>
          <cell r="GB178">
            <v>0.1</v>
          </cell>
          <cell r="GC178">
            <v>-0.7</v>
          </cell>
          <cell r="GD178">
            <v>0.7</v>
          </cell>
          <cell r="GE178">
            <v>8.6</v>
          </cell>
          <cell r="GF178">
            <v>6.3</v>
          </cell>
          <cell r="GG178">
            <v>5.2</v>
          </cell>
          <cell r="GH178">
            <v>0.7</v>
          </cell>
          <cell r="GI178">
            <v>1.9</v>
          </cell>
          <cell r="GJ178">
            <v>0.7</v>
          </cell>
          <cell r="GK178">
            <v>9.8000000000000007</v>
          </cell>
          <cell r="GL178">
            <v>0.8</v>
          </cell>
          <cell r="GM178">
            <v>10.8</v>
          </cell>
          <cell r="GN178">
            <v>6.2</v>
          </cell>
          <cell r="GO178">
            <v>6.9</v>
          </cell>
          <cell r="GP178">
            <v>-1.5</v>
          </cell>
          <cell r="GQ178">
            <v>5.5</v>
          </cell>
          <cell r="GR178">
            <v>1.3</v>
          </cell>
          <cell r="GS178">
            <v>-0.5</v>
          </cell>
          <cell r="GT178">
            <v>4</v>
          </cell>
          <cell r="GU178">
            <v>0.8</v>
          </cell>
          <cell r="GV178">
            <v>-0.1</v>
          </cell>
          <cell r="GW178">
            <v>0.7</v>
          </cell>
          <cell r="GX178">
            <v>0.5</v>
          </cell>
          <cell r="GY178">
            <v>4.7</v>
          </cell>
          <cell r="GZ178">
            <v>1.4</v>
          </cell>
          <cell r="HA178">
            <v>2.2999999999999998</v>
          </cell>
          <cell r="HB178">
            <v>2.6</v>
          </cell>
          <cell r="HC178">
            <v>-2.1</v>
          </cell>
          <cell r="HD178">
            <v>0.6</v>
          </cell>
          <cell r="HE178">
            <v>-0.5</v>
          </cell>
          <cell r="HF178">
            <v>7.6</v>
          </cell>
          <cell r="HG178">
            <v>0.7</v>
          </cell>
          <cell r="HH178">
            <v>0.4</v>
          </cell>
          <cell r="HI178">
            <v>1.5</v>
          </cell>
          <cell r="HJ178">
            <v>-0.7</v>
          </cell>
          <cell r="HK178">
            <v>0.8</v>
          </cell>
          <cell r="HL178">
            <v>6424</v>
          </cell>
          <cell r="HM178">
            <v>1192</v>
          </cell>
          <cell r="HN178">
            <v>7645</v>
          </cell>
          <cell r="HO178">
            <v>2630</v>
          </cell>
          <cell r="HP178">
            <v>3506</v>
          </cell>
          <cell r="HQ178">
            <v>1529</v>
          </cell>
          <cell r="HR178">
            <v>4022</v>
          </cell>
          <cell r="HS178">
            <v>10939</v>
          </cell>
          <cell r="HT178">
            <v>1774</v>
          </cell>
          <cell r="HU178">
            <v>12390</v>
          </cell>
          <cell r="HV178">
            <v>5926</v>
          </cell>
          <cell r="HW178">
            <v>5867</v>
          </cell>
          <cell r="HX178">
            <v>3290</v>
          </cell>
          <cell r="HY178">
            <v>4409</v>
          </cell>
          <cell r="HZ178">
            <v>6335</v>
          </cell>
          <cell r="IA178">
            <v>24995</v>
          </cell>
          <cell r="IB178">
            <v>4990</v>
          </cell>
          <cell r="IC178">
            <v>324</v>
          </cell>
          <cell r="ID178">
            <v>3394</v>
          </cell>
          <cell r="IE178">
            <v>8694</v>
          </cell>
          <cell r="IF178">
            <v>4084</v>
          </cell>
          <cell r="IG178">
            <v>2783</v>
          </cell>
          <cell r="IH178">
            <v>7948</v>
          </cell>
          <cell r="II178">
            <v>14761</v>
          </cell>
          <cell r="IJ178">
            <v>11000</v>
          </cell>
          <cell r="IK178">
            <v>10727</v>
          </cell>
          <cell r="IL178">
            <v>7522</v>
          </cell>
          <cell r="IM178">
            <v>4089</v>
          </cell>
          <cell r="IN178">
            <v>1208</v>
          </cell>
          <cell r="IO178">
            <v>1913</v>
          </cell>
          <cell r="IP178">
            <v>5551</v>
          </cell>
          <cell r="IQ178">
            <v>12763</v>
          </cell>
        </row>
        <row r="179">
          <cell r="B179">
            <v>8066</v>
          </cell>
          <cell r="C179">
            <v>1200</v>
          </cell>
          <cell r="D179">
            <v>9133</v>
          </cell>
          <cell r="E179">
            <v>2564</v>
          </cell>
          <cell r="F179">
            <v>3544</v>
          </cell>
          <cell r="G179">
            <v>1575</v>
          </cell>
          <cell r="H179">
            <v>3918</v>
          </cell>
          <cell r="I179">
            <v>10889</v>
          </cell>
          <cell r="J179">
            <v>1815</v>
          </cell>
          <cell r="K179">
            <v>12363</v>
          </cell>
          <cell r="L179">
            <v>6191</v>
          </cell>
          <cell r="M179">
            <v>5659</v>
          </cell>
          <cell r="N179">
            <v>3443</v>
          </cell>
          <cell r="O179">
            <v>4340</v>
          </cell>
          <cell r="P179">
            <v>6499</v>
          </cell>
          <cell r="Q179">
            <v>25420</v>
          </cell>
          <cell r="R179">
            <v>5016</v>
          </cell>
          <cell r="S179">
            <v>305</v>
          </cell>
          <cell r="T179">
            <v>3569</v>
          </cell>
          <cell r="U179">
            <v>8835</v>
          </cell>
          <cell r="V179">
            <v>4299</v>
          </cell>
          <cell r="W179">
            <v>2819</v>
          </cell>
          <cell r="X179">
            <v>8187</v>
          </cell>
          <cell r="Y179">
            <v>15317</v>
          </cell>
          <cell r="Z179">
            <v>10952</v>
          </cell>
          <cell r="AA179">
            <v>11163</v>
          </cell>
          <cell r="AB179">
            <v>7488</v>
          </cell>
          <cell r="AC179">
            <v>4137</v>
          </cell>
          <cell r="AD179">
            <v>1154</v>
          </cell>
          <cell r="AE179">
            <v>1879</v>
          </cell>
          <cell r="AF179">
            <v>5617</v>
          </cell>
          <cell r="AG179">
            <v>12791</v>
          </cell>
          <cell r="AH179">
            <v>3007</v>
          </cell>
          <cell r="AI179">
            <v>3230</v>
          </cell>
          <cell r="AJ179">
            <v>6215</v>
          </cell>
          <cell r="AK179">
            <v>11900</v>
          </cell>
          <cell r="AL179">
            <v>8464</v>
          </cell>
          <cell r="AM179">
            <v>20220</v>
          </cell>
          <cell r="AN179">
            <v>1203</v>
          </cell>
          <cell r="AO179">
            <v>6402</v>
          </cell>
          <cell r="AP179">
            <v>7615</v>
          </cell>
          <cell r="AQ179">
            <v>2205</v>
          </cell>
          <cell r="AR179">
            <v>14209</v>
          </cell>
          <cell r="AS179">
            <v>15768</v>
          </cell>
          <cell r="AT179">
            <v>9881</v>
          </cell>
          <cell r="AU179">
            <v>16094</v>
          </cell>
          <cell r="AV179">
            <v>14961</v>
          </cell>
          <cell r="AW179">
            <v>14981</v>
          </cell>
          <cell r="AX179">
            <v>2068</v>
          </cell>
          <cell r="AY179">
            <v>5862</v>
          </cell>
          <cell r="AZ179">
            <v>27166</v>
          </cell>
          <cell r="BA179">
            <v>250061</v>
          </cell>
          <cell r="BB179">
            <v>21886</v>
          </cell>
          <cell r="BC179">
            <v>186</v>
          </cell>
          <cell r="BD179">
            <v>271848</v>
          </cell>
          <cell r="BE179">
            <v>3.2</v>
          </cell>
          <cell r="BF179">
            <v>0.4</v>
          </cell>
          <cell r="BG179">
            <v>2.7</v>
          </cell>
          <cell r="BH179">
            <v>-1.2</v>
          </cell>
          <cell r="BI179">
            <v>-0.3</v>
          </cell>
          <cell r="BJ179">
            <v>3.2</v>
          </cell>
          <cell r="BK179">
            <v>-0.6</v>
          </cell>
          <cell r="BL179">
            <v>-0.2</v>
          </cell>
          <cell r="BM179">
            <v>-0.3</v>
          </cell>
          <cell r="BN179">
            <v>-0.3</v>
          </cell>
          <cell r="BO179">
            <v>-0.5</v>
          </cell>
          <cell r="BP179">
            <v>0</v>
          </cell>
          <cell r="BQ179">
            <v>4.2</v>
          </cell>
          <cell r="BR179">
            <v>-0.2</v>
          </cell>
          <cell r="BS179">
            <v>1.7</v>
          </cell>
          <cell r="BT179">
            <v>1.1000000000000001</v>
          </cell>
          <cell r="BU179">
            <v>0</v>
          </cell>
          <cell r="BV179">
            <v>1.2</v>
          </cell>
          <cell r="BW179">
            <v>2.1</v>
          </cell>
          <cell r="BX179">
            <v>0.7</v>
          </cell>
          <cell r="BY179">
            <v>5.3</v>
          </cell>
          <cell r="BZ179">
            <v>7.1</v>
          </cell>
          <cell r="CA179">
            <v>2.2999999999999998</v>
          </cell>
          <cell r="CB179">
            <v>3.9</v>
          </cell>
          <cell r="CC179">
            <v>0.7</v>
          </cell>
          <cell r="CD179">
            <v>1.3</v>
          </cell>
          <cell r="CE179">
            <v>-1.2</v>
          </cell>
          <cell r="CF179">
            <v>2.5</v>
          </cell>
          <cell r="CG179">
            <v>-4.2</v>
          </cell>
          <cell r="CH179">
            <v>2.6</v>
          </cell>
          <cell r="CI179">
            <v>0.6</v>
          </cell>
          <cell r="CJ179">
            <v>0.7</v>
          </cell>
          <cell r="CK179">
            <v>0.5</v>
          </cell>
          <cell r="CL179">
            <v>1.8</v>
          </cell>
          <cell r="CM179">
            <v>1.1000000000000001</v>
          </cell>
          <cell r="CN179">
            <v>-0.2</v>
          </cell>
          <cell r="CO179">
            <v>5.7</v>
          </cell>
          <cell r="CP179">
            <v>1.5</v>
          </cell>
          <cell r="CQ179">
            <v>2.1</v>
          </cell>
          <cell r="CR179">
            <v>2.2000000000000002</v>
          </cell>
          <cell r="CS179">
            <v>2.2000000000000002</v>
          </cell>
          <cell r="CT179">
            <v>3.9</v>
          </cell>
          <cell r="CU179">
            <v>-0.3</v>
          </cell>
          <cell r="CV179">
            <v>0.9</v>
          </cell>
          <cell r="CW179">
            <v>1.9</v>
          </cell>
          <cell r="CX179">
            <v>1</v>
          </cell>
          <cell r="CY179">
            <v>0.6</v>
          </cell>
          <cell r="CZ179">
            <v>1.1000000000000001</v>
          </cell>
          <cell r="DA179">
            <v>5.7</v>
          </cell>
          <cell r="DB179">
            <v>-0.6</v>
          </cell>
          <cell r="DC179">
            <v>0.2</v>
          </cell>
          <cell r="DD179">
            <v>1.1000000000000001</v>
          </cell>
          <cell r="DE179">
            <v>1.3</v>
          </cell>
          <cell r="DF179">
            <v>1.1000000000000001</v>
          </cell>
          <cell r="DG179">
            <v>8225</v>
          </cell>
          <cell r="DH179">
            <v>1191</v>
          </cell>
          <cell r="DI179">
            <v>9264</v>
          </cell>
          <cell r="DJ179">
            <v>2604</v>
          </cell>
          <cell r="DK179">
            <v>3483</v>
          </cell>
          <cell r="DL179">
            <v>1580</v>
          </cell>
          <cell r="DM179">
            <v>3878</v>
          </cell>
          <cell r="DN179">
            <v>10808</v>
          </cell>
          <cell r="DO179">
            <v>1909</v>
          </cell>
          <cell r="DP179">
            <v>12363</v>
          </cell>
          <cell r="DQ179">
            <v>6275</v>
          </cell>
          <cell r="DR179">
            <v>5623</v>
          </cell>
          <cell r="DS179">
            <v>3421</v>
          </cell>
          <cell r="DT179">
            <v>4385</v>
          </cell>
          <cell r="DU179">
            <v>6330</v>
          </cell>
          <cell r="DV179">
            <v>25332</v>
          </cell>
          <cell r="DW179">
            <v>4973</v>
          </cell>
          <cell r="DX179">
            <v>300</v>
          </cell>
          <cell r="DY179">
            <v>3459</v>
          </cell>
          <cell r="DZ179">
            <v>8690</v>
          </cell>
          <cell r="EA179">
            <v>4306</v>
          </cell>
          <cell r="EB179">
            <v>2829</v>
          </cell>
          <cell r="EC179">
            <v>8193</v>
          </cell>
          <cell r="ED179">
            <v>15348</v>
          </cell>
          <cell r="EE179">
            <v>10770</v>
          </cell>
          <cell r="EF179">
            <v>11117</v>
          </cell>
          <cell r="EG179">
            <v>7600</v>
          </cell>
          <cell r="EH179">
            <v>4062</v>
          </cell>
          <cell r="EI179">
            <v>1158</v>
          </cell>
          <cell r="EJ179">
            <v>1846</v>
          </cell>
          <cell r="EK179">
            <v>5657</v>
          </cell>
          <cell r="EL179">
            <v>12747</v>
          </cell>
          <cell r="EM179">
            <v>3047</v>
          </cell>
          <cell r="EN179">
            <v>3264</v>
          </cell>
          <cell r="EO179">
            <v>6288</v>
          </cell>
          <cell r="EP179">
            <v>11997</v>
          </cell>
          <cell r="EQ179">
            <v>8399</v>
          </cell>
          <cell r="ER179">
            <v>20300</v>
          </cell>
          <cell r="ES179">
            <v>1167</v>
          </cell>
          <cell r="ET179">
            <v>6298</v>
          </cell>
          <cell r="EU179">
            <v>7467</v>
          </cell>
          <cell r="EV179">
            <v>2216</v>
          </cell>
          <cell r="EW179">
            <v>14252</v>
          </cell>
          <cell r="EX179">
            <v>15827</v>
          </cell>
          <cell r="EY179">
            <v>9883</v>
          </cell>
          <cell r="EZ179">
            <v>16193</v>
          </cell>
          <cell r="FA179">
            <v>14965</v>
          </cell>
          <cell r="FB179">
            <v>14839</v>
          </cell>
          <cell r="FC179">
            <v>2100</v>
          </cell>
          <cell r="FD179">
            <v>5779</v>
          </cell>
          <cell r="FE179">
            <v>27151</v>
          </cell>
          <cell r="FF179">
            <v>249850</v>
          </cell>
          <cell r="FG179">
            <v>21562</v>
          </cell>
          <cell r="FH179">
            <v>822</v>
          </cell>
          <cell r="FI179">
            <v>271954</v>
          </cell>
          <cell r="FJ179">
            <v>3.9</v>
          </cell>
          <cell r="FK179">
            <v>-0.6</v>
          </cell>
          <cell r="FL179">
            <v>3</v>
          </cell>
          <cell r="FM179">
            <v>-0.8</v>
          </cell>
          <cell r="FN179">
            <v>-1.8</v>
          </cell>
          <cell r="FO179">
            <v>2.8</v>
          </cell>
          <cell r="FP179">
            <v>-3.1</v>
          </cell>
          <cell r="FQ179">
            <v>-1.6</v>
          </cell>
          <cell r="FR179">
            <v>8.6999999999999993</v>
          </cell>
          <cell r="FS179">
            <v>-0.4</v>
          </cell>
          <cell r="FT179">
            <v>1.9</v>
          </cell>
          <cell r="FU179">
            <v>-4.5999999999999996</v>
          </cell>
          <cell r="FV179">
            <v>4.7</v>
          </cell>
          <cell r="FW179">
            <v>1.2</v>
          </cell>
          <cell r="FX179">
            <v>-2</v>
          </cell>
          <cell r="FY179">
            <v>0.4</v>
          </cell>
          <cell r="FZ179">
            <v>-0.3</v>
          </cell>
          <cell r="GA179">
            <v>-1.6</v>
          </cell>
          <cell r="GB179">
            <v>-1.5</v>
          </cell>
          <cell r="GC179">
            <v>-0.9</v>
          </cell>
          <cell r="GD179">
            <v>6.1</v>
          </cell>
          <cell r="GE179">
            <v>4.3</v>
          </cell>
          <cell r="GF179">
            <v>-0.3</v>
          </cell>
          <cell r="GG179">
            <v>2.2000000000000002</v>
          </cell>
          <cell r="GH179">
            <v>-1.5</v>
          </cell>
          <cell r="GI179">
            <v>0.5</v>
          </cell>
          <cell r="GJ179">
            <v>0</v>
          </cell>
          <cell r="GK179">
            <v>-3.3</v>
          </cell>
          <cell r="GL179">
            <v>-6.4</v>
          </cell>
          <cell r="GM179">
            <v>-4.2</v>
          </cell>
          <cell r="GN179">
            <v>-0.7</v>
          </cell>
          <cell r="GO179">
            <v>-2.5</v>
          </cell>
          <cell r="GP179">
            <v>3.1</v>
          </cell>
          <cell r="GQ179">
            <v>1.9</v>
          </cell>
          <cell r="GR179">
            <v>2.6</v>
          </cell>
          <cell r="GS179">
            <v>1.2</v>
          </cell>
          <cell r="GT179">
            <v>4.7</v>
          </cell>
          <cell r="GU179">
            <v>2.2999999999999998</v>
          </cell>
          <cell r="GV179">
            <v>-1.2</v>
          </cell>
          <cell r="GW179">
            <v>0.3</v>
          </cell>
          <cell r="GX179">
            <v>-0.1</v>
          </cell>
          <cell r="GY179">
            <v>4.2</v>
          </cell>
          <cell r="GZ179">
            <v>-0.4</v>
          </cell>
          <cell r="HA179">
            <v>1</v>
          </cell>
          <cell r="HB179">
            <v>1.6</v>
          </cell>
          <cell r="HC179">
            <v>3</v>
          </cell>
          <cell r="HD179">
            <v>0.7</v>
          </cell>
          <cell r="HE179">
            <v>0.6</v>
          </cell>
          <cell r="HF179">
            <v>5.7</v>
          </cell>
          <cell r="HG179">
            <v>-2.8</v>
          </cell>
          <cell r="HH179">
            <v>0.1</v>
          </cell>
          <cell r="HI179">
            <v>0.7</v>
          </cell>
          <cell r="HJ179">
            <v>-0.5</v>
          </cell>
          <cell r="HK179">
            <v>1.2</v>
          </cell>
          <cell r="HL179">
            <v>4599</v>
          </cell>
          <cell r="HM179">
            <v>1194</v>
          </cell>
          <cell r="HN179">
            <v>5984</v>
          </cell>
          <cell r="HO179">
            <v>2688</v>
          </cell>
          <cell r="HP179">
            <v>3685</v>
          </cell>
          <cell r="HQ179">
            <v>1628</v>
          </cell>
          <cell r="HR179">
            <v>3905</v>
          </cell>
          <cell r="HS179">
            <v>11239</v>
          </cell>
          <cell r="HT179">
            <v>1880</v>
          </cell>
          <cell r="HU179">
            <v>12761</v>
          </cell>
          <cell r="HV179">
            <v>6170</v>
          </cell>
          <cell r="HW179">
            <v>5744</v>
          </cell>
          <cell r="HX179">
            <v>3469</v>
          </cell>
          <cell r="HY179">
            <v>4552</v>
          </cell>
          <cell r="HZ179">
            <v>6575</v>
          </cell>
          <cell r="IA179">
            <v>25781</v>
          </cell>
          <cell r="IB179">
            <v>5134</v>
          </cell>
          <cell r="IC179">
            <v>343</v>
          </cell>
          <cell r="ID179">
            <v>3424</v>
          </cell>
          <cell r="IE179">
            <v>8914</v>
          </cell>
          <cell r="IF179">
            <v>4436</v>
          </cell>
          <cell r="IG179">
            <v>3111</v>
          </cell>
          <cell r="IH179">
            <v>8282</v>
          </cell>
          <cell r="II179">
            <v>15722</v>
          </cell>
          <cell r="IJ179">
            <v>10890</v>
          </cell>
          <cell r="IK179">
            <v>10860</v>
          </cell>
          <cell r="IL179">
            <v>7458</v>
          </cell>
          <cell r="IM179">
            <v>4121</v>
          </cell>
          <cell r="IN179">
            <v>1212</v>
          </cell>
          <cell r="IO179">
            <v>1898</v>
          </cell>
          <cell r="IP179">
            <v>5685</v>
          </cell>
          <cell r="IQ179">
            <v>12935</v>
          </cell>
        </row>
        <row r="180">
          <cell r="B180">
            <v>8120</v>
          </cell>
          <cell r="C180">
            <v>1231</v>
          </cell>
          <cell r="D180">
            <v>9231</v>
          </cell>
          <cell r="E180">
            <v>2526</v>
          </cell>
          <cell r="F180">
            <v>3579</v>
          </cell>
          <cell r="G180">
            <v>1608</v>
          </cell>
          <cell r="H180">
            <v>3866</v>
          </cell>
          <cell r="I180">
            <v>10883</v>
          </cell>
          <cell r="J180">
            <v>1781</v>
          </cell>
          <cell r="K180">
            <v>12336</v>
          </cell>
          <cell r="L180">
            <v>6213</v>
          </cell>
          <cell r="M180">
            <v>5627</v>
          </cell>
          <cell r="N180">
            <v>3593</v>
          </cell>
          <cell r="O180">
            <v>4380</v>
          </cell>
          <cell r="P180">
            <v>6649</v>
          </cell>
          <cell r="Q180">
            <v>25826</v>
          </cell>
          <cell r="R180">
            <v>5032</v>
          </cell>
          <cell r="S180">
            <v>305</v>
          </cell>
          <cell r="T180">
            <v>3641</v>
          </cell>
          <cell r="U180">
            <v>8906</v>
          </cell>
          <cell r="V180">
            <v>4527</v>
          </cell>
          <cell r="W180">
            <v>3010</v>
          </cell>
          <cell r="X180">
            <v>8434</v>
          </cell>
          <cell r="Y180">
            <v>15987</v>
          </cell>
          <cell r="Z180">
            <v>11051</v>
          </cell>
          <cell r="AA180">
            <v>11349</v>
          </cell>
          <cell r="AB180">
            <v>7438</v>
          </cell>
          <cell r="AC180">
            <v>4145</v>
          </cell>
          <cell r="AD180">
            <v>1112</v>
          </cell>
          <cell r="AE180">
            <v>1983</v>
          </cell>
          <cell r="AF180">
            <v>5664</v>
          </cell>
          <cell r="AG180">
            <v>12875</v>
          </cell>
          <cell r="AH180">
            <v>3033</v>
          </cell>
          <cell r="AI180">
            <v>3291</v>
          </cell>
          <cell r="AJ180">
            <v>6300</v>
          </cell>
          <cell r="AK180">
            <v>11862</v>
          </cell>
          <cell r="AL180">
            <v>8987</v>
          </cell>
          <cell r="AM180">
            <v>20532</v>
          </cell>
          <cell r="AN180">
            <v>1229</v>
          </cell>
          <cell r="AO180">
            <v>6560</v>
          </cell>
          <cell r="AP180">
            <v>7796</v>
          </cell>
          <cell r="AQ180">
            <v>2285</v>
          </cell>
          <cell r="AR180">
            <v>14116</v>
          </cell>
          <cell r="AS180">
            <v>15864</v>
          </cell>
          <cell r="AT180">
            <v>10013</v>
          </cell>
          <cell r="AU180">
            <v>16391</v>
          </cell>
          <cell r="AV180">
            <v>15049</v>
          </cell>
          <cell r="AW180">
            <v>15107</v>
          </cell>
          <cell r="AX180">
            <v>2127</v>
          </cell>
          <cell r="AY180">
            <v>5859</v>
          </cell>
          <cell r="AZ180">
            <v>27209</v>
          </cell>
          <cell r="BA180">
            <v>253075</v>
          </cell>
          <cell r="BB180">
            <v>22222</v>
          </cell>
          <cell r="BC180">
            <v>-58</v>
          </cell>
          <cell r="BD180">
            <v>274955</v>
          </cell>
          <cell r="BE180">
            <v>0.7</v>
          </cell>
          <cell r="BF180">
            <v>2.6</v>
          </cell>
          <cell r="BG180">
            <v>1.1000000000000001</v>
          </cell>
          <cell r="BH180">
            <v>-1.5</v>
          </cell>
          <cell r="BI180">
            <v>1</v>
          </cell>
          <cell r="BJ180">
            <v>2.1</v>
          </cell>
          <cell r="BK180">
            <v>-1.3</v>
          </cell>
          <cell r="BL180">
            <v>-0.1</v>
          </cell>
          <cell r="BM180">
            <v>-1.9</v>
          </cell>
          <cell r="BN180">
            <v>-0.2</v>
          </cell>
          <cell r="BO180">
            <v>0.3</v>
          </cell>
          <cell r="BP180">
            <v>-0.6</v>
          </cell>
          <cell r="BQ180">
            <v>4.4000000000000004</v>
          </cell>
          <cell r="BR180">
            <v>0.9</v>
          </cell>
          <cell r="BS180">
            <v>2.2999999999999998</v>
          </cell>
          <cell r="BT180">
            <v>1.6</v>
          </cell>
          <cell r="BU180">
            <v>0.3</v>
          </cell>
          <cell r="BV180">
            <v>0.1</v>
          </cell>
          <cell r="BW180">
            <v>2</v>
          </cell>
          <cell r="BX180">
            <v>0.8</v>
          </cell>
          <cell r="BY180">
            <v>5.3</v>
          </cell>
          <cell r="BZ180">
            <v>6.8</v>
          </cell>
          <cell r="CA180">
            <v>3</v>
          </cell>
          <cell r="CB180">
            <v>4.4000000000000004</v>
          </cell>
          <cell r="CC180">
            <v>0.9</v>
          </cell>
          <cell r="CD180">
            <v>1.7</v>
          </cell>
          <cell r="CE180">
            <v>-0.7</v>
          </cell>
          <cell r="CF180">
            <v>0.2</v>
          </cell>
          <cell r="CG180">
            <v>-3.6</v>
          </cell>
          <cell r="CH180">
            <v>5.5</v>
          </cell>
          <cell r="CI180">
            <v>0.8</v>
          </cell>
          <cell r="CJ180">
            <v>0.7</v>
          </cell>
          <cell r="CK180">
            <v>0.9</v>
          </cell>
          <cell r="CL180">
            <v>1.9</v>
          </cell>
          <cell r="CM180">
            <v>1.4</v>
          </cell>
          <cell r="CN180">
            <v>-0.3</v>
          </cell>
          <cell r="CO180">
            <v>6.2</v>
          </cell>
          <cell r="CP180">
            <v>1.5</v>
          </cell>
          <cell r="CQ180">
            <v>2.1</v>
          </cell>
          <cell r="CR180">
            <v>2.5</v>
          </cell>
          <cell r="CS180">
            <v>2.4</v>
          </cell>
          <cell r="CT180">
            <v>3.6</v>
          </cell>
          <cell r="CU180">
            <v>-0.7</v>
          </cell>
          <cell r="CV180">
            <v>0.6</v>
          </cell>
          <cell r="CW180">
            <v>1.3</v>
          </cell>
          <cell r="CX180">
            <v>1.8</v>
          </cell>
          <cell r="CY180">
            <v>0.6</v>
          </cell>
          <cell r="CZ180">
            <v>0.8</v>
          </cell>
          <cell r="DA180">
            <v>2.9</v>
          </cell>
          <cell r="DB180">
            <v>-0.1</v>
          </cell>
          <cell r="DC180">
            <v>0.2</v>
          </cell>
          <cell r="DD180">
            <v>1.2</v>
          </cell>
          <cell r="DE180">
            <v>1.5</v>
          </cell>
          <cell r="DF180">
            <v>1.1000000000000001</v>
          </cell>
          <cell r="DG180">
            <v>7839</v>
          </cell>
          <cell r="DH180">
            <v>1223</v>
          </cell>
          <cell r="DI180">
            <v>8965</v>
          </cell>
          <cell r="DJ180">
            <v>2445</v>
          </cell>
          <cell r="DK180">
            <v>3613</v>
          </cell>
          <cell r="DL180">
            <v>1612</v>
          </cell>
          <cell r="DM180">
            <v>3839</v>
          </cell>
          <cell r="DN180">
            <v>10852</v>
          </cell>
          <cell r="DO180">
            <v>1668</v>
          </cell>
          <cell r="DP180">
            <v>12190</v>
          </cell>
          <cell r="DQ180">
            <v>6141</v>
          </cell>
          <cell r="DR180">
            <v>5509</v>
          </cell>
          <cell r="DS180">
            <v>3660</v>
          </cell>
          <cell r="DT180">
            <v>4346</v>
          </cell>
          <cell r="DU180">
            <v>6814</v>
          </cell>
          <cell r="DV180">
            <v>25892</v>
          </cell>
          <cell r="DW180">
            <v>5125</v>
          </cell>
          <cell r="DX180">
            <v>310</v>
          </cell>
          <cell r="DY180">
            <v>3734</v>
          </cell>
          <cell r="DZ180">
            <v>9092</v>
          </cell>
          <cell r="EA180">
            <v>4543</v>
          </cell>
          <cell r="EB180">
            <v>2893</v>
          </cell>
          <cell r="EC180">
            <v>8323</v>
          </cell>
          <cell r="ED180">
            <v>15762</v>
          </cell>
          <cell r="EE180">
            <v>11320</v>
          </cell>
          <cell r="EF180">
            <v>11337</v>
          </cell>
          <cell r="EG180">
            <v>7290</v>
          </cell>
          <cell r="EH180">
            <v>4158</v>
          </cell>
          <cell r="EI180">
            <v>1045</v>
          </cell>
          <cell r="EJ180">
            <v>1962</v>
          </cell>
          <cell r="EK180">
            <v>5563</v>
          </cell>
          <cell r="EL180">
            <v>12683</v>
          </cell>
          <cell r="EM180">
            <v>3008</v>
          </cell>
          <cell r="EN180">
            <v>3255</v>
          </cell>
          <cell r="EO180">
            <v>6241</v>
          </cell>
          <cell r="EP180">
            <v>11839</v>
          </cell>
          <cell r="EQ180">
            <v>8988</v>
          </cell>
          <cell r="ER180">
            <v>20509</v>
          </cell>
          <cell r="ES180">
            <v>1274</v>
          </cell>
          <cell r="ET180">
            <v>6691</v>
          </cell>
          <cell r="EU180">
            <v>7982</v>
          </cell>
          <cell r="EV180">
            <v>2272</v>
          </cell>
          <cell r="EW180">
            <v>14039</v>
          </cell>
          <cell r="EX180">
            <v>15779</v>
          </cell>
          <cell r="EY180">
            <v>9998</v>
          </cell>
          <cell r="EZ180">
            <v>16126</v>
          </cell>
          <cell r="FA180">
            <v>15051</v>
          </cell>
          <cell r="FB180">
            <v>15295</v>
          </cell>
          <cell r="FC180">
            <v>2132</v>
          </cell>
          <cell r="FD180">
            <v>5889</v>
          </cell>
          <cell r="FE180">
            <v>27204</v>
          </cell>
          <cell r="FF180">
            <v>252512</v>
          </cell>
          <cell r="FG180">
            <v>22420</v>
          </cell>
          <cell r="FH180">
            <v>599</v>
          </cell>
          <cell r="FI180">
            <v>275252</v>
          </cell>
          <cell r="FJ180">
            <v>-4.7</v>
          </cell>
          <cell r="FK180">
            <v>2.7</v>
          </cell>
          <cell r="FL180">
            <v>-3.2</v>
          </cell>
          <cell r="FM180">
            <v>-6.1</v>
          </cell>
          <cell r="FN180">
            <v>3.7</v>
          </cell>
          <cell r="FO180">
            <v>2</v>
          </cell>
          <cell r="FP180">
            <v>-1</v>
          </cell>
          <cell r="FQ180">
            <v>0.4</v>
          </cell>
          <cell r="FR180">
            <v>-12.6</v>
          </cell>
          <cell r="FS180">
            <v>-1.4</v>
          </cell>
          <cell r="FT180">
            <v>-2.1</v>
          </cell>
          <cell r="FU180">
            <v>-2</v>
          </cell>
          <cell r="FV180">
            <v>7</v>
          </cell>
          <cell r="FW180">
            <v>-0.9</v>
          </cell>
          <cell r="FX180">
            <v>7.6</v>
          </cell>
          <cell r="FY180">
            <v>2.2000000000000002</v>
          </cell>
          <cell r="FZ180">
            <v>3.1</v>
          </cell>
          <cell r="GA180">
            <v>3.3</v>
          </cell>
          <cell r="GB180">
            <v>7.9</v>
          </cell>
          <cell r="GC180">
            <v>4.5999999999999996</v>
          </cell>
          <cell r="GD180">
            <v>5.5</v>
          </cell>
          <cell r="GE180">
            <v>2.2999999999999998</v>
          </cell>
          <cell r="GF180">
            <v>1.6</v>
          </cell>
          <cell r="GG180">
            <v>2.7</v>
          </cell>
          <cell r="GH180">
            <v>5.0999999999999996</v>
          </cell>
          <cell r="GI180">
            <v>2</v>
          </cell>
          <cell r="GJ180">
            <v>-4.0999999999999996</v>
          </cell>
          <cell r="GK180">
            <v>2.4</v>
          </cell>
          <cell r="GL180">
            <v>-9.6999999999999993</v>
          </cell>
          <cell r="GM180">
            <v>6.3</v>
          </cell>
          <cell r="GN180">
            <v>-1.7</v>
          </cell>
          <cell r="GO180">
            <v>-0.5</v>
          </cell>
          <cell r="GP180">
            <v>-1.3</v>
          </cell>
          <cell r="GQ180">
            <v>-0.3</v>
          </cell>
          <cell r="GR180">
            <v>-0.7</v>
          </cell>
          <cell r="GS180">
            <v>-1.3</v>
          </cell>
          <cell r="GT180">
            <v>7</v>
          </cell>
          <cell r="GU180">
            <v>1</v>
          </cell>
          <cell r="GV180">
            <v>9.1999999999999993</v>
          </cell>
          <cell r="GW180">
            <v>6.2</v>
          </cell>
          <cell r="GX180">
            <v>6.9</v>
          </cell>
          <cell r="GY180">
            <v>2.5</v>
          </cell>
          <cell r="GZ180">
            <v>-1.5</v>
          </cell>
          <cell r="HA180">
            <v>-0.3</v>
          </cell>
          <cell r="HB180">
            <v>1.2</v>
          </cell>
          <cell r="HC180">
            <v>-0.4</v>
          </cell>
          <cell r="HD180">
            <v>0.6</v>
          </cell>
          <cell r="HE180">
            <v>3.1</v>
          </cell>
          <cell r="HF180">
            <v>1.5</v>
          </cell>
          <cell r="HG180">
            <v>1.9</v>
          </cell>
          <cell r="HH180">
            <v>0.2</v>
          </cell>
          <cell r="HI180">
            <v>1.1000000000000001</v>
          </cell>
          <cell r="HJ180">
            <v>4</v>
          </cell>
          <cell r="HK180">
            <v>1.2</v>
          </cell>
          <cell r="HL180">
            <v>13777</v>
          </cell>
          <cell r="HM180">
            <v>1228</v>
          </cell>
          <cell r="HN180">
            <v>14379</v>
          </cell>
          <cell r="HO180">
            <v>2405</v>
          </cell>
          <cell r="HP180">
            <v>3552</v>
          </cell>
          <cell r="HQ180">
            <v>1641</v>
          </cell>
          <cell r="HR180">
            <v>3892</v>
          </cell>
          <cell r="HS180">
            <v>10776</v>
          </cell>
          <cell r="HT180">
            <v>1718</v>
          </cell>
          <cell r="HU180">
            <v>12167</v>
          </cell>
          <cell r="HV180">
            <v>6625</v>
          </cell>
          <cell r="HW180">
            <v>5516</v>
          </cell>
          <cell r="HX180">
            <v>3726</v>
          </cell>
          <cell r="HY180">
            <v>4389</v>
          </cell>
          <cell r="HZ180">
            <v>7066</v>
          </cell>
          <cell r="IA180">
            <v>26714</v>
          </cell>
          <cell r="IB180">
            <v>4994</v>
          </cell>
          <cell r="IC180">
            <v>291</v>
          </cell>
          <cell r="ID180">
            <v>3791</v>
          </cell>
          <cell r="IE180">
            <v>8950</v>
          </cell>
          <cell r="IF180">
            <v>4765</v>
          </cell>
          <cell r="IG180">
            <v>3004</v>
          </cell>
          <cell r="IH180">
            <v>8798</v>
          </cell>
          <cell r="II180">
            <v>16509</v>
          </cell>
          <cell r="IJ180">
            <v>11619</v>
          </cell>
          <cell r="IK180">
            <v>12499</v>
          </cell>
          <cell r="IL180">
            <v>7664</v>
          </cell>
          <cell r="IM180">
            <v>4412</v>
          </cell>
          <cell r="IN180">
            <v>1070</v>
          </cell>
          <cell r="IO180">
            <v>1989</v>
          </cell>
          <cell r="IP180">
            <v>5871</v>
          </cell>
          <cell r="IQ180">
            <v>13295</v>
          </cell>
        </row>
        <row r="181">
          <cell r="B181">
            <v>7834</v>
          </cell>
          <cell r="C181">
            <v>1242</v>
          </cell>
          <cell r="D181">
            <v>8989</v>
          </cell>
          <cell r="E181">
            <v>2498</v>
          </cell>
          <cell r="F181">
            <v>3628</v>
          </cell>
          <cell r="G181">
            <v>1663</v>
          </cell>
          <cell r="H181">
            <v>3841</v>
          </cell>
          <cell r="I181">
            <v>10922</v>
          </cell>
          <cell r="J181">
            <v>1748</v>
          </cell>
          <cell r="K181">
            <v>12359</v>
          </cell>
          <cell r="L181">
            <v>6280</v>
          </cell>
          <cell r="M181">
            <v>5711</v>
          </cell>
          <cell r="N181">
            <v>3604</v>
          </cell>
          <cell r="O181">
            <v>4431</v>
          </cell>
          <cell r="P181">
            <v>6788</v>
          </cell>
          <cell r="Q181">
            <v>26133</v>
          </cell>
          <cell r="R181">
            <v>5053</v>
          </cell>
          <cell r="S181">
            <v>304</v>
          </cell>
          <cell r="T181">
            <v>3697</v>
          </cell>
          <cell r="U181">
            <v>8964</v>
          </cell>
          <cell r="V181">
            <v>4777</v>
          </cell>
          <cell r="W181">
            <v>3182</v>
          </cell>
          <cell r="X181">
            <v>8838</v>
          </cell>
          <cell r="Y181">
            <v>16812</v>
          </cell>
          <cell r="Z181">
            <v>11250</v>
          </cell>
          <cell r="AA181">
            <v>11575</v>
          </cell>
          <cell r="AB181">
            <v>7519</v>
          </cell>
          <cell r="AC181">
            <v>4163</v>
          </cell>
          <cell r="AD181">
            <v>1112</v>
          </cell>
          <cell r="AE181">
            <v>2122</v>
          </cell>
          <cell r="AF181">
            <v>5790</v>
          </cell>
          <cell r="AG181">
            <v>13134</v>
          </cell>
          <cell r="AH181">
            <v>3078</v>
          </cell>
          <cell r="AI181">
            <v>3319</v>
          </cell>
          <cell r="AJ181">
            <v>6374</v>
          </cell>
          <cell r="AK181">
            <v>11902</v>
          </cell>
          <cell r="AL181">
            <v>9441</v>
          </cell>
          <cell r="AM181">
            <v>20889</v>
          </cell>
          <cell r="AN181">
            <v>1240</v>
          </cell>
          <cell r="AO181">
            <v>6686</v>
          </cell>
          <cell r="AP181">
            <v>7929</v>
          </cell>
          <cell r="AQ181">
            <v>2369</v>
          </cell>
          <cell r="AR181">
            <v>14113</v>
          </cell>
          <cell r="AS181">
            <v>16035</v>
          </cell>
          <cell r="AT181">
            <v>10123</v>
          </cell>
          <cell r="AU181">
            <v>16500</v>
          </cell>
          <cell r="AV181">
            <v>15129</v>
          </cell>
          <cell r="AW181">
            <v>15317</v>
          </cell>
          <cell r="AX181">
            <v>2105</v>
          </cell>
          <cell r="AY181">
            <v>5898</v>
          </cell>
          <cell r="AZ181">
            <v>27273</v>
          </cell>
          <cell r="BA181">
            <v>256115</v>
          </cell>
          <cell r="BB181">
            <v>22752</v>
          </cell>
          <cell r="BC181">
            <v>-373</v>
          </cell>
          <cell r="BD181">
            <v>278205</v>
          </cell>
          <cell r="BE181">
            <v>-3.5</v>
          </cell>
          <cell r="BF181">
            <v>0.9</v>
          </cell>
          <cell r="BG181">
            <v>-2.6</v>
          </cell>
          <cell r="BH181">
            <v>-1.1000000000000001</v>
          </cell>
          <cell r="BI181">
            <v>1.4</v>
          </cell>
          <cell r="BJ181">
            <v>3.5</v>
          </cell>
          <cell r="BK181">
            <v>-0.6</v>
          </cell>
          <cell r="BL181">
            <v>0.4</v>
          </cell>
          <cell r="BM181">
            <v>-1.9</v>
          </cell>
          <cell r="BN181">
            <v>0.2</v>
          </cell>
          <cell r="BO181">
            <v>1.1000000000000001</v>
          </cell>
          <cell r="BP181">
            <v>1.5</v>
          </cell>
          <cell r="BQ181">
            <v>0.3</v>
          </cell>
          <cell r="BR181">
            <v>1.2</v>
          </cell>
          <cell r="BS181">
            <v>2.1</v>
          </cell>
          <cell r="BT181">
            <v>1.2</v>
          </cell>
          <cell r="BU181">
            <v>0.4</v>
          </cell>
          <cell r="BV181">
            <v>-0.2</v>
          </cell>
          <cell r="BW181">
            <v>1.5</v>
          </cell>
          <cell r="BX181">
            <v>0.7</v>
          </cell>
          <cell r="BY181">
            <v>5.5</v>
          </cell>
          <cell r="BZ181">
            <v>5.7</v>
          </cell>
          <cell r="CA181">
            <v>4.8</v>
          </cell>
          <cell r="CB181">
            <v>5.2</v>
          </cell>
          <cell r="CC181">
            <v>1.8</v>
          </cell>
          <cell r="CD181">
            <v>2</v>
          </cell>
          <cell r="CE181">
            <v>1.1000000000000001</v>
          </cell>
          <cell r="CF181">
            <v>0.4</v>
          </cell>
          <cell r="CG181">
            <v>0</v>
          </cell>
          <cell r="CH181">
            <v>7</v>
          </cell>
          <cell r="CI181">
            <v>2.2000000000000002</v>
          </cell>
          <cell r="CJ181">
            <v>2</v>
          </cell>
          <cell r="CK181">
            <v>1.5</v>
          </cell>
          <cell r="CL181">
            <v>0.8</v>
          </cell>
          <cell r="CM181">
            <v>1.2</v>
          </cell>
          <cell r="CN181">
            <v>0.3</v>
          </cell>
          <cell r="CO181">
            <v>5</v>
          </cell>
          <cell r="CP181">
            <v>1.7</v>
          </cell>
          <cell r="CQ181">
            <v>0.9</v>
          </cell>
          <cell r="CR181">
            <v>1.9</v>
          </cell>
          <cell r="CS181">
            <v>1.7</v>
          </cell>
          <cell r="CT181">
            <v>3.7</v>
          </cell>
          <cell r="CU181">
            <v>0</v>
          </cell>
          <cell r="CV181">
            <v>1.1000000000000001</v>
          </cell>
          <cell r="CW181">
            <v>1.1000000000000001</v>
          </cell>
          <cell r="CX181">
            <v>0.7</v>
          </cell>
          <cell r="CY181">
            <v>0.5</v>
          </cell>
          <cell r="CZ181">
            <v>1.4</v>
          </cell>
          <cell r="DA181">
            <v>-1</v>
          </cell>
          <cell r="DB181">
            <v>0.7</v>
          </cell>
          <cell r="DC181">
            <v>0.2</v>
          </cell>
          <cell r="DD181">
            <v>1.2</v>
          </cell>
          <cell r="DE181">
            <v>2.4</v>
          </cell>
          <cell r="DF181">
            <v>1.2</v>
          </cell>
          <cell r="DG181">
            <v>8135</v>
          </cell>
          <cell r="DH181">
            <v>1248</v>
          </cell>
          <cell r="DI181">
            <v>9270</v>
          </cell>
          <cell r="DJ181">
            <v>2519</v>
          </cell>
          <cell r="DK181">
            <v>3642</v>
          </cell>
          <cell r="DL181">
            <v>1696</v>
          </cell>
          <cell r="DM181">
            <v>3879</v>
          </cell>
          <cell r="DN181">
            <v>11006</v>
          </cell>
          <cell r="DO181">
            <v>1865</v>
          </cell>
          <cell r="DP181">
            <v>12568</v>
          </cell>
          <cell r="DQ181">
            <v>6291</v>
          </cell>
          <cell r="DR181">
            <v>5722</v>
          </cell>
          <cell r="DS181">
            <v>3670</v>
          </cell>
          <cell r="DT181">
            <v>4383</v>
          </cell>
          <cell r="DU181">
            <v>6732</v>
          </cell>
          <cell r="DV181">
            <v>26161</v>
          </cell>
          <cell r="DW181">
            <v>4976</v>
          </cell>
          <cell r="DX181">
            <v>303</v>
          </cell>
          <cell r="DY181">
            <v>3729</v>
          </cell>
          <cell r="DZ181">
            <v>8906</v>
          </cell>
          <cell r="EA181">
            <v>4773</v>
          </cell>
          <cell r="EB181">
            <v>3356</v>
          </cell>
          <cell r="EC181">
            <v>8682</v>
          </cell>
          <cell r="ED181">
            <v>16821</v>
          </cell>
          <cell r="EE181">
            <v>10974</v>
          </cell>
          <cell r="EF181">
            <v>11581</v>
          </cell>
          <cell r="EG181">
            <v>7482</v>
          </cell>
          <cell r="EH181">
            <v>4180</v>
          </cell>
          <cell r="EI181">
            <v>1180</v>
          </cell>
          <cell r="EJ181">
            <v>2124</v>
          </cell>
          <cell r="EK181">
            <v>5817</v>
          </cell>
          <cell r="EL181">
            <v>13254</v>
          </cell>
          <cell r="EM181">
            <v>3083</v>
          </cell>
          <cell r="EN181">
            <v>3353</v>
          </cell>
          <cell r="EO181">
            <v>6413</v>
          </cell>
          <cell r="EP181">
            <v>11736</v>
          </cell>
          <cell r="EQ181">
            <v>9527</v>
          </cell>
          <cell r="ER181">
            <v>20735</v>
          </cell>
          <cell r="ES181">
            <v>1242</v>
          </cell>
          <cell r="ET181">
            <v>6684</v>
          </cell>
          <cell r="EU181">
            <v>7930</v>
          </cell>
          <cell r="EV181">
            <v>2364</v>
          </cell>
          <cell r="EW181">
            <v>14048</v>
          </cell>
          <cell r="EX181">
            <v>15971</v>
          </cell>
          <cell r="EY181">
            <v>10149</v>
          </cell>
          <cell r="EZ181">
            <v>16904</v>
          </cell>
          <cell r="FA181">
            <v>15130</v>
          </cell>
          <cell r="FB181">
            <v>15188</v>
          </cell>
          <cell r="FC181">
            <v>2129</v>
          </cell>
          <cell r="FD181">
            <v>5893</v>
          </cell>
          <cell r="FE181">
            <v>27273</v>
          </cell>
          <cell r="FF181">
            <v>256544</v>
          </cell>
          <cell r="FG181">
            <v>22749</v>
          </cell>
          <cell r="FH181">
            <v>-1710</v>
          </cell>
          <cell r="FI181">
            <v>277283</v>
          </cell>
          <cell r="FJ181">
            <v>3.8</v>
          </cell>
          <cell r="FK181">
            <v>2</v>
          </cell>
          <cell r="FL181">
            <v>3.4</v>
          </cell>
          <cell r="FM181">
            <v>3</v>
          </cell>
          <cell r="FN181">
            <v>0.8</v>
          </cell>
          <cell r="FO181">
            <v>5.2</v>
          </cell>
          <cell r="FP181">
            <v>1</v>
          </cell>
          <cell r="FQ181">
            <v>1.4</v>
          </cell>
          <cell r="FR181">
            <v>11.8</v>
          </cell>
          <cell r="FS181">
            <v>3.1</v>
          </cell>
          <cell r="FT181">
            <v>2.4</v>
          </cell>
          <cell r="FU181">
            <v>3.9</v>
          </cell>
          <cell r="FV181">
            <v>0.3</v>
          </cell>
          <cell r="FW181">
            <v>0.9</v>
          </cell>
          <cell r="FX181">
            <v>-1.2</v>
          </cell>
          <cell r="FY181">
            <v>1</v>
          </cell>
          <cell r="FZ181">
            <v>-2.9</v>
          </cell>
          <cell r="GA181">
            <v>-2.1</v>
          </cell>
          <cell r="GB181">
            <v>-0.1</v>
          </cell>
          <cell r="GC181">
            <v>-2</v>
          </cell>
          <cell r="GD181">
            <v>5.0999999999999996</v>
          </cell>
          <cell r="GE181">
            <v>16</v>
          </cell>
          <cell r="GF181">
            <v>4.3</v>
          </cell>
          <cell r="GG181">
            <v>6.7</v>
          </cell>
          <cell r="GH181">
            <v>-3.1</v>
          </cell>
          <cell r="GI181">
            <v>2.2000000000000002</v>
          </cell>
          <cell r="GJ181">
            <v>2.6</v>
          </cell>
          <cell r="GK181">
            <v>0.5</v>
          </cell>
          <cell r="GL181">
            <v>12.9</v>
          </cell>
          <cell r="GM181">
            <v>8.1999999999999993</v>
          </cell>
          <cell r="GN181">
            <v>4.5999999999999996</v>
          </cell>
          <cell r="GO181">
            <v>4.5</v>
          </cell>
          <cell r="GP181">
            <v>2.5</v>
          </cell>
          <cell r="GQ181">
            <v>3</v>
          </cell>
          <cell r="GR181">
            <v>2.7</v>
          </cell>
          <cell r="GS181">
            <v>-0.9</v>
          </cell>
          <cell r="GT181">
            <v>6</v>
          </cell>
          <cell r="GU181">
            <v>1.1000000000000001</v>
          </cell>
          <cell r="GV181">
            <v>-2.5</v>
          </cell>
          <cell r="GW181">
            <v>-0.1</v>
          </cell>
          <cell r="GX181">
            <v>-0.6</v>
          </cell>
          <cell r="GY181">
            <v>4</v>
          </cell>
          <cell r="GZ181">
            <v>0.1</v>
          </cell>
          <cell r="HA181">
            <v>1.2</v>
          </cell>
          <cell r="HB181">
            <v>1.5</v>
          </cell>
          <cell r="HC181">
            <v>4.8</v>
          </cell>
          <cell r="HD181">
            <v>0.5</v>
          </cell>
          <cell r="HE181">
            <v>-0.7</v>
          </cell>
          <cell r="HF181">
            <v>-0.1</v>
          </cell>
          <cell r="HG181">
            <v>0.1</v>
          </cell>
          <cell r="HH181">
            <v>0.3</v>
          </cell>
          <cell r="HI181">
            <v>1.6</v>
          </cell>
          <cell r="HJ181">
            <v>1.5</v>
          </cell>
          <cell r="HK181">
            <v>0.7</v>
          </cell>
          <cell r="HL181">
            <v>7143</v>
          </cell>
          <cell r="HM181">
            <v>1246</v>
          </cell>
          <cell r="HN181">
            <v>8360</v>
          </cell>
          <cell r="HO181">
            <v>2469</v>
          </cell>
          <cell r="HP181">
            <v>3549</v>
          </cell>
          <cell r="HQ181">
            <v>1613</v>
          </cell>
          <cell r="HR181">
            <v>3793</v>
          </cell>
          <cell r="HS181">
            <v>10712</v>
          </cell>
          <cell r="HT181">
            <v>1802</v>
          </cell>
          <cell r="HU181">
            <v>12213</v>
          </cell>
          <cell r="HV181">
            <v>6131</v>
          </cell>
          <cell r="HW181">
            <v>5629</v>
          </cell>
          <cell r="HX181">
            <v>3534</v>
          </cell>
          <cell r="HY181">
            <v>4057</v>
          </cell>
          <cell r="HZ181">
            <v>6325</v>
          </cell>
          <cell r="IA181">
            <v>25027</v>
          </cell>
          <cell r="IB181">
            <v>4982</v>
          </cell>
          <cell r="IC181">
            <v>260</v>
          </cell>
          <cell r="ID181">
            <v>3834</v>
          </cell>
          <cell r="IE181">
            <v>8916</v>
          </cell>
          <cell r="IF181">
            <v>4402</v>
          </cell>
          <cell r="IG181">
            <v>2989</v>
          </cell>
          <cell r="IH181">
            <v>8786</v>
          </cell>
          <cell r="II181">
            <v>16276</v>
          </cell>
          <cell r="IJ181">
            <v>10508</v>
          </cell>
          <cell r="IK181">
            <v>11054</v>
          </cell>
          <cell r="IL181">
            <v>7345</v>
          </cell>
          <cell r="IM181">
            <v>3986</v>
          </cell>
          <cell r="IN181">
            <v>1126</v>
          </cell>
          <cell r="IO181">
            <v>2057</v>
          </cell>
          <cell r="IP181">
            <v>5630</v>
          </cell>
          <cell r="IQ181">
            <v>12758</v>
          </cell>
        </row>
        <row r="182">
          <cell r="B182">
            <v>7286</v>
          </cell>
          <cell r="C182">
            <v>1210</v>
          </cell>
          <cell r="D182">
            <v>8440</v>
          </cell>
          <cell r="E182">
            <v>2487</v>
          </cell>
          <cell r="F182">
            <v>3633</v>
          </cell>
          <cell r="G182">
            <v>1782</v>
          </cell>
          <cell r="H182">
            <v>3839</v>
          </cell>
          <cell r="I182">
            <v>10953</v>
          </cell>
          <cell r="J182">
            <v>1773</v>
          </cell>
          <cell r="K182">
            <v>12412</v>
          </cell>
          <cell r="L182">
            <v>6359</v>
          </cell>
          <cell r="M182">
            <v>5863</v>
          </cell>
          <cell r="N182">
            <v>3562</v>
          </cell>
          <cell r="O182">
            <v>4466</v>
          </cell>
          <cell r="P182">
            <v>6862</v>
          </cell>
          <cell r="Q182">
            <v>26338</v>
          </cell>
          <cell r="R182">
            <v>5082</v>
          </cell>
          <cell r="S182">
            <v>305</v>
          </cell>
          <cell r="T182">
            <v>3723</v>
          </cell>
          <cell r="U182">
            <v>9018</v>
          </cell>
          <cell r="V182">
            <v>5002</v>
          </cell>
          <cell r="W182">
            <v>3331</v>
          </cell>
          <cell r="X182">
            <v>9471</v>
          </cell>
          <cell r="Y182">
            <v>17822</v>
          </cell>
          <cell r="Z182">
            <v>11487</v>
          </cell>
          <cell r="AA182">
            <v>11787</v>
          </cell>
          <cell r="AB182">
            <v>7715</v>
          </cell>
          <cell r="AC182">
            <v>4273</v>
          </cell>
          <cell r="AD182">
            <v>1156</v>
          </cell>
          <cell r="AE182">
            <v>2254</v>
          </cell>
          <cell r="AF182">
            <v>6015</v>
          </cell>
          <cell r="AG182">
            <v>13633</v>
          </cell>
          <cell r="AH182">
            <v>3140</v>
          </cell>
          <cell r="AI182">
            <v>3351</v>
          </cell>
          <cell r="AJ182">
            <v>6454</v>
          </cell>
          <cell r="AK182">
            <v>11993</v>
          </cell>
          <cell r="AL182">
            <v>9633</v>
          </cell>
          <cell r="AM182">
            <v>21133</v>
          </cell>
          <cell r="AN182">
            <v>1248</v>
          </cell>
          <cell r="AO182">
            <v>6810</v>
          </cell>
          <cell r="AP182">
            <v>8056</v>
          </cell>
          <cell r="AQ182">
            <v>2435</v>
          </cell>
          <cell r="AR182">
            <v>14109</v>
          </cell>
          <cell r="AS182">
            <v>16160</v>
          </cell>
          <cell r="AT182">
            <v>10171</v>
          </cell>
          <cell r="AU182">
            <v>16280</v>
          </cell>
          <cell r="AV182">
            <v>15202</v>
          </cell>
          <cell r="AW182">
            <v>15503</v>
          </cell>
          <cell r="AX182">
            <v>2085</v>
          </cell>
          <cell r="AY182">
            <v>5959</v>
          </cell>
          <cell r="AZ182">
            <v>27359</v>
          </cell>
          <cell r="BA182">
            <v>258715</v>
          </cell>
          <cell r="BB182">
            <v>23230</v>
          </cell>
          <cell r="BC182">
            <v>-438</v>
          </cell>
          <cell r="BD182">
            <v>281232</v>
          </cell>
          <cell r="BE182">
            <v>-7</v>
          </cell>
          <cell r="BF182">
            <v>-2.6</v>
          </cell>
          <cell r="BG182">
            <v>-6.1</v>
          </cell>
          <cell r="BH182">
            <v>-0.5</v>
          </cell>
          <cell r="BI182">
            <v>0.2</v>
          </cell>
          <cell r="BJ182">
            <v>7.1</v>
          </cell>
          <cell r="BK182">
            <v>-0.1</v>
          </cell>
          <cell r="BL182">
            <v>0.3</v>
          </cell>
          <cell r="BM182">
            <v>1.5</v>
          </cell>
          <cell r="BN182">
            <v>0.4</v>
          </cell>
          <cell r="BO182">
            <v>1.3</v>
          </cell>
          <cell r="BP182">
            <v>2.7</v>
          </cell>
          <cell r="BQ182">
            <v>-1.2</v>
          </cell>
          <cell r="BR182">
            <v>0.8</v>
          </cell>
          <cell r="BS182">
            <v>1.1000000000000001</v>
          </cell>
          <cell r="BT182">
            <v>0.8</v>
          </cell>
          <cell r="BU182">
            <v>0.6</v>
          </cell>
          <cell r="BV182">
            <v>0.2</v>
          </cell>
          <cell r="BW182">
            <v>0.7</v>
          </cell>
          <cell r="BX182">
            <v>0.6</v>
          </cell>
          <cell r="BY182">
            <v>4.7</v>
          </cell>
          <cell r="BZ182">
            <v>4.7</v>
          </cell>
          <cell r="CA182">
            <v>7.2</v>
          </cell>
          <cell r="CB182">
            <v>6</v>
          </cell>
          <cell r="CC182">
            <v>2.1</v>
          </cell>
          <cell r="CD182">
            <v>1.8</v>
          </cell>
          <cell r="CE182">
            <v>2.6</v>
          </cell>
          <cell r="CF182">
            <v>2.6</v>
          </cell>
          <cell r="CG182">
            <v>3.9</v>
          </cell>
          <cell r="CH182">
            <v>6.2</v>
          </cell>
          <cell r="CI182">
            <v>3.9</v>
          </cell>
          <cell r="CJ182">
            <v>3.8</v>
          </cell>
          <cell r="CK182">
            <v>2</v>
          </cell>
          <cell r="CL182">
            <v>1</v>
          </cell>
          <cell r="CM182">
            <v>1.3</v>
          </cell>
          <cell r="CN182">
            <v>0.8</v>
          </cell>
          <cell r="CO182">
            <v>2</v>
          </cell>
          <cell r="CP182">
            <v>1.2</v>
          </cell>
          <cell r="CQ182">
            <v>0.6</v>
          </cell>
          <cell r="CR182">
            <v>1.9</v>
          </cell>
          <cell r="CS182">
            <v>1.6</v>
          </cell>
          <cell r="CT182">
            <v>2.7</v>
          </cell>
          <cell r="CU182">
            <v>0</v>
          </cell>
          <cell r="CV182">
            <v>0.8</v>
          </cell>
          <cell r="CW182">
            <v>0.5</v>
          </cell>
          <cell r="CX182">
            <v>-1.3</v>
          </cell>
          <cell r="CY182">
            <v>0.5</v>
          </cell>
          <cell r="CZ182">
            <v>1.2</v>
          </cell>
          <cell r="DA182">
            <v>-1</v>
          </cell>
          <cell r="DB182">
            <v>1</v>
          </cell>
          <cell r="DC182">
            <v>0.3</v>
          </cell>
          <cell r="DD182">
            <v>1</v>
          </cell>
          <cell r="DE182">
            <v>2.1</v>
          </cell>
          <cell r="DF182">
            <v>1.1000000000000001</v>
          </cell>
          <cell r="DG182">
            <v>7249</v>
          </cell>
          <cell r="DH182">
            <v>1269</v>
          </cell>
          <cell r="DI182">
            <v>8492</v>
          </cell>
          <cell r="DJ182">
            <v>2546</v>
          </cell>
          <cell r="DK182">
            <v>3606</v>
          </cell>
          <cell r="DL182">
            <v>1670</v>
          </cell>
          <cell r="DM182">
            <v>3826</v>
          </cell>
          <cell r="DN182">
            <v>10893</v>
          </cell>
          <cell r="DO182">
            <v>1668</v>
          </cell>
          <cell r="DP182">
            <v>12258</v>
          </cell>
          <cell r="DQ182">
            <v>6364</v>
          </cell>
          <cell r="DR182">
            <v>5946</v>
          </cell>
          <cell r="DS182">
            <v>3463</v>
          </cell>
          <cell r="DT182">
            <v>4620</v>
          </cell>
          <cell r="DU182">
            <v>6858</v>
          </cell>
          <cell r="DV182">
            <v>26401</v>
          </cell>
          <cell r="DW182">
            <v>5104</v>
          </cell>
          <cell r="DX182">
            <v>300</v>
          </cell>
          <cell r="DY182">
            <v>3607</v>
          </cell>
          <cell r="DZ182">
            <v>8933</v>
          </cell>
          <cell r="EA182">
            <v>4981</v>
          </cell>
          <cell r="EB182">
            <v>3231</v>
          </cell>
          <cell r="EC182">
            <v>9828</v>
          </cell>
          <cell r="ED182">
            <v>18091</v>
          </cell>
          <cell r="EE182">
            <v>11579</v>
          </cell>
          <cell r="EF182">
            <v>11807</v>
          </cell>
          <cell r="EG182">
            <v>7806</v>
          </cell>
          <cell r="EH182">
            <v>4197</v>
          </cell>
          <cell r="EI182">
            <v>1115</v>
          </cell>
          <cell r="EJ182">
            <v>2266</v>
          </cell>
          <cell r="EK182">
            <v>5942</v>
          </cell>
          <cell r="EL182">
            <v>13449</v>
          </cell>
          <cell r="EM182">
            <v>3130</v>
          </cell>
          <cell r="EN182">
            <v>3315</v>
          </cell>
          <cell r="EO182">
            <v>6425</v>
          </cell>
          <cell r="EP182">
            <v>12193</v>
          </cell>
          <cell r="EQ182">
            <v>9631</v>
          </cell>
          <cell r="ER182">
            <v>21376</v>
          </cell>
          <cell r="ES182">
            <v>1214</v>
          </cell>
          <cell r="ET182">
            <v>6719</v>
          </cell>
          <cell r="EU182">
            <v>7924</v>
          </cell>
          <cell r="EV182">
            <v>2440</v>
          </cell>
          <cell r="EW182">
            <v>14183</v>
          </cell>
          <cell r="EX182">
            <v>16232</v>
          </cell>
          <cell r="EY182">
            <v>10114</v>
          </cell>
          <cell r="EZ182">
            <v>16322</v>
          </cell>
          <cell r="FA182">
            <v>15200</v>
          </cell>
          <cell r="FB182">
            <v>15480</v>
          </cell>
          <cell r="FC182">
            <v>2039</v>
          </cell>
          <cell r="FD182">
            <v>5974</v>
          </cell>
          <cell r="FE182">
            <v>27359</v>
          </cell>
          <cell r="FF182">
            <v>259086</v>
          </cell>
          <cell r="FG182">
            <v>23108</v>
          </cell>
          <cell r="FH182">
            <v>288</v>
          </cell>
          <cell r="FI182">
            <v>282203</v>
          </cell>
          <cell r="FJ182">
            <v>-10.9</v>
          </cell>
          <cell r="FK182">
            <v>1.7</v>
          </cell>
          <cell r="FL182">
            <v>-8.4</v>
          </cell>
          <cell r="FM182">
            <v>1.1000000000000001</v>
          </cell>
          <cell r="FN182">
            <v>-1</v>
          </cell>
          <cell r="FO182">
            <v>-1.5</v>
          </cell>
          <cell r="FP182">
            <v>-1.4</v>
          </cell>
          <cell r="FQ182">
            <v>-1</v>
          </cell>
          <cell r="FR182">
            <v>-10.5</v>
          </cell>
          <cell r="FS182">
            <v>-2.5</v>
          </cell>
          <cell r="FT182">
            <v>1.2</v>
          </cell>
          <cell r="FU182">
            <v>3.9</v>
          </cell>
          <cell r="FV182">
            <v>-5.6</v>
          </cell>
          <cell r="FW182">
            <v>5.4</v>
          </cell>
          <cell r="FX182">
            <v>1.9</v>
          </cell>
          <cell r="FY182">
            <v>0.9</v>
          </cell>
          <cell r="FZ182">
            <v>2.6</v>
          </cell>
          <cell r="GA182">
            <v>-1.1000000000000001</v>
          </cell>
          <cell r="GB182">
            <v>-3.3</v>
          </cell>
          <cell r="GC182">
            <v>0.3</v>
          </cell>
          <cell r="GD182">
            <v>4.4000000000000004</v>
          </cell>
          <cell r="GE182">
            <v>-3.7</v>
          </cell>
          <cell r="GF182">
            <v>13.2</v>
          </cell>
          <cell r="GG182">
            <v>7.6</v>
          </cell>
          <cell r="GH182">
            <v>5.5</v>
          </cell>
          <cell r="GI182">
            <v>2</v>
          </cell>
          <cell r="GJ182">
            <v>4.3</v>
          </cell>
          <cell r="GK182">
            <v>0.4</v>
          </cell>
          <cell r="GL182">
            <v>-5.5</v>
          </cell>
          <cell r="GM182">
            <v>6.7</v>
          </cell>
          <cell r="GN182">
            <v>2.2000000000000002</v>
          </cell>
          <cell r="GO182">
            <v>1.5</v>
          </cell>
          <cell r="GP182">
            <v>1.5</v>
          </cell>
          <cell r="GQ182">
            <v>-1.1000000000000001</v>
          </cell>
          <cell r="GR182">
            <v>0.2</v>
          </cell>
          <cell r="GS182">
            <v>3.9</v>
          </cell>
          <cell r="GT182">
            <v>1.1000000000000001</v>
          </cell>
          <cell r="GU182">
            <v>3.1</v>
          </cell>
          <cell r="GV182">
            <v>-2.2999999999999998</v>
          </cell>
          <cell r="GW182">
            <v>0.5</v>
          </cell>
          <cell r="GX182">
            <v>-0.1</v>
          </cell>
          <cell r="GY182">
            <v>3.2</v>
          </cell>
          <cell r="GZ182">
            <v>1</v>
          </cell>
          <cell r="HA182">
            <v>1.6</v>
          </cell>
          <cell r="HB182">
            <v>-0.3</v>
          </cell>
          <cell r="HC182">
            <v>-3.4</v>
          </cell>
          <cell r="HD182">
            <v>0.5</v>
          </cell>
          <cell r="HE182">
            <v>1.9</v>
          </cell>
          <cell r="HF182">
            <v>-4.3</v>
          </cell>
          <cell r="HG182">
            <v>1.4</v>
          </cell>
          <cell r="HH182">
            <v>0.3</v>
          </cell>
          <cell r="HI182">
            <v>1</v>
          </cell>
          <cell r="HJ182">
            <v>1.6</v>
          </cell>
          <cell r="HK182">
            <v>1.8</v>
          </cell>
          <cell r="HL182">
            <v>5928</v>
          </cell>
          <cell r="HM182">
            <v>1263</v>
          </cell>
          <cell r="HN182">
            <v>7268</v>
          </cell>
          <cell r="HO182">
            <v>2553</v>
          </cell>
          <cell r="HP182">
            <v>3559</v>
          </cell>
          <cell r="HQ182">
            <v>1675</v>
          </cell>
          <cell r="HR182">
            <v>3833</v>
          </cell>
          <cell r="HS182">
            <v>10832</v>
          </cell>
          <cell r="HT182">
            <v>1709</v>
          </cell>
          <cell r="HU182">
            <v>12238</v>
          </cell>
          <cell r="HV182">
            <v>6145</v>
          </cell>
          <cell r="HW182">
            <v>5911</v>
          </cell>
          <cell r="HX182">
            <v>3484</v>
          </cell>
          <cell r="HY182">
            <v>4737</v>
          </cell>
          <cell r="HZ182">
            <v>6767</v>
          </cell>
          <cell r="IA182">
            <v>26263</v>
          </cell>
          <cell r="IB182">
            <v>5069</v>
          </cell>
          <cell r="IC182">
            <v>319</v>
          </cell>
          <cell r="ID182">
            <v>3481</v>
          </cell>
          <cell r="IE182">
            <v>8841</v>
          </cell>
          <cell r="IF182">
            <v>5000</v>
          </cell>
          <cell r="IG182">
            <v>3206</v>
          </cell>
          <cell r="IH182">
            <v>9159</v>
          </cell>
          <cell r="II182">
            <v>17514</v>
          </cell>
          <cell r="IJ182">
            <v>11627</v>
          </cell>
          <cell r="IK182">
            <v>11429</v>
          </cell>
          <cell r="IL182">
            <v>7712</v>
          </cell>
          <cell r="IM182">
            <v>4079</v>
          </cell>
          <cell r="IN182">
            <v>1089</v>
          </cell>
          <cell r="IO182">
            <v>2253</v>
          </cell>
          <cell r="IP182">
            <v>5793</v>
          </cell>
          <cell r="IQ182">
            <v>13144</v>
          </cell>
        </row>
        <row r="183">
          <cell r="B183">
            <v>6559</v>
          </cell>
          <cell r="C183">
            <v>1161</v>
          </cell>
          <cell r="D183">
            <v>7694</v>
          </cell>
          <cell r="E183">
            <v>2502</v>
          </cell>
          <cell r="F183">
            <v>3563</v>
          </cell>
          <cell r="G183">
            <v>1958</v>
          </cell>
          <cell r="H183">
            <v>3830</v>
          </cell>
          <cell r="I183">
            <v>10932</v>
          </cell>
          <cell r="J183">
            <v>1863</v>
          </cell>
          <cell r="K183">
            <v>12454</v>
          </cell>
          <cell r="L183">
            <v>6417</v>
          </cell>
          <cell r="M183">
            <v>6047</v>
          </cell>
          <cell r="N183">
            <v>3553</v>
          </cell>
          <cell r="O183">
            <v>4525</v>
          </cell>
          <cell r="P183">
            <v>6878</v>
          </cell>
          <cell r="Q183">
            <v>26581</v>
          </cell>
          <cell r="R183">
            <v>5108</v>
          </cell>
          <cell r="S183">
            <v>308</v>
          </cell>
          <cell r="T183">
            <v>3715</v>
          </cell>
          <cell r="U183">
            <v>9047</v>
          </cell>
          <cell r="V183">
            <v>5213</v>
          </cell>
          <cell r="W183">
            <v>3447</v>
          </cell>
          <cell r="X183">
            <v>9981</v>
          </cell>
          <cell r="Y183">
            <v>18661</v>
          </cell>
          <cell r="Z183">
            <v>11645</v>
          </cell>
          <cell r="AA183">
            <v>11911</v>
          </cell>
          <cell r="AB183">
            <v>7853</v>
          </cell>
          <cell r="AC183">
            <v>4387</v>
          </cell>
          <cell r="AD183">
            <v>1215</v>
          </cell>
          <cell r="AE183">
            <v>2281</v>
          </cell>
          <cell r="AF183">
            <v>6154</v>
          </cell>
          <cell r="AG183">
            <v>13989</v>
          </cell>
          <cell r="AH183">
            <v>3213</v>
          </cell>
          <cell r="AI183">
            <v>3360</v>
          </cell>
          <cell r="AJ183">
            <v>6573</v>
          </cell>
          <cell r="AK183">
            <v>12085</v>
          </cell>
          <cell r="AL183">
            <v>9603</v>
          </cell>
          <cell r="AM183">
            <v>21232</v>
          </cell>
          <cell r="AN183">
            <v>1282</v>
          </cell>
          <cell r="AO183">
            <v>7002</v>
          </cell>
          <cell r="AP183">
            <v>8281</v>
          </cell>
          <cell r="AQ183">
            <v>2458</v>
          </cell>
          <cell r="AR183">
            <v>13991</v>
          </cell>
          <cell r="AS183">
            <v>16107</v>
          </cell>
          <cell r="AT183">
            <v>10148</v>
          </cell>
          <cell r="AU183">
            <v>16111</v>
          </cell>
          <cell r="AV183">
            <v>15273</v>
          </cell>
          <cell r="AW183">
            <v>15641</v>
          </cell>
          <cell r="AX183">
            <v>2097</v>
          </cell>
          <cell r="AY183">
            <v>6021</v>
          </cell>
          <cell r="AZ183">
            <v>27455</v>
          </cell>
          <cell r="BA183">
            <v>260332</v>
          </cell>
          <cell r="BB183">
            <v>23507</v>
          </cell>
          <cell r="BC183">
            <v>-50</v>
          </cell>
          <cell r="BD183">
            <v>283528</v>
          </cell>
          <cell r="BE183">
            <v>-10</v>
          </cell>
          <cell r="BF183">
            <v>-4.0999999999999996</v>
          </cell>
          <cell r="BG183">
            <v>-8.8000000000000007</v>
          </cell>
          <cell r="BH183">
            <v>0.6</v>
          </cell>
          <cell r="BI183">
            <v>-1.9</v>
          </cell>
          <cell r="BJ183">
            <v>9.9</v>
          </cell>
          <cell r="BK183">
            <v>-0.2</v>
          </cell>
          <cell r="BL183">
            <v>-0.2</v>
          </cell>
          <cell r="BM183">
            <v>5.0999999999999996</v>
          </cell>
          <cell r="BN183">
            <v>0.3</v>
          </cell>
          <cell r="BO183">
            <v>0.9</v>
          </cell>
          <cell r="BP183">
            <v>3.1</v>
          </cell>
          <cell r="BQ183">
            <v>-0.3</v>
          </cell>
          <cell r="BR183">
            <v>1.3</v>
          </cell>
          <cell r="BS183">
            <v>0.2</v>
          </cell>
          <cell r="BT183">
            <v>0.9</v>
          </cell>
          <cell r="BU183">
            <v>0.5</v>
          </cell>
          <cell r="BV183">
            <v>1</v>
          </cell>
          <cell r="BW183">
            <v>-0.2</v>
          </cell>
          <cell r="BX183">
            <v>0.3</v>
          </cell>
          <cell r="BY183">
            <v>4.2</v>
          </cell>
          <cell r="BZ183">
            <v>3.5</v>
          </cell>
          <cell r="CA183">
            <v>5.4</v>
          </cell>
          <cell r="CB183">
            <v>4.7</v>
          </cell>
          <cell r="CC183">
            <v>1.4</v>
          </cell>
          <cell r="CD183">
            <v>1.1000000000000001</v>
          </cell>
          <cell r="CE183">
            <v>1.8</v>
          </cell>
          <cell r="CF183">
            <v>2.6</v>
          </cell>
          <cell r="CG183">
            <v>5.2</v>
          </cell>
          <cell r="CH183">
            <v>1.2</v>
          </cell>
          <cell r="CI183">
            <v>2.2999999999999998</v>
          </cell>
          <cell r="CJ183">
            <v>2.6</v>
          </cell>
          <cell r="CK183">
            <v>2.2999999999999998</v>
          </cell>
          <cell r="CL183">
            <v>0.3</v>
          </cell>
          <cell r="CM183">
            <v>1.8</v>
          </cell>
          <cell r="CN183">
            <v>0.8</v>
          </cell>
          <cell r="CO183">
            <v>-0.3</v>
          </cell>
          <cell r="CP183">
            <v>0.5</v>
          </cell>
          <cell r="CQ183">
            <v>2.8</v>
          </cell>
          <cell r="CR183">
            <v>2.8</v>
          </cell>
          <cell r="CS183">
            <v>2.8</v>
          </cell>
          <cell r="CT183">
            <v>1</v>
          </cell>
          <cell r="CU183">
            <v>-0.8</v>
          </cell>
          <cell r="CV183">
            <v>-0.3</v>
          </cell>
          <cell r="CW183">
            <v>-0.2</v>
          </cell>
          <cell r="CX183">
            <v>-1</v>
          </cell>
          <cell r="CY183">
            <v>0.5</v>
          </cell>
          <cell r="CZ183">
            <v>0.9</v>
          </cell>
          <cell r="DA183">
            <v>0.6</v>
          </cell>
          <cell r="DB183">
            <v>1</v>
          </cell>
          <cell r="DC183">
            <v>0.3</v>
          </cell>
          <cell r="DD183">
            <v>0.6</v>
          </cell>
          <cell r="DE183">
            <v>1.2</v>
          </cell>
          <cell r="DF183">
            <v>0.8</v>
          </cell>
          <cell r="DG183">
            <v>6452</v>
          </cell>
          <cell r="DH183">
            <v>1092</v>
          </cell>
          <cell r="DI183">
            <v>7503</v>
          </cell>
          <cell r="DJ183">
            <v>2424</v>
          </cell>
          <cell r="DK183">
            <v>3594</v>
          </cell>
          <cell r="DL183">
            <v>2048</v>
          </cell>
          <cell r="DM183">
            <v>3831</v>
          </cell>
          <cell r="DN183">
            <v>10958</v>
          </cell>
          <cell r="DO183">
            <v>1847</v>
          </cell>
          <cell r="DP183">
            <v>12463</v>
          </cell>
          <cell r="DQ183">
            <v>6446</v>
          </cell>
          <cell r="DR183">
            <v>6010</v>
          </cell>
          <cell r="DS183">
            <v>3533</v>
          </cell>
          <cell r="DT183">
            <v>4398</v>
          </cell>
          <cell r="DU183">
            <v>6905</v>
          </cell>
          <cell r="DV183">
            <v>26430</v>
          </cell>
          <cell r="DW183">
            <v>5097</v>
          </cell>
          <cell r="DX183">
            <v>312</v>
          </cell>
          <cell r="DY183">
            <v>3795</v>
          </cell>
          <cell r="DZ183">
            <v>9104</v>
          </cell>
          <cell r="EA183">
            <v>5239</v>
          </cell>
          <cell r="EB183">
            <v>3446</v>
          </cell>
          <cell r="EC183">
            <v>9558</v>
          </cell>
          <cell r="ED183">
            <v>18225</v>
          </cell>
          <cell r="EE183">
            <v>11752</v>
          </cell>
          <cell r="EF183">
            <v>11919</v>
          </cell>
          <cell r="EG183">
            <v>7845</v>
          </cell>
          <cell r="EH183">
            <v>4418</v>
          </cell>
          <cell r="EI183">
            <v>1216</v>
          </cell>
          <cell r="EJ183">
            <v>2329</v>
          </cell>
          <cell r="EK183">
            <v>6294</v>
          </cell>
          <cell r="EL183">
            <v>14206</v>
          </cell>
          <cell r="EM183">
            <v>3223</v>
          </cell>
          <cell r="EN183">
            <v>3399</v>
          </cell>
          <cell r="EO183">
            <v>6602</v>
          </cell>
          <cell r="EP183">
            <v>12013</v>
          </cell>
          <cell r="EQ183">
            <v>9703</v>
          </cell>
          <cell r="ER183">
            <v>21222</v>
          </cell>
          <cell r="ES183">
            <v>1288</v>
          </cell>
          <cell r="ET183">
            <v>7004</v>
          </cell>
          <cell r="EU183">
            <v>8291</v>
          </cell>
          <cell r="EV183">
            <v>2499</v>
          </cell>
          <cell r="EW183">
            <v>14177</v>
          </cell>
          <cell r="EX183">
            <v>16336</v>
          </cell>
          <cell r="EY183">
            <v>10278</v>
          </cell>
          <cell r="EZ183">
            <v>15703</v>
          </cell>
          <cell r="FA183">
            <v>15273</v>
          </cell>
          <cell r="FB183">
            <v>15791</v>
          </cell>
          <cell r="FC183">
            <v>2095</v>
          </cell>
          <cell r="FD183">
            <v>5997</v>
          </cell>
          <cell r="FE183">
            <v>27460</v>
          </cell>
          <cell r="FF183">
            <v>259926</v>
          </cell>
          <cell r="FG183">
            <v>23668</v>
          </cell>
          <cell r="FH183">
            <v>-164</v>
          </cell>
          <cell r="FI183">
            <v>283180</v>
          </cell>
          <cell r="FJ183">
            <v>-11</v>
          </cell>
          <cell r="FK183">
            <v>-13.9</v>
          </cell>
          <cell r="FL183">
            <v>-11.6</v>
          </cell>
          <cell r="FM183">
            <v>-4.8</v>
          </cell>
          <cell r="FN183">
            <v>-0.3</v>
          </cell>
          <cell r="FO183">
            <v>22.6</v>
          </cell>
          <cell r="FP183">
            <v>0.1</v>
          </cell>
          <cell r="FQ183">
            <v>0.6</v>
          </cell>
          <cell r="FR183">
            <v>10.7</v>
          </cell>
          <cell r="FS183">
            <v>1.7</v>
          </cell>
          <cell r="FT183">
            <v>1.3</v>
          </cell>
          <cell r="FU183">
            <v>1.1000000000000001</v>
          </cell>
          <cell r="FV183">
            <v>2</v>
          </cell>
          <cell r="FW183">
            <v>-4.8</v>
          </cell>
          <cell r="FX183">
            <v>0.7</v>
          </cell>
          <cell r="FY183">
            <v>0.1</v>
          </cell>
          <cell r="FZ183">
            <v>-0.1</v>
          </cell>
          <cell r="GA183">
            <v>3.8</v>
          </cell>
          <cell r="GB183">
            <v>5.2</v>
          </cell>
          <cell r="GC183">
            <v>1.9</v>
          </cell>
          <cell r="GD183">
            <v>5.2</v>
          </cell>
          <cell r="GE183">
            <v>6.7</v>
          </cell>
          <cell r="GF183">
            <v>-2.7</v>
          </cell>
          <cell r="GG183">
            <v>0.7</v>
          </cell>
          <cell r="GH183">
            <v>1.5</v>
          </cell>
          <cell r="GI183">
            <v>0.9</v>
          </cell>
          <cell r="GJ183">
            <v>0.5</v>
          </cell>
          <cell r="GK183">
            <v>5.3</v>
          </cell>
          <cell r="GL183">
            <v>9.1</v>
          </cell>
          <cell r="GM183">
            <v>2.8</v>
          </cell>
          <cell r="GN183">
            <v>5.9</v>
          </cell>
          <cell r="GO183">
            <v>5.6</v>
          </cell>
          <cell r="GP183">
            <v>3</v>
          </cell>
          <cell r="GQ183">
            <v>2.5</v>
          </cell>
          <cell r="GR183">
            <v>2.8</v>
          </cell>
          <cell r="GS183">
            <v>-1.5</v>
          </cell>
          <cell r="GT183">
            <v>0.7</v>
          </cell>
          <cell r="GU183">
            <v>-0.7</v>
          </cell>
          <cell r="GV183">
            <v>6.1</v>
          </cell>
          <cell r="GW183">
            <v>4.2</v>
          </cell>
          <cell r="GX183">
            <v>4.5999999999999996</v>
          </cell>
          <cell r="GY183">
            <v>2.4</v>
          </cell>
          <cell r="GZ183">
            <v>0</v>
          </cell>
          <cell r="HA183">
            <v>0.6</v>
          </cell>
          <cell r="HB183">
            <v>1.6</v>
          </cell>
          <cell r="HC183">
            <v>-3.8</v>
          </cell>
          <cell r="HD183">
            <v>0.5</v>
          </cell>
          <cell r="HE183">
            <v>2</v>
          </cell>
          <cell r="HF183">
            <v>2.8</v>
          </cell>
          <cell r="HG183">
            <v>0.4</v>
          </cell>
          <cell r="HH183">
            <v>0.4</v>
          </cell>
          <cell r="HI183">
            <v>0.3</v>
          </cell>
          <cell r="HJ183">
            <v>2.4</v>
          </cell>
          <cell r="HK183">
            <v>0.3</v>
          </cell>
          <cell r="HL183">
            <v>5145</v>
          </cell>
          <cell r="HM183">
            <v>1096</v>
          </cell>
          <cell r="HN183">
            <v>6293</v>
          </cell>
          <cell r="HO183">
            <v>2501</v>
          </cell>
          <cell r="HP183">
            <v>3809</v>
          </cell>
          <cell r="HQ183">
            <v>2112</v>
          </cell>
          <cell r="HR183">
            <v>3854</v>
          </cell>
          <cell r="HS183">
            <v>11408</v>
          </cell>
          <cell r="HT183">
            <v>1825</v>
          </cell>
          <cell r="HU183">
            <v>12900</v>
          </cell>
          <cell r="HV183">
            <v>6323</v>
          </cell>
          <cell r="HW183">
            <v>6152</v>
          </cell>
          <cell r="HX183">
            <v>3578</v>
          </cell>
          <cell r="HY183">
            <v>4574</v>
          </cell>
          <cell r="HZ183">
            <v>7177</v>
          </cell>
          <cell r="IA183">
            <v>26908</v>
          </cell>
          <cell r="IB183">
            <v>5251</v>
          </cell>
          <cell r="IC183">
            <v>356</v>
          </cell>
          <cell r="ID183">
            <v>3768</v>
          </cell>
          <cell r="IE183">
            <v>9312</v>
          </cell>
          <cell r="IF183">
            <v>5464</v>
          </cell>
          <cell r="IG183">
            <v>3216</v>
          </cell>
          <cell r="IH183">
            <v>10080</v>
          </cell>
          <cell r="II183">
            <v>18838</v>
          </cell>
          <cell r="IJ183">
            <v>11892</v>
          </cell>
          <cell r="IK183">
            <v>11656</v>
          </cell>
          <cell r="IL183">
            <v>7823</v>
          </cell>
          <cell r="IM183">
            <v>4466</v>
          </cell>
          <cell r="IN183">
            <v>1276</v>
          </cell>
          <cell r="IO183">
            <v>2393</v>
          </cell>
          <cell r="IP183">
            <v>6331</v>
          </cell>
          <cell r="IQ183">
            <v>14428</v>
          </cell>
        </row>
        <row r="184">
          <cell r="B184">
            <v>5825</v>
          </cell>
          <cell r="C184">
            <v>1165</v>
          </cell>
          <cell r="D184">
            <v>7003</v>
          </cell>
          <cell r="E184">
            <v>2528</v>
          </cell>
          <cell r="F184">
            <v>3425</v>
          </cell>
          <cell r="G184">
            <v>2135</v>
          </cell>
          <cell r="H184">
            <v>3887</v>
          </cell>
          <cell r="I184">
            <v>10870</v>
          </cell>
          <cell r="J184">
            <v>1924</v>
          </cell>
          <cell r="K184">
            <v>12431</v>
          </cell>
          <cell r="L184">
            <v>6390</v>
          </cell>
          <cell r="M184">
            <v>6151</v>
          </cell>
          <cell r="N184">
            <v>3633</v>
          </cell>
          <cell r="O184">
            <v>4666</v>
          </cell>
          <cell r="P184">
            <v>6883</v>
          </cell>
          <cell r="Q184">
            <v>26919</v>
          </cell>
          <cell r="R184">
            <v>5091</v>
          </cell>
          <cell r="S184">
            <v>310</v>
          </cell>
          <cell r="T184">
            <v>3680</v>
          </cell>
          <cell r="U184">
            <v>9006</v>
          </cell>
          <cell r="V184">
            <v>5336</v>
          </cell>
          <cell r="W184">
            <v>3557</v>
          </cell>
          <cell r="X184">
            <v>10236</v>
          </cell>
          <cell r="Y184">
            <v>19163</v>
          </cell>
          <cell r="Z184">
            <v>11687</v>
          </cell>
          <cell r="AA184">
            <v>11964</v>
          </cell>
          <cell r="AB184">
            <v>7820</v>
          </cell>
          <cell r="AC184">
            <v>4442</v>
          </cell>
          <cell r="AD184">
            <v>1265</v>
          </cell>
          <cell r="AE184">
            <v>2205</v>
          </cell>
          <cell r="AF184">
            <v>6079</v>
          </cell>
          <cell r="AG184">
            <v>13972</v>
          </cell>
          <cell r="AH184">
            <v>3260</v>
          </cell>
          <cell r="AI184">
            <v>3365</v>
          </cell>
          <cell r="AJ184">
            <v>6693</v>
          </cell>
          <cell r="AK184">
            <v>12136</v>
          </cell>
          <cell r="AL184">
            <v>9559</v>
          </cell>
          <cell r="AM184">
            <v>21269</v>
          </cell>
          <cell r="AN184">
            <v>1326</v>
          </cell>
          <cell r="AO184">
            <v>7173</v>
          </cell>
          <cell r="AP184">
            <v>8501</v>
          </cell>
          <cell r="AQ184">
            <v>2460</v>
          </cell>
          <cell r="AR184">
            <v>13887</v>
          </cell>
          <cell r="AS184">
            <v>16024</v>
          </cell>
          <cell r="AT184">
            <v>10085</v>
          </cell>
          <cell r="AU184">
            <v>16226</v>
          </cell>
          <cell r="AV184">
            <v>15345</v>
          </cell>
          <cell r="AW184">
            <v>15753</v>
          </cell>
          <cell r="AX184">
            <v>2148</v>
          </cell>
          <cell r="AY184">
            <v>6106</v>
          </cell>
          <cell r="AZ184">
            <v>27564</v>
          </cell>
          <cell r="BA184">
            <v>261139</v>
          </cell>
          <cell r="BB184">
            <v>23586</v>
          </cell>
          <cell r="BC184">
            <v>155</v>
          </cell>
          <cell r="BD184">
            <v>284617</v>
          </cell>
          <cell r="BE184">
            <v>-11.2</v>
          </cell>
          <cell r="BF184">
            <v>0.4</v>
          </cell>
          <cell r="BG184">
            <v>-9</v>
          </cell>
          <cell r="BH184">
            <v>1</v>
          </cell>
          <cell r="BI184">
            <v>-3.9</v>
          </cell>
          <cell r="BJ184">
            <v>9</v>
          </cell>
          <cell r="BK184">
            <v>1.5</v>
          </cell>
          <cell r="BL184">
            <v>-0.6</v>
          </cell>
          <cell r="BM184">
            <v>3.3</v>
          </cell>
          <cell r="BN184">
            <v>-0.2</v>
          </cell>
          <cell r="BO184">
            <v>-0.4</v>
          </cell>
          <cell r="BP184">
            <v>1.7</v>
          </cell>
          <cell r="BQ184">
            <v>2.2999999999999998</v>
          </cell>
          <cell r="BR184">
            <v>3.1</v>
          </cell>
          <cell r="BS184">
            <v>0.1</v>
          </cell>
          <cell r="BT184">
            <v>1.3</v>
          </cell>
          <cell r="BU184">
            <v>-0.3</v>
          </cell>
          <cell r="BV184">
            <v>0.5</v>
          </cell>
          <cell r="BW184">
            <v>-0.9</v>
          </cell>
          <cell r="BX184">
            <v>-0.5</v>
          </cell>
          <cell r="BY184">
            <v>2.4</v>
          </cell>
          <cell r="BZ184">
            <v>3.2</v>
          </cell>
          <cell r="CA184">
            <v>2.6</v>
          </cell>
          <cell r="CB184">
            <v>2.7</v>
          </cell>
          <cell r="CC184">
            <v>0.4</v>
          </cell>
          <cell r="CD184">
            <v>0.4</v>
          </cell>
          <cell r="CE184">
            <v>-0.4</v>
          </cell>
          <cell r="CF184">
            <v>1.3</v>
          </cell>
          <cell r="CG184">
            <v>4.0999999999999996</v>
          </cell>
          <cell r="CH184">
            <v>-3.3</v>
          </cell>
          <cell r="CI184">
            <v>-1.2</v>
          </cell>
          <cell r="CJ184">
            <v>-0.1</v>
          </cell>
          <cell r="CK184">
            <v>1.5</v>
          </cell>
          <cell r="CL184">
            <v>0.1</v>
          </cell>
          <cell r="CM184">
            <v>1.8</v>
          </cell>
          <cell r="CN184">
            <v>0.4</v>
          </cell>
          <cell r="CO184">
            <v>-0.5</v>
          </cell>
          <cell r="CP184">
            <v>0.2</v>
          </cell>
          <cell r="CQ184">
            <v>3.4</v>
          </cell>
          <cell r="CR184">
            <v>2.5</v>
          </cell>
          <cell r="CS184">
            <v>2.7</v>
          </cell>
          <cell r="CT184">
            <v>0.1</v>
          </cell>
          <cell r="CU184">
            <v>-0.7</v>
          </cell>
          <cell r="CV184">
            <v>-0.5</v>
          </cell>
          <cell r="CW184">
            <v>-0.6</v>
          </cell>
          <cell r="CX184">
            <v>0.7</v>
          </cell>
          <cell r="CY184">
            <v>0.5</v>
          </cell>
          <cell r="CZ184">
            <v>0.7</v>
          </cell>
          <cell r="DA184">
            <v>2.5</v>
          </cell>
          <cell r="DB184">
            <v>1.4</v>
          </cell>
          <cell r="DC184">
            <v>0.4</v>
          </cell>
          <cell r="DD184">
            <v>0.3</v>
          </cell>
          <cell r="DE184">
            <v>0.3</v>
          </cell>
          <cell r="DF184">
            <v>0.4</v>
          </cell>
          <cell r="DG184">
            <v>5973</v>
          </cell>
          <cell r="DH184">
            <v>1169</v>
          </cell>
          <cell r="DI184">
            <v>7148</v>
          </cell>
          <cell r="DJ184">
            <v>2528</v>
          </cell>
          <cell r="DK184">
            <v>3453</v>
          </cell>
          <cell r="DL184">
            <v>2097</v>
          </cell>
          <cell r="DM184">
            <v>3888</v>
          </cell>
          <cell r="DN184">
            <v>10883</v>
          </cell>
          <cell r="DO184">
            <v>2024</v>
          </cell>
          <cell r="DP184">
            <v>12527</v>
          </cell>
          <cell r="DQ184">
            <v>6363</v>
          </cell>
          <cell r="DR184">
            <v>5981</v>
          </cell>
          <cell r="DS184">
            <v>3714</v>
          </cell>
          <cell r="DT184">
            <v>4632</v>
          </cell>
          <cell r="DU184">
            <v>6860</v>
          </cell>
          <cell r="DV184">
            <v>26849</v>
          </cell>
          <cell r="DW184">
            <v>5150</v>
          </cell>
          <cell r="DX184">
            <v>310</v>
          </cell>
          <cell r="DY184">
            <v>3700</v>
          </cell>
          <cell r="DZ184">
            <v>9101</v>
          </cell>
          <cell r="EA184">
            <v>5316</v>
          </cell>
          <cell r="EB184">
            <v>3583</v>
          </cell>
          <cell r="EC184">
            <v>10815</v>
          </cell>
          <cell r="ED184">
            <v>19765</v>
          </cell>
          <cell r="EE184">
            <v>11646</v>
          </cell>
          <cell r="EF184">
            <v>11987</v>
          </cell>
          <cell r="EG184">
            <v>7874</v>
          </cell>
          <cell r="EH184">
            <v>4542</v>
          </cell>
          <cell r="EI184">
            <v>1283</v>
          </cell>
          <cell r="EJ184">
            <v>2178</v>
          </cell>
          <cell r="EK184">
            <v>6063</v>
          </cell>
          <cell r="EL184">
            <v>14040</v>
          </cell>
          <cell r="EM184">
            <v>3272</v>
          </cell>
          <cell r="EN184">
            <v>3358</v>
          </cell>
          <cell r="EO184">
            <v>6625</v>
          </cell>
          <cell r="EP184">
            <v>12132</v>
          </cell>
          <cell r="EQ184">
            <v>9367</v>
          </cell>
          <cell r="ER184">
            <v>21122</v>
          </cell>
          <cell r="ES184">
            <v>1330</v>
          </cell>
          <cell r="ET184">
            <v>7201</v>
          </cell>
          <cell r="EU184">
            <v>8532</v>
          </cell>
          <cell r="EV184">
            <v>2415</v>
          </cell>
          <cell r="EW184">
            <v>13634</v>
          </cell>
          <cell r="EX184">
            <v>15732</v>
          </cell>
          <cell r="EY184">
            <v>9952</v>
          </cell>
          <cell r="EZ184">
            <v>16260</v>
          </cell>
          <cell r="FA184">
            <v>15345</v>
          </cell>
          <cell r="FB184">
            <v>15665</v>
          </cell>
          <cell r="FC184">
            <v>2183</v>
          </cell>
          <cell r="FD184">
            <v>6121</v>
          </cell>
          <cell r="FE184">
            <v>27561</v>
          </cell>
          <cell r="FF184">
            <v>261528</v>
          </cell>
          <cell r="FG184">
            <v>23659</v>
          </cell>
          <cell r="FH184">
            <v>196</v>
          </cell>
          <cell r="FI184">
            <v>285126</v>
          </cell>
          <cell r="FJ184">
            <v>-7.4</v>
          </cell>
          <cell r="FK184">
            <v>7</v>
          </cell>
          <cell r="FL184">
            <v>-4.7</v>
          </cell>
          <cell r="FM184">
            <v>4.3</v>
          </cell>
          <cell r="FN184">
            <v>-3.9</v>
          </cell>
          <cell r="FO184">
            <v>2.4</v>
          </cell>
          <cell r="FP184">
            <v>1.5</v>
          </cell>
          <cell r="FQ184">
            <v>-0.7</v>
          </cell>
          <cell r="FR184">
            <v>9.6</v>
          </cell>
          <cell r="FS184">
            <v>0.5</v>
          </cell>
          <cell r="FT184">
            <v>-1.3</v>
          </cell>
          <cell r="FU184">
            <v>-0.5</v>
          </cell>
          <cell r="FV184">
            <v>5.0999999999999996</v>
          </cell>
          <cell r="FW184">
            <v>5.3</v>
          </cell>
          <cell r="FX184">
            <v>-0.7</v>
          </cell>
          <cell r="FY184">
            <v>1.6</v>
          </cell>
          <cell r="FZ184">
            <v>1</v>
          </cell>
          <cell r="GA184">
            <v>-0.6</v>
          </cell>
          <cell r="GB184">
            <v>-2.5</v>
          </cell>
          <cell r="GC184">
            <v>0</v>
          </cell>
          <cell r="GD184">
            <v>1.5</v>
          </cell>
          <cell r="GE184">
            <v>4</v>
          </cell>
          <cell r="GF184">
            <v>13.1</v>
          </cell>
          <cell r="GG184">
            <v>8.5</v>
          </cell>
          <cell r="GH184">
            <v>-0.9</v>
          </cell>
          <cell r="GI184">
            <v>0.6</v>
          </cell>
          <cell r="GJ184">
            <v>0.4</v>
          </cell>
          <cell r="GK184">
            <v>2.8</v>
          </cell>
          <cell r="GL184">
            <v>5.5</v>
          </cell>
          <cell r="GM184">
            <v>-6.5</v>
          </cell>
          <cell r="GN184">
            <v>-3.7</v>
          </cell>
          <cell r="GO184">
            <v>-1.2</v>
          </cell>
          <cell r="GP184">
            <v>1.5</v>
          </cell>
          <cell r="GQ184">
            <v>-1.2</v>
          </cell>
          <cell r="GR184">
            <v>0.3</v>
          </cell>
          <cell r="GS184">
            <v>1</v>
          </cell>
          <cell r="GT184">
            <v>-3.5</v>
          </cell>
          <cell r="GU184">
            <v>-0.5</v>
          </cell>
          <cell r="GV184">
            <v>3.2</v>
          </cell>
          <cell r="GW184">
            <v>2.8</v>
          </cell>
          <cell r="GX184">
            <v>2.9</v>
          </cell>
          <cell r="GY184">
            <v>-3.3</v>
          </cell>
          <cell r="GZ184">
            <v>-3.8</v>
          </cell>
          <cell r="HA184">
            <v>-3.7</v>
          </cell>
          <cell r="HB184">
            <v>-3.2</v>
          </cell>
          <cell r="HC184">
            <v>3.5</v>
          </cell>
          <cell r="HD184">
            <v>0.5</v>
          </cell>
          <cell r="HE184">
            <v>-0.8</v>
          </cell>
          <cell r="HF184">
            <v>4.2</v>
          </cell>
          <cell r="HG184">
            <v>2.1</v>
          </cell>
          <cell r="HH184">
            <v>0.4</v>
          </cell>
          <cell r="HI184">
            <v>0.6</v>
          </cell>
          <cell r="HJ184">
            <v>0</v>
          </cell>
          <cell r="HK184">
            <v>0.7</v>
          </cell>
          <cell r="HL184">
            <v>8932</v>
          </cell>
          <cell r="HM184">
            <v>1175</v>
          </cell>
          <cell r="HN184">
            <v>9936</v>
          </cell>
          <cell r="HO184">
            <v>2498</v>
          </cell>
          <cell r="HP184">
            <v>3406</v>
          </cell>
          <cell r="HQ184">
            <v>2140</v>
          </cell>
          <cell r="HR184">
            <v>3952</v>
          </cell>
          <cell r="HS184">
            <v>10838</v>
          </cell>
          <cell r="HT184">
            <v>2069</v>
          </cell>
          <cell r="HU184">
            <v>12520</v>
          </cell>
          <cell r="HV184">
            <v>6868</v>
          </cell>
          <cell r="HW184">
            <v>6004</v>
          </cell>
          <cell r="HX184">
            <v>3767</v>
          </cell>
          <cell r="HY184">
            <v>4657</v>
          </cell>
          <cell r="HZ184">
            <v>7109</v>
          </cell>
          <cell r="IA184">
            <v>27655</v>
          </cell>
          <cell r="IB184">
            <v>5021</v>
          </cell>
          <cell r="IC184">
            <v>290</v>
          </cell>
          <cell r="ID184">
            <v>3742</v>
          </cell>
          <cell r="IE184">
            <v>8953</v>
          </cell>
          <cell r="IF184">
            <v>5563</v>
          </cell>
          <cell r="IG184">
            <v>3669</v>
          </cell>
          <cell r="IH184">
            <v>11296</v>
          </cell>
          <cell r="II184">
            <v>20617</v>
          </cell>
          <cell r="IJ184">
            <v>11948</v>
          </cell>
          <cell r="IK184">
            <v>13205</v>
          </cell>
          <cell r="IL184">
            <v>8298</v>
          </cell>
          <cell r="IM184">
            <v>4819</v>
          </cell>
          <cell r="IN184">
            <v>1314</v>
          </cell>
          <cell r="IO184">
            <v>2193</v>
          </cell>
          <cell r="IP184">
            <v>6396</v>
          </cell>
          <cell r="IQ184">
            <v>14676</v>
          </cell>
        </row>
        <row r="185">
          <cell r="B185">
            <v>5497</v>
          </cell>
          <cell r="C185">
            <v>1227</v>
          </cell>
          <cell r="D185">
            <v>6769</v>
          </cell>
          <cell r="E185">
            <v>2563</v>
          </cell>
          <cell r="F185">
            <v>3289</v>
          </cell>
          <cell r="G185">
            <v>2210</v>
          </cell>
          <cell r="H185">
            <v>4007</v>
          </cell>
          <cell r="I185">
            <v>10806</v>
          </cell>
          <cell r="J185">
            <v>1894</v>
          </cell>
          <cell r="K185">
            <v>12346</v>
          </cell>
          <cell r="L185">
            <v>6293</v>
          </cell>
          <cell r="M185">
            <v>6067</v>
          </cell>
          <cell r="N185">
            <v>3744</v>
          </cell>
          <cell r="O185">
            <v>4867</v>
          </cell>
          <cell r="P185">
            <v>6846</v>
          </cell>
          <cell r="Q185">
            <v>27141</v>
          </cell>
          <cell r="R185">
            <v>5032</v>
          </cell>
          <cell r="S185">
            <v>308</v>
          </cell>
          <cell r="T185">
            <v>3591</v>
          </cell>
          <cell r="U185">
            <v>8859</v>
          </cell>
          <cell r="V185">
            <v>5332</v>
          </cell>
          <cell r="W185">
            <v>3641</v>
          </cell>
          <cell r="X185">
            <v>10423</v>
          </cell>
          <cell r="Y185">
            <v>19466</v>
          </cell>
          <cell r="Z185">
            <v>11652</v>
          </cell>
          <cell r="AA185">
            <v>12021</v>
          </cell>
          <cell r="AB185">
            <v>7743</v>
          </cell>
          <cell r="AC185">
            <v>4450</v>
          </cell>
          <cell r="AD185">
            <v>1293</v>
          </cell>
          <cell r="AE185">
            <v>2092</v>
          </cell>
          <cell r="AF185">
            <v>5840</v>
          </cell>
          <cell r="AG185">
            <v>13673</v>
          </cell>
          <cell r="AH185">
            <v>3307</v>
          </cell>
          <cell r="AI185">
            <v>3389</v>
          </cell>
          <cell r="AJ185">
            <v>6800</v>
          </cell>
          <cell r="AK185">
            <v>12199</v>
          </cell>
          <cell r="AL185">
            <v>9695</v>
          </cell>
          <cell r="AM185">
            <v>21445</v>
          </cell>
          <cell r="AN185">
            <v>1336</v>
          </cell>
          <cell r="AO185">
            <v>7144</v>
          </cell>
          <cell r="AP185">
            <v>8488</v>
          </cell>
          <cell r="AQ185">
            <v>2485</v>
          </cell>
          <cell r="AR185">
            <v>14001</v>
          </cell>
          <cell r="AS185">
            <v>16164</v>
          </cell>
          <cell r="AT185">
            <v>10031</v>
          </cell>
          <cell r="AU185">
            <v>16434</v>
          </cell>
          <cell r="AV185">
            <v>15416</v>
          </cell>
          <cell r="AW185">
            <v>15860</v>
          </cell>
          <cell r="AX185">
            <v>2206</v>
          </cell>
          <cell r="AY185">
            <v>6213</v>
          </cell>
          <cell r="AZ185">
            <v>27689</v>
          </cell>
          <cell r="BA185">
            <v>261916</v>
          </cell>
          <cell r="BB185">
            <v>23583</v>
          </cell>
          <cell r="BC185">
            <v>15</v>
          </cell>
          <cell r="BD185">
            <v>285239</v>
          </cell>
          <cell r="BE185">
            <v>-5.6</v>
          </cell>
          <cell r="BF185">
            <v>5.3</v>
          </cell>
          <cell r="BG185">
            <v>-3.3</v>
          </cell>
          <cell r="BH185">
            <v>1.4</v>
          </cell>
          <cell r="BI185">
            <v>-4</v>
          </cell>
          <cell r="BJ185">
            <v>3.5</v>
          </cell>
          <cell r="BK185">
            <v>3.1</v>
          </cell>
          <cell r="BL185">
            <v>-0.6</v>
          </cell>
          <cell r="BM185">
            <v>-1.6</v>
          </cell>
          <cell r="BN185">
            <v>-0.7</v>
          </cell>
          <cell r="BO185">
            <v>-1.5</v>
          </cell>
          <cell r="BP185">
            <v>-1.4</v>
          </cell>
          <cell r="BQ185">
            <v>3</v>
          </cell>
          <cell r="BR185">
            <v>4.3</v>
          </cell>
          <cell r="BS185">
            <v>-0.5</v>
          </cell>
          <cell r="BT185">
            <v>0.8</v>
          </cell>
          <cell r="BU185">
            <v>-1.2</v>
          </cell>
          <cell r="BV185">
            <v>-0.5</v>
          </cell>
          <cell r="BW185">
            <v>-2.4</v>
          </cell>
          <cell r="BX185">
            <v>-1.6</v>
          </cell>
          <cell r="BY185">
            <v>-0.1</v>
          </cell>
          <cell r="BZ185">
            <v>2.4</v>
          </cell>
          <cell r="CA185">
            <v>1.8</v>
          </cell>
          <cell r="CB185">
            <v>1.6</v>
          </cell>
          <cell r="CC185">
            <v>-0.3</v>
          </cell>
          <cell r="CD185">
            <v>0.5</v>
          </cell>
          <cell r="CE185">
            <v>-1</v>
          </cell>
          <cell r="CF185">
            <v>0.2</v>
          </cell>
          <cell r="CG185">
            <v>2.2000000000000002</v>
          </cell>
          <cell r="CH185">
            <v>-5.0999999999999996</v>
          </cell>
          <cell r="CI185">
            <v>-3.9</v>
          </cell>
          <cell r="CJ185">
            <v>-2.1</v>
          </cell>
          <cell r="CK185">
            <v>1.4</v>
          </cell>
          <cell r="CL185">
            <v>0.7</v>
          </cell>
          <cell r="CM185">
            <v>1.6</v>
          </cell>
          <cell r="CN185">
            <v>0.5</v>
          </cell>
          <cell r="CO185">
            <v>1.4</v>
          </cell>
          <cell r="CP185">
            <v>0.8</v>
          </cell>
          <cell r="CQ185">
            <v>0.8</v>
          </cell>
          <cell r="CR185">
            <v>-0.4</v>
          </cell>
          <cell r="CS185">
            <v>-0.1</v>
          </cell>
          <cell r="CT185">
            <v>1</v>
          </cell>
          <cell r="CU185">
            <v>0.8</v>
          </cell>
          <cell r="CV185">
            <v>0.9</v>
          </cell>
          <cell r="CW185">
            <v>-0.5</v>
          </cell>
          <cell r="CX185">
            <v>1.3</v>
          </cell>
          <cell r="CY185">
            <v>0.5</v>
          </cell>
          <cell r="CZ185">
            <v>0.7</v>
          </cell>
          <cell r="DA185">
            <v>2.7</v>
          </cell>
          <cell r="DB185">
            <v>1.8</v>
          </cell>
          <cell r="DC185">
            <v>0.5</v>
          </cell>
          <cell r="DD185">
            <v>0.3</v>
          </cell>
          <cell r="DE185">
            <v>0</v>
          </cell>
          <cell r="DF185">
            <v>0.2</v>
          </cell>
          <cell r="DG185">
            <v>5407</v>
          </cell>
          <cell r="DH185">
            <v>1218</v>
          </cell>
          <cell r="DI185">
            <v>6674</v>
          </cell>
          <cell r="DJ185">
            <v>2638</v>
          </cell>
          <cell r="DK185">
            <v>3244</v>
          </cell>
          <cell r="DL185">
            <v>2243</v>
          </cell>
          <cell r="DM185">
            <v>3917</v>
          </cell>
          <cell r="DN185">
            <v>10793</v>
          </cell>
          <cell r="DO185">
            <v>1871</v>
          </cell>
          <cell r="DP185">
            <v>12312</v>
          </cell>
          <cell r="DQ185">
            <v>6352</v>
          </cell>
          <cell r="DR185">
            <v>6489</v>
          </cell>
          <cell r="DS185">
            <v>3647</v>
          </cell>
          <cell r="DT185">
            <v>4921</v>
          </cell>
          <cell r="DU185">
            <v>6879</v>
          </cell>
          <cell r="DV185">
            <v>27429</v>
          </cell>
          <cell r="DW185">
            <v>4997</v>
          </cell>
          <cell r="DX185">
            <v>312</v>
          </cell>
          <cell r="DY185">
            <v>3555</v>
          </cell>
          <cell r="DZ185">
            <v>8786</v>
          </cell>
          <cell r="EA185">
            <v>5446</v>
          </cell>
          <cell r="EB185">
            <v>3638</v>
          </cell>
          <cell r="EC185">
            <v>9941</v>
          </cell>
          <cell r="ED185">
            <v>19079</v>
          </cell>
          <cell r="EE185">
            <v>11611</v>
          </cell>
          <cell r="EF185">
            <v>11983</v>
          </cell>
          <cell r="EG185">
            <v>7692</v>
          </cell>
          <cell r="EH185">
            <v>4362</v>
          </cell>
          <cell r="EI185">
            <v>1306</v>
          </cell>
          <cell r="EJ185">
            <v>2104</v>
          </cell>
          <cell r="EK185">
            <v>5862</v>
          </cell>
          <cell r="EL185">
            <v>13650</v>
          </cell>
          <cell r="EM185">
            <v>3291</v>
          </cell>
          <cell r="EN185">
            <v>3650</v>
          </cell>
          <cell r="EO185">
            <v>6900</v>
          </cell>
          <cell r="EP185">
            <v>12194</v>
          </cell>
          <cell r="EQ185">
            <v>9764</v>
          </cell>
          <cell r="ER185">
            <v>21489</v>
          </cell>
          <cell r="ES185">
            <v>1373</v>
          </cell>
          <cell r="ET185">
            <v>7287</v>
          </cell>
          <cell r="EU185">
            <v>8673</v>
          </cell>
          <cell r="EV185">
            <v>2478</v>
          </cell>
          <cell r="EW185">
            <v>13971</v>
          </cell>
          <cell r="EX185">
            <v>16127</v>
          </cell>
          <cell r="EY185">
            <v>10094</v>
          </cell>
          <cell r="EZ185">
            <v>16735</v>
          </cell>
          <cell r="FA185">
            <v>15416</v>
          </cell>
          <cell r="FB185">
            <v>15819</v>
          </cell>
          <cell r="FC185">
            <v>2169</v>
          </cell>
          <cell r="FD185">
            <v>6204</v>
          </cell>
          <cell r="FE185">
            <v>27688</v>
          </cell>
          <cell r="FF185">
            <v>262000</v>
          </cell>
          <cell r="FG185">
            <v>23441</v>
          </cell>
          <cell r="FH185">
            <v>81</v>
          </cell>
          <cell r="FI185">
            <v>285241</v>
          </cell>
          <cell r="FJ185">
            <v>-9.5</v>
          </cell>
          <cell r="FK185">
            <v>4.2</v>
          </cell>
          <cell r="FL185">
            <v>-6.6</v>
          </cell>
          <cell r="FM185">
            <v>4.3</v>
          </cell>
          <cell r="FN185">
            <v>-6.1</v>
          </cell>
          <cell r="FO185">
            <v>7</v>
          </cell>
          <cell r="FP185">
            <v>0.7</v>
          </cell>
          <cell r="FQ185">
            <v>-0.8</v>
          </cell>
          <cell r="FR185">
            <v>-7.6</v>
          </cell>
          <cell r="FS185">
            <v>-1.7</v>
          </cell>
          <cell r="FT185">
            <v>-0.2</v>
          </cell>
          <cell r="FU185">
            <v>8.5</v>
          </cell>
          <cell r="FV185">
            <v>-1.8</v>
          </cell>
          <cell r="FW185">
            <v>6.2</v>
          </cell>
          <cell r="FX185">
            <v>0.3</v>
          </cell>
          <cell r="FY185">
            <v>2.2000000000000002</v>
          </cell>
          <cell r="FZ185">
            <v>-3</v>
          </cell>
          <cell r="GA185">
            <v>0.8</v>
          </cell>
          <cell r="GB185">
            <v>-3.9</v>
          </cell>
          <cell r="GC185">
            <v>-3.5</v>
          </cell>
          <cell r="GD185">
            <v>2.4</v>
          </cell>
          <cell r="GE185">
            <v>1.5</v>
          </cell>
          <cell r="GF185">
            <v>-8.1</v>
          </cell>
          <cell r="GG185">
            <v>-3.5</v>
          </cell>
          <cell r="GH185">
            <v>-0.3</v>
          </cell>
          <cell r="GI185">
            <v>0</v>
          </cell>
          <cell r="GJ185">
            <v>-2.2999999999999998</v>
          </cell>
          <cell r="GK185">
            <v>-4</v>
          </cell>
          <cell r="GL185">
            <v>1.8</v>
          </cell>
          <cell r="GM185">
            <v>-3.4</v>
          </cell>
          <cell r="GN185">
            <v>-3.3</v>
          </cell>
          <cell r="GO185">
            <v>-2.8</v>
          </cell>
          <cell r="GP185">
            <v>0.6</v>
          </cell>
          <cell r="GQ185">
            <v>8.6999999999999993</v>
          </cell>
          <cell r="GR185">
            <v>4.0999999999999996</v>
          </cell>
          <cell r="GS185">
            <v>0.5</v>
          </cell>
          <cell r="GT185">
            <v>4.2</v>
          </cell>
          <cell r="GU185">
            <v>1.7</v>
          </cell>
          <cell r="GV185">
            <v>3.3</v>
          </cell>
          <cell r="GW185">
            <v>1.2</v>
          </cell>
          <cell r="GX185">
            <v>1.6</v>
          </cell>
          <cell r="GY185">
            <v>2.6</v>
          </cell>
          <cell r="GZ185">
            <v>2.5</v>
          </cell>
          <cell r="HA185">
            <v>2.5</v>
          </cell>
          <cell r="HB185">
            <v>1.4</v>
          </cell>
          <cell r="HC185">
            <v>2.9</v>
          </cell>
          <cell r="HD185">
            <v>0.5</v>
          </cell>
          <cell r="HE185">
            <v>1</v>
          </cell>
          <cell r="HF185">
            <v>-0.7</v>
          </cell>
          <cell r="HG185">
            <v>1.4</v>
          </cell>
          <cell r="HH185">
            <v>0.5</v>
          </cell>
          <cell r="HI185">
            <v>0.2</v>
          </cell>
          <cell r="HJ185">
            <v>-0.9</v>
          </cell>
          <cell r="HK185">
            <v>0</v>
          </cell>
          <cell r="HL185">
            <v>5009</v>
          </cell>
          <cell r="HM185">
            <v>1217</v>
          </cell>
          <cell r="HN185">
            <v>6294</v>
          </cell>
          <cell r="HO185">
            <v>2577</v>
          </cell>
          <cell r="HP185">
            <v>3116</v>
          </cell>
          <cell r="HQ185">
            <v>2123</v>
          </cell>
          <cell r="HR185">
            <v>3844</v>
          </cell>
          <cell r="HS185">
            <v>10427</v>
          </cell>
          <cell r="HT185">
            <v>1801</v>
          </cell>
          <cell r="HU185">
            <v>11889</v>
          </cell>
          <cell r="HV185">
            <v>6194</v>
          </cell>
          <cell r="HW185">
            <v>6378</v>
          </cell>
          <cell r="HX185">
            <v>3522</v>
          </cell>
          <cell r="HY185">
            <v>4567</v>
          </cell>
          <cell r="HZ185">
            <v>6444</v>
          </cell>
          <cell r="IA185">
            <v>26265</v>
          </cell>
          <cell r="IB185">
            <v>4976</v>
          </cell>
          <cell r="IC185">
            <v>268</v>
          </cell>
          <cell r="ID185">
            <v>3635</v>
          </cell>
          <cell r="IE185">
            <v>8787</v>
          </cell>
          <cell r="IF185">
            <v>4978</v>
          </cell>
          <cell r="IG185">
            <v>3470</v>
          </cell>
          <cell r="IH185">
            <v>9332</v>
          </cell>
          <cell r="II185">
            <v>17780</v>
          </cell>
          <cell r="IJ185">
            <v>11135</v>
          </cell>
          <cell r="IK185">
            <v>11402</v>
          </cell>
          <cell r="IL185">
            <v>7494</v>
          </cell>
          <cell r="IM185">
            <v>4162</v>
          </cell>
          <cell r="IN185">
            <v>1247</v>
          </cell>
          <cell r="IO185">
            <v>2040</v>
          </cell>
          <cell r="IP185">
            <v>5629</v>
          </cell>
          <cell r="IQ185">
            <v>13098</v>
          </cell>
        </row>
        <row r="186">
          <cell r="B186">
            <v>5741</v>
          </cell>
          <cell r="C186">
            <v>1297</v>
          </cell>
          <cell r="D186">
            <v>7093</v>
          </cell>
          <cell r="E186">
            <v>2584</v>
          </cell>
          <cell r="F186">
            <v>3193</v>
          </cell>
          <cell r="G186">
            <v>2168</v>
          </cell>
          <cell r="H186">
            <v>4095</v>
          </cell>
          <cell r="I186">
            <v>10719</v>
          </cell>
          <cell r="J186">
            <v>1772</v>
          </cell>
          <cell r="K186">
            <v>12168</v>
          </cell>
          <cell r="L186">
            <v>6198</v>
          </cell>
          <cell r="M186">
            <v>5870</v>
          </cell>
          <cell r="N186">
            <v>3792</v>
          </cell>
          <cell r="O186">
            <v>5021</v>
          </cell>
          <cell r="P186">
            <v>6821</v>
          </cell>
          <cell r="Q186">
            <v>27142</v>
          </cell>
          <cell r="R186">
            <v>5002</v>
          </cell>
          <cell r="S186">
            <v>307</v>
          </cell>
          <cell r="T186">
            <v>3499</v>
          </cell>
          <cell r="U186">
            <v>8741</v>
          </cell>
          <cell r="V186">
            <v>5306</v>
          </cell>
          <cell r="W186">
            <v>3653</v>
          </cell>
          <cell r="X186">
            <v>10676</v>
          </cell>
          <cell r="Y186">
            <v>19736</v>
          </cell>
          <cell r="Z186">
            <v>11715</v>
          </cell>
          <cell r="AA186">
            <v>12173</v>
          </cell>
          <cell r="AB186">
            <v>7755</v>
          </cell>
          <cell r="AC186">
            <v>4472</v>
          </cell>
          <cell r="AD186">
            <v>1291</v>
          </cell>
          <cell r="AE186">
            <v>2042</v>
          </cell>
          <cell r="AF186">
            <v>5639</v>
          </cell>
          <cell r="AG186">
            <v>13435</v>
          </cell>
          <cell r="AH186">
            <v>3342</v>
          </cell>
          <cell r="AI186">
            <v>3444</v>
          </cell>
          <cell r="AJ186">
            <v>6858</v>
          </cell>
          <cell r="AK186">
            <v>12326</v>
          </cell>
          <cell r="AL186">
            <v>10040</v>
          </cell>
          <cell r="AM186">
            <v>21845</v>
          </cell>
          <cell r="AN186">
            <v>1318</v>
          </cell>
          <cell r="AO186">
            <v>6994</v>
          </cell>
          <cell r="AP186">
            <v>8325</v>
          </cell>
          <cell r="AQ186">
            <v>2549</v>
          </cell>
          <cell r="AR186">
            <v>14358</v>
          </cell>
          <cell r="AS186">
            <v>16577</v>
          </cell>
          <cell r="AT186">
            <v>10031</v>
          </cell>
          <cell r="AU186">
            <v>16451</v>
          </cell>
          <cell r="AV186">
            <v>15486</v>
          </cell>
          <cell r="AW186">
            <v>16028</v>
          </cell>
          <cell r="AX186">
            <v>2268</v>
          </cell>
          <cell r="AY186">
            <v>6326</v>
          </cell>
          <cell r="AZ186">
            <v>27836</v>
          </cell>
          <cell r="BA186">
            <v>263592</v>
          </cell>
          <cell r="BB186">
            <v>23763</v>
          </cell>
          <cell r="BC186">
            <v>97</v>
          </cell>
          <cell r="BD186">
            <v>287179</v>
          </cell>
          <cell r="BE186">
            <v>4.4000000000000004</v>
          </cell>
          <cell r="BF186">
            <v>5.7</v>
          </cell>
          <cell r="BG186">
            <v>4.8</v>
          </cell>
          <cell r="BH186">
            <v>0.8</v>
          </cell>
          <cell r="BI186">
            <v>-2.9</v>
          </cell>
          <cell r="BJ186">
            <v>-1.9</v>
          </cell>
          <cell r="BK186">
            <v>2.2000000000000002</v>
          </cell>
          <cell r="BL186">
            <v>-0.8</v>
          </cell>
          <cell r="BM186">
            <v>-6.4</v>
          </cell>
          <cell r="BN186">
            <v>-1.4</v>
          </cell>
          <cell r="BO186">
            <v>-1.5</v>
          </cell>
          <cell r="BP186">
            <v>-3.2</v>
          </cell>
          <cell r="BQ186">
            <v>1.3</v>
          </cell>
          <cell r="BR186">
            <v>3.2</v>
          </cell>
          <cell r="BS186">
            <v>-0.4</v>
          </cell>
          <cell r="BT186">
            <v>0</v>
          </cell>
          <cell r="BU186">
            <v>-0.6</v>
          </cell>
          <cell r="BV186">
            <v>-0.4</v>
          </cell>
          <cell r="BW186">
            <v>-2.6</v>
          </cell>
          <cell r="BX186">
            <v>-1.3</v>
          </cell>
          <cell r="BY186">
            <v>-0.5</v>
          </cell>
          <cell r="BZ186">
            <v>0.3</v>
          </cell>
          <cell r="CA186">
            <v>2.4</v>
          </cell>
          <cell r="CB186">
            <v>1.4</v>
          </cell>
          <cell r="CC186">
            <v>0.5</v>
          </cell>
          <cell r="CD186">
            <v>1.3</v>
          </cell>
          <cell r="CE186">
            <v>0.2</v>
          </cell>
          <cell r="CF186">
            <v>0.5</v>
          </cell>
          <cell r="CG186">
            <v>-0.1</v>
          </cell>
          <cell r="CH186">
            <v>-2.4</v>
          </cell>
          <cell r="CI186">
            <v>-3.4</v>
          </cell>
          <cell r="CJ186">
            <v>-1.7</v>
          </cell>
          <cell r="CK186">
            <v>1.1000000000000001</v>
          </cell>
          <cell r="CL186">
            <v>1.6</v>
          </cell>
          <cell r="CM186">
            <v>0.8</v>
          </cell>
          <cell r="CN186">
            <v>1</v>
          </cell>
          <cell r="CO186">
            <v>3.6</v>
          </cell>
          <cell r="CP186">
            <v>1.9</v>
          </cell>
          <cell r="CQ186">
            <v>-1.4</v>
          </cell>
          <cell r="CR186">
            <v>-2.1</v>
          </cell>
          <cell r="CS186">
            <v>-1.9</v>
          </cell>
          <cell r="CT186">
            <v>2.6</v>
          </cell>
          <cell r="CU186">
            <v>2.5</v>
          </cell>
          <cell r="CV186">
            <v>2.6</v>
          </cell>
          <cell r="CW186">
            <v>0</v>
          </cell>
          <cell r="CX186">
            <v>0.1</v>
          </cell>
          <cell r="CY186">
            <v>0.5</v>
          </cell>
          <cell r="CZ186">
            <v>1.1000000000000001</v>
          </cell>
          <cell r="DA186">
            <v>2.8</v>
          </cell>
          <cell r="DB186">
            <v>1.8</v>
          </cell>
          <cell r="DC186">
            <v>0.5</v>
          </cell>
          <cell r="DD186">
            <v>0.6</v>
          </cell>
          <cell r="DE186">
            <v>0.8</v>
          </cell>
          <cell r="DF186">
            <v>0.7</v>
          </cell>
          <cell r="DG186">
            <v>5471</v>
          </cell>
          <cell r="DH186">
            <v>1343</v>
          </cell>
          <cell r="DI186">
            <v>6892</v>
          </cell>
          <cell r="DJ186">
            <v>2525</v>
          </cell>
          <cell r="DK186">
            <v>3153</v>
          </cell>
          <cell r="DL186">
            <v>2205</v>
          </cell>
          <cell r="DM186">
            <v>4237</v>
          </cell>
          <cell r="DN186">
            <v>10683</v>
          </cell>
          <cell r="DO186">
            <v>1784</v>
          </cell>
          <cell r="DP186">
            <v>12135</v>
          </cell>
          <cell r="DQ186">
            <v>6164</v>
          </cell>
          <cell r="DR186">
            <v>5607</v>
          </cell>
          <cell r="DS186">
            <v>3869</v>
          </cell>
          <cell r="DT186">
            <v>5074</v>
          </cell>
          <cell r="DU186">
            <v>6790</v>
          </cell>
          <cell r="DV186">
            <v>27079</v>
          </cell>
          <cell r="DW186">
            <v>4963</v>
          </cell>
          <cell r="DX186">
            <v>298</v>
          </cell>
          <cell r="DY186">
            <v>3501</v>
          </cell>
          <cell r="DZ186">
            <v>8701</v>
          </cell>
          <cell r="EA186">
            <v>5205</v>
          </cell>
          <cell r="EB186">
            <v>3696</v>
          </cell>
          <cell r="EC186">
            <v>10741</v>
          </cell>
          <cell r="ED186">
            <v>19752</v>
          </cell>
          <cell r="EE186">
            <v>11701</v>
          </cell>
          <cell r="EF186">
            <v>12141</v>
          </cell>
          <cell r="EG186">
            <v>7703</v>
          </cell>
          <cell r="EH186">
            <v>4439</v>
          </cell>
          <cell r="EI186">
            <v>1277</v>
          </cell>
          <cell r="EJ186">
            <v>2006</v>
          </cell>
          <cell r="EK186">
            <v>5590</v>
          </cell>
          <cell r="EL186">
            <v>13304</v>
          </cell>
          <cell r="EM186">
            <v>3324</v>
          </cell>
          <cell r="EN186">
            <v>3486</v>
          </cell>
          <cell r="EO186">
            <v>6800</v>
          </cell>
          <cell r="EP186">
            <v>12348</v>
          </cell>
          <cell r="EQ186">
            <v>9964</v>
          </cell>
          <cell r="ER186">
            <v>21819</v>
          </cell>
          <cell r="ES186">
            <v>1274</v>
          </cell>
          <cell r="ET186">
            <v>6878</v>
          </cell>
          <cell r="EU186">
            <v>8156</v>
          </cell>
          <cell r="EV186">
            <v>2558</v>
          </cell>
          <cell r="EW186">
            <v>14457</v>
          </cell>
          <cell r="EX186">
            <v>16674</v>
          </cell>
          <cell r="EY186">
            <v>10001</v>
          </cell>
          <cell r="EZ186">
            <v>16455</v>
          </cell>
          <cell r="FA186">
            <v>15487</v>
          </cell>
          <cell r="FB186">
            <v>16075</v>
          </cell>
          <cell r="FC186">
            <v>2295</v>
          </cell>
          <cell r="FD186">
            <v>6307</v>
          </cell>
          <cell r="FE186">
            <v>27843</v>
          </cell>
          <cell r="FF186">
            <v>262935</v>
          </cell>
          <cell r="FG186">
            <v>23663</v>
          </cell>
          <cell r="FH186">
            <v>-113</v>
          </cell>
          <cell r="FI186">
            <v>286188</v>
          </cell>
          <cell r="FJ186">
            <v>1.2</v>
          </cell>
          <cell r="FK186">
            <v>10.3</v>
          </cell>
          <cell r="FL186">
            <v>3.3</v>
          </cell>
          <cell r="FM186">
            <v>-4.2</v>
          </cell>
          <cell r="FN186">
            <v>-2.8</v>
          </cell>
          <cell r="FO186">
            <v>-1.7</v>
          </cell>
          <cell r="FP186">
            <v>8.1999999999999993</v>
          </cell>
          <cell r="FQ186">
            <v>-1</v>
          </cell>
          <cell r="FR186">
            <v>-4.5999999999999996</v>
          </cell>
          <cell r="FS186">
            <v>-1.4</v>
          </cell>
          <cell r="FT186">
            <v>-3</v>
          </cell>
          <cell r="FU186">
            <v>-13.6</v>
          </cell>
          <cell r="FV186">
            <v>6.1</v>
          </cell>
          <cell r="FW186">
            <v>3.1</v>
          </cell>
          <cell r="FX186">
            <v>-1.3</v>
          </cell>
          <cell r="FY186">
            <v>-1.3</v>
          </cell>
          <cell r="FZ186">
            <v>-0.7</v>
          </cell>
          <cell r="GA186">
            <v>-4.5</v>
          </cell>
          <cell r="GB186">
            <v>-1.5</v>
          </cell>
          <cell r="GC186">
            <v>-1</v>
          </cell>
          <cell r="GD186">
            <v>-4.4000000000000004</v>
          </cell>
          <cell r="GE186">
            <v>1.6</v>
          </cell>
          <cell r="GF186">
            <v>8</v>
          </cell>
          <cell r="GG186">
            <v>3.5</v>
          </cell>
          <cell r="GH186">
            <v>0.8</v>
          </cell>
          <cell r="GI186">
            <v>1.3</v>
          </cell>
          <cell r="GJ186">
            <v>0.2</v>
          </cell>
          <cell r="GK186">
            <v>1.8</v>
          </cell>
          <cell r="GL186">
            <v>-2.2000000000000002</v>
          </cell>
          <cell r="GM186">
            <v>-4.7</v>
          </cell>
          <cell r="GN186">
            <v>-4.5999999999999996</v>
          </cell>
          <cell r="GO186">
            <v>-2.5</v>
          </cell>
          <cell r="GP186">
            <v>1</v>
          </cell>
          <cell r="GQ186">
            <v>-4.5</v>
          </cell>
          <cell r="GR186">
            <v>-1.4</v>
          </cell>
          <cell r="GS186">
            <v>1.3</v>
          </cell>
          <cell r="GT186">
            <v>2.1</v>
          </cell>
          <cell r="GU186">
            <v>1.5</v>
          </cell>
          <cell r="GV186">
            <v>-7.2</v>
          </cell>
          <cell r="GW186">
            <v>-5.6</v>
          </cell>
          <cell r="GX186">
            <v>-6</v>
          </cell>
          <cell r="GY186">
            <v>3.2</v>
          </cell>
          <cell r="GZ186">
            <v>3.5</v>
          </cell>
          <cell r="HA186">
            <v>3.4</v>
          </cell>
          <cell r="HB186">
            <v>-0.9</v>
          </cell>
          <cell r="HC186">
            <v>-1.7</v>
          </cell>
          <cell r="HD186">
            <v>0.5</v>
          </cell>
          <cell r="HE186">
            <v>1.6</v>
          </cell>
          <cell r="HF186">
            <v>5.8</v>
          </cell>
          <cell r="HG186">
            <v>1.7</v>
          </cell>
          <cell r="HH186">
            <v>0.6</v>
          </cell>
          <cell r="HI186">
            <v>0.4</v>
          </cell>
          <cell r="HJ186">
            <v>0.9</v>
          </cell>
          <cell r="HK186">
            <v>0.3</v>
          </cell>
          <cell r="HL186">
            <v>4217</v>
          </cell>
          <cell r="HM186">
            <v>1335</v>
          </cell>
          <cell r="HN186">
            <v>5693</v>
          </cell>
          <cell r="HO186">
            <v>2539</v>
          </cell>
          <cell r="HP186">
            <v>3114</v>
          </cell>
          <cell r="HQ186">
            <v>2218</v>
          </cell>
          <cell r="HR186">
            <v>4224</v>
          </cell>
          <cell r="HS186">
            <v>10644</v>
          </cell>
          <cell r="HT186">
            <v>1830</v>
          </cell>
          <cell r="HU186">
            <v>12128</v>
          </cell>
          <cell r="HV186">
            <v>5939</v>
          </cell>
          <cell r="HW186">
            <v>5552</v>
          </cell>
          <cell r="HX186">
            <v>3896</v>
          </cell>
          <cell r="HY186">
            <v>5226</v>
          </cell>
          <cell r="HZ186">
            <v>6705</v>
          </cell>
          <cell r="IA186">
            <v>26959</v>
          </cell>
          <cell r="IB186">
            <v>4959</v>
          </cell>
          <cell r="IC186">
            <v>317</v>
          </cell>
          <cell r="ID186">
            <v>3407</v>
          </cell>
          <cell r="IE186">
            <v>8639</v>
          </cell>
          <cell r="IF186">
            <v>5200</v>
          </cell>
          <cell r="IG186">
            <v>4007</v>
          </cell>
          <cell r="IH186">
            <v>10346</v>
          </cell>
          <cell r="II186">
            <v>19586</v>
          </cell>
          <cell r="IJ186">
            <v>11735</v>
          </cell>
          <cell r="IK186">
            <v>11767</v>
          </cell>
          <cell r="IL186">
            <v>7500</v>
          </cell>
          <cell r="IM186">
            <v>4314</v>
          </cell>
          <cell r="IN186">
            <v>1243</v>
          </cell>
          <cell r="IO186">
            <v>1991</v>
          </cell>
          <cell r="IP186">
            <v>5453</v>
          </cell>
          <cell r="IQ186">
            <v>12999</v>
          </cell>
        </row>
        <row r="187">
          <cell r="B187">
            <v>6535</v>
          </cell>
          <cell r="C187">
            <v>1333</v>
          </cell>
          <cell r="D187">
            <v>7897</v>
          </cell>
          <cell r="E187">
            <v>2587</v>
          </cell>
          <cell r="F187">
            <v>3152</v>
          </cell>
          <cell r="G187">
            <v>2075</v>
          </cell>
          <cell r="H187">
            <v>4092</v>
          </cell>
          <cell r="I187">
            <v>10636</v>
          </cell>
          <cell r="J187">
            <v>1687</v>
          </cell>
          <cell r="K187">
            <v>12022</v>
          </cell>
          <cell r="L187">
            <v>6205</v>
          </cell>
          <cell r="M187">
            <v>5746</v>
          </cell>
          <cell r="N187">
            <v>3783</v>
          </cell>
          <cell r="O187">
            <v>5049</v>
          </cell>
          <cell r="P187">
            <v>6858</v>
          </cell>
          <cell r="Q187">
            <v>27112</v>
          </cell>
          <cell r="R187">
            <v>5032</v>
          </cell>
          <cell r="S187">
            <v>309</v>
          </cell>
          <cell r="T187">
            <v>3477</v>
          </cell>
          <cell r="U187">
            <v>8760</v>
          </cell>
          <cell r="V187">
            <v>5401</v>
          </cell>
          <cell r="W187">
            <v>3688</v>
          </cell>
          <cell r="X187">
            <v>10894</v>
          </cell>
          <cell r="Y187">
            <v>20078</v>
          </cell>
          <cell r="Z187">
            <v>11912</v>
          </cell>
          <cell r="AA187">
            <v>12391</v>
          </cell>
          <cell r="AB187">
            <v>7860</v>
          </cell>
          <cell r="AC187">
            <v>4571</v>
          </cell>
          <cell r="AD187">
            <v>1304</v>
          </cell>
          <cell r="AE187">
            <v>2081</v>
          </cell>
          <cell r="AF187">
            <v>5678</v>
          </cell>
          <cell r="AG187">
            <v>13609</v>
          </cell>
          <cell r="AH187">
            <v>3360</v>
          </cell>
          <cell r="AI187">
            <v>3527</v>
          </cell>
          <cell r="AJ187">
            <v>6888</v>
          </cell>
          <cell r="AK187">
            <v>12468</v>
          </cell>
          <cell r="AL187">
            <v>10395</v>
          </cell>
          <cell r="AM187">
            <v>22268</v>
          </cell>
          <cell r="AN187">
            <v>1307</v>
          </cell>
          <cell r="AO187">
            <v>6889</v>
          </cell>
          <cell r="AP187">
            <v>8213</v>
          </cell>
          <cell r="AQ187">
            <v>2602</v>
          </cell>
          <cell r="AR187">
            <v>14706</v>
          </cell>
          <cell r="AS187">
            <v>16964</v>
          </cell>
          <cell r="AT187">
            <v>10059</v>
          </cell>
          <cell r="AU187">
            <v>16387</v>
          </cell>
          <cell r="AV187">
            <v>15558</v>
          </cell>
          <cell r="AW187">
            <v>16240</v>
          </cell>
          <cell r="AX187">
            <v>2306</v>
          </cell>
          <cell r="AY187">
            <v>6399</v>
          </cell>
          <cell r="AZ187">
            <v>28017</v>
          </cell>
          <cell r="BA187">
            <v>266643</v>
          </cell>
          <cell r="BB187">
            <v>24137</v>
          </cell>
          <cell r="BC187">
            <v>204</v>
          </cell>
          <cell r="BD187">
            <v>290721</v>
          </cell>
          <cell r="BE187">
            <v>13.8</v>
          </cell>
          <cell r="BF187">
            <v>2.8</v>
          </cell>
          <cell r="BG187">
            <v>11.3</v>
          </cell>
          <cell r="BH187">
            <v>0.1</v>
          </cell>
          <cell r="BI187">
            <v>-1.3</v>
          </cell>
          <cell r="BJ187">
            <v>-4.2</v>
          </cell>
          <cell r="BK187">
            <v>-0.1</v>
          </cell>
          <cell r="BL187">
            <v>-0.8</v>
          </cell>
          <cell r="BM187">
            <v>-4.8</v>
          </cell>
          <cell r="BN187">
            <v>-1.2</v>
          </cell>
          <cell r="BO187">
            <v>0.1</v>
          </cell>
          <cell r="BP187">
            <v>-2.1</v>
          </cell>
          <cell r="BQ187">
            <v>-0.2</v>
          </cell>
          <cell r="BR187">
            <v>0.6</v>
          </cell>
          <cell r="BS187">
            <v>0.5</v>
          </cell>
          <cell r="BT187">
            <v>-0.1</v>
          </cell>
          <cell r="BU187">
            <v>0.6</v>
          </cell>
          <cell r="BV187">
            <v>0.6</v>
          </cell>
          <cell r="BW187">
            <v>-0.7</v>
          </cell>
          <cell r="BX187">
            <v>0.2</v>
          </cell>
          <cell r="BY187">
            <v>1.8</v>
          </cell>
          <cell r="BZ187">
            <v>1</v>
          </cell>
          <cell r="CA187">
            <v>2</v>
          </cell>
          <cell r="CB187">
            <v>1.7</v>
          </cell>
          <cell r="CC187">
            <v>1.7</v>
          </cell>
          <cell r="CD187">
            <v>1.8</v>
          </cell>
          <cell r="CE187">
            <v>1.4</v>
          </cell>
          <cell r="CF187">
            <v>2.2000000000000002</v>
          </cell>
          <cell r="CG187">
            <v>1</v>
          </cell>
          <cell r="CH187">
            <v>1.9</v>
          </cell>
          <cell r="CI187">
            <v>0.7</v>
          </cell>
          <cell r="CJ187">
            <v>1.3</v>
          </cell>
          <cell r="CK187">
            <v>0.5</v>
          </cell>
          <cell r="CL187">
            <v>2.4</v>
          </cell>
          <cell r="CM187">
            <v>0.4</v>
          </cell>
          <cell r="CN187">
            <v>1.2</v>
          </cell>
          <cell r="CO187">
            <v>3.5</v>
          </cell>
          <cell r="CP187">
            <v>1.9</v>
          </cell>
          <cell r="CQ187">
            <v>-0.8</v>
          </cell>
          <cell r="CR187">
            <v>-1.5</v>
          </cell>
          <cell r="CS187">
            <v>-1.3</v>
          </cell>
          <cell r="CT187">
            <v>2.1</v>
          </cell>
          <cell r="CU187">
            <v>2.4</v>
          </cell>
          <cell r="CV187">
            <v>2.2999999999999998</v>
          </cell>
          <cell r="CW187">
            <v>0.3</v>
          </cell>
          <cell r="CX187">
            <v>-0.4</v>
          </cell>
          <cell r="CY187">
            <v>0.5</v>
          </cell>
          <cell r="CZ187">
            <v>1.3</v>
          </cell>
          <cell r="DA187">
            <v>1.7</v>
          </cell>
          <cell r="DB187">
            <v>1.2</v>
          </cell>
          <cell r="DC187">
            <v>0.6</v>
          </cell>
          <cell r="DD187">
            <v>1.2</v>
          </cell>
          <cell r="DE187">
            <v>1.6</v>
          </cell>
          <cell r="DF187">
            <v>1.2</v>
          </cell>
          <cell r="DG187">
            <v>6670</v>
          </cell>
          <cell r="DH187">
            <v>1294</v>
          </cell>
          <cell r="DI187">
            <v>7981</v>
          </cell>
          <cell r="DJ187">
            <v>2588</v>
          </cell>
          <cell r="DK187">
            <v>3247</v>
          </cell>
          <cell r="DL187">
            <v>2009</v>
          </cell>
          <cell r="DM187">
            <v>4052</v>
          </cell>
          <cell r="DN187">
            <v>10720</v>
          </cell>
          <cell r="DO187">
            <v>1631</v>
          </cell>
          <cell r="DP187">
            <v>12071</v>
          </cell>
          <cell r="DQ187">
            <v>6135</v>
          </cell>
          <cell r="DR187">
            <v>5625</v>
          </cell>
          <cell r="DS187">
            <v>3800</v>
          </cell>
          <cell r="DT187">
            <v>5009</v>
          </cell>
          <cell r="DU187">
            <v>6854</v>
          </cell>
          <cell r="DV187">
            <v>26941</v>
          </cell>
          <cell r="DW187">
            <v>5074</v>
          </cell>
          <cell r="DX187">
            <v>315</v>
          </cell>
          <cell r="DY187">
            <v>3468</v>
          </cell>
          <cell r="DZ187">
            <v>8786</v>
          </cell>
          <cell r="EA187">
            <v>5325</v>
          </cell>
          <cell r="EB187">
            <v>3611</v>
          </cell>
          <cell r="EC187">
            <v>11083</v>
          </cell>
          <cell r="ED187">
            <v>20136</v>
          </cell>
          <cell r="EE187">
            <v>11956</v>
          </cell>
          <cell r="EF187">
            <v>12403</v>
          </cell>
          <cell r="EG187">
            <v>7899</v>
          </cell>
          <cell r="EH187">
            <v>4643</v>
          </cell>
          <cell r="EI187">
            <v>1289</v>
          </cell>
          <cell r="EJ187">
            <v>2066</v>
          </cell>
          <cell r="EK187">
            <v>5588</v>
          </cell>
          <cell r="EL187">
            <v>13541</v>
          </cell>
          <cell r="EM187">
            <v>3424</v>
          </cell>
          <cell r="EN187">
            <v>3497</v>
          </cell>
          <cell r="EO187">
            <v>6919</v>
          </cell>
          <cell r="EP187">
            <v>12451</v>
          </cell>
          <cell r="EQ187">
            <v>10462</v>
          </cell>
          <cell r="ER187">
            <v>22294</v>
          </cell>
          <cell r="ES187">
            <v>1320</v>
          </cell>
          <cell r="ET187">
            <v>6827</v>
          </cell>
          <cell r="EU187">
            <v>8174</v>
          </cell>
          <cell r="EV187">
            <v>2605</v>
          </cell>
          <cell r="EW187">
            <v>14692</v>
          </cell>
          <cell r="EX187">
            <v>16958</v>
          </cell>
          <cell r="EY187">
            <v>10052</v>
          </cell>
          <cell r="EZ187">
            <v>16038</v>
          </cell>
          <cell r="FA187">
            <v>15557</v>
          </cell>
          <cell r="FB187">
            <v>16258</v>
          </cell>
          <cell r="FC187">
            <v>2279</v>
          </cell>
          <cell r="FD187">
            <v>6447</v>
          </cell>
          <cell r="FE187">
            <v>28012</v>
          </cell>
          <cell r="FF187">
            <v>266448</v>
          </cell>
          <cell r="FG187">
            <v>24215</v>
          </cell>
          <cell r="FH187">
            <v>205</v>
          </cell>
          <cell r="FI187">
            <v>290628</v>
          </cell>
          <cell r="FJ187">
            <v>21.9</v>
          </cell>
          <cell r="FK187">
            <v>-3.6</v>
          </cell>
          <cell r="FL187">
            <v>15.8</v>
          </cell>
          <cell r="FM187">
            <v>2.5</v>
          </cell>
          <cell r="FN187">
            <v>3</v>
          </cell>
          <cell r="FO187">
            <v>-8.9</v>
          </cell>
          <cell r="FP187">
            <v>-4.4000000000000004</v>
          </cell>
          <cell r="FQ187">
            <v>0.3</v>
          </cell>
          <cell r="FR187">
            <v>-8.6</v>
          </cell>
          <cell r="FS187">
            <v>-0.5</v>
          </cell>
          <cell r="FT187">
            <v>-0.5</v>
          </cell>
          <cell r="FU187">
            <v>0.3</v>
          </cell>
          <cell r="FV187">
            <v>-1.8</v>
          </cell>
          <cell r="FW187">
            <v>-1.3</v>
          </cell>
          <cell r="FX187">
            <v>0.9</v>
          </cell>
          <cell r="FY187">
            <v>-0.5</v>
          </cell>
          <cell r="FZ187">
            <v>2.2000000000000002</v>
          </cell>
          <cell r="GA187">
            <v>5.5</v>
          </cell>
          <cell r="GB187">
            <v>-1</v>
          </cell>
          <cell r="GC187">
            <v>1</v>
          </cell>
          <cell r="GD187">
            <v>2.2999999999999998</v>
          </cell>
          <cell r="GE187">
            <v>-2.2999999999999998</v>
          </cell>
          <cell r="GF187">
            <v>3.2</v>
          </cell>
          <cell r="GG187">
            <v>1.9</v>
          </cell>
          <cell r="GH187">
            <v>2.2000000000000002</v>
          </cell>
          <cell r="GI187">
            <v>2.2000000000000002</v>
          </cell>
          <cell r="GJ187">
            <v>2.5</v>
          </cell>
          <cell r="GK187">
            <v>4.5999999999999996</v>
          </cell>
          <cell r="GL187">
            <v>1</v>
          </cell>
          <cell r="GM187">
            <v>3</v>
          </cell>
          <cell r="GN187">
            <v>0</v>
          </cell>
          <cell r="GO187">
            <v>1.8</v>
          </cell>
          <cell r="GP187">
            <v>3</v>
          </cell>
          <cell r="GQ187">
            <v>0.3</v>
          </cell>
          <cell r="GR187">
            <v>1.8</v>
          </cell>
          <cell r="GS187">
            <v>0.8</v>
          </cell>
          <cell r="GT187">
            <v>5</v>
          </cell>
          <cell r="GU187">
            <v>2.2000000000000002</v>
          </cell>
          <cell r="GV187">
            <v>3.6</v>
          </cell>
          <cell r="GW187">
            <v>-0.7</v>
          </cell>
          <cell r="GX187">
            <v>0.2</v>
          </cell>
          <cell r="GY187">
            <v>1.8</v>
          </cell>
          <cell r="GZ187">
            <v>1.6</v>
          </cell>
          <cell r="HA187">
            <v>1.7</v>
          </cell>
          <cell r="HB187">
            <v>0.5</v>
          </cell>
          <cell r="HC187">
            <v>-2.5</v>
          </cell>
          <cell r="HD187">
            <v>0.4</v>
          </cell>
          <cell r="HE187">
            <v>1.1000000000000001</v>
          </cell>
          <cell r="HF187">
            <v>-0.7</v>
          </cell>
          <cell r="HG187">
            <v>2.2000000000000002</v>
          </cell>
          <cell r="HH187">
            <v>0.6</v>
          </cell>
          <cell r="HI187">
            <v>1.3</v>
          </cell>
          <cell r="HJ187">
            <v>2.2999999999999998</v>
          </cell>
          <cell r="HK187">
            <v>1.6</v>
          </cell>
          <cell r="HL187">
            <v>3561</v>
          </cell>
          <cell r="HM187">
            <v>1300</v>
          </cell>
          <cell r="HN187">
            <v>5001</v>
          </cell>
          <cell r="HO187">
            <v>2663</v>
          </cell>
          <cell r="HP187">
            <v>3447</v>
          </cell>
          <cell r="HQ187">
            <v>2055</v>
          </cell>
          <cell r="HR187">
            <v>4074</v>
          </cell>
          <cell r="HS187">
            <v>11138</v>
          </cell>
          <cell r="HT187">
            <v>1602</v>
          </cell>
          <cell r="HU187">
            <v>12477</v>
          </cell>
          <cell r="HV187">
            <v>6021</v>
          </cell>
          <cell r="HW187">
            <v>5780</v>
          </cell>
          <cell r="HX187">
            <v>3842</v>
          </cell>
          <cell r="HY187">
            <v>5203</v>
          </cell>
          <cell r="HZ187">
            <v>7118</v>
          </cell>
          <cell r="IA187">
            <v>27443</v>
          </cell>
          <cell r="IB187">
            <v>5217</v>
          </cell>
          <cell r="IC187">
            <v>359</v>
          </cell>
          <cell r="ID187">
            <v>3469</v>
          </cell>
          <cell r="IE187">
            <v>9028</v>
          </cell>
          <cell r="IF187">
            <v>5536</v>
          </cell>
          <cell r="IG187">
            <v>3504</v>
          </cell>
          <cell r="IH187">
            <v>11238</v>
          </cell>
          <cell r="II187">
            <v>20381</v>
          </cell>
          <cell r="IJ187">
            <v>12102</v>
          </cell>
          <cell r="IK187">
            <v>12150</v>
          </cell>
          <cell r="IL187">
            <v>7865</v>
          </cell>
          <cell r="IM187">
            <v>4676</v>
          </cell>
          <cell r="IN187">
            <v>1354</v>
          </cell>
          <cell r="IO187">
            <v>2117</v>
          </cell>
          <cell r="IP187">
            <v>5661</v>
          </cell>
          <cell r="IQ187">
            <v>13786</v>
          </cell>
        </row>
        <row r="188">
          <cell r="B188">
            <v>7448</v>
          </cell>
          <cell r="C188">
            <v>1331</v>
          </cell>
          <cell r="D188">
            <v>8768</v>
          </cell>
          <cell r="E188">
            <v>2596</v>
          </cell>
          <cell r="F188">
            <v>3125</v>
          </cell>
          <cell r="G188">
            <v>1975</v>
          </cell>
          <cell r="H188">
            <v>3991</v>
          </cell>
          <cell r="I188">
            <v>10523</v>
          </cell>
          <cell r="J188">
            <v>1717</v>
          </cell>
          <cell r="K188">
            <v>11931</v>
          </cell>
          <cell r="L188">
            <v>6304</v>
          </cell>
          <cell r="M188">
            <v>5767</v>
          </cell>
          <cell r="N188">
            <v>3740</v>
          </cell>
          <cell r="O188">
            <v>5061</v>
          </cell>
          <cell r="P188">
            <v>6961</v>
          </cell>
          <cell r="Q188">
            <v>27253</v>
          </cell>
          <cell r="R188">
            <v>5107</v>
          </cell>
          <cell r="S188">
            <v>311</v>
          </cell>
          <cell r="T188">
            <v>3497</v>
          </cell>
          <cell r="U188">
            <v>8873</v>
          </cell>
          <cell r="V188">
            <v>5601</v>
          </cell>
          <cell r="W188">
            <v>3768</v>
          </cell>
          <cell r="X188">
            <v>11086</v>
          </cell>
          <cell r="Y188">
            <v>20526</v>
          </cell>
          <cell r="Z188">
            <v>12166</v>
          </cell>
          <cell r="AA188">
            <v>12595</v>
          </cell>
          <cell r="AB188">
            <v>8007</v>
          </cell>
          <cell r="AC188">
            <v>4722</v>
          </cell>
          <cell r="AD188">
            <v>1335</v>
          </cell>
          <cell r="AE188">
            <v>2177</v>
          </cell>
          <cell r="AF188">
            <v>5905</v>
          </cell>
          <cell r="AG188">
            <v>14100</v>
          </cell>
          <cell r="AH188">
            <v>3371</v>
          </cell>
          <cell r="AI188">
            <v>3616</v>
          </cell>
          <cell r="AJ188">
            <v>6947</v>
          </cell>
          <cell r="AK188">
            <v>12642</v>
          </cell>
          <cell r="AL188">
            <v>10629</v>
          </cell>
          <cell r="AM188">
            <v>22643</v>
          </cell>
          <cell r="AN188">
            <v>1320</v>
          </cell>
          <cell r="AO188">
            <v>7005</v>
          </cell>
          <cell r="AP188">
            <v>8338</v>
          </cell>
          <cell r="AQ188">
            <v>2588</v>
          </cell>
          <cell r="AR188">
            <v>14854</v>
          </cell>
          <cell r="AS188">
            <v>17057</v>
          </cell>
          <cell r="AT188">
            <v>10052</v>
          </cell>
          <cell r="AU188">
            <v>16563</v>
          </cell>
          <cell r="AV188">
            <v>15632</v>
          </cell>
          <cell r="AW188">
            <v>16447</v>
          </cell>
          <cell r="AX188">
            <v>2323</v>
          </cell>
          <cell r="AY188">
            <v>6432</v>
          </cell>
          <cell r="AZ188">
            <v>28245</v>
          </cell>
          <cell r="BA188">
            <v>270676</v>
          </cell>
          <cell r="BB188">
            <v>24446</v>
          </cell>
          <cell r="BC188">
            <v>114</v>
          </cell>
          <cell r="BD188">
            <v>294964</v>
          </cell>
          <cell r="BE188">
            <v>14</v>
          </cell>
          <cell r="BF188">
            <v>-0.2</v>
          </cell>
          <cell r="BG188">
            <v>11</v>
          </cell>
          <cell r="BH188">
            <v>0.4</v>
          </cell>
          <cell r="BI188">
            <v>-0.8</v>
          </cell>
          <cell r="BJ188">
            <v>-4.9000000000000004</v>
          </cell>
          <cell r="BK188">
            <v>-2.5</v>
          </cell>
          <cell r="BL188">
            <v>-1.1000000000000001</v>
          </cell>
          <cell r="BM188">
            <v>1.8</v>
          </cell>
          <cell r="BN188">
            <v>-0.8</v>
          </cell>
          <cell r="BO188">
            <v>1.6</v>
          </cell>
          <cell r="BP188">
            <v>0.4</v>
          </cell>
          <cell r="BQ188">
            <v>-1.1000000000000001</v>
          </cell>
          <cell r="BR188">
            <v>0.2</v>
          </cell>
          <cell r="BS188">
            <v>1.5</v>
          </cell>
          <cell r="BT188">
            <v>0.5</v>
          </cell>
          <cell r="BU188">
            <v>1.5</v>
          </cell>
          <cell r="BV188">
            <v>0.9</v>
          </cell>
          <cell r="BW188">
            <v>0.6</v>
          </cell>
          <cell r="BX188">
            <v>1.3</v>
          </cell>
          <cell r="BY188">
            <v>3.7</v>
          </cell>
          <cell r="BZ188">
            <v>2.2000000000000002</v>
          </cell>
          <cell r="CA188">
            <v>1.8</v>
          </cell>
          <cell r="CB188">
            <v>2.2000000000000002</v>
          </cell>
          <cell r="CC188">
            <v>2.1</v>
          </cell>
          <cell r="CD188">
            <v>1.7</v>
          </cell>
          <cell r="CE188">
            <v>1.9</v>
          </cell>
          <cell r="CF188">
            <v>3.3</v>
          </cell>
          <cell r="CG188">
            <v>2.2999999999999998</v>
          </cell>
          <cell r="CH188">
            <v>4.5999999999999996</v>
          </cell>
          <cell r="CI188">
            <v>4</v>
          </cell>
          <cell r="CJ188">
            <v>3.6</v>
          </cell>
          <cell r="CK188">
            <v>0.3</v>
          </cell>
          <cell r="CL188">
            <v>2.5</v>
          </cell>
          <cell r="CM188">
            <v>0.9</v>
          </cell>
          <cell r="CN188">
            <v>1.4</v>
          </cell>
          <cell r="CO188">
            <v>2.2999999999999998</v>
          </cell>
          <cell r="CP188">
            <v>1.7</v>
          </cell>
          <cell r="CQ188">
            <v>0.9</v>
          </cell>
          <cell r="CR188">
            <v>1.7</v>
          </cell>
          <cell r="CS188">
            <v>1.5</v>
          </cell>
          <cell r="CT188">
            <v>-0.5</v>
          </cell>
          <cell r="CU188">
            <v>1</v>
          </cell>
          <cell r="CV188">
            <v>0.6</v>
          </cell>
          <cell r="CW188">
            <v>-0.1</v>
          </cell>
          <cell r="CX188">
            <v>1.1000000000000001</v>
          </cell>
          <cell r="CY188">
            <v>0.5</v>
          </cell>
          <cell r="CZ188">
            <v>1.3</v>
          </cell>
          <cell r="DA188">
            <v>0.7</v>
          </cell>
          <cell r="DB188">
            <v>0.5</v>
          </cell>
          <cell r="DC188">
            <v>0.8</v>
          </cell>
          <cell r="DD188">
            <v>1.5</v>
          </cell>
          <cell r="DE188">
            <v>1.3</v>
          </cell>
          <cell r="DF188">
            <v>1.5</v>
          </cell>
          <cell r="DG188">
            <v>7493</v>
          </cell>
          <cell r="DH188">
            <v>1352</v>
          </cell>
          <cell r="DI188">
            <v>8835</v>
          </cell>
          <cell r="DJ188">
            <v>2619</v>
          </cell>
          <cell r="DK188">
            <v>3052</v>
          </cell>
          <cell r="DL188">
            <v>2026</v>
          </cell>
          <cell r="DM188">
            <v>3970</v>
          </cell>
          <cell r="DN188">
            <v>10467</v>
          </cell>
          <cell r="DO188">
            <v>1740</v>
          </cell>
          <cell r="DP188">
            <v>11891</v>
          </cell>
          <cell r="DQ188">
            <v>6334</v>
          </cell>
          <cell r="DR188">
            <v>5925</v>
          </cell>
          <cell r="DS188">
            <v>3674</v>
          </cell>
          <cell r="DT188">
            <v>5028</v>
          </cell>
          <cell r="DU188">
            <v>6922</v>
          </cell>
          <cell r="DV188">
            <v>27219</v>
          </cell>
          <cell r="DW188">
            <v>5074</v>
          </cell>
          <cell r="DX188">
            <v>311</v>
          </cell>
          <cell r="DY188">
            <v>3499</v>
          </cell>
          <cell r="DZ188">
            <v>8853</v>
          </cell>
          <cell r="EA188">
            <v>5671</v>
          </cell>
          <cell r="EB188">
            <v>3791</v>
          </cell>
          <cell r="EC188">
            <v>10970</v>
          </cell>
          <cell r="ED188">
            <v>20484</v>
          </cell>
          <cell r="EE188">
            <v>12051</v>
          </cell>
          <cell r="EF188">
            <v>12669</v>
          </cell>
          <cell r="EG188">
            <v>8042</v>
          </cell>
          <cell r="EH188">
            <v>4658</v>
          </cell>
          <cell r="EI188">
            <v>1352</v>
          </cell>
          <cell r="EJ188">
            <v>2203</v>
          </cell>
          <cell r="EK188">
            <v>5949</v>
          </cell>
          <cell r="EL188">
            <v>14136</v>
          </cell>
          <cell r="EM188">
            <v>3314</v>
          </cell>
          <cell r="EN188">
            <v>3633</v>
          </cell>
          <cell r="EO188">
            <v>6912</v>
          </cell>
          <cell r="EP188">
            <v>12647</v>
          </cell>
          <cell r="EQ188">
            <v>10718</v>
          </cell>
          <cell r="ER188">
            <v>22709</v>
          </cell>
          <cell r="ES188">
            <v>1316</v>
          </cell>
          <cell r="ET188">
            <v>7069</v>
          </cell>
          <cell r="EU188">
            <v>8391</v>
          </cell>
          <cell r="EV188">
            <v>2624</v>
          </cell>
          <cell r="EW188">
            <v>14929</v>
          </cell>
          <cell r="EX188">
            <v>17187</v>
          </cell>
          <cell r="EY188">
            <v>10121</v>
          </cell>
          <cell r="EZ188">
            <v>16764</v>
          </cell>
          <cell r="FA188">
            <v>15632</v>
          </cell>
          <cell r="FB188">
            <v>16384</v>
          </cell>
          <cell r="FC188">
            <v>2398</v>
          </cell>
          <cell r="FD188">
            <v>6418</v>
          </cell>
          <cell r="FE188">
            <v>28242</v>
          </cell>
          <cell r="FF188">
            <v>271028</v>
          </cell>
          <cell r="FG188">
            <v>24560</v>
          </cell>
          <cell r="FH188">
            <v>478</v>
          </cell>
          <cell r="FI188">
            <v>295804</v>
          </cell>
          <cell r="FJ188">
            <v>12.3</v>
          </cell>
          <cell r="FK188">
            <v>4.5</v>
          </cell>
          <cell r="FL188">
            <v>10.7</v>
          </cell>
          <cell r="FM188">
            <v>1.2</v>
          </cell>
          <cell r="FN188">
            <v>-6</v>
          </cell>
          <cell r="FO188">
            <v>0.8</v>
          </cell>
          <cell r="FP188">
            <v>-2</v>
          </cell>
          <cell r="FQ188">
            <v>-2.4</v>
          </cell>
          <cell r="FR188">
            <v>6.7</v>
          </cell>
          <cell r="FS188">
            <v>-1.5</v>
          </cell>
          <cell r="FT188">
            <v>3.2</v>
          </cell>
          <cell r="FU188">
            <v>5.3</v>
          </cell>
          <cell r="FV188">
            <v>-3.3</v>
          </cell>
          <cell r="FW188">
            <v>0.4</v>
          </cell>
          <cell r="FX188">
            <v>1</v>
          </cell>
          <cell r="FY188">
            <v>1</v>
          </cell>
          <cell r="FZ188">
            <v>0</v>
          </cell>
          <cell r="GA188">
            <v>-1.2</v>
          </cell>
          <cell r="GB188">
            <v>0.9</v>
          </cell>
          <cell r="GC188">
            <v>0.8</v>
          </cell>
          <cell r="GD188">
            <v>6.5</v>
          </cell>
          <cell r="GE188">
            <v>5</v>
          </cell>
          <cell r="GF188">
            <v>-1</v>
          </cell>
          <cell r="GG188">
            <v>1.7</v>
          </cell>
          <cell r="GH188">
            <v>0.8</v>
          </cell>
          <cell r="GI188">
            <v>2.1</v>
          </cell>
          <cell r="GJ188">
            <v>1.8</v>
          </cell>
          <cell r="GK188">
            <v>0.3</v>
          </cell>
          <cell r="GL188">
            <v>4.8</v>
          </cell>
          <cell r="GM188">
            <v>6.6</v>
          </cell>
          <cell r="GN188">
            <v>6.5</v>
          </cell>
          <cell r="GO188">
            <v>4.4000000000000004</v>
          </cell>
          <cell r="GP188">
            <v>-3.2</v>
          </cell>
          <cell r="GQ188">
            <v>3.9</v>
          </cell>
          <cell r="GR188">
            <v>-0.1</v>
          </cell>
          <cell r="GS188">
            <v>1.6</v>
          </cell>
          <cell r="GT188">
            <v>2.5</v>
          </cell>
          <cell r="GU188">
            <v>1.9</v>
          </cell>
          <cell r="GV188">
            <v>-0.3</v>
          </cell>
          <cell r="GW188">
            <v>3.6</v>
          </cell>
          <cell r="GX188">
            <v>2.7</v>
          </cell>
          <cell r="GY188">
            <v>0.7</v>
          </cell>
          <cell r="GZ188">
            <v>1.6</v>
          </cell>
          <cell r="HA188">
            <v>1.4</v>
          </cell>
          <cell r="HB188">
            <v>0.7</v>
          </cell>
          <cell r="HC188">
            <v>4.5</v>
          </cell>
          <cell r="HD188">
            <v>0.5</v>
          </cell>
          <cell r="HE188">
            <v>0.8</v>
          </cell>
          <cell r="HF188">
            <v>5.2</v>
          </cell>
          <cell r="HG188">
            <v>-0.4</v>
          </cell>
          <cell r="HH188">
            <v>0.8</v>
          </cell>
          <cell r="HI188">
            <v>1.7</v>
          </cell>
          <cell r="HJ188">
            <v>1.4</v>
          </cell>
          <cell r="HK188">
            <v>1.8</v>
          </cell>
          <cell r="HL188">
            <v>13394</v>
          </cell>
          <cell r="HM188">
            <v>1361</v>
          </cell>
          <cell r="HN188">
            <v>14532</v>
          </cell>
          <cell r="HO188">
            <v>2601</v>
          </cell>
          <cell r="HP188">
            <v>3031</v>
          </cell>
          <cell r="HQ188">
            <v>2062</v>
          </cell>
          <cell r="HR188">
            <v>4053</v>
          </cell>
          <cell r="HS188">
            <v>10482</v>
          </cell>
          <cell r="HT188">
            <v>1766</v>
          </cell>
          <cell r="HU188">
            <v>11923</v>
          </cell>
          <cell r="HV188">
            <v>6818</v>
          </cell>
          <cell r="HW188">
            <v>5945</v>
          </cell>
          <cell r="HX188">
            <v>3731</v>
          </cell>
          <cell r="HY188">
            <v>5037</v>
          </cell>
          <cell r="HZ188">
            <v>7181</v>
          </cell>
          <cell r="IA188">
            <v>28030</v>
          </cell>
          <cell r="IB188">
            <v>4954</v>
          </cell>
          <cell r="IC188">
            <v>291</v>
          </cell>
          <cell r="ID188">
            <v>3517</v>
          </cell>
          <cell r="IE188">
            <v>8697</v>
          </cell>
          <cell r="IF188">
            <v>5944</v>
          </cell>
          <cell r="IG188">
            <v>3899</v>
          </cell>
          <cell r="IH188">
            <v>11493</v>
          </cell>
          <cell r="II188">
            <v>21393</v>
          </cell>
          <cell r="IJ188">
            <v>12385</v>
          </cell>
          <cell r="IK188">
            <v>13958</v>
          </cell>
          <cell r="IL188">
            <v>8462</v>
          </cell>
          <cell r="IM188">
            <v>4952</v>
          </cell>
          <cell r="IN188">
            <v>1387</v>
          </cell>
          <cell r="IO188">
            <v>2222</v>
          </cell>
          <cell r="IP188">
            <v>6277</v>
          </cell>
          <cell r="IQ188">
            <v>14802</v>
          </cell>
        </row>
        <row r="189">
          <cell r="B189">
            <v>7947</v>
          </cell>
          <cell r="C189">
            <v>1335</v>
          </cell>
          <cell r="D189">
            <v>9249</v>
          </cell>
          <cell r="E189">
            <v>2607</v>
          </cell>
          <cell r="F189">
            <v>3116</v>
          </cell>
          <cell r="G189">
            <v>1958</v>
          </cell>
          <cell r="H189">
            <v>3886</v>
          </cell>
          <cell r="I189">
            <v>10461</v>
          </cell>
          <cell r="J189">
            <v>1822</v>
          </cell>
          <cell r="K189">
            <v>11943</v>
          </cell>
          <cell r="L189">
            <v>6402</v>
          </cell>
          <cell r="M189">
            <v>5889</v>
          </cell>
          <cell r="N189">
            <v>3679</v>
          </cell>
          <cell r="O189">
            <v>5061</v>
          </cell>
          <cell r="P189">
            <v>7067</v>
          </cell>
          <cell r="Q189">
            <v>27431</v>
          </cell>
          <cell r="R189">
            <v>5170</v>
          </cell>
          <cell r="S189">
            <v>312</v>
          </cell>
          <cell r="T189">
            <v>3537</v>
          </cell>
          <cell r="U189">
            <v>8988</v>
          </cell>
          <cell r="V189">
            <v>5767</v>
          </cell>
          <cell r="W189">
            <v>3911</v>
          </cell>
          <cell r="X189">
            <v>11071</v>
          </cell>
          <cell r="Y189">
            <v>20798</v>
          </cell>
          <cell r="Z189">
            <v>12374</v>
          </cell>
          <cell r="AA189">
            <v>12780</v>
          </cell>
          <cell r="AB189">
            <v>8179</v>
          </cell>
          <cell r="AC189">
            <v>4825</v>
          </cell>
          <cell r="AD189">
            <v>1375</v>
          </cell>
          <cell r="AE189">
            <v>2237</v>
          </cell>
          <cell r="AF189">
            <v>6170</v>
          </cell>
          <cell r="AG189">
            <v>14573</v>
          </cell>
          <cell r="AH189">
            <v>3392</v>
          </cell>
          <cell r="AI189">
            <v>3698</v>
          </cell>
          <cell r="AJ189">
            <v>7057</v>
          </cell>
          <cell r="AK189">
            <v>12877</v>
          </cell>
          <cell r="AL189">
            <v>10751</v>
          </cell>
          <cell r="AM189">
            <v>23004</v>
          </cell>
          <cell r="AN189">
            <v>1339</v>
          </cell>
          <cell r="AO189">
            <v>7240</v>
          </cell>
          <cell r="AP189">
            <v>8580</v>
          </cell>
          <cell r="AQ189">
            <v>2545</v>
          </cell>
          <cell r="AR189">
            <v>14904</v>
          </cell>
          <cell r="AS189">
            <v>17015</v>
          </cell>
          <cell r="AT189">
            <v>10081</v>
          </cell>
          <cell r="AU189">
            <v>16694</v>
          </cell>
          <cell r="AV189">
            <v>15710</v>
          </cell>
          <cell r="AW189">
            <v>16636</v>
          </cell>
          <cell r="AX189">
            <v>2346</v>
          </cell>
          <cell r="AY189">
            <v>6433</v>
          </cell>
          <cell r="AZ189">
            <v>28539</v>
          </cell>
          <cell r="BA189">
            <v>274168</v>
          </cell>
          <cell r="BB189">
            <v>24579</v>
          </cell>
          <cell r="BC189">
            <v>-64</v>
          </cell>
          <cell r="BD189">
            <v>298379</v>
          </cell>
          <cell r="BE189">
            <v>6.7</v>
          </cell>
          <cell r="BF189">
            <v>0.3</v>
          </cell>
          <cell r="BG189">
            <v>5.5</v>
          </cell>
          <cell r="BH189">
            <v>0.4</v>
          </cell>
          <cell r="BI189">
            <v>-0.3</v>
          </cell>
          <cell r="BJ189">
            <v>-0.9</v>
          </cell>
          <cell r="BK189">
            <v>-2.6</v>
          </cell>
          <cell r="BL189">
            <v>-0.6</v>
          </cell>
          <cell r="BM189">
            <v>6.1</v>
          </cell>
          <cell r="BN189">
            <v>0.1</v>
          </cell>
          <cell r="BO189">
            <v>1.6</v>
          </cell>
          <cell r="BP189">
            <v>2.1</v>
          </cell>
          <cell r="BQ189">
            <v>-1.6</v>
          </cell>
          <cell r="BR189">
            <v>0</v>
          </cell>
          <cell r="BS189">
            <v>1.5</v>
          </cell>
          <cell r="BT189">
            <v>0.7</v>
          </cell>
          <cell r="BU189">
            <v>1.2</v>
          </cell>
          <cell r="BV189">
            <v>0.2</v>
          </cell>
          <cell r="BW189">
            <v>1.2</v>
          </cell>
          <cell r="BX189">
            <v>1.3</v>
          </cell>
          <cell r="BY189">
            <v>3</v>
          </cell>
          <cell r="BZ189">
            <v>3.8</v>
          </cell>
          <cell r="CA189">
            <v>-0.1</v>
          </cell>
          <cell r="CB189">
            <v>1.3</v>
          </cell>
          <cell r="CC189">
            <v>1.7</v>
          </cell>
          <cell r="CD189">
            <v>1.5</v>
          </cell>
          <cell r="CE189">
            <v>2.1</v>
          </cell>
          <cell r="CF189">
            <v>2.2000000000000002</v>
          </cell>
          <cell r="CG189">
            <v>3</v>
          </cell>
          <cell r="CH189">
            <v>2.8</v>
          </cell>
          <cell r="CI189">
            <v>4.5</v>
          </cell>
          <cell r="CJ189">
            <v>3.4</v>
          </cell>
          <cell r="CK189">
            <v>0.6</v>
          </cell>
          <cell r="CL189">
            <v>2.2000000000000002</v>
          </cell>
          <cell r="CM189">
            <v>1.6</v>
          </cell>
          <cell r="CN189">
            <v>1.9</v>
          </cell>
          <cell r="CO189">
            <v>1.1000000000000001</v>
          </cell>
          <cell r="CP189">
            <v>1.6</v>
          </cell>
          <cell r="CQ189">
            <v>1.4</v>
          </cell>
          <cell r="CR189">
            <v>3.4</v>
          </cell>
          <cell r="CS189">
            <v>2.9</v>
          </cell>
          <cell r="CT189">
            <v>-1.7</v>
          </cell>
          <cell r="CU189">
            <v>0.3</v>
          </cell>
          <cell r="CV189">
            <v>-0.2</v>
          </cell>
          <cell r="CW189">
            <v>0.3</v>
          </cell>
          <cell r="CX189">
            <v>0.8</v>
          </cell>
          <cell r="CY189">
            <v>0.5</v>
          </cell>
          <cell r="CZ189">
            <v>1.2</v>
          </cell>
          <cell r="DA189">
            <v>1</v>
          </cell>
          <cell r="DB189">
            <v>0</v>
          </cell>
          <cell r="DC189">
            <v>1</v>
          </cell>
          <cell r="DD189">
            <v>1.3</v>
          </cell>
          <cell r="DE189">
            <v>0.5</v>
          </cell>
          <cell r="DF189">
            <v>1.2</v>
          </cell>
          <cell r="DG189">
            <v>8094</v>
          </cell>
          <cell r="DH189">
            <v>1351</v>
          </cell>
          <cell r="DI189">
            <v>9408</v>
          </cell>
          <cell r="DJ189">
            <v>2603</v>
          </cell>
          <cell r="DK189">
            <v>3153</v>
          </cell>
          <cell r="DL189">
            <v>1924</v>
          </cell>
          <cell r="DM189">
            <v>3921</v>
          </cell>
          <cell r="DN189">
            <v>10505</v>
          </cell>
          <cell r="DO189">
            <v>1778</v>
          </cell>
          <cell r="DP189">
            <v>11955</v>
          </cell>
          <cell r="DQ189">
            <v>6464</v>
          </cell>
          <cell r="DR189">
            <v>5919</v>
          </cell>
          <cell r="DS189">
            <v>3716</v>
          </cell>
          <cell r="DT189">
            <v>5076</v>
          </cell>
          <cell r="DU189">
            <v>7116</v>
          </cell>
          <cell r="DV189">
            <v>27625</v>
          </cell>
          <cell r="DW189">
            <v>5191</v>
          </cell>
          <cell r="DX189">
            <v>312</v>
          </cell>
          <cell r="DY189">
            <v>3537</v>
          </cell>
          <cell r="DZ189">
            <v>9009</v>
          </cell>
          <cell r="EA189">
            <v>5828</v>
          </cell>
          <cell r="EB189">
            <v>3946</v>
          </cell>
          <cell r="EC189">
            <v>11051</v>
          </cell>
          <cell r="ED189">
            <v>20860</v>
          </cell>
          <cell r="EE189">
            <v>12530</v>
          </cell>
          <cell r="EF189">
            <v>12717</v>
          </cell>
          <cell r="EG189">
            <v>8114</v>
          </cell>
          <cell r="EH189">
            <v>4858</v>
          </cell>
          <cell r="EI189">
            <v>1377</v>
          </cell>
          <cell r="EJ189">
            <v>2236</v>
          </cell>
          <cell r="EK189">
            <v>6227</v>
          </cell>
          <cell r="EL189">
            <v>14663</v>
          </cell>
          <cell r="EM189">
            <v>3391</v>
          </cell>
          <cell r="EN189">
            <v>3678</v>
          </cell>
          <cell r="EO189">
            <v>7040</v>
          </cell>
          <cell r="EP189">
            <v>12884</v>
          </cell>
          <cell r="EQ189">
            <v>10578</v>
          </cell>
          <cell r="ER189">
            <v>22890</v>
          </cell>
          <cell r="ES189">
            <v>1337</v>
          </cell>
          <cell r="ET189">
            <v>7086</v>
          </cell>
          <cell r="EU189">
            <v>8438</v>
          </cell>
          <cell r="EV189">
            <v>2524</v>
          </cell>
          <cell r="EW189">
            <v>14827</v>
          </cell>
          <cell r="EX189">
            <v>16912</v>
          </cell>
          <cell r="EY189">
            <v>10012</v>
          </cell>
          <cell r="EZ189">
            <v>16706</v>
          </cell>
          <cell r="FA189">
            <v>15709</v>
          </cell>
          <cell r="FB189">
            <v>16693</v>
          </cell>
          <cell r="FC189">
            <v>2241</v>
          </cell>
          <cell r="FD189">
            <v>6404</v>
          </cell>
          <cell r="FE189">
            <v>28532</v>
          </cell>
          <cell r="FF189">
            <v>274324</v>
          </cell>
          <cell r="FG189">
            <v>24506</v>
          </cell>
          <cell r="FH189">
            <v>-178</v>
          </cell>
          <cell r="FI189">
            <v>298344</v>
          </cell>
          <cell r="FJ189">
            <v>8</v>
          </cell>
          <cell r="FK189">
            <v>-0.1</v>
          </cell>
          <cell r="FL189">
            <v>6.5</v>
          </cell>
          <cell r="FM189">
            <v>-0.6</v>
          </cell>
          <cell r="FN189">
            <v>3.3</v>
          </cell>
          <cell r="FO189">
            <v>-5</v>
          </cell>
          <cell r="FP189">
            <v>-1.2</v>
          </cell>
          <cell r="FQ189">
            <v>0.4</v>
          </cell>
          <cell r="FR189">
            <v>2.2000000000000002</v>
          </cell>
          <cell r="FS189">
            <v>0.5</v>
          </cell>
          <cell r="FT189">
            <v>2</v>
          </cell>
          <cell r="FU189">
            <v>-0.1</v>
          </cell>
          <cell r="FV189">
            <v>1.1000000000000001</v>
          </cell>
          <cell r="FW189">
            <v>1</v>
          </cell>
          <cell r="FX189">
            <v>2.8</v>
          </cell>
          <cell r="FY189">
            <v>1.5</v>
          </cell>
          <cell r="FZ189">
            <v>2.2999999999999998</v>
          </cell>
          <cell r="GA189">
            <v>0.3</v>
          </cell>
          <cell r="GB189">
            <v>1.1000000000000001</v>
          </cell>
          <cell r="GC189">
            <v>1.8</v>
          </cell>
          <cell r="GD189">
            <v>2.8</v>
          </cell>
          <cell r="GE189">
            <v>4.0999999999999996</v>
          </cell>
          <cell r="GF189">
            <v>0.7</v>
          </cell>
          <cell r="GG189">
            <v>1.8</v>
          </cell>
          <cell r="GH189">
            <v>4</v>
          </cell>
          <cell r="GI189">
            <v>0.4</v>
          </cell>
          <cell r="GJ189">
            <v>0.9</v>
          </cell>
          <cell r="GK189">
            <v>4.3</v>
          </cell>
          <cell r="GL189">
            <v>1.9</v>
          </cell>
          <cell r="GM189">
            <v>1.5</v>
          </cell>
          <cell r="GN189">
            <v>4.7</v>
          </cell>
          <cell r="GO189">
            <v>3.7</v>
          </cell>
          <cell r="GP189">
            <v>2.2999999999999998</v>
          </cell>
          <cell r="GQ189">
            <v>1.2</v>
          </cell>
          <cell r="GR189">
            <v>1.8</v>
          </cell>
          <cell r="GS189">
            <v>1.9</v>
          </cell>
          <cell r="GT189">
            <v>-1.3</v>
          </cell>
          <cell r="GU189">
            <v>0.8</v>
          </cell>
          <cell r="GV189">
            <v>1.6</v>
          </cell>
          <cell r="GW189">
            <v>0.2</v>
          </cell>
          <cell r="GX189">
            <v>0.6</v>
          </cell>
          <cell r="GY189">
            <v>-3.8</v>
          </cell>
          <cell r="GZ189">
            <v>-0.7</v>
          </cell>
          <cell r="HA189">
            <v>-1.6</v>
          </cell>
          <cell r="HB189">
            <v>-1.1000000000000001</v>
          </cell>
          <cell r="HC189">
            <v>-0.3</v>
          </cell>
          <cell r="HD189">
            <v>0.5</v>
          </cell>
          <cell r="HE189">
            <v>1.9</v>
          </cell>
          <cell r="HF189">
            <v>-6.6</v>
          </cell>
          <cell r="HG189">
            <v>-0.2</v>
          </cell>
          <cell r="HH189">
            <v>1</v>
          </cell>
          <cell r="HI189">
            <v>1.2</v>
          </cell>
          <cell r="HJ189">
            <v>-0.2</v>
          </cell>
          <cell r="HK189">
            <v>0.9</v>
          </cell>
          <cell r="HL189">
            <v>7283</v>
          </cell>
          <cell r="HM189">
            <v>1348</v>
          </cell>
          <cell r="HN189">
            <v>8620</v>
          </cell>
          <cell r="HO189">
            <v>2532</v>
          </cell>
          <cell r="HP189">
            <v>2990</v>
          </cell>
          <cell r="HQ189">
            <v>1815</v>
          </cell>
          <cell r="HR189">
            <v>3846</v>
          </cell>
          <cell r="HS189">
            <v>10080</v>
          </cell>
          <cell r="HT189">
            <v>1710</v>
          </cell>
          <cell r="HU189">
            <v>11474</v>
          </cell>
          <cell r="HV189">
            <v>6307</v>
          </cell>
          <cell r="HW189">
            <v>5811</v>
          </cell>
          <cell r="HX189">
            <v>3576</v>
          </cell>
          <cell r="HY189">
            <v>4710</v>
          </cell>
          <cell r="HZ189">
            <v>6658</v>
          </cell>
          <cell r="IA189">
            <v>26392</v>
          </cell>
          <cell r="IB189">
            <v>5177</v>
          </cell>
          <cell r="IC189">
            <v>268</v>
          </cell>
          <cell r="ID189">
            <v>3586</v>
          </cell>
          <cell r="IE189">
            <v>8975</v>
          </cell>
          <cell r="IF189">
            <v>5337</v>
          </cell>
          <cell r="IG189">
            <v>3701</v>
          </cell>
          <cell r="IH189">
            <v>10524</v>
          </cell>
          <cell r="II189">
            <v>19632</v>
          </cell>
          <cell r="IJ189">
            <v>12030</v>
          </cell>
          <cell r="IK189">
            <v>12190</v>
          </cell>
          <cell r="IL189">
            <v>7933</v>
          </cell>
          <cell r="IM189">
            <v>4653</v>
          </cell>
          <cell r="IN189">
            <v>1317</v>
          </cell>
          <cell r="IO189">
            <v>2183</v>
          </cell>
          <cell r="IP189">
            <v>6003</v>
          </cell>
          <cell r="IQ189">
            <v>14118</v>
          </cell>
        </row>
        <row r="190">
          <cell r="B190">
            <v>7950</v>
          </cell>
          <cell r="C190">
            <v>1368</v>
          </cell>
          <cell r="D190">
            <v>9288</v>
          </cell>
          <cell r="E190">
            <v>2598</v>
          </cell>
          <cell r="F190">
            <v>3148</v>
          </cell>
          <cell r="G190">
            <v>2039</v>
          </cell>
          <cell r="H190">
            <v>3854</v>
          </cell>
          <cell r="I190">
            <v>10504</v>
          </cell>
          <cell r="J190">
            <v>1908</v>
          </cell>
          <cell r="K190">
            <v>12047</v>
          </cell>
          <cell r="L190">
            <v>6433</v>
          </cell>
          <cell r="M190">
            <v>5927</v>
          </cell>
          <cell r="N190">
            <v>3642</v>
          </cell>
          <cell r="O190">
            <v>5002</v>
          </cell>
          <cell r="P190">
            <v>7068</v>
          </cell>
          <cell r="Q190">
            <v>27372</v>
          </cell>
          <cell r="R190">
            <v>5192</v>
          </cell>
          <cell r="S190">
            <v>312</v>
          </cell>
          <cell r="T190">
            <v>3563</v>
          </cell>
          <cell r="U190">
            <v>9036</v>
          </cell>
          <cell r="V190">
            <v>5839</v>
          </cell>
          <cell r="W190">
            <v>4079</v>
          </cell>
          <cell r="X190">
            <v>11033</v>
          </cell>
          <cell r="Y190">
            <v>20984</v>
          </cell>
          <cell r="Z190">
            <v>12491</v>
          </cell>
          <cell r="AA190">
            <v>12983</v>
          </cell>
          <cell r="AB190">
            <v>8349</v>
          </cell>
          <cell r="AC190">
            <v>4886</v>
          </cell>
          <cell r="AD190">
            <v>1411</v>
          </cell>
          <cell r="AE190">
            <v>2238</v>
          </cell>
          <cell r="AF190">
            <v>6321</v>
          </cell>
          <cell r="AG190">
            <v>14838</v>
          </cell>
          <cell r="AH190">
            <v>3430</v>
          </cell>
          <cell r="AI190">
            <v>3765</v>
          </cell>
          <cell r="AJ190">
            <v>7161</v>
          </cell>
          <cell r="AK190">
            <v>13181</v>
          </cell>
          <cell r="AL190">
            <v>10754</v>
          </cell>
          <cell r="AM190">
            <v>23354</v>
          </cell>
          <cell r="AN190">
            <v>1329</v>
          </cell>
          <cell r="AO190">
            <v>7309</v>
          </cell>
          <cell r="AP190">
            <v>8629</v>
          </cell>
          <cell r="AQ190">
            <v>2526</v>
          </cell>
          <cell r="AR190">
            <v>14927</v>
          </cell>
          <cell r="AS190">
            <v>16997</v>
          </cell>
          <cell r="AT190">
            <v>10146</v>
          </cell>
          <cell r="AU190">
            <v>16690</v>
          </cell>
          <cell r="AV190">
            <v>15788</v>
          </cell>
          <cell r="AW190">
            <v>16860</v>
          </cell>
          <cell r="AX190">
            <v>2388</v>
          </cell>
          <cell r="AY190">
            <v>6414</v>
          </cell>
          <cell r="AZ190">
            <v>28896</v>
          </cell>
          <cell r="BA190">
            <v>276383</v>
          </cell>
          <cell r="BB190">
            <v>24618</v>
          </cell>
          <cell r="BC190">
            <v>6</v>
          </cell>
          <cell r="BD190">
            <v>300688</v>
          </cell>
          <cell r="BE190">
            <v>0</v>
          </cell>
          <cell r="BF190">
            <v>2.5</v>
          </cell>
          <cell r="BG190">
            <v>0.4</v>
          </cell>
          <cell r="BH190">
            <v>-0.4</v>
          </cell>
          <cell r="BI190">
            <v>1</v>
          </cell>
          <cell r="BJ190">
            <v>4.2</v>
          </cell>
          <cell r="BK190">
            <v>-0.8</v>
          </cell>
          <cell r="BL190">
            <v>0.4</v>
          </cell>
          <cell r="BM190">
            <v>4.8</v>
          </cell>
          <cell r="BN190">
            <v>0.9</v>
          </cell>
          <cell r="BO190">
            <v>0.5</v>
          </cell>
          <cell r="BP190">
            <v>0.6</v>
          </cell>
          <cell r="BQ190">
            <v>-1</v>
          </cell>
          <cell r="BR190">
            <v>-1.2</v>
          </cell>
          <cell r="BS190">
            <v>0</v>
          </cell>
          <cell r="BT190">
            <v>-0.2</v>
          </cell>
          <cell r="BU190">
            <v>0.4</v>
          </cell>
          <cell r="BV190">
            <v>-0.1</v>
          </cell>
          <cell r="BW190">
            <v>0.7</v>
          </cell>
          <cell r="BX190">
            <v>0.5</v>
          </cell>
          <cell r="BY190">
            <v>1.2</v>
          </cell>
          <cell r="BZ190">
            <v>4.3</v>
          </cell>
          <cell r="CA190">
            <v>-0.3</v>
          </cell>
          <cell r="CB190">
            <v>0.9</v>
          </cell>
          <cell r="CC190">
            <v>0.9</v>
          </cell>
          <cell r="CD190">
            <v>1.6</v>
          </cell>
          <cell r="CE190">
            <v>2.1</v>
          </cell>
          <cell r="CF190">
            <v>1.3</v>
          </cell>
          <cell r="CG190">
            <v>2.6</v>
          </cell>
          <cell r="CH190">
            <v>0.1</v>
          </cell>
          <cell r="CI190">
            <v>2.4</v>
          </cell>
          <cell r="CJ190">
            <v>1.8</v>
          </cell>
          <cell r="CK190">
            <v>1.1000000000000001</v>
          </cell>
          <cell r="CL190">
            <v>1.8</v>
          </cell>
          <cell r="CM190">
            <v>1.5</v>
          </cell>
          <cell r="CN190">
            <v>2.4</v>
          </cell>
          <cell r="CO190">
            <v>0</v>
          </cell>
          <cell r="CP190">
            <v>1.5</v>
          </cell>
          <cell r="CQ190">
            <v>-0.7</v>
          </cell>
          <cell r="CR190">
            <v>1</v>
          </cell>
          <cell r="CS190">
            <v>0.6</v>
          </cell>
          <cell r="CT190">
            <v>-0.7</v>
          </cell>
          <cell r="CU190">
            <v>0.2</v>
          </cell>
          <cell r="CV190">
            <v>-0.1</v>
          </cell>
          <cell r="CW190">
            <v>0.6</v>
          </cell>
          <cell r="CX190">
            <v>0</v>
          </cell>
          <cell r="CY190">
            <v>0.5</v>
          </cell>
          <cell r="CZ190">
            <v>1.3</v>
          </cell>
          <cell r="DA190">
            <v>1.8</v>
          </cell>
          <cell r="DB190">
            <v>-0.3</v>
          </cell>
          <cell r="DC190">
            <v>1.3</v>
          </cell>
          <cell r="DD190">
            <v>0.8</v>
          </cell>
          <cell r="DE190">
            <v>0.2</v>
          </cell>
          <cell r="DF190">
            <v>0.8</v>
          </cell>
          <cell r="DG190">
            <v>7955</v>
          </cell>
          <cell r="DH190">
            <v>1282</v>
          </cell>
          <cell r="DI190">
            <v>9191</v>
          </cell>
          <cell r="DJ190">
            <v>2576</v>
          </cell>
          <cell r="DK190">
            <v>3120</v>
          </cell>
          <cell r="DL190">
            <v>2002</v>
          </cell>
          <cell r="DM190">
            <v>3788</v>
          </cell>
          <cell r="DN190">
            <v>10390</v>
          </cell>
          <cell r="DO190">
            <v>1984</v>
          </cell>
          <cell r="DP190">
            <v>11986</v>
          </cell>
          <cell r="DQ190">
            <v>6399</v>
          </cell>
          <cell r="DR190">
            <v>5773</v>
          </cell>
          <cell r="DS190">
            <v>3659</v>
          </cell>
          <cell r="DT190">
            <v>5099</v>
          </cell>
          <cell r="DU190">
            <v>7086</v>
          </cell>
          <cell r="DV190">
            <v>27374</v>
          </cell>
          <cell r="DW190">
            <v>5201</v>
          </cell>
          <cell r="DX190">
            <v>312</v>
          </cell>
          <cell r="DY190">
            <v>3564</v>
          </cell>
          <cell r="DZ190">
            <v>9046</v>
          </cell>
          <cell r="EA190">
            <v>5797</v>
          </cell>
          <cell r="EB190">
            <v>4017</v>
          </cell>
          <cell r="EC190">
            <v>11123</v>
          </cell>
          <cell r="ED190">
            <v>20990</v>
          </cell>
          <cell r="EE190">
            <v>12444</v>
          </cell>
          <cell r="EF190">
            <v>12942</v>
          </cell>
          <cell r="EG190">
            <v>8334</v>
          </cell>
          <cell r="EH190">
            <v>4948</v>
          </cell>
          <cell r="EI190">
            <v>1394</v>
          </cell>
          <cell r="EJ190">
            <v>2298</v>
          </cell>
          <cell r="EK190">
            <v>6307</v>
          </cell>
          <cell r="EL190">
            <v>14902</v>
          </cell>
          <cell r="EM190">
            <v>3451</v>
          </cell>
          <cell r="EN190">
            <v>3794</v>
          </cell>
          <cell r="EO190">
            <v>7210</v>
          </cell>
          <cell r="EP190">
            <v>13122</v>
          </cell>
          <cell r="EQ190">
            <v>10911</v>
          </cell>
          <cell r="ER190">
            <v>23402</v>
          </cell>
          <cell r="ES190">
            <v>1344</v>
          </cell>
          <cell r="ET190">
            <v>7589</v>
          </cell>
          <cell r="EU190">
            <v>8908</v>
          </cell>
          <cell r="EV190">
            <v>2490</v>
          </cell>
          <cell r="EW190">
            <v>14937</v>
          </cell>
          <cell r="EX190">
            <v>16936</v>
          </cell>
          <cell r="EY190">
            <v>10133</v>
          </cell>
          <cell r="EZ190">
            <v>16948</v>
          </cell>
          <cell r="FA190">
            <v>15787</v>
          </cell>
          <cell r="FB190">
            <v>16860</v>
          </cell>
          <cell r="FC190">
            <v>2438</v>
          </cell>
          <cell r="FD190">
            <v>6448</v>
          </cell>
          <cell r="FE190">
            <v>28886</v>
          </cell>
          <cell r="FF190">
            <v>276817</v>
          </cell>
          <cell r="FG190">
            <v>24587</v>
          </cell>
          <cell r="FH190">
            <v>-506</v>
          </cell>
          <cell r="FI190">
            <v>300562</v>
          </cell>
          <cell r="FJ190">
            <v>-1.7</v>
          </cell>
          <cell r="FK190">
            <v>-5.0999999999999996</v>
          </cell>
          <cell r="FL190">
            <v>-2.2999999999999998</v>
          </cell>
          <cell r="FM190">
            <v>-1</v>
          </cell>
          <cell r="FN190">
            <v>-1</v>
          </cell>
          <cell r="FO190">
            <v>4.0999999999999996</v>
          </cell>
          <cell r="FP190">
            <v>-3.4</v>
          </cell>
          <cell r="FQ190">
            <v>-1.1000000000000001</v>
          </cell>
          <cell r="FR190">
            <v>11.6</v>
          </cell>
          <cell r="FS190">
            <v>0.3</v>
          </cell>
          <cell r="FT190">
            <v>-1</v>
          </cell>
          <cell r="FU190">
            <v>-2.5</v>
          </cell>
          <cell r="FV190">
            <v>-1.5</v>
          </cell>
          <cell r="FW190">
            <v>0.5</v>
          </cell>
          <cell r="FX190">
            <v>-0.4</v>
          </cell>
          <cell r="FY190">
            <v>-0.9</v>
          </cell>
          <cell r="FZ190">
            <v>0.2</v>
          </cell>
          <cell r="GA190">
            <v>0.2</v>
          </cell>
          <cell r="GB190">
            <v>0.7</v>
          </cell>
          <cell r="GC190">
            <v>0.4</v>
          </cell>
          <cell r="GD190">
            <v>-0.5</v>
          </cell>
          <cell r="GE190">
            <v>1.8</v>
          </cell>
          <cell r="GF190">
            <v>0.7</v>
          </cell>
          <cell r="GG190">
            <v>0.6</v>
          </cell>
          <cell r="GH190">
            <v>-0.7</v>
          </cell>
          <cell r="GI190">
            <v>1.8</v>
          </cell>
          <cell r="GJ190">
            <v>2.7</v>
          </cell>
          <cell r="GK190">
            <v>1.9</v>
          </cell>
          <cell r="GL190">
            <v>1.2</v>
          </cell>
          <cell r="GM190">
            <v>2.8</v>
          </cell>
          <cell r="GN190">
            <v>1.3</v>
          </cell>
          <cell r="GO190">
            <v>1.6</v>
          </cell>
          <cell r="GP190">
            <v>1.8</v>
          </cell>
          <cell r="GQ190">
            <v>3.1</v>
          </cell>
          <cell r="GR190">
            <v>2.4</v>
          </cell>
          <cell r="GS190">
            <v>1.8</v>
          </cell>
          <cell r="GT190">
            <v>3.1</v>
          </cell>
          <cell r="GU190">
            <v>2.2000000000000002</v>
          </cell>
          <cell r="GV190">
            <v>0.5</v>
          </cell>
          <cell r="GW190">
            <v>7.1</v>
          </cell>
          <cell r="GX190">
            <v>5.6</v>
          </cell>
          <cell r="GY190">
            <v>-1.4</v>
          </cell>
          <cell r="GZ190">
            <v>0.7</v>
          </cell>
          <cell r="HA190">
            <v>0.1</v>
          </cell>
          <cell r="HB190">
            <v>1.2</v>
          </cell>
          <cell r="HC190">
            <v>1.4</v>
          </cell>
          <cell r="HD190">
            <v>0.5</v>
          </cell>
          <cell r="HE190">
            <v>1</v>
          </cell>
          <cell r="HF190">
            <v>8.8000000000000007</v>
          </cell>
          <cell r="HG190">
            <v>0.7</v>
          </cell>
          <cell r="HH190">
            <v>1.2</v>
          </cell>
          <cell r="HI190">
            <v>0.9</v>
          </cell>
          <cell r="HJ190">
            <v>0.3</v>
          </cell>
          <cell r="HK190">
            <v>0.7</v>
          </cell>
          <cell r="HL190">
            <v>5973</v>
          </cell>
          <cell r="HM190">
            <v>1270</v>
          </cell>
          <cell r="HN190">
            <v>7262</v>
          </cell>
          <cell r="HO190">
            <v>2590</v>
          </cell>
          <cell r="HP190">
            <v>3103</v>
          </cell>
          <cell r="HQ190">
            <v>2029</v>
          </cell>
          <cell r="HR190">
            <v>3758</v>
          </cell>
          <cell r="HS190">
            <v>10380</v>
          </cell>
          <cell r="HT190">
            <v>2055</v>
          </cell>
          <cell r="HU190">
            <v>12029</v>
          </cell>
          <cell r="HV190">
            <v>6186</v>
          </cell>
          <cell r="HW190">
            <v>5707</v>
          </cell>
          <cell r="HX190">
            <v>3700</v>
          </cell>
          <cell r="HY190">
            <v>5262</v>
          </cell>
          <cell r="HZ190">
            <v>7020</v>
          </cell>
          <cell r="IA190">
            <v>27294</v>
          </cell>
          <cell r="IB190">
            <v>5192</v>
          </cell>
          <cell r="IC190">
            <v>332</v>
          </cell>
          <cell r="ID190">
            <v>3496</v>
          </cell>
          <cell r="IE190">
            <v>8994</v>
          </cell>
          <cell r="IF190">
            <v>5804</v>
          </cell>
          <cell r="IG190">
            <v>4261</v>
          </cell>
          <cell r="IH190">
            <v>10973</v>
          </cell>
          <cell r="II190">
            <v>21064</v>
          </cell>
          <cell r="IJ190">
            <v>12463</v>
          </cell>
          <cell r="IK190">
            <v>12433</v>
          </cell>
          <cell r="IL190">
            <v>8130</v>
          </cell>
          <cell r="IM190">
            <v>4825</v>
          </cell>
          <cell r="IN190">
            <v>1353</v>
          </cell>
          <cell r="IO190">
            <v>2280</v>
          </cell>
          <cell r="IP190">
            <v>6130</v>
          </cell>
          <cell r="IQ190">
            <v>14535</v>
          </cell>
        </row>
        <row r="191">
          <cell r="B191">
            <v>7751</v>
          </cell>
          <cell r="C191">
            <v>1388</v>
          </cell>
          <cell r="D191">
            <v>9121</v>
          </cell>
          <cell r="E191">
            <v>2584</v>
          </cell>
          <cell r="F191">
            <v>3207</v>
          </cell>
          <cell r="G191">
            <v>2201</v>
          </cell>
          <cell r="H191">
            <v>3877</v>
          </cell>
          <cell r="I191">
            <v>10643</v>
          </cell>
          <cell r="J191">
            <v>1935</v>
          </cell>
          <cell r="K191">
            <v>12211</v>
          </cell>
          <cell r="L191">
            <v>6388</v>
          </cell>
          <cell r="M191">
            <v>5913</v>
          </cell>
          <cell r="N191">
            <v>3662</v>
          </cell>
          <cell r="O191">
            <v>4930</v>
          </cell>
          <cell r="P191">
            <v>6938</v>
          </cell>
          <cell r="Q191">
            <v>27157</v>
          </cell>
          <cell r="R191">
            <v>5182</v>
          </cell>
          <cell r="S191">
            <v>314</v>
          </cell>
          <cell r="T191">
            <v>3550</v>
          </cell>
          <cell r="U191">
            <v>9006</v>
          </cell>
          <cell r="V191">
            <v>5862</v>
          </cell>
          <cell r="W191">
            <v>4291</v>
          </cell>
          <cell r="X191">
            <v>10935</v>
          </cell>
          <cell r="Y191">
            <v>21094</v>
          </cell>
          <cell r="Z191">
            <v>12514</v>
          </cell>
          <cell r="AA191">
            <v>13194</v>
          </cell>
          <cell r="AB191">
            <v>8461</v>
          </cell>
          <cell r="AC191">
            <v>4950</v>
          </cell>
          <cell r="AD191">
            <v>1447</v>
          </cell>
          <cell r="AE191">
            <v>2235</v>
          </cell>
          <cell r="AF191">
            <v>6349</v>
          </cell>
          <cell r="AG191">
            <v>14970</v>
          </cell>
          <cell r="AH191">
            <v>3450</v>
          </cell>
          <cell r="AI191">
            <v>3779</v>
          </cell>
          <cell r="AJ191">
            <v>7197</v>
          </cell>
          <cell r="AK191">
            <v>13502</v>
          </cell>
          <cell r="AL191">
            <v>10666</v>
          </cell>
          <cell r="AM191">
            <v>23648</v>
          </cell>
          <cell r="AN191">
            <v>1298</v>
          </cell>
          <cell r="AO191">
            <v>7184</v>
          </cell>
          <cell r="AP191">
            <v>8469</v>
          </cell>
          <cell r="AQ191">
            <v>2557</v>
          </cell>
          <cell r="AR191">
            <v>14988</v>
          </cell>
          <cell r="AS191">
            <v>17106</v>
          </cell>
          <cell r="AT191">
            <v>10259</v>
          </cell>
          <cell r="AU191">
            <v>16754</v>
          </cell>
          <cell r="AV191">
            <v>15863</v>
          </cell>
          <cell r="AW191">
            <v>17051</v>
          </cell>
          <cell r="AX191">
            <v>2435</v>
          </cell>
          <cell r="AY191">
            <v>6384</v>
          </cell>
          <cell r="AZ191">
            <v>29283</v>
          </cell>
          <cell r="BA191">
            <v>277727</v>
          </cell>
          <cell r="BB191">
            <v>24684</v>
          </cell>
          <cell r="BC191">
            <v>638</v>
          </cell>
          <cell r="BD191">
            <v>302735</v>
          </cell>
          <cell r="BE191">
            <v>-2.5</v>
          </cell>
          <cell r="BF191">
            <v>1.5</v>
          </cell>
          <cell r="BG191">
            <v>-1.8</v>
          </cell>
          <cell r="BH191">
            <v>-0.5</v>
          </cell>
          <cell r="BI191">
            <v>1.9</v>
          </cell>
          <cell r="BJ191">
            <v>7.9</v>
          </cell>
          <cell r="BK191">
            <v>0.6</v>
          </cell>
          <cell r="BL191">
            <v>1.3</v>
          </cell>
          <cell r="BM191">
            <v>1.4</v>
          </cell>
          <cell r="BN191">
            <v>1.4</v>
          </cell>
          <cell r="BO191">
            <v>-0.7</v>
          </cell>
          <cell r="BP191">
            <v>-0.2</v>
          </cell>
          <cell r="BQ191">
            <v>0.6</v>
          </cell>
          <cell r="BR191">
            <v>-1.4</v>
          </cell>
          <cell r="BS191">
            <v>-1.8</v>
          </cell>
          <cell r="BT191">
            <v>-0.8</v>
          </cell>
          <cell r="BU191">
            <v>-0.2</v>
          </cell>
          <cell r="BV191">
            <v>0.6</v>
          </cell>
          <cell r="BW191">
            <v>-0.4</v>
          </cell>
          <cell r="BX191">
            <v>-0.3</v>
          </cell>
          <cell r="BY191">
            <v>0.4</v>
          </cell>
          <cell r="BZ191">
            <v>5.2</v>
          </cell>
          <cell r="CA191">
            <v>-0.9</v>
          </cell>
          <cell r="CB191">
            <v>0.5</v>
          </cell>
          <cell r="CC191">
            <v>0.2</v>
          </cell>
          <cell r="CD191">
            <v>1.6</v>
          </cell>
          <cell r="CE191">
            <v>1.3</v>
          </cell>
          <cell r="CF191">
            <v>1.3</v>
          </cell>
          <cell r="CG191">
            <v>2.5</v>
          </cell>
          <cell r="CH191">
            <v>-0.2</v>
          </cell>
          <cell r="CI191">
            <v>0.4</v>
          </cell>
          <cell r="CJ191">
            <v>0.9</v>
          </cell>
          <cell r="CK191">
            <v>0.6</v>
          </cell>
          <cell r="CL191">
            <v>0.4</v>
          </cell>
          <cell r="CM191">
            <v>0.5</v>
          </cell>
          <cell r="CN191">
            <v>2.4</v>
          </cell>
          <cell r="CO191">
            <v>-0.8</v>
          </cell>
          <cell r="CP191">
            <v>1.3</v>
          </cell>
          <cell r="CQ191">
            <v>-2.2999999999999998</v>
          </cell>
          <cell r="CR191">
            <v>-1.7</v>
          </cell>
          <cell r="CS191">
            <v>-1.9</v>
          </cell>
          <cell r="CT191">
            <v>1.2</v>
          </cell>
          <cell r="CU191">
            <v>0.4</v>
          </cell>
          <cell r="CV191">
            <v>0.6</v>
          </cell>
          <cell r="CW191">
            <v>1.1000000000000001</v>
          </cell>
          <cell r="CX191">
            <v>0.4</v>
          </cell>
          <cell r="CY191">
            <v>0.5</v>
          </cell>
          <cell r="CZ191">
            <v>1.1000000000000001</v>
          </cell>
          <cell r="DA191">
            <v>2</v>
          </cell>
          <cell r="DB191">
            <v>-0.5</v>
          </cell>
          <cell r="DC191">
            <v>1.3</v>
          </cell>
          <cell r="DD191">
            <v>0.5</v>
          </cell>
          <cell r="DE191">
            <v>0.3</v>
          </cell>
          <cell r="DF191">
            <v>0.7</v>
          </cell>
          <cell r="DG191">
            <v>7671</v>
          </cell>
          <cell r="DH191">
            <v>1480</v>
          </cell>
          <cell r="DI191">
            <v>9151</v>
          </cell>
          <cell r="DJ191">
            <v>2612</v>
          </cell>
          <cell r="DK191">
            <v>3260</v>
          </cell>
          <cell r="DL191">
            <v>2238</v>
          </cell>
          <cell r="DM191">
            <v>3912</v>
          </cell>
          <cell r="DN191">
            <v>10782</v>
          </cell>
          <cell r="DO191">
            <v>1933</v>
          </cell>
          <cell r="DP191">
            <v>12350</v>
          </cell>
          <cell r="DQ191">
            <v>6380</v>
          </cell>
          <cell r="DR191">
            <v>6050</v>
          </cell>
          <cell r="DS191">
            <v>3597</v>
          </cell>
          <cell r="DT191">
            <v>4839</v>
          </cell>
          <cell r="DU191">
            <v>6965</v>
          </cell>
          <cell r="DV191">
            <v>27080</v>
          </cell>
          <cell r="DW191">
            <v>5198</v>
          </cell>
          <cell r="DX191">
            <v>311</v>
          </cell>
          <cell r="DY191">
            <v>3584</v>
          </cell>
          <cell r="DZ191">
            <v>9056</v>
          </cell>
          <cell r="EA191">
            <v>5810</v>
          </cell>
          <cell r="EB191">
            <v>4344</v>
          </cell>
          <cell r="EC191">
            <v>10921</v>
          </cell>
          <cell r="ED191">
            <v>21088</v>
          </cell>
          <cell r="EE191">
            <v>12501</v>
          </cell>
          <cell r="EF191">
            <v>13264</v>
          </cell>
          <cell r="EG191">
            <v>8583</v>
          </cell>
          <cell r="EH191">
            <v>4847</v>
          </cell>
          <cell r="EI191">
            <v>1465</v>
          </cell>
          <cell r="EJ191">
            <v>2126</v>
          </cell>
          <cell r="EK191">
            <v>6364</v>
          </cell>
          <cell r="EL191">
            <v>14832</v>
          </cell>
          <cell r="EM191">
            <v>3454</v>
          </cell>
          <cell r="EN191">
            <v>3764</v>
          </cell>
          <cell r="EO191">
            <v>7188</v>
          </cell>
          <cell r="EP191">
            <v>13556</v>
          </cell>
          <cell r="EQ191">
            <v>10639</v>
          </cell>
          <cell r="ER191">
            <v>23689</v>
          </cell>
          <cell r="ES191">
            <v>1306</v>
          </cell>
          <cell r="ET191">
            <v>7151</v>
          </cell>
          <cell r="EU191">
            <v>8450</v>
          </cell>
          <cell r="EV191">
            <v>2583</v>
          </cell>
          <cell r="EW191">
            <v>15010</v>
          </cell>
          <cell r="EX191">
            <v>17172</v>
          </cell>
          <cell r="EY191">
            <v>10326</v>
          </cell>
          <cell r="EZ191">
            <v>16166</v>
          </cell>
          <cell r="FA191">
            <v>15865</v>
          </cell>
          <cell r="FB191">
            <v>16961</v>
          </cell>
          <cell r="FC191">
            <v>2457</v>
          </cell>
          <cell r="FD191">
            <v>6378</v>
          </cell>
          <cell r="FE191">
            <v>29291</v>
          </cell>
          <cell r="FF191">
            <v>277323</v>
          </cell>
          <cell r="FG191">
            <v>24760</v>
          </cell>
          <cell r="FH191">
            <v>862</v>
          </cell>
          <cell r="FI191">
            <v>302626</v>
          </cell>
          <cell r="FJ191">
            <v>-3.6</v>
          </cell>
          <cell r="FK191">
            <v>15.5</v>
          </cell>
          <cell r="FL191">
            <v>-0.4</v>
          </cell>
          <cell r="FM191">
            <v>1.4</v>
          </cell>
          <cell r="FN191">
            <v>4.5</v>
          </cell>
          <cell r="FO191">
            <v>11.8</v>
          </cell>
          <cell r="FP191">
            <v>3.3</v>
          </cell>
          <cell r="FQ191">
            <v>3.8</v>
          </cell>
          <cell r="FR191">
            <v>-2.6</v>
          </cell>
          <cell r="FS191">
            <v>3</v>
          </cell>
          <cell r="FT191">
            <v>-0.3</v>
          </cell>
          <cell r="FU191">
            <v>4.8</v>
          </cell>
          <cell r="FV191">
            <v>-1.7</v>
          </cell>
          <cell r="FW191">
            <v>-5.0999999999999996</v>
          </cell>
          <cell r="FX191">
            <v>-1.7</v>
          </cell>
          <cell r="FY191">
            <v>-1.1000000000000001</v>
          </cell>
          <cell r="FZ191">
            <v>0</v>
          </cell>
          <cell r="GA191">
            <v>-0.6</v>
          </cell>
          <cell r="GB191">
            <v>0.6</v>
          </cell>
          <cell r="GC191">
            <v>0.1</v>
          </cell>
          <cell r="GD191">
            <v>0.2</v>
          </cell>
          <cell r="GE191">
            <v>8.1</v>
          </cell>
          <cell r="GF191">
            <v>-1.8</v>
          </cell>
          <cell r="GG191">
            <v>0.5</v>
          </cell>
          <cell r="GH191">
            <v>0.5</v>
          </cell>
          <cell r="GI191">
            <v>2.5</v>
          </cell>
          <cell r="GJ191">
            <v>3</v>
          </cell>
          <cell r="GK191">
            <v>-2</v>
          </cell>
          <cell r="GL191">
            <v>5.0999999999999996</v>
          </cell>
          <cell r="GM191">
            <v>-7.5</v>
          </cell>
          <cell r="GN191">
            <v>0.9</v>
          </cell>
          <cell r="GO191">
            <v>-0.5</v>
          </cell>
          <cell r="GP191">
            <v>0.1</v>
          </cell>
          <cell r="GQ191">
            <v>-0.8</v>
          </cell>
          <cell r="GR191">
            <v>-0.3</v>
          </cell>
          <cell r="GS191">
            <v>3.3</v>
          </cell>
          <cell r="GT191">
            <v>-2.5</v>
          </cell>
          <cell r="GU191">
            <v>1.2</v>
          </cell>
          <cell r="GV191">
            <v>-2.9</v>
          </cell>
          <cell r="GW191">
            <v>-5.8</v>
          </cell>
          <cell r="GX191">
            <v>-5.0999999999999996</v>
          </cell>
          <cell r="GY191">
            <v>3.7</v>
          </cell>
          <cell r="GZ191">
            <v>0.5</v>
          </cell>
          <cell r="HA191">
            <v>1.4</v>
          </cell>
          <cell r="HB191">
            <v>1.9</v>
          </cell>
          <cell r="HC191">
            <v>-4.5999999999999996</v>
          </cell>
          <cell r="HD191">
            <v>0.5</v>
          </cell>
          <cell r="HE191">
            <v>0.6</v>
          </cell>
          <cell r="HF191">
            <v>0.8</v>
          </cell>
          <cell r="HG191">
            <v>-1.1000000000000001</v>
          </cell>
          <cell r="HH191">
            <v>1.4</v>
          </cell>
          <cell r="HI191">
            <v>0.2</v>
          </cell>
          <cell r="HJ191">
            <v>0.7</v>
          </cell>
          <cell r="HK191">
            <v>0.7</v>
          </cell>
          <cell r="HL191">
            <v>4899</v>
          </cell>
          <cell r="HM191">
            <v>1484</v>
          </cell>
          <cell r="HN191">
            <v>6470</v>
          </cell>
          <cell r="HO191">
            <v>2680</v>
          </cell>
          <cell r="HP191">
            <v>3461</v>
          </cell>
          <cell r="HQ191">
            <v>2286</v>
          </cell>
          <cell r="HR191">
            <v>3928</v>
          </cell>
          <cell r="HS191">
            <v>11178</v>
          </cell>
          <cell r="HT191">
            <v>1901</v>
          </cell>
          <cell r="HU191">
            <v>12713</v>
          </cell>
          <cell r="HV191">
            <v>6280</v>
          </cell>
          <cell r="HW191">
            <v>6214</v>
          </cell>
          <cell r="HX191">
            <v>3646</v>
          </cell>
          <cell r="HY191">
            <v>5038</v>
          </cell>
          <cell r="HZ191">
            <v>7246</v>
          </cell>
          <cell r="IA191">
            <v>27643</v>
          </cell>
          <cell r="IB191">
            <v>5342</v>
          </cell>
          <cell r="IC191">
            <v>354</v>
          </cell>
          <cell r="ID191">
            <v>3579</v>
          </cell>
          <cell r="IE191">
            <v>9249</v>
          </cell>
          <cell r="IF191">
            <v>6041</v>
          </cell>
          <cell r="IG191">
            <v>4197</v>
          </cell>
          <cell r="IH191">
            <v>11107</v>
          </cell>
          <cell r="II191">
            <v>21358</v>
          </cell>
          <cell r="IJ191">
            <v>12636</v>
          </cell>
          <cell r="IK191">
            <v>12976</v>
          </cell>
          <cell r="IL191">
            <v>8573</v>
          </cell>
          <cell r="IM191">
            <v>4871</v>
          </cell>
          <cell r="IN191">
            <v>1541</v>
          </cell>
          <cell r="IO191">
            <v>2179</v>
          </cell>
          <cell r="IP191">
            <v>6421</v>
          </cell>
          <cell r="IQ191">
            <v>15060</v>
          </cell>
        </row>
        <row r="192">
          <cell r="B192">
            <v>7734</v>
          </cell>
          <cell r="C192">
            <v>1367</v>
          </cell>
          <cell r="D192">
            <v>9084</v>
          </cell>
          <cell r="E192">
            <v>2565</v>
          </cell>
          <cell r="F192">
            <v>3353</v>
          </cell>
          <cell r="G192">
            <v>2389</v>
          </cell>
          <cell r="H192">
            <v>3910</v>
          </cell>
          <cell r="I192">
            <v>10905</v>
          </cell>
          <cell r="J192">
            <v>1943</v>
          </cell>
          <cell r="K192">
            <v>12488</v>
          </cell>
          <cell r="L192">
            <v>6374</v>
          </cell>
          <cell r="M192">
            <v>5844</v>
          </cell>
          <cell r="N192">
            <v>3680</v>
          </cell>
          <cell r="O192">
            <v>4949</v>
          </cell>
          <cell r="P192">
            <v>6783</v>
          </cell>
          <cell r="Q192">
            <v>26994</v>
          </cell>
          <cell r="R192">
            <v>5191</v>
          </cell>
          <cell r="S192">
            <v>313</v>
          </cell>
          <cell r="T192">
            <v>3528</v>
          </cell>
          <cell r="U192">
            <v>8990</v>
          </cell>
          <cell r="V192">
            <v>5926</v>
          </cell>
          <cell r="W192">
            <v>4530</v>
          </cell>
          <cell r="X192">
            <v>10896</v>
          </cell>
          <cell r="Y192">
            <v>21317</v>
          </cell>
          <cell r="Z192">
            <v>12558</v>
          </cell>
          <cell r="AA192">
            <v>13340</v>
          </cell>
          <cell r="AB192">
            <v>8490</v>
          </cell>
          <cell r="AC192">
            <v>5033</v>
          </cell>
          <cell r="AD192">
            <v>1481</v>
          </cell>
          <cell r="AE192">
            <v>2262</v>
          </cell>
          <cell r="AF192">
            <v>6349</v>
          </cell>
          <cell r="AG192">
            <v>15110</v>
          </cell>
          <cell r="AH192">
            <v>3452</v>
          </cell>
          <cell r="AI192">
            <v>3765</v>
          </cell>
          <cell r="AJ192">
            <v>7180</v>
          </cell>
          <cell r="AK192">
            <v>13773</v>
          </cell>
          <cell r="AL192">
            <v>10556</v>
          </cell>
          <cell r="AM192">
            <v>23871</v>
          </cell>
          <cell r="AN192">
            <v>1285</v>
          </cell>
          <cell r="AO192">
            <v>7091</v>
          </cell>
          <cell r="AP192">
            <v>8367</v>
          </cell>
          <cell r="AQ192">
            <v>2603</v>
          </cell>
          <cell r="AR192">
            <v>15079</v>
          </cell>
          <cell r="AS192">
            <v>17271</v>
          </cell>
          <cell r="AT192">
            <v>10413</v>
          </cell>
          <cell r="AU192">
            <v>17098</v>
          </cell>
          <cell r="AV192">
            <v>15931</v>
          </cell>
          <cell r="AW192">
            <v>17212</v>
          </cell>
          <cell r="AX192">
            <v>2469</v>
          </cell>
          <cell r="AY192">
            <v>6325</v>
          </cell>
          <cell r="AZ192">
            <v>29654</v>
          </cell>
          <cell r="BA192">
            <v>279575</v>
          </cell>
          <cell r="BB192">
            <v>24840</v>
          </cell>
          <cell r="BC192">
            <v>705</v>
          </cell>
          <cell r="BD192">
            <v>304809</v>
          </cell>
          <cell r="BE192">
            <v>-0.2</v>
          </cell>
          <cell r="BF192">
            <v>-1.5</v>
          </cell>
          <cell r="BG192">
            <v>-0.4</v>
          </cell>
          <cell r="BH192">
            <v>-0.7</v>
          </cell>
          <cell r="BI192">
            <v>4.5999999999999996</v>
          </cell>
          <cell r="BJ192">
            <v>8.6</v>
          </cell>
          <cell r="BK192">
            <v>0.9</v>
          </cell>
          <cell r="BL192">
            <v>2.5</v>
          </cell>
          <cell r="BM192">
            <v>0.4</v>
          </cell>
          <cell r="BN192">
            <v>2.2999999999999998</v>
          </cell>
          <cell r="BO192">
            <v>-0.2</v>
          </cell>
          <cell r="BP192">
            <v>-1.2</v>
          </cell>
          <cell r="BQ192">
            <v>0.5</v>
          </cell>
          <cell r="BR192">
            <v>0.4</v>
          </cell>
          <cell r="BS192">
            <v>-2.2000000000000002</v>
          </cell>
          <cell r="BT192">
            <v>-0.6</v>
          </cell>
          <cell r="BU192">
            <v>0.2</v>
          </cell>
          <cell r="BV192">
            <v>-0.2</v>
          </cell>
          <cell r="BW192">
            <v>-0.6</v>
          </cell>
          <cell r="BX192">
            <v>-0.2</v>
          </cell>
          <cell r="BY192">
            <v>1.1000000000000001</v>
          </cell>
          <cell r="BZ192">
            <v>5.6</v>
          </cell>
          <cell r="CA192">
            <v>-0.4</v>
          </cell>
          <cell r="CB192">
            <v>1.1000000000000001</v>
          </cell>
          <cell r="CC192">
            <v>0.4</v>
          </cell>
          <cell r="CD192">
            <v>1.1000000000000001</v>
          </cell>
          <cell r="CE192">
            <v>0.3</v>
          </cell>
          <cell r="CF192">
            <v>1.7</v>
          </cell>
          <cell r="CG192">
            <v>2.4</v>
          </cell>
          <cell r="CH192">
            <v>1.2</v>
          </cell>
          <cell r="CI192">
            <v>0</v>
          </cell>
          <cell r="CJ192">
            <v>0.9</v>
          </cell>
          <cell r="CK192">
            <v>0.1</v>
          </cell>
          <cell r="CL192">
            <v>-0.4</v>
          </cell>
          <cell r="CM192">
            <v>-0.2</v>
          </cell>
          <cell r="CN192">
            <v>2</v>
          </cell>
          <cell r="CO192">
            <v>-1</v>
          </cell>
          <cell r="CP192">
            <v>0.9</v>
          </cell>
          <cell r="CQ192">
            <v>-1</v>
          </cell>
          <cell r="CR192">
            <v>-1.3</v>
          </cell>
          <cell r="CS192">
            <v>-1.2</v>
          </cell>
          <cell r="CT192">
            <v>1.8</v>
          </cell>
          <cell r="CU192">
            <v>0.6</v>
          </cell>
          <cell r="CV192">
            <v>1</v>
          </cell>
          <cell r="CW192">
            <v>1.5</v>
          </cell>
          <cell r="CX192">
            <v>2.1</v>
          </cell>
          <cell r="CY192">
            <v>0.4</v>
          </cell>
          <cell r="CZ192">
            <v>0.9</v>
          </cell>
          <cell r="DA192">
            <v>1.4</v>
          </cell>
          <cell r="DB192">
            <v>-0.9</v>
          </cell>
          <cell r="DC192">
            <v>1.3</v>
          </cell>
          <cell r="DD192">
            <v>0.7</v>
          </cell>
          <cell r="DE192">
            <v>0.6</v>
          </cell>
          <cell r="DF192">
            <v>0.7</v>
          </cell>
          <cell r="DG192">
            <v>7662</v>
          </cell>
          <cell r="DH192">
            <v>1361</v>
          </cell>
          <cell r="DI192">
            <v>9007</v>
          </cell>
          <cell r="DJ192">
            <v>2551</v>
          </cell>
          <cell r="DK192">
            <v>3306</v>
          </cell>
          <cell r="DL192">
            <v>2366</v>
          </cell>
          <cell r="DM192">
            <v>3894</v>
          </cell>
          <cell r="DN192">
            <v>10800</v>
          </cell>
          <cell r="DO192">
            <v>1879</v>
          </cell>
          <cell r="DP192">
            <v>12332</v>
          </cell>
          <cell r="DQ192">
            <v>6422</v>
          </cell>
          <cell r="DR192">
            <v>5869</v>
          </cell>
          <cell r="DS192">
            <v>3667</v>
          </cell>
          <cell r="DT192">
            <v>4904</v>
          </cell>
          <cell r="DU192">
            <v>6741</v>
          </cell>
          <cell r="DV192">
            <v>26957</v>
          </cell>
          <cell r="DW192">
            <v>5139</v>
          </cell>
          <cell r="DX192">
            <v>319</v>
          </cell>
          <cell r="DY192">
            <v>3489</v>
          </cell>
          <cell r="DZ192">
            <v>8897</v>
          </cell>
          <cell r="EA192">
            <v>6028</v>
          </cell>
          <cell r="EB192">
            <v>4441</v>
          </cell>
          <cell r="EC192">
            <v>10876</v>
          </cell>
          <cell r="ED192">
            <v>21301</v>
          </cell>
          <cell r="EE192">
            <v>12586</v>
          </cell>
          <cell r="EF192">
            <v>13331</v>
          </cell>
          <cell r="EG192">
            <v>8419</v>
          </cell>
          <cell r="EH192">
            <v>5056</v>
          </cell>
          <cell r="EI192">
            <v>1472</v>
          </cell>
          <cell r="EJ192">
            <v>2315</v>
          </cell>
          <cell r="EK192">
            <v>6336</v>
          </cell>
          <cell r="EL192">
            <v>15150</v>
          </cell>
          <cell r="EM192">
            <v>3456</v>
          </cell>
          <cell r="EN192">
            <v>3800</v>
          </cell>
          <cell r="EO192">
            <v>7224</v>
          </cell>
          <cell r="EP192">
            <v>13779</v>
          </cell>
          <cell r="EQ192">
            <v>10550</v>
          </cell>
          <cell r="ER192">
            <v>23876</v>
          </cell>
          <cell r="ES192">
            <v>1260</v>
          </cell>
          <cell r="ET192">
            <v>6906</v>
          </cell>
          <cell r="EU192">
            <v>8161</v>
          </cell>
          <cell r="EV192">
            <v>2603</v>
          </cell>
          <cell r="EW192">
            <v>15000</v>
          </cell>
          <cell r="EX192">
            <v>17205</v>
          </cell>
          <cell r="EY192">
            <v>10353</v>
          </cell>
          <cell r="EZ192">
            <v>17453</v>
          </cell>
          <cell r="FA192">
            <v>15932</v>
          </cell>
          <cell r="FB192">
            <v>17402</v>
          </cell>
          <cell r="FC192">
            <v>2425</v>
          </cell>
          <cell r="FD192">
            <v>6316</v>
          </cell>
          <cell r="FE192">
            <v>29661</v>
          </cell>
          <cell r="FF192">
            <v>279482</v>
          </cell>
          <cell r="FG192">
            <v>24745</v>
          </cell>
          <cell r="FH192">
            <v>879</v>
          </cell>
          <cell r="FI192">
            <v>304850</v>
          </cell>
          <cell r="FJ192">
            <v>-0.1</v>
          </cell>
          <cell r="FK192">
            <v>-8.1</v>
          </cell>
          <cell r="FL192">
            <v>-1.6</v>
          </cell>
          <cell r="FM192">
            <v>-2.2999999999999998</v>
          </cell>
          <cell r="FN192">
            <v>1.4</v>
          </cell>
          <cell r="FO192">
            <v>5.7</v>
          </cell>
          <cell r="FP192">
            <v>-0.4</v>
          </cell>
          <cell r="FQ192">
            <v>0.2</v>
          </cell>
          <cell r="FR192">
            <v>-2.8</v>
          </cell>
          <cell r="FS192">
            <v>-0.1</v>
          </cell>
          <cell r="FT192">
            <v>0.6</v>
          </cell>
          <cell r="FU192">
            <v>-3</v>
          </cell>
          <cell r="FV192">
            <v>2</v>
          </cell>
          <cell r="FW192">
            <v>1.3</v>
          </cell>
          <cell r="FX192">
            <v>-3.2</v>
          </cell>
          <cell r="FY192">
            <v>-0.5</v>
          </cell>
          <cell r="FZ192">
            <v>-1.1000000000000001</v>
          </cell>
          <cell r="GA192">
            <v>2.6</v>
          </cell>
          <cell r="GB192">
            <v>-2.7</v>
          </cell>
          <cell r="GC192">
            <v>-1.8</v>
          </cell>
          <cell r="GD192">
            <v>3.7</v>
          </cell>
          <cell r="GE192">
            <v>2.2000000000000002</v>
          </cell>
          <cell r="GF192">
            <v>-0.4</v>
          </cell>
          <cell r="GG192">
            <v>1</v>
          </cell>
          <cell r="GH192">
            <v>0.7</v>
          </cell>
          <cell r="GI192">
            <v>0.5</v>
          </cell>
          <cell r="GJ192">
            <v>-1.9</v>
          </cell>
          <cell r="GK192">
            <v>4.3</v>
          </cell>
          <cell r="GL192">
            <v>0.5</v>
          </cell>
          <cell r="GM192">
            <v>8.9</v>
          </cell>
          <cell r="GN192">
            <v>-0.4</v>
          </cell>
          <cell r="GO192">
            <v>2.1</v>
          </cell>
          <cell r="GP192">
            <v>0</v>
          </cell>
          <cell r="GQ192">
            <v>1</v>
          </cell>
          <cell r="GR192">
            <v>0.5</v>
          </cell>
          <cell r="GS192">
            <v>1.6</v>
          </cell>
          <cell r="GT192">
            <v>-0.8</v>
          </cell>
          <cell r="GU192">
            <v>0.8</v>
          </cell>
          <cell r="GV192">
            <v>-3.5</v>
          </cell>
          <cell r="GW192">
            <v>-3.4</v>
          </cell>
          <cell r="GX192">
            <v>-3.4</v>
          </cell>
          <cell r="GY192">
            <v>0.8</v>
          </cell>
          <cell r="GZ192">
            <v>-0.1</v>
          </cell>
          <cell r="HA192">
            <v>0.2</v>
          </cell>
          <cell r="HB192">
            <v>0.3</v>
          </cell>
          <cell r="HC192">
            <v>8</v>
          </cell>
          <cell r="HD192">
            <v>0.4</v>
          </cell>
          <cell r="HE192">
            <v>2.6</v>
          </cell>
          <cell r="HF192">
            <v>-1.3</v>
          </cell>
          <cell r="HG192">
            <v>-1</v>
          </cell>
          <cell r="HH192">
            <v>1.3</v>
          </cell>
          <cell r="HI192">
            <v>0.8</v>
          </cell>
          <cell r="HJ192">
            <v>-0.1</v>
          </cell>
          <cell r="HK192">
            <v>0.7</v>
          </cell>
          <cell r="HL192">
            <v>12380</v>
          </cell>
          <cell r="HM192">
            <v>1366</v>
          </cell>
          <cell r="HN192">
            <v>13590</v>
          </cell>
          <cell r="HO192">
            <v>2548</v>
          </cell>
          <cell r="HP192">
            <v>3310</v>
          </cell>
          <cell r="HQ192">
            <v>2419</v>
          </cell>
          <cell r="HR192">
            <v>4002</v>
          </cell>
          <cell r="HS192">
            <v>10892</v>
          </cell>
          <cell r="HT192">
            <v>1898</v>
          </cell>
          <cell r="HU192">
            <v>12440</v>
          </cell>
          <cell r="HV192">
            <v>6882</v>
          </cell>
          <cell r="HW192">
            <v>5881</v>
          </cell>
          <cell r="HX192">
            <v>3729</v>
          </cell>
          <cell r="HY192">
            <v>4913</v>
          </cell>
          <cell r="HZ192">
            <v>6978</v>
          </cell>
          <cell r="IA192">
            <v>27718</v>
          </cell>
          <cell r="IB192">
            <v>5021</v>
          </cell>
          <cell r="IC192">
            <v>298</v>
          </cell>
          <cell r="ID192">
            <v>3506</v>
          </cell>
          <cell r="IE192">
            <v>8773</v>
          </cell>
          <cell r="IF192">
            <v>6317</v>
          </cell>
          <cell r="IG192">
            <v>4587</v>
          </cell>
          <cell r="IH192">
            <v>11427</v>
          </cell>
          <cell r="II192">
            <v>22293</v>
          </cell>
          <cell r="IJ192">
            <v>12964</v>
          </cell>
          <cell r="IK192">
            <v>14680</v>
          </cell>
          <cell r="IL192">
            <v>8843</v>
          </cell>
          <cell r="IM192">
            <v>5370</v>
          </cell>
          <cell r="IN192">
            <v>1514</v>
          </cell>
          <cell r="IO192">
            <v>2333</v>
          </cell>
          <cell r="IP192">
            <v>6685</v>
          </cell>
          <cell r="IQ192">
            <v>15866</v>
          </cell>
        </row>
        <row r="193">
          <cell r="B193">
            <v>7927</v>
          </cell>
          <cell r="C193">
            <v>1312</v>
          </cell>
          <cell r="D193">
            <v>9209</v>
          </cell>
          <cell r="E193">
            <v>2528</v>
          </cell>
          <cell r="F193">
            <v>3602</v>
          </cell>
          <cell r="G193">
            <v>2495</v>
          </cell>
          <cell r="H193">
            <v>3903</v>
          </cell>
          <cell r="I193">
            <v>11211</v>
          </cell>
          <cell r="J193">
            <v>1956</v>
          </cell>
          <cell r="K193">
            <v>12809</v>
          </cell>
          <cell r="L193">
            <v>6405</v>
          </cell>
          <cell r="M193">
            <v>5758</v>
          </cell>
          <cell r="N193">
            <v>3649</v>
          </cell>
          <cell r="O193">
            <v>5107</v>
          </cell>
          <cell r="P193">
            <v>6717</v>
          </cell>
          <cell r="Q193">
            <v>27021</v>
          </cell>
          <cell r="R193">
            <v>5225</v>
          </cell>
          <cell r="S193">
            <v>310</v>
          </cell>
          <cell r="T193">
            <v>3507</v>
          </cell>
          <cell r="U193">
            <v>9004</v>
          </cell>
          <cell r="V193">
            <v>6028</v>
          </cell>
          <cell r="W193">
            <v>4712</v>
          </cell>
          <cell r="X193">
            <v>11067</v>
          </cell>
          <cell r="Y193">
            <v>21747</v>
          </cell>
          <cell r="Z193">
            <v>12703</v>
          </cell>
          <cell r="AA193">
            <v>13379</v>
          </cell>
          <cell r="AB193">
            <v>8486</v>
          </cell>
          <cell r="AC193">
            <v>5119</v>
          </cell>
          <cell r="AD193">
            <v>1507</v>
          </cell>
          <cell r="AE193">
            <v>2297</v>
          </cell>
          <cell r="AF193">
            <v>6378</v>
          </cell>
          <cell r="AG193">
            <v>15276</v>
          </cell>
          <cell r="AH193">
            <v>3470</v>
          </cell>
          <cell r="AI193">
            <v>3749</v>
          </cell>
          <cell r="AJ193">
            <v>7200</v>
          </cell>
          <cell r="AK193">
            <v>13935</v>
          </cell>
          <cell r="AL193">
            <v>10565</v>
          </cell>
          <cell r="AM193">
            <v>24067</v>
          </cell>
          <cell r="AN193">
            <v>1313</v>
          </cell>
          <cell r="AO193">
            <v>7226</v>
          </cell>
          <cell r="AP193">
            <v>8534</v>
          </cell>
          <cell r="AQ193">
            <v>2626</v>
          </cell>
          <cell r="AR193">
            <v>15088</v>
          </cell>
          <cell r="AS193">
            <v>17319</v>
          </cell>
          <cell r="AT193">
            <v>10558</v>
          </cell>
          <cell r="AU193">
            <v>17488</v>
          </cell>
          <cell r="AV193">
            <v>15987</v>
          </cell>
          <cell r="AW193">
            <v>17377</v>
          </cell>
          <cell r="AX193">
            <v>2474</v>
          </cell>
          <cell r="AY193">
            <v>6279</v>
          </cell>
          <cell r="AZ193">
            <v>29969</v>
          </cell>
          <cell r="BA193">
            <v>282217</v>
          </cell>
          <cell r="BB193">
            <v>25031</v>
          </cell>
          <cell r="BC193">
            <v>-109</v>
          </cell>
          <cell r="BD193">
            <v>306820</v>
          </cell>
          <cell r="BE193">
            <v>2.5</v>
          </cell>
          <cell r="BF193">
            <v>-4.0999999999999996</v>
          </cell>
          <cell r="BG193">
            <v>1.4</v>
          </cell>
          <cell r="BH193">
            <v>-1.4</v>
          </cell>
          <cell r="BI193">
            <v>7.4</v>
          </cell>
          <cell r="BJ193">
            <v>4.4000000000000004</v>
          </cell>
          <cell r="BK193">
            <v>-0.2</v>
          </cell>
          <cell r="BL193">
            <v>2.8</v>
          </cell>
          <cell r="BM193">
            <v>0.7</v>
          </cell>
          <cell r="BN193">
            <v>2.6</v>
          </cell>
          <cell r="BO193">
            <v>0.5</v>
          </cell>
          <cell r="BP193">
            <v>-1.5</v>
          </cell>
          <cell r="BQ193">
            <v>-0.8</v>
          </cell>
          <cell r="BR193">
            <v>3.2</v>
          </cell>
          <cell r="BS193">
            <v>-1</v>
          </cell>
          <cell r="BT193">
            <v>0.1</v>
          </cell>
          <cell r="BU193">
            <v>0.7</v>
          </cell>
          <cell r="BV193">
            <v>-1.1000000000000001</v>
          </cell>
          <cell r="BW193">
            <v>-0.6</v>
          </cell>
          <cell r="BX193">
            <v>0.2</v>
          </cell>
          <cell r="BY193">
            <v>1.7</v>
          </cell>
          <cell r="BZ193">
            <v>4</v>
          </cell>
          <cell r="CA193">
            <v>1.6</v>
          </cell>
          <cell r="CB193">
            <v>2</v>
          </cell>
          <cell r="CC193">
            <v>1.2</v>
          </cell>
          <cell r="CD193">
            <v>0.3</v>
          </cell>
          <cell r="CE193">
            <v>0</v>
          </cell>
          <cell r="CF193">
            <v>1.7</v>
          </cell>
          <cell r="CG193">
            <v>1.7</v>
          </cell>
          <cell r="CH193">
            <v>1.5</v>
          </cell>
          <cell r="CI193">
            <v>0.5</v>
          </cell>
          <cell r="CJ193">
            <v>1.1000000000000001</v>
          </cell>
          <cell r="CK193">
            <v>0.5</v>
          </cell>
          <cell r="CL193">
            <v>-0.4</v>
          </cell>
          <cell r="CM193">
            <v>0.3</v>
          </cell>
          <cell r="CN193">
            <v>1.2</v>
          </cell>
          <cell r="CO193">
            <v>0.1</v>
          </cell>
          <cell r="CP193">
            <v>0.8</v>
          </cell>
          <cell r="CQ193">
            <v>2.2000000000000002</v>
          </cell>
          <cell r="CR193">
            <v>1.9</v>
          </cell>
          <cell r="CS193">
            <v>2</v>
          </cell>
          <cell r="CT193">
            <v>0.9</v>
          </cell>
          <cell r="CU193">
            <v>0.1</v>
          </cell>
          <cell r="CV193">
            <v>0.3</v>
          </cell>
          <cell r="CW193">
            <v>1.4</v>
          </cell>
          <cell r="CX193">
            <v>2.2999999999999998</v>
          </cell>
          <cell r="CY193">
            <v>0.3</v>
          </cell>
          <cell r="CZ193">
            <v>1</v>
          </cell>
          <cell r="DA193">
            <v>0.2</v>
          </cell>
          <cell r="DB193">
            <v>-0.7</v>
          </cell>
          <cell r="DC193">
            <v>1.1000000000000001</v>
          </cell>
          <cell r="DD193">
            <v>0.9</v>
          </cell>
          <cell r="DE193">
            <v>0.8</v>
          </cell>
          <cell r="DF193">
            <v>0.7</v>
          </cell>
          <cell r="DG193">
            <v>7849</v>
          </cell>
          <cell r="DH193">
            <v>1287</v>
          </cell>
          <cell r="DI193">
            <v>9105</v>
          </cell>
          <cell r="DJ193">
            <v>2527</v>
          </cell>
          <cell r="DK193">
            <v>3503</v>
          </cell>
          <cell r="DL193">
            <v>2535</v>
          </cell>
          <cell r="DM193">
            <v>3965</v>
          </cell>
          <cell r="DN193">
            <v>11142</v>
          </cell>
          <cell r="DO193">
            <v>1994</v>
          </cell>
          <cell r="DP193">
            <v>12777</v>
          </cell>
          <cell r="DQ193">
            <v>6271</v>
          </cell>
          <cell r="DR193">
            <v>5651</v>
          </cell>
          <cell r="DS193">
            <v>3811</v>
          </cell>
          <cell r="DT193">
            <v>5155</v>
          </cell>
          <cell r="DU193">
            <v>6655</v>
          </cell>
          <cell r="DV193">
            <v>27045</v>
          </cell>
          <cell r="DW193">
            <v>5231</v>
          </cell>
          <cell r="DX193">
            <v>309</v>
          </cell>
          <cell r="DY193">
            <v>3497</v>
          </cell>
          <cell r="DZ193">
            <v>8999</v>
          </cell>
          <cell r="EA193">
            <v>5883</v>
          </cell>
          <cell r="EB193">
            <v>4841</v>
          </cell>
          <cell r="EC193">
            <v>10933</v>
          </cell>
          <cell r="ED193">
            <v>21591</v>
          </cell>
          <cell r="EE193">
            <v>12593</v>
          </cell>
          <cell r="EF193">
            <v>13383</v>
          </cell>
          <cell r="EG193">
            <v>8463</v>
          </cell>
          <cell r="EH193">
            <v>5170</v>
          </cell>
          <cell r="EI193">
            <v>1512</v>
          </cell>
          <cell r="EJ193">
            <v>2302</v>
          </cell>
          <cell r="EK193">
            <v>6342</v>
          </cell>
          <cell r="EL193">
            <v>15289</v>
          </cell>
          <cell r="EM193">
            <v>3422</v>
          </cell>
          <cell r="EN193">
            <v>3697</v>
          </cell>
          <cell r="EO193">
            <v>7093</v>
          </cell>
          <cell r="EP193">
            <v>13943</v>
          </cell>
          <cell r="EQ193">
            <v>10452</v>
          </cell>
          <cell r="ER193">
            <v>23984</v>
          </cell>
          <cell r="ES193">
            <v>1290</v>
          </cell>
          <cell r="ET193">
            <v>7208</v>
          </cell>
          <cell r="EU193">
            <v>8483</v>
          </cell>
          <cell r="EV193">
            <v>2642</v>
          </cell>
          <cell r="EW193">
            <v>15218</v>
          </cell>
          <cell r="EX193">
            <v>17458</v>
          </cell>
          <cell r="EY193">
            <v>10568</v>
          </cell>
          <cell r="EZ193">
            <v>17447</v>
          </cell>
          <cell r="FA193">
            <v>15988</v>
          </cell>
          <cell r="FB193">
            <v>17189</v>
          </cell>
          <cell r="FC193">
            <v>2506</v>
          </cell>
          <cell r="FD193">
            <v>6295</v>
          </cell>
          <cell r="FE193">
            <v>29973</v>
          </cell>
          <cell r="FF193">
            <v>281523</v>
          </cell>
          <cell r="FG193">
            <v>25027</v>
          </cell>
          <cell r="FH193">
            <v>927</v>
          </cell>
          <cell r="FI193">
            <v>307103</v>
          </cell>
          <cell r="FJ193">
            <v>2.4</v>
          </cell>
          <cell r="FK193">
            <v>-5.4</v>
          </cell>
          <cell r="FL193">
            <v>1.1000000000000001</v>
          </cell>
          <cell r="FM193">
            <v>-0.9</v>
          </cell>
          <cell r="FN193">
            <v>6</v>
          </cell>
          <cell r="FO193">
            <v>7.2</v>
          </cell>
          <cell r="FP193">
            <v>1.8</v>
          </cell>
          <cell r="FQ193">
            <v>3.2</v>
          </cell>
          <cell r="FR193">
            <v>6.1</v>
          </cell>
          <cell r="FS193">
            <v>3.6</v>
          </cell>
          <cell r="FT193">
            <v>-2.4</v>
          </cell>
          <cell r="FU193">
            <v>-3.7</v>
          </cell>
          <cell r="FV193">
            <v>3.9</v>
          </cell>
          <cell r="FW193">
            <v>5.0999999999999996</v>
          </cell>
          <cell r="FX193">
            <v>-1.3</v>
          </cell>
          <cell r="FY193">
            <v>0.3</v>
          </cell>
          <cell r="FZ193">
            <v>1.8</v>
          </cell>
          <cell r="GA193">
            <v>-3</v>
          </cell>
          <cell r="GB193">
            <v>0.2</v>
          </cell>
          <cell r="GC193">
            <v>1.1000000000000001</v>
          </cell>
          <cell r="GD193">
            <v>-2.4</v>
          </cell>
          <cell r="GE193">
            <v>9</v>
          </cell>
          <cell r="GF193">
            <v>0.5</v>
          </cell>
          <cell r="GG193">
            <v>1.4</v>
          </cell>
          <cell r="GH193">
            <v>0.1</v>
          </cell>
          <cell r="GI193">
            <v>0.4</v>
          </cell>
          <cell r="GJ193">
            <v>0.5</v>
          </cell>
          <cell r="GK193">
            <v>2.2999999999999998</v>
          </cell>
          <cell r="GL193">
            <v>2.7</v>
          </cell>
          <cell r="GM193">
            <v>-0.6</v>
          </cell>
          <cell r="GN193">
            <v>0.1</v>
          </cell>
          <cell r="GO193">
            <v>0.9</v>
          </cell>
          <cell r="GP193">
            <v>-1</v>
          </cell>
          <cell r="GQ193">
            <v>-2.7</v>
          </cell>
          <cell r="GR193">
            <v>-1.8</v>
          </cell>
          <cell r="GS193">
            <v>1.2</v>
          </cell>
          <cell r="GT193">
            <v>-0.9</v>
          </cell>
          <cell r="GU193">
            <v>0.5</v>
          </cell>
          <cell r="GV193">
            <v>2.4</v>
          </cell>
          <cell r="GW193">
            <v>4.4000000000000004</v>
          </cell>
          <cell r="GX193">
            <v>3.9</v>
          </cell>
          <cell r="GY193">
            <v>1.5</v>
          </cell>
          <cell r="GZ193">
            <v>1.5</v>
          </cell>
          <cell r="HA193">
            <v>1.5</v>
          </cell>
          <cell r="HB193">
            <v>2.1</v>
          </cell>
          <cell r="HC193">
            <v>0</v>
          </cell>
          <cell r="HD193">
            <v>0.4</v>
          </cell>
          <cell r="HE193">
            <v>-1.2</v>
          </cell>
          <cell r="HF193">
            <v>3.3</v>
          </cell>
          <cell r="HG193">
            <v>-0.3</v>
          </cell>
          <cell r="HH193">
            <v>1.1000000000000001</v>
          </cell>
          <cell r="HI193">
            <v>0.7</v>
          </cell>
          <cell r="HJ193">
            <v>1.1000000000000001</v>
          </cell>
          <cell r="HK193">
            <v>0.7</v>
          </cell>
          <cell r="HL193">
            <v>7460</v>
          </cell>
          <cell r="HM193">
            <v>1285</v>
          </cell>
          <cell r="HN193">
            <v>8724</v>
          </cell>
          <cell r="HO193">
            <v>2443</v>
          </cell>
          <cell r="HP193">
            <v>3289</v>
          </cell>
          <cell r="HQ193">
            <v>2383</v>
          </cell>
          <cell r="HR193">
            <v>3880</v>
          </cell>
          <cell r="HS193">
            <v>10618</v>
          </cell>
          <cell r="HT193">
            <v>1924</v>
          </cell>
          <cell r="HU193">
            <v>12198</v>
          </cell>
          <cell r="HV193">
            <v>6136</v>
          </cell>
          <cell r="HW193">
            <v>5546</v>
          </cell>
          <cell r="HX193">
            <v>3661</v>
          </cell>
          <cell r="HY193">
            <v>4780</v>
          </cell>
          <cell r="HZ193">
            <v>6205</v>
          </cell>
          <cell r="IA193">
            <v>25819</v>
          </cell>
          <cell r="IB193">
            <v>5266</v>
          </cell>
          <cell r="IC193">
            <v>267</v>
          </cell>
          <cell r="ID193">
            <v>3547</v>
          </cell>
          <cell r="IE193">
            <v>9035</v>
          </cell>
          <cell r="IF193">
            <v>5357</v>
          </cell>
          <cell r="IG193">
            <v>4569</v>
          </cell>
          <cell r="IH193">
            <v>10339</v>
          </cell>
          <cell r="II193">
            <v>20234</v>
          </cell>
          <cell r="IJ193">
            <v>12088</v>
          </cell>
          <cell r="IK193">
            <v>12747</v>
          </cell>
          <cell r="IL193">
            <v>8282</v>
          </cell>
          <cell r="IM193">
            <v>4950</v>
          </cell>
          <cell r="IN193">
            <v>1448</v>
          </cell>
          <cell r="IO193">
            <v>2252</v>
          </cell>
          <cell r="IP193">
            <v>6111</v>
          </cell>
          <cell r="IQ193">
            <v>14725</v>
          </cell>
        </row>
        <row r="194">
          <cell r="B194">
            <v>8191</v>
          </cell>
          <cell r="C194">
            <v>1274</v>
          </cell>
          <cell r="D194">
            <v>9421</v>
          </cell>
          <cell r="E194">
            <v>2487</v>
          </cell>
          <cell r="F194">
            <v>3876</v>
          </cell>
          <cell r="G194">
            <v>2499</v>
          </cell>
          <cell r="H194">
            <v>3871</v>
          </cell>
          <cell r="I194">
            <v>11469</v>
          </cell>
          <cell r="J194">
            <v>1966</v>
          </cell>
          <cell r="K194">
            <v>13078</v>
          </cell>
          <cell r="L194">
            <v>6428</v>
          </cell>
          <cell r="M194">
            <v>5696</v>
          </cell>
          <cell r="N194">
            <v>3548</v>
          </cell>
          <cell r="O194">
            <v>5300</v>
          </cell>
          <cell r="P194">
            <v>6721</v>
          </cell>
          <cell r="Q194">
            <v>27057</v>
          </cell>
          <cell r="R194">
            <v>5265</v>
          </cell>
          <cell r="S194">
            <v>305</v>
          </cell>
          <cell r="T194">
            <v>3476</v>
          </cell>
          <cell r="U194">
            <v>9023</v>
          </cell>
          <cell r="V194">
            <v>6075</v>
          </cell>
          <cell r="W194">
            <v>4804</v>
          </cell>
          <cell r="X194">
            <v>11406</v>
          </cell>
          <cell r="Y194">
            <v>22233</v>
          </cell>
          <cell r="Z194">
            <v>12879</v>
          </cell>
          <cell r="AA194">
            <v>13346</v>
          </cell>
          <cell r="AB194">
            <v>8523</v>
          </cell>
          <cell r="AC194">
            <v>5162</v>
          </cell>
          <cell r="AD194">
            <v>1527</v>
          </cell>
          <cell r="AE194">
            <v>2280</v>
          </cell>
          <cell r="AF194">
            <v>6434</v>
          </cell>
          <cell r="AG194">
            <v>15381</v>
          </cell>
          <cell r="AH194">
            <v>3511</v>
          </cell>
          <cell r="AI194">
            <v>3792</v>
          </cell>
          <cell r="AJ194">
            <v>7315</v>
          </cell>
          <cell r="AK194">
            <v>14019</v>
          </cell>
          <cell r="AL194">
            <v>10721</v>
          </cell>
          <cell r="AM194">
            <v>24286</v>
          </cell>
          <cell r="AN194">
            <v>1367</v>
          </cell>
          <cell r="AO194">
            <v>7526</v>
          </cell>
          <cell r="AP194">
            <v>8889</v>
          </cell>
          <cell r="AQ194">
            <v>2643</v>
          </cell>
          <cell r="AR194">
            <v>15048</v>
          </cell>
          <cell r="AS194">
            <v>17308</v>
          </cell>
          <cell r="AT194">
            <v>10717</v>
          </cell>
          <cell r="AU194">
            <v>17686</v>
          </cell>
          <cell r="AV194">
            <v>16030</v>
          </cell>
          <cell r="AW194">
            <v>17571</v>
          </cell>
          <cell r="AX194">
            <v>2488</v>
          </cell>
          <cell r="AY194">
            <v>6269</v>
          </cell>
          <cell r="AZ194">
            <v>30221</v>
          </cell>
          <cell r="BA194">
            <v>284988</v>
          </cell>
          <cell r="BB194">
            <v>25219</v>
          </cell>
          <cell r="BC194">
            <v>-759</v>
          </cell>
          <cell r="BD194">
            <v>309123</v>
          </cell>
          <cell r="BE194">
            <v>3.3</v>
          </cell>
          <cell r="BF194">
            <v>-2.8</v>
          </cell>
          <cell r="BG194">
            <v>2.2999999999999998</v>
          </cell>
          <cell r="BH194">
            <v>-1.6</v>
          </cell>
          <cell r="BI194">
            <v>7.6</v>
          </cell>
          <cell r="BJ194">
            <v>0.2</v>
          </cell>
          <cell r="BK194">
            <v>-0.8</v>
          </cell>
          <cell r="BL194">
            <v>2.2999999999999998</v>
          </cell>
          <cell r="BM194">
            <v>0.5</v>
          </cell>
          <cell r="BN194">
            <v>2.1</v>
          </cell>
          <cell r="BO194">
            <v>0.4</v>
          </cell>
          <cell r="BP194">
            <v>-1.1000000000000001</v>
          </cell>
          <cell r="BQ194">
            <v>-2.8</v>
          </cell>
          <cell r="BR194">
            <v>3.8</v>
          </cell>
          <cell r="BS194">
            <v>0.1</v>
          </cell>
          <cell r="BT194">
            <v>0.1</v>
          </cell>
          <cell r="BU194">
            <v>0.8</v>
          </cell>
          <cell r="BV194">
            <v>-1.4</v>
          </cell>
          <cell r="BW194">
            <v>-0.9</v>
          </cell>
          <cell r="BX194">
            <v>0.2</v>
          </cell>
          <cell r="BY194">
            <v>0.8</v>
          </cell>
          <cell r="BZ194">
            <v>1.9</v>
          </cell>
          <cell r="CA194">
            <v>3.1</v>
          </cell>
          <cell r="CB194">
            <v>2.2000000000000002</v>
          </cell>
          <cell r="CC194">
            <v>1.4</v>
          </cell>
          <cell r="CD194">
            <v>-0.3</v>
          </cell>
          <cell r="CE194">
            <v>0.4</v>
          </cell>
          <cell r="CF194">
            <v>0.8</v>
          </cell>
          <cell r="CG194">
            <v>1.3</v>
          </cell>
          <cell r="CH194">
            <v>-0.7</v>
          </cell>
          <cell r="CI194">
            <v>0.9</v>
          </cell>
          <cell r="CJ194">
            <v>0.7</v>
          </cell>
          <cell r="CK194">
            <v>1.2</v>
          </cell>
          <cell r="CL194">
            <v>1.1000000000000001</v>
          </cell>
          <cell r="CM194">
            <v>1.6</v>
          </cell>
          <cell r="CN194">
            <v>0.6</v>
          </cell>
          <cell r="CO194">
            <v>1.5</v>
          </cell>
          <cell r="CP194">
            <v>0.9</v>
          </cell>
          <cell r="CQ194">
            <v>4.0999999999999996</v>
          </cell>
          <cell r="CR194">
            <v>4.0999999999999996</v>
          </cell>
          <cell r="CS194">
            <v>4.2</v>
          </cell>
          <cell r="CT194">
            <v>0.7</v>
          </cell>
          <cell r="CU194">
            <v>-0.3</v>
          </cell>
          <cell r="CV194">
            <v>-0.1</v>
          </cell>
          <cell r="CW194">
            <v>1.5</v>
          </cell>
          <cell r="CX194">
            <v>1.1000000000000001</v>
          </cell>
          <cell r="CY194">
            <v>0.3</v>
          </cell>
          <cell r="CZ194">
            <v>1.1000000000000001</v>
          </cell>
          <cell r="DA194">
            <v>0.6</v>
          </cell>
          <cell r="DB194">
            <v>-0.2</v>
          </cell>
          <cell r="DC194">
            <v>0.8</v>
          </cell>
          <cell r="DD194">
            <v>1</v>
          </cell>
          <cell r="DE194">
            <v>0.8</v>
          </cell>
          <cell r="DF194">
            <v>0.8</v>
          </cell>
          <cell r="DG194">
            <v>8461</v>
          </cell>
          <cell r="DH194">
            <v>1262</v>
          </cell>
          <cell r="DI194">
            <v>9669</v>
          </cell>
          <cell r="DJ194">
            <v>2502</v>
          </cell>
          <cell r="DK194">
            <v>4034</v>
          </cell>
          <cell r="DL194">
            <v>2518</v>
          </cell>
          <cell r="DM194">
            <v>3806</v>
          </cell>
          <cell r="DN194">
            <v>11675</v>
          </cell>
          <cell r="DO194">
            <v>1985</v>
          </cell>
          <cell r="DP194">
            <v>13293</v>
          </cell>
          <cell r="DQ194">
            <v>6575</v>
          </cell>
          <cell r="DR194">
            <v>5685</v>
          </cell>
          <cell r="DS194">
            <v>3407</v>
          </cell>
          <cell r="DT194">
            <v>5266</v>
          </cell>
          <cell r="DU194">
            <v>6787</v>
          </cell>
          <cell r="DV194">
            <v>27002</v>
          </cell>
          <cell r="DW194">
            <v>5339</v>
          </cell>
          <cell r="DX194">
            <v>302</v>
          </cell>
          <cell r="DY194">
            <v>3535</v>
          </cell>
          <cell r="DZ194">
            <v>9159</v>
          </cell>
          <cell r="EA194">
            <v>6176</v>
          </cell>
          <cell r="EB194">
            <v>4751</v>
          </cell>
          <cell r="EC194">
            <v>11555</v>
          </cell>
          <cell r="ED194">
            <v>22430</v>
          </cell>
          <cell r="EE194">
            <v>12992</v>
          </cell>
          <cell r="EF194">
            <v>13350</v>
          </cell>
          <cell r="EG194">
            <v>8548</v>
          </cell>
          <cell r="EH194">
            <v>5152</v>
          </cell>
          <cell r="EI194">
            <v>1523</v>
          </cell>
          <cell r="EJ194">
            <v>2293</v>
          </cell>
          <cell r="EK194">
            <v>6454</v>
          </cell>
          <cell r="EL194">
            <v>15402</v>
          </cell>
          <cell r="EM194">
            <v>3570</v>
          </cell>
          <cell r="EN194">
            <v>3812</v>
          </cell>
          <cell r="EO194">
            <v>7358</v>
          </cell>
          <cell r="EP194">
            <v>14049</v>
          </cell>
          <cell r="EQ194">
            <v>10767</v>
          </cell>
          <cell r="ER194">
            <v>24357</v>
          </cell>
          <cell r="ES194">
            <v>1412</v>
          </cell>
          <cell r="ET194">
            <v>7633</v>
          </cell>
          <cell r="EU194">
            <v>9054</v>
          </cell>
          <cell r="EV194">
            <v>2617</v>
          </cell>
          <cell r="EW194">
            <v>15069</v>
          </cell>
          <cell r="EX194">
            <v>17283</v>
          </cell>
          <cell r="EY194">
            <v>10775</v>
          </cell>
          <cell r="EZ194">
            <v>17726</v>
          </cell>
          <cell r="FA194">
            <v>16034</v>
          </cell>
          <cell r="FB194">
            <v>17656</v>
          </cell>
          <cell r="FC194">
            <v>2474</v>
          </cell>
          <cell r="FD194">
            <v>6223</v>
          </cell>
          <cell r="FE194">
            <v>30226</v>
          </cell>
          <cell r="FF194">
            <v>286217</v>
          </cell>
          <cell r="FG194">
            <v>25332</v>
          </cell>
          <cell r="FH194">
            <v>-2668</v>
          </cell>
          <cell r="FI194">
            <v>308575</v>
          </cell>
          <cell r="FJ194">
            <v>7.8</v>
          </cell>
          <cell r="FK194">
            <v>-2</v>
          </cell>
          <cell r="FL194">
            <v>6.2</v>
          </cell>
          <cell r="FM194">
            <v>-1</v>
          </cell>
          <cell r="FN194">
            <v>15.2</v>
          </cell>
          <cell r="FO194">
            <v>-0.7</v>
          </cell>
          <cell r="FP194">
            <v>-4</v>
          </cell>
          <cell r="FQ194">
            <v>4.8</v>
          </cell>
          <cell r="FR194">
            <v>-0.5</v>
          </cell>
          <cell r="FS194">
            <v>4</v>
          </cell>
          <cell r="FT194">
            <v>4.8</v>
          </cell>
          <cell r="FU194">
            <v>0.6</v>
          </cell>
          <cell r="FV194">
            <v>-10.6</v>
          </cell>
          <cell r="FW194">
            <v>2.2000000000000002</v>
          </cell>
          <cell r="FX194">
            <v>2</v>
          </cell>
          <cell r="FY194">
            <v>-0.2</v>
          </cell>
          <cell r="FZ194">
            <v>2.1</v>
          </cell>
          <cell r="GA194">
            <v>-2.2000000000000002</v>
          </cell>
          <cell r="GB194">
            <v>1.1000000000000001</v>
          </cell>
          <cell r="GC194">
            <v>1.8</v>
          </cell>
          <cell r="GD194">
            <v>5</v>
          </cell>
          <cell r="GE194">
            <v>-1.9</v>
          </cell>
          <cell r="GF194">
            <v>5.7</v>
          </cell>
          <cell r="GG194">
            <v>3.9</v>
          </cell>
          <cell r="GH194">
            <v>3.2</v>
          </cell>
          <cell r="GI194">
            <v>-0.2</v>
          </cell>
          <cell r="GJ194">
            <v>1</v>
          </cell>
          <cell r="GK194">
            <v>-0.3</v>
          </cell>
          <cell r="GL194">
            <v>0.8</v>
          </cell>
          <cell r="GM194">
            <v>-0.4</v>
          </cell>
          <cell r="GN194">
            <v>1.8</v>
          </cell>
          <cell r="GO194">
            <v>0.7</v>
          </cell>
          <cell r="GP194">
            <v>4.4000000000000004</v>
          </cell>
          <cell r="GQ194">
            <v>3.1</v>
          </cell>
          <cell r="GR194">
            <v>3.7</v>
          </cell>
          <cell r="GS194">
            <v>0.8</v>
          </cell>
          <cell r="GT194">
            <v>3</v>
          </cell>
          <cell r="GU194">
            <v>1.6</v>
          </cell>
          <cell r="GV194">
            <v>9.4</v>
          </cell>
          <cell r="GW194">
            <v>5.9</v>
          </cell>
          <cell r="GX194">
            <v>6.7</v>
          </cell>
          <cell r="GY194">
            <v>-1</v>
          </cell>
          <cell r="GZ194">
            <v>-1</v>
          </cell>
          <cell r="HA194">
            <v>-1</v>
          </cell>
          <cell r="HB194">
            <v>2</v>
          </cell>
          <cell r="HC194">
            <v>1.6</v>
          </cell>
          <cell r="HD194">
            <v>0.3</v>
          </cell>
          <cell r="HE194">
            <v>2.7</v>
          </cell>
          <cell r="HF194">
            <v>-1.3</v>
          </cell>
          <cell r="HG194">
            <v>-1.1000000000000001</v>
          </cell>
          <cell r="HH194">
            <v>0.8</v>
          </cell>
          <cell r="HI194">
            <v>1.7</v>
          </cell>
          <cell r="HJ194">
            <v>1.2</v>
          </cell>
          <cell r="HK194">
            <v>0.5</v>
          </cell>
          <cell r="HL194">
            <v>6904</v>
          </cell>
          <cell r="HM194">
            <v>1254</v>
          </cell>
          <cell r="HN194">
            <v>8148</v>
          </cell>
          <cell r="HO194">
            <v>2522</v>
          </cell>
          <cell r="HP194">
            <v>4042</v>
          </cell>
          <cell r="HQ194">
            <v>2568</v>
          </cell>
          <cell r="HR194">
            <v>3768</v>
          </cell>
          <cell r="HS194">
            <v>11710</v>
          </cell>
          <cell r="HT194">
            <v>2068</v>
          </cell>
          <cell r="HU194">
            <v>13401</v>
          </cell>
          <cell r="HV194">
            <v>6348</v>
          </cell>
          <cell r="HW194">
            <v>5615</v>
          </cell>
          <cell r="HX194">
            <v>3445</v>
          </cell>
          <cell r="HY194">
            <v>5432</v>
          </cell>
          <cell r="HZ194">
            <v>6720</v>
          </cell>
          <cell r="IA194">
            <v>26905</v>
          </cell>
          <cell r="IB194">
            <v>5280</v>
          </cell>
          <cell r="IC194">
            <v>323</v>
          </cell>
          <cell r="ID194">
            <v>3473</v>
          </cell>
          <cell r="IE194">
            <v>9053</v>
          </cell>
          <cell r="IF194">
            <v>6181</v>
          </cell>
          <cell r="IG194">
            <v>5024</v>
          </cell>
          <cell r="IH194">
            <v>11412</v>
          </cell>
          <cell r="II194">
            <v>22525</v>
          </cell>
          <cell r="IJ194">
            <v>12984</v>
          </cell>
          <cell r="IK194">
            <v>12925</v>
          </cell>
          <cell r="IL194">
            <v>8316</v>
          </cell>
          <cell r="IM194">
            <v>5031</v>
          </cell>
          <cell r="IN194">
            <v>1470</v>
          </cell>
          <cell r="IO194">
            <v>2272</v>
          </cell>
          <cell r="IP194">
            <v>6281</v>
          </cell>
          <cell r="IQ194">
            <v>15023</v>
          </cell>
        </row>
        <row r="195">
          <cell r="B195">
            <v>8377</v>
          </cell>
          <cell r="C195">
            <v>1297</v>
          </cell>
          <cell r="D195">
            <v>9625</v>
          </cell>
          <cell r="E195">
            <v>2445</v>
          </cell>
          <cell r="F195">
            <v>4020</v>
          </cell>
          <cell r="G195">
            <v>2432</v>
          </cell>
          <cell r="H195">
            <v>3851</v>
          </cell>
          <cell r="I195">
            <v>11533</v>
          </cell>
          <cell r="J195">
            <v>1951</v>
          </cell>
          <cell r="K195">
            <v>13131</v>
          </cell>
          <cell r="L195">
            <v>6396</v>
          </cell>
          <cell r="M195">
            <v>5655</v>
          </cell>
          <cell r="N195">
            <v>3463</v>
          </cell>
          <cell r="O195">
            <v>5367</v>
          </cell>
          <cell r="P195">
            <v>6728</v>
          </cell>
          <cell r="Q195">
            <v>26949</v>
          </cell>
          <cell r="R195">
            <v>5313</v>
          </cell>
          <cell r="S195">
            <v>302</v>
          </cell>
          <cell r="T195">
            <v>3443</v>
          </cell>
          <cell r="U195">
            <v>9049</v>
          </cell>
          <cell r="V195">
            <v>5994</v>
          </cell>
          <cell r="W195">
            <v>4841</v>
          </cell>
          <cell r="X195">
            <v>11841</v>
          </cell>
          <cell r="Y195">
            <v>22658</v>
          </cell>
          <cell r="Z195">
            <v>13050</v>
          </cell>
          <cell r="AA195">
            <v>13317</v>
          </cell>
          <cell r="AB195">
            <v>8601</v>
          </cell>
          <cell r="AC195">
            <v>5184</v>
          </cell>
          <cell r="AD195">
            <v>1543</v>
          </cell>
          <cell r="AE195">
            <v>2239</v>
          </cell>
          <cell r="AF195">
            <v>6471</v>
          </cell>
          <cell r="AG195">
            <v>15423</v>
          </cell>
          <cell r="AH195">
            <v>3560</v>
          </cell>
          <cell r="AI195">
            <v>3865</v>
          </cell>
          <cell r="AJ195">
            <v>7450</v>
          </cell>
          <cell r="AK195">
            <v>14145</v>
          </cell>
          <cell r="AL195">
            <v>10890</v>
          </cell>
          <cell r="AM195">
            <v>24560</v>
          </cell>
          <cell r="AN195">
            <v>1395</v>
          </cell>
          <cell r="AO195">
            <v>7678</v>
          </cell>
          <cell r="AP195">
            <v>9069</v>
          </cell>
          <cell r="AQ195">
            <v>2673</v>
          </cell>
          <cell r="AR195">
            <v>15133</v>
          </cell>
          <cell r="AS195">
            <v>17425</v>
          </cell>
          <cell r="AT195">
            <v>10903</v>
          </cell>
          <cell r="AU195">
            <v>17546</v>
          </cell>
          <cell r="AV195">
            <v>16069</v>
          </cell>
          <cell r="AW195">
            <v>17815</v>
          </cell>
          <cell r="AX195">
            <v>2486</v>
          </cell>
          <cell r="AY195">
            <v>6279</v>
          </cell>
          <cell r="AZ195">
            <v>30424</v>
          </cell>
          <cell r="BA195">
            <v>287016</v>
          </cell>
          <cell r="BB195">
            <v>25375</v>
          </cell>
          <cell r="BC195">
            <v>-370</v>
          </cell>
          <cell r="BD195">
            <v>311698</v>
          </cell>
          <cell r="BE195">
            <v>2.2999999999999998</v>
          </cell>
          <cell r="BF195">
            <v>1.7</v>
          </cell>
          <cell r="BG195">
            <v>2.2000000000000002</v>
          </cell>
          <cell r="BH195">
            <v>-1.7</v>
          </cell>
          <cell r="BI195">
            <v>3.7</v>
          </cell>
          <cell r="BJ195">
            <v>-2.7</v>
          </cell>
          <cell r="BK195">
            <v>-0.5</v>
          </cell>
          <cell r="BL195">
            <v>0.6</v>
          </cell>
          <cell r="BM195">
            <v>-0.8</v>
          </cell>
          <cell r="BN195">
            <v>0.4</v>
          </cell>
          <cell r="BO195">
            <v>-0.5</v>
          </cell>
          <cell r="BP195">
            <v>-0.7</v>
          </cell>
          <cell r="BQ195">
            <v>-2.4</v>
          </cell>
          <cell r="BR195">
            <v>1.3</v>
          </cell>
          <cell r="BS195">
            <v>0.1</v>
          </cell>
          <cell r="BT195">
            <v>-0.4</v>
          </cell>
          <cell r="BU195">
            <v>0.9</v>
          </cell>
          <cell r="BV195">
            <v>-1.1000000000000001</v>
          </cell>
          <cell r="BW195">
            <v>-0.9</v>
          </cell>
          <cell r="BX195">
            <v>0.3</v>
          </cell>
          <cell r="BY195">
            <v>-1.3</v>
          </cell>
          <cell r="BZ195">
            <v>0.8</v>
          </cell>
          <cell r="CA195">
            <v>3.8</v>
          </cell>
          <cell r="CB195">
            <v>1.9</v>
          </cell>
          <cell r="CC195">
            <v>1.3</v>
          </cell>
          <cell r="CD195">
            <v>-0.2</v>
          </cell>
          <cell r="CE195">
            <v>0.9</v>
          </cell>
          <cell r="CF195">
            <v>0.4</v>
          </cell>
          <cell r="CG195">
            <v>1</v>
          </cell>
          <cell r="CH195">
            <v>-1.8</v>
          </cell>
          <cell r="CI195">
            <v>0.6</v>
          </cell>
          <cell r="CJ195">
            <v>0.3</v>
          </cell>
          <cell r="CK195">
            <v>1.4</v>
          </cell>
          <cell r="CL195">
            <v>1.9</v>
          </cell>
          <cell r="CM195">
            <v>1.9</v>
          </cell>
          <cell r="CN195">
            <v>0.9</v>
          </cell>
          <cell r="CO195">
            <v>1.6</v>
          </cell>
          <cell r="CP195">
            <v>1.1000000000000001</v>
          </cell>
          <cell r="CQ195">
            <v>2.1</v>
          </cell>
          <cell r="CR195">
            <v>2</v>
          </cell>
          <cell r="CS195">
            <v>2</v>
          </cell>
          <cell r="CT195">
            <v>1.1000000000000001</v>
          </cell>
          <cell r="CU195">
            <v>0.6</v>
          </cell>
          <cell r="CV195">
            <v>0.7</v>
          </cell>
          <cell r="CW195">
            <v>1.7</v>
          </cell>
          <cell r="CX195">
            <v>-0.8</v>
          </cell>
          <cell r="CY195">
            <v>0.2</v>
          </cell>
          <cell r="CZ195">
            <v>1.4</v>
          </cell>
          <cell r="DA195">
            <v>-0.1</v>
          </cell>
          <cell r="DB195">
            <v>0.1</v>
          </cell>
          <cell r="DC195">
            <v>0.7</v>
          </cell>
          <cell r="DD195">
            <v>0.7</v>
          </cell>
          <cell r="DE195">
            <v>0.6</v>
          </cell>
          <cell r="DF195">
            <v>0.8</v>
          </cell>
          <cell r="DG195">
            <v>8079</v>
          </cell>
          <cell r="DH195">
            <v>1311</v>
          </cell>
          <cell r="DI195">
            <v>9353</v>
          </cell>
          <cell r="DJ195">
            <v>2427</v>
          </cell>
          <cell r="DK195">
            <v>3943</v>
          </cell>
          <cell r="DL195">
            <v>2398</v>
          </cell>
          <cell r="DM195">
            <v>3854</v>
          </cell>
          <cell r="DN195">
            <v>11391</v>
          </cell>
          <cell r="DO195">
            <v>1944</v>
          </cell>
          <cell r="DP195">
            <v>12980</v>
          </cell>
          <cell r="DQ195">
            <v>6359</v>
          </cell>
          <cell r="DR195">
            <v>5787</v>
          </cell>
          <cell r="DS195">
            <v>3506</v>
          </cell>
          <cell r="DT195">
            <v>5446</v>
          </cell>
          <cell r="DU195">
            <v>6737</v>
          </cell>
          <cell r="DV195">
            <v>27173</v>
          </cell>
          <cell r="DW195">
            <v>5224</v>
          </cell>
          <cell r="DX195">
            <v>306</v>
          </cell>
          <cell r="DY195">
            <v>3408</v>
          </cell>
          <cell r="DZ195">
            <v>8918</v>
          </cell>
          <cell r="EA195">
            <v>6062</v>
          </cell>
          <cell r="EB195">
            <v>4828</v>
          </cell>
          <cell r="EC195">
            <v>11798</v>
          </cell>
          <cell r="ED195">
            <v>22668</v>
          </cell>
          <cell r="EE195">
            <v>12991</v>
          </cell>
          <cell r="EF195">
            <v>13336</v>
          </cell>
          <cell r="EG195">
            <v>8602</v>
          </cell>
          <cell r="EH195">
            <v>5147</v>
          </cell>
          <cell r="EI195">
            <v>1549</v>
          </cell>
          <cell r="EJ195">
            <v>2243</v>
          </cell>
          <cell r="EK195">
            <v>6495</v>
          </cell>
          <cell r="EL195">
            <v>15427</v>
          </cell>
          <cell r="EM195">
            <v>3517</v>
          </cell>
          <cell r="EN195">
            <v>3975</v>
          </cell>
          <cell r="EO195">
            <v>7448</v>
          </cell>
          <cell r="EP195">
            <v>14103</v>
          </cell>
          <cell r="EQ195">
            <v>10960</v>
          </cell>
          <cell r="ER195">
            <v>24568</v>
          </cell>
          <cell r="ES195">
            <v>1376</v>
          </cell>
          <cell r="ET195">
            <v>7721</v>
          </cell>
          <cell r="EU195">
            <v>9082</v>
          </cell>
          <cell r="EV195">
            <v>2672</v>
          </cell>
          <cell r="EW195">
            <v>14977</v>
          </cell>
          <cell r="EX195">
            <v>17287</v>
          </cell>
          <cell r="EY195">
            <v>10813</v>
          </cell>
          <cell r="EZ195">
            <v>17555</v>
          </cell>
          <cell r="FA195">
            <v>16066</v>
          </cell>
          <cell r="FB195">
            <v>17782</v>
          </cell>
          <cell r="FC195">
            <v>2493</v>
          </cell>
          <cell r="FD195">
            <v>6325</v>
          </cell>
          <cell r="FE195">
            <v>30416</v>
          </cell>
          <cell r="FF195">
            <v>286548</v>
          </cell>
          <cell r="FG195">
            <v>25284</v>
          </cell>
          <cell r="FH195">
            <v>113</v>
          </cell>
          <cell r="FI195">
            <v>311636</v>
          </cell>
          <cell r="FJ195">
            <v>-4.5</v>
          </cell>
          <cell r="FK195">
            <v>3.9</v>
          </cell>
          <cell r="FL195">
            <v>-3.3</v>
          </cell>
          <cell r="FM195">
            <v>-3</v>
          </cell>
          <cell r="FN195">
            <v>-2.2999999999999998</v>
          </cell>
          <cell r="FO195">
            <v>-4.7</v>
          </cell>
          <cell r="FP195">
            <v>1.3</v>
          </cell>
          <cell r="FQ195">
            <v>-2.4</v>
          </cell>
          <cell r="FR195">
            <v>-2.1</v>
          </cell>
          <cell r="FS195">
            <v>-2.4</v>
          </cell>
          <cell r="FT195">
            <v>-3.3</v>
          </cell>
          <cell r="FU195">
            <v>1.8</v>
          </cell>
          <cell r="FV195">
            <v>2.9</v>
          </cell>
          <cell r="FW195">
            <v>3.4</v>
          </cell>
          <cell r="FX195">
            <v>-0.7</v>
          </cell>
          <cell r="FY195">
            <v>0.6</v>
          </cell>
          <cell r="FZ195">
            <v>-2.2000000000000002</v>
          </cell>
          <cell r="GA195">
            <v>1.1000000000000001</v>
          </cell>
          <cell r="GB195">
            <v>-3.6</v>
          </cell>
          <cell r="GC195">
            <v>-2.6</v>
          </cell>
          <cell r="GD195">
            <v>-1.8</v>
          </cell>
          <cell r="GE195">
            <v>1.6</v>
          </cell>
          <cell r="GF195">
            <v>2.1</v>
          </cell>
          <cell r="GG195">
            <v>1.1000000000000001</v>
          </cell>
          <cell r="GH195">
            <v>0</v>
          </cell>
          <cell r="GI195">
            <v>-0.1</v>
          </cell>
          <cell r="GJ195">
            <v>0.6</v>
          </cell>
          <cell r="GK195">
            <v>-0.1</v>
          </cell>
          <cell r="GL195">
            <v>1.7</v>
          </cell>
          <cell r="GM195">
            <v>-2.2000000000000002</v>
          </cell>
          <cell r="GN195">
            <v>0.6</v>
          </cell>
          <cell r="GO195">
            <v>0.2</v>
          </cell>
          <cell r="GP195">
            <v>-1.5</v>
          </cell>
          <cell r="GQ195">
            <v>4.3</v>
          </cell>
          <cell r="GR195">
            <v>1.2</v>
          </cell>
          <cell r="GS195">
            <v>0.4</v>
          </cell>
          <cell r="GT195">
            <v>1.8</v>
          </cell>
          <cell r="GU195">
            <v>0.9</v>
          </cell>
          <cell r="GV195">
            <v>-2.5</v>
          </cell>
          <cell r="GW195">
            <v>1.2</v>
          </cell>
          <cell r="GX195">
            <v>0.3</v>
          </cell>
          <cell r="GY195">
            <v>2.1</v>
          </cell>
          <cell r="GZ195">
            <v>-0.6</v>
          </cell>
          <cell r="HA195">
            <v>0</v>
          </cell>
          <cell r="HB195">
            <v>0.3</v>
          </cell>
          <cell r="HC195">
            <v>-1</v>
          </cell>
          <cell r="HD195">
            <v>0.2</v>
          </cell>
          <cell r="HE195">
            <v>0.7</v>
          </cell>
          <cell r="HF195">
            <v>0.8</v>
          </cell>
          <cell r="HG195">
            <v>1.6</v>
          </cell>
          <cell r="HH195">
            <v>0.6</v>
          </cell>
          <cell r="HI195">
            <v>0.1</v>
          </cell>
          <cell r="HJ195">
            <v>-0.2</v>
          </cell>
          <cell r="HK195">
            <v>1</v>
          </cell>
          <cell r="HL195">
            <v>5222</v>
          </cell>
          <cell r="HM195">
            <v>1315</v>
          </cell>
          <cell r="HN195">
            <v>6585</v>
          </cell>
          <cell r="HO195">
            <v>2484</v>
          </cell>
          <cell r="HP195">
            <v>4163</v>
          </cell>
          <cell r="HQ195">
            <v>2441</v>
          </cell>
          <cell r="HR195">
            <v>3869</v>
          </cell>
          <cell r="HS195">
            <v>11751</v>
          </cell>
          <cell r="HT195">
            <v>1915</v>
          </cell>
          <cell r="HU195">
            <v>13336</v>
          </cell>
          <cell r="HV195">
            <v>6287</v>
          </cell>
          <cell r="HW195">
            <v>5951</v>
          </cell>
          <cell r="HX195">
            <v>3563</v>
          </cell>
          <cell r="HY195">
            <v>5660</v>
          </cell>
          <cell r="HZ195">
            <v>6998</v>
          </cell>
          <cell r="IA195">
            <v>27764</v>
          </cell>
          <cell r="IB195">
            <v>5373</v>
          </cell>
          <cell r="IC195">
            <v>346</v>
          </cell>
          <cell r="ID195">
            <v>3399</v>
          </cell>
          <cell r="IE195">
            <v>9121</v>
          </cell>
          <cell r="IF195">
            <v>6284</v>
          </cell>
          <cell r="IG195">
            <v>4688</v>
          </cell>
          <cell r="IH195">
            <v>11982</v>
          </cell>
          <cell r="II195">
            <v>22927</v>
          </cell>
          <cell r="IJ195">
            <v>13114</v>
          </cell>
          <cell r="IK195">
            <v>13089</v>
          </cell>
          <cell r="IL195">
            <v>8605</v>
          </cell>
          <cell r="IM195">
            <v>5150</v>
          </cell>
          <cell r="IN195">
            <v>1627</v>
          </cell>
          <cell r="IO195">
            <v>2295</v>
          </cell>
          <cell r="IP195">
            <v>6544</v>
          </cell>
          <cell r="IQ195">
            <v>15625</v>
          </cell>
        </row>
        <row r="196">
          <cell r="B196">
            <v>8400</v>
          </cell>
          <cell r="C196">
            <v>1350</v>
          </cell>
          <cell r="D196">
            <v>9709</v>
          </cell>
          <cell r="E196">
            <v>2414</v>
          </cell>
          <cell r="F196">
            <v>3904</v>
          </cell>
          <cell r="G196">
            <v>2360</v>
          </cell>
          <cell r="H196">
            <v>3846</v>
          </cell>
          <cell r="I196">
            <v>11319</v>
          </cell>
          <cell r="J196">
            <v>1952</v>
          </cell>
          <cell r="K196">
            <v>12913</v>
          </cell>
          <cell r="L196">
            <v>6317</v>
          </cell>
          <cell r="M196">
            <v>5614</v>
          </cell>
          <cell r="N196">
            <v>3499</v>
          </cell>
          <cell r="O196">
            <v>5292</v>
          </cell>
          <cell r="P196">
            <v>6684</v>
          </cell>
          <cell r="Q196">
            <v>26785</v>
          </cell>
          <cell r="R196">
            <v>5384</v>
          </cell>
          <cell r="S196">
            <v>305</v>
          </cell>
          <cell r="T196">
            <v>3437</v>
          </cell>
          <cell r="U196">
            <v>9120</v>
          </cell>
          <cell r="V196">
            <v>5863</v>
          </cell>
          <cell r="W196">
            <v>4903</v>
          </cell>
          <cell r="X196">
            <v>12261</v>
          </cell>
          <cell r="Y196">
            <v>23041</v>
          </cell>
          <cell r="Z196">
            <v>13113</v>
          </cell>
          <cell r="AA196">
            <v>13361</v>
          </cell>
          <cell r="AB196">
            <v>8685</v>
          </cell>
          <cell r="AC196">
            <v>5236</v>
          </cell>
          <cell r="AD196">
            <v>1556</v>
          </cell>
          <cell r="AE196">
            <v>2264</v>
          </cell>
          <cell r="AF196">
            <v>6465</v>
          </cell>
          <cell r="AG196">
            <v>15505</v>
          </cell>
          <cell r="AH196">
            <v>3595</v>
          </cell>
          <cell r="AI196">
            <v>3919</v>
          </cell>
          <cell r="AJ196">
            <v>7520</v>
          </cell>
          <cell r="AK196">
            <v>14400</v>
          </cell>
          <cell r="AL196">
            <v>10918</v>
          </cell>
          <cell r="AM196">
            <v>24861</v>
          </cell>
          <cell r="AN196">
            <v>1390</v>
          </cell>
          <cell r="AO196">
            <v>7639</v>
          </cell>
          <cell r="AP196">
            <v>9024</v>
          </cell>
          <cell r="AQ196">
            <v>2702</v>
          </cell>
          <cell r="AR196">
            <v>15476</v>
          </cell>
          <cell r="AS196">
            <v>17770</v>
          </cell>
          <cell r="AT196">
            <v>11100</v>
          </cell>
          <cell r="AU196">
            <v>17382</v>
          </cell>
          <cell r="AV196">
            <v>16116</v>
          </cell>
          <cell r="AW196">
            <v>18045</v>
          </cell>
          <cell r="AX196">
            <v>2481</v>
          </cell>
          <cell r="AY196">
            <v>6288</v>
          </cell>
          <cell r="AZ196">
            <v>30594</v>
          </cell>
          <cell r="BA196">
            <v>288416</v>
          </cell>
          <cell r="BB196">
            <v>25492</v>
          </cell>
          <cell r="BC196">
            <v>211</v>
          </cell>
          <cell r="BD196">
            <v>313798</v>
          </cell>
          <cell r="BE196">
            <v>0.3</v>
          </cell>
          <cell r="BF196">
            <v>4.0999999999999996</v>
          </cell>
          <cell r="BG196">
            <v>0.9</v>
          </cell>
          <cell r="BH196">
            <v>-1.3</v>
          </cell>
          <cell r="BI196">
            <v>-2.9</v>
          </cell>
          <cell r="BJ196">
            <v>-2.9</v>
          </cell>
          <cell r="BK196">
            <v>-0.1</v>
          </cell>
          <cell r="BL196">
            <v>-1.9</v>
          </cell>
          <cell r="BM196">
            <v>0.1</v>
          </cell>
          <cell r="BN196">
            <v>-1.7</v>
          </cell>
          <cell r="BO196">
            <v>-1.2</v>
          </cell>
          <cell r="BP196">
            <v>-0.7</v>
          </cell>
          <cell r="BQ196">
            <v>1</v>
          </cell>
          <cell r="BR196">
            <v>-1.4</v>
          </cell>
          <cell r="BS196">
            <v>-0.7</v>
          </cell>
          <cell r="BT196">
            <v>-0.6</v>
          </cell>
          <cell r="BU196">
            <v>1.3</v>
          </cell>
          <cell r="BV196">
            <v>0.9</v>
          </cell>
          <cell r="BW196">
            <v>-0.2</v>
          </cell>
          <cell r="BX196">
            <v>0.8</v>
          </cell>
          <cell r="BY196">
            <v>-2.2000000000000002</v>
          </cell>
          <cell r="BZ196">
            <v>1.3</v>
          </cell>
          <cell r="CA196">
            <v>3.5</v>
          </cell>
          <cell r="CB196">
            <v>1.7</v>
          </cell>
          <cell r="CC196">
            <v>0.5</v>
          </cell>
          <cell r="CD196">
            <v>0.3</v>
          </cell>
          <cell r="CE196">
            <v>1</v>
          </cell>
          <cell r="CF196">
            <v>1</v>
          </cell>
          <cell r="CG196">
            <v>0.9</v>
          </cell>
          <cell r="CH196">
            <v>1.1000000000000001</v>
          </cell>
          <cell r="CI196">
            <v>-0.1</v>
          </cell>
          <cell r="CJ196">
            <v>0.5</v>
          </cell>
          <cell r="CK196">
            <v>1</v>
          </cell>
          <cell r="CL196">
            <v>1.4</v>
          </cell>
          <cell r="CM196">
            <v>0.9</v>
          </cell>
          <cell r="CN196">
            <v>1.8</v>
          </cell>
          <cell r="CO196">
            <v>0.3</v>
          </cell>
          <cell r="CP196">
            <v>1.2</v>
          </cell>
          <cell r="CQ196">
            <v>-0.4</v>
          </cell>
          <cell r="CR196">
            <v>-0.5</v>
          </cell>
          <cell r="CS196">
            <v>-0.5</v>
          </cell>
          <cell r="CT196">
            <v>1.1000000000000001</v>
          </cell>
          <cell r="CU196">
            <v>2.2999999999999998</v>
          </cell>
          <cell r="CV196">
            <v>2</v>
          </cell>
          <cell r="CW196">
            <v>1.8</v>
          </cell>
          <cell r="CX196">
            <v>-0.9</v>
          </cell>
          <cell r="CY196">
            <v>0.3</v>
          </cell>
          <cell r="CZ196">
            <v>1.3</v>
          </cell>
          <cell r="DA196">
            <v>-0.2</v>
          </cell>
          <cell r="DB196">
            <v>0.2</v>
          </cell>
          <cell r="DC196">
            <v>0.6</v>
          </cell>
          <cell r="DD196">
            <v>0.5</v>
          </cell>
          <cell r="DE196">
            <v>0.5</v>
          </cell>
          <cell r="DF196">
            <v>0.7</v>
          </cell>
          <cell r="DG196">
            <v>8585</v>
          </cell>
          <cell r="DH196">
            <v>1337</v>
          </cell>
          <cell r="DI196">
            <v>9873</v>
          </cell>
          <cell r="DJ196">
            <v>2439</v>
          </cell>
          <cell r="DK196">
            <v>4059</v>
          </cell>
          <cell r="DL196">
            <v>2383</v>
          </cell>
          <cell r="DM196">
            <v>3891</v>
          </cell>
          <cell r="DN196">
            <v>11565</v>
          </cell>
          <cell r="DO196">
            <v>1915</v>
          </cell>
          <cell r="DP196">
            <v>13143</v>
          </cell>
          <cell r="DQ196">
            <v>6323</v>
          </cell>
          <cell r="DR196">
            <v>5509</v>
          </cell>
          <cell r="DS196">
            <v>3462</v>
          </cell>
          <cell r="DT196">
            <v>5293</v>
          </cell>
          <cell r="DU196">
            <v>6656</v>
          </cell>
          <cell r="DV196">
            <v>26626</v>
          </cell>
          <cell r="DW196">
            <v>5404</v>
          </cell>
          <cell r="DX196">
            <v>303</v>
          </cell>
          <cell r="DY196">
            <v>3409</v>
          </cell>
          <cell r="DZ196">
            <v>9124</v>
          </cell>
          <cell r="EA196">
            <v>5789</v>
          </cell>
          <cell r="EB196">
            <v>4905</v>
          </cell>
          <cell r="EC196">
            <v>12134</v>
          </cell>
          <cell r="ED196">
            <v>22850</v>
          </cell>
          <cell r="EE196">
            <v>13146</v>
          </cell>
          <cell r="EF196">
            <v>13292</v>
          </cell>
          <cell r="EG196">
            <v>8665</v>
          </cell>
          <cell r="EH196">
            <v>5249</v>
          </cell>
          <cell r="EI196">
            <v>1559</v>
          </cell>
          <cell r="EJ196">
            <v>2176</v>
          </cell>
          <cell r="EK196">
            <v>6469</v>
          </cell>
          <cell r="EL196">
            <v>15442</v>
          </cell>
          <cell r="EM196">
            <v>3617</v>
          </cell>
          <cell r="EN196">
            <v>3998</v>
          </cell>
          <cell r="EO196">
            <v>7577</v>
          </cell>
          <cell r="EP196">
            <v>14388</v>
          </cell>
          <cell r="EQ196">
            <v>10833</v>
          </cell>
          <cell r="ER196">
            <v>24775</v>
          </cell>
          <cell r="ES196">
            <v>1406</v>
          </cell>
          <cell r="ET196">
            <v>7597</v>
          </cell>
          <cell r="EU196">
            <v>9007</v>
          </cell>
          <cell r="EV196">
            <v>2721</v>
          </cell>
          <cell r="EW196">
            <v>15423</v>
          </cell>
          <cell r="EX196">
            <v>17753</v>
          </cell>
          <cell r="EY196">
            <v>11133</v>
          </cell>
          <cell r="EZ196">
            <v>17494</v>
          </cell>
          <cell r="FA196">
            <v>16113</v>
          </cell>
          <cell r="FB196">
            <v>18075</v>
          </cell>
          <cell r="FC196">
            <v>2488</v>
          </cell>
          <cell r="FD196">
            <v>6263</v>
          </cell>
          <cell r="FE196">
            <v>30595</v>
          </cell>
          <cell r="FF196">
            <v>288519</v>
          </cell>
          <cell r="FG196">
            <v>25508</v>
          </cell>
          <cell r="FH196">
            <v>909</v>
          </cell>
          <cell r="FI196">
            <v>314600</v>
          </cell>
          <cell r="FJ196">
            <v>6.3</v>
          </cell>
          <cell r="FK196">
            <v>2</v>
          </cell>
          <cell r="FL196">
            <v>5.6</v>
          </cell>
          <cell r="FM196">
            <v>0.5</v>
          </cell>
          <cell r="FN196">
            <v>2.9</v>
          </cell>
          <cell r="FO196">
            <v>-0.6</v>
          </cell>
          <cell r="FP196">
            <v>0.9</v>
          </cell>
          <cell r="FQ196">
            <v>1.5</v>
          </cell>
          <cell r="FR196">
            <v>-1.4</v>
          </cell>
          <cell r="FS196">
            <v>1.3</v>
          </cell>
          <cell r="FT196">
            <v>-0.6</v>
          </cell>
          <cell r="FU196">
            <v>-4.8</v>
          </cell>
          <cell r="FV196">
            <v>-1.2</v>
          </cell>
          <cell r="FW196">
            <v>-2.8</v>
          </cell>
          <cell r="FX196">
            <v>-1.2</v>
          </cell>
          <cell r="FY196">
            <v>-2</v>
          </cell>
          <cell r="FZ196">
            <v>3.4</v>
          </cell>
          <cell r="GA196">
            <v>-1</v>
          </cell>
          <cell r="GB196">
            <v>0</v>
          </cell>
          <cell r="GC196">
            <v>2.2999999999999998</v>
          </cell>
          <cell r="GD196">
            <v>-4.5</v>
          </cell>
          <cell r="GE196">
            <v>1.6</v>
          </cell>
          <cell r="GF196">
            <v>2.9</v>
          </cell>
          <cell r="GG196">
            <v>0.8</v>
          </cell>
          <cell r="GH196">
            <v>1.2</v>
          </cell>
          <cell r="GI196">
            <v>-0.3</v>
          </cell>
          <cell r="GJ196">
            <v>0.7</v>
          </cell>
          <cell r="GK196">
            <v>2</v>
          </cell>
          <cell r="GL196">
            <v>0.6</v>
          </cell>
          <cell r="GM196">
            <v>-3</v>
          </cell>
          <cell r="GN196">
            <v>-0.4</v>
          </cell>
          <cell r="GO196">
            <v>0.1</v>
          </cell>
          <cell r="GP196">
            <v>2.8</v>
          </cell>
          <cell r="GQ196">
            <v>0.6</v>
          </cell>
          <cell r="GR196">
            <v>1.7</v>
          </cell>
          <cell r="GS196">
            <v>2</v>
          </cell>
          <cell r="GT196">
            <v>-1.2</v>
          </cell>
          <cell r="GU196">
            <v>0.8</v>
          </cell>
          <cell r="GV196">
            <v>2.2000000000000002</v>
          </cell>
          <cell r="GW196">
            <v>-1.6</v>
          </cell>
          <cell r="GX196">
            <v>-0.8</v>
          </cell>
          <cell r="GY196">
            <v>1.8</v>
          </cell>
          <cell r="GZ196">
            <v>3</v>
          </cell>
          <cell r="HA196">
            <v>2.7</v>
          </cell>
          <cell r="HB196">
            <v>3</v>
          </cell>
          <cell r="HC196">
            <v>-0.4</v>
          </cell>
          <cell r="HD196">
            <v>0.3</v>
          </cell>
          <cell r="HE196">
            <v>1.6</v>
          </cell>
          <cell r="HF196">
            <v>-0.2</v>
          </cell>
          <cell r="HG196">
            <v>-1</v>
          </cell>
          <cell r="HH196">
            <v>0.6</v>
          </cell>
          <cell r="HI196">
            <v>0.7</v>
          </cell>
          <cell r="HJ196">
            <v>0.9</v>
          </cell>
          <cell r="HK196">
            <v>1</v>
          </cell>
          <cell r="HL196">
            <v>13203</v>
          </cell>
          <cell r="HM196">
            <v>1343</v>
          </cell>
          <cell r="HN196">
            <v>14351</v>
          </cell>
          <cell r="HO196">
            <v>2450</v>
          </cell>
          <cell r="HP196">
            <v>4085</v>
          </cell>
          <cell r="HQ196">
            <v>2432</v>
          </cell>
          <cell r="HR196">
            <v>4020</v>
          </cell>
          <cell r="HS196">
            <v>11705</v>
          </cell>
          <cell r="HT196">
            <v>1917</v>
          </cell>
          <cell r="HU196">
            <v>13290</v>
          </cell>
          <cell r="HV196">
            <v>6744</v>
          </cell>
          <cell r="HW196">
            <v>5514</v>
          </cell>
          <cell r="HX196">
            <v>3532</v>
          </cell>
          <cell r="HY196">
            <v>5318</v>
          </cell>
          <cell r="HZ196">
            <v>6910</v>
          </cell>
          <cell r="IA196">
            <v>27367</v>
          </cell>
          <cell r="IB196">
            <v>5278</v>
          </cell>
          <cell r="IC196">
            <v>281</v>
          </cell>
          <cell r="ID196">
            <v>3409</v>
          </cell>
          <cell r="IE196">
            <v>8947</v>
          </cell>
          <cell r="IF196">
            <v>6062</v>
          </cell>
          <cell r="IG196">
            <v>5077</v>
          </cell>
          <cell r="IH196">
            <v>12828</v>
          </cell>
          <cell r="II196">
            <v>23994</v>
          </cell>
          <cell r="IJ196">
            <v>13577</v>
          </cell>
          <cell r="IK196">
            <v>14601</v>
          </cell>
          <cell r="IL196">
            <v>9088</v>
          </cell>
          <cell r="IM196">
            <v>5563</v>
          </cell>
          <cell r="IN196">
            <v>1606</v>
          </cell>
          <cell r="IO196">
            <v>2190</v>
          </cell>
          <cell r="IP196">
            <v>6850</v>
          </cell>
          <cell r="IQ196">
            <v>16196</v>
          </cell>
        </row>
        <row r="197">
          <cell r="B197">
            <v>8198</v>
          </cell>
          <cell r="C197">
            <v>1387</v>
          </cell>
          <cell r="D197">
            <v>9557</v>
          </cell>
          <cell r="E197">
            <v>2424</v>
          </cell>
          <cell r="F197">
            <v>3773</v>
          </cell>
          <cell r="G197">
            <v>2365</v>
          </cell>
          <cell r="H197">
            <v>3852</v>
          </cell>
          <cell r="I197">
            <v>11208</v>
          </cell>
          <cell r="J197">
            <v>2011</v>
          </cell>
          <cell r="K197">
            <v>12843</v>
          </cell>
          <cell r="L197">
            <v>6311</v>
          </cell>
          <cell r="M197">
            <v>5503</v>
          </cell>
          <cell r="N197">
            <v>3634</v>
          </cell>
          <cell r="O197">
            <v>5158</v>
          </cell>
          <cell r="P197">
            <v>6615</v>
          </cell>
          <cell r="Q197">
            <v>26696</v>
          </cell>
          <cell r="R197">
            <v>5462</v>
          </cell>
          <cell r="S197">
            <v>312</v>
          </cell>
          <cell r="T197">
            <v>3475</v>
          </cell>
          <cell r="U197">
            <v>9238</v>
          </cell>
          <cell r="V197">
            <v>5765</v>
          </cell>
          <cell r="W197">
            <v>4976</v>
          </cell>
          <cell r="X197">
            <v>12457</v>
          </cell>
          <cell r="Y197">
            <v>23227</v>
          </cell>
          <cell r="Z197">
            <v>13086</v>
          </cell>
          <cell r="AA197">
            <v>13509</v>
          </cell>
          <cell r="AB197">
            <v>8770</v>
          </cell>
          <cell r="AC197">
            <v>5310</v>
          </cell>
          <cell r="AD197">
            <v>1584</v>
          </cell>
          <cell r="AE197">
            <v>2295</v>
          </cell>
          <cell r="AF197">
            <v>6460</v>
          </cell>
          <cell r="AG197">
            <v>15628</v>
          </cell>
          <cell r="AH197">
            <v>3611</v>
          </cell>
          <cell r="AI197">
            <v>3908</v>
          </cell>
          <cell r="AJ197">
            <v>7501</v>
          </cell>
          <cell r="AK197">
            <v>14862</v>
          </cell>
          <cell r="AL197">
            <v>10743</v>
          </cell>
          <cell r="AM197">
            <v>25220</v>
          </cell>
          <cell r="AN197">
            <v>1366</v>
          </cell>
          <cell r="AO197">
            <v>7529</v>
          </cell>
          <cell r="AP197">
            <v>8886</v>
          </cell>
          <cell r="AQ197">
            <v>2701</v>
          </cell>
          <cell r="AR197">
            <v>15916</v>
          </cell>
          <cell r="AS197">
            <v>18157</v>
          </cell>
          <cell r="AT197">
            <v>11276</v>
          </cell>
          <cell r="AU197">
            <v>17543</v>
          </cell>
          <cell r="AV197">
            <v>16185</v>
          </cell>
          <cell r="AW197">
            <v>18223</v>
          </cell>
          <cell r="AX197">
            <v>2493</v>
          </cell>
          <cell r="AY197">
            <v>6241</v>
          </cell>
          <cell r="AZ197">
            <v>30735</v>
          </cell>
          <cell r="BA197">
            <v>289853</v>
          </cell>
          <cell r="BB197">
            <v>25607</v>
          </cell>
          <cell r="BC197">
            <v>226</v>
          </cell>
          <cell r="BD197">
            <v>315359</v>
          </cell>
          <cell r="BE197">
            <v>-2.4</v>
          </cell>
          <cell r="BF197">
            <v>2.7</v>
          </cell>
          <cell r="BG197">
            <v>-1.6</v>
          </cell>
          <cell r="BH197">
            <v>0.4</v>
          </cell>
          <cell r="BI197">
            <v>-3.4</v>
          </cell>
          <cell r="BJ197">
            <v>0.2</v>
          </cell>
          <cell r="BK197">
            <v>0.2</v>
          </cell>
          <cell r="BL197">
            <v>-1</v>
          </cell>
          <cell r="BM197">
            <v>3</v>
          </cell>
          <cell r="BN197">
            <v>-0.5</v>
          </cell>
          <cell r="BO197">
            <v>-0.1</v>
          </cell>
          <cell r="BP197">
            <v>-2</v>
          </cell>
          <cell r="BQ197">
            <v>3.9</v>
          </cell>
          <cell r="BR197">
            <v>-2.5</v>
          </cell>
          <cell r="BS197">
            <v>-1</v>
          </cell>
          <cell r="BT197">
            <v>-0.3</v>
          </cell>
          <cell r="BU197">
            <v>1.4</v>
          </cell>
          <cell r="BV197">
            <v>2.2000000000000002</v>
          </cell>
          <cell r="BW197">
            <v>1.1000000000000001</v>
          </cell>
          <cell r="BX197">
            <v>1.3</v>
          </cell>
          <cell r="BY197">
            <v>-1.7</v>
          </cell>
          <cell r="BZ197">
            <v>1.5</v>
          </cell>
          <cell r="CA197">
            <v>1.6</v>
          </cell>
          <cell r="CB197">
            <v>0.8</v>
          </cell>
          <cell r="CC197">
            <v>-0.2</v>
          </cell>
          <cell r="CD197">
            <v>1.1000000000000001</v>
          </cell>
          <cell r="CE197">
            <v>1</v>
          </cell>
          <cell r="CF197">
            <v>1.4</v>
          </cell>
          <cell r="CG197">
            <v>1.8</v>
          </cell>
          <cell r="CH197">
            <v>1.4</v>
          </cell>
          <cell r="CI197">
            <v>-0.1</v>
          </cell>
          <cell r="CJ197">
            <v>0.8</v>
          </cell>
          <cell r="CK197">
            <v>0.4</v>
          </cell>
          <cell r="CL197">
            <v>-0.3</v>
          </cell>
          <cell r="CM197">
            <v>-0.3</v>
          </cell>
          <cell r="CN197">
            <v>3.2</v>
          </cell>
          <cell r="CO197">
            <v>-1.6</v>
          </cell>
          <cell r="CP197">
            <v>1.4</v>
          </cell>
          <cell r="CQ197">
            <v>-1.7</v>
          </cell>
          <cell r="CR197">
            <v>-1.5</v>
          </cell>
          <cell r="CS197">
            <v>-1.5</v>
          </cell>
          <cell r="CT197">
            <v>0</v>
          </cell>
          <cell r="CU197">
            <v>2.8</v>
          </cell>
          <cell r="CV197">
            <v>2.2000000000000002</v>
          </cell>
          <cell r="CW197">
            <v>1.6</v>
          </cell>
          <cell r="CX197">
            <v>0.9</v>
          </cell>
          <cell r="CY197">
            <v>0.4</v>
          </cell>
          <cell r="CZ197">
            <v>1</v>
          </cell>
          <cell r="DA197">
            <v>0.4</v>
          </cell>
          <cell r="DB197">
            <v>-0.7</v>
          </cell>
          <cell r="DC197">
            <v>0.5</v>
          </cell>
          <cell r="DD197">
            <v>0.5</v>
          </cell>
          <cell r="DE197">
            <v>0.5</v>
          </cell>
          <cell r="DF197">
            <v>0.5</v>
          </cell>
          <cell r="DG197">
            <v>8204</v>
          </cell>
          <cell r="DH197">
            <v>1383</v>
          </cell>
          <cell r="DI197">
            <v>9558</v>
          </cell>
          <cell r="DJ197">
            <v>2389</v>
          </cell>
          <cell r="DK197">
            <v>3679</v>
          </cell>
          <cell r="DL197">
            <v>2318</v>
          </cell>
          <cell r="DM197">
            <v>3812</v>
          </cell>
          <cell r="DN197">
            <v>11001</v>
          </cell>
          <cell r="DO197">
            <v>2029</v>
          </cell>
          <cell r="DP197">
            <v>12642</v>
          </cell>
          <cell r="DQ197">
            <v>6260</v>
          </cell>
          <cell r="DR197">
            <v>5478</v>
          </cell>
          <cell r="DS197">
            <v>3645</v>
          </cell>
          <cell r="DT197">
            <v>5127</v>
          </cell>
          <cell r="DU197">
            <v>6643</v>
          </cell>
          <cell r="DV197">
            <v>26641</v>
          </cell>
          <cell r="DW197">
            <v>5484</v>
          </cell>
          <cell r="DX197">
            <v>307</v>
          </cell>
          <cell r="DY197">
            <v>3498</v>
          </cell>
          <cell r="DZ197">
            <v>9271</v>
          </cell>
          <cell r="EA197">
            <v>5691</v>
          </cell>
          <cell r="EB197">
            <v>4947</v>
          </cell>
          <cell r="EC197">
            <v>12727</v>
          </cell>
          <cell r="ED197">
            <v>23403</v>
          </cell>
          <cell r="EE197">
            <v>13162</v>
          </cell>
          <cell r="EF197">
            <v>13529</v>
          </cell>
          <cell r="EG197">
            <v>8776</v>
          </cell>
          <cell r="EH197">
            <v>5351</v>
          </cell>
          <cell r="EI197">
            <v>1568</v>
          </cell>
          <cell r="EJ197">
            <v>2375</v>
          </cell>
          <cell r="EK197">
            <v>6422</v>
          </cell>
          <cell r="EL197">
            <v>15678</v>
          </cell>
          <cell r="EM197">
            <v>3622</v>
          </cell>
          <cell r="EN197">
            <v>3876</v>
          </cell>
          <cell r="EO197">
            <v>7475</v>
          </cell>
          <cell r="EP197">
            <v>14857</v>
          </cell>
          <cell r="EQ197">
            <v>10922</v>
          </cell>
          <cell r="ER197">
            <v>25368</v>
          </cell>
          <cell r="ES197">
            <v>1339</v>
          </cell>
          <cell r="ET197">
            <v>7496</v>
          </cell>
          <cell r="EU197">
            <v>8818</v>
          </cell>
          <cell r="EV197">
            <v>2695</v>
          </cell>
          <cell r="EW197">
            <v>16052</v>
          </cell>
          <cell r="EX197">
            <v>18266</v>
          </cell>
          <cell r="EY197">
            <v>11302</v>
          </cell>
          <cell r="EZ197">
            <v>17218</v>
          </cell>
          <cell r="FA197">
            <v>16182</v>
          </cell>
          <cell r="FB197">
            <v>18250</v>
          </cell>
          <cell r="FC197">
            <v>2469</v>
          </cell>
          <cell r="FD197">
            <v>6279</v>
          </cell>
          <cell r="FE197">
            <v>30739</v>
          </cell>
          <cell r="FF197">
            <v>289795</v>
          </cell>
          <cell r="FG197">
            <v>25657</v>
          </cell>
          <cell r="FH197">
            <v>317</v>
          </cell>
          <cell r="FI197">
            <v>315441</v>
          </cell>
          <cell r="FJ197">
            <v>-4.4000000000000004</v>
          </cell>
          <cell r="FK197">
            <v>3.4</v>
          </cell>
          <cell r="FL197">
            <v>-3.2</v>
          </cell>
          <cell r="FM197">
            <v>-2</v>
          </cell>
          <cell r="FN197">
            <v>-9.4</v>
          </cell>
          <cell r="FO197">
            <v>-2.8</v>
          </cell>
          <cell r="FP197">
            <v>-2</v>
          </cell>
          <cell r="FQ197">
            <v>-4.9000000000000004</v>
          </cell>
          <cell r="FR197">
            <v>5.9</v>
          </cell>
          <cell r="FS197">
            <v>-3.8</v>
          </cell>
          <cell r="FT197">
            <v>-1</v>
          </cell>
          <cell r="FU197">
            <v>-0.6</v>
          </cell>
          <cell r="FV197">
            <v>5.3</v>
          </cell>
          <cell r="FW197">
            <v>-3.1</v>
          </cell>
          <cell r="FX197">
            <v>-0.2</v>
          </cell>
          <cell r="FY197">
            <v>0.1</v>
          </cell>
          <cell r="FZ197">
            <v>1.5</v>
          </cell>
          <cell r="GA197">
            <v>1.4</v>
          </cell>
          <cell r="GB197">
            <v>2.6</v>
          </cell>
          <cell r="GC197">
            <v>1.6</v>
          </cell>
          <cell r="GD197">
            <v>-1.7</v>
          </cell>
          <cell r="GE197">
            <v>0.9</v>
          </cell>
          <cell r="GF197">
            <v>4.9000000000000004</v>
          </cell>
          <cell r="GG197">
            <v>2.4</v>
          </cell>
          <cell r="GH197">
            <v>0.1</v>
          </cell>
          <cell r="GI197">
            <v>1.8</v>
          </cell>
          <cell r="GJ197">
            <v>1.3</v>
          </cell>
          <cell r="GK197">
            <v>1.9</v>
          </cell>
          <cell r="GL197">
            <v>0.6</v>
          </cell>
          <cell r="GM197">
            <v>9.1999999999999993</v>
          </cell>
          <cell r="GN197">
            <v>-0.7</v>
          </cell>
          <cell r="GO197">
            <v>1.5</v>
          </cell>
          <cell r="GP197">
            <v>0.1</v>
          </cell>
          <cell r="GQ197">
            <v>-3.1</v>
          </cell>
          <cell r="GR197">
            <v>-1.3</v>
          </cell>
          <cell r="GS197">
            <v>3.3</v>
          </cell>
          <cell r="GT197">
            <v>0.8</v>
          </cell>
          <cell r="GU197">
            <v>2.4</v>
          </cell>
          <cell r="GV197">
            <v>-4.8</v>
          </cell>
          <cell r="GW197">
            <v>-1.3</v>
          </cell>
          <cell r="GX197">
            <v>-2.1</v>
          </cell>
          <cell r="GY197">
            <v>-0.9</v>
          </cell>
          <cell r="GZ197">
            <v>4.0999999999999996</v>
          </cell>
          <cell r="HA197">
            <v>2.9</v>
          </cell>
          <cell r="HB197">
            <v>1.5</v>
          </cell>
          <cell r="HC197">
            <v>-1.6</v>
          </cell>
          <cell r="HD197">
            <v>0.4</v>
          </cell>
          <cell r="HE197">
            <v>1</v>
          </cell>
          <cell r="HF197">
            <v>-0.8</v>
          </cell>
          <cell r="HG197">
            <v>0.3</v>
          </cell>
          <cell r="HH197">
            <v>0.5</v>
          </cell>
          <cell r="HI197">
            <v>0.4</v>
          </cell>
          <cell r="HJ197">
            <v>0.6</v>
          </cell>
          <cell r="HK197">
            <v>0.3</v>
          </cell>
          <cell r="HL197">
            <v>7909</v>
          </cell>
          <cell r="HM197">
            <v>1381</v>
          </cell>
          <cell r="HN197">
            <v>9272</v>
          </cell>
          <cell r="HO197">
            <v>2298</v>
          </cell>
          <cell r="HP197">
            <v>3417</v>
          </cell>
          <cell r="HQ197">
            <v>2168</v>
          </cell>
          <cell r="HR197">
            <v>3705</v>
          </cell>
          <cell r="HS197">
            <v>10420</v>
          </cell>
          <cell r="HT197">
            <v>1965</v>
          </cell>
          <cell r="HU197">
            <v>12001</v>
          </cell>
          <cell r="HV197">
            <v>6143</v>
          </cell>
          <cell r="HW197">
            <v>5358</v>
          </cell>
          <cell r="HX197">
            <v>3489</v>
          </cell>
          <cell r="HY197">
            <v>4742</v>
          </cell>
          <cell r="HZ197">
            <v>6183</v>
          </cell>
          <cell r="IA197">
            <v>25411</v>
          </cell>
          <cell r="IB197">
            <v>5489</v>
          </cell>
          <cell r="IC197">
            <v>266</v>
          </cell>
          <cell r="ID197">
            <v>3545</v>
          </cell>
          <cell r="IE197">
            <v>9270</v>
          </cell>
          <cell r="IF197">
            <v>5170</v>
          </cell>
          <cell r="IG197">
            <v>4653</v>
          </cell>
          <cell r="IH197">
            <v>11983</v>
          </cell>
          <cell r="II197">
            <v>21848</v>
          </cell>
          <cell r="IJ197">
            <v>12631</v>
          </cell>
          <cell r="IK197">
            <v>12942</v>
          </cell>
          <cell r="IL197">
            <v>8611</v>
          </cell>
          <cell r="IM197">
            <v>5124</v>
          </cell>
          <cell r="IN197">
            <v>1507</v>
          </cell>
          <cell r="IO197">
            <v>2335</v>
          </cell>
          <cell r="IP197">
            <v>6196</v>
          </cell>
          <cell r="IQ197">
            <v>15125</v>
          </cell>
        </row>
        <row r="198">
          <cell r="B198">
            <v>7716</v>
          </cell>
          <cell r="C198">
            <v>1384</v>
          </cell>
          <cell r="D198">
            <v>9089</v>
          </cell>
          <cell r="E198">
            <v>2491</v>
          </cell>
          <cell r="F198">
            <v>3833</v>
          </cell>
          <cell r="G198">
            <v>2439</v>
          </cell>
          <cell r="H198">
            <v>3866</v>
          </cell>
          <cell r="I198">
            <v>11453</v>
          </cell>
          <cell r="J198">
            <v>2096</v>
          </cell>
          <cell r="K198">
            <v>13152</v>
          </cell>
          <cell r="L198">
            <v>6421</v>
          </cell>
          <cell r="M198">
            <v>5398</v>
          </cell>
          <cell r="N198">
            <v>3798</v>
          </cell>
          <cell r="O198">
            <v>5092</v>
          </cell>
          <cell r="P198">
            <v>6569</v>
          </cell>
          <cell r="Q198">
            <v>26850</v>
          </cell>
          <cell r="R198">
            <v>5517</v>
          </cell>
          <cell r="S198">
            <v>318</v>
          </cell>
          <cell r="T198">
            <v>3533</v>
          </cell>
          <cell r="U198">
            <v>9353</v>
          </cell>
          <cell r="V198">
            <v>5798</v>
          </cell>
          <cell r="W198">
            <v>4991</v>
          </cell>
          <cell r="X198">
            <v>12509</v>
          </cell>
          <cell r="Y198">
            <v>23328</v>
          </cell>
          <cell r="Z198">
            <v>13105</v>
          </cell>
          <cell r="AA198">
            <v>13722</v>
          </cell>
          <cell r="AB198">
            <v>8842</v>
          </cell>
          <cell r="AC198">
            <v>5429</v>
          </cell>
          <cell r="AD198">
            <v>1636</v>
          </cell>
          <cell r="AE198">
            <v>2286</v>
          </cell>
          <cell r="AF198">
            <v>6491</v>
          </cell>
          <cell r="AG198">
            <v>15817</v>
          </cell>
          <cell r="AH198">
            <v>3637</v>
          </cell>
          <cell r="AI198">
            <v>3898</v>
          </cell>
          <cell r="AJ198">
            <v>7498</v>
          </cell>
          <cell r="AK198">
            <v>15511</v>
          </cell>
          <cell r="AL198">
            <v>10527</v>
          </cell>
          <cell r="AM198">
            <v>25746</v>
          </cell>
          <cell r="AN198">
            <v>1328</v>
          </cell>
          <cell r="AO198">
            <v>7414</v>
          </cell>
          <cell r="AP198">
            <v>8729</v>
          </cell>
          <cell r="AQ198">
            <v>2673</v>
          </cell>
          <cell r="AR198">
            <v>16228</v>
          </cell>
          <cell r="AS198">
            <v>18392</v>
          </cell>
          <cell r="AT198">
            <v>11379</v>
          </cell>
          <cell r="AU198">
            <v>18022</v>
          </cell>
          <cell r="AV198">
            <v>16274</v>
          </cell>
          <cell r="AW198">
            <v>18405</v>
          </cell>
          <cell r="AX198">
            <v>2521</v>
          </cell>
          <cell r="AY198">
            <v>6187</v>
          </cell>
          <cell r="AZ198">
            <v>30847</v>
          </cell>
          <cell r="BA198">
            <v>292162</v>
          </cell>
          <cell r="BB198">
            <v>25771</v>
          </cell>
          <cell r="BC198">
            <v>-455</v>
          </cell>
          <cell r="BD198">
            <v>317156</v>
          </cell>
          <cell r="BE198">
            <v>-5.9</v>
          </cell>
          <cell r="BF198">
            <v>-0.2</v>
          </cell>
          <cell r="BG198">
            <v>-4.9000000000000004</v>
          </cell>
          <cell r="BH198">
            <v>2.7</v>
          </cell>
          <cell r="BI198">
            <v>1.6</v>
          </cell>
          <cell r="BJ198">
            <v>3.1</v>
          </cell>
          <cell r="BK198">
            <v>0.4</v>
          </cell>
          <cell r="BL198">
            <v>2.2000000000000002</v>
          </cell>
          <cell r="BM198">
            <v>4.2</v>
          </cell>
          <cell r="BN198">
            <v>2.4</v>
          </cell>
          <cell r="BO198">
            <v>1.7</v>
          </cell>
          <cell r="BP198">
            <v>-1.9</v>
          </cell>
          <cell r="BQ198">
            <v>4.5</v>
          </cell>
          <cell r="BR198">
            <v>-1.3</v>
          </cell>
          <cell r="BS198">
            <v>-0.7</v>
          </cell>
          <cell r="BT198">
            <v>0.6</v>
          </cell>
          <cell r="BU198">
            <v>1</v>
          </cell>
          <cell r="BV198">
            <v>2.2000000000000002</v>
          </cell>
          <cell r="BW198">
            <v>1.7</v>
          </cell>
          <cell r="BX198">
            <v>1.2</v>
          </cell>
          <cell r="BY198">
            <v>0.6</v>
          </cell>
          <cell r="BZ198">
            <v>0.3</v>
          </cell>
          <cell r="CA198">
            <v>0.4</v>
          </cell>
          <cell r="CB198">
            <v>0.4</v>
          </cell>
          <cell r="CC198">
            <v>0.1</v>
          </cell>
          <cell r="CD198">
            <v>1.6</v>
          </cell>
          <cell r="CE198">
            <v>0.8</v>
          </cell>
          <cell r="CF198">
            <v>2.2000000000000002</v>
          </cell>
          <cell r="CG198">
            <v>3.3</v>
          </cell>
          <cell r="CH198">
            <v>-0.4</v>
          </cell>
          <cell r="CI198">
            <v>0.5</v>
          </cell>
          <cell r="CJ198">
            <v>1.2</v>
          </cell>
          <cell r="CK198">
            <v>0.7</v>
          </cell>
          <cell r="CL198">
            <v>-0.3</v>
          </cell>
          <cell r="CM198">
            <v>0</v>
          </cell>
          <cell r="CN198">
            <v>4.4000000000000004</v>
          </cell>
          <cell r="CO198">
            <v>-2</v>
          </cell>
          <cell r="CP198">
            <v>2.1</v>
          </cell>
          <cell r="CQ198">
            <v>-2.8</v>
          </cell>
          <cell r="CR198">
            <v>-1.5</v>
          </cell>
          <cell r="CS198">
            <v>-1.8</v>
          </cell>
          <cell r="CT198">
            <v>-1</v>
          </cell>
          <cell r="CU198">
            <v>2</v>
          </cell>
          <cell r="CV198">
            <v>1.3</v>
          </cell>
          <cell r="CW198">
            <v>0.9</v>
          </cell>
          <cell r="CX198">
            <v>2.7</v>
          </cell>
          <cell r="CY198">
            <v>0.5</v>
          </cell>
          <cell r="CZ198">
            <v>1</v>
          </cell>
          <cell r="DA198">
            <v>1.1000000000000001</v>
          </cell>
          <cell r="DB198">
            <v>-0.9</v>
          </cell>
          <cell r="DC198">
            <v>0.4</v>
          </cell>
          <cell r="DD198">
            <v>0.8</v>
          </cell>
          <cell r="DE198">
            <v>0.6</v>
          </cell>
          <cell r="DF198">
            <v>0.6</v>
          </cell>
          <cell r="DG198">
            <v>7762</v>
          </cell>
          <cell r="DH198">
            <v>1444</v>
          </cell>
          <cell r="DI198">
            <v>9204</v>
          </cell>
          <cell r="DJ198">
            <v>2505</v>
          </cell>
          <cell r="DK198">
            <v>3598</v>
          </cell>
          <cell r="DL198">
            <v>2440</v>
          </cell>
          <cell r="DM198">
            <v>3881</v>
          </cell>
          <cell r="DN198">
            <v>11205</v>
          </cell>
          <cell r="DO198">
            <v>2091</v>
          </cell>
          <cell r="DP198">
            <v>12894</v>
          </cell>
          <cell r="DQ198">
            <v>6372</v>
          </cell>
          <cell r="DR198">
            <v>5612</v>
          </cell>
          <cell r="DS198">
            <v>3813</v>
          </cell>
          <cell r="DT198">
            <v>5066</v>
          </cell>
          <cell r="DU198">
            <v>6551</v>
          </cell>
          <cell r="DV198">
            <v>26951</v>
          </cell>
          <cell r="DW198">
            <v>5529</v>
          </cell>
          <cell r="DX198">
            <v>326</v>
          </cell>
          <cell r="DY198">
            <v>3542</v>
          </cell>
          <cell r="DZ198">
            <v>9379</v>
          </cell>
          <cell r="EA198">
            <v>5914</v>
          </cell>
          <cell r="EB198">
            <v>5138</v>
          </cell>
          <cell r="EC198">
            <v>12507</v>
          </cell>
          <cell r="ED198">
            <v>23573</v>
          </cell>
          <cell r="EE198">
            <v>12956</v>
          </cell>
          <cell r="EF198">
            <v>13760</v>
          </cell>
          <cell r="EG198">
            <v>8873</v>
          </cell>
          <cell r="EH198">
            <v>5378</v>
          </cell>
          <cell r="EI198">
            <v>1636</v>
          </cell>
          <cell r="EJ198">
            <v>2336</v>
          </cell>
          <cell r="EK198">
            <v>6507</v>
          </cell>
          <cell r="EL198">
            <v>15838</v>
          </cell>
          <cell r="EM198">
            <v>3620</v>
          </cell>
          <cell r="EN198">
            <v>3904</v>
          </cell>
          <cell r="EO198">
            <v>7499</v>
          </cell>
          <cell r="EP198">
            <v>15466</v>
          </cell>
          <cell r="EQ198">
            <v>10409</v>
          </cell>
          <cell r="ER198">
            <v>25600</v>
          </cell>
          <cell r="ES198">
            <v>1371</v>
          </cell>
          <cell r="ET198">
            <v>7471</v>
          </cell>
          <cell r="EU198">
            <v>8839</v>
          </cell>
          <cell r="EV198">
            <v>2687</v>
          </cell>
          <cell r="EW198">
            <v>16299</v>
          </cell>
          <cell r="EX198">
            <v>18477</v>
          </cell>
          <cell r="EY198">
            <v>11398</v>
          </cell>
          <cell r="EZ198">
            <v>17910</v>
          </cell>
          <cell r="FA198">
            <v>16274</v>
          </cell>
          <cell r="FB198">
            <v>18301</v>
          </cell>
          <cell r="FC198">
            <v>2547</v>
          </cell>
          <cell r="FD198">
            <v>6225</v>
          </cell>
          <cell r="FE198">
            <v>30849</v>
          </cell>
          <cell r="FF198">
            <v>292064</v>
          </cell>
          <cell r="FG198">
            <v>25739</v>
          </cell>
          <cell r="FH198">
            <v>-1339</v>
          </cell>
          <cell r="FI198">
            <v>316143</v>
          </cell>
          <cell r="FJ198">
            <v>-5.4</v>
          </cell>
          <cell r="FK198">
            <v>4.5</v>
          </cell>
          <cell r="FL198">
            <v>-3.7</v>
          </cell>
          <cell r="FM198">
            <v>4.9000000000000004</v>
          </cell>
          <cell r="FN198">
            <v>-2.2000000000000002</v>
          </cell>
          <cell r="FO198">
            <v>5.3</v>
          </cell>
          <cell r="FP198">
            <v>1.8</v>
          </cell>
          <cell r="FQ198">
            <v>1.9</v>
          </cell>
          <cell r="FR198">
            <v>3.1</v>
          </cell>
          <cell r="FS198">
            <v>2</v>
          </cell>
          <cell r="FT198">
            <v>1.8</v>
          </cell>
          <cell r="FU198">
            <v>2.4</v>
          </cell>
          <cell r="FV198">
            <v>4.5999999999999996</v>
          </cell>
          <cell r="FW198">
            <v>-1.2</v>
          </cell>
          <cell r="FX198">
            <v>-1.4</v>
          </cell>
          <cell r="FY198">
            <v>1.2</v>
          </cell>
          <cell r="FZ198">
            <v>0.8</v>
          </cell>
          <cell r="GA198">
            <v>6.3</v>
          </cell>
          <cell r="GB198">
            <v>1.2</v>
          </cell>
          <cell r="GC198">
            <v>1.2</v>
          </cell>
          <cell r="GD198">
            <v>3.9</v>
          </cell>
          <cell r="GE198">
            <v>3.9</v>
          </cell>
          <cell r="GF198">
            <v>-1.7</v>
          </cell>
          <cell r="GG198">
            <v>0.7</v>
          </cell>
          <cell r="GH198">
            <v>-1.6</v>
          </cell>
          <cell r="GI198">
            <v>1.7</v>
          </cell>
          <cell r="GJ198">
            <v>1.1000000000000001</v>
          </cell>
          <cell r="GK198">
            <v>0.5</v>
          </cell>
          <cell r="GL198">
            <v>4.3</v>
          </cell>
          <cell r="GM198">
            <v>-1.6</v>
          </cell>
          <cell r="GN198">
            <v>1.3</v>
          </cell>
          <cell r="GO198">
            <v>1</v>
          </cell>
          <cell r="GP198">
            <v>0</v>
          </cell>
          <cell r="GQ198">
            <v>0.7</v>
          </cell>
          <cell r="GR198">
            <v>0.3</v>
          </cell>
          <cell r="GS198">
            <v>4.0999999999999996</v>
          </cell>
          <cell r="GT198">
            <v>-4.7</v>
          </cell>
          <cell r="GU198">
            <v>0.9</v>
          </cell>
          <cell r="GV198">
            <v>2.4</v>
          </cell>
          <cell r="GW198">
            <v>-0.3</v>
          </cell>
          <cell r="GX198">
            <v>0.2</v>
          </cell>
          <cell r="GY198">
            <v>-0.3</v>
          </cell>
          <cell r="GZ198">
            <v>1.5</v>
          </cell>
          <cell r="HA198">
            <v>1.2</v>
          </cell>
          <cell r="HB198">
            <v>0.8</v>
          </cell>
          <cell r="HC198">
            <v>4</v>
          </cell>
          <cell r="HD198">
            <v>0.6</v>
          </cell>
          <cell r="HE198">
            <v>0.3</v>
          </cell>
          <cell r="HF198">
            <v>3.2</v>
          </cell>
          <cell r="HG198">
            <v>-0.9</v>
          </cell>
          <cell r="HH198">
            <v>0.4</v>
          </cell>
          <cell r="HI198">
            <v>0.8</v>
          </cell>
          <cell r="HJ198">
            <v>0.3</v>
          </cell>
          <cell r="HK198">
            <v>0.2</v>
          </cell>
          <cell r="HL198">
            <v>6296</v>
          </cell>
          <cell r="HM198">
            <v>1436</v>
          </cell>
          <cell r="HN198">
            <v>7781</v>
          </cell>
          <cell r="HO198">
            <v>2529</v>
          </cell>
          <cell r="HP198">
            <v>3614</v>
          </cell>
          <cell r="HQ198">
            <v>2499</v>
          </cell>
          <cell r="HR198">
            <v>3843</v>
          </cell>
          <cell r="HS198">
            <v>11286</v>
          </cell>
          <cell r="HT198">
            <v>2182</v>
          </cell>
          <cell r="HU198">
            <v>13033</v>
          </cell>
          <cell r="HV198">
            <v>6140</v>
          </cell>
          <cell r="HW198">
            <v>5563</v>
          </cell>
          <cell r="HX198">
            <v>3842</v>
          </cell>
          <cell r="HY198">
            <v>5211</v>
          </cell>
          <cell r="HZ198">
            <v>6495</v>
          </cell>
          <cell r="IA198">
            <v>26849</v>
          </cell>
          <cell r="IB198">
            <v>5501</v>
          </cell>
          <cell r="IC198">
            <v>348</v>
          </cell>
          <cell r="ID198">
            <v>3504</v>
          </cell>
          <cell r="IE198">
            <v>9355</v>
          </cell>
          <cell r="IF198">
            <v>5940</v>
          </cell>
          <cell r="IG198">
            <v>5401</v>
          </cell>
          <cell r="IH198">
            <v>12374</v>
          </cell>
          <cell r="II198">
            <v>23724</v>
          </cell>
          <cell r="IJ198">
            <v>12935</v>
          </cell>
          <cell r="IK198">
            <v>13285</v>
          </cell>
          <cell r="IL198">
            <v>8611</v>
          </cell>
          <cell r="IM198">
            <v>5287</v>
          </cell>
          <cell r="IN198">
            <v>1574</v>
          </cell>
          <cell r="IO198">
            <v>2310</v>
          </cell>
          <cell r="IP198">
            <v>6303</v>
          </cell>
          <cell r="IQ198">
            <v>15440</v>
          </cell>
        </row>
        <row r="199">
          <cell r="B199">
            <v>7101</v>
          </cell>
          <cell r="C199">
            <v>1363</v>
          </cell>
          <cell r="D199">
            <v>8474</v>
          </cell>
          <cell r="E199">
            <v>2604</v>
          </cell>
          <cell r="F199">
            <v>3995</v>
          </cell>
          <cell r="G199">
            <v>2524</v>
          </cell>
          <cell r="H199">
            <v>3933</v>
          </cell>
          <cell r="I199">
            <v>11902</v>
          </cell>
          <cell r="J199">
            <v>2147</v>
          </cell>
          <cell r="K199">
            <v>13646</v>
          </cell>
          <cell r="L199">
            <v>6515</v>
          </cell>
          <cell r="M199">
            <v>5379</v>
          </cell>
          <cell r="N199">
            <v>3972</v>
          </cell>
          <cell r="O199">
            <v>5146</v>
          </cell>
          <cell r="P199">
            <v>6545</v>
          </cell>
          <cell r="Q199">
            <v>27217</v>
          </cell>
          <cell r="R199">
            <v>5522</v>
          </cell>
          <cell r="S199">
            <v>323</v>
          </cell>
          <cell r="T199">
            <v>3562</v>
          </cell>
          <cell r="U199">
            <v>9389</v>
          </cell>
          <cell r="V199">
            <v>5918</v>
          </cell>
          <cell r="W199">
            <v>5077</v>
          </cell>
          <cell r="X199">
            <v>12615</v>
          </cell>
          <cell r="Y199">
            <v>23626</v>
          </cell>
          <cell r="Z199">
            <v>13190</v>
          </cell>
          <cell r="AA199">
            <v>13994</v>
          </cell>
          <cell r="AB199">
            <v>8877</v>
          </cell>
          <cell r="AC199">
            <v>5622</v>
          </cell>
          <cell r="AD199">
            <v>1694</v>
          </cell>
          <cell r="AE199">
            <v>2262</v>
          </cell>
          <cell r="AF199">
            <v>6566</v>
          </cell>
          <cell r="AG199">
            <v>16105</v>
          </cell>
          <cell r="AH199">
            <v>3674</v>
          </cell>
          <cell r="AI199">
            <v>3954</v>
          </cell>
          <cell r="AJ199">
            <v>7638</v>
          </cell>
          <cell r="AK199">
            <v>16243</v>
          </cell>
          <cell r="AL199">
            <v>10440</v>
          </cell>
          <cell r="AM199">
            <v>26471</v>
          </cell>
          <cell r="AN199">
            <v>1309</v>
          </cell>
          <cell r="AO199">
            <v>7318</v>
          </cell>
          <cell r="AP199">
            <v>8614</v>
          </cell>
          <cell r="AQ199">
            <v>2634</v>
          </cell>
          <cell r="AR199">
            <v>16278</v>
          </cell>
          <cell r="AS199">
            <v>18382</v>
          </cell>
          <cell r="AT199">
            <v>11446</v>
          </cell>
          <cell r="AU199">
            <v>18420</v>
          </cell>
          <cell r="AV199">
            <v>16374</v>
          </cell>
          <cell r="AW199">
            <v>18563</v>
          </cell>
          <cell r="AX199">
            <v>2583</v>
          </cell>
          <cell r="AY199">
            <v>6291</v>
          </cell>
          <cell r="AZ199">
            <v>30940</v>
          </cell>
          <cell r="BA199">
            <v>295447</v>
          </cell>
          <cell r="BB199">
            <v>26038</v>
          </cell>
          <cell r="BC199">
            <v>-805</v>
          </cell>
          <cell r="BD199">
            <v>320361</v>
          </cell>
          <cell r="BE199">
            <v>-8</v>
          </cell>
          <cell r="BF199">
            <v>-1.5</v>
          </cell>
          <cell r="BG199">
            <v>-6.8</v>
          </cell>
          <cell r="BH199">
            <v>4.5999999999999996</v>
          </cell>
          <cell r="BI199">
            <v>4.2</v>
          </cell>
          <cell r="BJ199">
            <v>3.5</v>
          </cell>
          <cell r="BK199">
            <v>1.7</v>
          </cell>
          <cell r="BL199">
            <v>3.9</v>
          </cell>
          <cell r="BM199">
            <v>2.5</v>
          </cell>
          <cell r="BN199">
            <v>3.8</v>
          </cell>
          <cell r="BO199">
            <v>1.5</v>
          </cell>
          <cell r="BP199">
            <v>-0.4</v>
          </cell>
          <cell r="BQ199">
            <v>4.5999999999999996</v>
          </cell>
          <cell r="BR199">
            <v>1.1000000000000001</v>
          </cell>
          <cell r="BS199">
            <v>-0.4</v>
          </cell>
          <cell r="BT199">
            <v>1.4</v>
          </cell>
          <cell r="BU199">
            <v>0.1</v>
          </cell>
          <cell r="BV199">
            <v>1.3</v>
          </cell>
          <cell r="BW199">
            <v>0.8</v>
          </cell>
          <cell r="BX199">
            <v>0.4</v>
          </cell>
          <cell r="BY199">
            <v>2.1</v>
          </cell>
          <cell r="BZ199">
            <v>1.7</v>
          </cell>
          <cell r="CA199">
            <v>0.8</v>
          </cell>
          <cell r="CB199">
            <v>1.3</v>
          </cell>
          <cell r="CC199">
            <v>0.7</v>
          </cell>
          <cell r="CD199">
            <v>2</v>
          </cell>
          <cell r="CE199">
            <v>0.4</v>
          </cell>
          <cell r="CF199">
            <v>3.6</v>
          </cell>
          <cell r="CG199">
            <v>3.5</v>
          </cell>
          <cell r="CH199">
            <v>-1.1000000000000001</v>
          </cell>
          <cell r="CI199">
            <v>1.2</v>
          </cell>
          <cell r="CJ199">
            <v>1.8</v>
          </cell>
          <cell r="CK199">
            <v>1</v>
          </cell>
          <cell r="CL199">
            <v>1.4</v>
          </cell>
          <cell r="CM199">
            <v>1.9</v>
          </cell>
          <cell r="CN199">
            <v>4.7</v>
          </cell>
          <cell r="CO199">
            <v>-0.8</v>
          </cell>
          <cell r="CP199">
            <v>2.8</v>
          </cell>
          <cell r="CQ199">
            <v>-1.4</v>
          </cell>
          <cell r="CR199">
            <v>-1.3</v>
          </cell>
          <cell r="CS199">
            <v>-1.3</v>
          </cell>
          <cell r="CT199">
            <v>-1.5</v>
          </cell>
          <cell r="CU199">
            <v>0.3</v>
          </cell>
          <cell r="CV199">
            <v>-0.1</v>
          </cell>
          <cell r="CW199">
            <v>0.6</v>
          </cell>
          <cell r="CX199">
            <v>2.2000000000000002</v>
          </cell>
          <cell r="CY199">
            <v>0.6</v>
          </cell>
          <cell r="CZ199">
            <v>0.9</v>
          </cell>
          <cell r="DA199">
            <v>2.5</v>
          </cell>
          <cell r="DB199">
            <v>1.7</v>
          </cell>
          <cell r="DC199">
            <v>0.3</v>
          </cell>
          <cell r="DD199">
            <v>1.1000000000000001</v>
          </cell>
          <cell r="DE199">
            <v>1</v>
          </cell>
          <cell r="DF199">
            <v>1</v>
          </cell>
          <cell r="DG199">
            <v>7091</v>
          </cell>
          <cell r="DH199">
            <v>1300</v>
          </cell>
          <cell r="DI199">
            <v>8390</v>
          </cell>
          <cell r="DJ199">
            <v>2597</v>
          </cell>
          <cell r="DK199">
            <v>4280</v>
          </cell>
          <cell r="DL199">
            <v>2563</v>
          </cell>
          <cell r="DM199">
            <v>3913</v>
          </cell>
          <cell r="DN199">
            <v>12235</v>
          </cell>
          <cell r="DO199">
            <v>2169</v>
          </cell>
          <cell r="DP199">
            <v>14003</v>
          </cell>
          <cell r="DQ199">
            <v>6649</v>
          </cell>
          <cell r="DR199">
            <v>5087</v>
          </cell>
          <cell r="DS199">
            <v>3921</v>
          </cell>
          <cell r="DT199">
            <v>5120</v>
          </cell>
          <cell r="DU199">
            <v>6542</v>
          </cell>
          <cell r="DV199">
            <v>27003</v>
          </cell>
          <cell r="DW199">
            <v>5472</v>
          </cell>
          <cell r="DX199">
            <v>321</v>
          </cell>
          <cell r="DY199">
            <v>3540</v>
          </cell>
          <cell r="DZ199">
            <v>9320</v>
          </cell>
          <cell r="EA199">
            <v>5818</v>
          </cell>
          <cell r="EB199">
            <v>4906</v>
          </cell>
          <cell r="EC199">
            <v>12262</v>
          </cell>
          <cell r="ED199">
            <v>23004</v>
          </cell>
          <cell r="EE199">
            <v>13223</v>
          </cell>
          <cell r="EF199">
            <v>13957</v>
          </cell>
          <cell r="EG199">
            <v>8848</v>
          </cell>
          <cell r="EH199">
            <v>5579</v>
          </cell>
          <cell r="EI199">
            <v>1697</v>
          </cell>
          <cell r="EJ199">
            <v>2157</v>
          </cell>
          <cell r="EK199">
            <v>6580</v>
          </cell>
          <cell r="EL199">
            <v>15988</v>
          </cell>
          <cell r="EM199">
            <v>3660</v>
          </cell>
          <cell r="EN199">
            <v>3945</v>
          </cell>
          <cell r="EO199">
            <v>7582</v>
          </cell>
          <cell r="EP199">
            <v>16287</v>
          </cell>
          <cell r="EQ199">
            <v>10353</v>
          </cell>
          <cell r="ER199">
            <v>26441</v>
          </cell>
          <cell r="ES199">
            <v>1277</v>
          </cell>
          <cell r="ET199">
            <v>7291</v>
          </cell>
          <cell r="EU199">
            <v>8549</v>
          </cell>
          <cell r="EV199">
            <v>2607</v>
          </cell>
          <cell r="EW199">
            <v>16167</v>
          </cell>
          <cell r="EX199">
            <v>18242</v>
          </cell>
          <cell r="EY199">
            <v>11411</v>
          </cell>
          <cell r="EZ199">
            <v>19014</v>
          </cell>
          <cell r="FA199">
            <v>16377</v>
          </cell>
          <cell r="FB199">
            <v>18694</v>
          </cell>
          <cell r="FC199">
            <v>2557</v>
          </cell>
          <cell r="FD199">
            <v>6110</v>
          </cell>
          <cell r="FE199">
            <v>30936</v>
          </cell>
          <cell r="FF199">
            <v>295028</v>
          </cell>
          <cell r="FG199">
            <v>25933</v>
          </cell>
          <cell r="FH199">
            <v>2</v>
          </cell>
          <cell r="FI199">
            <v>320649</v>
          </cell>
          <cell r="FJ199">
            <v>-8.6</v>
          </cell>
          <cell r="FK199">
            <v>-10</v>
          </cell>
          <cell r="FL199">
            <v>-8.9</v>
          </cell>
          <cell r="FM199">
            <v>3.7</v>
          </cell>
          <cell r="FN199">
            <v>19</v>
          </cell>
          <cell r="FO199">
            <v>5.0999999999999996</v>
          </cell>
          <cell r="FP199">
            <v>0.8</v>
          </cell>
          <cell r="FQ199">
            <v>9.1999999999999993</v>
          </cell>
          <cell r="FR199">
            <v>3.8</v>
          </cell>
          <cell r="FS199">
            <v>8.6</v>
          </cell>
          <cell r="FT199">
            <v>4.3</v>
          </cell>
          <cell r="FU199">
            <v>-9.4</v>
          </cell>
          <cell r="FV199">
            <v>2.9</v>
          </cell>
          <cell r="FW199">
            <v>1.1000000000000001</v>
          </cell>
          <cell r="FX199">
            <v>-0.1</v>
          </cell>
          <cell r="FY199">
            <v>0.2</v>
          </cell>
          <cell r="FZ199">
            <v>-1</v>
          </cell>
          <cell r="GA199">
            <v>-1.5</v>
          </cell>
          <cell r="GB199">
            <v>0</v>
          </cell>
          <cell r="GC199">
            <v>-0.6</v>
          </cell>
          <cell r="GD199">
            <v>-1.6</v>
          </cell>
          <cell r="GE199">
            <v>-4.5</v>
          </cell>
          <cell r="GF199">
            <v>-2</v>
          </cell>
          <cell r="GG199">
            <v>-2.4</v>
          </cell>
          <cell r="GH199">
            <v>2.1</v>
          </cell>
          <cell r="GI199">
            <v>1.4</v>
          </cell>
          <cell r="GJ199">
            <v>-0.3</v>
          </cell>
          <cell r="GK199">
            <v>3.8</v>
          </cell>
          <cell r="GL199">
            <v>3.7</v>
          </cell>
          <cell r="GM199">
            <v>-7.7</v>
          </cell>
          <cell r="GN199">
            <v>1.1000000000000001</v>
          </cell>
          <cell r="GO199">
            <v>0.9</v>
          </cell>
          <cell r="GP199">
            <v>1.1000000000000001</v>
          </cell>
          <cell r="GQ199">
            <v>1.1000000000000001</v>
          </cell>
          <cell r="GR199">
            <v>1.1000000000000001</v>
          </cell>
          <cell r="GS199">
            <v>5.3</v>
          </cell>
          <cell r="GT199">
            <v>-0.5</v>
          </cell>
          <cell r="GU199">
            <v>3.3</v>
          </cell>
          <cell r="GV199">
            <v>-6.8</v>
          </cell>
          <cell r="GW199">
            <v>-2.4</v>
          </cell>
          <cell r="GX199">
            <v>-3.3</v>
          </cell>
          <cell r="GY199">
            <v>-3</v>
          </cell>
          <cell r="GZ199">
            <v>-0.8</v>
          </cell>
          <cell r="HA199">
            <v>-1.3</v>
          </cell>
          <cell r="HB199">
            <v>0.1</v>
          </cell>
          <cell r="HC199">
            <v>6.2</v>
          </cell>
          <cell r="HD199">
            <v>0.6</v>
          </cell>
          <cell r="HE199">
            <v>2.1</v>
          </cell>
          <cell r="HF199">
            <v>0.4</v>
          </cell>
          <cell r="HG199">
            <v>-1.9</v>
          </cell>
          <cell r="HH199">
            <v>0.3</v>
          </cell>
          <cell r="HI199">
            <v>1</v>
          </cell>
          <cell r="HJ199">
            <v>0.8</v>
          </cell>
          <cell r="HK199">
            <v>1.4</v>
          </cell>
          <cell r="HL199">
            <v>6025</v>
          </cell>
          <cell r="HM199">
            <v>1304</v>
          </cell>
          <cell r="HN199">
            <v>7370</v>
          </cell>
          <cell r="HO199">
            <v>2649</v>
          </cell>
          <cell r="HP199">
            <v>4464</v>
          </cell>
          <cell r="HQ199">
            <v>2608</v>
          </cell>
          <cell r="HR199">
            <v>3932</v>
          </cell>
          <cell r="HS199">
            <v>12569</v>
          </cell>
          <cell r="HT199">
            <v>2145</v>
          </cell>
          <cell r="HU199">
            <v>14337</v>
          </cell>
          <cell r="HV199">
            <v>6607</v>
          </cell>
          <cell r="HW199">
            <v>5231</v>
          </cell>
          <cell r="HX199">
            <v>4025</v>
          </cell>
          <cell r="HY199">
            <v>5333</v>
          </cell>
          <cell r="HZ199">
            <v>6794</v>
          </cell>
          <cell r="IA199">
            <v>27677</v>
          </cell>
          <cell r="IB199">
            <v>5626</v>
          </cell>
          <cell r="IC199">
            <v>362</v>
          </cell>
          <cell r="ID199">
            <v>3528</v>
          </cell>
          <cell r="IE199">
            <v>9525</v>
          </cell>
          <cell r="IF199">
            <v>6047</v>
          </cell>
          <cell r="IG199">
            <v>4733</v>
          </cell>
          <cell r="IH199">
            <v>12454</v>
          </cell>
          <cell r="II199">
            <v>23330</v>
          </cell>
          <cell r="IJ199">
            <v>13325</v>
          </cell>
          <cell r="IK199">
            <v>13711</v>
          </cell>
          <cell r="IL199">
            <v>8854</v>
          </cell>
          <cell r="IM199">
            <v>5576</v>
          </cell>
          <cell r="IN199">
            <v>1778</v>
          </cell>
          <cell r="IO199">
            <v>2209</v>
          </cell>
          <cell r="IP199">
            <v>6626</v>
          </cell>
          <cell r="IQ199">
            <v>16182</v>
          </cell>
        </row>
        <row r="200">
          <cell r="B200">
            <v>6685</v>
          </cell>
          <cell r="C200">
            <v>1349</v>
          </cell>
          <cell r="D200">
            <v>8061</v>
          </cell>
          <cell r="E200">
            <v>2733</v>
          </cell>
          <cell r="F200">
            <v>4111</v>
          </cell>
          <cell r="G200">
            <v>2585</v>
          </cell>
          <cell r="H200">
            <v>4041</v>
          </cell>
          <cell r="I200">
            <v>12294</v>
          </cell>
          <cell r="J200">
            <v>2163</v>
          </cell>
          <cell r="K200">
            <v>14057</v>
          </cell>
          <cell r="L200">
            <v>6476</v>
          </cell>
          <cell r="M200">
            <v>5473</v>
          </cell>
          <cell r="N200">
            <v>4032</v>
          </cell>
          <cell r="O200">
            <v>5231</v>
          </cell>
          <cell r="P200">
            <v>6569</v>
          </cell>
          <cell r="Q200">
            <v>27463</v>
          </cell>
          <cell r="R200">
            <v>5477</v>
          </cell>
          <cell r="S200">
            <v>325</v>
          </cell>
          <cell r="T200">
            <v>3551</v>
          </cell>
          <cell r="U200">
            <v>9341</v>
          </cell>
          <cell r="V200">
            <v>5996</v>
          </cell>
          <cell r="W200">
            <v>5287</v>
          </cell>
          <cell r="X200">
            <v>12813</v>
          </cell>
          <cell r="Y200">
            <v>24080</v>
          </cell>
          <cell r="Z200">
            <v>13333</v>
          </cell>
          <cell r="AA200">
            <v>14280</v>
          </cell>
          <cell r="AB200">
            <v>8898</v>
          </cell>
          <cell r="AC200">
            <v>5824</v>
          </cell>
          <cell r="AD200">
            <v>1726</v>
          </cell>
          <cell r="AE200">
            <v>2266</v>
          </cell>
          <cell r="AF200">
            <v>6679</v>
          </cell>
          <cell r="AG200">
            <v>16438</v>
          </cell>
          <cell r="AH200">
            <v>3733</v>
          </cell>
          <cell r="AI200">
            <v>4111</v>
          </cell>
          <cell r="AJ200">
            <v>7910</v>
          </cell>
          <cell r="AK200">
            <v>16937</v>
          </cell>
          <cell r="AL200">
            <v>10537</v>
          </cell>
          <cell r="AM200">
            <v>27312</v>
          </cell>
          <cell r="AN200">
            <v>1321</v>
          </cell>
          <cell r="AO200">
            <v>7259</v>
          </cell>
          <cell r="AP200">
            <v>8574</v>
          </cell>
          <cell r="AQ200">
            <v>2606</v>
          </cell>
          <cell r="AR200">
            <v>16335</v>
          </cell>
          <cell r="AS200">
            <v>18396</v>
          </cell>
          <cell r="AT200">
            <v>11554</v>
          </cell>
          <cell r="AU200">
            <v>18453</v>
          </cell>
          <cell r="AV200">
            <v>16479</v>
          </cell>
          <cell r="AW200">
            <v>18728</v>
          </cell>
          <cell r="AX200">
            <v>2670</v>
          </cell>
          <cell r="AY200">
            <v>6433</v>
          </cell>
          <cell r="AZ200">
            <v>31033</v>
          </cell>
          <cell r="BA200">
            <v>299069</v>
          </cell>
          <cell r="BB200">
            <v>26316</v>
          </cell>
          <cell r="BC200">
            <v>-543</v>
          </cell>
          <cell r="BD200">
            <v>324516</v>
          </cell>
          <cell r="BE200">
            <v>-5.9</v>
          </cell>
          <cell r="BF200">
            <v>-1</v>
          </cell>
          <cell r="BG200">
            <v>-4.9000000000000004</v>
          </cell>
          <cell r="BH200">
            <v>4.9000000000000004</v>
          </cell>
          <cell r="BI200">
            <v>2.9</v>
          </cell>
          <cell r="BJ200">
            <v>2.4</v>
          </cell>
          <cell r="BK200">
            <v>2.8</v>
          </cell>
          <cell r="BL200">
            <v>3.3</v>
          </cell>
          <cell r="BM200">
            <v>0.7</v>
          </cell>
          <cell r="BN200">
            <v>3</v>
          </cell>
          <cell r="BO200">
            <v>-0.6</v>
          </cell>
          <cell r="BP200">
            <v>1.7</v>
          </cell>
          <cell r="BQ200">
            <v>1.5</v>
          </cell>
          <cell r="BR200">
            <v>1.6</v>
          </cell>
          <cell r="BS200">
            <v>0.4</v>
          </cell>
          <cell r="BT200">
            <v>0.9</v>
          </cell>
          <cell r="BU200">
            <v>-0.8</v>
          </cell>
          <cell r="BV200">
            <v>0.8</v>
          </cell>
          <cell r="BW200">
            <v>-0.3</v>
          </cell>
          <cell r="BX200">
            <v>-0.5</v>
          </cell>
          <cell r="BY200">
            <v>1.3</v>
          </cell>
          <cell r="BZ200">
            <v>4.0999999999999996</v>
          </cell>
          <cell r="CA200">
            <v>1.6</v>
          </cell>
          <cell r="CB200">
            <v>1.9</v>
          </cell>
          <cell r="CC200">
            <v>1.1000000000000001</v>
          </cell>
          <cell r="CD200">
            <v>2</v>
          </cell>
          <cell r="CE200">
            <v>0.2</v>
          </cell>
          <cell r="CF200">
            <v>3.6</v>
          </cell>
          <cell r="CG200">
            <v>1.9</v>
          </cell>
          <cell r="CH200">
            <v>0.2</v>
          </cell>
          <cell r="CI200">
            <v>1.7</v>
          </cell>
          <cell r="CJ200">
            <v>2.1</v>
          </cell>
          <cell r="CK200">
            <v>1.6</v>
          </cell>
          <cell r="CL200">
            <v>4</v>
          </cell>
          <cell r="CM200">
            <v>3.6</v>
          </cell>
          <cell r="CN200">
            <v>4.3</v>
          </cell>
          <cell r="CO200">
            <v>0.9</v>
          </cell>
          <cell r="CP200">
            <v>3.2</v>
          </cell>
          <cell r="CQ200">
            <v>0.9</v>
          </cell>
          <cell r="CR200">
            <v>-0.8</v>
          </cell>
          <cell r="CS200">
            <v>-0.5</v>
          </cell>
          <cell r="CT200">
            <v>-1.1000000000000001</v>
          </cell>
          <cell r="CU200">
            <v>0.4</v>
          </cell>
          <cell r="CV200">
            <v>0.1</v>
          </cell>
          <cell r="CW200">
            <v>0.9</v>
          </cell>
          <cell r="CX200">
            <v>0.2</v>
          </cell>
          <cell r="CY200">
            <v>0.6</v>
          </cell>
          <cell r="CZ200">
            <v>0.9</v>
          </cell>
          <cell r="DA200">
            <v>3.4</v>
          </cell>
          <cell r="DB200">
            <v>2.2999999999999998</v>
          </cell>
          <cell r="DC200">
            <v>0.3</v>
          </cell>
          <cell r="DD200">
            <v>1.2</v>
          </cell>
          <cell r="DE200">
            <v>1.1000000000000001</v>
          </cell>
          <cell r="DF200">
            <v>1.3</v>
          </cell>
          <cell r="DG200">
            <v>6500</v>
          </cell>
          <cell r="DH200">
            <v>1357</v>
          </cell>
          <cell r="DI200">
            <v>7895</v>
          </cell>
          <cell r="DJ200">
            <v>2749</v>
          </cell>
          <cell r="DK200">
            <v>4088</v>
          </cell>
          <cell r="DL200">
            <v>2571</v>
          </cell>
          <cell r="DM200">
            <v>4015</v>
          </cell>
          <cell r="DN200">
            <v>12269</v>
          </cell>
          <cell r="DO200">
            <v>2179</v>
          </cell>
          <cell r="DP200">
            <v>14041</v>
          </cell>
          <cell r="DQ200">
            <v>6442</v>
          </cell>
          <cell r="DR200">
            <v>5581</v>
          </cell>
          <cell r="DS200">
            <v>4125</v>
          </cell>
          <cell r="DT200">
            <v>5286</v>
          </cell>
          <cell r="DU200">
            <v>6579</v>
          </cell>
          <cell r="DV200">
            <v>27717</v>
          </cell>
          <cell r="DW200">
            <v>5555</v>
          </cell>
          <cell r="DX200">
            <v>321</v>
          </cell>
          <cell r="DY200">
            <v>3585</v>
          </cell>
          <cell r="DZ200">
            <v>9441</v>
          </cell>
          <cell r="EA200">
            <v>6041</v>
          </cell>
          <cell r="EB200">
            <v>5238</v>
          </cell>
          <cell r="EC200">
            <v>13036</v>
          </cell>
          <cell r="ED200">
            <v>24329</v>
          </cell>
          <cell r="EE200">
            <v>13402</v>
          </cell>
          <cell r="EF200">
            <v>14249</v>
          </cell>
          <cell r="EG200">
            <v>8925</v>
          </cell>
          <cell r="EH200">
            <v>5895</v>
          </cell>
          <cell r="EI200">
            <v>1746</v>
          </cell>
          <cell r="EJ200">
            <v>2283</v>
          </cell>
          <cell r="EK200">
            <v>6629</v>
          </cell>
          <cell r="EL200">
            <v>16482</v>
          </cell>
          <cell r="EM200">
            <v>3761</v>
          </cell>
          <cell r="EN200">
            <v>4129</v>
          </cell>
          <cell r="EO200">
            <v>7863</v>
          </cell>
          <cell r="EP200">
            <v>16955</v>
          </cell>
          <cell r="EQ200">
            <v>10590</v>
          </cell>
          <cell r="ER200">
            <v>27375</v>
          </cell>
          <cell r="ES200">
            <v>1274</v>
          </cell>
          <cell r="ET200">
            <v>7207</v>
          </cell>
          <cell r="EU200">
            <v>8466</v>
          </cell>
          <cell r="EV200">
            <v>2644</v>
          </cell>
          <cell r="EW200">
            <v>16487</v>
          </cell>
          <cell r="EX200">
            <v>18587</v>
          </cell>
          <cell r="EY200">
            <v>11532</v>
          </cell>
          <cell r="EZ200">
            <v>18139</v>
          </cell>
          <cell r="FA200">
            <v>16478</v>
          </cell>
          <cell r="FB200">
            <v>18656</v>
          </cell>
          <cell r="FC200">
            <v>2660</v>
          </cell>
          <cell r="FD200">
            <v>6505</v>
          </cell>
          <cell r="FE200">
            <v>31030</v>
          </cell>
          <cell r="FF200">
            <v>299329</v>
          </cell>
          <cell r="FG200">
            <v>26391</v>
          </cell>
          <cell r="FH200">
            <v>-988</v>
          </cell>
          <cell r="FI200">
            <v>324408</v>
          </cell>
          <cell r="FJ200">
            <v>-8.3000000000000007</v>
          </cell>
          <cell r="FK200">
            <v>4.4000000000000004</v>
          </cell>
          <cell r="FL200">
            <v>-5.9</v>
          </cell>
          <cell r="FM200">
            <v>5.8</v>
          </cell>
          <cell r="FN200">
            <v>-4.5</v>
          </cell>
          <cell r="FO200">
            <v>0.3</v>
          </cell>
          <cell r="FP200">
            <v>2.6</v>
          </cell>
          <cell r="FQ200">
            <v>0.3</v>
          </cell>
          <cell r="FR200">
            <v>0.5</v>
          </cell>
          <cell r="FS200">
            <v>0.3</v>
          </cell>
          <cell r="FT200">
            <v>-3.1</v>
          </cell>
          <cell r="FU200">
            <v>9.6999999999999993</v>
          </cell>
          <cell r="FV200">
            <v>5.2</v>
          </cell>
          <cell r="FW200">
            <v>3.3</v>
          </cell>
          <cell r="FX200">
            <v>0.6</v>
          </cell>
          <cell r="FY200">
            <v>2.6</v>
          </cell>
          <cell r="FZ200">
            <v>1.5</v>
          </cell>
          <cell r="GA200">
            <v>0</v>
          </cell>
          <cell r="GB200">
            <v>1.3</v>
          </cell>
          <cell r="GC200">
            <v>1.3</v>
          </cell>
          <cell r="GD200">
            <v>3.8</v>
          </cell>
          <cell r="GE200">
            <v>6.8</v>
          </cell>
          <cell r="GF200">
            <v>6.3</v>
          </cell>
          <cell r="GG200">
            <v>5.8</v>
          </cell>
          <cell r="GH200">
            <v>1.4</v>
          </cell>
          <cell r="GI200">
            <v>2.1</v>
          </cell>
          <cell r="GJ200">
            <v>0.9</v>
          </cell>
          <cell r="GK200">
            <v>5.7</v>
          </cell>
          <cell r="GL200">
            <v>2.9</v>
          </cell>
          <cell r="GM200">
            <v>5.9</v>
          </cell>
          <cell r="GN200">
            <v>0.7</v>
          </cell>
          <cell r="GO200">
            <v>3.1</v>
          </cell>
          <cell r="GP200">
            <v>2.8</v>
          </cell>
          <cell r="GQ200">
            <v>4.5999999999999996</v>
          </cell>
          <cell r="GR200">
            <v>3.7</v>
          </cell>
          <cell r="GS200">
            <v>4.0999999999999996</v>
          </cell>
          <cell r="GT200">
            <v>2.2999999999999998</v>
          </cell>
          <cell r="GU200">
            <v>3.5</v>
          </cell>
          <cell r="GV200">
            <v>-0.2</v>
          </cell>
          <cell r="GW200">
            <v>-1.2</v>
          </cell>
          <cell r="GX200">
            <v>-1</v>
          </cell>
          <cell r="GY200">
            <v>1.4</v>
          </cell>
          <cell r="GZ200">
            <v>2</v>
          </cell>
          <cell r="HA200">
            <v>1.9</v>
          </cell>
          <cell r="HB200">
            <v>1.1000000000000001</v>
          </cell>
          <cell r="HC200">
            <v>-4.5999999999999996</v>
          </cell>
          <cell r="HD200">
            <v>0.6</v>
          </cell>
          <cell r="HE200">
            <v>-0.2</v>
          </cell>
          <cell r="HF200">
            <v>4</v>
          </cell>
          <cell r="HG200">
            <v>6.5</v>
          </cell>
          <cell r="HH200">
            <v>0.3</v>
          </cell>
          <cell r="HI200">
            <v>1.5</v>
          </cell>
          <cell r="HJ200">
            <v>1.8</v>
          </cell>
          <cell r="HK200">
            <v>1.2</v>
          </cell>
          <cell r="HL200">
            <v>9172</v>
          </cell>
          <cell r="HM200">
            <v>1363</v>
          </cell>
          <cell r="HN200">
            <v>10466</v>
          </cell>
          <cell r="HO200">
            <v>2767</v>
          </cell>
          <cell r="HP200">
            <v>4142</v>
          </cell>
          <cell r="HQ200">
            <v>2622</v>
          </cell>
          <cell r="HR200">
            <v>4177</v>
          </cell>
          <cell r="HS200">
            <v>12479</v>
          </cell>
          <cell r="HT200">
            <v>2173</v>
          </cell>
          <cell r="HU200">
            <v>14254</v>
          </cell>
          <cell r="HV200">
            <v>6835</v>
          </cell>
          <cell r="HW200">
            <v>5606</v>
          </cell>
          <cell r="HX200">
            <v>4219</v>
          </cell>
          <cell r="HY200">
            <v>5335</v>
          </cell>
          <cell r="HZ200">
            <v>6849</v>
          </cell>
          <cell r="IA200">
            <v>28535</v>
          </cell>
          <cell r="IB200">
            <v>5425</v>
          </cell>
          <cell r="IC200">
            <v>299</v>
          </cell>
          <cell r="ID200">
            <v>3577</v>
          </cell>
          <cell r="IE200">
            <v>9273</v>
          </cell>
          <cell r="IF200">
            <v>6345</v>
          </cell>
          <cell r="IG200">
            <v>5410</v>
          </cell>
          <cell r="IH200">
            <v>13810</v>
          </cell>
          <cell r="II200">
            <v>25617</v>
          </cell>
          <cell r="IJ200">
            <v>13874</v>
          </cell>
          <cell r="IK200">
            <v>15640</v>
          </cell>
          <cell r="IL200">
            <v>9350</v>
          </cell>
          <cell r="IM200">
            <v>6225</v>
          </cell>
          <cell r="IN200">
            <v>1801</v>
          </cell>
          <cell r="IO200">
            <v>2302</v>
          </cell>
          <cell r="IP200">
            <v>7036</v>
          </cell>
          <cell r="IQ200">
            <v>17293</v>
          </cell>
        </row>
        <row r="201">
          <cell r="B201">
            <v>6522</v>
          </cell>
          <cell r="C201">
            <v>1364</v>
          </cell>
          <cell r="D201">
            <v>7923</v>
          </cell>
          <cell r="E201">
            <v>2896</v>
          </cell>
          <cell r="F201">
            <v>4097</v>
          </cell>
          <cell r="G201">
            <v>2580</v>
          </cell>
          <cell r="H201">
            <v>4074</v>
          </cell>
          <cell r="I201">
            <v>12418</v>
          </cell>
          <cell r="J201">
            <v>2208</v>
          </cell>
          <cell r="K201">
            <v>14209</v>
          </cell>
          <cell r="L201">
            <v>6366</v>
          </cell>
          <cell r="M201">
            <v>5615</v>
          </cell>
          <cell r="N201">
            <v>3990</v>
          </cell>
          <cell r="O201">
            <v>5258</v>
          </cell>
          <cell r="P201">
            <v>6659</v>
          </cell>
          <cell r="Q201">
            <v>27535</v>
          </cell>
          <cell r="R201">
            <v>5439</v>
          </cell>
          <cell r="S201">
            <v>329</v>
          </cell>
          <cell r="T201">
            <v>3518</v>
          </cell>
          <cell r="U201">
            <v>9277</v>
          </cell>
          <cell r="V201">
            <v>6050</v>
          </cell>
          <cell r="W201">
            <v>5547</v>
          </cell>
          <cell r="X201">
            <v>13063</v>
          </cell>
          <cell r="Y201">
            <v>24615</v>
          </cell>
          <cell r="Z201">
            <v>13432</v>
          </cell>
          <cell r="AA201">
            <v>14568</v>
          </cell>
          <cell r="AB201">
            <v>8949</v>
          </cell>
          <cell r="AC201">
            <v>5953</v>
          </cell>
          <cell r="AD201">
            <v>1731</v>
          </cell>
          <cell r="AE201">
            <v>2310</v>
          </cell>
          <cell r="AF201">
            <v>6763</v>
          </cell>
          <cell r="AG201">
            <v>16687</v>
          </cell>
          <cell r="AH201">
            <v>3794</v>
          </cell>
          <cell r="AI201">
            <v>4273</v>
          </cell>
          <cell r="AJ201">
            <v>8137</v>
          </cell>
          <cell r="AK201">
            <v>17518</v>
          </cell>
          <cell r="AL201">
            <v>10743</v>
          </cell>
          <cell r="AM201">
            <v>28121</v>
          </cell>
          <cell r="AN201">
            <v>1329</v>
          </cell>
          <cell r="AO201">
            <v>7201</v>
          </cell>
          <cell r="AP201">
            <v>8528</v>
          </cell>
          <cell r="AQ201">
            <v>2611</v>
          </cell>
          <cell r="AR201">
            <v>16637</v>
          </cell>
          <cell r="AS201">
            <v>18671</v>
          </cell>
          <cell r="AT201">
            <v>11726</v>
          </cell>
          <cell r="AU201">
            <v>18243</v>
          </cell>
          <cell r="AV201">
            <v>16587</v>
          </cell>
          <cell r="AW201">
            <v>18909</v>
          </cell>
          <cell r="AX201">
            <v>2741</v>
          </cell>
          <cell r="AY201">
            <v>6558</v>
          </cell>
          <cell r="AZ201">
            <v>31136</v>
          </cell>
          <cell r="BA201">
            <v>302335</v>
          </cell>
          <cell r="BB201">
            <v>26467</v>
          </cell>
          <cell r="BC201">
            <v>36</v>
          </cell>
          <cell r="BD201">
            <v>328501</v>
          </cell>
          <cell r="BE201">
            <v>-2.4</v>
          </cell>
          <cell r="BF201">
            <v>1.1000000000000001</v>
          </cell>
          <cell r="BG201">
            <v>-1.7</v>
          </cell>
          <cell r="BH201">
            <v>6</v>
          </cell>
          <cell r="BI201">
            <v>-0.4</v>
          </cell>
          <cell r="BJ201">
            <v>-0.2</v>
          </cell>
          <cell r="BK201">
            <v>0.8</v>
          </cell>
          <cell r="BL201">
            <v>1</v>
          </cell>
          <cell r="BM201">
            <v>2.1</v>
          </cell>
          <cell r="BN201">
            <v>1.1000000000000001</v>
          </cell>
          <cell r="BO201">
            <v>-1.7</v>
          </cell>
          <cell r="BP201">
            <v>2.6</v>
          </cell>
          <cell r="BQ201">
            <v>-1</v>
          </cell>
          <cell r="BR201">
            <v>0.5</v>
          </cell>
          <cell r="BS201">
            <v>1.4</v>
          </cell>
          <cell r="BT201">
            <v>0.3</v>
          </cell>
          <cell r="BU201">
            <v>-0.7</v>
          </cell>
          <cell r="BV201">
            <v>1.4</v>
          </cell>
          <cell r="BW201">
            <v>-0.9</v>
          </cell>
          <cell r="BX201">
            <v>-0.7</v>
          </cell>
          <cell r="BY201">
            <v>0.9</v>
          </cell>
          <cell r="BZ201">
            <v>4.9000000000000004</v>
          </cell>
          <cell r="CA201">
            <v>1.9</v>
          </cell>
          <cell r="CB201">
            <v>2.2000000000000002</v>
          </cell>
          <cell r="CC201">
            <v>0.7</v>
          </cell>
          <cell r="CD201">
            <v>2</v>
          </cell>
          <cell r="CE201">
            <v>0.6</v>
          </cell>
          <cell r="CF201">
            <v>2.2000000000000002</v>
          </cell>
          <cell r="CG201">
            <v>0.3</v>
          </cell>
          <cell r="CH201">
            <v>1.9</v>
          </cell>
          <cell r="CI201">
            <v>1.3</v>
          </cell>
          <cell r="CJ201">
            <v>1.5</v>
          </cell>
          <cell r="CK201">
            <v>1.6</v>
          </cell>
          <cell r="CL201">
            <v>3.9</v>
          </cell>
          <cell r="CM201">
            <v>2.9</v>
          </cell>
          <cell r="CN201">
            <v>3.4</v>
          </cell>
          <cell r="CO201">
            <v>2</v>
          </cell>
          <cell r="CP201">
            <v>3</v>
          </cell>
          <cell r="CQ201">
            <v>0.6</v>
          </cell>
          <cell r="CR201">
            <v>-0.8</v>
          </cell>
          <cell r="CS201">
            <v>-0.5</v>
          </cell>
          <cell r="CT201">
            <v>0.2</v>
          </cell>
          <cell r="CU201">
            <v>1.9</v>
          </cell>
          <cell r="CV201">
            <v>1.5</v>
          </cell>
          <cell r="CW201">
            <v>1.5</v>
          </cell>
          <cell r="CX201">
            <v>-1.1000000000000001</v>
          </cell>
          <cell r="CY201">
            <v>0.7</v>
          </cell>
          <cell r="CZ201">
            <v>1</v>
          </cell>
          <cell r="DA201">
            <v>2.7</v>
          </cell>
          <cell r="DB201">
            <v>1.9</v>
          </cell>
          <cell r="DC201">
            <v>0.3</v>
          </cell>
          <cell r="DD201">
            <v>1.1000000000000001</v>
          </cell>
          <cell r="DE201">
            <v>0.6</v>
          </cell>
          <cell r="DF201">
            <v>1.2</v>
          </cell>
          <cell r="DG201">
            <v>6653</v>
          </cell>
          <cell r="DH201">
            <v>1382</v>
          </cell>
          <cell r="DI201">
            <v>8072</v>
          </cell>
          <cell r="DJ201">
            <v>2883</v>
          </cell>
          <cell r="DK201">
            <v>4009</v>
          </cell>
          <cell r="DL201">
            <v>2584</v>
          </cell>
          <cell r="DM201">
            <v>4123</v>
          </cell>
          <cell r="DN201">
            <v>12346</v>
          </cell>
          <cell r="DO201">
            <v>2151</v>
          </cell>
          <cell r="DP201">
            <v>14099</v>
          </cell>
          <cell r="DQ201">
            <v>6392</v>
          </cell>
          <cell r="DR201">
            <v>5643</v>
          </cell>
          <cell r="DS201">
            <v>4029</v>
          </cell>
          <cell r="DT201">
            <v>5265</v>
          </cell>
          <cell r="DU201">
            <v>6611</v>
          </cell>
          <cell r="DV201">
            <v>27600</v>
          </cell>
          <cell r="DW201">
            <v>5421</v>
          </cell>
          <cell r="DX201">
            <v>330</v>
          </cell>
          <cell r="DY201">
            <v>3503</v>
          </cell>
          <cell r="DZ201">
            <v>9256</v>
          </cell>
          <cell r="EA201">
            <v>6138</v>
          </cell>
          <cell r="EB201">
            <v>5712</v>
          </cell>
          <cell r="EC201">
            <v>13215</v>
          </cell>
          <cell r="ED201">
            <v>24993</v>
          </cell>
          <cell r="EE201">
            <v>13388</v>
          </cell>
          <cell r="EF201">
            <v>14677</v>
          </cell>
          <cell r="EG201">
            <v>8903</v>
          </cell>
          <cell r="EH201">
            <v>5996</v>
          </cell>
          <cell r="EI201">
            <v>1719</v>
          </cell>
          <cell r="EJ201">
            <v>2366</v>
          </cell>
          <cell r="EK201">
            <v>6808</v>
          </cell>
          <cell r="EL201">
            <v>16809</v>
          </cell>
          <cell r="EM201">
            <v>3775</v>
          </cell>
          <cell r="EN201">
            <v>4591</v>
          </cell>
          <cell r="EO201">
            <v>8300</v>
          </cell>
          <cell r="EP201">
            <v>17526</v>
          </cell>
          <cell r="EQ201">
            <v>10751</v>
          </cell>
          <cell r="ER201">
            <v>28137</v>
          </cell>
          <cell r="ES201">
            <v>1413</v>
          </cell>
          <cell r="ET201">
            <v>7279</v>
          </cell>
          <cell r="EU201">
            <v>8708</v>
          </cell>
          <cell r="EV201">
            <v>2566</v>
          </cell>
          <cell r="EW201">
            <v>16247</v>
          </cell>
          <cell r="EX201">
            <v>18260</v>
          </cell>
          <cell r="EY201">
            <v>11761</v>
          </cell>
          <cell r="EZ201">
            <v>18231</v>
          </cell>
          <cell r="FA201">
            <v>16584</v>
          </cell>
          <cell r="FB201">
            <v>18889</v>
          </cell>
          <cell r="FC201">
            <v>2767</v>
          </cell>
          <cell r="FD201">
            <v>6781</v>
          </cell>
          <cell r="FE201">
            <v>31136</v>
          </cell>
          <cell r="FF201">
            <v>303100</v>
          </cell>
          <cell r="FG201">
            <v>26631</v>
          </cell>
          <cell r="FH201">
            <v>-251</v>
          </cell>
          <cell r="FI201">
            <v>329139</v>
          </cell>
          <cell r="FJ201">
            <v>2.4</v>
          </cell>
          <cell r="FK201">
            <v>1.8</v>
          </cell>
          <cell r="FL201">
            <v>2.2000000000000002</v>
          </cell>
          <cell r="FM201">
            <v>4.9000000000000004</v>
          </cell>
          <cell r="FN201">
            <v>-1.9</v>
          </cell>
          <cell r="FO201">
            <v>0.5</v>
          </cell>
          <cell r="FP201">
            <v>2.7</v>
          </cell>
          <cell r="FQ201">
            <v>0.6</v>
          </cell>
          <cell r="FR201">
            <v>-1.3</v>
          </cell>
          <cell r="FS201">
            <v>0.4</v>
          </cell>
          <cell r="FT201">
            <v>-0.8</v>
          </cell>
          <cell r="FU201">
            <v>1.1000000000000001</v>
          </cell>
          <cell r="FV201">
            <v>-2.2999999999999998</v>
          </cell>
          <cell r="FW201">
            <v>-0.4</v>
          </cell>
          <cell r="FX201">
            <v>0.5</v>
          </cell>
          <cell r="FY201">
            <v>-0.4</v>
          </cell>
          <cell r="FZ201">
            <v>-2.4</v>
          </cell>
          <cell r="GA201">
            <v>2.5</v>
          </cell>
          <cell r="GB201">
            <v>-2.2999999999999998</v>
          </cell>
          <cell r="GC201">
            <v>-2</v>
          </cell>
          <cell r="GD201">
            <v>1.6</v>
          </cell>
          <cell r="GE201">
            <v>9.1</v>
          </cell>
          <cell r="GF201">
            <v>1.4</v>
          </cell>
          <cell r="GG201">
            <v>2.7</v>
          </cell>
          <cell r="GH201">
            <v>-0.1</v>
          </cell>
          <cell r="GI201">
            <v>3</v>
          </cell>
          <cell r="GJ201">
            <v>-0.2</v>
          </cell>
          <cell r="GK201">
            <v>1.7</v>
          </cell>
          <cell r="GL201">
            <v>-1.6</v>
          </cell>
          <cell r="GM201">
            <v>3.6</v>
          </cell>
          <cell r="GN201">
            <v>2.7</v>
          </cell>
          <cell r="GO201">
            <v>2</v>
          </cell>
          <cell r="GP201">
            <v>0.4</v>
          </cell>
          <cell r="GQ201">
            <v>11.2</v>
          </cell>
          <cell r="GR201">
            <v>5.6</v>
          </cell>
          <cell r="GS201">
            <v>3.4</v>
          </cell>
          <cell r="GT201">
            <v>1.5</v>
          </cell>
          <cell r="GU201">
            <v>2.8</v>
          </cell>
          <cell r="GV201">
            <v>10.9</v>
          </cell>
          <cell r="GW201">
            <v>1</v>
          </cell>
          <cell r="GX201">
            <v>2.9</v>
          </cell>
          <cell r="GY201">
            <v>-2.9</v>
          </cell>
          <cell r="GZ201">
            <v>-1.5</v>
          </cell>
          <cell r="HA201">
            <v>-1.8</v>
          </cell>
          <cell r="HB201">
            <v>2</v>
          </cell>
          <cell r="HC201">
            <v>0.5</v>
          </cell>
          <cell r="HD201">
            <v>0.6</v>
          </cell>
          <cell r="HE201">
            <v>1.2</v>
          </cell>
          <cell r="HF201">
            <v>4</v>
          </cell>
          <cell r="HG201">
            <v>4.2</v>
          </cell>
          <cell r="HH201">
            <v>0.3</v>
          </cell>
          <cell r="HI201">
            <v>1.3</v>
          </cell>
          <cell r="HJ201">
            <v>0.9</v>
          </cell>
          <cell r="HK201">
            <v>1.5</v>
          </cell>
          <cell r="HL201">
            <v>6471</v>
          </cell>
          <cell r="HM201">
            <v>1380</v>
          </cell>
          <cell r="HN201">
            <v>7895</v>
          </cell>
          <cell r="HO201">
            <v>2762</v>
          </cell>
          <cell r="HP201">
            <v>3729</v>
          </cell>
          <cell r="HQ201">
            <v>2414</v>
          </cell>
          <cell r="HR201">
            <v>3975</v>
          </cell>
          <cell r="HS201">
            <v>11660</v>
          </cell>
          <cell r="HT201">
            <v>2092</v>
          </cell>
          <cell r="HU201">
            <v>13352</v>
          </cell>
          <cell r="HV201">
            <v>6299</v>
          </cell>
          <cell r="HW201">
            <v>5514</v>
          </cell>
          <cell r="HX201">
            <v>3824</v>
          </cell>
          <cell r="HY201">
            <v>4862</v>
          </cell>
          <cell r="HZ201">
            <v>6140</v>
          </cell>
          <cell r="IA201">
            <v>26283</v>
          </cell>
          <cell r="IB201">
            <v>5429</v>
          </cell>
          <cell r="IC201">
            <v>288</v>
          </cell>
          <cell r="ID201">
            <v>3539</v>
          </cell>
          <cell r="IE201">
            <v>9231</v>
          </cell>
          <cell r="IF201">
            <v>5571</v>
          </cell>
          <cell r="IG201">
            <v>5331</v>
          </cell>
          <cell r="IH201">
            <v>12367</v>
          </cell>
          <cell r="II201">
            <v>23204</v>
          </cell>
          <cell r="IJ201">
            <v>12851</v>
          </cell>
          <cell r="IK201">
            <v>14067</v>
          </cell>
          <cell r="IL201">
            <v>8761</v>
          </cell>
          <cell r="IM201">
            <v>5732</v>
          </cell>
          <cell r="IN201">
            <v>1655</v>
          </cell>
          <cell r="IO201">
            <v>2326</v>
          </cell>
          <cell r="IP201">
            <v>6594</v>
          </cell>
          <cell r="IQ201">
            <v>16240</v>
          </cell>
        </row>
        <row r="202">
          <cell r="B202">
            <v>6500</v>
          </cell>
          <cell r="C202">
            <v>1387</v>
          </cell>
          <cell r="D202">
            <v>7927</v>
          </cell>
          <cell r="E202">
            <v>3066</v>
          </cell>
          <cell r="F202">
            <v>4086</v>
          </cell>
          <cell r="G202">
            <v>2558</v>
          </cell>
          <cell r="H202">
            <v>3988</v>
          </cell>
          <cell r="I202">
            <v>12426</v>
          </cell>
          <cell r="J202">
            <v>2293</v>
          </cell>
          <cell r="K202">
            <v>14264</v>
          </cell>
          <cell r="L202">
            <v>6329</v>
          </cell>
          <cell r="M202">
            <v>5677</v>
          </cell>
          <cell r="N202">
            <v>3956</v>
          </cell>
          <cell r="O202">
            <v>5206</v>
          </cell>
          <cell r="P202">
            <v>6756</v>
          </cell>
          <cell r="Q202">
            <v>27510</v>
          </cell>
          <cell r="R202">
            <v>5455</v>
          </cell>
          <cell r="S202">
            <v>336</v>
          </cell>
          <cell r="T202">
            <v>3472</v>
          </cell>
          <cell r="U202">
            <v>9258</v>
          </cell>
          <cell r="V202">
            <v>6107</v>
          </cell>
          <cell r="W202">
            <v>5678</v>
          </cell>
          <cell r="X202">
            <v>13192</v>
          </cell>
          <cell r="Y202">
            <v>24938</v>
          </cell>
          <cell r="Z202">
            <v>13489</v>
          </cell>
          <cell r="AA202">
            <v>14865</v>
          </cell>
          <cell r="AB202">
            <v>9014</v>
          </cell>
          <cell r="AC202">
            <v>6014</v>
          </cell>
          <cell r="AD202">
            <v>1729</v>
          </cell>
          <cell r="AE202">
            <v>2336</v>
          </cell>
          <cell r="AF202">
            <v>6828</v>
          </cell>
          <cell r="AG202">
            <v>16834</v>
          </cell>
          <cell r="AH202">
            <v>3834</v>
          </cell>
          <cell r="AI202">
            <v>4380</v>
          </cell>
          <cell r="AJ202">
            <v>8263</v>
          </cell>
          <cell r="AK202">
            <v>17994</v>
          </cell>
          <cell r="AL202">
            <v>10842</v>
          </cell>
          <cell r="AM202">
            <v>28714</v>
          </cell>
          <cell r="AN202">
            <v>1282</v>
          </cell>
          <cell r="AO202">
            <v>7216</v>
          </cell>
          <cell r="AP202">
            <v>8484</v>
          </cell>
          <cell r="AQ202">
            <v>2645</v>
          </cell>
          <cell r="AR202">
            <v>16980</v>
          </cell>
          <cell r="AS202">
            <v>19027</v>
          </cell>
          <cell r="AT202">
            <v>11911</v>
          </cell>
          <cell r="AU202">
            <v>18177</v>
          </cell>
          <cell r="AV202">
            <v>16693</v>
          </cell>
          <cell r="AW202">
            <v>19100</v>
          </cell>
          <cell r="AX202">
            <v>2755</v>
          </cell>
          <cell r="AY202">
            <v>6613</v>
          </cell>
          <cell r="AZ202">
            <v>31249</v>
          </cell>
          <cell r="BA202">
            <v>304895</v>
          </cell>
          <cell r="BB202">
            <v>26500</v>
          </cell>
          <cell r="BC202">
            <v>577</v>
          </cell>
          <cell r="BD202">
            <v>331630</v>
          </cell>
          <cell r="BE202">
            <v>-0.3</v>
          </cell>
          <cell r="BF202">
            <v>1.7</v>
          </cell>
          <cell r="BG202">
            <v>0.1</v>
          </cell>
          <cell r="BH202">
            <v>5.9</v>
          </cell>
          <cell r="BI202">
            <v>-0.3</v>
          </cell>
          <cell r="BJ202">
            <v>-0.9</v>
          </cell>
          <cell r="BK202">
            <v>-2.1</v>
          </cell>
          <cell r="BL202">
            <v>0.1</v>
          </cell>
          <cell r="BM202">
            <v>3.9</v>
          </cell>
          <cell r="BN202">
            <v>0.4</v>
          </cell>
          <cell r="BO202">
            <v>-0.6</v>
          </cell>
          <cell r="BP202">
            <v>1.1000000000000001</v>
          </cell>
          <cell r="BQ202">
            <v>-0.9</v>
          </cell>
          <cell r="BR202">
            <v>-1</v>
          </cell>
          <cell r="BS202">
            <v>1.5</v>
          </cell>
          <cell r="BT202">
            <v>-0.1</v>
          </cell>
          <cell r="BU202">
            <v>0.3</v>
          </cell>
          <cell r="BV202">
            <v>2</v>
          </cell>
          <cell r="BW202">
            <v>-1.3</v>
          </cell>
          <cell r="BX202">
            <v>-0.2</v>
          </cell>
          <cell r="BY202">
            <v>0.9</v>
          </cell>
          <cell r="BZ202">
            <v>2.4</v>
          </cell>
          <cell r="CA202">
            <v>1</v>
          </cell>
          <cell r="CB202">
            <v>1.3</v>
          </cell>
          <cell r="CC202">
            <v>0.4</v>
          </cell>
          <cell r="CD202">
            <v>2</v>
          </cell>
          <cell r="CE202">
            <v>0.7</v>
          </cell>
          <cell r="CF202">
            <v>1</v>
          </cell>
          <cell r="CG202">
            <v>-0.1</v>
          </cell>
          <cell r="CH202">
            <v>1.1000000000000001</v>
          </cell>
          <cell r="CI202">
            <v>1</v>
          </cell>
          <cell r="CJ202">
            <v>0.9</v>
          </cell>
          <cell r="CK202">
            <v>1.1000000000000001</v>
          </cell>
          <cell r="CL202">
            <v>2.5</v>
          </cell>
          <cell r="CM202">
            <v>1.5</v>
          </cell>
          <cell r="CN202">
            <v>2.7</v>
          </cell>
          <cell r="CO202">
            <v>0.9</v>
          </cell>
          <cell r="CP202">
            <v>2.1</v>
          </cell>
          <cell r="CQ202">
            <v>-3.5</v>
          </cell>
          <cell r="CR202">
            <v>0.2</v>
          </cell>
          <cell r="CS202">
            <v>-0.5</v>
          </cell>
          <cell r="CT202">
            <v>1.3</v>
          </cell>
          <cell r="CU202">
            <v>2.1</v>
          </cell>
          <cell r="CV202">
            <v>1.9</v>
          </cell>
          <cell r="CW202">
            <v>1.6</v>
          </cell>
          <cell r="CX202">
            <v>-0.4</v>
          </cell>
          <cell r="CY202">
            <v>0.6</v>
          </cell>
          <cell r="CZ202">
            <v>1</v>
          </cell>
          <cell r="DA202">
            <v>0.5</v>
          </cell>
          <cell r="DB202">
            <v>0.8</v>
          </cell>
          <cell r="DC202">
            <v>0.4</v>
          </cell>
          <cell r="DD202">
            <v>0.8</v>
          </cell>
          <cell r="DE202">
            <v>0.1</v>
          </cell>
          <cell r="DF202">
            <v>1</v>
          </cell>
          <cell r="DG202">
            <v>6513</v>
          </cell>
          <cell r="DH202">
            <v>1368</v>
          </cell>
          <cell r="DI202">
            <v>7919</v>
          </cell>
          <cell r="DJ202">
            <v>3008</v>
          </cell>
          <cell r="DK202">
            <v>4103</v>
          </cell>
          <cell r="DL202">
            <v>2601</v>
          </cell>
          <cell r="DM202">
            <v>4057</v>
          </cell>
          <cell r="DN202">
            <v>12470</v>
          </cell>
          <cell r="DO202">
            <v>2295</v>
          </cell>
          <cell r="DP202">
            <v>14314</v>
          </cell>
          <cell r="DQ202">
            <v>6183</v>
          </cell>
          <cell r="DR202">
            <v>5735</v>
          </cell>
          <cell r="DS202">
            <v>3830</v>
          </cell>
          <cell r="DT202">
            <v>5215</v>
          </cell>
          <cell r="DU202">
            <v>6785</v>
          </cell>
          <cell r="DV202">
            <v>27289</v>
          </cell>
          <cell r="DW202">
            <v>5350</v>
          </cell>
          <cell r="DX202">
            <v>339</v>
          </cell>
          <cell r="DY202">
            <v>3456</v>
          </cell>
          <cell r="DZ202">
            <v>9135</v>
          </cell>
          <cell r="EA202">
            <v>5935</v>
          </cell>
          <cell r="EB202">
            <v>5664</v>
          </cell>
          <cell r="EC202">
            <v>12892</v>
          </cell>
          <cell r="ED202">
            <v>24423</v>
          </cell>
          <cell r="EE202">
            <v>13523</v>
          </cell>
          <cell r="EF202">
            <v>14761</v>
          </cell>
          <cell r="EG202">
            <v>9024</v>
          </cell>
          <cell r="EH202">
            <v>5936</v>
          </cell>
          <cell r="EI202">
            <v>1721</v>
          </cell>
          <cell r="EJ202">
            <v>2306</v>
          </cell>
          <cell r="EK202">
            <v>6875</v>
          </cell>
          <cell r="EL202">
            <v>16785</v>
          </cell>
          <cell r="EM202">
            <v>3841</v>
          </cell>
          <cell r="EN202">
            <v>4439</v>
          </cell>
          <cell r="EO202">
            <v>8229</v>
          </cell>
          <cell r="EP202">
            <v>17979</v>
          </cell>
          <cell r="EQ202">
            <v>10819</v>
          </cell>
          <cell r="ER202">
            <v>28681</v>
          </cell>
          <cell r="ES202">
            <v>1266</v>
          </cell>
          <cell r="ET202">
            <v>7192</v>
          </cell>
          <cell r="EU202">
            <v>8439</v>
          </cell>
          <cell r="EV202">
            <v>2659</v>
          </cell>
          <cell r="EW202">
            <v>17251</v>
          </cell>
          <cell r="EX202">
            <v>19286</v>
          </cell>
          <cell r="EY202">
            <v>11883</v>
          </cell>
          <cell r="EZ202">
            <v>18169</v>
          </cell>
          <cell r="FA202">
            <v>16696</v>
          </cell>
          <cell r="FB202">
            <v>19153</v>
          </cell>
          <cell r="FC202">
            <v>2780</v>
          </cell>
          <cell r="FD202">
            <v>6258</v>
          </cell>
          <cell r="FE202">
            <v>31257</v>
          </cell>
          <cell r="FF202">
            <v>303934</v>
          </cell>
          <cell r="FG202">
            <v>26307</v>
          </cell>
          <cell r="FH202">
            <v>1238</v>
          </cell>
          <cell r="FI202">
            <v>331137</v>
          </cell>
          <cell r="FJ202">
            <v>-2.1</v>
          </cell>
          <cell r="FK202">
            <v>-1</v>
          </cell>
          <cell r="FL202">
            <v>-1.9</v>
          </cell>
          <cell r="FM202">
            <v>4.3</v>
          </cell>
          <cell r="FN202">
            <v>2.2999999999999998</v>
          </cell>
          <cell r="FO202">
            <v>0.7</v>
          </cell>
          <cell r="FP202">
            <v>-1.6</v>
          </cell>
          <cell r="FQ202">
            <v>1</v>
          </cell>
          <cell r="FR202">
            <v>6.7</v>
          </cell>
          <cell r="FS202">
            <v>1.5</v>
          </cell>
          <cell r="FT202">
            <v>-3.3</v>
          </cell>
          <cell r="FU202">
            <v>1.6</v>
          </cell>
          <cell r="FV202">
            <v>-5</v>
          </cell>
          <cell r="FW202">
            <v>-1</v>
          </cell>
          <cell r="FX202">
            <v>2.6</v>
          </cell>
          <cell r="FY202">
            <v>-1.1000000000000001</v>
          </cell>
          <cell r="FZ202">
            <v>-1.3</v>
          </cell>
          <cell r="GA202">
            <v>2.8</v>
          </cell>
          <cell r="GB202">
            <v>-1.3</v>
          </cell>
          <cell r="GC202">
            <v>-1.3</v>
          </cell>
          <cell r="GD202">
            <v>-3.3</v>
          </cell>
          <cell r="GE202">
            <v>-0.9</v>
          </cell>
          <cell r="GF202">
            <v>-2.4</v>
          </cell>
          <cell r="GG202">
            <v>-2.2999999999999998</v>
          </cell>
          <cell r="GH202">
            <v>1</v>
          </cell>
          <cell r="GI202">
            <v>0.6</v>
          </cell>
          <cell r="GJ202">
            <v>1.4</v>
          </cell>
          <cell r="GK202">
            <v>-1</v>
          </cell>
          <cell r="GL202">
            <v>0.2</v>
          </cell>
          <cell r="GM202">
            <v>-2.5</v>
          </cell>
          <cell r="GN202">
            <v>1</v>
          </cell>
          <cell r="GO202">
            <v>-0.1</v>
          </cell>
          <cell r="GP202">
            <v>1.7</v>
          </cell>
          <cell r="GQ202">
            <v>-3.3</v>
          </cell>
          <cell r="GR202">
            <v>-0.9</v>
          </cell>
          <cell r="GS202">
            <v>2.6</v>
          </cell>
          <cell r="GT202">
            <v>0.6</v>
          </cell>
          <cell r="GU202">
            <v>1.9</v>
          </cell>
          <cell r="GV202">
            <v>-10.4</v>
          </cell>
          <cell r="GW202">
            <v>-1.2</v>
          </cell>
          <cell r="GX202">
            <v>-3.1</v>
          </cell>
          <cell r="GY202">
            <v>3.6</v>
          </cell>
          <cell r="GZ202">
            <v>6.2</v>
          </cell>
          <cell r="HA202">
            <v>5.6</v>
          </cell>
          <cell r="HB202">
            <v>1</v>
          </cell>
          <cell r="HC202">
            <v>-0.3</v>
          </cell>
          <cell r="HD202">
            <v>0.7</v>
          </cell>
          <cell r="HE202">
            <v>1.4</v>
          </cell>
          <cell r="HF202">
            <v>0.5</v>
          </cell>
          <cell r="HG202">
            <v>-7.7</v>
          </cell>
          <cell r="HH202">
            <v>0.4</v>
          </cell>
          <cell r="HI202">
            <v>0.3</v>
          </cell>
          <cell r="HJ202">
            <v>-1.2</v>
          </cell>
          <cell r="HK202">
            <v>0.6</v>
          </cell>
          <cell r="HL202">
            <v>5091</v>
          </cell>
          <cell r="HM202">
            <v>1361</v>
          </cell>
          <cell r="HN202">
            <v>6544</v>
          </cell>
          <cell r="HO202">
            <v>3060</v>
          </cell>
          <cell r="HP202">
            <v>4145</v>
          </cell>
          <cell r="HQ202">
            <v>2675</v>
          </cell>
          <cell r="HR202">
            <v>4023</v>
          </cell>
          <cell r="HS202">
            <v>12612</v>
          </cell>
          <cell r="HT202">
            <v>2384</v>
          </cell>
          <cell r="HU202">
            <v>14514</v>
          </cell>
          <cell r="HV202">
            <v>5926</v>
          </cell>
          <cell r="HW202">
            <v>5694</v>
          </cell>
          <cell r="HX202">
            <v>3837</v>
          </cell>
          <cell r="HY202">
            <v>5355</v>
          </cell>
          <cell r="HZ202">
            <v>6734</v>
          </cell>
          <cell r="IA202">
            <v>27115</v>
          </cell>
          <cell r="IB202">
            <v>5318</v>
          </cell>
          <cell r="IC202">
            <v>363</v>
          </cell>
          <cell r="ID202">
            <v>3441</v>
          </cell>
          <cell r="IE202">
            <v>9124</v>
          </cell>
          <cell r="IF202">
            <v>5969</v>
          </cell>
          <cell r="IG202">
            <v>6046</v>
          </cell>
          <cell r="IH202">
            <v>12773</v>
          </cell>
          <cell r="II202">
            <v>24596</v>
          </cell>
          <cell r="IJ202">
            <v>13488</v>
          </cell>
          <cell r="IK202">
            <v>14226</v>
          </cell>
          <cell r="IL202">
            <v>8735</v>
          </cell>
          <cell r="IM202">
            <v>5873</v>
          </cell>
          <cell r="IN202">
            <v>1650</v>
          </cell>
          <cell r="IO202">
            <v>2274</v>
          </cell>
          <cell r="IP202">
            <v>6635</v>
          </cell>
          <cell r="IQ202">
            <v>16350</v>
          </cell>
        </row>
        <row r="203">
          <cell r="B203">
            <v>6621</v>
          </cell>
          <cell r="C203">
            <v>1388</v>
          </cell>
          <cell r="D203">
            <v>8043</v>
          </cell>
          <cell r="E203">
            <v>3179</v>
          </cell>
          <cell r="F203">
            <v>4168</v>
          </cell>
          <cell r="G203">
            <v>2592</v>
          </cell>
          <cell r="H203">
            <v>3823</v>
          </cell>
          <cell r="I203">
            <v>12483</v>
          </cell>
          <cell r="J203">
            <v>2393</v>
          </cell>
          <cell r="K203">
            <v>14376</v>
          </cell>
          <cell r="L203">
            <v>6381</v>
          </cell>
          <cell r="M203">
            <v>5643</v>
          </cell>
          <cell r="N203">
            <v>4069</v>
          </cell>
          <cell r="O203">
            <v>5162</v>
          </cell>
          <cell r="P203">
            <v>6795</v>
          </cell>
          <cell r="Q203">
            <v>27659</v>
          </cell>
          <cell r="R203">
            <v>5534</v>
          </cell>
          <cell r="S203">
            <v>341</v>
          </cell>
          <cell r="T203">
            <v>3415</v>
          </cell>
          <cell r="U203">
            <v>9299</v>
          </cell>
          <cell r="V203">
            <v>6153</v>
          </cell>
          <cell r="W203">
            <v>5763</v>
          </cell>
          <cell r="X203">
            <v>13209</v>
          </cell>
          <cell r="Y203">
            <v>25089</v>
          </cell>
          <cell r="Z203">
            <v>13589</v>
          </cell>
          <cell r="AA203">
            <v>15146</v>
          </cell>
          <cell r="AB203">
            <v>9047</v>
          </cell>
          <cell r="AC203">
            <v>6086</v>
          </cell>
          <cell r="AD203">
            <v>1753</v>
          </cell>
          <cell r="AE203">
            <v>2355</v>
          </cell>
          <cell r="AF203">
            <v>6854</v>
          </cell>
          <cell r="AG203">
            <v>16970</v>
          </cell>
          <cell r="AH203">
            <v>3868</v>
          </cell>
          <cell r="AI203">
            <v>4437</v>
          </cell>
          <cell r="AJ203">
            <v>8338</v>
          </cell>
          <cell r="AK203">
            <v>18400</v>
          </cell>
          <cell r="AL203">
            <v>10748</v>
          </cell>
          <cell r="AM203">
            <v>29049</v>
          </cell>
          <cell r="AN203">
            <v>1203</v>
          </cell>
          <cell r="AO203">
            <v>7182</v>
          </cell>
          <cell r="AP203">
            <v>8354</v>
          </cell>
          <cell r="AQ203">
            <v>2693</v>
          </cell>
          <cell r="AR203">
            <v>17073</v>
          </cell>
          <cell r="AS203">
            <v>19181</v>
          </cell>
          <cell r="AT203">
            <v>12089</v>
          </cell>
          <cell r="AU203">
            <v>18352</v>
          </cell>
          <cell r="AV203">
            <v>16795</v>
          </cell>
          <cell r="AW203">
            <v>19338</v>
          </cell>
          <cell r="AX203">
            <v>2732</v>
          </cell>
          <cell r="AY203">
            <v>6577</v>
          </cell>
          <cell r="AZ203">
            <v>31380</v>
          </cell>
          <cell r="BA203">
            <v>307170</v>
          </cell>
          <cell r="BB203">
            <v>26582</v>
          </cell>
          <cell r="BC203">
            <v>1084</v>
          </cell>
          <cell r="BD203">
            <v>334497</v>
          </cell>
          <cell r="BE203">
            <v>1.9</v>
          </cell>
          <cell r="BF203">
            <v>0.1</v>
          </cell>
          <cell r="BG203">
            <v>1.5</v>
          </cell>
          <cell r="BH203">
            <v>3.7</v>
          </cell>
          <cell r="BI203">
            <v>2</v>
          </cell>
          <cell r="BJ203">
            <v>1.4</v>
          </cell>
          <cell r="BK203">
            <v>-4.2</v>
          </cell>
          <cell r="BL203">
            <v>0.5</v>
          </cell>
          <cell r="BM203">
            <v>4.4000000000000004</v>
          </cell>
          <cell r="BN203">
            <v>0.8</v>
          </cell>
          <cell r="BO203">
            <v>0.8</v>
          </cell>
          <cell r="BP203">
            <v>-0.6</v>
          </cell>
          <cell r="BQ203">
            <v>2.9</v>
          </cell>
          <cell r="BR203">
            <v>-0.8</v>
          </cell>
          <cell r="BS203">
            <v>0.6</v>
          </cell>
          <cell r="BT203">
            <v>0.5</v>
          </cell>
          <cell r="BU203">
            <v>1.4</v>
          </cell>
          <cell r="BV203">
            <v>1.5</v>
          </cell>
          <cell r="BW203">
            <v>-1.6</v>
          </cell>
          <cell r="BX203">
            <v>0.4</v>
          </cell>
          <cell r="BY203">
            <v>0.8</v>
          </cell>
          <cell r="BZ203">
            <v>1.5</v>
          </cell>
          <cell r="CA203">
            <v>0.1</v>
          </cell>
          <cell r="CB203">
            <v>0.6</v>
          </cell>
          <cell r="CC203">
            <v>0.7</v>
          </cell>
          <cell r="CD203">
            <v>1.9</v>
          </cell>
          <cell r="CE203">
            <v>0.4</v>
          </cell>
          <cell r="CF203">
            <v>1.2</v>
          </cell>
          <cell r="CG203">
            <v>1.4</v>
          </cell>
          <cell r="CH203">
            <v>0.8</v>
          </cell>
          <cell r="CI203">
            <v>0.4</v>
          </cell>
          <cell r="CJ203">
            <v>0.8</v>
          </cell>
          <cell r="CK203">
            <v>0.9</v>
          </cell>
          <cell r="CL203">
            <v>1.3</v>
          </cell>
          <cell r="CM203">
            <v>0.9</v>
          </cell>
          <cell r="CN203">
            <v>2.2999999999999998</v>
          </cell>
          <cell r="CO203">
            <v>-0.9</v>
          </cell>
          <cell r="CP203">
            <v>1.2</v>
          </cell>
          <cell r="CQ203">
            <v>-6.2</v>
          </cell>
          <cell r="CR203">
            <v>-0.5</v>
          </cell>
          <cell r="CS203">
            <v>-1.5</v>
          </cell>
          <cell r="CT203">
            <v>1.8</v>
          </cell>
          <cell r="CU203">
            <v>0.5</v>
          </cell>
          <cell r="CV203">
            <v>0.8</v>
          </cell>
          <cell r="CW203">
            <v>1.5</v>
          </cell>
          <cell r="CX203">
            <v>1</v>
          </cell>
          <cell r="CY203">
            <v>0.6</v>
          </cell>
          <cell r="CZ203">
            <v>1.2</v>
          </cell>
          <cell r="DA203">
            <v>-0.9</v>
          </cell>
          <cell r="DB203">
            <v>-0.5</v>
          </cell>
          <cell r="DC203">
            <v>0.4</v>
          </cell>
          <cell r="DD203">
            <v>0.7</v>
          </cell>
          <cell r="DE203">
            <v>0.3</v>
          </cell>
          <cell r="DF203">
            <v>0.9</v>
          </cell>
          <cell r="DG203">
            <v>6649</v>
          </cell>
          <cell r="DH203">
            <v>1402</v>
          </cell>
          <cell r="DI203">
            <v>8087</v>
          </cell>
          <cell r="DJ203">
            <v>3318</v>
          </cell>
          <cell r="DK203">
            <v>4189</v>
          </cell>
          <cell r="DL203">
            <v>2502</v>
          </cell>
          <cell r="DM203">
            <v>3713</v>
          </cell>
          <cell r="DN203">
            <v>12473</v>
          </cell>
          <cell r="DO203">
            <v>2440</v>
          </cell>
          <cell r="DP203">
            <v>14391</v>
          </cell>
          <cell r="DQ203">
            <v>6502</v>
          </cell>
          <cell r="DR203">
            <v>5553</v>
          </cell>
          <cell r="DS203">
            <v>4077</v>
          </cell>
          <cell r="DT203">
            <v>5158</v>
          </cell>
          <cell r="DU203">
            <v>6848</v>
          </cell>
          <cell r="DV203">
            <v>27775</v>
          </cell>
          <cell r="DW203">
            <v>5631</v>
          </cell>
          <cell r="DX203">
            <v>339</v>
          </cell>
          <cell r="DY203">
            <v>3445</v>
          </cell>
          <cell r="DZ203">
            <v>9413</v>
          </cell>
          <cell r="EA203">
            <v>6297</v>
          </cell>
          <cell r="EB203">
            <v>5727</v>
          </cell>
          <cell r="EC203">
            <v>13487</v>
          </cell>
          <cell r="ED203">
            <v>25513</v>
          </cell>
          <cell r="EE203">
            <v>13526</v>
          </cell>
          <cell r="EF203">
            <v>15135</v>
          </cell>
          <cell r="EG203">
            <v>9081</v>
          </cell>
          <cell r="EH203">
            <v>6094</v>
          </cell>
          <cell r="EI203">
            <v>1758</v>
          </cell>
          <cell r="EJ203">
            <v>2344</v>
          </cell>
          <cell r="EK203">
            <v>6760</v>
          </cell>
          <cell r="EL203">
            <v>16865</v>
          </cell>
          <cell r="EM203">
            <v>3885</v>
          </cell>
          <cell r="EN203">
            <v>4381</v>
          </cell>
          <cell r="EO203">
            <v>8221</v>
          </cell>
          <cell r="EP203">
            <v>18408</v>
          </cell>
          <cell r="EQ203">
            <v>10830</v>
          </cell>
          <cell r="ER203">
            <v>29129</v>
          </cell>
          <cell r="ES203">
            <v>1209</v>
          </cell>
          <cell r="ET203">
            <v>7056</v>
          </cell>
          <cell r="EU203">
            <v>8239</v>
          </cell>
          <cell r="EV203">
            <v>2711</v>
          </cell>
          <cell r="EW203">
            <v>17286</v>
          </cell>
          <cell r="EX203">
            <v>19395</v>
          </cell>
          <cell r="EY203">
            <v>12148</v>
          </cell>
          <cell r="EZ203">
            <v>18346</v>
          </cell>
          <cell r="FA203">
            <v>16796</v>
          </cell>
          <cell r="FB203">
            <v>19332</v>
          </cell>
          <cell r="FC203">
            <v>2711</v>
          </cell>
          <cell r="FD203">
            <v>6829</v>
          </cell>
          <cell r="FE203">
            <v>31373</v>
          </cell>
          <cell r="FF203">
            <v>307976</v>
          </cell>
          <cell r="FG203">
            <v>26576</v>
          </cell>
          <cell r="FH203">
            <v>636</v>
          </cell>
          <cell r="FI203">
            <v>334851</v>
          </cell>
          <cell r="FJ203">
            <v>2.1</v>
          </cell>
          <cell r="FK203">
            <v>2.5</v>
          </cell>
          <cell r="FL203">
            <v>2.1</v>
          </cell>
          <cell r="FM203">
            <v>10.3</v>
          </cell>
          <cell r="FN203">
            <v>2.1</v>
          </cell>
          <cell r="FO203">
            <v>-3.8</v>
          </cell>
          <cell r="FP203">
            <v>-8.5</v>
          </cell>
          <cell r="FQ203">
            <v>0</v>
          </cell>
          <cell r="FR203">
            <v>6.3</v>
          </cell>
          <cell r="FS203">
            <v>0.5</v>
          </cell>
          <cell r="FT203">
            <v>5.0999999999999996</v>
          </cell>
          <cell r="FU203">
            <v>-3.2</v>
          </cell>
          <cell r="FV203">
            <v>6.5</v>
          </cell>
          <cell r="FW203">
            <v>-1.1000000000000001</v>
          </cell>
          <cell r="FX203">
            <v>0.9</v>
          </cell>
          <cell r="FY203">
            <v>1.8</v>
          </cell>
          <cell r="FZ203">
            <v>5.2</v>
          </cell>
          <cell r="GA203">
            <v>-0.1</v>
          </cell>
          <cell r="GB203">
            <v>-0.3</v>
          </cell>
          <cell r="GC203">
            <v>3</v>
          </cell>
          <cell r="GD203">
            <v>6.1</v>
          </cell>
          <cell r="GE203">
            <v>1.1000000000000001</v>
          </cell>
          <cell r="GF203">
            <v>4.5999999999999996</v>
          </cell>
          <cell r="GG203">
            <v>4.5</v>
          </cell>
          <cell r="GH203">
            <v>0</v>
          </cell>
          <cell r="GI203">
            <v>2.5</v>
          </cell>
          <cell r="GJ203">
            <v>0.6</v>
          </cell>
          <cell r="GK203">
            <v>2.7</v>
          </cell>
          <cell r="GL203">
            <v>2.1</v>
          </cell>
          <cell r="GM203">
            <v>1.7</v>
          </cell>
          <cell r="GN203">
            <v>-1.7</v>
          </cell>
          <cell r="GO203">
            <v>0.5</v>
          </cell>
          <cell r="GP203">
            <v>1.1000000000000001</v>
          </cell>
          <cell r="GQ203">
            <v>-1.3</v>
          </cell>
          <cell r="GR203">
            <v>-0.1</v>
          </cell>
          <cell r="GS203">
            <v>2.4</v>
          </cell>
          <cell r="GT203">
            <v>0.1</v>
          </cell>
          <cell r="GU203">
            <v>1.6</v>
          </cell>
          <cell r="GV203">
            <v>-4.4000000000000004</v>
          </cell>
          <cell r="GW203">
            <v>-1.9</v>
          </cell>
          <cell r="GX203">
            <v>-2.4</v>
          </cell>
          <cell r="GY203">
            <v>2</v>
          </cell>
          <cell r="GZ203">
            <v>0.2</v>
          </cell>
          <cell r="HA203">
            <v>0.6</v>
          </cell>
          <cell r="HB203">
            <v>2.2000000000000002</v>
          </cell>
          <cell r="HC203">
            <v>1</v>
          </cell>
          <cell r="HD203">
            <v>0.6</v>
          </cell>
          <cell r="HE203">
            <v>0.9</v>
          </cell>
          <cell r="HF203">
            <v>-2.5</v>
          </cell>
          <cell r="HG203">
            <v>9.1</v>
          </cell>
          <cell r="HH203">
            <v>0.4</v>
          </cell>
          <cell r="HI203">
            <v>1.3</v>
          </cell>
          <cell r="HJ203">
            <v>1</v>
          </cell>
          <cell r="HK203">
            <v>1.1000000000000001</v>
          </cell>
          <cell r="HL203">
            <v>4464</v>
          </cell>
          <cell r="HM203">
            <v>1405</v>
          </cell>
          <cell r="HN203">
            <v>5976</v>
          </cell>
          <cell r="HO203">
            <v>3412</v>
          </cell>
          <cell r="HP203">
            <v>4350</v>
          </cell>
          <cell r="HQ203">
            <v>2551</v>
          </cell>
          <cell r="HR203">
            <v>3733</v>
          </cell>
          <cell r="HS203">
            <v>12784</v>
          </cell>
          <cell r="HT203">
            <v>2408</v>
          </cell>
          <cell r="HU203">
            <v>14701</v>
          </cell>
          <cell r="HV203">
            <v>6503</v>
          </cell>
          <cell r="HW203">
            <v>5719</v>
          </cell>
          <cell r="HX203">
            <v>4170</v>
          </cell>
          <cell r="HY203">
            <v>5383</v>
          </cell>
          <cell r="HZ203">
            <v>7099</v>
          </cell>
          <cell r="IA203">
            <v>28485</v>
          </cell>
          <cell r="IB203">
            <v>5783</v>
          </cell>
          <cell r="IC203">
            <v>380</v>
          </cell>
          <cell r="ID203">
            <v>3445</v>
          </cell>
          <cell r="IE203">
            <v>9636</v>
          </cell>
          <cell r="IF203">
            <v>6556</v>
          </cell>
          <cell r="IG203">
            <v>5521</v>
          </cell>
          <cell r="IH203">
            <v>13693</v>
          </cell>
          <cell r="II203">
            <v>25817</v>
          </cell>
          <cell r="IJ203">
            <v>13629</v>
          </cell>
          <cell r="IK203">
            <v>14760</v>
          </cell>
          <cell r="IL203">
            <v>9076</v>
          </cell>
          <cell r="IM203">
            <v>6092</v>
          </cell>
          <cell r="IN203">
            <v>1833</v>
          </cell>
          <cell r="IO203">
            <v>2441</v>
          </cell>
          <cell r="IP203">
            <v>6815</v>
          </cell>
          <cell r="IQ203">
            <v>17088</v>
          </cell>
        </row>
        <row r="204">
          <cell r="B204">
            <v>6971</v>
          </cell>
          <cell r="C204">
            <v>1369</v>
          </cell>
          <cell r="D204">
            <v>8360</v>
          </cell>
          <cell r="E204">
            <v>3235</v>
          </cell>
          <cell r="F204">
            <v>4240</v>
          </cell>
          <cell r="G204">
            <v>2688</v>
          </cell>
          <cell r="H204">
            <v>3662</v>
          </cell>
          <cell r="I204">
            <v>12550</v>
          </cell>
          <cell r="J204">
            <v>2448</v>
          </cell>
          <cell r="K204">
            <v>14475</v>
          </cell>
          <cell r="L204">
            <v>6426</v>
          </cell>
          <cell r="M204">
            <v>5666</v>
          </cell>
          <cell r="N204">
            <v>4328</v>
          </cell>
          <cell r="O204">
            <v>5272</v>
          </cell>
          <cell r="P204">
            <v>6781</v>
          </cell>
          <cell r="Q204">
            <v>28207</v>
          </cell>
          <cell r="R204">
            <v>5585</v>
          </cell>
          <cell r="S204">
            <v>341</v>
          </cell>
          <cell r="T204">
            <v>3369</v>
          </cell>
          <cell r="U204">
            <v>9321</v>
          </cell>
          <cell r="V204">
            <v>6250</v>
          </cell>
          <cell r="W204">
            <v>5879</v>
          </cell>
          <cell r="X204">
            <v>13429</v>
          </cell>
          <cell r="Y204">
            <v>25504</v>
          </cell>
          <cell r="Z204">
            <v>13746</v>
          </cell>
          <cell r="AA204">
            <v>15366</v>
          </cell>
          <cell r="AB204">
            <v>9002</v>
          </cell>
          <cell r="AC204">
            <v>6217</v>
          </cell>
          <cell r="AD204">
            <v>1789</v>
          </cell>
          <cell r="AE204">
            <v>2412</v>
          </cell>
          <cell r="AF204">
            <v>6973</v>
          </cell>
          <cell r="AG204">
            <v>17307</v>
          </cell>
          <cell r="AH204">
            <v>3915</v>
          </cell>
          <cell r="AI204">
            <v>4505</v>
          </cell>
          <cell r="AJ204">
            <v>8446</v>
          </cell>
          <cell r="AK204">
            <v>18748</v>
          </cell>
          <cell r="AL204">
            <v>10453</v>
          </cell>
          <cell r="AM204">
            <v>29138</v>
          </cell>
          <cell r="AN204">
            <v>1182</v>
          </cell>
          <cell r="AO204">
            <v>7062</v>
          </cell>
          <cell r="AP204">
            <v>8212</v>
          </cell>
          <cell r="AQ204">
            <v>2752</v>
          </cell>
          <cell r="AR204">
            <v>16931</v>
          </cell>
          <cell r="AS204">
            <v>19145</v>
          </cell>
          <cell r="AT204">
            <v>12315</v>
          </cell>
          <cell r="AU204">
            <v>18431</v>
          </cell>
          <cell r="AV204">
            <v>16883</v>
          </cell>
          <cell r="AW204">
            <v>19603</v>
          </cell>
          <cell r="AX204">
            <v>2719</v>
          </cell>
          <cell r="AY204">
            <v>6518</v>
          </cell>
          <cell r="AZ204">
            <v>31540</v>
          </cell>
          <cell r="BA204">
            <v>309952</v>
          </cell>
          <cell r="BB204">
            <v>26728</v>
          </cell>
          <cell r="BC204">
            <v>824</v>
          </cell>
          <cell r="BD204">
            <v>337173</v>
          </cell>
          <cell r="BE204">
            <v>5.3</v>
          </cell>
          <cell r="BF204">
            <v>-1.3</v>
          </cell>
          <cell r="BG204">
            <v>3.9</v>
          </cell>
          <cell r="BH204">
            <v>1.8</v>
          </cell>
          <cell r="BI204">
            <v>1.7</v>
          </cell>
          <cell r="BJ204">
            <v>3.7</v>
          </cell>
          <cell r="BK204">
            <v>-4.2</v>
          </cell>
          <cell r="BL204">
            <v>0.5</v>
          </cell>
          <cell r="BM204">
            <v>2.2999999999999998</v>
          </cell>
          <cell r="BN204">
            <v>0.7</v>
          </cell>
          <cell r="BO204">
            <v>0.7</v>
          </cell>
          <cell r="BP204">
            <v>0.4</v>
          </cell>
          <cell r="BQ204">
            <v>6.4</v>
          </cell>
          <cell r="BR204">
            <v>2.1</v>
          </cell>
          <cell r="BS204">
            <v>-0.2</v>
          </cell>
          <cell r="BT204">
            <v>2</v>
          </cell>
          <cell r="BU204">
            <v>0.9</v>
          </cell>
          <cell r="BV204">
            <v>0.1</v>
          </cell>
          <cell r="BW204">
            <v>-1.4</v>
          </cell>
          <cell r="BX204">
            <v>0.2</v>
          </cell>
          <cell r="BY204">
            <v>1.6</v>
          </cell>
          <cell r="BZ204">
            <v>2</v>
          </cell>
          <cell r="CA204">
            <v>1.7</v>
          </cell>
          <cell r="CB204">
            <v>1.7</v>
          </cell>
          <cell r="CC204">
            <v>1.2</v>
          </cell>
          <cell r="CD204">
            <v>1.5</v>
          </cell>
          <cell r="CE204">
            <v>-0.5</v>
          </cell>
          <cell r="CF204">
            <v>2.1</v>
          </cell>
          <cell r="CG204">
            <v>2</v>
          </cell>
          <cell r="CH204">
            <v>2.4</v>
          </cell>
          <cell r="CI204">
            <v>1.7</v>
          </cell>
          <cell r="CJ204">
            <v>2</v>
          </cell>
          <cell r="CK204">
            <v>1.2</v>
          </cell>
          <cell r="CL204">
            <v>1.5</v>
          </cell>
          <cell r="CM204">
            <v>1.3</v>
          </cell>
          <cell r="CN204">
            <v>1.9</v>
          </cell>
          <cell r="CO204">
            <v>-2.7</v>
          </cell>
          <cell r="CP204">
            <v>0.3</v>
          </cell>
          <cell r="CQ204">
            <v>-1.7</v>
          </cell>
          <cell r="CR204">
            <v>-1.7</v>
          </cell>
          <cell r="CS204">
            <v>-1.7</v>
          </cell>
          <cell r="CT204">
            <v>2.2000000000000002</v>
          </cell>
          <cell r="CU204">
            <v>-0.8</v>
          </cell>
          <cell r="CV204">
            <v>-0.2</v>
          </cell>
          <cell r="CW204">
            <v>1.9</v>
          </cell>
          <cell r="CX204">
            <v>0.4</v>
          </cell>
          <cell r="CY204">
            <v>0.5</v>
          </cell>
          <cell r="CZ204">
            <v>1.4</v>
          </cell>
          <cell r="DA204">
            <v>-0.4</v>
          </cell>
          <cell r="DB204">
            <v>-0.9</v>
          </cell>
          <cell r="DC204">
            <v>0.5</v>
          </cell>
          <cell r="DD204">
            <v>0.9</v>
          </cell>
          <cell r="DE204">
            <v>0.5</v>
          </cell>
          <cell r="DF204">
            <v>0.8</v>
          </cell>
          <cell r="DG204">
            <v>6747</v>
          </cell>
          <cell r="DH204">
            <v>1378</v>
          </cell>
          <cell r="DI204">
            <v>8153</v>
          </cell>
          <cell r="DJ204">
            <v>3141</v>
          </cell>
          <cell r="DK204">
            <v>4241</v>
          </cell>
          <cell r="DL204">
            <v>2714</v>
          </cell>
          <cell r="DM204">
            <v>3702</v>
          </cell>
          <cell r="DN204">
            <v>12515</v>
          </cell>
          <cell r="DO204">
            <v>2417</v>
          </cell>
          <cell r="DP204">
            <v>14420</v>
          </cell>
          <cell r="DQ204">
            <v>6419</v>
          </cell>
          <cell r="DR204">
            <v>5649</v>
          </cell>
          <cell r="DS204">
            <v>4330</v>
          </cell>
          <cell r="DT204">
            <v>5184</v>
          </cell>
          <cell r="DU204">
            <v>6565</v>
          </cell>
          <cell r="DV204">
            <v>27971</v>
          </cell>
          <cell r="DW204">
            <v>5581</v>
          </cell>
          <cell r="DX204">
            <v>343</v>
          </cell>
          <cell r="DY204">
            <v>3361</v>
          </cell>
          <cell r="DZ204">
            <v>9317</v>
          </cell>
          <cell r="EA204">
            <v>6193</v>
          </cell>
          <cell r="EB204">
            <v>5703</v>
          </cell>
          <cell r="EC204">
            <v>13323</v>
          </cell>
          <cell r="ED204">
            <v>25207</v>
          </cell>
          <cell r="EE204">
            <v>13788</v>
          </cell>
          <cell r="EF204">
            <v>15457</v>
          </cell>
          <cell r="EG204">
            <v>8992</v>
          </cell>
          <cell r="EH204">
            <v>6215</v>
          </cell>
          <cell r="EI204">
            <v>1763</v>
          </cell>
          <cell r="EJ204">
            <v>2405</v>
          </cell>
          <cell r="EK204">
            <v>7033</v>
          </cell>
          <cell r="EL204">
            <v>17340</v>
          </cell>
          <cell r="EM204">
            <v>3873</v>
          </cell>
          <cell r="EN204">
            <v>4716</v>
          </cell>
          <cell r="EO204">
            <v>8534</v>
          </cell>
          <cell r="EP204">
            <v>18777</v>
          </cell>
          <cell r="EQ204">
            <v>10439</v>
          </cell>
          <cell r="ER204">
            <v>29151</v>
          </cell>
          <cell r="ES204">
            <v>1117</v>
          </cell>
          <cell r="ET204">
            <v>7400</v>
          </cell>
          <cell r="EU204">
            <v>8464</v>
          </cell>
          <cell r="EV204">
            <v>2725</v>
          </cell>
          <cell r="EW204">
            <v>16730</v>
          </cell>
          <cell r="EX204">
            <v>18927</v>
          </cell>
          <cell r="EY204">
            <v>12215</v>
          </cell>
          <cell r="EZ204">
            <v>18477</v>
          </cell>
          <cell r="FA204">
            <v>16888</v>
          </cell>
          <cell r="FB204">
            <v>19546</v>
          </cell>
          <cell r="FC204">
            <v>2687</v>
          </cell>
          <cell r="FD204">
            <v>6519</v>
          </cell>
          <cell r="FE204">
            <v>31539</v>
          </cell>
          <cell r="FF204">
            <v>309286</v>
          </cell>
          <cell r="FG204">
            <v>26744</v>
          </cell>
          <cell r="FH204">
            <v>851</v>
          </cell>
          <cell r="FI204">
            <v>336553</v>
          </cell>
          <cell r="FJ204">
            <v>1.5</v>
          </cell>
          <cell r="FK204">
            <v>-1.7</v>
          </cell>
          <cell r="FL204">
            <v>0.8</v>
          </cell>
          <cell r="FM204">
            <v>-5.3</v>
          </cell>
          <cell r="FN204">
            <v>1.2</v>
          </cell>
          <cell r="FO204">
            <v>8.5</v>
          </cell>
          <cell r="FP204">
            <v>-0.3</v>
          </cell>
          <cell r="FQ204">
            <v>0.3</v>
          </cell>
          <cell r="FR204">
            <v>-0.9</v>
          </cell>
          <cell r="FS204">
            <v>0.2</v>
          </cell>
          <cell r="FT204">
            <v>-1.3</v>
          </cell>
          <cell r="FU204">
            <v>1.7</v>
          </cell>
          <cell r="FV204">
            <v>6.2</v>
          </cell>
          <cell r="FW204">
            <v>0.5</v>
          </cell>
          <cell r="FX204">
            <v>-4.0999999999999996</v>
          </cell>
          <cell r="FY204">
            <v>0.7</v>
          </cell>
          <cell r="FZ204">
            <v>-0.9</v>
          </cell>
          <cell r="GA204">
            <v>1.4</v>
          </cell>
          <cell r="GB204">
            <v>-2.4</v>
          </cell>
          <cell r="GC204">
            <v>-1</v>
          </cell>
          <cell r="GD204">
            <v>-1.6</v>
          </cell>
          <cell r="GE204">
            <v>-0.4</v>
          </cell>
          <cell r="GF204">
            <v>-1.2</v>
          </cell>
          <cell r="GG204">
            <v>-1.2</v>
          </cell>
          <cell r="GH204">
            <v>1.9</v>
          </cell>
          <cell r="GI204">
            <v>2.1</v>
          </cell>
          <cell r="GJ204">
            <v>-1</v>
          </cell>
          <cell r="GK204">
            <v>2</v>
          </cell>
          <cell r="GL204">
            <v>0.3</v>
          </cell>
          <cell r="GM204">
            <v>2.6</v>
          </cell>
          <cell r="GN204">
            <v>4</v>
          </cell>
          <cell r="GO204">
            <v>2.8</v>
          </cell>
          <cell r="GP204">
            <v>-0.3</v>
          </cell>
          <cell r="GQ204">
            <v>7.7</v>
          </cell>
          <cell r="GR204">
            <v>3.8</v>
          </cell>
          <cell r="GS204">
            <v>2</v>
          </cell>
          <cell r="GT204">
            <v>-3.6</v>
          </cell>
          <cell r="GU204">
            <v>0.1</v>
          </cell>
          <cell r="GV204">
            <v>-7.7</v>
          </cell>
          <cell r="GW204">
            <v>4.9000000000000004</v>
          </cell>
          <cell r="GX204">
            <v>2.7</v>
          </cell>
          <cell r="GY204">
            <v>0.5</v>
          </cell>
          <cell r="GZ204">
            <v>-3.2</v>
          </cell>
          <cell r="HA204">
            <v>-2.4</v>
          </cell>
          <cell r="HB204">
            <v>0.6</v>
          </cell>
          <cell r="HC204">
            <v>0.7</v>
          </cell>
          <cell r="HD204">
            <v>0.5</v>
          </cell>
          <cell r="HE204">
            <v>1.1000000000000001</v>
          </cell>
          <cell r="HF204">
            <v>-0.9</v>
          </cell>
          <cell r="HG204">
            <v>-4.5</v>
          </cell>
          <cell r="HH204">
            <v>0.5</v>
          </cell>
          <cell r="HI204">
            <v>0.4</v>
          </cell>
          <cell r="HJ204">
            <v>0.6</v>
          </cell>
          <cell r="HK204">
            <v>0.5</v>
          </cell>
          <cell r="HL204">
            <v>11956</v>
          </cell>
          <cell r="HM204">
            <v>1383</v>
          </cell>
          <cell r="HN204">
            <v>13233</v>
          </cell>
          <cell r="HO204">
            <v>3203</v>
          </cell>
          <cell r="HP204">
            <v>4325</v>
          </cell>
          <cell r="HQ204">
            <v>2767</v>
          </cell>
          <cell r="HR204">
            <v>3856</v>
          </cell>
          <cell r="HS204">
            <v>12835</v>
          </cell>
          <cell r="HT204">
            <v>2415</v>
          </cell>
          <cell r="HU204">
            <v>14754</v>
          </cell>
          <cell r="HV204">
            <v>6756</v>
          </cell>
          <cell r="HW204">
            <v>5648</v>
          </cell>
          <cell r="HX204">
            <v>4401</v>
          </cell>
          <cell r="HY204">
            <v>5256</v>
          </cell>
          <cell r="HZ204">
            <v>6856</v>
          </cell>
          <cell r="IA204">
            <v>28707</v>
          </cell>
          <cell r="IB204">
            <v>5448</v>
          </cell>
          <cell r="IC204">
            <v>319</v>
          </cell>
          <cell r="ID204">
            <v>3337</v>
          </cell>
          <cell r="IE204">
            <v>9114</v>
          </cell>
          <cell r="IF204">
            <v>6505</v>
          </cell>
          <cell r="IG204">
            <v>5914</v>
          </cell>
          <cell r="IH204">
            <v>14165</v>
          </cell>
          <cell r="II204">
            <v>26600</v>
          </cell>
          <cell r="IJ204">
            <v>14290</v>
          </cell>
          <cell r="IK204">
            <v>16895</v>
          </cell>
          <cell r="IL204">
            <v>9424</v>
          </cell>
          <cell r="IM204">
            <v>6536</v>
          </cell>
          <cell r="IN204">
            <v>1821</v>
          </cell>
          <cell r="IO204">
            <v>2435</v>
          </cell>
          <cell r="IP204">
            <v>7452</v>
          </cell>
          <cell r="IQ204">
            <v>18184</v>
          </cell>
        </row>
        <row r="205">
          <cell r="B205">
            <v>7588</v>
          </cell>
          <cell r="C205">
            <v>1358</v>
          </cell>
          <cell r="D205">
            <v>8948</v>
          </cell>
          <cell r="E205">
            <v>3234</v>
          </cell>
          <cell r="F205">
            <v>4294</v>
          </cell>
          <cell r="G205">
            <v>2860</v>
          </cell>
          <cell r="H205">
            <v>3571</v>
          </cell>
          <cell r="I205">
            <v>12663</v>
          </cell>
          <cell r="J205">
            <v>2447</v>
          </cell>
          <cell r="K205">
            <v>14590</v>
          </cell>
          <cell r="L205">
            <v>6413</v>
          </cell>
          <cell r="M205">
            <v>5714</v>
          </cell>
          <cell r="N205">
            <v>4589</v>
          </cell>
          <cell r="O205">
            <v>5496</v>
          </cell>
          <cell r="P205">
            <v>6755</v>
          </cell>
          <cell r="Q205">
            <v>28873</v>
          </cell>
          <cell r="R205">
            <v>5607</v>
          </cell>
          <cell r="S205">
            <v>341</v>
          </cell>
          <cell r="T205">
            <v>3354</v>
          </cell>
          <cell r="U205">
            <v>9324</v>
          </cell>
          <cell r="V205">
            <v>6365</v>
          </cell>
          <cell r="W205">
            <v>6001</v>
          </cell>
          <cell r="X205">
            <v>13830</v>
          </cell>
          <cell r="Y205">
            <v>26114</v>
          </cell>
          <cell r="Z205">
            <v>13933</v>
          </cell>
          <cell r="AA205">
            <v>15452</v>
          </cell>
          <cell r="AB205">
            <v>8889</v>
          </cell>
          <cell r="AC205">
            <v>6292</v>
          </cell>
          <cell r="AD205">
            <v>1796</v>
          </cell>
          <cell r="AE205">
            <v>2488</v>
          </cell>
          <cell r="AF205">
            <v>7090</v>
          </cell>
          <cell r="AG205">
            <v>17578</v>
          </cell>
          <cell r="AH205">
            <v>3970</v>
          </cell>
          <cell r="AI205">
            <v>4572</v>
          </cell>
          <cell r="AJ205">
            <v>8559</v>
          </cell>
          <cell r="AK205">
            <v>19101</v>
          </cell>
          <cell r="AL205">
            <v>10025</v>
          </cell>
          <cell r="AM205">
            <v>29105</v>
          </cell>
          <cell r="AN205">
            <v>1263</v>
          </cell>
          <cell r="AO205">
            <v>6963</v>
          </cell>
          <cell r="AP205">
            <v>8217</v>
          </cell>
          <cell r="AQ205">
            <v>2780</v>
          </cell>
          <cell r="AR205">
            <v>16925</v>
          </cell>
          <cell r="AS205">
            <v>19185</v>
          </cell>
          <cell r="AT205">
            <v>12639</v>
          </cell>
          <cell r="AU205">
            <v>18523</v>
          </cell>
          <cell r="AV205">
            <v>16973</v>
          </cell>
          <cell r="AW205">
            <v>19932</v>
          </cell>
          <cell r="AX205">
            <v>2759</v>
          </cell>
          <cell r="AY205">
            <v>6463</v>
          </cell>
          <cell r="AZ205">
            <v>31747</v>
          </cell>
          <cell r="BA205">
            <v>313499</v>
          </cell>
          <cell r="BB205">
            <v>26765</v>
          </cell>
          <cell r="BC205">
            <v>-87</v>
          </cell>
          <cell r="BD205">
            <v>339859</v>
          </cell>
          <cell r="BE205">
            <v>8.9</v>
          </cell>
          <cell r="BF205">
            <v>-0.8</v>
          </cell>
          <cell r="BG205">
            <v>7</v>
          </cell>
          <cell r="BH205">
            <v>0</v>
          </cell>
          <cell r="BI205">
            <v>1.3</v>
          </cell>
          <cell r="BJ205">
            <v>6.4</v>
          </cell>
          <cell r="BK205">
            <v>-2.5</v>
          </cell>
          <cell r="BL205">
            <v>0.9</v>
          </cell>
          <cell r="BM205">
            <v>0</v>
          </cell>
          <cell r="BN205">
            <v>0.8</v>
          </cell>
          <cell r="BO205">
            <v>-0.2</v>
          </cell>
          <cell r="BP205">
            <v>0.8</v>
          </cell>
          <cell r="BQ205">
            <v>6</v>
          </cell>
          <cell r="BR205">
            <v>4.3</v>
          </cell>
          <cell r="BS205">
            <v>-0.4</v>
          </cell>
          <cell r="BT205">
            <v>2.4</v>
          </cell>
          <cell r="BU205">
            <v>0.4</v>
          </cell>
          <cell r="BV205">
            <v>-0.2</v>
          </cell>
          <cell r="BW205">
            <v>-0.4</v>
          </cell>
          <cell r="BX205">
            <v>0</v>
          </cell>
          <cell r="BY205">
            <v>1.8</v>
          </cell>
          <cell r="BZ205">
            <v>2.1</v>
          </cell>
          <cell r="CA205">
            <v>3</v>
          </cell>
          <cell r="CB205">
            <v>2.4</v>
          </cell>
          <cell r="CC205">
            <v>1.4</v>
          </cell>
          <cell r="CD205">
            <v>0.6</v>
          </cell>
          <cell r="CE205">
            <v>-1.3</v>
          </cell>
          <cell r="CF205">
            <v>1.2</v>
          </cell>
          <cell r="CG205">
            <v>0.4</v>
          </cell>
          <cell r="CH205">
            <v>3.1</v>
          </cell>
          <cell r="CI205">
            <v>1.7</v>
          </cell>
          <cell r="CJ205">
            <v>1.6</v>
          </cell>
          <cell r="CK205">
            <v>1.4</v>
          </cell>
          <cell r="CL205">
            <v>1.5</v>
          </cell>
          <cell r="CM205">
            <v>1.3</v>
          </cell>
          <cell r="CN205">
            <v>1.9</v>
          </cell>
          <cell r="CO205">
            <v>-4.0999999999999996</v>
          </cell>
          <cell r="CP205">
            <v>-0.1</v>
          </cell>
          <cell r="CQ205">
            <v>6.8</v>
          </cell>
          <cell r="CR205">
            <v>-1.4</v>
          </cell>
          <cell r="CS205">
            <v>0.1</v>
          </cell>
          <cell r="CT205">
            <v>1</v>
          </cell>
          <cell r="CU205">
            <v>0</v>
          </cell>
          <cell r="CV205">
            <v>0.2</v>
          </cell>
          <cell r="CW205">
            <v>2.6</v>
          </cell>
          <cell r="CX205">
            <v>0.5</v>
          </cell>
          <cell r="CY205">
            <v>0.5</v>
          </cell>
          <cell r="CZ205">
            <v>1.7</v>
          </cell>
          <cell r="DA205">
            <v>1.5</v>
          </cell>
          <cell r="DB205">
            <v>-0.8</v>
          </cell>
          <cell r="DC205">
            <v>0.7</v>
          </cell>
          <cell r="DD205">
            <v>1.1000000000000001</v>
          </cell>
          <cell r="DE205">
            <v>0.1</v>
          </cell>
          <cell r="DF205">
            <v>0.8</v>
          </cell>
          <cell r="DG205">
            <v>7769</v>
          </cell>
          <cell r="DH205">
            <v>1354</v>
          </cell>
          <cell r="DI205">
            <v>9120</v>
          </cell>
          <cell r="DJ205">
            <v>3227</v>
          </cell>
          <cell r="DK205">
            <v>4294</v>
          </cell>
          <cell r="DL205">
            <v>2880</v>
          </cell>
          <cell r="DM205">
            <v>3580</v>
          </cell>
          <cell r="DN205">
            <v>12689</v>
          </cell>
          <cell r="DO205">
            <v>2471</v>
          </cell>
          <cell r="DP205">
            <v>14630</v>
          </cell>
          <cell r="DQ205">
            <v>6371</v>
          </cell>
          <cell r="DR205">
            <v>5754</v>
          </cell>
          <cell r="DS205">
            <v>4622</v>
          </cell>
          <cell r="DT205">
            <v>5473</v>
          </cell>
          <cell r="DU205">
            <v>6714</v>
          </cell>
          <cell r="DV205">
            <v>28911</v>
          </cell>
          <cell r="DW205">
            <v>5640</v>
          </cell>
          <cell r="DX205">
            <v>343</v>
          </cell>
          <cell r="DY205">
            <v>3318</v>
          </cell>
          <cell r="DZ205">
            <v>9339</v>
          </cell>
          <cell r="EA205">
            <v>6320</v>
          </cell>
          <cell r="EB205">
            <v>6352</v>
          </cell>
          <cell r="EC205">
            <v>13573</v>
          </cell>
          <cell r="ED205">
            <v>26071</v>
          </cell>
          <cell r="EE205">
            <v>13883</v>
          </cell>
          <cell r="EF205">
            <v>15430</v>
          </cell>
          <cell r="EG205">
            <v>8910</v>
          </cell>
          <cell r="EH205">
            <v>6284</v>
          </cell>
          <cell r="EI205">
            <v>1848</v>
          </cell>
          <cell r="EJ205">
            <v>2515</v>
          </cell>
          <cell r="EK205">
            <v>6974</v>
          </cell>
          <cell r="EL205">
            <v>17519</v>
          </cell>
          <cell r="EM205">
            <v>3993</v>
          </cell>
          <cell r="EN205">
            <v>4605</v>
          </cell>
          <cell r="EO205">
            <v>8552</v>
          </cell>
          <cell r="EP205">
            <v>19071</v>
          </cell>
          <cell r="EQ205">
            <v>9993</v>
          </cell>
          <cell r="ER205">
            <v>29043</v>
          </cell>
          <cell r="ES205">
            <v>1294</v>
          </cell>
          <cell r="ET205">
            <v>6665</v>
          </cell>
          <cell r="EU205">
            <v>7965</v>
          </cell>
          <cell r="EV205">
            <v>2796</v>
          </cell>
          <cell r="EW205">
            <v>16813</v>
          </cell>
          <cell r="EX205">
            <v>19110</v>
          </cell>
          <cell r="EY205">
            <v>12574</v>
          </cell>
          <cell r="EZ205">
            <v>18656</v>
          </cell>
          <cell r="FA205">
            <v>16978</v>
          </cell>
          <cell r="FB205">
            <v>19978</v>
          </cell>
          <cell r="FC205">
            <v>2802</v>
          </cell>
          <cell r="FD205">
            <v>6339</v>
          </cell>
          <cell r="FE205">
            <v>31741</v>
          </cell>
          <cell r="FF205">
            <v>313268</v>
          </cell>
          <cell r="FG205">
            <v>26892</v>
          </cell>
          <cell r="FH205">
            <v>659</v>
          </cell>
          <cell r="FI205">
            <v>340492</v>
          </cell>
          <cell r="FJ205">
            <v>15.1</v>
          </cell>
          <cell r="FK205">
            <v>-1.7</v>
          </cell>
          <cell r="FL205">
            <v>11.9</v>
          </cell>
          <cell r="FM205">
            <v>2.7</v>
          </cell>
          <cell r="FN205">
            <v>1.3</v>
          </cell>
          <cell r="FO205">
            <v>6.1</v>
          </cell>
          <cell r="FP205">
            <v>-3.3</v>
          </cell>
          <cell r="FQ205">
            <v>1.4</v>
          </cell>
          <cell r="FR205">
            <v>2.2000000000000002</v>
          </cell>
          <cell r="FS205">
            <v>1.5</v>
          </cell>
          <cell r="FT205">
            <v>-0.7</v>
          </cell>
          <cell r="FU205">
            <v>1.9</v>
          </cell>
          <cell r="FV205">
            <v>6.8</v>
          </cell>
          <cell r="FW205">
            <v>5.6</v>
          </cell>
          <cell r="FX205">
            <v>2.2999999999999998</v>
          </cell>
          <cell r="FY205">
            <v>3.4</v>
          </cell>
          <cell r="FZ205">
            <v>1.1000000000000001</v>
          </cell>
          <cell r="GA205">
            <v>-0.1</v>
          </cell>
          <cell r="GB205">
            <v>-1.3</v>
          </cell>
          <cell r="GC205">
            <v>0.2</v>
          </cell>
          <cell r="GD205">
            <v>2.1</v>
          </cell>
          <cell r="GE205">
            <v>11.4</v>
          </cell>
          <cell r="GF205">
            <v>1.9</v>
          </cell>
          <cell r="GG205">
            <v>3.4</v>
          </cell>
          <cell r="GH205">
            <v>0.7</v>
          </cell>
          <cell r="GI205">
            <v>-0.2</v>
          </cell>
          <cell r="GJ205">
            <v>-0.9</v>
          </cell>
          <cell r="GK205">
            <v>1.1000000000000001</v>
          </cell>
          <cell r="GL205">
            <v>4.8</v>
          </cell>
          <cell r="GM205">
            <v>4.5999999999999996</v>
          </cell>
          <cell r="GN205">
            <v>-0.8</v>
          </cell>
          <cell r="GO205">
            <v>1</v>
          </cell>
          <cell r="GP205">
            <v>3.1</v>
          </cell>
          <cell r="GQ205">
            <v>-2.4</v>
          </cell>
          <cell r="GR205">
            <v>0.2</v>
          </cell>
          <cell r="GS205">
            <v>1.6</v>
          </cell>
          <cell r="GT205">
            <v>-4.3</v>
          </cell>
          <cell r="GU205">
            <v>-0.4</v>
          </cell>
          <cell r="GV205">
            <v>15.9</v>
          </cell>
          <cell r="GW205">
            <v>-9.9</v>
          </cell>
          <cell r="GX205">
            <v>-5.9</v>
          </cell>
          <cell r="GY205">
            <v>2.6</v>
          </cell>
          <cell r="GZ205">
            <v>0.5</v>
          </cell>
          <cell r="HA205">
            <v>1</v>
          </cell>
          <cell r="HB205">
            <v>2.9</v>
          </cell>
          <cell r="HC205">
            <v>1</v>
          </cell>
          <cell r="HD205">
            <v>0.5</v>
          </cell>
          <cell r="HE205">
            <v>2.2000000000000002</v>
          </cell>
          <cell r="HF205">
            <v>4.3</v>
          </cell>
          <cell r="HG205">
            <v>-2.8</v>
          </cell>
          <cell r="HH205">
            <v>0.6</v>
          </cell>
          <cell r="HI205">
            <v>1.3</v>
          </cell>
          <cell r="HJ205">
            <v>0.6</v>
          </cell>
          <cell r="HK205">
            <v>1.2</v>
          </cell>
          <cell r="HL205">
            <v>7301</v>
          </cell>
          <cell r="HM205">
            <v>1353</v>
          </cell>
          <cell r="HN205">
            <v>8659</v>
          </cell>
          <cell r="HO205">
            <v>2924</v>
          </cell>
          <cell r="HP205">
            <v>3999</v>
          </cell>
          <cell r="HQ205">
            <v>2691</v>
          </cell>
          <cell r="HR205">
            <v>3421</v>
          </cell>
          <cell r="HS205">
            <v>11822</v>
          </cell>
          <cell r="HT205">
            <v>2398</v>
          </cell>
          <cell r="HU205">
            <v>13682</v>
          </cell>
          <cell r="HV205">
            <v>6333</v>
          </cell>
          <cell r="HW205">
            <v>5621</v>
          </cell>
          <cell r="HX205">
            <v>4466</v>
          </cell>
          <cell r="HY205">
            <v>5040</v>
          </cell>
          <cell r="HZ205">
            <v>6227</v>
          </cell>
          <cell r="IA205">
            <v>27690</v>
          </cell>
          <cell r="IB205">
            <v>5693</v>
          </cell>
          <cell r="IC205">
            <v>303</v>
          </cell>
          <cell r="ID205">
            <v>3343</v>
          </cell>
          <cell r="IE205">
            <v>9352</v>
          </cell>
          <cell r="IF205">
            <v>5722</v>
          </cell>
          <cell r="IG205">
            <v>5921</v>
          </cell>
          <cell r="IH205">
            <v>12649</v>
          </cell>
          <cell r="II205">
            <v>24131</v>
          </cell>
          <cell r="IJ205">
            <v>13326</v>
          </cell>
          <cell r="IK205">
            <v>14923</v>
          </cell>
          <cell r="IL205">
            <v>8780</v>
          </cell>
          <cell r="IM205">
            <v>5989</v>
          </cell>
          <cell r="IN205">
            <v>1786</v>
          </cell>
          <cell r="IO205">
            <v>2445</v>
          </cell>
          <cell r="IP205">
            <v>6761</v>
          </cell>
          <cell r="IQ205">
            <v>16896</v>
          </cell>
        </row>
        <row r="206">
          <cell r="B206">
            <v>8314</v>
          </cell>
          <cell r="C206">
            <v>1381</v>
          </cell>
          <cell r="D206">
            <v>9686</v>
          </cell>
          <cell r="E206">
            <v>3228</v>
          </cell>
          <cell r="F206">
            <v>4401</v>
          </cell>
          <cell r="G206">
            <v>2966</v>
          </cell>
          <cell r="H206">
            <v>3535</v>
          </cell>
          <cell r="I206">
            <v>12811</v>
          </cell>
          <cell r="J206">
            <v>2418</v>
          </cell>
          <cell r="K206">
            <v>14730</v>
          </cell>
          <cell r="L206">
            <v>6321</v>
          </cell>
          <cell r="M206">
            <v>5673</v>
          </cell>
          <cell r="N206">
            <v>4707</v>
          </cell>
          <cell r="O206">
            <v>5650</v>
          </cell>
          <cell r="P206">
            <v>6707</v>
          </cell>
          <cell r="Q206">
            <v>29099</v>
          </cell>
          <cell r="R206">
            <v>5655</v>
          </cell>
          <cell r="S206">
            <v>341</v>
          </cell>
          <cell r="T206">
            <v>3346</v>
          </cell>
          <cell r="U206">
            <v>9331</v>
          </cell>
          <cell r="V206">
            <v>6457</v>
          </cell>
          <cell r="W206">
            <v>6055</v>
          </cell>
          <cell r="X206">
            <v>14356</v>
          </cell>
          <cell r="Y206">
            <v>26793</v>
          </cell>
          <cell r="Z206">
            <v>14045</v>
          </cell>
          <cell r="AA206">
            <v>15391</v>
          </cell>
          <cell r="AB206">
            <v>8765</v>
          </cell>
          <cell r="AC206">
            <v>6225</v>
          </cell>
          <cell r="AD206">
            <v>1768</v>
          </cell>
          <cell r="AE206">
            <v>2545</v>
          </cell>
          <cell r="AF206">
            <v>7212</v>
          </cell>
          <cell r="AG206">
            <v>17674</v>
          </cell>
          <cell r="AH206">
            <v>4010</v>
          </cell>
          <cell r="AI206">
            <v>4629</v>
          </cell>
          <cell r="AJ206">
            <v>8605</v>
          </cell>
          <cell r="AK206">
            <v>19523</v>
          </cell>
          <cell r="AL206">
            <v>9512</v>
          </cell>
          <cell r="AM206">
            <v>29083</v>
          </cell>
          <cell r="AN206">
            <v>1375</v>
          </cell>
          <cell r="AO206">
            <v>7008</v>
          </cell>
          <cell r="AP206">
            <v>8408</v>
          </cell>
          <cell r="AQ206">
            <v>2785</v>
          </cell>
          <cell r="AR206">
            <v>17339</v>
          </cell>
          <cell r="AS206">
            <v>19565</v>
          </cell>
          <cell r="AT206">
            <v>12723</v>
          </cell>
          <cell r="AU206">
            <v>18780</v>
          </cell>
          <cell r="AV206">
            <v>17086</v>
          </cell>
          <cell r="AW206">
            <v>20299</v>
          </cell>
          <cell r="AX206">
            <v>2834</v>
          </cell>
          <cell r="AY206">
            <v>6482</v>
          </cell>
          <cell r="AZ206">
            <v>31999</v>
          </cell>
          <cell r="BA206">
            <v>317019</v>
          </cell>
          <cell r="BB206">
            <v>26590</v>
          </cell>
          <cell r="BC206">
            <v>-1667</v>
          </cell>
          <cell r="BD206">
            <v>341642</v>
          </cell>
          <cell r="BE206">
            <v>9.6</v>
          </cell>
          <cell r="BF206">
            <v>1.7</v>
          </cell>
          <cell r="BG206">
            <v>8.1999999999999993</v>
          </cell>
          <cell r="BH206">
            <v>-0.2</v>
          </cell>
          <cell r="BI206">
            <v>2.5</v>
          </cell>
          <cell r="BJ206">
            <v>3.7</v>
          </cell>
          <cell r="BK206">
            <v>-1</v>
          </cell>
          <cell r="BL206">
            <v>1.2</v>
          </cell>
          <cell r="BM206">
            <v>-1.2</v>
          </cell>
          <cell r="BN206">
            <v>1</v>
          </cell>
          <cell r="BO206">
            <v>-1.4</v>
          </cell>
          <cell r="BP206">
            <v>-0.7</v>
          </cell>
          <cell r="BQ206">
            <v>2.6</v>
          </cell>
          <cell r="BR206">
            <v>2.8</v>
          </cell>
          <cell r="BS206">
            <v>-0.7</v>
          </cell>
          <cell r="BT206">
            <v>0.8</v>
          </cell>
          <cell r="BU206">
            <v>0.9</v>
          </cell>
          <cell r="BV206">
            <v>0</v>
          </cell>
          <cell r="BW206">
            <v>-0.2</v>
          </cell>
          <cell r="BX206">
            <v>0.1</v>
          </cell>
          <cell r="BY206">
            <v>1.4</v>
          </cell>
          <cell r="BZ206">
            <v>0.9</v>
          </cell>
          <cell r="CA206">
            <v>3.8</v>
          </cell>
          <cell r="CB206">
            <v>2.6</v>
          </cell>
          <cell r="CC206">
            <v>0.8</v>
          </cell>
          <cell r="CD206">
            <v>-0.4</v>
          </cell>
          <cell r="CE206">
            <v>-1.4</v>
          </cell>
          <cell r="CF206">
            <v>-1.1000000000000001</v>
          </cell>
          <cell r="CG206">
            <v>-1.5</v>
          </cell>
          <cell r="CH206">
            <v>2.2999999999999998</v>
          </cell>
          <cell r="CI206">
            <v>1.7</v>
          </cell>
          <cell r="CJ206">
            <v>0.5</v>
          </cell>
          <cell r="CK206">
            <v>1</v>
          </cell>
          <cell r="CL206">
            <v>1.2</v>
          </cell>
          <cell r="CM206">
            <v>0.5</v>
          </cell>
          <cell r="CN206">
            <v>2.2000000000000002</v>
          </cell>
          <cell r="CO206">
            <v>-5.0999999999999996</v>
          </cell>
          <cell r="CP206">
            <v>-0.1</v>
          </cell>
          <cell r="CQ206">
            <v>8.9</v>
          </cell>
          <cell r="CR206">
            <v>0.6</v>
          </cell>
          <cell r="CS206">
            <v>2.2999999999999998</v>
          </cell>
          <cell r="CT206">
            <v>0.2</v>
          </cell>
          <cell r="CU206">
            <v>2.4</v>
          </cell>
          <cell r="CV206">
            <v>2</v>
          </cell>
          <cell r="CW206">
            <v>0.7</v>
          </cell>
          <cell r="CX206">
            <v>1.4</v>
          </cell>
          <cell r="CY206">
            <v>0.7</v>
          </cell>
          <cell r="CZ206">
            <v>1.8</v>
          </cell>
          <cell r="DA206">
            <v>2.7</v>
          </cell>
          <cell r="DB206">
            <v>0.3</v>
          </cell>
          <cell r="DC206">
            <v>0.8</v>
          </cell>
          <cell r="DD206">
            <v>1.1000000000000001</v>
          </cell>
          <cell r="DE206">
            <v>-0.7</v>
          </cell>
          <cell r="DF206">
            <v>0.5</v>
          </cell>
          <cell r="DG206">
            <v>8205</v>
          </cell>
          <cell r="DH206">
            <v>1336</v>
          </cell>
          <cell r="DI206">
            <v>9527</v>
          </cell>
          <cell r="DJ206">
            <v>3298</v>
          </cell>
          <cell r="DK206">
            <v>4401</v>
          </cell>
          <cell r="DL206">
            <v>2915</v>
          </cell>
          <cell r="DM206">
            <v>3483</v>
          </cell>
          <cell r="DN206">
            <v>12795</v>
          </cell>
          <cell r="DO206">
            <v>2411</v>
          </cell>
          <cell r="DP206">
            <v>14710</v>
          </cell>
          <cell r="DQ206">
            <v>6374</v>
          </cell>
          <cell r="DR206">
            <v>5668</v>
          </cell>
          <cell r="DS206">
            <v>4690</v>
          </cell>
          <cell r="DT206">
            <v>5794</v>
          </cell>
          <cell r="DU206">
            <v>6761</v>
          </cell>
          <cell r="DV206">
            <v>29315</v>
          </cell>
          <cell r="DW206">
            <v>5504</v>
          </cell>
          <cell r="DX206">
            <v>333</v>
          </cell>
          <cell r="DY206">
            <v>3383</v>
          </cell>
          <cell r="DZ206">
            <v>9219</v>
          </cell>
          <cell r="EA206">
            <v>6530</v>
          </cell>
          <cell r="EB206">
            <v>5768</v>
          </cell>
          <cell r="EC206">
            <v>14692</v>
          </cell>
          <cell r="ED206">
            <v>26969</v>
          </cell>
          <cell r="EE206">
            <v>14096</v>
          </cell>
          <cell r="EF206">
            <v>15403</v>
          </cell>
          <cell r="EG206">
            <v>8737</v>
          </cell>
          <cell r="EH206">
            <v>6327</v>
          </cell>
          <cell r="EI206">
            <v>1750</v>
          </cell>
          <cell r="EJ206">
            <v>2518</v>
          </cell>
          <cell r="EK206">
            <v>7492</v>
          </cell>
          <cell r="EL206">
            <v>18038</v>
          </cell>
          <cell r="EM206">
            <v>4018</v>
          </cell>
          <cell r="EN206">
            <v>4640</v>
          </cell>
          <cell r="EO206">
            <v>8612</v>
          </cell>
          <cell r="EP206">
            <v>19479</v>
          </cell>
          <cell r="EQ206">
            <v>9537</v>
          </cell>
          <cell r="ER206">
            <v>29031</v>
          </cell>
          <cell r="ES206">
            <v>1367</v>
          </cell>
          <cell r="ET206">
            <v>6996</v>
          </cell>
          <cell r="EU206">
            <v>8375</v>
          </cell>
          <cell r="EV206">
            <v>2834</v>
          </cell>
          <cell r="EW206">
            <v>17237</v>
          </cell>
          <cell r="EX206">
            <v>19544</v>
          </cell>
          <cell r="EY206">
            <v>12816</v>
          </cell>
          <cell r="EZ206">
            <v>18414</v>
          </cell>
          <cell r="FA206">
            <v>17065</v>
          </cell>
          <cell r="FB206">
            <v>20279</v>
          </cell>
          <cell r="FC206">
            <v>2786</v>
          </cell>
          <cell r="FD206">
            <v>6495</v>
          </cell>
          <cell r="FE206">
            <v>31983</v>
          </cell>
          <cell r="FF206">
            <v>317097</v>
          </cell>
          <cell r="FG206">
            <v>26525</v>
          </cell>
          <cell r="FH206">
            <v>-2146</v>
          </cell>
          <cell r="FI206">
            <v>341182</v>
          </cell>
          <cell r="FJ206">
            <v>5.6</v>
          </cell>
          <cell r="FK206">
            <v>-1.4</v>
          </cell>
          <cell r="FL206">
            <v>4.5</v>
          </cell>
          <cell r="FM206">
            <v>2.2000000000000002</v>
          </cell>
          <cell r="FN206">
            <v>2.5</v>
          </cell>
          <cell r="FO206">
            <v>1.2</v>
          </cell>
          <cell r="FP206">
            <v>-2.7</v>
          </cell>
          <cell r="FQ206">
            <v>0.8</v>
          </cell>
          <cell r="FR206">
            <v>-2.4</v>
          </cell>
          <cell r="FS206">
            <v>0.5</v>
          </cell>
          <cell r="FT206">
            <v>0</v>
          </cell>
          <cell r="FU206">
            <v>-1.5</v>
          </cell>
          <cell r="FV206">
            <v>1.5</v>
          </cell>
          <cell r="FW206">
            <v>5.9</v>
          </cell>
          <cell r="FX206">
            <v>0.7</v>
          </cell>
          <cell r="FY206">
            <v>1.4</v>
          </cell>
          <cell r="FZ206">
            <v>-2.4</v>
          </cell>
          <cell r="GA206">
            <v>-2.7</v>
          </cell>
          <cell r="GB206">
            <v>2</v>
          </cell>
          <cell r="GC206">
            <v>-1.3</v>
          </cell>
          <cell r="GD206">
            <v>3.3</v>
          </cell>
          <cell r="GE206">
            <v>-9.1999999999999993</v>
          </cell>
          <cell r="GF206">
            <v>8.1999999999999993</v>
          </cell>
          <cell r="GG206">
            <v>3.4</v>
          </cell>
          <cell r="GH206">
            <v>1.5</v>
          </cell>
          <cell r="GI206">
            <v>-0.2</v>
          </cell>
          <cell r="GJ206">
            <v>-1.9</v>
          </cell>
          <cell r="GK206">
            <v>0.7</v>
          </cell>
          <cell r="GL206">
            <v>-5.3</v>
          </cell>
          <cell r="GM206">
            <v>0.1</v>
          </cell>
          <cell r="GN206">
            <v>7.4</v>
          </cell>
          <cell r="GO206">
            <v>3</v>
          </cell>
          <cell r="GP206">
            <v>0.6</v>
          </cell>
          <cell r="GQ206">
            <v>0.8</v>
          </cell>
          <cell r="GR206">
            <v>0.7</v>
          </cell>
          <cell r="GS206">
            <v>2.1</v>
          </cell>
          <cell r="GT206">
            <v>-4.5999999999999996</v>
          </cell>
          <cell r="GU206">
            <v>0</v>
          </cell>
          <cell r="GV206">
            <v>5.6</v>
          </cell>
          <cell r="GW206">
            <v>5</v>
          </cell>
          <cell r="GX206">
            <v>5.2</v>
          </cell>
          <cell r="GY206">
            <v>1.3</v>
          </cell>
          <cell r="GZ206">
            <v>2.5</v>
          </cell>
          <cell r="HA206">
            <v>2.2999999999999998</v>
          </cell>
          <cell r="HB206">
            <v>1.9</v>
          </cell>
          <cell r="HC206">
            <v>-1.3</v>
          </cell>
          <cell r="HD206">
            <v>0.5</v>
          </cell>
          <cell r="HE206">
            <v>1.5</v>
          </cell>
          <cell r="HF206">
            <v>-0.6</v>
          </cell>
          <cell r="HG206">
            <v>2.5</v>
          </cell>
          <cell r="HH206">
            <v>0.8</v>
          </cell>
          <cell r="HI206">
            <v>1.2</v>
          </cell>
          <cell r="HJ206">
            <v>-1.4</v>
          </cell>
          <cell r="HK206">
            <v>0.2</v>
          </cell>
          <cell r="HL206">
            <v>5649</v>
          </cell>
          <cell r="HM206">
            <v>1329</v>
          </cell>
          <cell r="HN206">
            <v>7018</v>
          </cell>
          <cell r="HO206">
            <v>3445</v>
          </cell>
          <cell r="HP206">
            <v>4451</v>
          </cell>
          <cell r="HQ206">
            <v>3002</v>
          </cell>
          <cell r="HR206">
            <v>3468</v>
          </cell>
          <cell r="HS206">
            <v>13030</v>
          </cell>
          <cell r="HT206">
            <v>2518</v>
          </cell>
          <cell r="HU206">
            <v>15015</v>
          </cell>
          <cell r="HV206">
            <v>6074</v>
          </cell>
          <cell r="HW206">
            <v>5636</v>
          </cell>
          <cell r="HX206">
            <v>4682</v>
          </cell>
          <cell r="HY206">
            <v>5931</v>
          </cell>
          <cell r="HZ206">
            <v>6707</v>
          </cell>
          <cell r="IA206">
            <v>29090</v>
          </cell>
          <cell r="IB206">
            <v>5431</v>
          </cell>
          <cell r="IC206">
            <v>356</v>
          </cell>
          <cell r="ID206">
            <v>3381</v>
          </cell>
          <cell r="IE206">
            <v>9185</v>
          </cell>
          <cell r="IF206">
            <v>6557</v>
          </cell>
          <cell r="IG206">
            <v>6194</v>
          </cell>
          <cell r="IH206">
            <v>14568</v>
          </cell>
          <cell r="II206">
            <v>27212</v>
          </cell>
          <cell r="IJ206">
            <v>14048</v>
          </cell>
          <cell r="IK206">
            <v>14847</v>
          </cell>
          <cell r="IL206">
            <v>8439</v>
          </cell>
          <cell r="IM206">
            <v>6303</v>
          </cell>
          <cell r="IN206">
            <v>1679</v>
          </cell>
          <cell r="IO206">
            <v>2461</v>
          </cell>
          <cell r="IP206">
            <v>7230</v>
          </cell>
          <cell r="IQ206">
            <v>17594</v>
          </cell>
        </row>
        <row r="207">
          <cell r="B207">
            <v>8842</v>
          </cell>
          <cell r="C207">
            <v>1432</v>
          </cell>
          <cell r="D207">
            <v>10265</v>
          </cell>
          <cell r="E207">
            <v>3234</v>
          </cell>
          <cell r="F207">
            <v>4614</v>
          </cell>
          <cell r="G207">
            <v>2941</v>
          </cell>
          <cell r="H207">
            <v>3490</v>
          </cell>
          <cell r="I207">
            <v>12969</v>
          </cell>
          <cell r="J207">
            <v>2415</v>
          </cell>
          <cell r="K207">
            <v>14895</v>
          </cell>
          <cell r="L207">
            <v>6210</v>
          </cell>
          <cell r="M207">
            <v>5398</v>
          </cell>
          <cell r="N207">
            <v>4637</v>
          </cell>
          <cell r="O207">
            <v>5569</v>
          </cell>
          <cell r="P207">
            <v>6555</v>
          </cell>
          <cell r="Q207">
            <v>28478</v>
          </cell>
          <cell r="R207">
            <v>5752</v>
          </cell>
          <cell r="S207">
            <v>341</v>
          </cell>
          <cell r="T207">
            <v>3390</v>
          </cell>
          <cell r="U207">
            <v>9456</v>
          </cell>
          <cell r="V207">
            <v>6551</v>
          </cell>
          <cell r="W207">
            <v>5979</v>
          </cell>
          <cell r="X207">
            <v>14879</v>
          </cell>
          <cell r="Y207">
            <v>27379</v>
          </cell>
          <cell r="Z207">
            <v>14041</v>
          </cell>
          <cell r="AA207">
            <v>15306</v>
          </cell>
          <cell r="AB207">
            <v>8720</v>
          </cell>
          <cell r="AC207">
            <v>6041</v>
          </cell>
          <cell r="AD207">
            <v>1735</v>
          </cell>
          <cell r="AE207">
            <v>2566</v>
          </cell>
          <cell r="AF207">
            <v>7330</v>
          </cell>
          <cell r="AG207">
            <v>17617</v>
          </cell>
          <cell r="AH207">
            <v>4019</v>
          </cell>
          <cell r="AI207">
            <v>4662</v>
          </cell>
          <cell r="AJ207">
            <v>8621</v>
          </cell>
          <cell r="AK207">
            <v>20036</v>
          </cell>
          <cell r="AL207">
            <v>9023</v>
          </cell>
          <cell r="AM207">
            <v>29026</v>
          </cell>
          <cell r="AN207">
            <v>1441</v>
          </cell>
          <cell r="AO207">
            <v>7152</v>
          </cell>
          <cell r="AP207">
            <v>8636</v>
          </cell>
          <cell r="AQ207">
            <v>2812</v>
          </cell>
          <cell r="AR207">
            <v>17719</v>
          </cell>
          <cell r="AS207">
            <v>19946</v>
          </cell>
          <cell r="AT207">
            <v>12319</v>
          </cell>
          <cell r="AU207">
            <v>19211</v>
          </cell>
          <cell r="AV207">
            <v>17239</v>
          </cell>
          <cell r="AW207">
            <v>20639</v>
          </cell>
          <cell r="AX207">
            <v>2909</v>
          </cell>
          <cell r="AY207">
            <v>6615</v>
          </cell>
          <cell r="AZ207">
            <v>32259</v>
          </cell>
          <cell r="BA207">
            <v>319081</v>
          </cell>
          <cell r="BB207">
            <v>26381</v>
          </cell>
          <cell r="BC207">
            <v>-2534</v>
          </cell>
          <cell r="BD207">
            <v>342639</v>
          </cell>
          <cell r="BE207">
            <v>6.3</v>
          </cell>
          <cell r="BF207">
            <v>3.7</v>
          </cell>
          <cell r="BG207">
            <v>6</v>
          </cell>
          <cell r="BH207">
            <v>0.2</v>
          </cell>
          <cell r="BI207">
            <v>4.8</v>
          </cell>
          <cell r="BJ207">
            <v>-0.8</v>
          </cell>
          <cell r="BK207">
            <v>-1.3</v>
          </cell>
          <cell r="BL207">
            <v>1.2</v>
          </cell>
          <cell r="BM207">
            <v>-0.1</v>
          </cell>
          <cell r="BN207">
            <v>1.1000000000000001</v>
          </cell>
          <cell r="BO207">
            <v>-1.8</v>
          </cell>
          <cell r="BP207">
            <v>-4.8</v>
          </cell>
          <cell r="BQ207">
            <v>-1.5</v>
          </cell>
          <cell r="BR207">
            <v>-1.4</v>
          </cell>
          <cell r="BS207">
            <v>-2.2999999999999998</v>
          </cell>
          <cell r="BT207">
            <v>-2.1</v>
          </cell>
          <cell r="BU207">
            <v>1.7</v>
          </cell>
          <cell r="BV207">
            <v>0</v>
          </cell>
          <cell r="BW207">
            <v>1.3</v>
          </cell>
          <cell r="BX207">
            <v>1.3</v>
          </cell>
          <cell r="BY207">
            <v>1.5</v>
          </cell>
          <cell r="BZ207">
            <v>-1.3</v>
          </cell>
          <cell r="CA207">
            <v>3.6</v>
          </cell>
          <cell r="CB207">
            <v>2.2000000000000002</v>
          </cell>
          <cell r="CC207">
            <v>0</v>
          </cell>
          <cell r="CD207">
            <v>-0.6</v>
          </cell>
          <cell r="CE207">
            <v>-0.5</v>
          </cell>
          <cell r="CF207">
            <v>-3</v>
          </cell>
          <cell r="CG207">
            <v>-1.9</v>
          </cell>
          <cell r="CH207">
            <v>0.8</v>
          </cell>
          <cell r="CI207">
            <v>1.6</v>
          </cell>
          <cell r="CJ207">
            <v>-0.3</v>
          </cell>
          <cell r="CK207">
            <v>0.2</v>
          </cell>
          <cell r="CL207">
            <v>0.7</v>
          </cell>
          <cell r="CM207">
            <v>0.2</v>
          </cell>
          <cell r="CN207">
            <v>2.6</v>
          </cell>
          <cell r="CO207">
            <v>-5.0999999999999996</v>
          </cell>
          <cell r="CP207">
            <v>-0.2</v>
          </cell>
          <cell r="CQ207">
            <v>4.8</v>
          </cell>
          <cell r="CR207">
            <v>2.1</v>
          </cell>
          <cell r="CS207">
            <v>2.7</v>
          </cell>
          <cell r="CT207">
            <v>1</v>
          </cell>
          <cell r="CU207">
            <v>2.2000000000000002</v>
          </cell>
          <cell r="CV207">
            <v>1.9</v>
          </cell>
          <cell r="CW207">
            <v>-3.2</v>
          </cell>
          <cell r="CX207">
            <v>2.2999999999999998</v>
          </cell>
          <cell r="CY207">
            <v>0.9</v>
          </cell>
          <cell r="CZ207">
            <v>1.7</v>
          </cell>
          <cell r="DA207">
            <v>2.6</v>
          </cell>
          <cell r="DB207">
            <v>2</v>
          </cell>
          <cell r="DC207">
            <v>0.8</v>
          </cell>
          <cell r="DD207">
            <v>0.7</v>
          </cell>
          <cell r="DE207">
            <v>-0.8</v>
          </cell>
          <cell r="DF207">
            <v>0.3</v>
          </cell>
          <cell r="DG207">
            <v>8878</v>
          </cell>
          <cell r="DH207">
            <v>1475</v>
          </cell>
          <cell r="DI207">
            <v>10347</v>
          </cell>
          <cell r="DJ207">
            <v>3149</v>
          </cell>
          <cell r="DK207">
            <v>4510</v>
          </cell>
          <cell r="DL207">
            <v>3140</v>
          </cell>
          <cell r="DM207">
            <v>3542</v>
          </cell>
          <cell r="DN207">
            <v>12977</v>
          </cell>
          <cell r="DO207">
            <v>2415</v>
          </cell>
          <cell r="DP207">
            <v>14903</v>
          </cell>
          <cell r="DQ207">
            <v>6226</v>
          </cell>
          <cell r="DR207">
            <v>5507</v>
          </cell>
          <cell r="DS207">
            <v>4717</v>
          </cell>
          <cell r="DT207">
            <v>5564</v>
          </cell>
          <cell r="DU207">
            <v>6590</v>
          </cell>
          <cell r="DV207">
            <v>28712</v>
          </cell>
          <cell r="DW207">
            <v>5912</v>
          </cell>
          <cell r="DX207">
            <v>349</v>
          </cell>
          <cell r="DY207">
            <v>3413</v>
          </cell>
          <cell r="DZ207">
            <v>9613</v>
          </cell>
          <cell r="EA207">
            <v>6512</v>
          </cell>
          <cell r="EB207">
            <v>6082</v>
          </cell>
          <cell r="EC207">
            <v>14641</v>
          </cell>
          <cell r="ED207">
            <v>27193</v>
          </cell>
          <cell r="EE207">
            <v>14111</v>
          </cell>
          <cell r="EF207">
            <v>15284</v>
          </cell>
          <cell r="EG207">
            <v>8720</v>
          </cell>
          <cell r="EH207">
            <v>5969</v>
          </cell>
          <cell r="EI207">
            <v>1717</v>
          </cell>
          <cell r="EJ207">
            <v>2585</v>
          </cell>
          <cell r="EK207">
            <v>6922</v>
          </cell>
          <cell r="EL207">
            <v>17097</v>
          </cell>
          <cell r="EM207">
            <v>4023</v>
          </cell>
          <cell r="EN207">
            <v>4604</v>
          </cell>
          <cell r="EO207">
            <v>8578</v>
          </cell>
          <cell r="EP207">
            <v>20047</v>
          </cell>
          <cell r="EQ207">
            <v>9084</v>
          </cell>
          <cell r="ER207">
            <v>29149</v>
          </cell>
          <cell r="ES207">
            <v>1457</v>
          </cell>
          <cell r="ET207">
            <v>7266</v>
          </cell>
          <cell r="EU207">
            <v>8778</v>
          </cell>
          <cell r="EV207">
            <v>2753</v>
          </cell>
          <cell r="EW207">
            <v>18013</v>
          </cell>
          <cell r="EX207">
            <v>20121</v>
          </cell>
          <cell r="EY207">
            <v>12691</v>
          </cell>
          <cell r="EZ207">
            <v>19379</v>
          </cell>
          <cell r="FA207">
            <v>17242</v>
          </cell>
          <cell r="FB207">
            <v>20658</v>
          </cell>
          <cell r="FC207">
            <v>2948</v>
          </cell>
          <cell r="FD207">
            <v>6640</v>
          </cell>
          <cell r="FE207">
            <v>32271</v>
          </cell>
          <cell r="FF207">
            <v>319957</v>
          </cell>
          <cell r="FG207">
            <v>26376</v>
          </cell>
          <cell r="FH207">
            <v>-2234</v>
          </cell>
          <cell r="FI207">
            <v>343811</v>
          </cell>
          <cell r="FJ207">
            <v>8.1999999999999993</v>
          </cell>
          <cell r="FK207">
            <v>10.4</v>
          </cell>
          <cell r="FL207">
            <v>8.6</v>
          </cell>
          <cell r="FM207">
            <v>-4.5</v>
          </cell>
          <cell r="FN207">
            <v>2.5</v>
          </cell>
          <cell r="FO207">
            <v>7.7</v>
          </cell>
          <cell r="FP207">
            <v>1.7</v>
          </cell>
          <cell r="FQ207">
            <v>1.4</v>
          </cell>
          <cell r="FR207">
            <v>0.2</v>
          </cell>
          <cell r="FS207">
            <v>1.3</v>
          </cell>
          <cell r="FT207">
            <v>-2.2999999999999998</v>
          </cell>
          <cell r="FU207">
            <v>-2.8</v>
          </cell>
          <cell r="FV207">
            <v>0.6</v>
          </cell>
          <cell r="FW207">
            <v>-4</v>
          </cell>
          <cell r="FX207">
            <v>-2.5</v>
          </cell>
          <cell r="FY207">
            <v>-2.1</v>
          </cell>
          <cell r="FZ207">
            <v>7.4</v>
          </cell>
          <cell r="GA207">
            <v>4.5999999999999996</v>
          </cell>
          <cell r="GB207">
            <v>0.9</v>
          </cell>
          <cell r="GC207">
            <v>4.3</v>
          </cell>
          <cell r="GD207">
            <v>-0.3</v>
          </cell>
          <cell r="GE207">
            <v>5.4</v>
          </cell>
          <cell r="GF207">
            <v>-0.3</v>
          </cell>
          <cell r="GG207">
            <v>0.8</v>
          </cell>
          <cell r="GH207">
            <v>0.1</v>
          </cell>
          <cell r="GI207">
            <v>-0.8</v>
          </cell>
          <cell r="GJ207">
            <v>-0.2</v>
          </cell>
          <cell r="GK207">
            <v>-5.6</v>
          </cell>
          <cell r="GL207">
            <v>-1.9</v>
          </cell>
          <cell r="GM207">
            <v>2.7</v>
          </cell>
          <cell r="GN207">
            <v>-7.6</v>
          </cell>
          <cell r="GO207">
            <v>-5.2</v>
          </cell>
          <cell r="GP207">
            <v>0.1</v>
          </cell>
          <cell r="GQ207">
            <v>-0.8</v>
          </cell>
          <cell r="GR207">
            <v>-0.4</v>
          </cell>
          <cell r="GS207">
            <v>2.9</v>
          </cell>
          <cell r="GT207">
            <v>-4.8</v>
          </cell>
          <cell r="GU207">
            <v>0.4</v>
          </cell>
          <cell r="GV207">
            <v>6.6</v>
          </cell>
          <cell r="GW207">
            <v>3.9</v>
          </cell>
          <cell r="GX207">
            <v>4.8</v>
          </cell>
          <cell r="GY207">
            <v>-2.8</v>
          </cell>
          <cell r="GZ207">
            <v>4.5</v>
          </cell>
          <cell r="HA207">
            <v>3</v>
          </cell>
          <cell r="HB207">
            <v>-1</v>
          </cell>
          <cell r="HC207">
            <v>5.2</v>
          </cell>
          <cell r="HD207">
            <v>1</v>
          </cell>
          <cell r="HE207">
            <v>1.9</v>
          </cell>
          <cell r="HF207">
            <v>5.8</v>
          </cell>
          <cell r="HG207">
            <v>2.2000000000000002</v>
          </cell>
          <cell r="HH207">
            <v>0.9</v>
          </cell>
          <cell r="HI207">
            <v>0.9</v>
          </cell>
          <cell r="HJ207">
            <v>-0.6</v>
          </cell>
          <cell r="HK207">
            <v>0.8</v>
          </cell>
          <cell r="HL207">
            <v>5177</v>
          </cell>
          <cell r="HM207">
            <v>1478</v>
          </cell>
          <cell r="HN207">
            <v>6705</v>
          </cell>
          <cell r="HO207">
            <v>3238</v>
          </cell>
          <cell r="HP207">
            <v>4660</v>
          </cell>
          <cell r="HQ207">
            <v>3198</v>
          </cell>
          <cell r="HR207">
            <v>3563</v>
          </cell>
          <cell r="HS207">
            <v>13268</v>
          </cell>
          <cell r="HT207">
            <v>2413</v>
          </cell>
          <cell r="HU207">
            <v>15200</v>
          </cell>
          <cell r="HV207">
            <v>6204</v>
          </cell>
          <cell r="HW207">
            <v>5650</v>
          </cell>
          <cell r="HX207">
            <v>4891</v>
          </cell>
          <cell r="HY207">
            <v>5790</v>
          </cell>
          <cell r="HZ207">
            <v>6818</v>
          </cell>
          <cell r="IA207">
            <v>29476</v>
          </cell>
          <cell r="IB207">
            <v>6065</v>
          </cell>
          <cell r="IC207">
            <v>388</v>
          </cell>
          <cell r="ID207">
            <v>3391</v>
          </cell>
          <cell r="IE207">
            <v>9866</v>
          </cell>
          <cell r="IF207">
            <v>6800</v>
          </cell>
          <cell r="IG207">
            <v>5884</v>
          </cell>
          <cell r="IH207">
            <v>14918</v>
          </cell>
          <cell r="II207">
            <v>27541</v>
          </cell>
          <cell r="IJ207">
            <v>14224</v>
          </cell>
          <cell r="IK207">
            <v>14975</v>
          </cell>
          <cell r="IL207">
            <v>8715</v>
          </cell>
          <cell r="IM207">
            <v>5983</v>
          </cell>
          <cell r="IN207">
            <v>1785</v>
          </cell>
          <cell r="IO207">
            <v>2703</v>
          </cell>
          <cell r="IP207">
            <v>6964</v>
          </cell>
          <cell r="IQ207">
            <v>17320</v>
          </cell>
        </row>
        <row r="208">
          <cell r="B208">
            <v>8902</v>
          </cell>
          <cell r="C208">
            <v>1468</v>
          </cell>
          <cell r="D208">
            <v>10369</v>
          </cell>
          <cell r="E208">
            <v>3200</v>
          </cell>
          <cell r="F208">
            <v>4781</v>
          </cell>
          <cell r="G208">
            <v>2919</v>
          </cell>
          <cell r="H208">
            <v>3451</v>
          </cell>
          <cell r="I208">
            <v>13060</v>
          </cell>
          <cell r="J208">
            <v>2465</v>
          </cell>
          <cell r="K208">
            <v>15014</v>
          </cell>
          <cell r="L208">
            <v>6138</v>
          </cell>
          <cell r="M208">
            <v>5071</v>
          </cell>
          <cell r="N208">
            <v>4448</v>
          </cell>
          <cell r="O208">
            <v>5274</v>
          </cell>
          <cell r="P208">
            <v>6308</v>
          </cell>
          <cell r="Q208">
            <v>27308</v>
          </cell>
          <cell r="R208">
            <v>5848</v>
          </cell>
          <cell r="S208">
            <v>341</v>
          </cell>
          <cell r="T208">
            <v>3476</v>
          </cell>
          <cell r="U208">
            <v>9668</v>
          </cell>
          <cell r="V208">
            <v>6533</v>
          </cell>
          <cell r="W208">
            <v>5822</v>
          </cell>
          <cell r="X208">
            <v>15009</v>
          </cell>
          <cell r="Y208">
            <v>27382</v>
          </cell>
          <cell r="Z208">
            <v>13974</v>
          </cell>
          <cell r="AA208">
            <v>15306</v>
          </cell>
          <cell r="AB208">
            <v>8753</v>
          </cell>
          <cell r="AC208">
            <v>5847</v>
          </cell>
          <cell r="AD208">
            <v>1720</v>
          </cell>
          <cell r="AE208">
            <v>2541</v>
          </cell>
          <cell r="AF208">
            <v>7385</v>
          </cell>
          <cell r="AG208">
            <v>17463</v>
          </cell>
          <cell r="AH208">
            <v>4004</v>
          </cell>
          <cell r="AI208">
            <v>4677</v>
          </cell>
          <cell r="AJ208">
            <v>8632</v>
          </cell>
          <cell r="AK208">
            <v>20550</v>
          </cell>
          <cell r="AL208">
            <v>8674</v>
          </cell>
          <cell r="AM208">
            <v>29018</v>
          </cell>
          <cell r="AN208">
            <v>1381</v>
          </cell>
          <cell r="AO208">
            <v>7318</v>
          </cell>
          <cell r="AP208">
            <v>8715</v>
          </cell>
          <cell r="AQ208">
            <v>2929</v>
          </cell>
          <cell r="AR208">
            <v>17760</v>
          </cell>
          <cell r="AS208">
            <v>20158</v>
          </cell>
          <cell r="AT208">
            <v>11645</v>
          </cell>
          <cell r="AU208">
            <v>19605</v>
          </cell>
          <cell r="AV208">
            <v>17426</v>
          </cell>
          <cell r="AW208">
            <v>20938</v>
          </cell>
          <cell r="AX208">
            <v>2962</v>
          </cell>
          <cell r="AY208">
            <v>6723</v>
          </cell>
          <cell r="AZ208">
            <v>32477</v>
          </cell>
          <cell r="BA208">
            <v>318904</v>
          </cell>
          <cell r="BB208">
            <v>26316</v>
          </cell>
          <cell r="BC208">
            <v>-1323</v>
          </cell>
          <cell r="BD208">
            <v>343605</v>
          </cell>
          <cell r="BE208">
            <v>0.7</v>
          </cell>
          <cell r="BF208">
            <v>2.5</v>
          </cell>
          <cell r="BG208">
            <v>1</v>
          </cell>
          <cell r="BH208">
            <v>-1</v>
          </cell>
          <cell r="BI208">
            <v>3.6</v>
          </cell>
          <cell r="BJ208">
            <v>-0.7</v>
          </cell>
          <cell r="BK208">
            <v>-1.1000000000000001</v>
          </cell>
          <cell r="BL208">
            <v>0.7</v>
          </cell>
          <cell r="BM208">
            <v>2.1</v>
          </cell>
          <cell r="BN208">
            <v>0.8</v>
          </cell>
          <cell r="BO208">
            <v>-1.2</v>
          </cell>
          <cell r="BP208">
            <v>-6.1</v>
          </cell>
          <cell r="BQ208">
            <v>-4.0999999999999996</v>
          </cell>
          <cell r="BR208">
            <v>-5.3</v>
          </cell>
          <cell r="BS208">
            <v>-3.8</v>
          </cell>
          <cell r="BT208">
            <v>-4.0999999999999996</v>
          </cell>
          <cell r="BU208">
            <v>1.7</v>
          </cell>
          <cell r="BV208">
            <v>-0.1</v>
          </cell>
          <cell r="BW208">
            <v>2.6</v>
          </cell>
          <cell r="BX208">
            <v>2.2000000000000002</v>
          </cell>
          <cell r="BY208">
            <v>-0.3</v>
          </cell>
          <cell r="BZ208">
            <v>-2.6</v>
          </cell>
          <cell r="CA208">
            <v>0.9</v>
          </cell>
          <cell r="CB208">
            <v>0</v>
          </cell>
          <cell r="CC208">
            <v>-0.5</v>
          </cell>
          <cell r="CD208">
            <v>0</v>
          </cell>
          <cell r="CE208">
            <v>0.4</v>
          </cell>
          <cell r="CF208">
            <v>-3.2</v>
          </cell>
          <cell r="CG208">
            <v>-0.9</v>
          </cell>
          <cell r="CH208">
            <v>-1</v>
          </cell>
          <cell r="CI208">
            <v>0.8</v>
          </cell>
          <cell r="CJ208">
            <v>-0.9</v>
          </cell>
          <cell r="CK208">
            <v>-0.4</v>
          </cell>
          <cell r="CL208">
            <v>0.3</v>
          </cell>
          <cell r="CM208">
            <v>0.1</v>
          </cell>
          <cell r="CN208">
            <v>2.6</v>
          </cell>
          <cell r="CO208">
            <v>-3.9</v>
          </cell>
          <cell r="CP208">
            <v>0</v>
          </cell>
          <cell r="CQ208">
            <v>-4.0999999999999996</v>
          </cell>
          <cell r="CR208">
            <v>2.2999999999999998</v>
          </cell>
          <cell r="CS208">
            <v>0.9</v>
          </cell>
          <cell r="CT208">
            <v>4.2</v>
          </cell>
          <cell r="CU208">
            <v>0.2</v>
          </cell>
          <cell r="CV208">
            <v>1.1000000000000001</v>
          </cell>
          <cell r="CW208">
            <v>-5.5</v>
          </cell>
          <cell r="CX208">
            <v>2.1</v>
          </cell>
          <cell r="CY208">
            <v>1.1000000000000001</v>
          </cell>
          <cell r="CZ208">
            <v>1.4</v>
          </cell>
          <cell r="DA208">
            <v>1.8</v>
          </cell>
          <cell r="DB208">
            <v>1.6</v>
          </cell>
          <cell r="DC208">
            <v>0.7</v>
          </cell>
          <cell r="DD208">
            <v>-0.1</v>
          </cell>
          <cell r="DE208">
            <v>-0.2</v>
          </cell>
          <cell r="DF208">
            <v>0.3</v>
          </cell>
          <cell r="DG208">
            <v>9170</v>
          </cell>
          <cell r="DH208">
            <v>1472</v>
          </cell>
          <cell r="DI208">
            <v>10639</v>
          </cell>
          <cell r="DJ208">
            <v>3264</v>
          </cell>
          <cell r="DK208">
            <v>4872</v>
          </cell>
          <cell r="DL208">
            <v>2730</v>
          </cell>
          <cell r="DM208">
            <v>3476</v>
          </cell>
          <cell r="DN208">
            <v>13086</v>
          </cell>
          <cell r="DO208">
            <v>2398</v>
          </cell>
          <cell r="DP208">
            <v>15005</v>
          </cell>
          <cell r="DQ208">
            <v>6079</v>
          </cell>
          <cell r="DR208">
            <v>5044</v>
          </cell>
          <cell r="DS208">
            <v>4413</v>
          </cell>
          <cell r="DT208">
            <v>5272</v>
          </cell>
          <cell r="DU208">
            <v>6285</v>
          </cell>
          <cell r="DV208">
            <v>27170</v>
          </cell>
          <cell r="DW208">
            <v>5780</v>
          </cell>
          <cell r="DX208">
            <v>338</v>
          </cell>
          <cell r="DY208">
            <v>3333</v>
          </cell>
          <cell r="DZ208">
            <v>9440</v>
          </cell>
          <cell r="EA208">
            <v>6523</v>
          </cell>
          <cell r="EB208">
            <v>5959</v>
          </cell>
          <cell r="EC208">
            <v>15216</v>
          </cell>
          <cell r="ED208">
            <v>27717</v>
          </cell>
          <cell r="EE208">
            <v>13859</v>
          </cell>
          <cell r="EF208">
            <v>15288</v>
          </cell>
          <cell r="EG208">
            <v>8684</v>
          </cell>
          <cell r="EH208">
            <v>5865</v>
          </cell>
          <cell r="EI208">
            <v>1722</v>
          </cell>
          <cell r="EJ208">
            <v>2559</v>
          </cell>
          <cell r="EK208">
            <v>7722</v>
          </cell>
          <cell r="EL208">
            <v>17868</v>
          </cell>
          <cell r="EM208">
            <v>3986</v>
          </cell>
          <cell r="EN208">
            <v>4725</v>
          </cell>
          <cell r="EO208">
            <v>8662</v>
          </cell>
          <cell r="EP208">
            <v>20546</v>
          </cell>
          <cell r="EQ208">
            <v>8499</v>
          </cell>
          <cell r="ER208">
            <v>29023</v>
          </cell>
          <cell r="ES208">
            <v>1414</v>
          </cell>
          <cell r="ET208">
            <v>7388</v>
          </cell>
          <cell r="EU208">
            <v>8833</v>
          </cell>
          <cell r="EV208">
            <v>2913</v>
          </cell>
          <cell r="EW208">
            <v>17845</v>
          </cell>
          <cell r="EX208">
            <v>20209</v>
          </cell>
          <cell r="EY208">
            <v>11273</v>
          </cell>
          <cell r="EZ208">
            <v>19719</v>
          </cell>
          <cell r="FA208">
            <v>17420</v>
          </cell>
          <cell r="FB208">
            <v>20954</v>
          </cell>
          <cell r="FC208">
            <v>2952</v>
          </cell>
          <cell r="FD208">
            <v>6778</v>
          </cell>
          <cell r="FE208">
            <v>32484</v>
          </cell>
          <cell r="FF208">
            <v>319300</v>
          </cell>
          <cell r="FG208">
            <v>26237</v>
          </cell>
          <cell r="FH208">
            <v>-3196</v>
          </cell>
          <cell r="FI208">
            <v>342057</v>
          </cell>
          <cell r="FJ208">
            <v>3.3</v>
          </cell>
          <cell r="FK208">
            <v>-0.2</v>
          </cell>
          <cell r="FL208">
            <v>2.8</v>
          </cell>
          <cell r="FM208">
            <v>3.7</v>
          </cell>
          <cell r="FN208">
            <v>8</v>
          </cell>
          <cell r="FO208">
            <v>-13</v>
          </cell>
          <cell r="FP208">
            <v>-1.9</v>
          </cell>
          <cell r="FQ208">
            <v>0.8</v>
          </cell>
          <cell r="FR208">
            <v>-0.7</v>
          </cell>
          <cell r="FS208">
            <v>0.7</v>
          </cell>
          <cell r="FT208">
            <v>-2.4</v>
          </cell>
          <cell r="FU208">
            <v>-8.4</v>
          </cell>
          <cell r="FV208">
            <v>-6.4</v>
          </cell>
          <cell r="FW208">
            <v>-5.2</v>
          </cell>
          <cell r="FX208">
            <v>-4.5999999999999996</v>
          </cell>
          <cell r="FY208">
            <v>-5.4</v>
          </cell>
          <cell r="FZ208">
            <v>-2.2000000000000002</v>
          </cell>
          <cell r="GA208">
            <v>-3.1</v>
          </cell>
          <cell r="GB208">
            <v>-2.4</v>
          </cell>
          <cell r="GC208">
            <v>-1.8</v>
          </cell>
          <cell r="GD208">
            <v>0.2</v>
          </cell>
          <cell r="GE208">
            <v>-2</v>
          </cell>
          <cell r="GF208">
            <v>3.9</v>
          </cell>
          <cell r="GG208">
            <v>1.9</v>
          </cell>
          <cell r="GH208">
            <v>-1.8</v>
          </cell>
          <cell r="GI208">
            <v>0</v>
          </cell>
          <cell r="GJ208">
            <v>-0.4</v>
          </cell>
          <cell r="GK208">
            <v>-1.8</v>
          </cell>
          <cell r="GL208">
            <v>0.3</v>
          </cell>
          <cell r="GM208">
            <v>-1</v>
          </cell>
          <cell r="GN208">
            <v>11.6</v>
          </cell>
          <cell r="GO208">
            <v>4.5</v>
          </cell>
          <cell r="GP208">
            <v>-0.9</v>
          </cell>
          <cell r="GQ208">
            <v>2.6</v>
          </cell>
          <cell r="GR208">
            <v>1</v>
          </cell>
          <cell r="GS208">
            <v>2.5</v>
          </cell>
          <cell r="GT208">
            <v>-6.4</v>
          </cell>
          <cell r="GU208">
            <v>-0.4</v>
          </cell>
          <cell r="GV208">
            <v>-3</v>
          </cell>
          <cell r="GW208">
            <v>1.7</v>
          </cell>
          <cell r="GX208">
            <v>0.6</v>
          </cell>
          <cell r="GY208">
            <v>5.8</v>
          </cell>
          <cell r="GZ208">
            <v>-0.9</v>
          </cell>
          <cell r="HA208">
            <v>0.4</v>
          </cell>
          <cell r="HB208">
            <v>-11.2</v>
          </cell>
          <cell r="HC208">
            <v>1.8</v>
          </cell>
          <cell r="HD208">
            <v>1</v>
          </cell>
          <cell r="HE208">
            <v>1.4</v>
          </cell>
          <cell r="HF208">
            <v>0.2</v>
          </cell>
          <cell r="HG208">
            <v>2.1</v>
          </cell>
          <cell r="HH208">
            <v>0.7</v>
          </cell>
          <cell r="HI208">
            <v>-0.2</v>
          </cell>
          <cell r="HJ208">
            <v>-0.5</v>
          </cell>
          <cell r="HK208">
            <v>-0.5</v>
          </cell>
          <cell r="HL208">
            <v>15921</v>
          </cell>
          <cell r="HM208">
            <v>1476</v>
          </cell>
          <cell r="HN208">
            <v>17304</v>
          </cell>
          <cell r="HO208">
            <v>3387</v>
          </cell>
          <cell r="HP208">
            <v>4989</v>
          </cell>
          <cell r="HQ208">
            <v>2781</v>
          </cell>
          <cell r="HR208">
            <v>3626</v>
          </cell>
          <cell r="HS208">
            <v>13478</v>
          </cell>
          <cell r="HT208">
            <v>2453</v>
          </cell>
          <cell r="HU208">
            <v>15444</v>
          </cell>
          <cell r="HV208">
            <v>6324</v>
          </cell>
          <cell r="HW208">
            <v>5027</v>
          </cell>
          <cell r="HX208">
            <v>4551</v>
          </cell>
          <cell r="HY208">
            <v>5362</v>
          </cell>
          <cell r="HZ208">
            <v>6543</v>
          </cell>
          <cell r="IA208">
            <v>27868</v>
          </cell>
          <cell r="IB208">
            <v>5637</v>
          </cell>
          <cell r="IC208">
            <v>314</v>
          </cell>
          <cell r="ID208">
            <v>3327</v>
          </cell>
          <cell r="IE208">
            <v>9293</v>
          </cell>
          <cell r="IF208">
            <v>6839</v>
          </cell>
          <cell r="IG208">
            <v>6185</v>
          </cell>
          <cell r="IH208">
            <v>16164</v>
          </cell>
          <cell r="II208">
            <v>29200</v>
          </cell>
          <cell r="IJ208">
            <v>14362</v>
          </cell>
          <cell r="IK208">
            <v>16748</v>
          </cell>
          <cell r="IL208">
            <v>9113</v>
          </cell>
          <cell r="IM208">
            <v>6120</v>
          </cell>
          <cell r="IN208">
            <v>1778</v>
          </cell>
          <cell r="IO208">
            <v>2582</v>
          </cell>
          <cell r="IP208">
            <v>8137</v>
          </cell>
          <cell r="IQ208">
            <v>18636</v>
          </cell>
        </row>
        <row r="209">
          <cell r="B209">
            <v>8722</v>
          </cell>
          <cell r="C209">
            <v>1477</v>
          </cell>
          <cell r="D209">
            <v>10204</v>
          </cell>
          <cell r="E209">
            <v>3179</v>
          </cell>
          <cell r="F209">
            <v>4788</v>
          </cell>
          <cell r="G209">
            <v>3060</v>
          </cell>
          <cell r="H209">
            <v>3450</v>
          </cell>
          <cell r="I209">
            <v>13179</v>
          </cell>
          <cell r="J209">
            <v>2502</v>
          </cell>
          <cell r="K209">
            <v>15164</v>
          </cell>
          <cell r="L209">
            <v>6185</v>
          </cell>
          <cell r="M209">
            <v>4902</v>
          </cell>
          <cell r="N209">
            <v>4235</v>
          </cell>
          <cell r="O209">
            <v>4985</v>
          </cell>
          <cell r="P209">
            <v>6030</v>
          </cell>
          <cell r="Q209">
            <v>26315</v>
          </cell>
          <cell r="R209">
            <v>5887</v>
          </cell>
          <cell r="S209">
            <v>340</v>
          </cell>
          <cell r="T209">
            <v>3521</v>
          </cell>
          <cell r="U209">
            <v>9794</v>
          </cell>
          <cell r="V209">
            <v>6388</v>
          </cell>
          <cell r="W209">
            <v>5761</v>
          </cell>
          <cell r="X209">
            <v>14811</v>
          </cell>
          <cell r="Y209">
            <v>27008</v>
          </cell>
          <cell r="Z209">
            <v>13920</v>
          </cell>
          <cell r="AA209">
            <v>15374</v>
          </cell>
          <cell r="AB209">
            <v>8789</v>
          </cell>
          <cell r="AC209">
            <v>5768</v>
          </cell>
          <cell r="AD209">
            <v>1718</v>
          </cell>
          <cell r="AE209">
            <v>2514</v>
          </cell>
          <cell r="AF209">
            <v>7361</v>
          </cell>
          <cell r="AG209">
            <v>17338</v>
          </cell>
          <cell r="AH209">
            <v>3985</v>
          </cell>
          <cell r="AI209">
            <v>4642</v>
          </cell>
          <cell r="AJ209">
            <v>8579</v>
          </cell>
          <cell r="AK209">
            <v>20909</v>
          </cell>
          <cell r="AL209">
            <v>8503</v>
          </cell>
          <cell r="AM209">
            <v>29112</v>
          </cell>
          <cell r="AN209">
            <v>1263</v>
          </cell>
          <cell r="AO209">
            <v>7444</v>
          </cell>
          <cell r="AP209">
            <v>8667</v>
          </cell>
          <cell r="AQ209">
            <v>3178</v>
          </cell>
          <cell r="AR209">
            <v>17603</v>
          </cell>
          <cell r="AS209">
            <v>20378</v>
          </cell>
          <cell r="AT209">
            <v>11217</v>
          </cell>
          <cell r="AU209">
            <v>19692</v>
          </cell>
          <cell r="AV209">
            <v>17598</v>
          </cell>
          <cell r="AW209">
            <v>21231</v>
          </cell>
          <cell r="AX209">
            <v>3000</v>
          </cell>
          <cell r="AY209">
            <v>6729</v>
          </cell>
          <cell r="AZ209">
            <v>32596</v>
          </cell>
          <cell r="BA209">
            <v>318111</v>
          </cell>
          <cell r="BB209">
            <v>26365</v>
          </cell>
          <cell r="BC209">
            <v>990</v>
          </cell>
          <cell r="BD209">
            <v>345168</v>
          </cell>
          <cell r="BE209">
            <v>-2</v>
          </cell>
          <cell r="BF209">
            <v>0.6</v>
          </cell>
          <cell r="BG209">
            <v>-1.6</v>
          </cell>
          <cell r="BH209">
            <v>-0.6</v>
          </cell>
          <cell r="BI209">
            <v>0.1</v>
          </cell>
          <cell r="BJ209">
            <v>4.8</v>
          </cell>
          <cell r="BK209">
            <v>-0.1</v>
          </cell>
          <cell r="BL209">
            <v>0.9</v>
          </cell>
          <cell r="BM209">
            <v>1.5</v>
          </cell>
          <cell r="BN209">
            <v>1</v>
          </cell>
          <cell r="BO209">
            <v>0.8</v>
          </cell>
          <cell r="BP209">
            <v>-3.3</v>
          </cell>
          <cell r="BQ209">
            <v>-4.8</v>
          </cell>
          <cell r="BR209">
            <v>-5.5</v>
          </cell>
          <cell r="BS209">
            <v>-4.4000000000000004</v>
          </cell>
          <cell r="BT209">
            <v>-3.6</v>
          </cell>
          <cell r="BU209">
            <v>0.7</v>
          </cell>
          <cell r="BV209">
            <v>-0.1</v>
          </cell>
          <cell r="BW209">
            <v>1.3</v>
          </cell>
          <cell r="BX209">
            <v>1.3</v>
          </cell>
          <cell r="BY209">
            <v>-2.2000000000000002</v>
          </cell>
          <cell r="BZ209">
            <v>-1.1000000000000001</v>
          </cell>
          <cell r="CA209">
            <v>-1.3</v>
          </cell>
          <cell r="CB209">
            <v>-1.4</v>
          </cell>
          <cell r="CC209">
            <v>-0.4</v>
          </cell>
          <cell r="CD209">
            <v>0.4</v>
          </cell>
          <cell r="CE209">
            <v>0.4</v>
          </cell>
          <cell r="CF209">
            <v>-1.4</v>
          </cell>
          <cell r="CG209">
            <v>-0.1</v>
          </cell>
          <cell r="CH209">
            <v>-1.1000000000000001</v>
          </cell>
          <cell r="CI209">
            <v>-0.3</v>
          </cell>
          <cell r="CJ209">
            <v>-0.7</v>
          </cell>
          <cell r="CK209">
            <v>-0.5</v>
          </cell>
          <cell r="CL209">
            <v>-0.7</v>
          </cell>
          <cell r="CM209">
            <v>-0.6</v>
          </cell>
          <cell r="CN209">
            <v>1.7</v>
          </cell>
          <cell r="CO209">
            <v>-2</v>
          </cell>
          <cell r="CP209">
            <v>0.3</v>
          </cell>
          <cell r="CQ209">
            <v>-8.6</v>
          </cell>
          <cell r="CR209">
            <v>1.7</v>
          </cell>
          <cell r="CS209">
            <v>-0.5</v>
          </cell>
          <cell r="CT209">
            <v>8.5</v>
          </cell>
          <cell r="CU209">
            <v>-0.9</v>
          </cell>
          <cell r="CV209">
            <v>1.1000000000000001</v>
          </cell>
          <cell r="CW209">
            <v>-3.7</v>
          </cell>
          <cell r="CX209">
            <v>0.4</v>
          </cell>
          <cell r="CY209">
            <v>1</v>
          </cell>
          <cell r="CZ209">
            <v>1.4</v>
          </cell>
          <cell r="DA209">
            <v>1.3</v>
          </cell>
          <cell r="DB209">
            <v>0.1</v>
          </cell>
          <cell r="DC209">
            <v>0.4</v>
          </cell>
          <cell r="DD209">
            <v>-0.2</v>
          </cell>
          <cell r="DE209">
            <v>0.2</v>
          </cell>
          <cell r="DF209">
            <v>0.5</v>
          </cell>
          <cell r="DG209">
            <v>8591</v>
          </cell>
          <cell r="DH209">
            <v>1468</v>
          </cell>
          <cell r="DI209">
            <v>10065</v>
          </cell>
          <cell r="DJ209">
            <v>3179</v>
          </cell>
          <cell r="DK209">
            <v>4931</v>
          </cell>
          <cell r="DL209">
            <v>3025</v>
          </cell>
          <cell r="DM209">
            <v>3365</v>
          </cell>
          <cell r="DN209">
            <v>13230</v>
          </cell>
          <cell r="DO209">
            <v>2577</v>
          </cell>
          <cell r="DP209">
            <v>15262</v>
          </cell>
          <cell r="DQ209">
            <v>6139</v>
          </cell>
          <cell r="DR209">
            <v>4686</v>
          </cell>
          <cell r="DS209">
            <v>4169</v>
          </cell>
          <cell r="DT209">
            <v>4983</v>
          </cell>
          <cell r="DU209">
            <v>6001</v>
          </cell>
          <cell r="DV209">
            <v>26008</v>
          </cell>
          <cell r="DW209">
            <v>5877</v>
          </cell>
          <cell r="DX209">
            <v>339</v>
          </cell>
          <cell r="DY209">
            <v>3704</v>
          </cell>
          <cell r="DZ209">
            <v>10008</v>
          </cell>
          <cell r="EA209">
            <v>6532</v>
          </cell>
          <cell r="EB209">
            <v>5536</v>
          </cell>
          <cell r="EC209">
            <v>14925</v>
          </cell>
          <cell r="ED209">
            <v>27034</v>
          </cell>
          <cell r="EE209">
            <v>14006</v>
          </cell>
          <cell r="EF209">
            <v>15349</v>
          </cell>
          <cell r="EG209">
            <v>8908</v>
          </cell>
          <cell r="EH209">
            <v>5707</v>
          </cell>
          <cell r="EI209">
            <v>1734</v>
          </cell>
          <cell r="EJ209">
            <v>2491</v>
          </cell>
          <cell r="EK209">
            <v>7320</v>
          </cell>
          <cell r="EL209">
            <v>17233</v>
          </cell>
          <cell r="EM209">
            <v>4005</v>
          </cell>
          <cell r="EN209">
            <v>4673</v>
          </cell>
          <cell r="EO209">
            <v>8629</v>
          </cell>
          <cell r="EP209">
            <v>20963</v>
          </cell>
          <cell r="EQ209">
            <v>7945</v>
          </cell>
          <cell r="ER209">
            <v>28807</v>
          </cell>
          <cell r="ES209">
            <v>1280</v>
          </cell>
          <cell r="ET209">
            <v>7221</v>
          </cell>
          <cell r="EU209">
            <v>8470</v>
          </cell>
          <cell r="EV209">
            <v>3167</v>
          </cell>
          <cell r="EW209">
            <v>17307</v>
          </cell>
          <cell r="EX209">
            <v>20099</v>
          </cell>
          <cell r="EY209">
            <v>11095</v>
          </cell>
          <cell r="EZ209">
            <v>19650</v>
          </cell>
          <cell r="FA209">
            <v>17606</v>
          </cell>
          <cell r="FB209">
            <v>21212</v>
          </cell>
          <cell r="FC209">
            <v>3006</v>
          </cell>
          <cell r="FD209">
            <v>6633</v>
          </cell>
          <cell r="FE209">
            <v>32608</v>
          </cell>
          <cell r="FF209">
            <v>317098</v>
          </cell>
          <cell r="FG209">
            <v>26388</v>
          </cell>
          <cell r="FH209">
            <v>2442</v>
          </cell>
          <cell r="FI209">
            <v>345625</v>
          </cell>
          <cell r="FJ209">
            <v>-6.3</v>
          </cell>
          <cell r="FK209">
            <v>-0.3</v>
          </cell>
          <cell r="FL209">
            <v>-5.4</v>
          </cell>
          <cell r="FM209">
            <v>-2.6</v>
          </cell>
          <cell r="FN209">
            <v>1.2</v>
          </cell>
          <cell r="FO209">
            <v>10.8</v>
          </cell>
          <cell r="FP209">
            <v>-3.2</v>
          </cell>
          <cell r="FQ209">
            <v>1.1000000000000001</v>
          </cell>
          <cell r="FR209">
            <v>7.5</v>
          </cell>
          <cell r="FS209">
            <v>1.7</v>
          </cell>
          <cell r="FT209">
            <v>1</v>
          </cell>
          <cell r="FU209">
            <v>-7.1</v>
          </cell>
          <cell r="FV209">
            <v>-5.5</v>
          </cell>
          <cell r="FW209">
            <v>-5.5</v>
          </cell>
          <cell r="FX209">
            <v>-4.5</v>
          </cell>
          <cell r="FY209">
            <v>-4.3</v>
          </cell>
          <cell r="FZ209">
            <v>1.7</v>
          </cell>
          <cell r="GA209">
            <v>0.3</v>
          </cell>
          <cell r="GB209">
            <v>11.2</v>
          </cell>
          <cell r="GC209">
            <v>6</v>
          </cell>
          <cell r="GD209">
            <v>0.1</v>
          </cell>
          <cell r="GE209">
            <v>-7.1</v>
          </cell>
          <cell r="GF209">
            <v>-1.9</v>
          </cell>
          <cell r="GG209">
            <v>-2.5</v>
          </cell>
          <cell r="GH209">
            <v>1.1000000000000001</v>
          </cell>
          <cell r="GI209">
            <v>0.4</v>
          </cell>
          <cell r="GJ209">
            <v>2.6</v>
          </cell>
          <cell r="GK209">
            <v>-2.7</v>
          </cell>
          <cell r="GL209">
            <v>0.7</v>
          </cell>
          <cell r="GM209">
            <v>-2.6</v>
          </cell>
          <cell r="GN209">
            <v>-5.2</v>
          </cell>
          <cell r="GO209">
            <v>-3.6</v>
          </cell>
          <cell r="GP209">
            <v>0.5</v>
          </cell>
          <cell r="GQ209">
            <v>-1.1000000000000001</v>
          </cell>
          <cell r="GR209">
            <v>-0.4</v>
          </cell>
          <cell r="GS209">
            <v>2</v>
          </cell>
          <cell r="GT209">
            <v>-6.5</v>
          </cell>
          <cell r="GU209">
            <v>-0.7</v>
          </cell>
          <cell r="GV209">
            <v>-9.5</v>
          </cell>
          <cell r="GW209">
            <v>-2.2999999999999998</v>
          </cell>
          <cell r="GX209">
            <v>-4.0999999999999996</v>
          </cell>
          <cell r="GY209">
            <v>8.6999999999999993</v>
          </cell>
          <cell r="GZ209">
            <v>-3</v>
          </cell>
          <cell r="HA209">
            <v>-0.5</v>
          </cell>
          <cell r="HB209">
            <v>-1.6</v>
          </cell>
          <cell r="HC209">
            <v>-0.3</v>
          </cell>
          <cell r="HD209">
            <v>1.1000000000000001</v>
          </cell>
          <cell r="HE209">
            <v>1.2</v>
          </cell>
          <cell r="HF209">
            <v>1.8</v>
          </cell>
          <cell r="HG209">
            <v>-2.1</v>
          </cell>
          <cell r="HH209">
            <v>0.4</v>
          </cell>
          <cell r="HI209">
            <v>-0.7</v>
          </cell>
          <cell r="HJ209">
            <v>0.6</v>
          </cell>
          <cell r="HK209">
            <v>1</v>
          </cell>
          <cell r="HL209">
            <v>8347</v>
          </cell>
          <cell r="HM209">
            <v>1467</v>
          </cell>
          <cell r="HN209">
            <v>9819</v>
          </cell>
          <cell r="HO209">
            <v>2861</v>
          </cell>
          <cell r="HP209">
            <v>4611</v>
          </cell>
          <cell r="HQ209">
            <v>2820</v>
          </cell>
          <cell r="HR209">
            <v>3194</v>
          </cell>
          <cell r="HS209">
            <v>12304</v>
          </cell>
          <cell r="HT209">
            <v>2519</v>
          </cell>
          <cell r="HU209">
            <v>14268</v>
          </cell>
          <cell r="HV209">
            <v>6025</v>
          </cell>
          <cell r="HW209">
            <v>4599</v>
          </cell>
          <cell r="HX209">
            <v>4016</v>
          </cell>
          <cell r="HY209">
            <v>4554</v>
          </cell>
          <cell r="HZ209">
            <v>5566</v>
          </cell>
          <cell r="IA209">
            <v>24772</v>
          </cell>
          <cell r="IB209">
            <v>5897</v>
          </cell>
          <cell r="IC209">
            <v>302</v>
          </cell>
          <cell r="ID209">
            <v>3738</v>
          </cell>
          <cell r="IE209">
            <v>9949</v>
          </cell>
          <cell r="IF209">
            <v>5907</v>
          </cell>
          <cell r="IG209">
            <v>5138</v>
          </cell>
          <cell r="IH209">
            <v>13796</v>
          </cell>
          <cell r="II209">
            <v>24881</v>
          </cell>
          <cell r="IJ209">
            <v>13444</v>
          </cell>
          <cell r="IK209">
            <v>14730</v>
          </cell>
          <cell r="IL209">
            <v>8788</v>
          </cell>
          <cell r="IM209">
            <v>5419</v>
          </cell>
          <cell r="IN209">
            <v>1678</v>
          </cell>
          <cell r="IO209">
            <v>2414</v>
          </cell>
          <cell r="IP209">
            <v>7106</v>
          </cell>
          <cell r="IQ209">
            <v>16612</v>
          </cell>
        </row>
        <row r="210">
          <cell r="B210">
            <v>8649</v>
          </cell>
          <cell r="C210">
            <v>1479</v>
          </cell>
          <cell r="D210">
            <v>10134</v>
          </cell>
          <cell r="E210">
            <v>3204</v>
          </cell>
          <cell r="F210">
            <v>4647</v>
          </cell>
          <cell r="G210">
            <v>3356</v>
          </cell>
          <cell r="H210">
            <v>3466</v>
          </cell>
          <cell r="I210">
            <v>13373</v>
          </cell>
          <cell r="J210">
            <v>2482</v>
          </cell>
          <cell r="K210">
            <v>15371</v>
          </cell>
          <cell r="L210">
            <v>6285</v>
          </cell>
          <cell r="M210">
            <v>4961</v>
          </cell>
          <cell r="N210">
            <v>4062</v>
          </cell>
          <cell r="O210">
            <v>5004</v>
          </cell>
          <cell r="P210">
            <v>5849</v>
          </cell>
          <cell r="Q210">
            <v>26048</v>
          </cell>
          <cell r="R210">
            <v>5891</v>
          </cell>
          <cell r="S210">
            <v>340</v>
          </cell>
          <cell r="T210">
            <v>3532</v>
          </cell>
          <cell r="U210">
            <v>9826</v>
          </cell>
          <cell r="V210">
            <v>6253</v>
          </cell>
          <cell r="W210">
            <v>5760</v>
          </cell>
          <cell r="X210">
            <v>14567</v>
          </cell>
          <cell r="Y210">
            <v>26648</v>
          </cell>
          <cell r="Z210">
            <v>14038</v>
          </cell>
          <cell r="AA210">
            <v>15479</v>
          </cell>
          <cell r="AB210">
            <v>8772</v>
          </cell>
          <cell r="AC210">
            <v>5792</v>
          </cell>
          <cell r="AD210">
            <v>1702</v>
          </cell>
          <cell r="AE210">
            <v>2498</v>
          </cell>
          <cell r="AF210">
            <v>7319</v>
          </cell>
          <cell r="AG210">
            <v>17280</v>
          </cell>
          <cell r="AH210">
            <v>3983</v>
          </cell>
          <cell r="AI210">
            <v>4620</v>
          </cell>
          <cell r="AJ210">
            <v>8553</v>
          </cell>
          <cell r="AK210">
            <v>21069</v>
          </cell>
          <cell r="AL210">
            <v>8355</v>
          </cell>
          <cell r="AM210">
            <v>29192</v>
          </cell>
          <cell r="AN210">
            <v>1184</v>
          </cell>
          <cell r="AO210">
            <v>7584</v>
          </cell>
          <cell r="AP210">
            <v>8691</v>
          </cell>
          <cell r="AQ210">
            <v>3422</v>
          </cell>
          <cell r="AR210">
            <v>17544</v>
          </cell>
          <cell r="AS210">
            <v>20672</v>
          </cell>
          <cell r="AT210">
            <v>11194</v>
          </cell>
          <cell r="AU210">
            <v>19483</v>
          </cell>
          <cell r="AV210">
            <v>17721</v>
          </cell>
          <cell r="AW210">
            <v>21581</v>
          </cell>
          <cell r="AX210">
            <v>3020</v>
          </cell>
          <cell r="AY210">
            <v>6699</v>
          </cell>
          <cell r="AZ210">
            <v>32611</v>
          </cell>
          <cell r="BA210">
            <v>318662</v>
          </cell>
          <cell r="BB210">
            <v>26388</v>
          </cell>
          <cell r="BC210">
            <v>2332</v>
          </cell>
          <cell r="BD210">
            <v>347096</v>
          </cell>
          <cell r="BE210">
            <v>-0.8</v>
          </cell>
          <cell r="BF210">
            <v>0.1</v>
          </cell>
          <cell r="BG210">
            <v>-0.7</v>
          </cell>
          <cell r="BH210">
            <v>0.8</v>
          </cell>
          <cell r="BI210">
            <v>-2.9</v>
          </cell>
          <cell r="BJ210">
            <v>9.6999999999999993</v>
          </cell>
          <cell r="BK210">
            <v>0.5</v>
          </cell>
          <cell r="BL210">
            <v>1.5</v>
          </cell>
          <cell r="BM210">
            <v>-0.8</v>
          </cell>
          <cell r="BN210">
            <v>1.4</v>
          </cell>
          <cell r="BO210">
            <v>1.6</v>
          </cell>
          <cell r="BP210">
            <v>1.2</v>
          </cell>
          <cell r="BQ210">
            <v>-4.0999999999999996</v>
          </cell>
          <cell r="BR210">
            <v>0.4</v>
          </cell>
          <cell r="BS210">
            <v>-3</v>
          </cell>
          <cell r="BT210">
            <v>-1</v>
          </cell>
          <cell r="BU210">
            <v>0.1</v>
          </cell>
          <cell r="BV210">
            <v>-0.1</v>
          </cell>
          <cell r="BW210">
            <v>0.3</v>
          </cell>
          <cell r="BX210">
            <v>0.3</v>
          </cell>
          <cell r="BY210">
            <v>-2.1</v>
          </cell>
          <cell r="BZ210">
            <v>0</v>
          </cell>
          <cell r="CA210">
            <v>-1.6</v>
          </cell>
          <cell r="CB210">
            <v>-1.3</v>
          </cell>
          <cell r="CC210">
            <v>0.8</v>
          </cell>
          <cell r="CD210">
            <v>0.7</v>
          </cell>
          <cell r="CE210">
            <v>-0.2</v>
          </cell>
          <cell r="CF210">
            <v>0.4</v>
          </cell>
          <cell r="CG210">
            <v>-1</v>
          </cell>
          <cell r="CH210">
            <v>-0.6</v>
          </cell>
          <cell r="CI210">
            <v>-0.6</v>
          </cell>
          <cell r="CJ210">
            <v>-0.3</v>
          </cell>
          <cell r="CK210">
            <v>-0.1</v>
          </cell>
          <cell r="CL210">
            <v>-0.5</v>
          </cell>
          <cell r="CM210">
            <v>-0.3</v>
          </cell>
          <cell r="CN210">
            <v>0.8</v>
          </cell>
          <cell r="CO210">
            <v>-1.7</v>
          </cell>
          <cell r="CP210">
            <v>0.3</v>
          </cell>
          <cell r="CQ210">
            <v>-6.2</v>
          </cell>
          <cell r="CR210">
            <v>1.9</v>
          </cell>
          <cell r="CS210">
            <v>0.3</v>
          </cell>
          <cell r="CT210">
            <v>7.7</v>
          </cell>
          <cell r="CU210">
            <v>-0.3</v>
          </cell>
          <cell r="CV210">
            <v>1.4</v>
          </cell>
          <cell r="CW210">
            <v>-0.2</v>
          </cell>
          <cell r="CX210">
            <v>-1.1000000000000001</v>
          </cell>
          <cell r="CY210">
            <v>0.7</v>
          </cell>
          <cell r="CZ210">
            <v>1.6</v>
          </cell>
          <cell r="DA210">
            <v>0.7</v>
          </cell>
          <cell r="DB210">
            <v>-0.5</v>
          </cell>
          <cell r="DC210">
            <v>0</v>
          </cell>
          <cell r="DD210">
            <v>0.2</v>
          </cell>
          <cell r="DE210">
            <v>0.1</v>
          </cell>
          <cell r="DF210">
            <v>0.6</v>
          </cell>
          <cell r="DG210">
            <v>8319</v>
          </cell>
          <cell r="DH210">
            <v>1466</v>
          </cell>
          <cell r="DI210">
            <v>9795</v>
          </cell>
          <cell r="DJ210">
            <v>3136</v>
          </cell>
          <cell r="DK210">
            <v>4471</v>
          </cell>
          <cell r="DL210">
            <v>3402</v>
          </cell>
          <cell r="DM210">
            <v>3501</v>
          </cell>
          <cell r="DN210">
            <v>13169</v>
          </cell>
          <cell r="DO210">
            <v>2527</v>
          </cell>
          <cell r="DP210">
            <v>15163</v>
          </cell>
          <cell r="DQ210">
            <v>6364</v>
          </cell>
          <cell r="DR210">
            <v>5136</v>
          </cell>
          <cell r="DS210">
            <v>4165</v>
          </cell>
          <cell r="DT210">
            <v>4875</v>
          </cell>
          <cell r="DU210">
            <v>5909</v>
          </cell>
          <cell r="DV210">
            <v>26241</v>
          </cell>
          <cell r="DW210">
            <v>5964</v>
          </cell>
          <cell r="DX210">
            <v>341</v>
          </cell>
          <cell r="DY210">
            <v>3509</v>
          </cell>
          <cell r="DZ210">
            <v>9867</v>
          </cell>
          <cell r="EA210">
            <v>6140</v>
          </cell>
          <cell r="EB210">
            <v>5757</v>
          </cell>
          <cell r="EC210">
            <v>14245</v>
          </cell>
          <cell r="ED210">
            <v>26228</v>
          </cell>
          <cell r="EE210">
            <v>13952</v>
          </cell>
          <cell r="EF210">
            <v>15553</v>
          </cell>
          <cell r="EG210">
            <v>8735</v>
          </cell>
          <cell r="EH210">
            <v>5826</v>
          </cell>
          <cell r="EI210">
            <v>1703</v>
          </cell>
          <cell r="EJ210">
            <v>2468</v>
          </cell>
          <cell r="EK210">
            <v>7169</v>
          </cell>
          <cell r="EL210">
            <v>17123</v>
          </cell>
          <cell r="EM210">
            <v>3980</v>
          </cell>
          <cell r="EN210">
            <v>4579</v>
          </cell>
          <cell r="EO210">
            <v>8511</v>
          </cell>
          <cell r="EP210">
            <v>21106</v>
          </cell>
          <cell r="EQ210">
            <v>8472</v>
          </cell>
          <cell r="ER210">
            <v>29567</v>
          </cell>
          <cell r="ES210">
            <v>1078</v>
          </cell>
          <cell r="ET210">
            <v>7685</v>
          </cell>
          <cell r="EU210">
            <v>8640</v>
          </cell>
          <cell r="EV210">
            <v>3441</v>
          </cell>
          <cell r="EW210">
            <v>17676</v>
          </cell>
          <cell r="EX210">
            <v>20824</v>
          </cell>
          <cell r="EY210">
            <v>11322</v>
          </cell>
          <cell r="EZ210">
            <v>19572</v>
          </cell>
          <cell r="FA210">
            <v>17753</v>
          </cell>
          <cell r="FB210">
            <v>21544</v>
          </cell>
          <cell r="FC210">
            <v>2997</v>
          </cell>
          <cell r="FD210">
            <v>6848</v>
          </cell>
          <cell r="FE210">
            <v>32641</v>
          </cell>
          <cell r="FF210">
            <v>318419</v>
          </cell>
          <cell r="FG210">
            <v>26496</v>
          </cell>
          <cell r="FH210">
            <v>2988</v>
          </cell>
          <cell r="FI210">
            <v>347600</v>
          </cell>
          <cell r="FJ210">
            <v>-3.2</v>
          </cell>
          <cell r="FK210">
            <v>-0.1</v>
          </cell>
          <cell r="FL210">
            <v>-2.7</v>
          </cell>
          <cell r="FM210">
            <v>-1.4</v>
          </cell>
          <cell r="FN210">
            <v>-9.3000000000000007</v>
          </cell>
          <cell r="FO210">
            <v>12.4</v>
          </cell>
          <cell r="FP210">
            <v>4</v>
          </cell>
          <cell r="FQ210">
            <v>-0.5</v>
          </cell>
          <cell r="FR210">
            <v>-1.9</v>
          </cell>
          <cell r="FS210">
            <v>-0.6</v>
          </cell>
          <cell r="FT210">
            <v>3.7</v>
          </cell>
          <cell r="FU210">
            <v>9.6</v>
          </cell>
          <cell r="FV210">
            <v>-0.1</v>
          </cell>
          <cell r="FW210">
            <v>-2.2000000000000002</v>
          </cell>
          <cell r="FX210">
            <v>-1.5</v>
          </cell>
          <cell r="FY210">
            <v>0.9</v>
          </cell>
          <cell r="FZ210">
            <v>1.5</v>
          </cell>
          <cell r="GA210">
            <v>0.7</v>
          </cell>
          <cell r="GB210">
            <v>-5.3</v>
          </cell>
          <cell r="GC210">
            <v>-1.4</v>
          </cell>
          <cell r="GD210">
            <v>-6</v>
          </cell>
          <cell r="GE210">
            <v>4</v>
          </cell>
          <cell r="GF210">
            <v>-4.5999999999999996</v>
          </cell>
          <cell r="GG210">
            <v>-3</v>
          </cell>
          <cell r="GH210">
            <v>-0.4</v>
          </cell>
          <cell r="GI210">
            <v>1.3</v>
          </cell>
          <cell r="GJ210">
            <v>-1.9</v>
          </cell>
          <cell r="GK210">
            <v>2.1</v>
          </cell>
          <cell r="GL210">
            <v>-1.8</v>
          </cell>
          <cell r="GM210">
            <v>-0.9</v>
          </cell>
          <cell r="GN210">
            <v>-2.1</v>
          </cell>
          <cell r="GO210">
            <v>-0.6</v>
          </cell>
          <cell r="GP210">
            <v>-0.6</v>
          </cell>
          <cell r="GQ210">
            <v>-2</v>
          </cell>
          <cell r="GR210">
            <v>-1.4</v>
          </cell>
          <cell r="GS210">
            <v>0.7</v>
          </cell>
          <cell r="GT210">
            <v>6.6</v>
          </cell>
          <cell r="GU210">
            <v>2.6</v>
          </cell>
          <cell r="GV210">
            <v>-15.8</v>
          </cell>
          <cell r="GW210">
            <v>6.4</v>
          </cell>
          <cell r="GX210">
            <v>2</v>
          </cell>
          <cell r="GY210">
            <v>8.6999999999999993</v>
          </cell>
          <cell r="GZ210">
            <v>2.1</v>
          </cell>
          <cell r="HA210">
            <v>3.6</v>
          </cell>
          <cell r="HB210">
            <v>2</v>
          </cell>
          <cell r="HC210">
            <v>-0.4</v>
          </cell>
          <cell r="HD210">
            <v>0.8</v>
          </cell>
          <cell r="HE210">
            <v>1.6</v>
          </cell>
          <cell r="HF210">
            <v>-0.3</v>
          </cell>
          <cell r="HG210">
            <v>3.2</v>
          </cell>
          <cell r="HH210">
            <v>0.1</v>
          </cell>
          <cell r="HI210">
            <v>0.4</v>
          </cell>
          <cell r="HJ210">
            <v>0.4</v>
          </cell>
          <cell r="HK210">
            <v>0.6</v>
          </cell>
          <cell r="HL210">
            <v>5513</v>
          </cell>
          <cell r="HM210">
            <v>1460</v>
          </cell>
          <cell r="HN210">
            <v>7018</v>
          </cell>
          <cell r="HO210">
            <v>3242</v>
          </cell>
          <cell r="HP210">
            <v>4523</v>
          </cell>
          <cell r="HQ210">
            <v>3498</v>
          </cell>
          <cell r="HR210">
            <v>3502</v>
          </cell>
          <cell r="HS210">
            <v>13411</v>
          </cell>
          <cell r="HT210">
            <v>2533</v>
          </cell>
          <cell r="HU210">
            <v>15422</v>
          </cell>
          <cell r="HV210">
            <v>6255</v>
          </cell>
          <cell r="HW210">
            <v>5098</v>
          </cell>
          <cell r="HX210">
            <v>4006</v>
          </cell>
          <cell r="HY210">
            <v>4987</v>
          </cell>
          <cell r="HZ210">
            <v>5857</v>
          </cell>
          <cell r="IA210">
            <v>26014</v>
          </cell>
          <cell r="IB210">
            <v>5934</v>
          </cell>
          <cell r="IC210">
            <v>363</v>
          </cell>
          <cell r="ID210">
            <v>3504</v>
          </cell>
          <cell r="IE210">
            <v>9820</v>
          </cell>
          <cell r="IF210">
            <v>6161</v>
          </cell>
          <cell r="IG210">
            <v>6126</v>
          </cell>
          <cell r="IH210">
            <v>14148</v>
          </cell>
          <cell r="II210">
            <v>26550</v>
          </cell>
          <cell r="IJ210">
            <v>13899</v>
          </cell>
          <cell r="IK210">
            <v>15022</v>
          </cell>
          <cell r="IL210">
            <v>8431</v>
          </cell>
          <cell r="IM210">
            <v>5846</v>
          </cell>
          <cell r="IN210">
            <v>1633</v>
          </cell>
          <cell r="IO210">
            <v>2404</v>
          </cell>
          <cell r="IP210">
            <v>6927</v>
          </cell>
          <cell r="IQ210">
            <v>16754</v>
          </cell>
        </row>
        <row r="211">
          <cell r="B211">
            <v>8719</v>
          </cell>
          <cell r="C211">
            <v>1490</v>
          </cell>
          <cell r="D211">
            <v>10214</v>
          </cell>
          <cell r="E211">
            <v>3258</v>
          </cell>
          <cell r="F211">
            <v>4550</v>
          </cell>
          <cell r="G211">
            <v>3682</v>
          </cell>
          <cell r="H211">
            <v>3514</v>
          </cell>
          <cell r="I211">
            <v>13693</v>
          </cell>
          <cell r="J211">
            <v>2421</v>
          </cell>
          <cell r="K211">
            <v>15696</v>
          </cell>
          <cell r="L211">
            <v>6383</v>
          </cell>
          <cell r="M211">
            <v>5176</v>
          </cell>
          <cell r="N211">
            <v>4013</v>
          </cell>
          <cell r="O211">
            <v>5232</v>
          </cell>
          <cell r="P211">
            <v>5828</v>
          </cell>
          <cell r="Q211">
            <v>26487</v>
          </cell>
          <cell r="R211">
            <v>5911</v>
          </cell>
          <cell r="S211">
            <v>340</v>
          </cell>
          <cell r="T211">
            <v>3546</v>
          </cell>
          <cell r="U211">
            <v>9840</v>
          </cell>
          <cell r="V211">
            <v>6288</v>
          </cell>
          <cell r="W211">
            <v>5802</v>
          </cell>
          <cell r="X211">
            <v>14401</v>
          </cell>
          <cell r="Y211">
            <v>26555</v>
          </cell>
          <cell r="Z211">
            <v>14288</v>
          </cell>
          <cell r="AA211">
            <v>15557</v>
          </cell>
          <cell r="AB211">
            <v>8711</v>
          </cell>
          <cell r="AC211">
            <v>5881</v>
          </cell>
          <cell r="AD211">
            <v>1685</v>
          </cell>
          <cell r="AE211">
            <v>2497</v>
          </cell>
          <cell r="AF211">
            <v>7337</v>
          </cell>
          <cell r="AG211">
            <v>17360</v>
          </cell>
          <cell r="AH211">
            <v>4008</v>
          </cell>
          <cell r="AI211">
            <v>4641</v>
          </cell>
          <cell r="AJ211">
            <v>8597</v>
          </cell>
          <cell r="AK211">
            <v>21112</v>
          </cell>
          <cell r="AL211">
            <v>8201</v>
          </cell>
          <cell r="AM211">
            <v>29243</v>
          </cell>
          <cell r="AN211">
            <v>1199</v>
          </cell>
          <cell r="AO211">
            <v>7626</v>
          </cell>
          <cell r="AP211">
            <v>8763</v>
          </cell>
          <cell r="AQ211">
            <v>3541</v>
          </cell>
          <cell r="AR211">
            <v>17716</v>
          </cell>
          <cell r="AS211">
            <v>20990</v>
          </cell>
          <cell r="AT211">
            <v>11324</v>
          </cell>
          <cell r="AU211">
            <v>19367</v>
          </cell>
          <cell r="AV211">
            <v>17809</v>
          </cell>
          <cell r="AW211">
            <v>21955</v>
          </cell>
          <cell r="AX211">
            <v>3019</v>
          </cell>
          <cell r="AY211">
            <v>6706</v>
          </cell>
          <cell r="AZ211">
            <v>32586</v>
          </cell>
          <cell r="BA211">
            <v>321104</v>
          </cell>
          <cell r="BB211">
            <v>26298</v>
          </cell>
          <cell r="BC211">
            <v>1918</v>
          </cell>
          <cell r="BD211">
            <v>349069</v>
          </cell>
          <cell r="BE211">
            <v>0.8</v>
          </cell>
          <cell r="BF211">
            <v>0.7</v>
          </cell>
          <cell r="BG211">
            <v>0.8</v>
          </cell>
          <cell r="BH211">
            <v>1.7</v>
          </cell>
          <cell r="BI211">
            <v>-2.1</v>
          </cell>
          <cell r="BJ211">
            <v>9.6999999999999993</v>
          </cell>
          <cell r="BK211">
            <v>1.4</v>
          </cell>
          <cell r="BL211">
            <v>2.4</v>
          </cell>
          <cell r="BM211">
            <v>-2.4</v>
          </cell>
          <cell r="BN211">
            <v>2.1</v>
          </cell>
          <cell r="BO211">
            <v>1.6</v>
          </cell>
          <cell r="BP211">
            <v>4.3</v>
          </cell>
          <cell r="BQ211">
            <v>-1.2</v>
          </cell>
          <cell r="BR211">
            <v>4.5999999999999996</v>
          </cell>
          <cell r="BS211">
            <v>-0.4</v>
          </cell>
          <cell r="BT211">
            <v>1.7</v>
          </cell>
          <cell r="BU211">
            <v>0.3</v>
          </cell>
          <cell r="BV211">
            <v>0.1</v>
          </cell>
          <cell r="BW211">
            <v>0.4</v>
          </cell>
          <cell r="BX211">
            <v>0.1</v>
          </cell>
          <cell r="BY211">
            <v>0.6</v>
          </cell>
          <cell r="BZ211">
            <v>0.7</v>
          </cell>
          <cell r="CA211">
            <v>-1.1000000000000001</v>
          </cell>
          <cell r="CB211">
            <v>-0.3</v>
          </cell>
          <cell r="CC211">
            <v>1.8</v>
          </cell>
          <cell r="CD211">
            <v>0.5</v>
          </cell>
          <cell r="CE211">
            <v>-0.7</v>
          </cell>
          <cell r="CF211">
            <v>1.5</v>
          </cell>
          <cell r="CG211">
            <v>-1</v>
          </cell>
          <cell r="CH211">
            <v>0</v>
          </cell>
          <cell r="CI211">
            <v>0.3</v>
          </cell>
          <cell r="CJ211">
            <v>0.5</v>
          </cell>
          <cell r="CK211">
            <v>0.6</v>
          </cell>
          <cell r="CL211">
            <v>0.5</v>
          </cell>
          <cell r="CM211">
            <v>0.5</v>
          </cell>
          <cell r="CN211">
            <v>0.2</v>
          </cell>
          <cell r="CO211">
            <v>-1.8</v>
          </cell>
          <cell r="CP211">
            <v>0.2</v>
          </cell>
          <cell r="CQ211">
            <v>1.2</v>
          </cell>
          <cell r="CR211">
            <v>0.6</v>
          </cell>
          <cell r="CS211">
            <v>0.8</v>
          </cell>
          <cell r="CT211">
            <v>3.5</v>
          </cell>
          <cell r="CU211">
            <v>1</v>
          </cell>
          <cell r="CV211">
            <v>1.5</v>
          </cell>
          <cell r="CW211">
            <v>1.2</v>
          </cell>
          <cell r="CX211">
            <v>-0.6</v>
          </cell>
          <cell r="CY211">
            <v>0.5</v>
          </cell>
          <cell r="CZ211">
            <v>1.7</v>
          </cell>
          <cell r="DA211">
            <v>0</v>
          </cell>
          <cell r="DB211">
            <v>0.1</v>
          </cell>
          <cell r="DC211">
            <v>-0.1</v>
          </cell>
          <cell r="DD211">
            <v>0.8</v>
          </cell>
          <cell r="DE211">
            <v>-0.3</v>
          </cell>
          <cell r="DF211">
            <v>0.6</v>
          </cell>
          <cell r="DG211">
            <v>8966</v>
          </cell>
          <cell r="DH211">
            <v>1503</v>
          </cell>
          <cell r="DI211">
            <v>10471</v>
          </cell>
          <cell r="DJ211">
            <v>3295</v>
          </cell>
          <cell r="DK211">
            <v>4612</v>
          </cell>
          <cell r="DL211">
            <v>3742</v>
          </cell>
          <cell r="DM211">
            <v>3598</v>
          </cell>
          <cell r="DN211">
            <v>13899</v>
          </cell>
          <cell r="DO211">
            <v>2310</v>
          </cell>
          <cell r="DP211">
            <v>15877</v>
          </cell>
          <cell r="DQ211">
            <v>6405</v>
          </cell>
          <cell r="DR211">
            <v>5117</v>
          </cell>
          <cell r="DS211">
            <v>3935</v>
          </cell>
          <cell r="DT211">
            <v>5167</v>
          </cell>
          <cell r="DU211">
            <v>5674</v>
          </cell>
          <cell r="DV211">
            <v>26188</v>
          </cell>
          <cell r="DW211">
            <v>5805</v>
          </cell>
          <cell r="DX211">
            <v>343</v>
          </cell>
          <cell r="DY211">
            <v>3395</v>
          </cell>
          <cell r="DZ211">
            <v>9579</v>
          </cell>
          <cell r="EA211">
            <v>6179</v>
          </cell>
          <cell r="EB211">
            <v>5993</v>
          </cell>
          <cell r="EC211">
            <v>14562</v>
          </cell>
          <cell r="ED211">
            <v>26788</v>
          </cell>
          <cell r="EE211">
            <v>14198</v>
          </cell>
          <cell r="EF211">
            <v>15497</v>
          </cell>
          <cell r="EG211">
            <v>8679</v>
          </cell>
          <cell r="EH211">
            <v>5905</v>
          </cell>
          <cell r="EI211">
            <v>1674</v>
          </cell>
          <cell r="EJ211">
            <v>2564</v>
          </cell>
          <cell r="EK211">
            <v>7415</v>
          </cell>
          <cell r="EL211">
            <v>17515</v>
          </cell>
          <cell r="EM211">
            <v>3973</v>
          </cell>
          <cell r="EN211">
            <v>4569</v>
          </cell>
          <cell r="EO211">
            <v>8492</v>
          </cell>
          <cell r="EP211">
            <v>21030</v>
          </cell>
          <cell r="EQ211">
            <v>8200</v>
          </cell>
          <cell r="ER211">
            <v>29190</v>
          </cell>
          <cell r="ES211">
            <v>1256</v>
          </cell>
          <cell r="ET211">
            <v>7764</v>
          </cell>
          <cell r="EU211">
            <v>8970</v>
          </cell>
          <cell r="EV211">
            <v>3665</v>
          </cell>
          <cell r="EW211">
            <v>17696</v>
          </cell>
          <cell r="EX211">
            <v>21137</v>
          </cell>
          <cell r="EY211">
            <v>11437</v>
          </cell>
          <cell r="EZ211">
            <v>19219</v>
          </cell>
          <cell r="FA211">
            <v>17773</v>
          </cell>
          <cell r="FB211">
            <v>21934</v>
          </cell>
          <cell r="FC211">
            <v>3055</v>
          </cell>
          <cell r="FD211">
            <v>6525</v>
          </cell>
          <cell r="FE211">
            <v>32558</v>
          </cell>
          <cell r="FF211">
            <v>321270</v>
          </cell>
          <cell r="FG211">
            <v>26233</v>
          </cell>
          <cell r="FH211">
            <v>1294</v>
          </cell>
          <cell r="FI211">
            <v>348557</v>
          </cell>
          <cell r="FJ211">
            <v>7.8</v>
          </cell>
          <cell r="FK211">
            <v>2.5</v>
          </cell>
          <cell r="FL211">
            <v>6.9</v>
          </cell>
          <cell r="FM211">
            <v>5.0999999999999996</v>
          </cell>
          <cell r="FN211">
            <v>3.2</v>
          </cell>
          <cell r="FO211">
            <v>10</v>
          </cell>
          <cell r="FP211">
            <v>2.8</v>
          </cell>
          <cell r="FQ211">
            <v>5.5</v>
          </cell>
          <cell r="FR211">
            <v>-8.6</v>
          </cell>
          <cell r="FS211">
            <v>4.7</v>
          </cell>
          <cell r="FT211">
            <v>0.6</v>
          </cell>
          <cell r="FU211">
            <v>-0.4</v>
          </cell>
          <cell r="FV211">
            <v>-5.5</v>
          </cell>
          <cell r="FW211">
            <v>6</v>
          </cell>
          <cell r="FX211">
            <v>-4</v>
          </cell>
          <cell r="FY211">
            <v>-0.2</v>
          </cell>
          <cell r="FZ211">
            <v>-2.7</v>
          </cell>
          <cell r="GA211">
            <v>0.5</v>
          </cell>
          <cell r="GB211">
            <v>-3.3</v>
          </cell>
          <cell r="GC211">
            <v>-2.9</v>
          </cell>
          <cell r="GD211">
            <v>0.6</v>
          </cell>
          <cell r="GE211">
            <v>4.0999999999999996</v>
          </cell>
          <cell r="GF211">
            <v>2.2000000000000002</v>
          </cell>
          <cell r="GG211">
            <v>2.1</v>
          </cell>
          <cell r="GH211">
            <v>1.8</v>
          </cell>
          <cell r="GI211">
            <v>-0.4</v>
          </cell>
          <cell r="GJ211">
            <v>-0.6</v>
          </cell>
          <cell r="GK211">
            <v>1.4</v>
          </cell>
          <cell r="GL211">
            <v>-1.7</v>
          </cell>
          <cell r="GM211">
            <v>3.9</v>
          </cell>
          <cell r="GN211">
            <v>3.4</v>
          </cell>
          <cell r="GO211">
            <v>2.2999999999999998</v>
          </cell>
          <cell r="GP211">
            <v>-0.2</v>
          </cell>
          <cell r="GQ211">
            <v>-0.2</v>
          </cell>
          <cell r="GR211">
            <v>-0.2</v>
          </cell>
          <cell r="GS211">
            <v>-0.4</v>
          </cell>
          <cell r="GT211">
            <v>-3.2</v>
          </cell>
          <cell r="GU211">
            <v>-1.3</v>
          </cell>
          <cell r="GV211">
            <v>16.5</v>
          </cell>
          <cell r="GW211">
            <v>1</v>
          </cell>
          <cell r="GX211">
            <v>3.8</v>
          </cell>
          <cell r="GY211">
            <v>6.5</v>
          </cell>
          <cell r="GZ211">
            <v>0.1</v>
          </cell>
          <cell r="HA211">
            <v>1.5</v>
          </cell>
          <cell r="HB211">
            <v>1</v>
          </cell>
          <cell r="HC211">
            <v>-1.8</v>
          </cell>
          <cell r="HD211">
            <v>0.1</v>
          </cell>
          <cell r="HE211">
            <v>1.8</v>
          </cell>
          <cell r="HF211">
            <v>1.9</v>
          </cell>
          <cell r="HG211">
            <v>-4.7</v>
          </cell>
          <cell r="HH211">
            <v>-0.3</v>
          </cell>
          <cell r="HI211">
            <v>0.9</v>
          </cell>
          <cell r="HJ211">
            <v>-1</v>
          </cell>
          <cell r="HK211">
            <v>0.3</v>
          </cell>
          <cell r="HL211">
            <v>5480</v>
          </cell>
          <cell r="HM211">
            <v>1505</v>
          </cell>
          <cell r="HN211">
            <v>7041</v>
          </cell>
          <cell r="HO211">
            <v>3376</v>
          </cell>
          <cell r="HP211">
            <v>4746</v>
          </cell>
          <cell r="HQ211">
            <v>3821</v>
          </cell>
          <cell r="HR211">
            <v>3631</v>
          </cell>
          <cell r="HS211">
            <v>14205</v>
          </cell>
          <cell r="HT211">
            <v>2196</v>
          </cell>
          <cell r="HU211">
            <v>16163</v>
          </cell>
          <cell r="HV211">
            <v>6419</v>
          </cell>
          <cell r="HW211">
            <v>5280</v>
          </cell>
          <cell r="HX211">
            <v>4064</v>
          </cell>
          <cell r="HY211">
            <v>5366</v>
          </cell>
          <cell r="HZ211">
            <v>5874</v>
          </cell>
          <cell r="IA211">
            <v>26904</v>
          </cell>
          <cell r="IB211">
            <v>5950</v>
          </cell>
          <cell r="IC211">
            <v>381</v>
          </cell>
          <cell r="ID211">
            <v>3351</v>
          </cell>
          <cell r="IE211">
            <v>9707</v>
          </cell>
          <cell r="IF211">
            <v>6465</v>
          </cell>
          <cell r="IG211">
            <v>5793</v>
          </cell>
          <cell r="IH211">
            <v>14853</v>
          </cell>
          <cell r="II211">
            <v>27190</v>
          </cell>
          <cell r="IJ211">
            <v>14323</v>
          </cell>
          <cell r="IK211">
            <v>15179</v>
          </cell>
          <cell r="IL211">
            <v>8687</v>
          </cell>
          <cell r="IM211">
            <v>5939</v>
          </cell>
          <cell r="IN211">
            <v>1737</v>
          </cell>
          <cell r="IO211">
            <v>2675</v>
          </cell>
          <cell r="IP211">
            <v>7424</v>
          </cell>
          <cell r="IQ211">
            <v>17724</v>
          </cell>
        </row>
        <row r="212">
          <cell r="B212">
            <v>8711</v>
          </cell>
          <cell r="C212">
            <v>1477</v>
          </cell>
          <cell r="D212">
            <v>10192</v>
          </cell>
          <cell r="E212">
            <v>3332</v>
          </cell>
          <cell r="F212">
            <v>4645</v>
          </cell>
          <cell r="G212">
            <v>3853</v>
          </cell>
          <cell r="H212">
            <v>3587</v>
          </cell>
          <cell r="I212">
            <v>14085</v>
          </cell>
          <cell r="J212">
            <v>2382</v>
          </cell>
          <cell r="K212">
            <v>16104</v>
          </cell>
          <cell r="L212">
            <v>6425</v>
          </cell>
          <cell r="M212">
            <v>5348</v>
          </cell>
          <cell r="N212">
            <v>4095</v>
          </cell>
          <cell r="O212">
            <v>5474</v>
          </cell>
          <cell r="P212">
            <v>5882</v>
          </cell>
          <cell r="Q212">
            <v>27117</v>
          </cell>
          <cell r="R212">
            <v>5910</v>
          </cell>
          <cell r="S212">
            <v>340</v>
          </cell>
          <cell r="T212">
            <v>3590</v>
          </cell>
          <cell r="U212">
            <v>9856</v>
          </cell>
          <cell r="V212">
            <v>6545</v>
          </cell>
          <cell r="W212">
            <v>5784</v>
          </cell>
          <cell r="X212">
            <v>14510</v>
          </cell>
          <cell r="Y212">
            <v>26885</v>
          </cell>
          <cell r="Z212">
            <v>14482</v>
          </cell>
          <cell r="AA212">
            <v>15614</v>
          </cell>
          <cell r="AB212">
            <v>8657</v>
          </cell>
          <cell r="AC212">
            <v>5993</v>
          </cell>
          <cell r="AD212">
            <v>1692</v>
          </cell>
          <cell r="AE212">
            <v>2504</v>
          </cell>
          <cell r="AF212">
            <v>7456</v>
          </cell>
          <cell r="AG212">
            <v>17607</v>
          </cell>
          <cell r="AH212">
            <v>4055</v>
          </cell>
          <cell r="AI212">
            <v>4714</v>
          </cell>
          <cell r="AJ212">
            <v>8718</v>
          </cell>
          <cell r="AK212">
            <v>21130</v>
          </cell>
          <cell r="AL212">
            <v>8100</v>
          </cell>
          <cell r="AM212">
            <v>29262</v>
          </cell>
          <cell r="AN212">
            <v>1290</v>
          </cell>
          <cell r="AO212">
            <v>7488</v>
          </cell>
          <cell r="AP212">
            <v>8761</v>
          </cell>
          <cell r="AQ212">
            <v>3616</v>
          </cell>
          <cell r="AR212">
            <v>18025</v>
          </cell>
          <cell r="AS212">
            <v>21366</v>
          </cell>
          <cell r="AT212">
            <v>11368</v>
          </cell>
          <cell r="AU212">
            <v>19520</v>
          </cell>
          <cell r="AV212">
            <v>17892</v>
          </cell>
          <cell r="AW212">
            <v>22251</v>
          </cell>
          <cell r="AX212">
            <v>2992</v>
          </cell>
          <cell r="AY212">
            <v>6740</v>
          </cell>
          <cell r="AZ212">
            <v>32606</v>
          </cell>
          <cell r="BA212">
            <v>324458</v>
          </cell>
          <cell r="BB212">
            <v>26219</v>
          </cell>
          <cell r="BC212">
            <v>326</v>
          </cell>
          <cell r="BD212">
            <v>350792</v>
          </cell>
          <cell r="BE212">
            <v>-0.1</v>
          </cell>
          <cell r="BF212">
            <v>-0.8</v>
          </cell>
          <cell r="BG212">
            <v>-0.2</v>
          </cell>
          <cell r="BH212">
            <v>2.2999999999999998</v>
          </cell>
          <cell r="BI212">
            <v>2.1</v>
          </cell>
          <cell r="BJ212">
            <v>4.5999999999999996</v>
          </cell>
          <cell r="BK212">
            <v>2.1</v>
          </cell>
          <cell r="BL212">
            <v>2.9</v>
          </cell>
          <cell r="BM212">
            <v>-1.6</v>
          </cell>
          <cell r="BN212">
            <v>2.6</v>
          </cell>
          <cell r="BO212">
            <v>0.7</v>
          </cell>
          <cell r="BP212">
            <v>3.3</v>
          </cell>
          <cell r="BQ212">
            <v>2</v>
          </cell>
          <cell r="BR212">
            <v>4.5999999999999996</v>
          </cell>
          <cell r="BS212">
            <v>0.9</v>
          </cell>
          <cell r="BT212">
            <v>2.4</v>
          </cell>
          <cell r="BU212">
            <v>0</v>
          </cell>
          <cell r="BV212">
            <v>0</v>
          </cell>
          <cell r="BW212">
            <v>1.3</v>
          </cell>
          <cell r="BX212">
            <v>0.2</v>
          </cell>
          <cell r="BY212">
            <v>4.0999999999999996</v>
          </cell>
          <cell r="BZ212">
            <v>-0.3</v>
          </cell>
          <cell r="CA212">
            <v>0.8</v>
          </cell>
          <cell r="CB212">
            <v>1.2</v>
          </cell>
          <cell r="CC212">
            <v>1.4</v>
          </cell>
          <cell r="CD212">
            <v>0.4</v>
          </cell>
          <cell r="CE212">
            <v>-0.6</v>
          </cell>
          <cell r="CF212">
            <v>1.9</v>
          </cell>
          <cell r="CG212">
            <v>0.4</v>
          </cell>
          <cell r="CH212">
            <v>0.3</v>
          </cell>
          <cell r="CI212">
            <v>1.6</v>
          </cell>
          <cell r="CJ212">
            <v>1.4</v>
          </cell>
          <cell r="CK212">
            <v>1.2</v>
          </cell>
          <cell r="CL212">
            <v>1.6</v>
          </cell>
          <cell r="CM212">
            <v>1.4</v>
          </cell>
          <cell r="CN212">
            <v>0.1</v>
          </cell>
          <cell r="CO212">
            <v>-1.2</v>
          </cell>
          <cell r="CP212">
            <v>0.1</v>
          </cell>
          <cell r="CQ212">
            <v>7.6</v>
          </cell>
          <cell r="CR212">
            <v>-1.8</v>
          </cell>
          <cell r="CS212">
            <v>0</v>
          </cell>
          <cell r="CT212">
            <v>2.1</v>
          </cell>
          <cell r="CU212">
            <v>1.7</v>
          </cell>
          <cell r="CV212">
            <v>1.8</v>
          </cell>
          <cell r="CW212">
            <v>0.4</v>
          </cell>
          <cell r="CX212">
            <v>0.8</v>
          </cell>
          <cell r="CY212">
            <v>0.5</v>
          </cell>
          <cell r="CZ212">
            <v>1.3</v>
          </cell>
          <cell r="DA212">
            <v>-0.9</v>
          </cell>
          <cell r="DB212">
            <v>0.5</v>
          </cell>
          <cell r="DC212">
            <v>0.1</v>
          </cell>
          <cell r="DD212">
            <v>1</v>
          </cell>
          <cell r="DE212">
            <v>-0.3</v>
          </cell>
          <cell r="DF212">
            <v>0.5</v>
          </cell>
          <cell r="DG212">
            <v>8950</v>
          </cell>
          <cell r="DH212">
            <v>1489</v>
          </cell>
          <cell r="DI212">
            <v>10439</v>
          </cell>
          <cell r="DJ212">
            <v>3356</v>
          </cell>
          <cell r="DK212">
            <v>4562</v>
          </cell>
          <cell r="DL212">
            <v>3785</v>
          </cell>
          <cell r="DM212">
            <v>3449</v>
          </cell>
          <cell r="DN212">
            <v>13927</v>
          </cell>
          <cell r="DO212">
            <v>2445</v>
          </cell>
          <cell r="DP212">
            <v>15956</v>
          </cell>
          <cell r="DQ212">
            <v>6301</v>
          </cell>
          <cell r="DR212">
            <v>5318</v>
          </cell>
          <cell r="DS212">
            <v>4030</v>
          </cell>
          <cell r="DT212">
            <v>5806</v>
          </cell>
          <cell r="DU212">
            <v>5975</v>
          </cell>
          <cell r="DV212">
            <v>27335</v>
          </cell>
          <cell r="DW212">
            <v>5993</v>
          </cell>
          <cell r="DX212">
            <v>338</v>
          </cell>
          <cell r="DY212">
            <v>3716</v>
          </cell>
          <cell r="DZ212">
            <v>10073</v>
          </cell>
          <cell r="EA212">
            <v>6613</v>
          </cell>
          <cell r="EB212">
            <v>5687</v>
          </cell>
          <cell r="EC212">
            <v>14505</v>
          </cell>
          <cell r="ED212">
            <v>26848</v>
          </cell>
          <cell r="EE212">
            <v>14682</v>
          </cell>
          <cell r="EF212">
            <v>15667</v>
          </cell>
          <cell r="EG212">
            <v>8698</v>
          </cell>
          <cell r="EH212">
            <v>5902</v>
          </cell>
          <cell r="EI212">
            <v>1692</v>
          </cell>
          <cell r="EJ212">
            <v>2463</v>
          </cell>
          <cell r="EK212">
            <v>7398</v>
          </cell>
          <cell r="EL212">
            <v>17422</v>
          </cell>
          <cell r="EM212">
            <v>4092</v>
          </cell>
          <cell r="EN212">
            <v>4848</v>
          </cell>
          <cell r="EO212">
            <v>8882</v>
          </cell>
          <cell r="EP212">
            <v>21144</v>
          </cell>
          <cell r="EQ212">
            <v>7892</v>
          </cell>
          <cell r="ER212">
            <v>28999</v>
          </cell>
          <cell r="ES212">
            <v>1298</v>
          </cell>
          <cell r="ET212">
            <v>7380</v>
          </cell>
          <cell r="EU212">
            <v>8674</v>
          </cell>
          <cell r="EV212">
            <v>3489</v>
          </cell>
          <cell r="EW212">
            <v>17971</v>
          </cell>
          <cell r="EX212">
            <v>21141</v>
          </cell>
          <cell r="EY212">
            <v>11259</v>
          </cell>
          <cell r="EZ212">
            <v>19425</v>
          </cell>
          <cell r="FA212">
            <v>17891</v>
          </cell>
          <cell r="FB212">
            <v>22364</v>
          </cell>
          <cell r="FC212">
            <v>2993</v>
          </cell>
          <cell r="FD212">
            <v>6829</v>
          </cell>
          <cell r="FE212">
            <v>32594</v>
          </cell>
          <cell r="FF212">
            <v>324498</v>
          </cell>
          <cell r="FG212">
            <v>26271</v>
          </cell>
          <cell r="FH212">
            <v>463</v>
          </cell>
          <cell r="FI212">
            <v>351012</v>
          </cell>
          <cell r="FJ212">
            <v>-0.2</v>
          </cell>
          <cell r="FK212">
            <v>-0.9</v>
          </cell>
          <cell r="FL212">
            <v>-0.3</v>
          </cell>
          <cell r="FM212">
            <v>1.8</v>
          </cell>
          <cell r="FN212">
            <v>-1.1000000000000001</v>
          </cell>
          <cell r="FO212">
            <v>1.2</v>
          </cell>
          <cell r="FP212">
            <v>-4.0999999999999996</v>
          </cell>
          <cell r="FQ212">
            <v>0.2</v>
          </cell>
          <cell r="FR212">
            <v>5.8</v>
          </cell>
          <cell r="FS212">
            <v>0.5</v>
          </cell>
          <cell r="FT212">
            <v>-1.6</v>
          </cell>
          <cell r="FU212">
            <v>3.9</v>
          </cell>
          <cell r="FV212">
            <v>2.4</v>
          </cell>
          <cell r="FW212">
            <v>12.4</v>
          </cell>
          <cell r="FX212">
            <v>5.3</v>
          </cell>
          <cell r="FY212">
            <v>4.4000000000000004</v>
          </cell>
          <cell r="FZ212">
            <v>3.2</v>
          </cell>
          <cell r="GA212">
            <v>-1.4</v>
          </cell>
          <cell r="GB212">
            <v>9.5</v>
          </cell>
          <cell r="GC212">
            <v>5.2</v>
          </cell>
          <cell r="GD212">
            <v>7</v>
          </cell>
          <cell r="GE212">
            <v>-5.0999999999999996</v>
          </cell>
          <cell r="GF212">
            <v>-0.4</v>
          </cell>
          <cell r="GG212">
            <v>0.2</v>
          </cell>
          <cell r="GH212">
            <v>3.4</v>
          </cell>
          <cell r="GI212">
            <v>1.1000000000000001</v>
          </cell>
          <cell r="GJ212">
            <v>0.2</v>
          </cell>
          <cell r="GK212">
            <v>-0.1</v>
          </cell>
          <cell r="GL212">
            <v>1.1000000000000001</v>
          </cell>
          <cell r="GM212">
            <v>-3.9</v>
          </cell>
          <cell r="GN212">
            <v>-0.2</v>
          </cell>
          <cell r="GO212">
            <v>-0.5</v>
          </cell>
          <cell r="GP212">
            <v>3</v>
          </cell>
          <cell r="GQ212">
            <v>6.1</v>
          </cell>
          <cell r="GR212">
            <v>4.5999999999999996</v>
          </cell>
          <cell r="GS212">
            <v>0.5</v>
          </cell>
          <cell r="GT212">
            <v>-3.8</v>
          </cell>
          <cell r="GU212">
            <v>-0.7</v>
          </cell>
          <cell r="GV212">
            <v>3.4</v>
          </cell>
          <cell r="GW212">
            <v>-5</v>
          </cell>
          <cell r="GX212">
            <v>-3.3</v>
          </cell>
          <cell r="GY212">
            <v>-4.8</v>
          </cell>
          <cell r="GZ212">
            <v>1.6</v>
          </cell>
          <cell r="HA212">
            <v>0</v>
          </cell>
          <cell r="HB212">
            <v>-1.6</v>
          </cell>
          <cell r="HC212">
            <v>1.1000000000000001</v>
          </cell>
          <cell r="HD212">
            <v>0.7</v>
          </cell>
          <cell r="HE212">
            <v>2</v>
          </cell>
          <cell r="HF212">
            <v>-2</v>
          </cell>
          <cell r="HG212">
            <v>4.7</v>
          </cell>
          <cell r="HH212">
            <v>0.1</v>
          </cell>
          <cell r="HI212">
            <v>1</v>
          </cell>
          <cell r="HJ212">
            <v>0.1</v>
          </cell>
          <cell r="HK212">
            <v>0.7</v>
          </cell>
          <cell r="HL212">
            <v>14250</v>
          </cell>
          <cell r="HM212">
            <v>1492</v>
          </cell>
          <cell r="HN212">
            <v>15653</v>
          </cell>
          <cell r="HO212">
            <v>3475</v>
          </cell>
          <cell r="HP212">
            <v>4688</v>
          </cell>
          <cell r="HQ212">
            <v>3866</v>
          </cell>
          <cell r="HR212">
            <v>3604</v>
          </cell>
          <cell r="HS212">
            <v>14389</v>
          </cell>
          <cell r="HT212">
            <v>2525</v>
          </cell>
          <cell r="HU212">
            <v>16484</v>
          </cell>
          <cell r="HV212">
            <v>6638</v>
          </cell>
          <cell r="HW212">
            <v>5266</v>
          </cell>
          <cell r="HX212">
            <v>4143</v>
          </cell>
          <cell r="HY212">
            <v>5946</v>
          </cell>
          <cell r="HZ212">
            <v>6247</v>
          </cell>
          <cell r="IA212">
            <v>28158</v>
          </cell>
          <cell r="IB212">
            <v>5836</v>
          </cell>
          <cell r="IC212">
            <v>316</v>
          </cell>
          <cell r="ID212">
            <v>3705</v>
          </cell>
          <cell r="IE212">
            <v>9862</v>
          </cell>
          <cell r="IF212">
            <v>6938</v>
          </cell>
          <cell r="IG212">
            <v>5924</v>
          </cell>
          <cell r="IH212">
            <v>15416</v>
          </cell>
          <cell r="II212">
            <v>28324</v>
          </cell>
          <cell r="IJ212">
            <v>15190</v>
          </cell>
          <cell r="IK212">
            <v>17232</v>
          </cell>
          <cell r="IL212">
            <v>9142</v>
          </cell>
          <cell r="IM212">
            <v>6127</v>
          </cell>
          <cell r="IN212">
            <v>1749</v>
          </cell>
          <cell r="IO212">
            <v>2485</v>
          </cell>
          <cell r="IP212">
            <v>7811</v>
          </cell>
          <cell r="IQ212">
            <v>18148</v>
          </cell>
        </row>
        <row r="213">
          <cell r="B213">
            <v>8541</v>
          </cell>
          <cell r="C213">
            <v>1460</v>
          </cell>
          <cell r="D213">
            <v>10004</v>
          </cell>
          <cell r="E213">
            <v>3381</v>
          </cell>
          <cell r="F213">
            <v>4884</v>
          </cell>
          <cell r="G213">
            <v>3872</v>
          </cell>
          <cell r="H213">
            <v>3706</v>
          </cell>
          <cell r="I213">
            <v>14455</v>
          </cell>
          <cell r="J213">
            <v>2389</v>
          </cell>
          <cell r="K213">
            <v>16502</v>
          </cell>
          <cell r="L213">
            <v>6422</v>
          </cell>
          <cell r="M213">
            <v>5348</v>
          </cell>
          <cell r="N213">
            <v>4270</v>
          </cell>
          <cell r="O213">
            <v>5569</v>
          </cell>
          <cell r="P213">
            <v>5909</v>
          </cell>
          <cell r="Q213">
            <v>27484</v>
          </cell>
          <cell r="R213">
            <v>5920</v>
          </cell>
          <cell r="S213">
            <v>347</v>
          </cell>
          <cell r="T213">
            <v>3649</v>
          </cell>
          <cell r="U213">
            <v>9916</v>
          </cell>
          <cell r="V213">
            <v>6861</v>
          </cell>
          <cell r="W213">
            <v>5641</v>
          </cell>
          <cell r="X213">
            <v>14720</v>
          </cell>
          <cell r="Y213">
            <v>27240</v>
          </cell>
          <cell r="Z213">
            <v>14486</v>
          </cell>
          <cell r="AA213">
            <v>15678</v>
          </cell>
          <cell r="AB213">
            <v>8645</v>
          </cell>
          <cell r="AC213">
            <v>6063</v>
          </cell>
          <cell r="AD213">
            <v>1728</v>
          </cell>
          <cell r="AE213">
            <v>2542</v>
          </cell>
          <cell r="AF213">
            <v>7450</v>
          </cell>
          <cell r="AG213">
            <v>17743</v>
          </cell>
          <cell r="AH213">
            <v>4116</v>
          </cell>
          <cell r="AI213">
            <v>4771</v>
          </cell>
          <cell r="AJ213">
            <v>8839</v>
          </cell>
          <cell r="AK213">
            <v>21148</v>
          </cell>
          <cell r="AL213">
            <v>8127</v>
          </cell>
          <cell r="AM213">
            <v>29308</v>
          </cell>
          <cell r="AN213">
            <v>1396</v>
          </cell>
          <cell r="AO213">
            <v>7291</v>
          </cell>
          <cell r="AP213">
            <v>8706</v>
          </cell>
          <cell r="AQ213">
            <v>3751</v>
          </cell>
          <cell r="AR213">
            <v>18289</v>
          </cell>
          <cell r="AS213">
            <v>21782</v>
          </cell>
          <cell r="AT213">
            <v>11463</v>
          </cell>
          <cell r="AU213">
            <v>19790</v>
          </cell>
          <cell r="AV213">
            <v>17974</v>
          </cell>
          <cell r="AW213">
            <v>22377</v>
          </cell>
          <cell r="AX213">
            <v>2967</v>
          </cell>
          <cell r="AY213">
            <v>6776</v>
          </cell>
          <cell r="AZ213">
            <v>32744</v>
          </cell>
          <cell r="BA213">
            <v>327230</v>
          </cell>
          <cell r="BB213">
            <v>26296</v>
          </cell>
          <cell r="BC213">
            <v>-564</v>
          </cell>
          <cell r="BD213">
            <v>352768</v>
          </cell>
          <cell r="BE213">
            <v>-2</v>
          </cell>
          <cell r="BF213">
            <v>-1.2</v>
          </cell>
          <cell r="BG213">
            <v>-1.8</v>
          </cell>
          <cell r="BH213">
            <v>1.5</v>
          </cell>
          <cell r="BI213">
            <v>5.0999999999999996</v>
          </cell>
          <cell r="BJ213">
            <v>0.5</v>
          </cell>
          <cell r="BK213">
            <v>3.3</v>
          </cell>
          <cell r="BL213">
            <v>2.6</v>
          </cell>
          <cell r="BM213">
            <v>0.3</v>
          </cell>
          <cell r="BN213">
            <v>2.5</v>
          </cell>
          <cell r="BO213">
            <v>-0.1</v>
          </cell>
          <cell r="BP213">
            <v>0</v>
          </cell>
          <cell r="BQ213">
            <v>4.3</v>
          </cell>
          <cell r="BR213">
            <v>1.7</v>
          </cell>
          <cell r="BS213">
            <v>0.5</v>
          </cell>
          <cell r="BT213">
            <v>1.4</v>
          </cell>
          <cell r="BU213">
            <v>0.2</v>
          </cell>
          <cell r="BV213">
            <v>1.8</v>
          </cell>
          <cell r="BW213">
            <v>1.6</v>
          </cell>
          <cell r="BX213">
            <v>0.6</v>
          </cell>
          <cell r="BY213">
            <v>4.8</v>
          </cell>
          <cell r="BZ213">
            <v>-2.5</v>
          </cell>
          <cell r="CA213">
            <v>1.4</v>
          </cell>
          <cell r="CB213">
            <v>1.3</v>
          </cell>
          <cell r="CC213">
            <v>0</v>
          </cell>
          <cell r="CD213">
            <v>0.4</v>
          </cell>
          <cell r="CE213">
            <v>-0.1</v>
          </cell>
          <cell r="CF213">
            <v>1.2</v>
          </cell>
          <cell r="CG213">
            <v>2.1</v>
          </cell>
          <cell r="CH213">
            <v>1.5</v>
          </cell>
          <cell r="CI213">
            <v>-0.1</v>
          </cell>
          <cell r="CJ213">
            <v>0.8</v>
          </cell>
          <cell r="CK213">
            <v>1.5</v>
          </cell>
          <cell r="CL213">
            <v>1.2</v>
          </cell>
          <cell r="CM213">
            <v>1.4</v>
          </cell>
          <cell r="CN213">
            <v>0.1</v>
          </cell>
          <cell r="CO213">
            <v>0.3</v>
          </cell>
          <cell r="CP213">
            <v>0.2</v>
          </cell>
          <cell r="CQ213">
            <v>8.1999999999999993</v>
          </cell>
          <cell r="CR213">
            <v>-2.6</v>
          </cell>
          <cell r="CS213">
            <v>-0.6</v>
          </cell>
          <cell r="CT213">
            <v>3.8</v>
          </cell>
          <cell r="CU213">
            <v>1.5</v>
          </cell>
          <cell r="CV213">
            <v>1.9</v>
          </cell>
          <cell r="CW213">
            <v>0.8</v>
          </cell>
          <cell r="CX213">
            <v>1.4</v>
          </cell>
          <cell r="CY213">
            <v>0.5</v>
          </cell>
          <cell r="CZ213">
            <v>0.6</v>
          </cell>
          <cell r="DA213">
            <v>-0.8</v>
          </cell>
          <cell r="DB213">
            <v>0.5</v>
          </cell>
          <cell r="DC213">
            <v>0.4</v>
          </cell>
          <cell r="DD213">
            <v>0.9</v>
          </cell>
          <cell r="DE213">
            <v>0.3</v>
          </cell>
          <cell r="DF213">
            <v>0.6</v>
          </cell>
          <cell r="DG213">
            <v>8218</v>
          </cell>
          <cell r="DH213">
            <v>1458</v>
          </cell>
          <cell r="DI213">
            <v>9685</v>
          </cell>
          <cell r="DJ213">
            <v>3327</v>
          </cell>
          <cell r="DK213">
            <v>4926</v>
          </cell>
          <cell r="DL213">
            <v>3967</v>
          </cell>
          <cell r="DM213">
            <v>3773</v>
          </cell>
          <cell r="DN213">
            <v>14524</v>
          </cell>
          <cell r="DO213">
            <v>2371</v>
          </cell>
          <cell r="DP213">
            <v>16574</v>
          </cell>
          <cell r="DQ213">
            <v>6581</v>
          </cell>
          <cell r="DR213">
            <v>5498</v>
          </cell>
          <cell r="DS213">
            <v>4352</v>
          </cell>
          <cell r="DT213">
            <v>5306</v>
          </cell>
          <cell r="DU213">
            <v>5980</v>
          </cell>
          <cell r="DV213">
            <v>27650</v>
          </cell>
          <cell r="DW213">
            <v>5881</v>
          </cell>
          <cell r="DX213">
            <v>344</v>
          </cell>
          <cell r="DY213">
            <v>3653</v>
          </cell>
          <cell r="DZ213">
            <v>9867</v>
          </cell>
          <cell r="EA213">
            <v>6869</v>
          </cell>
          <cell r="EB213">
            <v>5590</v>
          </cell>
          <cell r="EC213">
            <v>14579</v>
          </cell>
          <cell r="ED213">
            <v>27065</v>
          </cell>
          <cell r="EE213">
            <v>14469</v>
          </cell>
          <cell r="EF213">
            <v>15628</v>
          </cell>
          <cell r="EG213">
            <v>8615</v>
          </cell>
          <cell r="EH213">
            <v>6178</v>
          </cell>
          <cell r="EI213">
            <v>1724</v>
          </cell>
          <cell r="EJ213">
            <v>2523</v>
          </cell>
          <cell r="EK213">
            <v>7636</v>
          </cell>
          <cell r="EL213">
            <v>18025</v>
          </cell>
          <cell r="EM213">
            <v>4098</v>
          </cell>
          <cell r="EN213">
            <v>4684</v>
          </cell>
          <cell r="EO213">
            <v>8740</v>
          </cell>
          <cell r="EP213">
            <v>21187</v>
          </cell>
          <cell r="EQ213">
            <v>8318</v>
          </cell>
          <cell r="ER213">
            <v>29567</v>
          </cell>
          <cell r="ES213">
            <v>1347</v>
          </cell>
          <cell r="ET213">
            <v>7300</v>
          </cell>
          <cell r="EU213">
            <v>8662</v>
          </cell>
          <cell r="EV213">
            <v>3721</v>
          </cell>
          <cell r="EW213">
            <v>18314</v>
          </cell>
          <cell r="EX213">
            <v>21763</v>
          </cell>
          <cell r="EY213">
            <v>11462</v>
          </cell>
          <cell r="EZ213">
            <v>19904</v>
          </cell>
          <cell r="FA213">
            <v>17983</v>
          </cell>
          <cell r="FB213">
            <v>22327</v>
          </cell>
          <cell r="FC213">
            <v>2932</v>
          </cell>
          <cell r="FD213">
            <v>6812</v>
          </cell>
          <cell r="FE213">
            <v>32734</v>
          </cell>
          <cell r="FF213">
            <v>327346</v>
          </cell>
          <cell r="FG213">
            <v>26111</v>
          </cell>
          <cell r="FH213">
            <v>-539</v>
          </cell>
          <cell r="FI213">
            <v>352747</v>
          </cell>
          <cell r="FJ213">
            <v>-8.1999999999999993</v>
          </cell>
          <cell r="FK213">
            <v>-2.1</v>
          </cell>
          <cell r="FL213">
            <v>-7.2</v>
          </cell>
          <cell r="FM213">
            <v>-0.9</v>
          </cell>
          <cell r="FN213">
            <v>8</v>
          </cell>
          <cell r="FO213">
            <v>4.8</v>
          </cell>
          <cell r="FP213">
            <v>9.4</v>
          </cell>
          <cell r="FQ213">
            <v>4.3</v>
          </cell>
          <cell r="FR213">
            <v>-3.1</v>
          </cell>
          <cell r="FS213">
            <v>3.9</v>
          </cell>
          <cell r="FT213">
            <v>4.4000000000000004</v>
          </cell>
          <cell r="FU213">
            <v>3.4</v>
          </cell>
          <cell r="FV213">
            <v>8</v>
          </cell>
          <cell r="FW213">
            <v>-8.6</v>
          </cell>
          <cell r="FX213">
            <v>0.1</v>
          </cell>
          <cell r="FY213">
            <v>1.2</v>
          </cell>
          <cell r="FZ213">
            <v>-1.9</v>
          </cell>
          <cell r="GA213">
            <v>1.8</v>
          </cell>
          <cell r="GB213">
            <v>-1.7</v>
          </cell>
          <cell r="GC213">
            <v>-2</v>
          </cell>
          <cell r="GD213">
            <v>3.9</v>
          </cell>
          <cell r="GE213">
            <v>-1.7</v>
          </cell>
          <cell r="GF213">
            <v>0.5</v>
          </cell>
          <cell r="GG213">
            <v>0.8</v>
          </cell>
          <cell r="GH213">
            <v>-1.5</v>
          </cell>
          <cell r="GI213">
            <v>-0.2</v>
          </cell>
          <cell r="GJ213">
            <v>-1</v>
          </cell>
          <cell r="GK213">
            <v>4.7</v>
          </cell>
          <cell r="GL213">
            <v>1.9</v>
          </cell>
          <cell r="GM213">
            <v>2.4</v>
          </cell>
          <cell r="GN213">
            <v>3.2</v>
          </cell>
          <cell r="GO213">
            <v>3.5</v>
          </cell>
          <cell r="GP213">
            <v>0.2</v>
          </cell>
          <cell r="GQ213">
            <v>-3.4</v>
          </cell>
          <cell r="GR213">
            <v>-1.6</v>
          </cell>
          <cell r="GS213">
            <v>0.2</v>
          </cell>
          <cell r="GT213">
            <v>5.4</v>
          </cell>
          <cell r="GU213">
            <v>2</v>
          </cell>
          <cell r="GV213">
            <v>3.7</v>
          </cell>
          <cell r="GW213">
            <v>-1.1000000000000001</v>
          </cell>
          <cell r="GX213">
            <v>-0.1</v>
          </cell>
          <cell r="GY213">
            <v>6.6</v>
          </cell>
          <cell r="GZ213">
            <v>1.9</v>
          </cell>
          <cell r="HA213">
            <v>2.9</v>
          </cell>
          <cell r="HB213">
            <v>1.8</v>
          </cell>
          <cell r="HC213">
            <v>2.5</v>
          </cell>
          <cell r="HD213">
            <v>0.5</v>
          </cell>
          <cell r="HE213">
            <v>-0.2</v>
          </cell>
          <cell r="HF213">
            <v>-2</v>
          </cell>
          <cell r="HG213">
            <v>-0.3</v>
          </cell>
          <cell r="HH213">
            <v>0.4</v>
          </cell>
          <cell r="HI213">
            <v>0.9</v>
          </cell>
          <cell r="HJ213">
            <v>-0.6</v>
          </cell>
          <cell r="HK213">
            <v>0.5</v>
          </cell>
          <cell r="HL213">
            <v>8406</v>
          </cell>
          <cell r="HM213">
            <v>1458</v>
          </cell>
          <cell r="HN213">
            <v>9873</v>
          </cell>
          <cell r="HO213">
            <v>3014</v>
          </cell>
          <cell r="HP213">
            <v>4613</v>
          </cell>
          <cell r="HQ213">
            <v>3700</v>
          </cell>
          <cell r="HR213">
            <v>3571</v>
          </cell>
          <cell r="HS213">
            <v>13455</v>
          </cell>
          <cell r="HT213">
            <v>2290</v>
          </cell>
          <cell r="HU213">
            <v>15389</v>
          </cell>
          <cell r="HV213">
            <v>6509</v>
          </cell>
          <cell r="HW213">
            <v>5409</v>
          </cell>
          <cell r="HX213">
            <v>4145</v>
          </cell>
          <cell r="HY213">
            <v>4845</v>
          </cell>
          <cell r="HZ213">
            <v>5507</v>
          </cell>
          <cell r="IA213">
            <v>26315</v>
          </cell>
          <cell r="IB213">
            <v>5927</v>
          </cell>
          <cell r="IC213">
            <v>310</v>
          </cell>
          <cell r="ID213">
            <v>3707</v>
          </cell>
          <cell r="IE213">
            <v>9952</v>
          </cell>
          <cell r="IF213">
            <v>6236</v>
          </cell>
          <cell r="IG213">
            <v>5188</v>
          </cell>
          <cell r="IH213">
            <v>13422</v>
          </cell>
          <cell r="II213">
            <v>24861</v>
          </cell>
          <cell r="IJ213">
            <v>13873</v>
          </cell>
          <cell r="IK213">
            <v>15011</v>
          </cell>
          <cell r="IL213">
            <v>8483</v>
          </cell>
          <cell r="IM213">
            <v>5860</v>
          </cell>
          <cell r="IN213">
            <v>1675</v>
          </cell>
          <cell r="IO213">
            <v>2435</v>
          </cell>
          <cell r="IP213">
            <v>7445</v>
          </cell>
          <cell r="IQ213">
            <v>17387</v>
          </cell>
        </row>
        <row r="214">
          <cell r="B214">
            <v>8507</v>
          </cell>
          <cell r="C214">
            <v>1463</v>
          </cell>
          <cell r="D214">
            <v>9974</v>
          </cell>
          <cell r="E214">
            <v>3349</v>
          </cell>
          <cell r="F214">
            <v>5105</v>
          </cell>
          <cell r="G214">
            <v>3826</v>
          </cell>
          <cell r="H214">
            <v>3872</v>
          </cell>
          <cell r="I214">
            <v>14666</v>
          </cell>
          <cell r="J214">
            <v>2420</v>
          </cell>
          <cell r="K214">
            <v>16741</v>
          </cell>
          <cell r="L214">
            <v>6382</v>
          </cell>
          <cell r="M214">
            <v>5296</v>
          </cell>
          <cell r="N214">
            <v>4412</v>
          </cell>
          <cell r="O214">
            <v>5534</v>
          </cell>
          <cell r="P214">
            <v>5851</v>
          </cell>
          <cell r="Q214">
            <v>27490</v>
          </cell>
          <cell r="R214">
            <v>5919</v>
          </cell>
          <cell r="S214">
            <v>359</v>
          </cell>
          <cell r="T214">
            <v>3651</v>
          </cell>
          <cell r="U214">
            <v>9922</v>
          </cell>
          <cell r="V214">
            <v>6959</v>
          </cell>
          <cell r="W214">
            <v>5505</v>
          </cell>
          <cell r="X214">
            <v>14948</v>
          </cell>
          <cell r="Y214">
            <v>27406</v>
          </cell>
          <cell r="Z214">
            <v>14296</v>
          </cell>
          <cell r="AA214">
            <v>15764</v>
          </cell>
          <cell r="AB214">
            <v>8660</v>
          </cell>
          <cell r="AC214">
            <v>6053</v>
          </cell>
          <cell r="AD214">
            <v>1772</v>
          </cell>
          <cell r="AE214">
            <v>2613</v>
          </cell>
          <cell r="AF214">
            <v>7386</v>
          </cell>
          <cell r="AG214">
            <v>17781</v>
          </cell>
          <cell r="AH214">
            <v>4154</v>
          </cell>
          <cell r="AI214">
            <v>4799</v>
          </cell>
          <cell r="AJ214">
            <v>8907</v>
          </cell>
          <cell r="AK214">
            <v>21178</v>
          </cell>
          <cell r="AL214">
            <v>8198</v>
          </cell>
          <cell r="AM214">
            <v>29430</v>
          </cell>
          <cell r="AN214">
            <v>1449</v>
          </cell>
          <cell r="AO214">
            <v>7221</v>
          </cell>
          <cell r="AP214">
            <v>8695</v>
          </cell>
          <cell r="AQ214">
            <v>4028</v>
          </cell>
          <cell r="AR214">
            <v>18565</v>
          </cell>
          <cell r="AS214">
            <v>22388</v>
          </cell>
          <cell r="AT214">
            <v>11733</v>
          </cell>
          <cell r="AU214">
            <v>19924</v>
          </cell>
          <cell r="AV214">
            <v>18033</v>
          </cell>
          <cell r="AW214">
            <v>22383</v>
          </cell>
          <cell r="AX214">
            <v>2964</v>
          </cell>
          <cell r="AY214">
            <v>6806</v>
          </cell>
          <cell r="AZ214">
            <v>33001</v>
          </cell>
          <cell r="BA214">
            <v>329302</v>
          </cell>
          <cell r="BB214">
            <v>26511</v>
          </cell>
          <cell r="BC214">
            <v>-392</v>
          </cell>
          <cell r="BD214">
            <v>355218</v>
          </cell>
          <cell r="BE214">
            <v>-0.4</v>
          </cell>
          <cell r="BF214">
            <v>0.2</v>
          </cell>
          <cell r="BG214">
            <v>-0.3</v>
          </cell>
          <cell r="BH214">
            <v>-1</v>
          </cell>
          <cell r="BI214">
            <v>4.5</v>
          </cell>
          <cell r="BJ214">
            <v>-1.2</v>
          </cell>
          <cell r="BK214">
            <v>4.5</v>
          </cell>
          <cell r="BL214">
            <v>1.5</v>
          </cell>
          <cell r="BM214">
            <v>1.3</v>
          </cell>
          <cell r="BN214">
            <v>1.4</v>
          </cell>
          <cell r="BO214">
            <v>-0.6</v>
          </cell>
          <cell r="BP214">
            <v>-1</v>
          </cell>
          <cell r="BQ214">
            <v>3.3</v>
          </cell>
          <cell r="BR214">
            <v>-0.6</v>
          </cell>
          <cell r="BS214">
            <v>-1</v>
          </cell>
          <cell r="BT214">
            <v>0</v>
          </cell>
          <cell r="BU214">
            <v>0</v>
          </cell>
          <cell r="BV214">
            <v>3.5</v>
          </cell>
          <cell r="BW214">
            <v>0</v>
          </cell>
          <cell r="BX214">
            <v>0.1</v>
          </cell>
          <cell r="BY214">
            <v>1.4</v>
          </cell>
          <cell r="BZ214">
            <v>-2.4</v>
          </cell>
          <cell r="CA214">
            <v>1.6</v>
          </cell>
          <cell r="CB214">
            <v>0.6</v>
          </cell>
          <cell r="CC214">
            <v>-1.3</v>
          </cell>
          <cell r="CD214">
            <v>0.5</v>
          </cell>
          <cell r="CE214">
            <v>0.2</v>
          </cell>
          <cell r="CF214">
            <v>-0.2</v>
          </cell>
          <cell r="CG214">
            <v>2.6</v>
          </cell>
          <cell r="CH214">
            <v>2.8</v>
          </cell>
          <cell r="CI214">
            <v>-0.9</v>
          </cell>
          <cell r="CJ214">
            <v>0.2</v>
          </cell>
          <cell r="CK214">
            <v>0.9</v>
          </cell>
          <cell r="CL214">
            <v>0.6</v>
          </cell>
          <cell r="CM214">
            <v>0.8</v>
          </cell>
          <cell r="CN214">
            <v>0.1</v>
          </cell>
          <cell r="CO214">
            <v>0.9</v>
          </cell>
          <cell r="CP214">
            <v>0.4</v>
          </cell>
          <cell r="CQ214">
            <v>3.8</v>
          </cell>
          <cell r="CR214">
            <v>-1</v>
          </cell>
          <cell r="CS214">
            <v>-0.1</v>
          </cell>
          <cell r="CT214">
            <v>7.4</v>
          </cell>
          <cell r="CU214">
            <v>1.5</v>
          </cell>
          <cell r="CV214">
            <v>2.8</v>
          </cell>
          <cell r="CW214">
            <v>2.4</v>
          </cell>
          <cell r="CX214">
            <v>0.7</v>
          </cell>
          <cell r="CY214">
            <v>0.3</v>
          </cell>
          <cell r="CZ214">
            <v>0</v>
          </cell>
          <cell r="DA214">
            <v>-0.1</v>
          </cell>
          <cell r="DB214">
            <v>0.4</v>
          </cell>
          <cell r="DC214">
            <v>0.8</v>
          </cell>
          <cell r="DD214">
            <v>0.6</v>
          </cell>
          <cell r="DE214">
            <v>0.8</v>
          </cell>
          <cell r="DF214">
            <v>0.7</v>
          </cell>
          <cell r="DG214">
            <v>8527</v>
          </cell>
          <cell r="DH214">
            <v>1418</v>
          </cell>
          <cell r="DI214">
            <v>9945</v>
          </cell>
          <cell r="DJ214">
            <v>3384</v>
          </cell>
          <cell r="DK214">
            <v>5080</v>
          </cell>
          <cell r="DL214">
            <v>3796</v>
          </cell>
          <cell r="DM214">
            <v>3853</v>
          </cell>
          <cell r="DN214">
            <v>14662</v>
          </cell>
          <cell r="DO214">
            <v>2423</v>
          </cell>
          <cell r="DP214">
            <v>16737</v>
          </cell>
          <cell r="DQ214">
            <v>6297</v>
          </cell>
          <cell r="DR214">
            <v>5243</v>
          </cell>
          <cell r="DS214">
            <v>4409</v>
          </cell>
          <cell r="DT214">
            <v>5636</v>
          </cell>
          <cell r="DU214">
            <v>5763</v>
          </cell>
          <cell r="DV214">
            <v>27387</v>
          </cell>
          <cell r="DW214">
            <v>5923</v>
          </cell>
          <cell r="DX214">
            <v>357</v>
          </cell>
          <cell r="DY214">
            <v>3624</v>
          </cell>
          <cell r="DZ214">
            <v>9899</v>
          </cell>
          <cell r="EA214">
            <v>6994</v>
          </cell>
          <cell r="EB214">
            <v>5702</v>
          </cell>
          <cell r="EC214">
            <v>15154</v>
          </cell>
          <cell r="ED214">
            <v>27849</v>
          </cell>
          <cell r="EE214">
            <v>14269</v>
          </cell>
          <cell r="EF214">
            <v>15792</v>
          </cell>
          <cell r="EG214">
            <v>8671</v>
          </cell>
          <cell r="EH214">
            <v>6014</v>
          </cell>
          <cell r="EI214">
            <v>1777</v>
          </cell>
          <cell r="EJ214">
            <v>2617</v>
          </cell>
          <cell r="EK214">
            <v>7247</v>
          </cell>
          <cell r="EL214">
            <v>17605</v>
          </cell>
          <cell r="EM214">
            <v>4152</v>
          </cell>
          <cell r="EN214">
            <v>4847</v>
          </cell>
          <cell r="EO214">
            <v>8951</v>
          </cell>
          <cell r="EP214">
            <v>21159</v>
          </cell>
          <cell r="EQ214">
            <v>8167</v>
          </cell>
          <cell r="ER214">
            <v>29385</v>
          </cell>
          <cell r="ES214">
            <v>1503</v>
          </cell>
          <cell r="ET214">
            <v>7170</v>
          </cell>
          <cell r="EU214">
            <v>8698</v>
          </cell>
          <cell r="EV214">
            <v>4093</v>
          </cell>
          <cell r="EW214">
            <v>18713</v>
          </cell>
          <cell r="EX214">
            <v>22619</v>
          </cell>
          <cell r="EY214">
            <v>11737</v>
          </cell>
          <cell r="EZ214">
            <v>20107</v>
          </cell>
          <cell r="FA214">
            <v>18051</v>
          </cell>
          <cell r="FB214">
            <v>22436</v>
          </cell>
          <cell r="FC214">
            <v>2991</v>
          </cell>
          <cell r="FD214">
            <v>6720</v>
          </cell>
          <cell r="FE214">
            <v>32980</v>
          </cell>
          <cell r="FF214">
            <v>329864</v>
          </cell>
          <cell r="FG214">
            <v>26656</v>
          </cell>
          <cell r="FH214">
            <v>-1218</v>
          </cell>
          <cell r="FI214">
            <v>355089</v>
          </cell>
          <cell r="FJ214">
            <v>3.8</v>
          </cell>
          <cell r="FK214">
            <v>-2.7</v>
          </cell>
          <cell r="FL214">
            <v>2.7</v>
          </cell>
          <cell r="FM214">
            <v>1.7</v>
          </cell>
          <cell r="FN214">
            <v>3.1</v>
          </cell>
          <cell r="FO214">
            <v>-4.3</v>
          </cell>
          <cell r="FP214">
            <v>2.1</v>
          </cell>
          <cell r="FQ214">
            <v>1</v>
          </cell>
          <cell r="FR214">
            <v>2.2000000000000002</v>
          </cell>
          <cell r="FS214">
            <v>1</v>
          </cell>
          <cell r="FT214">
            <v>-4.3</v>
          </cell>
          <cell r="FU214">
            <v>-4.5999999999999996</v>
          </cell>
          <cell r="FV214">
            <v>1.3</v>
          </cell>
          <cell r="FW214">
            <v>6.2</v>
          </cell>
          <cell r="FX214">
            <v>-3.6</v>
          </cell>
          <cell r="FY214">
            <v>-1</v>
          </cell>
          <cell r="FZ214">
            <v>0.7</v>
          </cell>
          <cell r="GA214">
            <v>3.9</v>
          </cell>
          <cell r="GB214">
            <v>-0.8</v>
          </cell>
          <cell r="GC214">
            <v>0.3</v>
          </cell>
          <cell r="GD214">
            <v>1.8</v>
          </cell>
          <cell r="GE214">
            <v>2</v>
          </cell>
          <cell r="GF214">
            <v>3.9</v>
          </cell>
          <cell r="GG214">
            <v>2.9</v>
          </cell>
          <cell r="GH214">
            <v>-1.4</v>
          </cell>
          <cell r="GI214">
            <v>1</v>
          </cell>
          <cell r="GJ214">
            <v>0.6</v>
          </cell>
          <cell r="GK214">
            <v>-2.7</v>
          </cell>
          <cell r="GL214">
            <v>3</v>
          </cell>
          <cell r="GM214">
            <v>3.7</v>
          </cell>
          <cell r="GN214">
            <v>-5.0999999999999996</v>
          </cell>
          <cell r="GO214">
            <v>-2.2999999999999998</v>
          </cell>
          <cell r="GP214">
            <v>1.3</v>
          </cell>
          <cell r="GQ214">
            <v>3.5</v>
          </cell>
          <cell r="GR214">
            <v>2.4</v>
          </cell>
          <cell r="GS214">
            <v>-0.1</v>
          </cell>
          <cell r="GT214">
            <v>-1.8</v>
          </cell>
          <cell r="GU214">
            <v>-0.6</v>
          </cell>
          <cell r="GV214">
            <v>11.6</v>
          </cell>
          <cell r="GW214">
            <v>-1.8</v>
          </cell>
          <cell r="GX214">
            <v>0.4</v>
          </cell>
          <cell r="GY214">
            <v>10</v>
          </cell>
          <cell r="GZ214">
            <v>2.2000000000000002</v>
          </cell>
          <cell r="HA214">
            <v>3.9</v>
          </cell>
          <cell r="HB214">
            <v>2.4</v>
          </cell>
          <cell r="HC214">
            <v>1</v>
          </cell>
          <cell r="HD214">
            <v>0.4</v>
          </cell>
          <cell r="HE214">
            <v>0.5</v>
          </cell>
          <cell r="HF214">
            <v>2</v>
          </cell>
          <cell r="HG214">
            <v>-1.3</v>
          </cell>
          <cell r="HH214">
            <v>0.8</v>
          </cell>
          <cell r="HI214">
            <v>0.8</v>
          </cell>
          <cell r="HJ214">
            <v>2.1</v>
          </cell>
          <cell r="HK214">
            <v>0.7</v>
          </cell>
          <cell r="HL214">
            <v>6524</v>
          </cell>
          <cell r="HM214">
            <v>1413</v>
          </cell>
          <cell r="HN214">
            <v>7973</v>
          </cell>
          <cell r="HO214">
            <v>3496</v>
          </cell>
          <cell r="HP214">
            <v>5133</v>
          </cell>
          <cell r="HQ214">
            <v>3903</v>
          </cell>
          <cell r="HR214">
            <v>3867</v>
          </cell>
          <cell r="HS214">
            <v>14963</v>
          </cell>
          <cell r="HT214">
            <v>2539</v>
          </cell>
          <cell r="HU214">
            <v>17108</v>
          </cell>
          <cell r="HV214">
            <v>6018</v>
          </cell>
          <cell r="HW214">
            <v>5222</v>
          </cell>
          <cell r="HX214">
            <v>4374</v>
          </cell>
          <cell r="HY214">
            <v>5757</v>
          </cell>
          <cell r="HZ214">
            <v>5765</v>
          </cell>
          <cell r="IA214">
            <v>27182</v>
          </cell>
          <cell r="IB214">
            <v>5889</v>
          </cell>
          <cell r="IC214">
            <v>376</v>
          </cell>
          <cell r="ID214">
            <v>3625</v>
          </cell>
          <cell r="IE214">
            <v>9897</v>
          </cell>
          <cell r="IF214">
            <v>7017</v>
          </cell>
          <cell r="IG214">
            <v>6067</v>
          </cell>
          <cell r="IH214">
            <v>15109</v>
          </cell>
          <cell r="II214">
            <v>28176</v>
          </cell>
          <cell r="IJ214">
            <v>14232</v>
          </cell>
          <cell r="IK214">
            <v>15160</v>
          </cell>
          <cell r="IL214">
            <v>8351</v>
          </cell>
          <cell r="IM214">
            <v>6072</v>
          </cell>
          <cell r="IN214">
            <v>1706</v>
          </cell>
          <cell r="IO214">
            <v>2572</v>
          </cell>
          <cell r="IP214">
            <v>7016</v>
          </cell>
          <cell r="IQ214">
            <v>17308</v>
          </cell>
        </row>
        <row r="215">
          <cell r="B215">
            <v>8728</v>
          </cell>
          <cell r="C215">
            <v>1483</v>
          </cell>
          <cell r="D215">
            <v>10213</v>
          </cell>
          <cell r="E215">
            <v>3213</v>
          </cell>
          <cell r="F215">
            <v>5182</v>
          </cell>
          <cell r="G215">
            <v>3794</v>
          </cell>
          <cell r="H215">
            <v>3986</v>
          </cell>
          <cell r="I215">
            <v>14615</v>
          </cell>
          <cell r="J215">
            <v>2422</v>
          </cell>
          <cell r="K215">
            <v>16688</v>
          </cell>
          <cell r="L215">
            <v>6286</v>
          </cell>
          <cell r="M215">
            <v>5235</v>
          </cell>
          <cell r="N215">
            <v>4382</v>
          </cell>
          <cell r="O215">
            <v>5500</v>
          </cell>
          <cell r="P215">
            <v>5740</v>
          </cell>
          <cell r="Q215">
            <v>27168</v>
          </cell>
          <cell r="R215">
            <v>5909</v>
          </cell>
          <cell r="S215">
            <v>369</v>
          </cell>
          <cell r="T215">
            <v>3664</v>
          </cell>
          <cell r="U215">
            <v>9940</v>
          </cell>
          <cell r="V215">
            <v>6782</v>
          </cell>
          <cell r="W215">
            <v>5505</v>
          </cell>
          <cell r="X215">
            <v>15213</v>
          </cell>
          <cell r="Y215">
            <v>27483</v>
          </cell>
          <cell r="Z215">
            <v>14169</v>
          </cell>
          <cell r="AA215">
            <v>15852</v>
          </cell>
          <cell r="AB215">
            <v>8692</v>
          </cell>
          <cell r="AC215">
            <v>5952</v>
          </cell>
          <cell r="AD215">
            <v>1804</v>
          </cell>
          <cell r="AE215">
            <v>2643</v>
          </cell>
          <cell r="AF215">
            <v>7415</v>
          </cell>
          <cell r="AG215">
            <v>17778</v>
          </cell>
          <cell r="AH215">
            <v>4147</v>
          </cell>
          <cell r="AI215">
            <v>4857</v>
          </cell>
          <cell r="AJ215">
            <v>8954</v>
          </cell>
          <cell r="AK215">
            <v>21249</v>
          </cell>
          <cell r="AL215">
            <v>8253</v>
          </cell>
          <cell r="AM215">
            <v>29544</v>
          </cell>
          <cell r="AN215">
            <v>1442</v>
          </cell>
          <cell r="AO215">
            <v>7254</v>
          </cell>
          <cell r="AP215">
            <v>8713</v>
          </cell>
          <cell r="AQ215">
            <v>4339</v>
          </cell>
          <cell r="AR215">
            <v>18774</v>
          </cell>
          <cell r="AS215">
            <v>22967</v>
          </cell>
          <cell r="AT215">
            <v>12094</v>
          </cell>
          <cell r="AU215">
            <v>19954</v>
          </cell>
          <cell r="AV215">
            <v>18064</v>
          </cell>
          <cell r="AW215">
            <v>22461</v>
          </cell>
          <cell r="AX215">
            <v>3006</v>
          </cell>
          <cell r="AY215">
            <v>6767</v>
          </cell>
          <cell r="AZ215">
            <v>33311</v>
          </cell>
          <cell r="BA215">
            <v>330750</v>
          </cell>
          <cell r="BB215">
            <v>26654</v>
          </cell>
          <cell r="BC215">
            <v>341</v>
          </cell>
          <cell r="BD215">
            <v>357535</v>
          </cell>
          <cell r="BE215">
            <v>2.6</v>
          </cell>
          <cell r="BF215">
            <v>1.3</v>
          </cell>
          <cell r="BG215">
            <v>2.4</v>
          </cell>
          <cell r="BH215">
            <v>-4</v>
          </cell>
          <cell r="BI215">
            <v>1.5</v>
          </cell>
          <cell r="BJ215">
            <v>-0.9</v>
          </cell>
          <cell r="BK215">
            <v>2.9</v>
          </cell>
          <cell r="BL215">
            <v>-0.3</v>
          </cell>
          <cell r="BM215">
            <v>0.1</v>
          </cell>
          <cell r="BN215">
            <v>-0.3</v>
          </cell>
          <cell r="BO215">
            <v>-1.5</v>
          </cell>
          <cell r="BP215">
            <v>-1.2</v>
          </cell>
          <cell r="BQ215">
            <v>-0.7</v>
          </cell>
          <cell r="BR215">
            <v>-0.6</v>
          </cell>
          <cell r="BS215">
            <v>-1.9</v>
          </cell>
          <cell r="BT215">
            <v>-1.2</v>
          </cell>
          <cell r="BU215">
            <v>-0.2</v>
          </cell>
          <cell r="BV215">
            <v>2.8</v>
          </cell>
          <cell r="BW215">
            <v>0.4</v>
          </cell>
          <cell r="BX215">
            <v>0.2</v>
          </cell>
          <cell r="BY215">
            <v>-2.5</v>
          </cell>
          <cell r="BZ215">
            <v>0</v>
          </cell>
          <cell r="CA215">
            <v>1.8</v>
          </cell>
          <cell r="CB215">
            <v>0.3</v>
          </cell>
          <cell r="CC215">
            <v>-0.9</v>
          </cell>
          <cell r="CD215">
            <v>0.6</v>
          </cell>
          <cell r="CE215">
            <v>0.4</v>
          </cell>
          <cell r="CF215">
            <v>-1.7</v>
          </cell>
          <cell r="CG215">
            <v>1.8</v>
          </cell>
          <cell r="CH215">
            <v>1.2</v>
          </cell>
          <cell r="CI215">
            <v>0.4</v>
          </cell>
          <cell r="CJ215">
            <v>0</v>
          </cell>
          <cell r="CK215">
            <v>-0.2</v>
          </cell>
          <cell r="CL215">
            <v>1.2</v>
          </cell>
          <cell r="CM215">
            <v>0.5</v>
          </cell>
          <cell r="CN215">
            <v>0.3</v>
          </cell>
          <cell r="CO215">
            <v>0.7</v>
          </cell>
          <cell r="CP215">
            <v>0.4</v>
          </cell>
          <cell r="CQ215">
            <v>-0.5</v>
          </cell>
          <cell r="CR215">
            <v>0.5</v>
          </cell>
          <cell r="CS215">
            <v>0.2</v>
          </cell>
          <cell r="CT215">
            <v>7.7</v>
          </cell>
          <cell r="CU215">
            <v>1.1000000000000001</v>
          </cell>
          <cell r="CV215">
            <v>2.6</v>
          </cell>
          <cell r="CW215">
            <v>3.1</v>
          </cell>
          <cell r="CX215">
            <v>0.2</v>
          </cell>
          <cell r="CY215">
            <v>0.2</v>
          </cell>
          <cell r="CZ215">
            <v>0.3</v>
          </cell>
          <cell r="DA215">
            <v>1.4</v>
          </cell>
          <cell r="DB215">
            <v>-0.6</v>
          </cell>
          <cell r="DC215">
            <v>0.9</v>
          </cell>
          <cell r="DD215">
            <v>0.4</v>
          </cell>
          <cell r="DE215">
            <v>0.5</v>
          </cell>
          <cell r="DF215">
            <v>0.7</v>
          </cell>
          <cell r="DG215">
            <v>8744</v>
          </cell>
          <cell r="DH215">
            <v>1528</v>
          </cell>
          <cell r="DI215">
            <v>10277</v>
          </cell>
          <cell r="DJ215">
            <v>3295</v>
          </cell>
          <cell r="DK215">
            <v>5274</v>
          </cell>
          <cell r="DL215">
            <v>3714</v>
          </cell>
          <cell r="DM215">
            <v>4010</v>
          </cell>
          <cell r="DN215">
            <v>14746</v>
          </cell>
          <cell r="DO215">
            <v>2404</v>
          </cell>
          <cell r="DP215">
            <v>16811</v>
          </cell>
          <cell r="DQ215">
            <v>6323</v>
          </cell>
          <cell r="DR215">
            <v>5083</v>
          </cell>
          <cell r="DS215">
            <v>4441</v>
          </cell>
          <cell r="DT215">
            <v>5479</v>
          </cell>
          <cell r="DU215">
            <v>5779</v>
          </cell>
          <cell r="DV215">
            <v>27164</v>
          </cell>
          <cell r="DW215">
            <v>5928</v>
          </cell>
          <cell r="DX215">
            <v>375</v>
          </cell>
          <cell r="DY215">
            <v>3642</v>
          </cell>
          <cell r="DZ215">
            <v>9945</v>
          </cell>
          <cell r="EA215">
            <v>6866</v>
          </cell>
          <cell r="EB215">
            <v>5316</v>
          </cell>
          <cell r="EC215">
            <v>15046</v>
          </cell>
          <cell r="ED215">
            <v>27198</v>
          </cell>
          <cell r="EE215">
            <v>14135</v>
          </cell>
          <cell r="EF215">
            <v>15843</v>
          </cell>
          <cell r="EG215">
            <v>8681</v>
          </cell>
          <cell r="EH215">
            <v>5983</v>
          </cell>
          <cell r="EI215">
            <v>1814</v>
          </cell>
          <cell r="EJ215">
            <v>2695</v>
          </cell>
          <cell r="EK215">
            <v>7380</v>
          </cell>
          <cell r="EL215">
            <v>17831</v>
          </cell>
          <cell r="EM215">
            <v>4185</v>
          </cell>
          <cell r="EN215">
            <v>4814</v>
          </cell>
          <cell r="EO215">
            <v>8952</v>
          </cell>
          <cell r="EP215">
            <v>21198</v>
          </cell>
          <cell r="EQ215">
            <v>8227</v>
          </cell>
          <cell r="ER215">
            <v>29459</v>
          </cell>
          <cell r="ES215">
            <v>1469</v>
          </cell>
          <cell r="ET215">
            <v>7320</v>
          </cell>
          <cell r="EU215">
            <v>8815</v>
          </cell>
          <cell r="EV215">
            <v>4253</v>
          </cell>
          <cell r="EW215">
            <v>18504</v>
          </cell>
          <cell r="EX215">
            <v>22610</v>
          </cell>
          <cell r="EY215">
            <v>12009</v>
          </cell>
          <cell r="EZ215">
            <v>19771</v>
          </cell>
          <cell r="FA215">
            <v>18048</v>
          </cell>
          <cell r="FB215">
            <v>22364</v>
          </cell>
          <cell r="FC215">
            <v>2992</v>
          </cell>
          <cell r="FD215">
            <v>6842</v>
          </cell>
          <cell r="FE215">
            <v>33334</v>
          </cell>
          <cell r="FF215">
            <v>329961</v>
          </cell>
          <cell r="FG215">
            <v>26664</v>
          </cell>
          <cell r="FH215">
            <v>803</v>
          </cell>
          <cell r="FI215">
            <v>357212</v>
          </cell>
          <cell r="FJ215">
            <v>2.5</v>
          </cell>
          <cell r="FK215">
            <v>7.7</v>
          </cell>
          <cell r="FL215">
            <v>3.3</v>
          </cell>
          <cell r="FM215">
            <v>-2.6</v>
          </cell>
          <cell r="FN215">
            <v>3.8</v>
          </cell>
          <cell r="FO215">
            <v>-2.2000000000000002</v>
          </cell>
          <cell r="FP215">
            <v>4.0999999999999996</v>
          </cell>
          <cell r="FQ215">
            <v>0.6</v>
          </cell>
          <cell r="FR215">
            <v>-0.8</v>
          </cell>
          <cell r="FS215">
            <v>0.4</v>
          </cell>
          <cell r="FT215">
            <v>0.4</v>
          </cell>
          <cell r="FU215">
            <v>-3.1</v>
          </cell>
          <cell r="FV215">
            <v>0.7</v>
          </cell>
          <cell r="FW215">
            <v>-2.8</v>
          </cell>
          <cell r="FX215">
            <v>0.3</v>
          </cell>
          <cell r="FY215">
            <v>-0.8</v>
          </cell>
          <cell r="FZ215">
            <v>0.1</v>
          </cell>
          <cell r="GA215">
            <v>4.8</v>
          </cell>
          <cell r="GB215">
            <v>0.5</v>
          </cell>
          <cell r="GC215">
            <v>0.5</v>
          </cell>
          <cell r="GD215">
            <v>-1.8</v>
          </cell>
          <cell r="GE215">
            <v>-6.8</v>
          </cell>
          <cell r="GF215">
            <v>-0.7</v>
          </cell>
          <cell r="GG215">
            <v>-2.2999999999999998</v>
          </cell>
          <cell r="GH215">
            <v>-0.9</v>
          </cell>
          <cell r="GI215">
            <v>0.3</v>
          </cell>
          <cell r="GJ215">
            <v>0.1</v>
          </cell>
          <cell r="GK215">
            <v>-0.5</v>
          </cell>
          <cell r="GL215">
            <v>2.1</v>
          </cell>
          <cell r="GM215">
            <v>3</v>
          </cell>
          <cell r="GN215">
            <v>1.8</v>
          </cell>
          <cell r="GO215">
            <v>1.3</v>
          </cell>
          <cell r="GP215">
            <v>0.8</v>
          </cell>
          <cell r="GQ215">
            <v>-0.7</v>
          </cell>
          <cell r="GR215">
            <v>0</v>
          </cell>
          <cell r="GS215">
            <v>0.2</v>
          </cell>
          <cell r="GT215">
            <v>0.7</v>
          </cell>
          <cell r="GU215">
            <v>0.3</v>
          </cell>
          <cell r="GV215">
            <v>-2.2999999999999998</v>
          </cell>
          <cell r="GW215">
            <v>2.1</v>
          </cell>
          <cell r="GX215">
            <v>1.4</v>
          </cell>
          <cell r="GY215">
            <v>3.9</v>
          </cell>
          <cell r="GZ215">
            <v>-1.1000000000000001</v>
          </cell>
          <cell r="HA215">
            <v>0</v>
          </cell>
          <cell r="HB215">
            <v>2.2999999999999998</v>
          </cell>
          <cell r="HC215">
            <v>-1.7</v>
          </cell>
          <cell r="HD215">
            <v>0</v>
          </cell>
          <cell r="HE215">
            <v>-0.3</v>
          </cell>
          <cell r="HF215">
            <v>0</v>
          </cell>
          <cell r="HG215">
            <v>1.8</v>
          </cell>
          <cell r="HH215">
            <v>1.1000000000000001</v>
          </cell>
          <cell r="HI215">
            <v>0</v>
          </cell>
          <cell r="HJ215">
            <v>0</v>
          </cell>
          <cell r="HK215">
            <v>0.6</v>
          </cell>
          <cell r="HL215">
            <v>5896</v>
          </cell>
          <cell r="HM215">
            <v>1530</v>
          </cell>
          <cell r="HN215">
            <v>7478</v>
          </cell>
          <cell r="HO215">
            <v>3371</v>
          </cell>
          <cell r="HP215">
            <v>5412</v>
          </cell>
          <cell r="HQ215">
            <v>3796</v>
          </cell>
          <cell r="HR215">
            <v>4047</v>
          </cell>
          <cell r="HS215">
            <v>15049</v>
          </cell>
          <cell r="HT215">
            <v>2406</v>
          </cell>
          <cell r="HU215">
            <v>17122</v>
          </cell>
          <cell r="HV215">
            <v>6351</v>
          </cell>
          <cell r="HW215">
            <v>5270</v>
          </cell>
          <cell r="HX215">
            <v>4559</v>
          </cell>
          <cell r="HY215">
            <v>5673</v>
          </cell>
          <cell r="HZ215">
            <v>5947</v>
          </cell>
          <cell r="IA215">
            <v>27856</v>
          </cell>
          <cell r="IB215">
            <v>6057</v>
          </cell>
          <cell r="IC215">
            <v>463</v>
          </cell>
          <cell r="ID215">
            <v>3591</v>
          </cell>
          <cell r="IE215">
            <v>10117</v>
          </cell>
          <cell r="IF215">
            <v>7154</v>
          </cell>
          <cell r="IG215">
            <v>5163</v>
          </cell>
          <cell r="IH215">
            <v>15377</v>
          </cell>
          <cell r="II215">
            <v>27649</v>
          </cell>
          <cell r="IJ215">
            <v>14268</v>
          </cell>
          <cell r="IK215">
            <v>15554</v>
          </cell>
          <cell r="IL215">
            <v>8696</v>
          </cell>
          <cell r="IM215">
            <v>6037</v>
          </cell>
          <cell r="IN215">
            <v>1882</v>
          </cell>
          <cell r="IO215">
            <v>2803</v>
          </cell>
          <cell r="IP215">
            <v>7359</v>
          </cell>
          <cell r="IQ215">
            <v>18041</v>
          </cell>
        </row>
        <row r="216">
          <cell r="B216">
            <v>8980</v>
          </cell>
          <cell r="C216">
            <v>1478</v>
          </cell>
          <cell r="D216">
            <v>10456</v>
          </cell>
          <cell r="E216">
            <v>3020</v>
          </cell>
          <cell r="F216">
            <v>5072</v>
          </cell>
          <cell r="G216">
            <v>3821</v>
          </cell>
          <cell r="H216">
            <v>4009</v>
          </cell>
          <cell r="I216">
            <v>14359</v>
          </cell>
          <cell r="J216">
            <v>2428</v>
          </cell>
          <cell r="K216">
            <v>16420</v>
          </cell>
          <cell r="L216">
            <v>6262</v>
          </cell>
          <cell r="M216">
            <v>5252</v>
          </cell>
          <cell r="N216">
            <v>4314</v>
          </cell>
          <cell r="O216">
            <v>5423</v>
          </cell>
          <cell r="P216">
            <v>5673</v>
          </cell>
          <cell r="Q216">
            <v>26928</v>
          </cell>
          <cell r="R216">
            <v>5918</v>
          </cell>
          <cell r="S216">
            <v>372</v>
          </cell>
          <cell r="T216">
            <v>3764</v>
          </cell>
          <cell r="U216">
            <v>10059</v>
          </cell>
          <cell r="V216">
            <v>6471</v>
          </cell>
          <cell r="W216">
            <v>5687</v>
          </cell>
          <cell r="X216">
            <v>15377</v>
          </cell>
          <cell r="Y216">
            <v>27546</v>
          </cell>
          <cell r="Z216">
            <v>14218</v>
          </cell>
          <cell r="AA216">
            <v>15936</v>
          </cell>
          <cell r="AB216">
            <v>8763</v>
          </cell>
          <cell r="AC216">
            <v>5858</v>
          </cell>
          <cell r="AD216">
            <v>1829</v>
          </cell>
          <cell r="AE216">
            <v>2624</v>
          </cell>
          <cell r="AF216">
            <v>7648</v>
          </cell>
          <cell r="AG216">
            <v>17938</v>
          </cell>
          <cell r="AH216">
            <v>4120</v>
          </cell>
          <cell r="AI216">
            <v>4968</v>
          </cell>
          <cell r="AJ216">
            <v>9027</v>
          </cell>
          <cell r="AK216">
            <v>21378</v>
          </cell>
          <cell r="AL216">
            <v>8332</v>
          </cell>
          <cell r="AM216">
            <v>29724</v>
          </cell>
          <cell r="AN216">
            <v>1388</v>
          </cell>
          <cell r="AO216">
            <v>7345</v>
          </cell>
          <cell r="AP216">
            <v>8737</v>
          </cell>
          <cell r="AQ216">
            <v>4508</v>
          </cell>
          <cell r="AR216">
            <v>18974</v>
          </cell>
          <cell r="AS216">
            <v>23354</v>
          </cell>
          <cell r="AT216">
            <v>12324</v>
          </cell>
          <cell r="AU216">
            <v>20112</v>
          </cell>
          <cell r="AV216">
            <v>18103</v>
          </cell>
          <cell r="AW216">
            <v>22678</v>
          </cell>
          <cell r="AX216">
            <v>3062</v>
          </cell>
          <cell r="AY216">
            <v>6754</v>
          </cell>
          <cell r="AZ216">
            <v>33602</v>
          </cell>
          <cell r="BA216">
            <v>332288</v>
          </cell>
          <cell r="BB216">
            <v>26716</v>
          </cell>
          <cell r="BC216">
            <v>598</v>
          </cell>
          <cell r="BD216">
            <v>359393</v>
          </cell>
          <cell r="BE216">
            <v>2.9</v>
          </cell>
          <cell r="BF216">
            <v>-0.3</v>
          </cell>
          <cell r="BG216">
            <v>2.4</v>
          </cell>
          <cell r="BH216">
            <v>-6</v>
          </cell>
          <cell r="BI216">
            <v>-2.1</v>
          </cell>
          <cell r="BJ216">
            <v>0.7</v>
          </cell>
          <cell r="BK216">
            <v>0.6</v>
          </cell>
          <cell r="BL216">
            <v>-1.8</v>
          </cell>
          <cell r="BM216">
            <v>0.3</v>
          </cell>
          <cell r="BN216">
            <v>-1.6</v>
          </cell>
          <cell r="BO216">
            <v>-0.4</v>
          </cell>
          <cell r="BP216">
            <v>0.3</v>
          </cell>
          <cell r="BQ216">
            <v>-1.5</v>
          </cell>
          <cell r="BR216">
            <v>-1.4</v>
          </cell>
          <cell r="BS216">
            <v>-1.2</v>
          </cell>
          <cell r="BT216">
            <v>-0.9</v>
          </cell>
          <cell r="BU216">
            <v>0.1</v>
          </cell>
          <cell r="BV216">
            <v>1</v>
          </cell>
          <cell r="BW216">
            <v>2.7</v>
          </cell>
          <cell r="BX216">
            <v>1.2</v>
          </cell>
          <cell r="BY216">
            <v>-4.5999999999999996</v>
          </cell>
          <cell r="BZ216">
            <v>3.3</v>
          </cell>
          <cell r="CA216">
            <v>1.1000000000000001</v>
          </cell>
          <cell r="CB216">
            <v>0.2</v>
          </cell>
          <cell r="CC216">
            <v>0.3</v>
          </cell>
          <cell r="CD216">
            <v>0.5</v>
          </cell>
          <cell r="CE216">
            <v>0.8</v>
          </cell>
          <cell r="CF216">
            <v>-1.6</v>
          </cell>
          <cell r="CG216">
            <v>1.3</v>
          </cell>
          <cell r="CH216">
            <v>-0.7</v>
          </cell>
          <cell r="CI216">
            <v>3.1</v>
          </cell>
          <cell r="CJ216">
            <v>0.9</v>
          </cell>
          <cell r="CK216">
            <v>-0.6</v>
          </cell>
          <cell r="CL216">
            <v>2.2999999999999998</v>
          </cell>
          <cell r="CM216">
            <v>0.8</v>
          </cell>
          <cell r="CN216">
            <v>0.6</v>
          </cell>
          <cell r="CO216">
            <v>1</v>
          </cell>
          <cell r="CP216">
            <v>0.6</v>
          </cell>
          <cell r="CQ216">
            <v>-3.8</v>
          </cell>
          <cell r="CR216">
            <v>1.3</v>
          </cell>
          <cell r="CS216">
            <v>0.3</v>
          </cell>
          <cell r="CT216">
            <v>3.9</v>
          </cell>
          <cell r="CU216">
            <v>1.1000000000000001</v>
          </cell>
          <cell r="CV216">
            <v>1.7</v>
          </cell>
          <cell r="CW216">
            <v>1.9</v>
          </cell>
          <cell r="CX216">
            <v>0.8</v>
          </cell>
          <cell r="CY216">
            <v>0.2</v>
          </cell>
          <cell r="CZ216">
            <v>1</v>
          </cell>
          <cell r="DA216">
            <v>1.8</v>
          </cell>
          <cell r="DB216">
            <v>-0.2</v>
          </cell>
          <cell r="DC216">
            <v>0.9</v>
          </cell>
          <cell r="DD216">
            <v>0.5</v>
          </cell>
          <cell r="DE216">
            <v>0.2</v>
          </cell>
          <cell r="DF216">
            <v>0.5</v>
          </cell>
          <cell r="DG216">
            <v>9105</v>
          </cell>
          <cell r="DH216">
            <v>1485</v>
          </cell>
          <cell r="DI216">
            <v>10587</v>
          </cell>
          <cell r="DJ216">
            <v>2949</v>
          </cell>
          <cell r="DK216">
            <v>5077</v>
          </cell>
          <cell r="DL216">
            <v>3913</v>
          </cell>
          <cell r="DM216">
            <v>4033</v>
          </cell>
          <cell r="DN216">
            <v>14354</v>
          </cell>
          <cell r="DO216">
            <v>2513</v>
          </cell>
          <cell r="DP216">
            <v>16469</v>
          </cell>
          <cell r="DQ216">
            <v>6253</v>
          </cell>
          <cell r="DR216">
            <v>5451</v>
          </cell>
          <cell r="DS216">
            <v>4283</v>
          </cell>
          <cell r="DT216">
            <v>5443</v>
          </cell>
          <cell r="DU216">
            <v>5652</v>
          </cell>
          <cell r="DV216">
            <v>27052</v>
          </cell>
          <cell r="DW216">
            <v>5877</v>
          </cell>
          <cell r="DX216">
            <v>370</v>
          </cell>
          <cell r="DY216">
            <v>3766</v>
          </cell>
          <cell r="DZ216">
            <v>10016</v>
          </cell>
          <cell r="EA216">
            <v>6396</v>
          </cell>
          <cell r="EB216">
            <v>5733</v>
          </cell>
          <cell r="EC216">
            <v>15476</v>
          </cell>
          <cell r="ED216">
            <v>27610</v>
          </cell>
          <cell r="EE216">
            <v>14162</v>
          </cell>
          <cell r="EF216">
            <v>15940</v>
          </cell>
          <cell r="EG216">
            <v>8814</v>
          </cell>
          <cell r="EH216">
            <v>5816</v>
          </cell>
          <cell r="EI216">
            <v>1823</v>
          </cell>
          <cell r="EJ216">
            <v>2629</v>
          </cell>
          <cell r="EK216">
            <v>7664</v>
          </cell>
          <cell r="EL216">
            <v>17915</v>
          </cell>
          <cell r="EM216">
            <v>4103</v>
          </cell>
          <cell r="EN216">
            <v>4963</v>
          </cell>
          <cell r="EO216">
            <v>9006</v>
          </cell>
          <cell r="EP216">
            <v>21428</v>
          </cell>
          <cell r="EQ216">
            <v>8311</v>
          </cell>
          <cell r="ER216">
            <v>29750</v>
          </cell>
          <cell r="ES216">
            <v>1347</v>
          </cell>
          <cell r="ET216">
            <v>7301</v>
          </cell>
          <cell r="EU216">
            <v>8646</v>
          </cell>
          <cell r="EV216">
            <v>4659</v>
          </cell>
          <cell r="EW216">
            <v>19232</v>
          </cell>
          <cell r="EX216">
            <v>23774</v>
          </cell>
          <cell r="EY216">
            <v>12470</v>
          </cell>
          <cell r="EZ216">
            <v>19973</v>
          </cell>
          <cell r="FA216">
            <v>18098</v>
          </cell>
          <cell r="FB216">
            <v>22639</v>
          </cell>
          <cell r="FC216">
            <v>3046</v>
          </cell>
          <cell r="FD216">
            <v>6763</v>
          </cell>
          <cell r="FE216">
            <v>33611</v>
          </cell>
          <cell r="FF216">
            <v>333135</v>
          </cell>
          <cell r="FG216">
            <v>26775</v>
          </cell>
          <cell r="FH216">
            <v>1152</v>
          </cell>
          <cell r="FI216">
            <v>360852</v>
          </cell>
          <cell r="FJ216">
            <v>4.0999999999999996</v>
          </cell>
          <cell r="FK216">
            <v>-2.8</v>
          </cell>
          <cell r="FL216">
            <v>3</v>
          </cell>
          <cell r="FM216">
            <v>-10.5</v>
          </cell>
          <cell r="FN216">
            <v>-3.7</v>
          </cell>
          <cell r="FO216">
            <v>5.4</v>
          </cell>
          <cell r="FP216">
            <v>0.6</v>
          </cell>
          <cell r="FQ216">
            <v>-2.7</v>
          </cell>
          <cell r="FR216">
            <v>4.5999999999999996</v>
          </cell>
          <cell r="FS216">
            <v>-2</v>
          </cell>
          <cell r="FT216">
            <v>-1.1000000000000001</v>
          </cell>
          <cell r="FU216">
            <v>7.2</v>
          </cell>
          <cell r="FV216">
            <v>-3.6</v>
          </cell>
          <cell r="FW216">
            <v>-0.7</v>
          </cell>
          <cell r="FX216">
            <v>-2.2000000000000002</v>
          </cell>
          <cell r="FY216">
            <v>-0.4</v>
          </cell>
          <cell r="FZ216">
            <v>-0.9</v>
          </cell>
          <cell r="GA216">
            <v>-1.3</v>
          </cell>
          <cell r="GB216">
            <v>3.4</v>
          </cell>
          <cell r="GC216">
            <v>0.7</v>
          </cell>
          <cell r="GD216">
            <v>-6.8</v>
          </cell>
          <cell r="GE216">
            <v>7.8</v>
          </cell>
          <cell r="GF216">
            <v>2.9</v>
          </cell>
          <cell r="GG216">
            <v>1.5</v>
          </cell>
          <cell r="GH216">
            <v>0.2</v>
          </cell>
          <cell r="GI216">
            <v>0.6</v>
          </cell>
          <cell r="GJ216">
            <v>1.5</v>
          </cell>
          <cell r="GK216">
            <v>-2.8</v>
          </cell>
          <cell r="GL216">
            <v>0.5</v>
          </cell>
          <cell r="GM216">
            <v>-2.5</v>
          </cell>
          <cell r="GN216">
            <v>3.8</v>
          </cell>
          <cell r="GO216">
            <v>0.5</v>
          </cell>
          <cell r="GP216">
            <v>-2</v>
          </cell>
          <cell r="GQ216">
            <v>3.1</v>
          </cell>
          <cell r="GR216">
            <v>0.6</v>
          </cell>
          <cell r="GS216">
            <v>1.1000000000000001</v>
          </cell>
          <cell r="GT216">
            <v>1</v>
          </cell>
          <cell r="GU216">
            <v>1</v>
          </cell>
          <cell r="GV216">
            <v>-8.3000000000000007</v>
          </cell>
          <cell r="GW216">
            <v>-0.3</v>
          </cell>
          <cell r="GX216">
            <v>-1.9</v>
          </cell>
          <cell r="GY216">
            <v>9.6</v>
          </cell>
          <cell r="GZ216">
            <v>3.9</v>
          </cell>
          <cell r="HA216">
            <v>5.0999999999999996</v>
          </cell>
          <cell r="HB216">
            <v>3.8</v>
          </cell>
          <cell r="HC216">
            <v>1</v>
          </cell>
          <cell r="HD216">
            <v>0.3</v>
          </cell>
          <cell r="HE216">
            <v>1.2</v>
          </cell>
          <cell r="HF216">
            <v>1.8</v>
          </cell>
          <cell r="HG216">
            <v>-1.2</v>
          </cell>
          <cell r="HH216">
            <v>0.8</v>
          </cell>
          <cell r="HI216">
            <v>1</v>
          </cell>
          <cell r="HJ216">
            <v>0.4</v>
          </cell>
          <cell r="HK216">
            <v>1</v>
          </cell>
          <cell r="HL216">
            <v>13880</v>
          </cell>
          <cell r="HM216">
            <v>1487</v>
          </cell>
          <cell r="HN216">
            <v>15299</v>
          </cell>
          <cell r="HO216">
            <v>3037</v>
          </cell>
          <cell r="HP216">
            <v>5219</v>
          </cell>
          <cell r="HQ216">
            <v>3994</v>
          </cell>
          <cell r="HR216">
            <v>4198</v>
          </cell>
          <cell r="HS216">
            <v>14797</v>
          </cell>
          <cell r="HT216">
            <v>2563</v>
          </cell>
          <cell r="HU216">
            <v>16960</v>
          </cell>
          <cell r="HV216">
            <v>6607</v>
          </cell>
          <cell r="HW216">
            <v>5395</v>
          </cell>
          <cell r="HX216">
            <v>4385</v>
          </cell>
          <cell r="HY216">
            <v>5587</v>
          </cell>
          <cell r="HZ216">
            <v>5921</v>
          </cell>
          <cell r="IA216">
            <v>27877</v>
          </cell>
          <cell r="IB216">
            <v>5721</v>
          </cell>
          <cell r="IC216">
            <v>340</v>
          </cell>
          <cell r="ID216">
            <v>3766</v>
          </cell>
          <cell r="IE216">
            <v>9829</v>
          </cell>
          <cell r="IF216">
            <v>6685</v>
          </cell>
          <cell r="IG216">
            <v>5974</v>
          </cell>
          <cell r="IH216">
            <v>16387</v>
          </cell>
          <cell r="II216">
            <v>29053</v>
          </cell>
          <cell r="IJ216">
            <v>14650</v>
          </cell>
          <cell r="IK216">
            <v>17509</v>
          </cell>
          <cell r="IL216">
            <v>9278</v>
          </cell>
          <cell r="IM216">
            <v>6003</v>
          </cell>
          <cell r="IN216">
            <v>1882</v>
          </cell>
          <cell r="IO216">
            <v>2658</v>
          </cell>
          <cell r="IP216">
            <v>8091</v>
          </cell>
          <cell r="IQ216">
            <v>18623</v>
          </cell>
        </row>
        <row r="217">
          <cell r="B217">
            <v>9126</v>
          </cell>
          <cell r="C217">
            <v>1456</v>
          </cell>
          <cell r="D217">
            <v>10577</v>
          </cell>
          <cell r="E217">
            <v>2916</v>
          </cell>
          <cell r="F217">
            <v>4878</v>
          </cell>
          <cell r="G217">
            <v>3940</v>
          </cell>
          <cell r="H217">
            <v>3998</v>
          </cell>
          <cell r="I217">
            <v>14240</v>
          </cell>
          <cell r="J217">
            <v>2475</v>
          </cell>
          <cell r="K217">
            <v>16321</v>
          </cell>
          <cell r="L217">
            <v>6377</v>
          </cell>
          <cell r="M217">
            <v>5360</v>
          </cell>
          <cell r="N217">
            <v>4317</v>
          </cell>
          <cell r="O217">
            <v>5329</v>
          </cell>
          <cell r="P217">
            <v>5633</v>
          </cell>
          <cell r="Q217">
            <v>26995</v>
          </cell>
          <cell r="R217">
            <v>5906</v>
          </cell>
          <cell r="S217">
            <v>370</v>
          </cell>
          <cell r="T217">
            <v>3868</v>
          </cell>
          <cell r="U217">
            <v>10149</v>
          </cell>
          <cell r="V217">
            <v>6221</v>
          </cell>
          <cell r="W217">
            <v>6287</v>
          </cell>
          <cell r="X217">
            <v>15512</v>
          </cell>
          <cell r="Y217">
            <v>28094</v>
          </cell>
          <cell r="Z217">
            <v>14416</v>
          </cell>
          <cell r="AA217">
            <v>16010</v>
          </cell>
          <cell r="AB217">
            <v>8918</v>
          </cell>
          <cell r="AC217">
            <v>5853</v>
          </cell>
          <cell r="AD217">
            <v>1856</v>
          </cell>
          <cell r="AE217">
            <v>2617</v>
          </cell>
          <cell r="AF217">
            <v>7927</v>
          </cell>
          <cell r="AG217">
            <v>18246</v>
          </cell>
          <cell r="AH217">
            <v>4114</v>
          </cell>
          <cell r="AI217">
            <v>5048</v>
          </cell>
          <cell r="AJ217">
            <v>9094</v>
          </cell>
          <cell r="AK217">
            <v>21536</v>
          </cell>
          <cell r="AL217">
            <v>8487</v>
          </cell>
          <cell r="AM217">
            <v>30020</v>
          </cell>
          <cell r="AN217">
            <v>1374</v>
          </cell>
          <cell r="AO217">
            <v>7465</v>
          </cell>
          <cell r="AP217">
            <v>8845</v>
          </cell>
          <cell r="AQ217">
            <v>4556</v>
          </cell>
          <cell r="AR217">
            <v>19198</v>
          </cell>
          <cell r="AS217">
            <v>23620</v>
          </cell>
          <cell r="AT217">
            <v>12285</v>
          </cell>
          <cell r="AU217">
            <v>20392</v>
          </cell>
          <cell r="AV217">
            <v>18175</v>
          </cell>
          <cell r="AW217">
            <v>22941</v>
          </cell>
          <cell r="AX217">
            <v>3112</v>
          </cell>
          <cell r="AY217">
            <v>6762</v>
          </cell>
          <cell r="AZ217">
            <v>33813</v>
          </cell>
          <cell r="BA217">
            <v>334934</v>
          </cell>
          <cell r="BB217">
            <v>26811</v>
          </cell>
          <cell r="BC217">
            <v>-283</v>
          </cell>
          <cell r="BD217">
            <v>361265</v>
          </cell>
          <cell r="BE217">
            <v>1.6</v>
          </cell>
          <cell r="BF217">
            <v>-1.5</v>
          </cell>
          <cell r="BG217">
            <v>1.2</v>
          </cell>
          <cell r="BH217">
            <v>-3.4</v>
          </cell>
          <cell r="BI217">
            <v>-3.8</v>
          </cell>
          <cell r="BJ217">
            <v>3.1</v>
          </cell>
          <cell r="BK217">
            <v>-0.3</v>
          </cell>
          <cell r="BL217">
            <v>-0.8</v>
          </cell>
          <cell r="BM217">
            <v>1.9</v>
          </cell>
          <cell r="BN217">
            <v>-0.6</v>
          </cell>
          <cell r="BO217">
            <v>1.8</v>
          </cell>
          <cell r="BP217">
            <v>2.1</v>
          </cell>
          <cell r="BQ217">
            <v>0.1</v>
          </cell>
          <cell r="BR217">
            <v>-1.7</v>
          </cell>
          <cell r="BS217">
            <v>-0.7</v>
          </cell>
          <cell r="BT217">
            <v>0.3</v>
          </cell>
          <cell r="BU217">
            <v>-0.2</v>
          </cell>
          <cell r="BV217">
            <v>-0.8</v>
          </cell>
          <cell r="BW217">
            <v>2.8</v>
          </cell>
          <cell r="BX217">
            <v>0.9</v>
          </cell>
          <cell r="BY217">
            <v>-3.9</v>
          </cell>
          <cell r="BZ217">
            <v>10.5</v>
          </cell>
          <cell r="CA217">
            <v>0.9</v>
          </cell>
          <cell r="CB217">
            <v>2</v>
          </cell>
          <cell r="CC217">
            <v>1.4</v>
          </cell>
          <cell r="CD217">
            <v>0.5</v>
          </cell>
          <cell r="CE217">
            <v>1.8</v>
          </cell>
          <cell r="CF217">
            <v>-0.1</v>
          </cell>
          <cell r="CG217">
            <v>1.5</v>
          </cell>
          <cell r="CH217">
            <v>-0.3</v>
          </cell>
          <cell r="CI217">
            <v>3.6</v>
          </cell>
          <cell r="CJ217">
            <v>1.7</v>
          </cell>
          <cell r="CK217">
            <v>-0.1</v>
          </cell>
          <cell r="CL217">
            <v>1.6</v>
          </cell>
          <cell r="CM217">
            <v>0.7</v>
          </cell>
          <cell r="CN217">
            <v>0.7</v>
          </cell>
          <cell r="CO217">
            <v>1.9</v>
          </cell>
          <cell r="CP217">
            <v>1</v>
          </cell>
          <cell r="CQ217">
            <v>-1</v>
          </cell>
          <cell r="CR217">
            <v>1.6</v>
          </cell>
          <cell r="CS217">
            <v>1.2</v>
          </cell>
          <cell r="CT217">
            <v>1.1000000000000001</v>
          </cell>
          <cell r="CU217">
            <v>1.2</v>
          </cell>
          <cell r="CV217">
            <v>1.1000000000000001</v>
          </cell>
          <cell r="CW217">
            <v>-0.3</v>
          </cell>
          <cell r="CX217">
            <v>1.4</v>
          </cell>
          <cell r="CY217">
            <v>0.4</v>
          </cell>
          <cell r="CZ217">
            <v>1.2</v>
          </cell>
          <cell r="DA217">
            <v>1.6</v>
          </cell>
          <cell r="DB217">
            <v>0.1</v>
          </cell>
          <cell r="DC217">
            <v>0.6</v>
          </cell>
          <cell r="DD217">
            <v>0.8</v>
          </cell>
          <cell r="DE217">
            <v>0.4</v>
          </cell>
          <cell r="DF217">
            <v>0.5</v>
          </cell>
          <cell r="DG217">
            <v>8981</v>
          </cell>
          <cell r="DH217">
            <v>1445</v>
          </cell>
          <cell r="DI217">
            <v>10423</v>
          </cell>
          <cell r="DJ217">
            <v>2876</v>
          </cell>
          <cell r="DK217">
            <v>4803</v>
          </cell>
          <cell r="DL217">
            <v>3884</v>
          </cell>
          <cell r="DM217">
            <v>3946</v>
          </cell>
          <cell r="DN217">
            <v>14040</v>
          </cell>
          <cell r="DO217">
            <v>2341</v>
          </cell>
          <cell r="DP217">
            <v>16030</v>
          </cell>
          <cell r="DQ217">
            <v>6255</v>
          </cell>
          <cell r="DR217">
            <v>5222</v>
          </cell>
          <cell r="DS217">
            <v>4195</v>
          </cell>
          <cell r="DT217">
            <v>5376</v>
          </cell>
          <cell r="DU217">
            <v>5620</v>
          </cell>
          <cell r="DV217">
            <v>26637</v>
          </cell>
          <cell r="DW217">
            <v>5948</v>
          </cell>
          <cell r="DX217">
            <v>366</v>
          </cell>
          <cell r="DY217">
            <v>3869</v>
          </cell>
          <cell r="DZ217">
            <v>10191</v>
          </cell>
          <cell r="EA217">
            <v>6163</v>
          </cell>
          <cell r="EB217">
            <v>6294</v>
          </cell>
          <cell r="EC217">
            <v>15509</v>
          </cell>
          <cell r="ED217">
            <v>28038</v>
          </cell>
          <cell r="EE217">
            <v>14519</v>
          </cell>
          <cell r="EF217">
            <v>16029</v>
          </cell>
          <cell r="EG217">
            <v>8798</v>
          </cell>
          <cell r="EH217">
            <v>5813</v>
          </cell>
          <cell r="EI217">
            <v>1843</v>
          </cell>
          <cell r="EJ217">
            <v>2519</v>
          </cell>
          <cell r="EK217">
            <v>7888</v>
          </cell>
          <cell r="EL217">
            <v>18059</v>
          </cell>
          <cell r="EM217">
            <v>4083</v>
          </cell>
          <cell r="EN217">
            <v>5083</v>
          </cell>
          <cell r="EO217">
            <v>9090</v>
          </cell>
          <cell r="EP217">
            <v>21556</v>
          </cell>
          <cell r="EQ217">
            <v>8520</v>
          </cell>
          <cell r="ER217">
            <v>30073</v>
          </cell>
          <cell r="ES217">
            <v>1355</v>
          </cell>
          <cell r="ET217">
            <v>7455</v>
          </cell>
          <cell r="EU217">
            <v>8809</v>
          </cell>
          <cell r="EV217">
            <v>4528</v>
          </cell>
          <cell r="EW217">
            <v>18987</v>
          </cell>
          <cell r="EX217">
            <v>23380</v>
          </cell>
          <cell r="EY217">
            <v>12338</v>
          </cell>
          <cell r="EZ217">
            <v>20595</v>
          </cell>
          <cell r="FA217">
            <v>18172</v>
          </cell>
          <cell r="FB217">
            <v>23055</v>
          </cell>
          <cell r="FC217">
            <v>3156</v>
          </cell>
          <cell r="FD217">
            <v>6671</v>
          </cell>
          <cell r="FE217">
            <v>33818</v>
          </cell>
          <cell r="FF217">
            <v>333830</v>
          </cell>
          <cell r="FG217">
            <v>26596</v>
          </cell>
          <cell r="FH217">
            <v>-233</v>
          </cell>
          <cell r="FI217">
            <v>360008</v>
          </cell>
          <cell r="FJ217">
            <v>-1.4</v>
          </cell>
          <cell r="FK217">
            <v>-2.7</v>
          </cell>
          <cell r="FL217">
            <v>-1.6</v>
          </cell>
          <cell r="FM217">
            <v>-2.5</v>
          </cell>
          <cell r="FN217">
            <v>-5.4</v>
          </cell>
          <cell r="FO217">
            <v>-0.7</v>
          </cell>
          <cell r="FP217">
            <v>-2.2000000000000002</v>
          </cell>
          <cell r="FQ217">
            <v>-2.2000000000000002</v>
          </cell>
          <cell r="FR217">
            <v>-6.9</v>
          </cell>
          <cell r="FS217">
            <v>-2.7</v>
          </cell>
          <cell r="FT217">
            <v>0</v>
          </cell>
          <cell r="FU217">
            <v>-4.2</v>
          </cell>
          <cell r="FV217">
            <v>-2.1</v>
          </cell>
          <cell r="FW217">
            <v>-1.2</v>
          </cell>
          <cell r="FX217">
            <v>-0.6</v>
          </cell>
          <cell r="FY217">
            <v>-1.5</v>
          </cell>
          <cell r="FZ217">
            <v>1.2</v>
          </cell>
          <cell r="GA217">
            <v>-1</v>
          </cell>
          <cell r="GB217">
            <v>2.7</v>
          </cell>
          <cell r="GC217">
            <v>1.7</v>
          </cell>
          <cell r="GD217">
            <v>-3.7</v>
          </cell>
          <cell r="GE217">
            <v>9.8000000000000007</v>
          </cell>
          <cell r="GF217">
            <v>0.2</v>
          </cell>
          <cell r="GG217">
            <v>1.5</v>
          </cell>
          <cell r="GH217">
            <v>2.5</v>
          </cell>
          <cell r="GI217">
            <v>0.6</v>
          </cell>
          <cell r="GJ217">
            <v>-0.2</v>
          </cell>
          <cell r="GK217">
            <v>-0.1</v>
          </cell>
          <cell r="GL217">
            <v>1.1000000000000001</v>
          </cell>
          <cell r="GM217">
            <v>-4.2</v>
          </cell>
          <cell r="GN217">
            <v>2.9</v>
          </cell>
          <cell r="GO217">
            <v>0.8</v>
          </cell>
          <cell r="GP217">
            <v>-0.5</v>
          </cell>
          <cell r="GQ217">
            <v>2.4</v>
          </cell>
          <cell r="GR217">
            <v>0.9</v>
          </cell>
          <cell r="GS217">
            <v>0.6</v>
          </cell>
          <cell r="GT217">
            <v>2.5</v>
          </cell>
          <cell r="GU217">
            <v>1.1000000000000001</v>
          </cell>
          <cell r="GV217">
            <v>0.6</v>
          </cell>
          <cell r="GW217">
            <v>2.1</v>
          </cell>
          <cell r="GX217">
            <v>1.9</v>
          </cell>
          <cell r="GY217">
            <v>-2.8</v>
          </cell>
          <cell r="GZ217">
            <v>-1.3</v>
          </cell>
          <cell r="HA217">
            <v>-1.7</v>
          </cell>
          <cell r="HB217">
            <v>-1.1000000000000001</v>
          </cell>
          <cell r="HC217">
            <v>3.1</v>
          </cell>
          <cell r="HD217">
            <v>0.4</v>
          </cell>
          <cell r="HE217">
            <v>1.8</v>
          </cell>
          <cell r="HF217">
            <v>3.6</v>
          </cell>
          <cell r="HG217">
            <v>-1.4</v>
          </cell>
          <cell r="HH217">
            <v>0.6</v>
          </cell>
          <cell r="HI217">
            <v>0.2</v>
          </cell>
          <cell r="HJ217">
            <v>-0.7</v>
          </cell>
          <cell r="HK217">
            <v>-0.2</v>
          </cell>
          <cell r="HL217">
            <v>8451</v>
          </cell>
          <cell r="HM217">
            <v>1445</v>
          </cell>
          <cell r="HN217">
            <v>9899</v>
          </cell>
          <cell r="HO217">
            <v>2627</v>
          </cell>
          <cell r="HP217">
            <v>4498</v>
          </cell>
          <cell r="HQ217">
            <v>3613</v>
          </cell>
          <cell r="HR217">
            <v>3730</v>
          </cell>
          <cell r="HS217">
            <v>13078</v>
          </cell>
          <cell r="HT217">
            <v>2207</v>
          </cell>
          <cell r="HU217">
            <v>14950</v>
          </cell>
          <cell r="HV217">
            <v>6158</v>
          </cell>
          <cell r="HW217">
            <v>5143</v>
          </cell>
          <cell r="HX217">
            <v>3940</v>
          </cell>
          <cell r="HY217">
            <v>4925</v>
          </cell>
          <cell r="HZ217">
            <v>5172</v>
          </cell>
          <cell r="IA217">
            <v>25274</v>
          </cell>
          <cell r="IB217">
            <v>5985</v>
          </cell>
          <cell r="IC217">
            <v>298</v>
          </cell>
          <cell r="ID217">
            <v>3937</v>
          </cell>
          <cell r="IE217">
            <v>10229</v>
          </cell>
          <cell r="IF217">
            <v>5575</v>
          </cell>
          <cell r="IG217">
            <v>5833</v>
          </cell>
          <cell r="IH217">
            <v>14230</v>
          </cell>
          <cell r="II217">
            <v>25718</v>
          </cell>
          <cell r="IJ217">
            <v>13902</v>
          </cell>
          <cell r="IK217">
            <v>15321</v>
          </cell>
          <cell r="IL217">
            <v>8652</v>
          </cell>
          <cell r="IM217">
            <v>5503</v>
          </cell>
          <cell r="IN217">
            <v>1791</v>
          </cell>
          <cell r="IO217">
            <v>2419</v>
          </cell>
          <cell r="IP217">
            <v>7673</v>
          </cell>
          <cell r="IQ217">
            <v>17391</v>
          </cell>
        </row>
        <row r="218">
          <cell r="B218">
            <v>9175</v>
          </cell>
          <cell r="C218">
            <v>1450</v>
          </cell>
          <cell r="D218">
            <v>10620</v>
          </cell>
          <cell r="E218">
            <v>2967</v>
          </cell>
          <cell r="F218">
            <v>4747</v>
          </cell>
          <cell r="G218">
            <v>4131</v>
          </cell>
          <cell r="H218">
            <v>3977</v>
          </cell>
          <cell r="I218">
            <v>14467</v>
          </cell>
          <cell r="J218">
            <v>2553</v>
          </cell>
          <cell r="K218">
            <v>16600</v>
          </cell>
          <cell r="L218">
            <v>6546</v>
          </cell>
          <cell r="M218">
            <v>5442</v>
          </cell>
          <cell r="N218">
            <v>4420</v>
          </cell>
          <cell r="O218">
            <v>5334</v>
          </cell>
          <cell r="P218">
            <v>5557</v>
          </cell>
          <cell r="Q218">
            <v>27282</v>
          </cell>
          <cell r="R218">
            <v>5871</v>
          </cell>
          <cell r="S218">
            <v>359</v>
          </cell>
          <cell r="T218">
            <v>3910</v>
          </cell>
          <cell r="U218">
            <v>10146</v>
          </cell>
          <cell r="V218">
            <v>6129</v>
          </cell>
          <cell r="W218">
            <v>7209</v>
          </cell>
          <cell r="X218">
            <v>15557</v>
          </cell>
          <cell r="Y218">
            <v>29042</v>
          </cell>
          <cell r="Z218">
            <v>14662</v>
          </cell>
          <cell r="AA218">
            <v>16114</v>
          </cell>
          <cell r="AB218">
            <v>9113</v>
          </cell>
          <cell r="AC218">
            <v>5876</v>
          </cell>
          <cell r="AD218">
            <v>1881</v>
          </cell>
          <cell r="AE218">
            <v>2659</v>
          </cell>
          <cell r="AF218">
            <v>8044</v>
          </cell>
          <cell r="AG218">
            <v>18457</v>
          </cell>
          <cell r="AH218">
            <v>4152</v>
          </cell>
          <cell r="AI218">
            <v>5080</v>
          </cell>
          <cell r="AJ218">
            <v>9163</v>
          </cell>
          <cell r="AK218">
            <v>21727</v>
          </cell>
          <cell r="AL218">
            <v>8620</v>
          </cell>
          <cell r="AM218">
            <v>30341</v>
          </cell>
          <cell r="AN218">
            <v>1427</v>
          </cell>
          <cell r="AO218">
            <v>7577</v>
          </cell>
          <cell r="AP218">
            <v>9024</v>
          </cell>
          <cell r="AQ218">
            <v>4638</v>
          </cell>
          <cell r="AR218">
            <v>19250</v>
          </cell>
          <cell r="AS218">
            <v>23749</v>
          </cell>
          <cell r="AT218">
            <v>12082</v>
          </cell>
          <cell r="AU218">
            <v>20595</v>
          </cell>
          <cell r="AV218">
            <v>18271</v>
          </cell>
          <cell r="AW218">
            <v>23137</v>
          </cell>
          <cell r="AX218">
            <v>3161</v>
          </cell>
          <cell r="AY218">
            <v>6830</v>
          </cell>
          <cell r="AZ218">
            <v>33938</v>
          </cell>
          <cell r="BA218">
            <v>338459</v>
          </cell>
          <cell r="BB218">
            <v>27007</v>
          </cell>
          <cell r="BC218">
            <v>-1180</v>
          </cell>
          <cell r="BD218">
            <v>364095</v>
          </cell>
          <cell r="BE218">
            <v>0.5</v>
          </cell>
          <cell r="BF218">
            <v>-0.4</v>
          </cell>
          <cell r="BG218">
            <v>0.4</v>
          </cell>
          <cell r="BH218">
            <v>1.7</v>
          </cell>
          <cell r="BI218">
            <v>-2.7</v>
          </cell>
          <cell r="BJ218">
            <v>4.8</v>
          </cell>
          <cell r="BK218">
            <v>-0.5</v>
          </cell>
          <cell r="BL218">
            <v>1.6</v>
          </cell>
          <cell r="BM218">
            <v>3.2</v>
          </cell>
          <cell r="BN218">
            <v>1.7</v>
          </cell>
          <cell r="BO218">
            <v>2.7</v>
          </cell>
          <cell r="BP218">
            <v>1.5</v>
          </cell>
          <cell r="BQ218">
            <v>2.4</v>
          </cell>
          <cell r="BR218">
            <v>0.1</v>
          </cell>
          <cell r="BS218">
            <v>-1.4</v>
          </cell>
          <cell r="BT218">
            <v>1.1000000000000001</v>
          </cell>
          <cell r="BU218">
            <v>-0.6</v>
          </cell>
          <cell r="BV218">
            <v>-2.8</v>
          </cell>
          <cell r="BW218">
            <v>1.1000000000000001</v>
          </cell>
          <cell r="BX218">
            <v>0</v>
          </cell>
          <cell r="BY218">
            <v>-1.5</v>
          </cell>
          <cell r="BZ218">
            <v>14.7</v>
          </cell>
          <cell r="CA218">
            <v>0.3</v>
          </cell>
          <cell r="CB218">
            <v>3.4</v>
          </cell>
          <cell r="CC218">
            <v>1.7</v>
          </cell>
          <cell r="CD218">
            <v>0.6</v>
          </cell>
          <cell r="CE218">
            <v>2.2000000000000002</v>
          </cell>
          <cell r="CF218">
            <v>0.4</v>
          </cell>
          <cell r="CG218">
            <v>1.3</v>
          </cell>
          <cell r="CH218">
            <v>1.6</v>
          </cell>
          <cell r="CI218">
            <v>1.5</v>
          </cell>
          <cell r="CJ218">
            <v>1.2</v>
          </cell>
          <cell r="CK218">
            <v>0.9</v>
          </cell>
          <cell r="CL218">
            <v>0.6</v>
          </cell>
          <cell r="CM218">
            <v>0.8</v>
          </cell>
          <cell r="CN218">
            <v>0.9</v>
          </cell>
          <cell r="CO218">
            <v>1.6</v>
          </cell>
          <cell r="CP218">
            <v>1.1000000000000001</v>
          </cell>
          <cell r="CQ218">
            <v>3.8</v>
          </cell>
          <cell r="CR218">
            <v>1.5</v>
          </cell>
          <cell r="CS218">
            <v>2</v>
          </cell>
          <cell r="CT218">
            <v>1.8</v>
          </cell>
          <cell r="CU218">
            <v>0.3</v>
          </cell>
          <cell r="CV218">
            <v>0.5</v>
          </cell>
          <cell r="CW218">
            <v>-1.6</v>
          </cell>
          <cell r="CX218">
            <v>1</v>
          </cell>
          <cell r="CY218">
            <v>0.5</v>
          </cell>
          <cell r="CZ218">
            <v>0.9</v>
          </cell>
          <cell r="DA218">
            <v>1.6</v>
          </cell>
          <cell r="DB218">
            <v>1</v>
          </cell>
          <cell r="DC218">
            <v>0.4</v>
          </cell>
          <cell r="DD218">
            <v>1.1000000000000001</v>
          </cell>
          <cell r="DE218">
            <v>0.7</v>
          </cell>
          <cell r="DF218">
            <v>0.8</v>
          </cell>
          <cell r="DG218">
            <v>9241</v>
          </cell>
          <cell r="DH218">
            <v>1419</v>
          </cell>
          <cell r="DI218">
            <v>10652</v>
          </cell>
          <cell r="DJ218">
            <v>2948</v>
          </cell>
          <cell r="DK218">
            <v>4784</v>
          </cell>
          <cell r="DL218">
            <v>4114</v>
          </cell>
          <cell r="DM218">
            <v>4017</v>
          </cell>
          <cell r="DN218">
            <v>14491</v>
          </cell>
          <cell r="DO218">
            <v>2608</v>
          </cell>
          <cell r="DP218">
            <v>16662</v>
          </cell>
          <cell r="DQ218">
            <v>6683</v>
          </cell>
          <cell r="DR218">
            <v>5453</v>
          </cell>
          <cell r="DS218">
            <v>4567</v>
          </cell>
          <cell r="DT218">
            <v>5133</v>
          </cell>
          <cell r="DU218">
            <v>5583</v>
          </cell>
          <cell r="DV218">
            <v>27430</v>
          </cell>
          <cell r="DW218">
            <v>5867</v>
          </cell>
          <cell r="DX218">
            <v>368</v>
          </cell>
          <cell r="DY218">
            <v>3966</v>
          </cell>
          <cell r="DZ218">
            <v>10202</v>
          </cell>
          <cell r="EA218">
            <v>6134</v>
          </cell>
          <cell r="EB218">
            <v>6997</v>
          </cell>
          <cell r="EC218">
            <v>15430</v>
          </cell>
          <cell r="ED218">
            <v>28711</v>
          </cell>
          <cell r="EE218">
            <v>14536</v>
          </cell>
          <cell r="EF218">
            <v>16076</v>
          </cell>
          <cell r="EG218">
            <v>9149</v>
          </cell>
          <cell r="EH218">
            <v>5943</v>
          </cell>
          <cell r="EI218">
            <v>1898</v>
          </cell>
          <cell r="EJ218">
            <v>2740</v>
          </cell>
          <cell r="EK218">
            <v>8280</v>
          </cell>
          <cell r="EL218">
            <v>18861</v>
          </cell>
          <cell r="EM218">
            <v>4160</v>
          </cell>
          <cell r="EN218">
            <v>5089</v>
          </cell>
          <cell r="EO218">
            <v>9183</v>
          </cell>
          <cell r="EP218">
            <v>21683</v>
          </cell>
          <cell r="EQ218">
            <v>8617</v>
          </cell>
          <cell r="ER218">
            <v>30291</v>
          </cell>
          <cell r="ES218">
            <v>1419</v>
          </cell>
          <cell r="ET218">
            <v>7655</v>
          </cell>
          <cell r="EU218">
            <v>9092</v>
          </cell>
          <cell r="EV218">
            <v>4516</v>
          </cell>
          <cell r="EW218">
            <v>19423</v>
          </cell>
          <cell r="EX218">
            <v>23784</v>
          </cell>
          <cell r="EY218">
            <v>12039</v>
          </cell>
          <cell r="EZ218">
            <v>20641</v>
          </cell>
          <cell r="FA218">
            <v>18269</v>
          </cell>
          <cell r="FB218">
            <v>23094</v>
          </cell>
          <cell r="FC218">
            <v>3119</v>
          </cell>
          <cell r="FD218">
            <v>6921</v>
          </cell>
          <cell r="FE218">
            <v>33956</v>
          </cell>
          <cell r="FF218">
            <v>338623</v>
          </cell>
          <cell r="FG218">
            <v>27130</v>
          </cell>
          <cell r="FH218">
            <v>-1722</v>
          </cell>
          <cell r="FI218">
            <v>363832</v>
          </cell>
          <cell r="FJ218">
            <v>2.9</v>
          </cell>
          <cell r="FK218">
            <v>-1.8</v>
          </cell>
          <cell r="FL218">
            <v>2.2000000000000002</v>
          </cell>
          <cell r="FM218">
            <v>2.5</v>
          </cell>
          <cell r="FN218">
            <v>-0.4</v>
          </cell>
          <cell r="FO218">
            <v>5.9</v>
          </cell>
          <cell r="FP218">
            <v>1.8</v>
          </cell>
          <cell r="FQ218">
            <v>3.2</v>
          </cell>
          <cell r="FR218">
            <v>11.4</v>
          </cell>
          <cell r="FS218">
            <v>3.9</v>
          </cell>
          <cell r="FT218">
            <v>6.8</v>
          </cell>
          <cell r="FU218">
            <v>4.4000000000000004</v>
          </cell>
          <cell r="FV218">
            <v>8.9</v>
          </cell>
          <cell r="FW218">
            <v>-4.5</v>
          </cell>
          <cell r="FX218">
            <v>-0.7</v>
          </cell>
          <cell r="FY218">
            <v>3</v>
          </cell>
          <cell r="FZ218">
            <v>-1.4</v>
          </cell>
          <cell r="GA218">
            <v>0.4</v>
          </cell>
          <cell r="GB218">
            <v>2.5</v>
          </cell>
          <cell r="GC218">
            <v>0.1</v>
          </cell>
          <cell r="GD218">
            <v>-0.5</v>
          </cell>
          <cell r="GE218">
            <v>11.2</v>
          </cell>
          <cell r="GF218">
            <v>-0.5</v>
          </cell>
          <cell r="GG218">
            <v>2.4</v>
          </cell>
          <cell r="GH218">
            <v>0.1</v>
          </cell>
          <cell r="GI218">
            <v>0.3</v>
          </cell>
          <cell r="GJ218">
            <v>4</v>
          </cell>
          <cell r="GK218">
            <v>2.2000000000000002</v>
          </cell>
          <cell r="GL218">
            <v>2.9</v>
          </cell>
          <cell r="GM218">
            <v>8.8000000000000007</v>
          </cell>
          <cell r="GN218">
            <v>5</v>
          </cell>
          <cell r="GO218">
            <v>4.4000000000000004</v>
          </cell>
          <cell r="GP218">
            <v>1.9</v>
          </cell>
          <cell r="GQ218">
            <v>0.1</v>
          </cell>
          <cell r="GR218">
            <v>1</v>
          </cell>
          <cell r="GS218">
            <v>0.6</v>
          </cell>
          <cell r="GT218">
            <v>1.1000000000000001</v>
          </cell>
          <cell r="GU218">
            <v>0.7</v>
          </cell>
          <cell r="GV218">
            <v>4.7</v>
          </cell>
          <cell r="GW218">
            <v>2.7</v>
          </cell>
          <cell r="GX218">
            <v>3.2</v>
          </cell>
          <cell r="GY218">
            <v>-0.3</v>
          </cell>
          <cell r="GZ218">
            <v>2.2999999999999998</v>
          </cell>
          <cell r="HA218">
            <v>1.7</v>
          </cell>
          <cell r="HB218">
            <v>-2.4</v>
          </cell>
          <cell r="HC218">
            <v>0.2</v>
          </cell>
          <cell r="HD218">
            <v>0.5</v>
          </cell>
          <cell r="HE218">
            <v>0.2</v>
          </cell>
          <cell r="HF218">
            <v>-1.2</v>
          </cell>
          <cell r="HG218">
            <v>3.7</v>
          </cell>
          <cell r="HH218">
            <v>0.4</v>
          </cell>
          <cell r="HI218">
            <v>1.4</v>
          </cell>
          <cell r="HJ218">
            <v>2</v>
          </cell>
          <cell r="HK218">
            <v>1.1000000000000001</v>
          </cell>
          <cell r="HL218">
            <v>7845</v>
          </cell>
          <cell r="HM218">
            <v>1413</v>
          </cell>
          <cell r="HN218">
            <v>9263</v>
          </cell>
          <cell r="HO218">
            <v>3034</v>
          </cell>
          <cell r="HP218">
            <v>4810</v>
          </cell>
          <cell r="HQ218">
            <v>4222</v>
          </cell>
          <cell r="HR218">
            <v>4030</v>
          </cell>
          <cell r="HS218">
            <v>14707</v>
          </cell>
          <cell r="HT218">
            <v>2689</v>
          </cell>
          <cell r="HU218">
            <v>16939</v>
          </cell>
          <cell r="HV218">
            <v>6398</v>
          </cell>
          <cell r="HW218">
            <v>5401</v>
          </cell>
          <cell r="HX218">
            <v>4601</v>
          </cell>
          <cell r="HY218">
            <v>5247</v>
          </cell>
          <cell r="HZ218">
            <v>5595</v>
          </cell>
          <cell r="IA218">
            <v>27276</v>
          </cell>
          <cell r="IB218">
            <v>5857</v>
          </cell>
          <cell r="IC218">
            <v>378</v>
          </cell>
          <cell r="ID218">
            <v>3948</v>
          </cell>
          <cell r="IE218">
            <v>10180</v>
          </cell>
          <cell r="IF218">
            <v>6144</v>
          </cell>
          <cell r="IG218">
            <v>7370</v>
          </cell>
          <cell r="IH218">
            <v>15466</v>
          </cell>
          <cell r="II218">
            <v>29136</v>
          </cell>
          <cell r="IJ218">
            <v>14532</v>
          </cell>
          <cell r="IK218">
            <v>15504</v>
          </cell>
          <cell r="IL218">
            <v>8816</v>
          </cell>
          <cell r="IM218">
            <v>6011</v>
          </cell>
          <cell r="IN218">
            <v>1823</v>
          </cell>
          <cell r="IO218">
            <v>2703</v>
          </cell>
          <cell r="IP218">
            <v>8089</v>
          </cell>
          <cell r="IQ218">
            <v>18610</v>
          </cell>
        </row>
        <row r="219">
          <cell r="B219">
            <v>9168</v>
          </cell>
          <cell r="C219">
            <v>1479</v>
          </cell>
          <cell r="D219">
            <v>10643</v>
          </cell>
          <cell r="E219">
            <v>3072</v>
          </cell>
          <cell r="F219">
            <v>4712</v>
          </cell>
          <cell r="G219">
            <v>4369</v>
          </cell>
          <cell r="H219">
            <v>3982</v>
          </cell>
          <cell r="I219">
            <v>14917</v>
          </cell>
          <cell r="J219">
            <v>2616</v>
          </cell>
          <cell r="K219">
            <v>17105</v>
          </cell>
          <cell r="L219">
            <v>6671</v>
          </cell>
          <cell r="M219">
            <v>5515</v>
          </cell>
          <cell r="N219">
            <v>4556</v>
          </cell>
          <cell r="O219">
            <v>5439</v>
          </cell>
          <cell r="P219">
            <v>5445</v>
          </cell>
          <cell r="Q219">
            <v>27619</v>
          </cell>
          <cell r="R219">
            <v>5828</v>
          </cell>
          <cell r="S219">
            <v>346</v>
          </cell>
          <cell r="T219">
            <v>3893</v>
          </cell>
          <cell r="U219">
            <v>10072</v>
          </cell>
          <cell r="V219">
            <v>6129</v>
          </cell>
          <cell r="W219">
            <v>8256</v>
          </cell>
          <cell r="X219">
            <v>15415</v>
          </cell>
          <cell r="Y219">
            <v>29971</v>
          </cell>
          <cell r="Z219">
            <v>14866</v>
          </cell>
          <cell r="AA219">
            <v>16250</v>
          </cell>
          <cell r="AB219">
            <v>9224</v>
          </cell>
          <cell r="AC219">
            <v>5888</v>
          </cell>
          <cell r="AD219">
            <v>1908</v>
          </cell>
          <cell r="AE219">
            <v>2723</v>
          </cell>
          <cell r="AF219">
            <v>8068</v>
          </cell>
          <cell r="AG219">
            <v>18581</v>
          </cell>
          <cell r="AH219">
            <v>4207</v>
          </cell>
          <cell r="AI219">
            <v>5040</v>
          </cell>
          <cell r="AJ219">
            <v>9185</v>
          </cell>
          <cell r="AK219">
            <v>21996</v>
          </cell>
          <cell r="AL219">
            <v>8735</v>
          </cell>
          <cell r="AM219">
            <v>30729</v>
          </cell>
          <cell r="AN219">
            <v>1473</v>
          </cell>
          <cell r="AO219">
            <v>7717</v>
          </cell>
          <cell r="AP219">
            <v>9214</v>
          </cell>
          <cell r="AQ219">
            <v>4738</v>
          </cell>
          <cell r="AR219">
            <v>19240</v>
          </cell>
          <cell r="AS219">
            <v>23849</v>
          </cell>
          <cell r="AT219">
            <v>12001</v>
          </cell>
          <cell r="AU219">
            <v>20718</v>
          </cell>
          <cell r="AV219">
            <v>18366</v>
          </cell>
          <cell r="AW219">
            <v>23187</v>
          </cell>
          <cell r="AX219">
            <v>3177</v>
          </cell>
          <cell r="AY219">
            <v>7013</v>
          </cell>
          <cell r="AZ219">
            <v>34018</v>
          </cell>
          <cell r="BA219">
            <v>342275</v>
          </cell>
          <cell r="BB219">
            <v>27149</v>
          </cell>
          <cell r="BC219">
            <v>-1136</v>
          </cell>
          <cell r="BD219">
            <v>368115</v>
          </cell>
          <cell r="BE219">
            <v>-0.1</v>
          </cell>
          <cell r="BF219">
            <v>2</v>
          </cell>
          <cell r="BG219">
            <v>0.2</v>
          </cell>
          <cell r="BH219">
            <v>3.5</v>
          </cell>
          <cell r="BI219">
            <v>-0.7</v>
          </cell>
          <cell r="BJ219">
            <v>5.8</v>
          </cell>
          <cell r="BK219">
            <v>0.1</v>
          </cell>
          <cell r="BL219">
            <v>3.1</v>
          </cell>
          <cell r="BM219">
            <v>2.5</v>
          </cell>
          <cell r="BN219">
            <v>3</v>
          </cell>
          <cell r="BO219">
            <v>1.9</v>
          </cell>
          <cell r="BP219">
            <v>1.3</v>
          </cell>
          <cell r="BQ219">
            <v>3.1</v>
          </cell>
          <cell r="BR219">
            <v>2</v>
          </cell>
          <cell r="BS219">
            <v>-2</v>
          </cell>
          <cell r="BT219">
            <v>1.2</v>
          </cell>
          <cell r="BU219">
            <v>-0.7</v>
          </cell>
          <cell r="BV219">
            <v>-3.8</v>
          </cell>
          <cell r="BW219">
            <v>-0.4</v>
          </cell>
          <cell r="BX219">
            <v>-0.7</v>
          </cell>
          <cell r="BY219">
            <v>0</v>
          </cell>
          <cell r="BZ219">
            <v>14.5</v>
          </cell>
          <cell r="CA219">
            <v>-0.9</v>
          </cell>
          <cell r="CB219">
            <v>3.2</v>
          </cell>
          <cell r="CC219">
            <v>1.4</v>
          </cell>
          <cell r="CD219">
            <v>0.8</v>
          </cell>
          <cell r="CE219">
            <v>1.2</v>
          </cell>
          <cell r="CF219">
            <v>0.2</v>
          </cell>
          <cell r="CG219">
            <v>1.5</v>
          </cell>
          <cell r="CH219">
            <v>2.4</v>
          </cell>
          <cell r="CI219">
            <v>0.3</v>
          </cell>
          <cell r="CJ219">
            <v>0.7</v>
          </cell>
          <cell r="CK219">
            <v>1.3</v>
          </cell>
          <cell r="CL219">
            <v>-0.8</v>
          </cell>
          <cell r="CM219">
            <v>0.2</v>
          </cell>
          <cell r="CN219">
            <v>1.2</v>
          </cell>
          <cell r="CO219">
            <v>1.3</v>
          </cell>
          <cell r="CP219">
            <v>1.3</v>
          </cell>
          <cell r="CQ219">
            <v>3.2</v>
          </cell>
          <cell r="CR219">
            <v>1.9</v>
          </cell>
          <cell r="CS219">
            <v>2.1</v>
          </cell>
          <cell r="CT219">
            <v>2.2000000000000002</v>
          </cell>
          <cell r="CU219">
            <v>0</v>
          </cell>
          <cell r="CV219">
            <v>0.4</v>
          </cell>
          <cell r="CW219">
            <v>-0.7</v>
          </cell>
          <cell r="CX219">
            <v>0.6</v>
          </cell>
          <cell r="CY219">
            <v>0.5</v>
          </cell>
          <cell r="CZ219">
            <v>0.2</v>
          </cell>
          <cell r="DA219">
            <v>0.5</v>
          </cell>
          <cell r="DB219">
            <v>2.7</v>
          </cell>
          <cell r="DC219">
            <v>0.2</v>
          </cell>
          <cell r="DD219">
            <v>1.1000000000000001</v>
          </cell>
          <cell r="DE219">
            <v>0.5</v>
          </cell>
          <cell r="DF219">
            <v>1.1000000000000001</v>
          </cell>
          <cell r="DG219">
            <v>9261</v>
          </cell>
          <cell r="DH219">
            <v>1510</v>
          </cell>
          <cell r="DI219">
            <v>10767</v>
          </cell>
          <cell r="DJ219">
            <v>3155</v>
          </cell>
          <cell r="DK219">
            <v>4639</v>
          </cell>
          <cell r="DL219">
            <v>4369</v>
          </cell>
          <cell r="DM219">
            <v>3952</v>
          </cell>
          <cell r="DN219">
            <v>14942</v>
          </cell>
          <cell r="DO219">
            <v>2698</v>
          </cell>
          <cell r="DP219">
            <v>17169</v>
          </cell>
          <cell r="DQ219">
            <v>6616</v>
          </cell>
          <cell r="DR219">
            <v>5607</v>
          </cell>
          <cell r="DS219">
            <v>4437</v>
          </cell>
          <cell r="DT219">
            <v>5652</v>
          </cell>
          <cell r="DU219">
            <v>5479</v>
          </cell>
          <cell r="DV219">
            <v>27759</v>
          </cell>
          <cell r="DW219">
            <v>5819</v>
          </cell>
          <cell r="DX219">
            <v>345</v>
          </cell>
          <cell r="DY219">
            <v>3866</v>
          </cell>
          <cell r="DZ219">
            <v>10036</v>
          </cell>
          <cell r="EA219">
            <v>6169</v>
          </cell>
          <cell r="EB219">
            <v>8607</v>
          </cell>
          <cell r="EC219">
            <v>15706</v>
          </cell>
          <cell r="ED219">
            <v>30660</v>
          </cell>
          <cell r="EE219">
            <v>15039</v>
          </cell>
          <cell r="EF219">
            <v>16265</v>
          </cell>
          <cell r="EG219">
            <v>9336</v>
          </cell>
          <cell r="EH219">
            <v>5884</v>
          </cell>
          <cell r="EI219">
            <v>1910</v>
          </cell>
          <cell r="EJ219">
            <v>2705</v>
          </cell>
          <cell r="EK219">
            <v>7866</v>
          </cell>
          <cell r="EL219">
            <v>18352</v>
          </cell>
          <cell r="EM219">
            <v>4233</v>
          </cell>
          <cell r="EN219">
            <v>5018</v>
          </cell>
          <cell r="EO219">
            <v>9189</v>
          </cell>
          <cell r="EP219">
            <v>21992</v>
          </cell>
          <cell r="EQ219">
            <v>8735</v>
          </cell>
          <cell r="ER219">
            <v>30724</v>
          </cell>
          <cell r="ES219">
            <v>1536</v>
          </cell>
          <cell r="ET219">
            <v>7643</v>
          </cell>
          <cell r="EU219">
            <v>9229</v>
          </cell>
          <cell r="EV219">
            <v>4771</v>
          </cell>
          <cell r="EW219">
            <v>19354</v>
          </cell>
          <cell r="EX219">
            <v>23999</v>
          </cell>
          <cell r="EY219">
            <v>11836</v>
          </cell>
          <cell r="EZ219">
            <v>20573</v>
          </cell>
          <cell r="FA219">
            <v>18377</v>
          </cell>
          <cell r="FB219">
            <v>23239</v>
          </cell>
          <cell r="FC219">
            <v>3191</v>
          </cell>
          <cell r="FD219">
            <v>6912</v>
          </cell>
          <cell r="FE219">
            <v>33999</v>
          </cell>
          <cell r="FF219">
            <v>343171</v>
          </cell>
          <cell r="FG219">
            <v>27228</v>
          </cell>
          <cell r="FH219">
            <v>-1631</v>
          </cell>
          <cell r="FI219">
            <v>368592</v>
          </cell>
          <cell r="FJ219">
            <v>0.2</v>
          </cell>
          <cell r="FK219">
            <v>6.4</v>
          </cell>
          <cell r="FL219">
            <v>1.1000000000000001</v>
          </cell>
          <cell r="FM219">
            <v>7</v>
          </cell>
          <cell r="FN219">
            <v>-3</v>
          </cell>
          <cell r="FO219">
            <v>6.2</v>
          </cell>
          <cell r="FP219">
            <v>-1.6</v>
          </cell>
          <cell r="FQ219">
            <v>3.1</v>
          </cell>
          <cell r="FR219">
            <v>3.5</v>
          </cell>
          <cell r="FS219">
            <v>3</v>
          </cell>
          <cell r="FT219">
            <v>-1</v>
          </cell>
          <cell r="FU219">
            <v>2.8</v>
          </cell>
          <cell r="FV219">
            <v>-2.8</v>
          </cell>
          <cell r="FW219">
            <v>10.1</v>
          </cell>
          <cell r="FX219">
            <v>-1.9</v>
          </cell>
          <cell r="FY219">
            <v>1.2</v>
          </cell>
          <cell r="FZ219">
            <v>-0.8</v>
          </cell>
          <cell r="GA219">
            <v>-6.1</v>
          </cell>
          <cell r="GB219">
            <v>-2.5</v>
          </cell>
          <cell r="GC219">
            <v>-1.6</v>
          </cell>
          <cell r="GD219">
            <v>0.6</v>
          </cell>
          <cell r="GE219">
            <v>23</v>
          </cell>
          <cell r="GF219">
            <v>1.8</v>
          </cell>
          <cell r="GG219">
            <v>6.8</v>
          </cell>
          <cell r="GH219">
            <v>3.5</v>
          </cell>
          <cell r="GI219">
            <v>1.2</v>
          </cell>
          <cell r="GJ219">
            <v>2</v>
          </cell>
          <cell r="GK219">
            <v>-1</v>
          </cell>
          <cell r="GL219">
            <v>0.7</v>
          </cell>
          <cell r="GM219">
            <v>-1.3</v>
          </cell>
          <cell r="GN219">
            <v>-5</v>
          </cell>
          <cell r="GO219">
            <v>-2.7</v>
          </cell>
          <cell r="GP219">
            <v>1.7</v>
          </cell>
          <cell r="GQ219">
            <v>-1.4</v>
          </cell>
          <cell r="GR219">
            <v>0.1</v>
          </cell>
          <cell r="GS219">
            <v>1.4</v>
          </cell>
          <cell r="GT219">
            <v>1.4</v>
          </cell>
          <cell r="GU219">
            <v>1.4</v>
          </cell>
          <cell r="GV219">
            <v>8.1999999999999993</v>
          </cell>
          <cell r="GW219">
            <v>-0.2</v>
          </cell>
          <cell r="GX219">
            <v>1.5</v>
          </cell>
          <cell r="GY219">
            <v>5.6</v>
          </cell>
          <cell r="GZ219">
            <v>-0.4</v>
          </cell>
          <cell r="HA219">
            <v>0.9</v>
          </cell>
          <cell r="HB219">
            <v>-1.7</v>
          </cell>
          <cell r="HC219">
            <v>-0.3</v>
          </cell>
          <cell r="HD219">
            <v>0.6</v>
          </cell>
          <cell r="HE219">
            <v>0.6</v>
          </cell>
          <cell r="HF219">
            <v>2.2999999999999998</v>
          </cell>
          <cell r="HG219">
            <v>-0.1</v>
          </cell>
          <cell r="HH219">
            <v>0.1</v>
          </cell>
          <cell r="HI219">
            <v>1.3</v>
          </cell>
          <cell r="HJ219">
            <v>0.4</v>
          </cell>
          <cell r="HK219">
            <v>1.3</v>
          </cell>
          <cell r="HL219">
            <v>5832</v>
          </cell>
          <cell r="HM219">
            <v>1513</v>
          </cell>
          <cell r="HN219">
            <v>7341</v>
          </cell>
          <cell r="HO219">
            <v>3229</v>
          </cell>
          <cell r="HP219">
            <v>4770</v>
          </cell>
          <cell r="HQ219">
            <v>4475</v>
          </cell>
          <cell r="HR219">
            <v>3991</v>
          </cell>
          <cell r="HS219">
            <v>15248</v>
          </cell>
          <cell r="HT219">
            <v>2698</v>
          </cell>
          <cell r="HU219">
            <v>17500</v>
          </cell>
          <cell r="HV219">
            <v>6596</v>
          </cell>
          <cell r="HW219">
            <v>5809</v>
          </cell>
          <cell r="HX219">
            <v>4577</v>
          </cell>
          <cell r="HY219">
            <v>5845</v>
          </cell>
          <cell r="HZ219">
            <v>5656</v>
          </cell>
          <cell r="IA219">
            <v>28465</v>
          </cell>
          <cell r="IB219">
            <v>5935</v>
          </cell>
          <cell r="IC219">
            <v>424</v>
          </cell>
          <cell r="ID219">
            <v>3811</v>
          </cell>
          <cell r="IE219">
            <v>10171</v>
          </cell>
          <cell r="IF219">
            <v>6451</v>
          </cell>
          <cell r="IG219">
            <v>8439</v>
          </cell>
          <cell r="IH219">
            <v>16017</v>
          </cell>
          <cell r="II219">
            <v>31135</v>
          </cell>
          <cell r="IJ219">
            <v>15182</v>
          </cell>
          <cell r="IK219">
            <v>15949</v>
          </cell>
          <cell r="IL219">
            <v>9364</v>
          </cell>
          <cell r="IM219">
            <v>5952</v>
          </cell>
          <cell r="IN219">
            <v>1983</v>
          </cell>
          <cell r="IO219">
            <v>2799</v>
          </cell>
          <cell r="IP219">
            <v>7819</v>
          </cell>
          <cell r="IQ219">
            <v>18529</v>
          </cell>
        </row>
        <row r="220">
          <cell r="B220">
            <v>9130</v>
          </cell>
          <cell r="C220">
            <v>1510</v>
          </cell>
          <cell r="D220">
            <v>10637</v>
          </cell>
          <cell r="E220">
            <v>3109</v>
          </cell>
          <cell r="F220">
            <v>4691</v>
          </cell>
          <cell r="G220">
            <v>4575</v>
          </cell>
          <cell r="H220">
            <v>4017</v>
          </cell>
          <cell r="I220">
            <v>15286</v>
          </cell>
          <cell r="J220">
            <v>2679</v>
          </cell>
          <cell r="K220">
            <v>17522</v>
          </cell>
          <cell r="L220">
            <v>6622</v>
          </cell>
          <cell r="M220">
            <v>5517</v>
          </cell>
          <cell r="N220">
            <v>4579</v>
          </cell>
          <cell r="O220">
            <v>5582</v>
          </cell>
          <cell r="P220">
            <v>5315</v>
          </cell>
          <cell r="Q220">
            <v>27613</v>
          </cell>
          <cell r="R220">
            <v>5804</v>
          </cell>
          <cell r="S220">
            <v>339</v>
          </cell>
          <cell r="T220">
            <v>3895</v>
          </cell>
          <cell r="U220">
            <v>10043</v>
          </cell>
          <cell r="V220">
            <v>6087</v>
          </cell>
          <cell r="W220">
            <v>9363</v>
          </cell>
          <cell r="X220">
            <v>15186</v>
          </cell>
          <cell r="Y220">
            <v>30751</v>
          </cell>
          <cell r="Z220">
            <v>15049</v>
          </cell>
          <cell r="AA220">
            <v>16437</v>
          </cell>
          <cell r="AB220">
            <v>9192</v>
          </cell>
          <cell r="AC220">
            <v>5870</v>
          </cell>
          <cell r="AD220">
            <v>1937</v>
          </cell>
          <cell r="AE220">
            <v>2766</v>
          </cell>
          <cell r="AF220">
            <v>8198</v>
          </cell>
          <cell r="AG220">
            <v>18765</v>
          </cell>
          <cell r="AH220">
            <v>4235</v>
          </cell>
          <cell r="AI220">
            <v>4994</v>
          </cell>
          <cell r="AJ220">
            <v>9174</v>
          </cell>
          <cell r="AK220">
            <v>22371</v>
          </cell>
          <cell r="AL220">
            <v>8823</v>
          </cell>
          <cell r="AM220">
            <v>31199</v>
          </cell>
          <cell r="AN220">
            <v>1492</v>
          </cell>
          <cell r="AO220">
            <v>7877</v>
          </cell>
          <cell r="AP220">
            <v>9382</v>
          </cell>
          <cell r="AQ220">
            <v>4856</v>
          </cell>
          <cell r="AR220">
            <v>19469</v>
          </cell>
          <cell r="AS220">
            <v>24214</v>
          </cell>
          <cell r="AT220">
            <v>12124</v>
          </cell>
          <cell r="AU220">
            <v>20878</v>
          </cell>
          <cell r="AV220">
            <v>18450</v>
          </cell>
          <cell r="AW220">
            <v>23236</v>
          </cell>
          <cell r="AX220">
            <v>3166</v>
          </cell>
          <cell r="AY220">
            <v>7182</v>
          </cell>
          <cell r="AZ220">
            <v>34093</v>
          </cell>
          <cell r="BA220">
            <v>345985</v>
          </cell>
          <cell r="BB220">
            <v>27175</v>
          </cell>
          <cell r="BC220">
            <v>-283</v>
          </cell>
          <cell r="BD220">
            <v>372735</v>
          </cell>
          <cell r="BE220">
            <v>-0.4</v>
          </cell>
          <cell r="BF220">
            <v>2.1</v>
          </cell>
          <cell r="BG220">
            <v>-0.1</v>
          </cell>
          <cell r="BH220">
            <v>1.2</v>
          </cell>
          <cell r="BI220">
            <v>-0.4</v>
          </cell>
          <cell r="BJ220">
            <v>4.7</v>
          </cell>
          <cell r="BK220">
            <v>0.9</v>
          </cell>
          <cell r="BL220">
            <v>2.5</v>
          </cell>
          <cell r="BM220">
            <v>2.4</v>
          </cell>
          <cell r="BN220">
            <v>2.4</v>
          </cell>
          <cell r="BO220">
            <v>-0.7</v>
          </cell>
          <cell r="BP220">
            <v>0</v>
          </cell>
          <cell r="BQ220">
            <v>0.5</v>
          </cell>
          <cell r="BR220">
            <v>2.6</v>
          </cell>
          <cell r="BS220">
            <v>-2.4</v>
          </cell>
          <cell r="BT220">
            <v>0</v>
          </cell>
          <cell r="BU220">
            <v>-0.4</v>
          </cell>
          <cell r="BV220">
            <v>-1.8</v>
          </cell>
          <cell r="BW220">
            <v>0</v>
          </cell>
          <cell r="BX220">
            <v>-0.3</v>
          </cell>
          <cell r="BY220">
            <v>-0.7</v>
          </cell>
          <cell r="BZ220">
            <v>13.4</v>
          </cell>
          <cell r="CA220">
            <v>-1.5</v>
          </cell>
          <cell r="CB220">
            <v>2.6</v>
          </cell>
          <cell r="CC220">
            <v>1.2</v>
          </cell>
          <cell r="CD220">
            <v>1.2</v>
          </cell>
          <cell r="CE220">
            <v>-0.4</v>
          </cell>
          <cell r="CF220">
            <v>-0.3</v>
          </cell>
          <cell r="CG220">
            <v>1.5</v>
          </cell>
          <cell r="CH220">
            <v>1.6</v>
          </cell>
          <cell r="CI220">
            <v>1.6</v>
          </cell>
          <cell r="CJ220">
            <v>1</v>
          </cell>
          <cell r="CK220">
            <v>0.7</v>
          </cell>
          <cell r="CL220">
            <v>-0.9</v>
          </cell>
          <cell r="CM220">
            <v>-0.1</v>
          </cell>
          <cell r="CN220">
            <v>1.7</v>
          </cell>
          <cell r="CO220">
            <v>1</v>
          </cell>
          <cell r="CP220">
            <v>1.5</v>
          </cell>
          <cell r="CQ220">
            <v>1.3</v>
          </cell>
          <cell r="CR220">
            <v>2.1</v>
          </cell>
          <cell r="CS220">
            <v>1.8</v>
          </cell>
          <cell r="CT220">
            <v>2.5</v>
          </cell>
          <cell r="CU220">
            <v>1.2</v>
          </cell>
          <cell r="CV220">
            <v>1.5</v>
          </cell>
          <cell r="CW220">
            <v>1</v>
          </cell>
          <cell r="CX220">
            <v>0.8</v>
          </cell>
          <cell r="CY220">
            <v>0.5</v>
          </cell>
          <cell r="CZ220">
            <v>0.2</v>
          </cell>
          <cell r="DA220">
            <v>-0.3</v>
          </cell>
          <cell r="DB220">
            <v>2.4</v>
          </cell>
          <cell r="DC220">
            <v>0.2</v>
          </cell>
          <cell r="DD220">
            <v>1.1000000000000001</v>
          </cell>
          <cell r="DE220">
            <v>0.1</v>
          </cell>
          <cell r="DF220">
            <v>1.3</v>
          </cell>
          <cell r="DG220">
            <v>8929</v>
          </cell>
          <cell r="DH220">
            <v>1506</v>
          </cell>
          <cell r="DI220">
            <v>10433</v>
          </cell>
          <cell r="DJ220">
            <v>3104</v>
          </cell>
          <cell r="DK220">
            <v>4842</v>
          </cell>
          <cell r="DL220">
            <v>4630</v>
          </cell>
          <cell r="DM220">
            <v>4019</v>
          </cell>
          <cell r="DN220">
            <v>15437</v>
          </cell>
          <cell r="DO220">
            <v>2594</v>
          </cell>
          <cell r="DP220">
            <v>17640</v>
          </cell>
          <cell r="DQ220">
            <v>6704</v>
          </cell>
          <cell r="DR220">
            <v>5396</v>
          </cell>
          <cell r="DS220">
            <v>4687</v>
          </cell>
          <cell r="DT220">
            <v>5422</v>
          </cell>
          <cell r="DU220">
            <v>5249</v>
          </cell>
          <cell r="DV220">
            <v>27475</v>
          </cell>
          <cell r="DW220">
            <v>5783</v>
          </cell>
          <cell r="DX220">
            <v>331</v>
          </cell>
          <cell r="DY220">
            <v>3867</v>
          </cell>
          <cell r="DZ220">
            <v>9986</v>
          </cell>
          <cell r="EA220">
            <v>6073</v>
          </cell>
          <cell r="EB220">
            <v>9053</v>
          </cell>
          <cell r="EC220">
            <v>14991</v>
          </cell>
          <cell r="ED220">
            <v>30271</v>
          </cell>
          <cell r="EE220">
            <v>14951</v>
          </cell>
          <cell r="EF220">
            <v>16434</v>
          </cell>
          <cell r="EG220">
            <v>9148</v>
          </cell>
          <cell r="EH220">
            <v>5840</v>
          </cell>
          <cell r="EI220">
            <v>1904</v>
          </cell>
          <cell r="EJ220">
            <v>2769</v>
          </cell>
          <cell r="EK220">
            <v>8176</v>
          </cell>
          <cell r="EL220">
            <v>18683</v>
          </cell>
          <cell r="EM220">
            <v>4215</v>
          </cell>
          <cell r="EN220">
            <v>5013</v>
          </cell>
          <cell r="EO220">
            <v>9172</v>
          </cell>
          <cell r="EP220">
            <v>22369</v>
          </cell>
          <cell r="EQ220">
            <v>8798</v>
          </cell>
          <cell r="ER220">
            <v>31175</v>
          </cell>
          <cell r="ES220">
            <v>1465</v>
          </cell>
          <cell r="ET220">
            <v>7862</v>
          </cell>
          <cell r="EU220">
            <v>9331</v>
          </cell>
          <cell r="EV220">
            <v>5048</v>
          </cell>
          <cell r="EW220">
            <v>18958</v>
          </cell>
          <cell r="EX220">
            <v>23904</v>
          </cell>
          <cell r="EY220">
            <v>12182</v>
          </cell>
          <cell r="EZ220">
            <v>20819</v>
          </cell>
          <cell r="FA220">
            <v>18449</v>
          </cell>
          <cell r="FB220">
            <v>23226</v>
          </cell>
          <cell r="FC220">
            <v>3203</v>
          </cell>
          <cell r="FD220">
            <v>7188</v>
          </cell>
          <cell r="FE220">
            <v>34088</v>
          </cell>
          <cell r="FF220">
            <v>344963</v>
          </cell>
          <cell r="FG220">
            <v>27127</v>
          </cell>
          <cell r="FH220">
            <v>713</v>
          </cell>
          <cell r="FI220">
            <v>372655</v>
          </cell>
          <cell r="FJ220">
            <v>-3.6</v>
          </cell>
          <cell r="FK220">
            <v>-0.3</v>
          </cell>
          <cell r="FL220">
            <v>-3.1</v>
          </cell>
          <cell r="FM220">
            <v>-1.6</v>
          </cell>
          <cell r="FN220">
            <v>4.4000000000000004</v>
          </cell>
          <cell r="FO220">
            <v>6</v>
          </cell>
          <cell r="FP220">
            <v>1.7</v>
          </cell>
          <cell r="FQ220">
            <v>3.3</v>
          </cell>
          <cell r="FR220">
            <v>-3.9</v>
          </cell>
          <cell r="FS220">
            <v>2.7</v>
          </cell>
          <cell r="FT220">
            <v>1.3</v>
          </cell>
          <cell r="FU220">
            <v>-3.8</v>
          </cell>
          <cell r="FV220">
            <v>5.6</v>
          </cell>
          <cell r="FW220">
            <v>-4.0999999999999996</v>
          </cell>
          <cell r="FX220">
            <v>-4.2</v>
          </cell>
          <cell r="FY220">
            <v>-1</v>
          </cell>
          <cell r="FZ220">
            <v>-0.6</v>
          </cell>
          <cell r="GA220">
            <v>-4.0999999999999996</v>
          </cell>
          <cell r="GB220">
            <v>0</v>
          </cell>
          <cell r="GC220">
            <v>-0.5</v>
          </cell>
          <cell r="GD220">
            <v>-1.6</v>
          </cell>
          <cell r="GE220">
            <v>5.2</v>
          </cell>
          <cell r="GF220">
            <v>-4.5999999999999996</v>
          </cell>
          <cell r="GG220">
            <v>-1.3</v>
          </cell>
          <cell r="GH220">
            <v>-0.6</v>
          </cell>
          <cell r="GI220">
            <v>1</v>
          </cell>
          <cell r="GJ220">
            <v>-2</v>
          </cell>
          <cell r="GK220">
            <v>-0.7</v>
          </cell>
          <cell r="GL220">
            <v>-0.3</v>
          </cell>
          <cell r="GM220">
            <v>2.4</v>
          </cell>
          <cell r="GN220">
            <v>3.9</v>
          </cell>
          <cell r="GO220">
            <v>1.8</v>
          </cell>
          <cell r="GP220">
            <v>-0.4</v>
          </cell>
          <cell r="GQ220">
            <v>-0.1</v>
          </cell>
          <cell r="GR220">
            <v>-0.2</v>
          </cell>
          <cell r="GS220">
            <v>1.7</v>
          </cell>
          <cell r="GT220">
            <v>0.7</v>
          </cell>
          <cell r="GU220">
            <v>1.5</v>
          </cell>
          <cell r="GV220">
            <v>-4.5999999999999996</v>
          </cell>
          <cell r="GW220">
            <v>2.9</v>
          </cell>
          <cell r="GX220">
            <v>1.1000000000000001</v>
          </cell>
          <cell r="GY220">
            <v>5.8</v>
          </cell>
          <cell r="GZ220">
            <v>-2</v>
          </cell>
          <cell r="HA220">
            <v>-0.4</v>
          </cell>
          <cell r="HB220">
            <v>2.9</v>
          </cell>
          <cell r="HC220">
            <v>1.2</v>
          </cell>
          <cell r="HD220">
            <v>0.4</v>
          </cell>
          <cell r="HE220">
            <v>-0.1</v>
          </cell>
          <cell r="HF220">
            <v>0.4</v>
          </cell>
          <cell r="HG220">
            <v>4</v>
          </cell>
          <cell r="HH220">
            <v>0.3</v>
          </cell>
          <cell r="HI220">
            <v>0.5</v>
          </cell>
          <cell r="HJ220">
            <v>-0.4</v>
          </cell>
          <cell r="HK220">
            <v>1.1000000000000001</v>
          </cell>
          <cell r="HL220">
            <v>13050</v>
          </cell>
          <cell r="HM220">
            <v>1508</v>
          </cell>
          <cell r="HN220">
            <v>14561</v>
          </cell>
          <cell r="HO220">
            <v>3181</v>
          </cell>
          <cell r="HP220">
            <v>4985</v>
          </cell>
          <cell r="HQ220">
            <v>4731</v>
          </cell>
          <cell r="HR220">
            <v>4174</v>
          </cell>
          <cell r="HS220">
            <v>15896</v>
          </cell>
          <cell r="HT220">
            <v>2653</v>
          </cell>
          <cell r="HU220">
            <v>18156</v>
          </cell>
          <cell r="HV220">
            <v>7108</v>
          </cell>
          <cell r="HW220">
            <v>5358</v>
          </cell>
          <cell r="HX220">
            <v>4810</v>
          </cell>
          <cell r="HY220">
            <v>5607</v>
          </cell>
          <cell r="HZ220">
            <v>5495</v>
          </cell>
          <cell r="IA220">
            <v>28409</v>
          </cell>
          <cell r="IB220">
            <v>5629</v>
          </cell>
          <cell r="IC220">
            <v>299</v>
          </cell>
          <cell r="ID220">
            <v>3887</v>
          </cell>
          <cell r="IE220">
            <v>9818</v>
          </cell>
          <cell r="IF220">
            <v>6351</v>
          </cell>
          <cell r="IG220">
            <v>9508</v>
          </cell>
          <cell r="IH220">
            <v>15845</v>
          </cell>
          <cell r="II220">
            <v>31872</v>
          </cell>
          <cell r="IJ220">
            <v>15457</v>
          </cell>
          <cell r="IK220">
            <v>18021</v>
          </cell>
          <cell r="IL220">
            <v>9634</v>
          </cell>
          <cell r="IM220">
            <v>6012</v>
          </cell>
          <cell r="IN220">
            <v>1966</v>
          </cell>
          <cell r="IO220">
            <v>2805</v>
          </cell>
          <cell r="IP220">
            <v>8630</v>
          </cell>
          <cell r="IQ220">
            <v>19412</v>
          </cell>
        </row>
        <row r="221">
          <cell r="B221">
            <v>9048</v>
          </cell>
          <cell r="C221">
            <v>1518</v>
          </cell>
          <cell r="D221">
            <v>10564</v>
          </cell>
          <cell r="E221">
            <v>3115</v>
          </cell>
          <cell r="F221">
            <v>4776</v>
          </cell>
          <cell r="G221">
            <v>4667</v>
          </cell>
          <cell r="H221">
            <v>4034</v>
          </cell>
          <cell r="I221">
            <v>15542</v>
          </cell>
          <cell r="J221">
            <v>2793</v>
          </cell>
          <cell r="K221">
            <v>17846</v>
          </cell>
          <cell r="L221">
            <v>6493</v>
          </cell>
          <cell r="M221">
            <v>5387</v>
          </cell>
          <cell r="N221">
            <v>4502</v>
          </cell>
          <cell r="O221">
            <v>5661</v>
          </cell>
          <cell r="P221">
            <v>5200</v>
          </cell>
          <cell r="Q221">
            <v>27247</v>
          </cell>
          <cell r="R221">
            <v>5803</v>
          </cell>
          <cell r="S221">
            <v>354</v>
          </cell>
          <cell r="T221">
            <v>3968</v>
          </cell>
          <cell r="U221">
            <v>10125</v>
          </cell>
          <cell r="V221">
            <v>5958</v>
          </cell>
          <cell r="W221">
            <v>10312</v>
          </cell>
          <cell r="X221">
            <v>15018</v>
          </cell>
          <cell r="Y221">
            <v>31309</v>
          </cell>
          <cell r="Z221">
            <v>15299</v>
          </cell>
          <cell r="AA221">
            <v>16630</v>
          </cell>
          <cell r="AB221">
            <v>9110</v>
          </cell>
          <cell r="AC221">
            <v>5844</v>
          </cell>
          <cell r="AD221">
            <v>1958</v>
          </cell>
          <cell r="AE221">
            <v>2805</v>
          </cell>
          <cell r="AF221">
            <v>8458</v>
          </cell>
          <cell r="AG221">
            <v>19065</v>
          </cell>
          <cell r="AH221">
            <v>4225</v>
          </cell>
          <cell r="AI221">
            <v>4988</v>
          </cell>
          <cell r="AJ221">
            <v>9156</v>
          </cell>
          <cell r="AK221">
            <v>22780</v>
          </cell>
          <cell r="AL221">
            <v>8859</v>
          </cell>
          <cell r="AM221">
            <v>31653</v>
          </cell>
          <cell r="AN221">
            <v>1529</v>
          </cell>
          <cell r="AO221">
            <v>8043</v>
          </cell>
          <cell r="AP221">
            <v>9582</v>
          </cell>
          <cell r="AQ221">
            <v>4978</v>
          </cell>
          <cell r="AR221">
            <v>19739</v>
          </cell>
          <cell r="AS221">
            <v>24625</v>
          </cell>
          <cell r="AT221">
            <v>12270</v>
          </cell>
          <cell r="AU221">
            <v>21007</v>
          </cell>
          <cell r="AV221">
            <v>18523</v>
          </cell>
          <cell r="AW221">
            <v>23426</v>
          </cell>
          <cell r="AX221">
            <v>3134</v>
          </cell>
          <cell r="AY221">
            <v>7193</v>
          </cell>
          <cell r="AZ221">
            <v>34189</v>
          </cell>
          <cell r="BA221">
            <v>349069</v>
          </cell>
          <cell r="BB221">
            <v>27211</v>
          </cell>
          <cell r="BC221">
            <v>471</v>
          </cell>
          <cell r="BD221">
            <v>376633</v>
          </cell>
          <cell r="BE221">
            <v>-0.9</v>
          </cell>
          <cell r="BF221">
            <v>0.5</v>
          </cell>
          <cell r="BG221">
            <v>-0.7</v>
          </cell>
          <cell r="BH221">
            <v>0.2</v>
          </cell>
          <cell r="BI221">
            <v>1.8</v>
          </cell>
          <cell r="BJ221">
            <v>2</v>
          </cell>
          <cell r="BK221">
            <v>0.4</v>
          </cell>
          <cell r="BL221">
            <v>1.7</v>
          </cell>
          <cell r="BM221">
            <v>4.3</v>
          </cell>
          <cell r="BN221">
            <v>1.8</v>
          </cell>
          <cell r="BO221">
            <v>-2</v>
          </cell>
          <cell r="BP221">
            <v>-2.4</v>
          </cell>
          <cell r="BQ221">
            <v>-1.7</v>
          </cell>
          <cell r="BR221">
            <v>1.4</v>
          </cell>
          <cell r="BS221">
            <v>-2.2000000000000002</v>
          </cell>
          <cell r="BT221">
            <v>-1.3</v>
          </cell>
          <cell r="BU221">
            <v>0</v>
          </cell>
          <cell r="BV221">
            <v>4.3</v>
          </cell>
          <cell r="BW221">
            <v>1.9</v>
          </cell>
          <cell r="BX221">
            <v>0.8</v>
          </cell>
          <cell r="BY221">
            <v>-2.1</v>
          </cell>
          <cell r="BZ221">
            <v>10.1</v>
          </cell>
          <cell r="CA221">
            <v>-1.1000000000000001</v>
          </cell>
          <cell r="CB221">
            <v>1.8</v>
          </cell>
          <cell r="CC221">
            <v>1.7</v>
          </cell>
          <cell r="CD221">
            <v>1.2</v>
          </cell>
          <cell r="CE221">
            <v>-0.9</v>
          </cell>
          <cell r="CF221">
            <v>-0.4</v>
          </cell>
          <cell r="CG221">
            <v>1.1000000000000001</v>
          </cell>
          <cell r="CH221">
            <v>1.4</v>
          </cell>
          <cell r="CI221">
            <v>3.2</v>
          </cell>
          <cell r="CJ221">
            <v>1.6</v>
          </cell>
          <cell r="CK221">
            <v>-0.2</v>
          </cell>
          <cell r="CL221">
            <v>-0.1</v>
          </cell>
          <cell r="CM221">
            <v>-0.2</v>
          </cell>
          <cell r="CN221">
            <v>1.8</v>
          </cell>
          <cell r="CO221">
            <v>0.4</v>
          </cell>
          <cell r="CP221">
            <v>1.5</v>
          </cell>
          <cell r="CQ221">
            <v>2.5</v>
          </cell>
          <cell r="CR221">
            <v>2.1</v>
          </cell>
          <cell r="CS221">
            <v>2.1</v>
          </cell>
          <cell r="CT221">
            <v>2.5</v>
          </cell>
          <cell r="CU221">
            <v>1.4</v>
          </cell>
          <cell r="CV221">
            <v>1.7</v>
          </cell>
          <cell r="CW221">
            <v>1.2</v>
          </cell>
          <cell r="CX221">
            <v>0.6</v>
          </cell>
          <cell r="CY221">
            <v>0.4</v>
          </cell>
          <cell r="CZ221">
            <v>0.8</v>
          </cell>
          <cell r="DA221">
            <v>-1</v>
          </cell>
          <cell r="DB221">
            <v>0.2</v>
          </cell>
          <cell r="DC221">
            <v>0.3</v>
          </cell>
          <cell r="DD221">
            <v>0.9</v>
          </cell>
          <cell r="DE221">
            <v>0.1</v>
          </cell>
          <cell r="DF221">
            <v>1</v>
          </cell>
          <cell r="DG221">
            <v>9210</v>
          </cell>
          <cell r="DH221">
            <v>1512</v>
          </cell>
          <cell r="DI221">
            <v>10722</v>
          </cell>
          <cell r="DJ221">
            <v>3108</v>
          </cell>
          <cell r="DK221">
            <v>4648</v>
          </cell>
          <cell r="DL221">
            <v>4675</v>
          </cell>
          <cell r="DM221">
            <v>4034</v>
          </cell>
          <cell r="DN221">
            <v>15453</v>
          </cell>
          <cell r="DO221">
            <v>2749</v>
          </cell>
          <cell r="DP221">
            <v>17729</v>
          </cell>
          <cell r="DQ221">
            <v>6491</v>
          </cell>
          <cell r="DR221">
            <v>5563</v>
          </cell>
          <cell r="DS221">
            <v>4509</v>
          </cell>
          <cell r="DT221">
            <v>5778</v>
          </cell>
          <cell r="DU221">
            <v>5232</v>
          </cell>
          <cell r="DV221">
            <v>27561</v>
          </cell>
          <cell r="DW221">
            <v>5826</v>
          </cell>
          <cell r="DX221">
            <v>351</v>
          </cell>
          <cell r="DY221">
            <v>3954</v>
          </cell>
          <cell r="DZ221">
            <v>10133</v>
          </cell>
          <cell r="EA221">
            <v>6002</v>
          </cell>
          <cell r="EB221">
            <v>10392</v>
          </cell>
          <cell r="EC221">
            <v>15024</v>
          </cell>
          <cell r="ED221">
            <v>31427</v>
          </cell>
          <cell r="EE221">
            <v>15254</v>
          </cell>
          <cell r="EF221">
            <v>16601</v>
          </cell>
          <cell r="EG221">
            <v>9066</v>
          </cell>
          <cell r="EH221">
            <v>5855</v>
          </cell>
          <cell r="EI221">
            <v>1996</v>
          </cell>
          <cell r="EJ221">
            <v>2793</v>
          </cell>
          <cell r="EK221">
            <v>8451</v>
          </cell>
          <cell r="EL221">
            <v>19093</v>
          </cell>
          <cell r="EM221">
            <v>4252</v>
          </cell>
          <cell r="EN221">
            <v>4931</v>
          </cell>
          <cell r="EO221">
            <v>9134</v>
          </cell>
          <cell r="EP221">
            <v>22751</v>
          </cell>
          <cell r="EQ221">
            <v>8939</v>
          </cell>
          <cell r="ER221">
            <v>31700</v>
          </cell>
          <cell r="ES221">
            <v>1487</v>
          </cell>
          <cell r="ET221">
            <v>8110</v>
          </cell>
          <cell r="EU221">
            <v>9586</v>
          </cell>
          <cell r="EV221">
            <v>4708</v>
          </cell>
          <cell r="EW221">
            <v>20111</v>
          </cell>
          <cell r="EX221">
            <v>24719</v>
          </cell>
          <cell r="EY221">
            <v>12389</v>
          </cell>
          <cell r="EZ221">
            <v>21232</v>
          </cell>
          <cell r="FA221">
            <v>18521</v>
          </cell>
          <cell r="FB221">
            <v>23303</v>
          </cell>
          <cell r="FC221">
            <v>3088</v>
          </cell>
          <cell r="FD221">
            <v>7358</v>
          </cell>
          <cell r="FE221">
            <v>34189</v>
          </cell>
          <cell r="FF221">
            <v>349708</v>
          </cell>
          <cell r="FG221">
            <v>27152</v>
          </cell>
          <cell r="FH221">
            <v>-265</v>
          </cell>
          <cell r="FI221">
            <v>376493</v>
          </cell>
          <cell r="FJ221">
            <v>3.1</v>
          </cell>
          <cell r="FK221">
            <v>0.4</v>
          </cell>
          <cell r="FL221">
            <v>2.8</v>
          </cell>
          <cell r="FM221">
            <v>0.1</v>
          </cell>
          <cell r="FN221">
            <v>-4</v>
          </cell>
          <cell r="FO221">
            <v>1</v>
          </cell>
          <cell r="FP221">
            <v>0.4</v>
          </cell>
          <cell r="FQ221">
            <v>0.1</v>
          </cell>
          <cell r="FR221">
            <v>6</v>
          </cell>
          <cell r="FS221">
            <v>0.5</v>
          </cell>
          <cell r="FT221">
            <v>-3.2</v>
          </cell>
          <cell r="FU221">
            <v>3.1</v>
          </cell>
          <cell r="FV221">
            <v>-3.8</v>
          </cell>
          <cell r="FW221">
            <v>6.6</v>
          </cell>
          <cell r="FX221">
            <v>-0.3</v>
          </cell>
          <cell r="FY221">
            <v>0.3</v>
          </cell>
          <cell r="FZ221">
            <v>0.7</v>
          </cell>
          <cell r="GA221">
            <v>6.1</v>
          </cell>
          <cell r="GB221">
            <v>2.2999999999999998</v>
          </cell>
          <cell r="GC221">
            <v>1.5</v>
          </cell>
          <cell r="GD221">
            <v>-1.2</v>
          </cell>
          <cell r="GE221">
            <v>14.8</v>
          </cell>
          <cell r="GF221">
            <v>0.2</v>
          </cell>
          <cell r="GG221">
            <v>3.8</v>
          </cell>
          <cell r="GH221">
            <v>2</v>
          </cell>
          <cell r="GI221">
            <v>1</v>
          </cell>
          <cell r="GJ221">
            <v>-0.9</v>
          </cell>
          <cell r="GK221">
            <v>0.3</v>
          </cell>
          <cell r="GL221">
            <v>4.8</v>
          </cell>
          <cell r="GM221">
            <v>0.9</v>
          </cell>
          <cell r="GN221">
            <v>3.4</v>
          </cell>
          <cell r="GO221">
            <v>2.2000000000000002</v>
          </cell>
          <cell r="GP221">
            <v>0.9</v>
          </cell>
          <cell r="GQ221">
            <v>-1.6</v>
          </cell>
          <cell r="GR221">
            <v>-0.4</v>
          </cell>
          <cell r="GS221">
            <v>1.7</v>
          </cell>
          <cell r="GT221">
            <v>1.6</v>
          </cell>
          <cell r="GU221">
            <v>1.7</v>
          </cell>
          <cell r="GV221">
            <v>1.5</v>
          </cell>
          <cell r="GW221">
            <v>3.2</v>
          </cell>
          <cell r="GX221">
            <v>2.7</v>
          </cell>
          <cell r="GY221">
            <v>-6.7</v>
          </cell>
          <cell r="GZ221">
            <v>6.1</v>
          </cell>
          <cell r="HA221">
            <v>3.4</v>
          </cell>
          <cell r="HB221">
            <v>1.7</v>
          </cell>
          <cell r="HC221">
            <v>2</v>
          </cell>
          <cell r="HD221">
            <v>0.4</v>
          </cell>
          <cell r="HE221">
            <v>0.3</v>
          </cell>
          <cell r="HF221">
            <v>-3.6</v>
          </cell>
          <cell r="HG221">
            <v>2.4</v>
          </cell>
          <cell r="HH221">
            <v>0.3</v>
          </cell>
          <cell r="HI221">
            <v>1.4</v>
          </cell>
          <cell r="HJ221">
            <v>0.1</v>
          </cell>
          <cell r="HK221">
            <v>1</v>
          </cell>
          <cell r="HL221">
            <v>8973</v>
          </cell>
          <cell r="HM221">
            <v>1513</v>
          </cell>
          <cell r="HN221">
            <v>10481</v>
          </cell>
          <cell r="HO221">
            <v>2876</v>
          </cell>
          <cell r="HP221">
            <v>4380</v>
          </cell>
          <cell r="HQ221">
            <v>4342</v>
          </cell>
          <cell r="HR221">
            <v>3822</v>
          </cell>
          <cell r="HS221">
            <v>14477</v>
          </cell>
          <cell r="HT221">
            <v>2589</v>
          </cell>
          <cell r="HU221">
            <v>16613</v>
          </cell>
          <cell r="HV221">
            <v>6358</v>
          </cell>
          <cell r="HW221">
            <v>5467</v>
          </cell>
          <cell r="HX221">
            <v>4225</v>
          </cell>
          <cell r="HY221">
            <v>5283</v>
          </cell>
          <cell r="HZ221">
            <v>4798</v>
          </cell>
          <cell r="IA221">
            <v>26059</v>
          </cell>
          <cell r="IB221">
            <v>5875</v>
          </cell>
          <cell r="IC221">
            <v>287</v>
          </cell>
          <cell r="ID221">
            <v>4029</v>
          </cell>
          <cell r="IE221">
            <v>10196</v>
          </cell>
          <cell r="IF221">
            <v>5425</v>
          </cell>
          <cell r="IG221">
            <v>9662</v>
          </cell>
          <cell r="IH221">
            <v>13768</v>
          </cell>
          <cell r="II221">
            <v>28840</v>
          </cell>
          <cell r="IJ221">
            <v>14568</v>
          </cell>
          <cell r="IK221">
            <v>15986</v>
          </cell>
          <cell r="IL221">
            <v>8882</v>
          </cell>
          <cell r="IM221">
            <v>5541</v>
          </cell>
          <cell r="IN221">
            <v>1940</v>
          </cell>
          <cell r="IO221">
            <v>2677</v>
          </cell>
          <cell r="IP221">
            <v>8213</v>
          </cell>
          <cell r="IQ221">
            <v>18375</v>
          </cell>
        </row>
        <row r="222">
          <cell r="B222">
            <v>8926</v>
          </cell>
          <cell r="C222">
            <v>1508</v>
          </cell>
          <cell r="D222">
            <v>10433</v>
          </cell>
          <cell r="E222">
            <v>3225</v>
          </cell>
          <cell r="F222">
            <v>5008</v>
          </cell>
          <cell r="G222">
            <v>4697</v>
          </cell>
          <cell r="H222">
            <v>4018</v>
          </cell>
          <cell r="I222">
            <v>15891</v>
          </cell>
          <cell r="J222">
            <v>2968</v>
          </cell>
          <cell r="K222">
            <v>18308</v>
          </cell>
          <cell r="L222">
            <v>6470</v>
          </cell>
          <cell r="M222">
            <v>5229</v>
          </cell>
          <cell r="N222">
            <v>4393</v>
          </cell>
          <cell r="O222">
            <v>5648</v>
          </cell>
          <cell r="P222">
            <v>5121</v>
          </cell>
          <cell r="Q222">
            <v>26873</v>
          </cell>
          <cell r="R222">
            <v>5790</v>
          </cell>
          <cell r="S222">
            <v>379</v>
          </cell>
          <cell r="T222">
            <v>4071</v>
          </cell>
          <cell r="U222">
            <v>10234</v>
          </cell>
          <cell r="V222">
            <v>5807</v>
          </cell>
          <cell r="W222">
            <v>10926</v>
          </cell>
          <cell r="X222">
            <v>15119</v>
          </cell>
          <cell r="Y222">
            <v>31848</v>
          </cell>
          <cell r="Z222">
            <v>15595</v>
          </cell>
          <cell r="AA222">
            <v>16766</v>
          </cell>
          <cell r="AB222">
            <v>9109</v>
          </cell>
          <cell r="AC222">
            <v>5810</v>
          </cell>
          <cell r="AD222">
            <v>1968</v>
          </cell>
          <cell r="AE222">
            <v>2871</v>
          </cell>
          <cell r="AF222">
            <v>8698</v>
          </cell>
          <cell r="AG222">
            <v>19352</v>
          </cell>
          <cell r="AH222">
            <v>4233</v>
          </cell>
          <cell r="AI222">
            <v>4963</v>
          </cell>
          <cell r="AJ222">
            <v>9140</v>
          </cell>
          <cell r="AK222">
            <v>23101</v>
          </cell>
          <cell r="AL222">
            <v>8896</v>
          </cell>
          <cell r="AM222">
            <v>32014</v>
          </cell>
          <cell r="AN222">
            <v>1620</v>
          </cell>
          <cell r="AO222">
            <v>8162</v>
          </cell>
          <cell r="AP222">
            <v>9808</v>
          </cell>
          <cell r="AQ222">
            <v>5125</v>
          </cell>
          <cell r="AR222">
            <v>19984</v>
          </cell>
          <cell r="AS222">
            <v>25037</v>
          </cell>
          <cell r="AT222">
            <v>12271</v>
          </cell>
          <cell r="AU222">
            <v>21004</v>
          </cell>
          <cell r="AV222">
            <v>18593</v>
          </cell>
          <cell r="AW222">
            <v>23744</v>
          </cell>
          <cell r="AX222">
            <v>3106</v>
          </cell>
          <cell r="AY222">
            <v>7045</v>
          </cell>
          <cell r="AZ222">
            <v>34300</v>
          </cell>
          <cell r="BA222">
            <v>351953</v>
          </cell>
          <cell r="BB222">
            <v>27352</v>
          </cell>
          <cell r="BC222">
            <v>525</v>
          </cell>
          <cell r="BD222">
            <v>379723</v>
          </cell>
          <cell r="BE222">
            <v>-1.3</v>
          </cell>
          <cell r="BF222">
            <v>-0.6</v>
          </cell>
          <cell r="BG222">
            <v>-1.2</v>
          </cell>
          <cell r="BH222">
            <v>3.6</v>
          </cell>
          <cell r="BI222">
            <v>4.9000000000000004</v>
          </cell>
          <cell r="BJ222">
            <v>0.6</v>
          </cell>
          <cell r="BK222">
            <v>-0.4</v>
          </cell>
          <cell r="BL222">
            <v>2.2000000000000002</v>
          </cell>
          <cell r="BM222">
            <v>6.3</v>
          </cell>
          <cell r="BN222">
            <v>2.6</v>
          </cell>
          <cell r="BO222">
            <v>-0.4</v>
          </cell>
          <cell r="BP222">
            <v>-2.9</v>
          </cell>
          <cell r="BQ222">
            <v>-2.4</v>
          </cell>
          <cell r="BR222">
            <v>-0.2</v>
          </cell>
          <cell r="BS222">
            <v>-1.5</v>
          </cell>
          <cell r="BT222">
            <v>-1.4</v>
          </cell>
          <cell r="BU222">
            <v>-0.2</v>
          </cell>
          <cell r="BV222">
            <v>7.2</v>
          </cell>
          <cell r="BW222">
            <v>2.6</v>
          </cell>
          <cell r="BX222">
            <v>1.1000000000000001</v>
          </cell>
          <cell r="BY222">
            <v>-2.5</v>
          </cell>
          <cell r="BZ222">
            <v>5.9</v>
          </cell>
          <cell r="CA222">
            <v>0.7</v>
          </cell>
          <cell r="CB222">
            <v>1.7</v>
          </cell>
          <cell r="CC222">
            <v>1.9</v>
          </cell>
          <cell r="CD222">
            <v>0.8</v>
          </cell>
          <cell r="CE222">
            <v>0</v>
          </cell>
          <cell r="CF222">
            <v>-0.6</v>
          </cell>
          <cell r="CG222">
            <v>0.5</v>
          </cell>
          <cell r="CH222">
            <v>2.4</v>
          </cell>
          <cell r="CI222">
            <v>2.8</v>
          </cell>
          <cell r="CJ222">
            <v>1.5</v>
          </cell>
          <cell r="CK222">
            <v>0.2</v>
          </cell>
          <cell r="CL222">
            <v>-0.5</v>
          </cell>
          <cell r="CM222">
            <v>-0.2</v>
          </cell>
          <cell r="CN222">
            <v>1.4</v>
          </cell>
          <cell r="CO222">
            <v>0.4</v>
          </cell>
          <cell r="CP222">
            <v>1.1000000000000001</v>
          </cell>
          <cell r="CQ222">
            <v>5.9</v>
          </cell>
          <cell r="CR222">
            <v>1.5</v>
          </cell>
          <cell r="CS222">
            <v>2.4</v>
          </cell>
          <cell r="CT222">
            <v>3</v>
          </cell>
          <cell r="CU222">
            <v>1.2</v>
          </cell>
          <cell r="CV222">
            <v>1.7</v>
          </cell>
          <cell r="CW222">
            <v>0</v>
          </cell>
          <cell r="CX222">
            <v>0</v>
          </cell>
          <cell r="CY222">
            <v>0.4</v>
          </cell>
          <cell r="CZ222">
            <v>1.4</v>
          </cell>
          <cell r="DA222">
            <v>-0.9</v>
          </cell>
          <cell r="DB222">
            <v>-2.1</v>
          </cell>
          <cell r="DC222">
            <v>0.3</v>
          </cell>
          <cell r="DD222">
            <v>0.8</v>
          </cell>
          <cell r="DE222">
            <v>0.5</v>
          </cell>
          <cell r="DF222">
            <v>0.8</v>
          </cell>
          <cell r="DG222">
            <v>8904</v>
          </cell>
          <cell r="DH222">
            <v>1523</v>
          </cell>
          <cell r="DI222">
            <v>10426</v>
          </cell>
          <cell r="DJ222">
            <v>3168</v>
          </cell>
          <cell r="DK222">
            <v>4866</v>
          </cell>
          <cell r="DL222">
            <v>4679</v>
          </cell>
          <cell r="DM222">
            <v>4081</v>
          </cell>
          <cell r="DN222">
            <v>15783</v>
          </cell>
          <cell r="DO222">
            <v>2991</v>
          </cell>
          <cell r="DP222">
            <v>18201</v>
          </cell>
          <cell r="DQ222">
            <v>6326</v>
          </cell>
          <cell r="DR222">
            <v>5083</v>
          </cell>
          <cell r="DS222">
            <v>4289</v>
          </cell>
          <cell r="DT222">
            <v>5604</v>
          </cell>
          <cell r="DU222">
            <v>5149</v>
          </cell>
          <cell r="DV222">
            <v>26472</v>
          </cell>
          <cell r="DW222">
            <v>5797</v>
          </cell>
          <cell r="DX222">
            <v>379</v>
          </cell>
          <cell r="DY222">
            <v>4096</v>
          </cell>
          <cell r="DZ222">
            <v>10264</v>
          </cell>
          <cell r="EA222">
            <v>5795</v>
          </cell>
          <cell r="EB222">
            <v>11107</v>
          </cell>
          <cell r="EC222">
            <v>15063</v>
          </cell>
          <cell r="ED222">
            <v>31895</v>
          </cell>
          <cell r="EE222">
            <v>15607</v>
          </cell>
          <cell r="EF222">
            <v>16848</v>
          </cell>
          <cell r="EG222">
            <v>9079</v>
          </cell>
          <cell r="EH222">
            <v>5851</v>
          </cell>
          <cell r="EI222">
            <v>1961</v>
          </cell>
          <cell r="EJ222">
            <v>2870</v>
          </cell>
          <cell r="EK222">
            <v>8854</v>
          </cell>
          <cell r="EL222">
            <v>19546</v>
          </cell>
          <cell r="EM222">
            <v>4220</v>
          </cell>
          <cell r="EN222">
            <v>5004</v>
          </cell>
          <cell r="EO222">
            <v>9166</v>
          </cell>
          <cell r="EP222">
            <v>23147</v>
          </cell>
          <cell r="EQ222">
            <v>8864</v>
          </cell>
          <cell r="ER222">
            <v>32034</v>
          </cell>
          <cell r="ES222">
            <v>1642</v>
          </cell>
          <cell r="ET222">
            <v>8152</v>
          </cell>
          <cell r="EU222">
            <v>9835</v>
          </cell>
          <cell r="EV222">
            <v>5236</v>
          </cell>
          <cell r="EW222">
            <v>20163</v>
          </cell>
          <cell r="EX222">
            <v>25325</v>
          </cell>
          <cell r="EY222">
            <v>12193</v>
          </cell>
          <cell r="EZ222">
            <v>20949</v>
          </cell>
          <cell r="FA222">
            <v>18592</v>
          </cell>
          <cell r="FB222">
            <v>23809</v>
          </cell>
          <cell r="FC222">
            <v>3133</v>
          </cell>
          <cell r="FD222">
            <v>6976</v>
          </cell>
          <cell r="FE222">
            <v>34301</v>
          </cell>
          <cell r="FF222">
            <v>351878</v>
          </cell>
          <cell r="FG222">
            <v>27325</v>
          </cell>
          <cell r="FH222">
            <v>1183</v>
          </cell>
          <cell r="FI222">
            <v>380281</v>
          </cell>
          <cell r="FJ222">
            <v>-3.3</v>
          </cell>
          <cell r="FK222">
            <v>0.7</v>
          </cell>
          <cell r="FL222">
            <v>-2.8</v>
          </cell>
          <cell r="FM222">
            <v>1.9</v>
          </cell>
          <cell r="FN222">
            <v>4.7</v>
          </cell>
          <cell r="FO222">
            <v>0.1</v>
          </cell>
          <cell r="FP222">
            <v>1.2</v>
          </cell>
          <cell r="FQ222">
            <v>2.1</v>
          </cell>
          <cell r="FR222">
            <v>8.8000000000000007</v>
          </cell>
          <cell r="FS222">
            <v>2.7</v>
          </cell>
          <cell r="FT222">
            <v>-2.5</v>
          </cell>
          <cell r="FU222">
            <v>-8.6</v>
          </cell>
          <cell r="FV222">
            <v>-4.9000000000000004</v>
          </cell>
          <cell r="FW222">
            <v>-3</v>
          </cell>
          <cell r="FX222">
            <v>-1.6</v>
          </cell>
          <cell r="FY222">
            <v>-4</v>
          </cell>
          <cell r="FZ222">
            <v>-0.5</v>
          </cell>
          <cell r="GA222">
            <v>7.9</v>
          </cell>
          <cell r="GB222">
            <v>3.6</v>
          </cell>
          <cell r="GC222">
            <v>1.3</v>
          </cell>
          <cell r="GD222">
            <v>-3.5</v>
          </cell>
          <cell r="GE222">
            <v>6.9</v>
          </cell>
          <cell r="GF222">
            <v>0.3</v>
          </cell>
          <cell r="GG222">
            <v>1.5</v>
          </cell>
          <cell r="GH222">
            <v>2.2999999999999998</v>
          </cell>
          <cell r="GI222">
            <v>1.5</v>
          </cell>
          <cell r="GJ222">
            <v>0.2</v>
          </cell>
          <cell r="GK222">
            <v>-0.1</v>
          </cell>
          <cell r="GL222">
            <v>-1.8</v>
          </cell>
          <cell r="GM222">
            <v>2.8</v>
          </cell>
          <cell r="GN222">
            <v>4.8</v>
          </cell>
          <cell r="GO222">
            <v>2.4</v>
          </cell>
          <cell r="GP222">
            <v>-0.8</v>
          </cell>
          <cell r="GQ222">
            <v>1.5</v>
          </cell>
          <cell r="GR222">
            <v>0.4</v>
          </cell>
          <cell r="GS222">
            <v>1.7</v>
          </cell>
          <cell r="GT222">
            <v>-0.8</v>
          </cell>
          <cell r="GU222">
            <v>1.1000000000000001</v>
          </cell>
          <cell r="GV222">
            <v>10.4</v>
          </cell>
          <cell r="GW222">
            <v>0.5</v>
          </cell>
          <cell r="GX222">
            <v>2.6</v>
          </cell>
          <cell r="GY222">
            <v>11.2</v>
          </cell>
          <cell r="GZ222">
            <v>0.3</v>
          </cell>
          <cell r="HA222">
            <v>2.5</v>
          </cell>
          <cell r="HB222">
            <v>-1.6</v>
          </cell>
          <cell r="HC222">
            <v>-1.3</v>
          </cell>
          <cell r="HD222">
            <v>0.4</v>
          </cell>
          <cell r="HE222">
            <v>2.2000000000000002</v>
          </cell>
          <cell r="HF222">
            <v>1.5</v>
          </cell>
          <cell r="HG222">
            <v>-5.2</v>
          </cell>
          <cell r="HH222">
            <v>0.3</v>
          </cell>
          <cell r="HI222">
            <v>0.6</v>
          </cell>
          <cell r="HJ222">
            <v>0.6</v>
          </cell>
          <cell r="HK222">
            <v>1</v>
          </cell>
          <cell r="HL222">
            <v>8451</v>
          </cell>
          <cell r="HM222">
            <v>1518</v>
          </cell>
          <cell r="HN222">
            <v>9964</v>
          </cell>
          <cell r="HO222">
            <v>3249</v>
          </cell>
          <cell r="HP222">
            <v>4861</v>
          </cell>
          <cell r="HQ222">
            <v>4805</v>
          </cell>
          <cell r="HR222">
            <v>4099</v>
          </cell>
          <cell r="HS222">
            <v>15994</v>
          </cell>
          <cell r="HT222">
            <v>3091</v>
          </cell>
          <cell r="HU222">
            <v>18470</v>
          </cell>
          <cell r="HV222">
            <v>6075</v>
          </cell>
          <cell r="HW222">
            <v>5015</v>
          </cell>
          <cell r="HX222">
            <v>4309</v>
          </cell>
          <cell r="HY222">
            <v>5722</v>
          </cell>
          <cell r="HZ222">
            <v>5159</v>
          </cell>
          <cell r="IA222">
            <v>26335</v>
          </cell>
          <cell r="IB222">
            <v>5785</v>
          </cell>
          <cell r="IC222">
            <v>397</v>
          </cell>
          <cell r="ID222">
            <v>4055</v>
          </cell>
          <cell r="IE222">
            <v>10232</v>
          </cell>
          <cell r="IF222">
            <v>5813</v>
          </cell>
          <cell r="IG222">
            <v>11549</v>
          </cell>
          <cell r="IH222">
            <v>15154</v>
          </cell>
          <cell r="II222">
            <v>32406</v>
          </cell>
          <cell r="IJ222">
            <v>15644</v>
          </cell>
          <cell r="IK222">
            <v>16192</v>
          </cell>
          <cell r="IL222">
            <v>8749</v>
          </cell>
          <cell r="IM222">
            <v>5925</v>
          </cell>
          <cell r="IN222">
            <v>1882</v>
          </cell>
          <cell r="IO222">
            <v>2855</v>
          </cell>
          <cell r="IP222">
            <v>8685</v>
          </cell>
          <cell r="IQ222">
            <v>19358</v>
          </cell>
        </row>
        <row r="223">
          <cell r="B223">
            <v>8774</v>
          </cell>
          <cell r="C223">
            <v>1504</v>
          </cell>
          <cell r="D223">
            <v>10275</v>
          </cell>
          <cell r="E223">
            <v>3462</v>
          </cell>
          <cell r="F223">
            <v>5164</v>
          </cell>
          <cell r="G223">
            <v>4768</v>
          </cell>
          <cell r="H223">
            <v>3998</v>
          </cell>
          <cell r="I223">
            <v>16333</v>
          </cell>
          <cell r="J223">
            <v>3032</v>
          </cell>
          <cell r="K223">
            <v>18815</v>
          </cell>
          <cell r="L223">
            <v>6603</v>
          </cell>
          <cell r="M223">
            <v>5110</v>
          </cell>
          <cell r="N223">
            <v>4258</v>
          </cell>
          <cell r="O223">
            <v>5564</v>
          </cell>
          <cell r="P223">
            <v>5111</v>
          </cell>
          <cell r="Q223">
            <v>26652</v>
          </cell>
          <cell r="R223">
            <v>5759</v>
          </cell>
          <cell r="S223">
            <v>392</v>
          </cell>
          <cell r="T223">
            <v>4116</v>
          </cell>
          <cell r="U223">
            <v>10257</v>
          </cell>
          <cell r="V223">
            <v>5725</v>
          </cell>
          <cell r="W223">
            <v>11054</v>
          </cell>
          <cell r="X223">
            <v>15404</v>
          </cell>
          <cell r="Y223">
            <v>32246</v>
          </cell>
          <cell r="Z223">
            <v>15835</v>
          </cell>
          <cell r="AA223">
            <v>16878</v>
          </cell>
          <cell r="AB223">
            <v>9140</v>
          </cell>
          <cell r="AC223">
            <v>5811</v>
          </cell>
          <cell r="AD223">
            <v>1965</v>
          </cell>
          <cell r="AE223">
            <v>2926</v>
          </cell>
          <cell r="AF223">
            <v>8795</v>
          </cell>
          <cell r="AG223">
            <v>19505</v>
          </cell>
          <cell r="AH223">
            <v>4271</v>
          </cell>
          <cell r="AI223">
            <v>4885</v>
          </cell>
          <cell r="AJ223">
            <v>9109</v>
          </cell>
          <cell r="AK223">
            <v>23206</v>
          </cell>
          <cell r="AL223">
            <v>9035</v>
          </cell>
          <cell r="AM223">
            <v>32256</v>
          </cell>
          <cell r="AN223">
            <v>1718</v>
          </cell>
          <cell r="AO223">
            <v>8257</v>
          </cell>
          <cell r="AP223">
            <v>10022</v>
          </cell>
          <cell r="AQ223">
            <v>5326</v>
          </cell>
          <cell r="AR223">
            <v>20091</v>
          </cell>
          <cell r="AS223">
            <v>25366</v>
          </cell>
          <cell r="AT223">
            <v>12141</v>
          </cell>
          <cell r="AU223">
            <v>20955</v>
          </cell>
          <cell r="AV223">
            <v>18663</v>
          </cell>
          <cell r="AW223">
            <v>24087</v>
          </cell>
          <cell r="AX223">
            <v>3106</v>
          </cell>
          <cell r="AY223">
            <v>6857</v>
          </cell>
          <cell r="AZ223">
            <v>34408</v>
          </cell>
          <cell r="BA223">
            <v>354283</v>
          </cell>
          <cell r="BB223">
            <v>27535</v>
          </cell>
          <cell r="BC223">
            <v>247</v>
          </cell>
          <cell r="BD223">
            <v>381959</v>
          </cell>
          <cell r="BE223">
            <v>-1.7</v>
          </cell>
          <cell r="BF223">
            <v>-0.3</v>
          </cell>
          <cell r="BG223">
            <v>-1.5</v>
          </cell>
          <cell r="BH223">
            <v>7.3</v>
          </cell>
          <cell r="BI223">
            <v>3.1</v>
          </cell>
          <cell r="BJ223">
            <v>1.5</v>
          </cell>
          <cell r="BK223">
            <v>-0.5</v>
          </cell>
          <cell r="BL223">
            <v>2.8</v>
          </cell>
          <cell r="BM223">
            <v>2.2000000000000002</v>
          </cell>
          <cell r="BN223">
            <v>2.8</v>
          </cell>
          <cell r="BO223">
            <v>2.1</v>
          </cell>
          <cell r="BP223">
            <v>-2.2999999999999998</v>
          </cell>
          <cell r="BQ223">
            <v>-3.1</v>
          </cell>
          <cell r="BR223">
            <v>-1.5</v>
          </cell>
          <cell r="BS223">
            <v>-0.2</v>
          </cell>
          <cell r="BT223">
            <v>-0.8</v>
          </cell>
          <cell r="BU223">
            <v>-0.5</v>
          </cell>
          <cell r="BV223">
            <v>3.4</v>
          </cell>
          <cell r="BW223">
            <v>1.1000000000000001</v>
          </cell>
          <cell r="BX223">
            <v>0.2</v>
          </cell>
          <cell r="BY223">
            <v>-1.4</v>
          </cell>
          <cell r="BZ223">
            <v>1.2</v>
          </cell>
          <cell r="CA223">
            <v>1.9</v>
          </cell>
          <cell r="CB223">
            <v>1.2</v>
          </cell>
          <cell r="CC223">
            <v>1.5</v>
          </cell>
          <cell r="CD223">
            <v>0.7</v>
          </cell>
          <cell r="CE223">
            <v>0.3</v>
          </cell>
          <cell r="CF223">
            <v>0</v>
          </cell>
          <cell r="CG223">
            <v>-0.1</v>
          </cell>
          <cell r="CH223">
            <v>1.9</v>
          </cell>
          <cell r="CI223">
            <v>1.1000000000000001</v>
          </cell>
          <cell r="CJ223">
            <v>0.8</v>
          </cell>
          <cell r="CK223">
            <v>0.9</v>
          </cell>
          <cell r="CL223">
            <v>-1.6</v>
          </cell>
          <cell r="CM223">
            <v>-0.3</v>
          </cell>
          <cell r="CN223">
            <v>0.5</v>
          </cell>
          <cell r="CO223">
            <v>1.6</v>
          </cell>
          <cell r="CP223">
            <v>0.8</v>
          </cell>
          <cell r="CQ223">
            <v>6.1</v>
          </cell>
          <cell r="CR223">
            <v>1.2</v>
          </cell>
          <cell r="CS223">
            <v>2.2000000000000002</v>
          </cell>
          <cell r="CT223">
            <v>3.9</v>
          </cell>
          <cell r="CU223">
            <v>0.5</v>
          </cell>
          <cell r="CV223">
            <v>1.3</v>
          </cell>
          <cell r="CW223">
            <v>-1.1000000000000001</v>
          </cell>
          <cell r="CX223">
            <v>-0.2</v>
          </cell>
          <cell r="CY223">
            <v>0.4</v>
          </cell>
          <cell r="CZ223">
            <v>1.4</v>
          </cell>
          <cell r="DA223">
            <v>0</v>
          </cell>
          <cell r="DB223">
            <v>-2.7</v>
          </cell>
          <cell r="DC223">
            <v>0.3</v>
          </cell>
          <cell r="DD223">
            <v>0.7</v>
          </cell>
          <cell r="DE223">
            <v>0.7</v>
          </cell>
          <cell r="DF223">
            <v>0.6</v>
          </cell>
          <cell r="DG223">
            <v>8804</v>
          </cell>
          <cell r="DH223">
            <v>1488</v>
          </cell>
          <cell r="DI223">
            <v>10289</v>
          </cell>
          <cell r="DJ223">
            <v>3439</v>
          </cell>
          <cell r="DK223">
            <v>5427</v>
          </cell>
          <cell r="DL223">
            <v>4756</v>
          </cell>
          <cell r="DM223">
            <v>3921</v>
          </cell>
          <cell r="DN223">
            <v>16403</v>
          </cell>
          <cell r="DO223">
            <v>3111</v>
          </cell>
          <cell r="DP223">
            <v>18932</v>
          </cell>
          <cell r="DQ223">
            <v>6644</v>
          </cell>
          <cell r="DR223">
            <v>5148</v>
          </cell>
          <cell r="DS223">
            <v>4349</v>
          </cell>
          <cell r="DT223">
            <v>5575</v>
          </cell>
          <cell r="DU223">
            <v>5045</v>
          </cell>
          <cell r="DV223">
            <v>26769</v>
          </cell>
          <cell r="DW223">
            <v>5744</v>
          </cell>
          <cell r="DX223">
            <v>409</v>
          </cell>
          <cell r="DY223">
            <v>4147</v>
          </cell>
          <cell r="DZ223">
            <v>10288</v>
          </cell>
          <cell r="EA223">
            <v>5666</v>
          </cell>
          <cell r="EB223">
            <v>10996</v>
          </cell>
          <cell r="EC223">
            <v>15401</v>
          </cell>
          <cell r="ED223">
            <v>32118</v>
          </cell>
          <cell r="EE223">
            <v>15911</v>
          </cell>
          <cell r="EF223">
            <v>16831</v>
          </cell>
          <cell r="EG223">
            <v>9215</v>
          </cell>
          <cell r="EH223">
            <v>5762</v>
          </cell>
          <cell r="EI223">
            <v>1949</v>
          </cell>
          <cell r="EJ223">
            <v>2934</v>
          </cell>
          <cell r="EK223">
            <v>8698</v>
          </cell>
          <cell r="EL223">
            <v>19349</v>
          </cell>
          <cell r="EM223">
            <v>4230</v>
          </cell>
          <cell r="EN223">
            <v>4950</v>
          </cell>
          <cell r="EO223">
            <v>9116</v>
          </cell>
          <cell r="EP223">
            <v>23266</v>
          </cell>
          <cell r="EQ223">
            <v>8927</v>
          </cell>
          <cell r="ER223">
            <v>32208</v>
          </cell>
          <cell r="ES223">
            <v>1715</v>
          </cell>
          <cell r="ET223">
            <v>8250</v>
          </cell>
          <cell r="EU223">
            <v>10011</v>
          </cell>
          <cell r="EV223">
            <v>5404</v>
          </cell>
          <cell r="EW223">
            <v>19636</v>
          </cell>
          <cell r="EX223">
            <v>24992</v>
          </cell>
          <cell r="EY223">
            <v>12188</v>
          </cell>
          <cell r="EZ223">
            <v>20833</v>
          </cell>
          <cell r="FA223">
            <v>18666</v>
          </cell>
          <cell r="FB223">
            <v>24129</v>
          </cell>
          <cell r="FC223">
            <v>3078</v>
          </cell>
          <cell r="FD223">
            <v>6791</v>
          </cell>
          <cell r="FE223">
            <v>34410</v>
          </cell>
          <cell r="FF223">
            <v>354041</v>
          </cell>
          <cell r="FG223">
            <v>27670</v>
          </cell>
          <cell r="FH223">
            <v>37</v>
          </cell>
          <cell r="FI223">
            <v>381621</v>
          </cell>
          <cell r="FJ223">
            <v>-1.1000000000000001</v>
          </cell>
          <cell r="FK223">
            <v>-2.2999999999999998</v>
          </cell>
          <cell r="FL223">
            <v>-1.3</v>
          </cell>
          <cell r="FM223">
            <v>8.5</v>
          </cell>
          <cell r="FN223">
            <v>11.5</v>
          </cell>
          <cell r="FO223">
            <v>1.7</v>
          </cell>
          <cell r="FP223">
            <v>-3.9</v>
          </cell>
          <cell r="FQ223">
            <v>3.9</v>
          </cell>
          <cell r="FR223">
            <v>4</v>
          </cell>
          <cell r="FS223">
            <v>4</v>
          </cell>
          <cell r="FT223">
            <v>5</v>
          </cell>
          <cell r="FU223">
            <v>1.3</v>
          </cell>
          <cell r="FV223">
            <v>1.4</v>
          </cell>
          <cell r="FW223">
            <v>-0.5</v>
          </cell>
          <cell r="FX223">
            <v>-2</v>
          </cell>
          <cell r="FY223">
            <v>1.1000000000000001</v>
          </cell>
          <cell r="FZ223">
            <v>-0.9</v>
          </cell>
          <cell r="GA223">
            <v>8.1</v>
          </cell>
          <cell r="GB223">
            <v>1.3</v>
          </cell>
          <cell r="GC223">
            <v>0.2</v>
          </cell>
          <cell r="GD223">
            <v>-2.2000000000000002</v>
          </cell>
          <cell r="GE223">
            <v>-1</v>
          </cell>
          <cell r="GF223">
            <v>2.2000000000000002</v>
          </cell>
          <cell r="GG223">
            <v>0.7</v>
          </cell>
          <cell r="GH223">
            <v>1.9</v>
          </cell>
          <cell r="GI223">
            <v>-0.1</v>
          </cell>
          <cell r="GJ223">
            <v>1.5</v>
          </cell>
          <cell r="GK223">
            <v>-1.5</v>
          </cell>
          <cell r="GL223">
            <v>-0.6</v>
          </cell>
          <cell r="GM223">
            <v>2.2999999999999998</v>
          </cell>
          <cell r="GN223">
            <v>-1.8</v>
          </cell>
          <cell r="GO223">
            <v>-1</v>
          </cell>
          <cell r="GP223">
            <v>0.2</v>
          </cell>
          <cell r="GQ223">
            <v>-1.1000000000000001</v>
          </cell>
          <cell r="GR223">
            <v>-0.6</v>
          </cell>
          <cell r="GS223">
            <v>0.5</v>
          </cell>
          <cell r="GT223">
            <v>0.7</v>
          </cell>
          <cell r="GU223">
            <v>0.5</v>
          </cell>
          <cell r="GV223">
            <v>4.5</v>
          </cell>
          <cell r="GW223">
            <v>1.2</v>
          </cell>
          <cell r="GX223">
            <v>1.8</v>
          </cell>
          <cell r="GY223">
            <v>3.2</v>
          </cell>
          <cell r="GZ223">
            <v>-2.6</v>
          </cell>
          <cell r="HA223">
            <v>-1.3</v>
          </cell>
          <cell r="HB223">
            <v>0</v>
          </cell>
          <cell r="HC223">
            <v>-0.6</v>
          </cell>
          <cell r="HD223">
            <v>0.4</v>
          </cell>
          <cell r="HE223">
            <v>1.3</v>
          </cell>
          <cell r="HF223">
            <v>-1.8</v>
          </cell>
          <cell r="HG223">
            <v>-2.6</v>
          </cell>
          <cell r="HH223">
            <v>0.3</v>
          </cell>
          <cell r="HI223">
            <v>0.6</v>
          </cell>
          <cell r="HJ223">
            <v>1.3</v>
          </cell>
          <cell r="HK223">
            <v>0.4</v>
          </cell>
          <cell r="HL223">
            <v>6069</v>
          </cell>
          <cell r="HM223">
            <v>1491</v>
          </cell>
          <cell r="HN223">
            <v>7546</v>
          </cell>
          <cell r="HO223">
            <v>3529</v>
          </cell>
          <cell r="HP223">
            <v>5586</v>
          </cell>
          <cell r="HQ223">
            <v>4882</v>
          </cell>
          <cell r="HR223">
            <v>3965</v>
          </cell>
          <cell r="HS223">
            <v>16782</v>
          </cell>
          <cell r="HT223">
            <v>3125</v>
          </cell>
          <cell r="HU223">
            <v>19338</v>
          </cell>
          <cell r="HV223">
            <v>6585</v>
          </cell>
          <cell r="HW223">
            <v>5324</v>
          </cell>
          <cell r="HX223">
            <v>4470</v>
          </cell>
          <cell r="HY223">
            <v>5752</v>
          </cell>
          <cell r="HZ223">
            <v>5245</v>
          </cell>
          <cell r="IA223">
            <v>27408</v>
          </cell>
          <cell r="IB223">
            <v>5858</v>
          </cell>
          <cell r="IC223">
            <v>503</v>
          </cell>
          <cell r="ID223">
            <v>4062</v>
          </cell>
          <cell r="IE223">
            <v>10437</v>
          </cell>
          <cell r="IF223">
            <v>5921</v>
          </cell>
          <cell r="IG223">
            <v>10845</v>
          </cell>
          <cell r="IH223">
            <v>15696</v>
          </cell>
          <cell r="II223">
            <v>32493</v>
          </cell>
          <cell r="IJ223">
            <v>16042</v>
          </cell>
          <cell r="IK223">
            <v>16501</v>
          </cell>
          <cell r="IL223">
            <v>9248</v>
          </cell>
          <cell r="IM223">
            <v>5849</v>
          </cell>
          <cell r="IN223">
            <v>2024</v>
          </cell>
          <cell r="IO223">
            <v>3024</v>
          </cell>
          <cell r="IP223">
            <v>8628</v>
          </cell>
          <cell r="IQ223">
            <v>19515</v>
          </cell>
        </row>
        <row r="224">
          <cell r="B224">
            <v>8814</v>
          </cell>
          <cell r="C224">
            <v>1512</v>
          </cell>
          <cell r="D224">
            <v>10322</v>
          </cell>
          <cell r="E224">
            <v>3715</v>
          </cell>
          <cell r="F224">
            <v>5084</v>
          </cell>
          <cell r="G224">
            <v>4959</v>
          </cell>
          <cell r="H224">
            <v>4025</v>
          </cell>
          <cell r="I224">
            <v>16775</v>
          </cell>
          <cell r="J224">
            <v>2867</v>
          </cell>
          <cell r="K224">
            <v>19201</v>
          </cell>
          <cell r="L224">
            <v>6747</v>
          </cell>
          <cell r="M224">
            <v>5070</v>
          </cell>
          <cell r="N224">
            <v>4126</v>
          </cell>
          <cell r="O224">
            <v>5394</v>
          </cell>
          <cell r="P224">
            <v>5173</v>
          </cell>
          <cell r="Q224">
            <v>26504</v>
          </cell>
          <cell r="R224">
            <v>5725</v>
          </cell>
          <cell r="S224">
            <v>388</v>
          </cell>
          <cell r="T224">
            <v>4100</v>
          </cell>
          <cell r="U224">
            <v>10202</v>
          </cell>
          <cell r="V224">
            <v>5746</v>
          </cell>
          <cell r="W224">
            <v>10708</v>
          </cell>
          <cell r="X224">
            <v>15655</v>
          </cell>
          <cell r="Y224">
            <v>32245</v>
          </cell>
          <cell r="Z224">
            <v>15896</v>
          </cell>
          <cell r="AA224">
            <v>16991</v>
          </cell>
          <cell r="AB224">
            <v>9130</v>
          </cell>
          <cell r="AC224">
            <v>5846</v>
          </cell>
          <cell r="AD224">
            <v>1960</v>
          </cell>
          <cell r="AE224">
            <v>2958</v>
          </cell>
          <cell r="AF224">
            <v>8834</v>
          </cell>
          <cell r="AG224">
            <v>19603</v>
          </cell>
          <cell r="AH224">
            <v>4344</v>
          </cell>
          <cell r="AI224">
            <v>4786</v>
          </cell>
          <cell r="AJ224">
            <v>9100</v>
          </cell>
          <cell r="AK224">
            <v>23143</v>
          </cell>
          <cell r="AL224">
            <v>9266</v>
          </cell>
          <cell r="AM224">
            <v>32416</v>
          </cell>
          <cell r="AN224">
            <v>1734</v>
          </cell>
          <cell r="AO224">
            <v>8417</v>
          </cell>
          <cell r="AP224">
            <v>10195</v>
          </cell>
          <cell r="AQ224">
            <v>5529</v>
          </cell>
          <cell r="AR224">
            <v>20096</v>
          </cell>
          <cell r="AS224">
            <v>25584</v>
          </cell>
          <cell r="AT224">
            <v>12020</v>
          </cell>
          <cell r="AU224">
            <v>21039</v>
          </cell>
          <cell r="AV224">
            <v>18729</v>
          </cell>
          <cell r="AW224">
            <v>24325</v>
          </cell>
          <cell r="AX224">
            <v>3128</v>
          </cell>
          <cell r="AY224">
            <v>6800</v>
          </cell>
          <cell r="AZ224">
            <v>34507</v>
          </cell>
          <cell r="BA224">
            <v>355960</v>
          </cell>
          <cell r="BB224">
            <v>27655</v>
          </cell>
          <cell r="BC224">
            <v>61</v>
          </cell>
          <cell r="BD224">
            <v>383574</v>
          </cell>
          <cell r="BE224">
            <v>0.5</v>
          </cell>
          <cell r="BF224">
            <v>0.5</v>
          </cell>
          <cell r="BG224">
            <v>0.5</v>
          </cell>
          <cell r="BH224">
            <v>7.3</v>
          </cell>
          <cell r="BI224">
            <v>-1.5</v>
          </cell>
          <cell r="BJ224">
            <v>4</v>
          </cell>
          <cell r="BK224">
            <v>0.7</v>
          </cell>
          <cell r="BL224">
            <v>2.7</v>
          </cell>
          <cell r="BM224">
            <v>-5.5</v>
          </cell>
          <cell r="BN224">
            <v>2.1</v>
          </cell>
          <cell r="BO224">
            <v>2.2000000000000002</v>
          </cell>
          <cell r="BP224">
            <v>-0.8</v>
          </cell>
          <cell r="BQ224">
            <v>-3.1</v>
          </cell>
          <cell r="BR224">
            <v>-3.1</v>
          </cell>
          <cell r="BS224">
            <v>1.2</v>
          </cell>
          <cell r="BT224">
            <v>-0.6</v>
          </cell>
          <cell r="BU224">
            <v>-0.6</v>
          </cell>
          <cell r="BV224">
            <v>-1.1000000000000001</v>
          </cell>
          <cell r="BW224">
            <v>-0.4</v>
          </cell>
          <cell r="BX224">
            <v>-0.5</v>
          </cell>
          <cell r="BY224">
            <v>0.4</v>
          </cell>
          <cell r="BZ224">
            <v>-3.1</v>
          </cell>
          <cell r="CA224">
            <v>1.6</v>
          </cell>
          <cell r="CB224">
            <v>0</v>
          </cell>
          <cell r="CC224">
            <v>0.4</v>
          </cell>
          <cell r="CD224">
            <v>0.7</v>
          </cell>
          <cell r="CE224">
            <v>-0.1</v>
          </cell>
          <cell r="CF224">
            <v>0.6</v>
          </cell>
          <cell r="CG224">
            <v>-0.2</v>
          </cell>
          <cell r="CH224">
            <v>1.1000000000000001</v>
          </cell>
          <cell r="CI224">
            <v>0.4</v>
          </cell>
          <cell r="CJ224">
            <v>0.5</v>
          </cell>
          <cell r="CK224">
            <v>1.7</v>
          </cell>
          <cell r="CL224">
            <v>-2</v>
          </cell>
          <cell r="CM224">
            <v>-0.1</v>
          </cell>
          <cell r="CN224">
            <v>-0.3</v>
          </cell>
          <cell r="CO224">
            <v>2.6</v>
          </cell>
          <cell r="CP224">
            <v>0.5</v>
          </cell>
          <cell r="CQ224">
            <v>0.9</v>
          </cell>
          <cell r="CR224">
            <v>1.9</v>
          </cell>
          <cell r="CS224">
            <v>1.7</v>
          </cell>
          <cell r="CT224">
            <v>3.8</v>
          </cell>
          <cell r="CU224">
            <v>0</v>
          </cell>
          <cell r="CV224">
            <v>0.9</v>
          </cell>
          <cell r="CW224">
            <v>-1</v>
          </cell>
          <cell r="CX224">
            <v>0.4</v>
          </cell>
          <cell r="CY224">
            <v>0.4</v>
          </cell>
          <cell r="CZ224">
            <v>1</v>
          </cell>
          <cell r="DA224">
            <v>0.7</v>
          </cell>
          <cell r="DB224">
            <v>-0.8</v>
          </cell>
          <cell r="DC224">
            <v>0.3</v>
          </cell>
          <cell r="DD224">
            <v>0.5</v>
          </cell>
          <cell r="DE224">
            <v>0.4</v>
          </cell>
          <cell r="DF224">
            <v>0.4</v>
          </cell>
          <cell r="DG224">
            <v>8655</v>
          </cell>
          <cell r="DH224">
            <v>1510</v>
          </cell>
          <cell r="DI224">
            <v>10161</v>
          </cell>
          <cell r="DJ224">
            <v>3808</v>
          </cell>
          <cell r="DK224">
            <v>5154</v>
          </cell>
          <cell r="DL224">
            <v>4933</v>
          </cell>
          <cell r="DM224">
            <v>4023</v>
          </cell>
          <cell r="DN224">
            <v>16908</v>
          </cell>
          <cell r="DO224">
            <v>2896</v>
          </cell>
          <cell r="DP224">
            <v>19361</v>
          </cell>
          <cell r="DQ224">
            <v>6787</v>
          </cell>
          <cell r="DR224">
            <v>5061</v>
          </cell>
          <cell r="DS224">
            <v>4130</v>
          </cell>
          <cell r="DT224">
            <v>5437</v>
          </cell>
          <cell r="DU224">
            <v>5163</v>
          </cell>
          <cell r="DV224">
            <v>26573</v>
          </cell>
          <cell r="DW224">
            <v>5733</v>
          </cell>
          <cell r="DX224">
            <v>378</v>
          </cell>
          <cell r="DY224">
            <v>4073</v>
          </cell>
          <cell r="DZ224">
            <v>10175</v>
          </cell>
          <cell r="EA224">
            <v>5883</v>
          </cell>
          <cell r="EB224">
            <v>10839</v>
          </cell>
          <cell r="EC224">
            <v>15808</v>
          </cell>
          <cell r="ED224">
            <v>32643</v>
          </cell>
          <cell r="EE224">
            <v>15895</v>
          </cell>
          <cell r="EF224">
            <v>16935</v>
          </cell>
          <cell r="EG224">
            <v>9122</v>
          </cell>
          <cell r="EH224">
            <v>5796</v>
          </cell>
          <cell r="EI224">
            <v>1971</v>
          </cell>
          <cell r="EJ224">
            <v>2959</v>
          </cell>
          <cell r="EK224">
            <v>8806</v>
          </cell>
          <cell r="EL224">
            <v>19535</v>
          </cell>
          <cell r="EM224">
            <v>4411</v>
          </cell>
          <cell r="EN224">
            <v>4689</v>
          </cell>
          <cell r="EO224">
            <v>9089</v>
          </cell>
          <cell r="EP224">
            <v>23155</v>
          </cell>
          <cell r="EQ224">
            <v>9329</v>
          </cell>
          <cell r="ER224">
            <v>32489</v>
          </cell>
          <cell r="ES224">
            <v>1776</v>
          </cell>
          <cell r="ET224">
            <v>8350</v>
          </cell>
          <cell r="EU224">
            <v>10177</v>
          </cell>
          <cell r="EV224">
            <v>5392</v>
          </cell>
          <cell r="EW224">
            <v>20391</v>
          </cell>
          <cell r="EX224">
            <v>25749</v>
          </cell>
          <cell r="EY224">
            <v>11999</v>
          </cell>
          <cell r="EZ224">
            <v>21114</v>
          </cell>
          <cell r="FA224">
            <v>18731</v>
          </cell>
          <cell r="FB224">
            <v>24325</v>
          </cell>
          <cell r="FC224">
            <v>3160</v>
          </cell>
          <cell r="FD224">
            <v>6825</v>
          </cell>
          <cell r="FE224">
            <v>34507</v>
          </cell>
          <cell r="FF224">
            <v>356602</v>
          </cell>
          <cell r="FG224">
            <v>27497</v>
          </cell>
          <cell r="FH224">
            <v>-274</v>
          </cell>
          <cell r="FI224">
            <v>383753</v>
          </cell>
          <cell r="FJ224">
            <v>-1.7</v>
          </cell>
          <cell r="FK224">
            <v>1.5</v>
          </cell>
          <cell r="FL224">
            <v>-1.2</v>
          </cell>
          <cell r="FM224">
            <v>10.8</v>
          </cell>
          <cell r="FN224">
            <v>-5</v>
          </cell>
          <cell r="FO224">
            <v>3.7</v>
          </cell>
          <cell r="FP224">
            <v>2.6</v>
          </cell>
          <cell r="FQ224">
            <v>3.1</v>
          </cell>
          <cell r="FR224">
            <v>-6.9</v>
          </cell>
          <cell r="FS224">
            <v>2.2999999999999998</v>
          </cell>
          <cell r="FT224">
            <v>2.1</v>
          </cell>
          <cell r="FU224">
            <v>-1.7</v>
          </cell>
          <cell r="FV224">
            <v>-5</v>
          </cell>
          <cell r="FW224">
            <v>-2.5</v>
          </cell>
          <cell r="FX224">
            <v>2.2999999999999998</v>
          </cell>
          <cell r="FY224">
            <v>-0.7</v>
          </cell>
          <cell r="FZ224">
            <v>-0.2</v>
          </cell>
          <cell r="GA224">
            <v>-7.7</v>
          </cell>
          <cell r="GB224">
            <v>-1.8</v>
          </cell>
          <cell r="GC224">
            <v>-1.1000000000000001</v>
          </cell>
          <cell r="GD224">
            <v>3.8</v>
          </cell>
          <cell r="GE224">
            <v>-1.4</v>
          </cell>
          <cell r="GF224">
            <v>2.6</v>
          </cell>
          <cell r="GG224">
            <v>1.6</v>
          </cell>
          <cell r="GH224">
            <v>-0.1</v>
          </cell>
          <cell r="GI224">
            <v>0.6</v>
          </cell>
          <cell r="GJ224">
            <v>-1</v>
          </cell>
          <cell r="GK224">
            <v>0.6</v>
          </cell>
          <cell r="GL224">
            <v>1.1000000000000001</v>
          </cell>
          <cell r="GM224">
            <v>0.8</v>
          </cell>
          <cell r="GN224">
            <v>1.2</v>
          </cell>
          <cell r="GO224">
            <v>1</v>
          </cell>
          <cell r="GP224">
            <v>4.3</v>
          </cell>
          <cell r="GQ224">
            <v>-5.3</v>
          </cell>
          <cell r="GR224">
            <v>-0.3</v>
          </cell>
          <cell r="GS224">
            <v>-0.5</v>
          </cell>
          <cell r="GT224">
            <v>4.5</v>
          </cell>
          <cell r="GU224">
            <v>0.9</v>
          </cell>
          <cell r="GV224">
            <v>3.6</v>
          </cell>
          <cell r="GW224">
            <v>1.2</v>
          </cell>
          <cell r="GX224">
            <v>1.7</v>
          </cell>
          <cell r="GY224">
            <v>-0.2</v>
          </cell>
          <cell r="GZ224">
            <v>3.8</v>
          </cell>
          <cell r="HA224">
            <v>3</v>
          </cell>
          <cell r="HB224">
            <v>-1.6</v>
          </cell>
          <cell r="HC224">
            <v>1.4</v>
          </cell>
          <cell r="HD224">
            <v>0.3</v>
          </cell>
          <cell r="HE224">
            <v>0.8</v>
          </cell>
          <cell r="HF224">
            <v>2.7</v>
          </cell>
          <cell r="HG224">
            <v>0.5</v>
          </cell>
          <cell r="HH224">
            <v>0.3</v>
          </cell>
          <cell r="HI224">
            <v>0.7</v>
          </cell>
          <cell r="HJ224">
            <v>-0.6</v>
          </cell>
          <cell r="HK224">
            <v>0.6</v>
          </cell>
          <cell r="HL224">
            <v>11988</v>
          </cell>
          <cell r="HM224">
            <v>1513</v>
          </cell>
          <cell r="HN224">
            <v>13510</v>
          </cell>
          <cell r="HO224">
            <v>3875</v>
          </cell>
          <cell r="HP224">
            <v>5276</v>
          </cell>
          <cell r="HQ224">
            <v>5033</v>
          </cell>
          <cell r="HR224">
            <v>4172</v>
          </cell>
          <cell r="HS224">
            <v>17348</v>
          </cell>
          <cell r="HT224">
            <v>2955</v>
          </cell>
          <cell r="HU224">
            <v>19854</v>
          </cell>
          <cell r="HV224">
            <v>7223</v>
          </cell>
          <cell r="HW224">
            <v>5052</v>
          </cell>
          <cell r="HX224">
            <v>4249</v>
          </cell>
          <cell r="HY224">
            <v>5624</v>
          </cell>
          <cell r="HZ224">
            <v>5414</v>
          </cell>
          <cell r="IA224">
            <v>27558</v>
          </cell>
          <cell r="IB224">
            <v>5580</v>
          </cell>
          <cell r="IC224">
            <v>336</v>
          </cell>
          <cell r="ID224">
            <v>4115</v>
          </cell>
          <cell r="IE224">
            <v>10003</v>
          </cell>
          <cell r="IF224">
            <v>6139</v>
          </cell>
          <cell r="IG224">
            <v>11342</v>
          </cell>
          <cell r="IH224">
            <v>16676</v>
          </cell>
          <cell r="II224">
            <v>34271</v>
          </cell>
          <cell r="IJ224">
            <v>16437</v>
          </cell>
          <cell r="IK224">
            <v>18516</v>
          </cell>
          <cell r="IL224">
            <v>9594</v>
          </cell>
          <cell r="IM224">
            <v>5966</v>
          </cell>
          <cell r="IN224">
            <v>2033</v>
          </cell>
          <cell r="IO224">
            <v>2997</v>
          </cell>
          <cell r="IP224">
            <v>9277</v>
          </cell>
          <cell r="IQ224">
            <v>20281</v>
          </cell>
        </row>
        <row r="225">
          <cell r="B225">
            <v>9014</v>
          </cell>
          <cell r="C225">
            <v>1528</v>
          </cell>
          <cell r="D225">
            <v>10539</v>
          </cell>
          <cell r="E225">
            <v>3867</v>
          </cell>
          <cell r="F225">
            <v>4855</v>
          </cell>
          <cell r="G225">
            <v>5253</v>
          </cell>
          <cell r="H225">
            <v>4105</v>
          </cell>
          <cell r="I225">
            <v>17194</v>
          </cell>
          <cell r="J225">
            <v>2613</v>
          </cell>
          <cell r="K225">
            <v>19507</v>
          </cell>
          <cell r="L225">
            <v>6721</v>
          </cell>
          <cell r="M225">
            <v>5105</v>
          </cell>
          <cell r="N225">
            <v>4039</v>
          </cell>
          <cell r="O225">
            <v>5253</v>
          </cell>
          <cell r="P225">
            <v>5240</v>
          </cell>
          <cell r="Q225">
            <v>26339</v>
          </cell>
          <cell r="R225">
            <v>5695</v>
          </cell>
          <cell r="S225">
            <v>376</v>
          </cell>
          <cell r="T225">
            <v>4049</v>
          </cell>
          <cell r="U225">
            <v>10114</v>
          </cell>
          <cell r="V225">
            <v>5851</v>
          </cell>
          <cell r="W225">
            <v>10434</v>
          </cell>
          <cell r="X225">
            <v>15790</v>
          </cell>
          <cell r="Y225">
            <v>32205</v>
          </cell>
          <cell r="Z225">
            <v>15812</v>
          </cell>
          <cell r="AA225">
            <v>17096</v>
          </cell>
          <cell r="AB225">
            <v>9089</v>
          </cell>
          <cell r="AC225">
            <v>5893</v>
          </cell>
          <cell r="AD225">
            <v>1965</v>
          </cell>
          <cell r="AE225">
            <v>2937</v>
          </cell>
          <cell r="AF225">
            <v>8911</v>
          </cell>
          <cell r="AG225">
            <v>19707</v>
          </cell>
          <cell r="AH225">
            <v>4447</v>
          </cell>
          <cell r="AI225">
            <v>4726</v>
          </cell>
          <cell r="AJ225">
            <v>9156</v>
          </cell>
          <cell r="AK225">
            <v>23062</v>
          </cell>
          <cell r="AL225">
            <v>9473</v>
          </cell>
          <cell r="AM225">
            <v>32536</v>
          </cell>
          <cell r="AN225">
            <v>1673</v>
          </cell>
          <cell r="AO225">
            <v>8607</v>
          </cell>
          <cell r="AP225">
            <v>10304</v>
          </cell>
          <cell r="AQ225">
            <v>5693</v>
          </cell>
          <cell r="AR225">
            <v>20120</v>
          </cell>
          <cell r="AS225">
            <v>25770</v>
          </cell>
          <cell r="AT225">
            <v>11995</v>
          </cell>
          <cell r="AU225">
            <v>21293</v>
          </cell>
          <cell r="AV225">
            <v>18804</v>
          </cell>
          <cell r="AW225">
            <v>24491</v>
          </cell>
          <cell r="AX225">
            <v>3177</v>
          </cell>
          <cell r="AY225">
            <v>6921</v>
          </cell>
          <cell r="AZ225">
            <v>34589</v>
          </cell>
          <cell r="BA225">
            <v>357667</v>
          </cell>
          <cell r="BB225">
            <v>27637</v>
          </cell>
          <cell r="BC225">
            <v>-41</v>
          </cell>
          <cell r="BD225">
            <v>385182</v>
          </cell>
          <cell r="BE225">
            <v>2.2999999999999998</v>
          </cell>
          <cell r="BF225">
            <v>1.1000000000000001</v>
          </cell>
          <cell r="BG225">
            <v>2.1</v>
          </cell>
          <cell r="BH225">
            <v>4.0999999999999996</v>
          </cell>
          <cell r="BI225">
            <v>-4.5</v>
          </cell>
          <cell r="BJ225">
            <v>5.9</v>
          </cell>
          <cell r="BK225">
            <v>2</v>
          </cell>
          <cell r="BL225">
            <v>2.5</v>
          </cell>
          <cell r="BM225">
            <v>-8.9</v>
          </cell>
          <cell r="BN225">
            <v>1.6</v>
          </cell>
          <cell r="BO225">
            <v>-0.4</v>
          </cell>
          <cell r="BP225">
            <v>0.7</v>
          </cell>
          <cell r="BQ225">
            <v>-2.1</v>
          </cell>
          <cell r="BR225">
            <v>-2.6</v>
          </cell>
          <cell r="BS225">
            <v>1.3</v>
          </cell>
          <cell r="BT225">
            <v>-0.6</v>
          </cell>
          <cell r="BU225">
            <v>-0.5</v>
          </cell>
          <cell r="BV225">
            <v>-2.9</v>
          </cell>
          <cell r="BW225">
            <v>-1.2</v>
          </cell>
          <cell r="BX225">
            <v>-0.9</v>
          </cell>
          <cell r="BY225">
            <v>1.8</v>
          </cell>
          <cell r="BZ225">
            <v>-2.6</v>
          </cell>
          <cell r="CA225">
            <v>0.9</v>
          </cell>
          <cell r="CB225">
            <v>-0.1</v>
          </cell>
          <cell r="CC225">
            <v>-0.5</v>
          </cell>
          <cell r="CD225">
            <v>0.6</v>
          </cell>
          <cell r="CE225">
            <v>-0.4</v>
          </cell>
          <cell r="CF225">
            <v>0.8</v>
          </cell>
          <cell r="CG225">
            <v>0.2</v>
          </cell>
          <cell r="CH225">
            <v>-0.7</v>
          </cell>
          <cell r="CI225">
            <v>0.9</v>
          </cell>
          <cell r="CJ225">
            <v>0.5</v>
          </cell>
          <cell r="CK225">
            <v>2.4</v>
          </cell>
          <cell r="CL225">
            <v>-1.2</v>
          </cell>
          <cell r="CM225">
            <v>0.6</v>
          </cell>
          <cell r="CN225">
            <v>-0.3</v>
          </cell>
          <cell r="CO225">
            <v>2.2000000000000002</v>
          </cell>
          <cell r="CP225">
            <v>0.4</v>
          </cell>
          <cell r="CQ225">
            <v>-3.5</v>
          </cell>
          <cell r="CR225">
            <v>2.2000000000000002</v>
          </cell>
          <cell r="CS225">
            <v>1.1000000000000001</v>
          </cell>
          <cell r="CT225">
            <v>3</v>
          </cell>
          <cell r="CU225">
            <v>0.1</v>
          </cell>
          <cell r="CV225">
            <v>0.7</v>
          </cell>
          <cell r="CW225">
            <v>-0.2</v>
          </cell>
          <cell r="CX225">
            <v>1.2</v>
          </cell>
          <cell r="CY225">
            <v>0.4</v>
          </cell>
          <cell r="CZ225">
            <v>0.7</v>
          </cell>
          <cell r="DA225">
            <v>1.6</v>
          </cell>
          <cell r="DB225">
            <v>1.8</v>
          </cell>
          <cell r="DC225">
            <v>0.2</v>
          </cell>
          <cell r="DD225">
            <v>0.5</v>
          </cell>
          <cell r="DE225">
            <v>-0.1</v>
          </cell>
          <cell r="DF225">
            <v>0.4</v>
          </cell>
          <cell r="DG225">
            <v>8979</v>
          </cell>
          <cell r="DH225">
            <v>1531</v>
          </cell>
          <cell r="DI225">
            <v>10507</v>
          </cell>
          <cell r="DJ225">
            <v>3831</v>
          </cell>
          <cell r="DK225">
            <v>4644</v>
          </cell>
          <cell r="DL225">
            <v>5254</v>
          </cell>
          <cell r="DM225">
            <v>4129</v>
          </cell>
          <cell r="DN225">
            <v>17014</v>
          </cell>
          <cell r="DO225">
            <v>2568</v>
          </cell>
          <cell r="DP225">
            <v>19296</v>
          </cell>
          <cell r="DQ225">
            <v>6844</v>
          </cell>
          <cell r="DR225">
            <v>5088</v>
          </cell>
          <cell r="DS225">
            <v>4004</v>
          </cell>
          <cell r="DT225">
            <v>5178</v>
          </cell>
          <cell r="DU225">
            <v>5307</v>
          </cell>
          <cell r="DV225">
            <v>26397</v>
          </cell>
          <cell r="DW225">
            <v>5690</v>
          </cell>
          <cell r="DX225">
            <v>373</v>
          </cell>
          <cell r="DY225">
            <v>4039</v>
          </cell>
          <cell r="DZ225">
            <v>10095</v>
          </cell>
          <cell r="EA225">
            <v>5866</v>
          </cell>
          <cell r="EB225">
            <v>10239</v>
          </cell>
          <cell r="EC225">
            <v>15631</v>
          </cell>
          <cell r="ED225">
            <v>31830</v>
          </cell>
          <cell r="EE225">
            <v>15759</v>
          </cell>
          <cell r="EF225">
            <v>17184</v>
          </cell>
          <cell r="EG225">
            <v>9045</v>
          </cell>
          <cell r="EH225">
            <v>6025</v>
          </cell>
          <cell r="EI225">
            <v>1968</v>
          </cell>
          <cell r="EJ225">
            <v>2941</v>
          </cell>
          <cell r="EK225">
            <v>8979</v>
          </cell>
          <cell r="EL225">
            <v>19920</v>
          </cell>
          <cell r="EM225">
            <v>4380</v>
          </cell>
          <cell r="EN225">
            <v>4750</v>
          </cell>
          <cell r="EO225">
            <v>9109</v>
          </cell>
          <cell r="EP225">
            <v>22931</v>
          </cell>
          <cell r="EQ225">
            <v>9539</v>
          </cell>
          <cell r="ER225">
            <v>32469</v>
          </cell>
          <cell r="ES225">
            <v>1671</v>
          </cell>
          <cell r="ET225">
            <v>8685</v>
          </cell>
          <cell r="EU225">
            <v>10377</v>
          </cell>
          <cell r="EV225">
            <v>5748</v>
          </cell>
          <cell r="EW225">
            <v>20147</v>
          </cell>
          <cell r="EX225">
            <v>25850</v>
          </cell>
          <cell r="EY225">
            <v>11977</v>
          </cell>
          <cell r="EZ225">
            <v>21256</v>
          </cell>
          <cell r="FA225">
            <v>18804</v>
          </cell>
          <cell r="FB225">
            <v>24495</v>
          </cell>
          <cell r="FC225">
            <v>3141</v>
          </cell>
          <cell r="FD225">
            <v>6901</v>
          </cell>
          <cell r="FE225">
            <v>34589</v>
          </cell>
          <cell r="FF225">
            <v>357080</v>
          </cell>
          <cell r="FG225">
            <v>27801</v>
          </cell>
          <cell r="FH225">
            <v>307</v>
          </cell>
          <cell r="FI225">
            <v>385074</v>
          </cell>
          <cell r="FJ225">
            <v>3.7</v>
          </cell>
          <cell r="FK225">
            <v>1.4</v>
          </cell>
          <cell r="FL225">
            <v>3.4</v>
          </cell>
          <cell r="FM225">
            <v>0.6</v>
          </cell>
          <cell r="FN225">
            <v>-9.9</v>
          </cell>
          <cell r="FO225">
            <v>6.5</v>
          </cell>
          <cell r="FP225">
            <v>2.6</v>
          </cell>
          <cell r="FQ225">
            <v>0.6</v>
          </cell>
          <cell r="FR225">
            <v>-11.3</v>
          </cell>
          <cell r="FS225">
            <v>-0.3</v>
          </cell>
          <cell r="FT225">
            <v>0.8</v>
          </cell>
          <cell r="FU225">
            <v>0.5</v>
          </cell>
          <cell r="FV225">
            <v>-3.1</v>
          </cell>
          <cell r="FW225">
            <v>-4.8</v>
          </cell>
          <cell r="FX225">
            <v>2.8</v>
          </cell>
          <cell r="FY225">
            <v>-0.7</v>
          </cell>
          <cell r="FZ225">
            <v>-0.7</v>
          </cell>
          <cell r="GA225">
            <v>-1.4</v>
          </cell>
          <cell r="GB225">
            <v>-0.8</v>
          </cell>
          <cell r="GC225">
            <v>-0.8</v>
          </cell>
          <cell r="GD225">
            <v>-0.3</v>
          </cell>
          <cell r="GE225">
            <v>-5.5</v>
          </cell>
          <cell r="GF225">
            <v>-1.1000000000000001</v>
          </cell>
          <cell r="GG225">
            <v>-2.5</v>
          </cell>
          <cell r="GH225">
            <v>-0.9</v>
          </cell>
          <cell r="GI225">
            <v>1.5</v>
          </cell>
          <cell r="GJ225">
            <v>-0.8</v>
          </cell>
          <cell r="GK225">
            <v>4</v>
          </cell>
          <cell r="GL225">
            <v>-0.1</v>
          </cell>
          <cell r="GM225">
            <v>-0.6</v>
          </cell>
          <cell r="GN225">
            <v>2</v>
          </cell>
          <cell r="GO225">
            <v>2</v>
          </cell>
          <cell r="GP225">
            <v>-0.7</v>
          </cell>
          <cell r="GQ225">
            <v>1.3</v>
          </cell>
          <cell r="GR225">
            <v>0.2</v>
          </cell>
          <cell r="GS225">
            <v>-1</v>
          </cell>
          <cell r="GT225">
            <v>2.2999999999999998</v>
          </cell>
          <cell r="GU225">
            <v>-0.1</v>
          </cell>
          <cell r="GV225">
            <v>-5.9</v>
          </cell>
          <cell r="GW225">
            <v>4</v>
          </cell>
          <cell r="GX225">
            <v>2</v>
          </cell>
          <cell r="GY225">
            <v>6.6</v>
          </cell>
          <cell r="GZ225">
            <v>-1.2</v>
          </cell>
          <cell r="HA225">
            <v>0.4</v>
          </cell>
          <cell r="HB225">
            <v>-0.2</v>
          </cell>
          <cell r="HC225">
            <v>0.7</v>
          </cell>
          <cell r="HD225">
            <v>0.4</v>
          </cell>
          <cell r="HE225">
            <v>0.7</v>
          </cell>
          <cell r="HF225">
            <v>-0.6</v>
          </cell>
          <cell r="HG225">
            <v>1.1000000000000001</v>
          </cell>
          <cell r="HH225">
            <v>0.2</v>
          </cell>
          <cell r="HI225">
            <v>0.1</v>
          </cell>
          <cell r="HJ225">
            <v>1.1000000000000001</v>
          </cell>
          <cell r="HK225">
            <v>0.3</v>
          </cell>
          <cell r="HL225">
            <v>8740</v>
          </cell>
          <cell r="HM225">
            <v>1532</v>
          </cell>
          <cell r="HN225">
            <v>10268</v>
          </cell>
          <cell r="HO225">
            <v>3593</v>
          </cell>
          <cell r="HP225">
            <v>4412</v>
          </cell>
          <cell r="HQ225">
            <v>4883</v>
          </cell>
          <cell r="HR225">
            <v>3924</v>
          </cell>
          <cell r="HS225">
            <v>16035</v>
          </cell>
          <cell r="HT225">
            <v>2421</v>
          </cell>
          <cell r="HU225">
            <v>18186</v>
          </cell>
          <cell r="HV225">
            <v>6671</v>
          </cell>
          <cell r="HW225">
            <v>4992</v>
          </cell>
          <cell r="HX225">
            <v>3737</v>
          </cell>
          <cell r="HY225">
            <v>4717</v>
          </cell>
          <cell r="HZ225">
            <v>4865</v>
          </cell>
          <cell r="IA225">
            <v>24916</v>
          </cell>
          <cell r="IB225">
            <v>5781</v>
          </cell>
          <cell r="IC225">
            <v>303</v>
          </cell>
          <cell r="ID225">
            <v>4122</v>
          </cell>
          <cell r="IE225">
            <v>10188</v>
          </cell>
          <cell r="IF225">
            <v>5314</v>
          </cell>
          <cell r="IG225">
            <v>9571</v>
          </cell>
          <cell r="IH225">
            <v>14300</v>
          </cell>
          <cell r="II225">
            <v>29285</v>
          </cell>
          <cell r="IJ225">
            <v>15000</v>
          </cell>
          <cell r="IK225">
            <v>16533</v>
          </cell>
          <cell r="IL225">
            <v>8852</v>
          </cell>
          <cell r="IM225">
            <v>5703</v>
          </cell>
          <cell r="IN225">
            <v>1912</v>
          </cell>
          <cell r="IO225">
            <v>2817</v>
          </cell>
          <cell r="IP225">
            <v>8709</v>
          </cell>
          <cell r="IQ225">
            <v>19144</v>
          </cell>
        </row>
        <row r="226">
          <cell r="B226">
            <v>9183</v>
          </cell>
          <cell r="C226">
            <v>1541</v>
          </cell>
          <cell r="D226">
            <v>10721</v>
          </cell>
          <cell r="E226">
            <v>3890</v>
          </cell>
          <cell r="F226">
            <v>4741</v>
          </cell>
          <cell r="G226">
            <v>5572</v>
          </cell>
          <cell r="H226">
            <v>4165</v>
          </cell>
          <cell r="I226">
            <v>17619</v>
          </cell>
          <cell r="J226">
            <v>2470</v>
          </cell>
          <cell r="K226">
            <v>19868</v>
          </cell>
          <cell r="L226">
            <v>6617</v>
          </cell>
          <cell r="M226">
            <v>5093</v>
          </cell>
          <cell r="N226">
            <v>4082</v>
          </cell>
          <cell r="O226">
            <v>5162</v>
          </cell>
          <cell r="P226">
            <v>5243</v>
          </cell>
          <cell r="Q226">
            <v>26201</v>
          </cell>
          <cell r="R226">
            <v>5669</v>
          </cell>
          <cell r="S226">
            <v>372</v>
          </cell>
          <cell r="T226">
            <v>3993</v>
          </cell>
          <cell r="U226">
            <v>10032</v>
          </cell>
          <cell r="V226">
            <v>5968</v>
          </cell>
          <cell r="W226">
            <v>10563</v>
          </cell>
          <cell r="X226">
            <v>15743</v>
          </cell>
          <cell r="Y226">
            <v>32328</v>
          </cell>
          <cell r="Z226">
            <v>15667</v>
          </cell>
          <cell r="AA226">
            <v>17168</v>
          </cell>
          <cell r="AB226">
            <v>9056</v>
          </cell>
          <cell r="AC226">
            <v>5923</v>
          </cell>
          <cell r="AD226">
            <v>1967</v>
          </cell>
          <cell r="AE226">
            <v>2891</v>
          </cell>
          <cell r="AF226">
            <v>9029</v>
          </cell>
          <cell r="AG226">
            <v>19808</v>
          </cell>
          <cell r="AH226">
            <v>4539</v>
          </cell>
          <cell r="AI226">
            <v>4728</v>
          </cell>
          <cell r="AJ226">
            <v>9253</v>
          </cell>
          <cell r="AK226">
            <v>23098</v>
          </cell>
          <cell r="AL226">
            <v>9559</v>
          </cell>
          <cell r="AM226">
            <v>32656</v>
          </cell>
          <cell r="AN226">
            <v>1613</v>
          </cell>
          <cell r="AO226">
            <v>8791</v>
          </cell>
          <cell r="AP226">
            <v>10412</v>
          </cell>
          <cell r="AQ226">
            <v>5811</v>
          </cell>
          <cell r="AR226">
            <v>20125</v>
          </cell>
          <cell r="AS226">
            <v>25880</v>
          </cell>
          <cell r="AT226">
            <v>12094</v>
          </cell>
          <cell r="AU226">
            <v>21599</v>
          </cell>
          <cell r="AV226">
            <v>18900</v>
          </cell>
          <cell r="AW226">
            <v>24703</v>
          </cell>
          <cell r="AX226">
            <v>3238</v>
          </cell>
          <cell r="AY226">
            <v>7078</v>
          </cell>
          <cell r="AZ226">
            <v>34652</v>
          </cell>
          <cell r="BA226">
            <v>359711</v>
          </cell>
          <cell r="BB226">
            <v>27549</v>
          </cell>
          <cell r="BC226">
            <v>77</v>
          </cell>
          <cell r="BD226">
            <v>387288</v>
          </cell>
          <cell r="BE226">
            <v>1.9</v>
          </cell>
          <cell r="BF226">
            <v>0.8</v>
          </cell>
          <cell r="BG226">
            <v>1.7</v>
          </cell>
          <cell r="BH226">
            <v>0.6</v>
          </cell>
          <cell r="BI226">
            <v>-2.4</v>
          </cell>
          <cell r="BJ226">
            <v>6.1</v>
          </cell>
          <cell r="BK226">
            <v>1.5</v>
          </cell>
          <cell r="BL226">
            <v>2.5</v>
          </cell>
          <cell r="BM226">
            <v>-5.5</v>
          </cell>
          <cell r="BN226">
            <v>1.8</v>
          </cell>
          <cell r="BO226">
            <v>-1.5</v>
          </cell>
          <cell r="BP226">
            <v>-0.2</v>
          </cell>
          <cell r="BQ226">
            <v>1.1000000000000001</v>
          </cell>
          <cell r="BR226">
            <v>-1.7</v>
          </cell>
          <cell r="BS226">
            <v>0.1</v>
          </cell>
          <cell r="BT226">
            <v>-0.5</v>
          </cell>
          <cell r="BU226">
            <v>-0.5</v>
          </cell>
          <cell r="BV226">
            <v>-1.2</v>
          </cell>
          <cell r="BW226">
            <v>-1.4</v>
          </cell>
          <cell r="BX226">
            <v>-0.8</v>
          </cell>
          <cell r="BY226">
            <v>2</v>
          </cell>
          <cell r="BZ226">
            <v>1.2</v>
          </cell>
          <cell r="CA226">
            <v>-0.3</v>
          </cell>
          <cell r="CB226">
            <v>0.4</v>
          </cell>
          <cell r="CC226">
            <v>-0.9</v>
          </cell>
          <cell r="CD226">
            <v>0.4</v>
          </cell>
          <cell r="CE226">
            <v>-0.4</v>
          </cell>
          <cell r="CF226">
            <v>0.5</v>
          </cell>
          <cell r="CG226">
            <v>0.1</v>
          </cell>
          <cell r="CH226">
            <v>-1.6</v>
          </cell>
          <cell r="CI226">
            <v>1.3</v>
          </cell>
          <cell r="CJ226">
            <v>0.5</v>
          </cell>
          <cell r="CK226">
            <v>2.1</v>
          </cell>
          <cell r="CL226">
            <v>0</v>
          </cell>
          <cell r="CM226">
            <v>1.1000000000000001</v>
          </cell>
          <cell r="CN226">
            <v>0.2</v>
          </cell>
          <cell r="CO226">
            <v>0.9</v>
          </cell>
          <cell r="CP226">
            <v>0.4</v>
          </cell>
          <cell r="CQ226">
            <v>-3.6</v>
          </cell>
          <cell r="CR226">
            <v>2.1</v>
          </cell>
          <cell r="CS226">
            <v>1</v>
          </cell>
          <cell r="CT226">
            <v>2.1</v>
          </cell>
          <cell r="CU226">
            <v>0</v>
          </cell>
          <cell r="CV226">
            <v>0.4</v>
          </cell>
          <cell r="CW226">
            <v>0.8</v>
          </cell>
          <cell r="CX226">
            <v>1.4</v>
          </cell>
          <cell r="CY226">
            <v>0.5</v>
          </cell>
          <cell r="CZ226">
            <v>0.9</v>
          </cell>
          <cell r="DA226">
            <v>1.9</v>
          </cell>
          <cell r="DB226">
            <v>2.2999999999999998</v>
          </cell>
          <cell r="DC226">
            <v>0.2</v>
          </cell>
          <cell r="DD226">
            <v>0.6</v>
          </cell>
          <cell r="DE226">
            <v>-0.3</v>
          </cell>
          <cell r="DF226">
            <v>0.5</v>
          </cell>
          <cell r="DG226">
            <v>9532</v>
          </cell>
          <cell r="DH226">
            <v>1551</v>
          </cell>
          <cell r="DI226">
            <v>11082</v>
          </cell>
          <cell r="DJ226">
            <v>3940</v>
          </cell>
          <cell r="DK226">
            <v>4751</v>
          </cell>
          <cell r="DL226">
            <v>5597</v>
          </cell>
          <cell r="DM226">
            <v>4154</v>
          </cell>
          <cell r="DN226">
            <v>17658</v>
          </cell>
          <cell r="DO226">
            <v>2383</v>
          </cell>
          <cell r="DP226">
            <v>19861</v>
          </cell>
          <cell r="DQ226">
            <v>6459</v>
          </cell>
          <cell r="DR226">
            <v>5137</v>
          </cell>
          <cell r="DS226">
            <v>3982</v>
          </cell>
          <cell r="DT226">
            <v>5177</v>
          </cell>
          <cell r="DU226">
            <v>5270</v>
          </cell>
          <cell r="DV226">
            <v>26009</v>
          </cell>
          <cell r="DW226">
            <v>5678</v>
          </cell>
          <cell r="DX226">
            <v>377</v>
          </cell>
          <cell r="DY226">
            <v>4031</v>
          </cell>
          <cell r="DZ226">
            <v>10081</v>
          </cell>
          <cell r="EA226">
            <v>5952</v>
          </cell>
          <cell r="EB226">
            <v>10364</v>
          </cell>
          <cell r="EC226">
            <v>15955</v>
          </cell>
          <cell r="ED226">
            <v>32328</v>
          </cell>
          <cell r="EE226">
            <v>15752</v>
          </cell>
          <cell r="EF226">
            <v>17155</v>
          </cell>
          <cell r="EG226">
            <v>9094</v>
          </cell>
          <cell r="EH226">
            <v>5823</v>
          </cell>
          <cell r="EI226">
            <v>1956</v>
          </cell>
          <cell r="EJ226">
            <v>2904</v>
          </cell>
          <cell r="EK226">
            <v>8917</v>
          </cell>
          <cell r="EL226">
            <v>19594</v>
          </cell>
          <cell r="EM226">
            <v>4577</v>
          </cell>
          <cell r="EN226">
            <v>4731</v>
          </cell>
          <cell r="EO226">
            <v>9297</v>
          </cell>
          <cell r="EP226">
            <v>23174</v>
          </cell>
          <cell r="EQ226">
            <v>9537</v>
          </cell>
          <cell r="ER226">
            <v>32711</v>
          </cell>
          <cell r="ES226">
            <v>1574</v>
          </cell>
          <cell r="ET226">
            <v>8817</v>
          </cell>
          <cell r="EU226">
            <v>10391</v>
          </cell>
          <cell r="EV226">
            <v>5837</v>
          </cell>
          <cell r="EW226">
            <v>19968</v>
          </cell>
          <cell r="EX226">
            <v>25744</v>
          </cell>
          <cell r="EY226">
            <v>12064</v>
          </cell>
          <cell r="EZ226">
            <v>21569</v>
          </cell>
          <cell r="FA226">
            <v>18885</v>
          </cell>
          <cell r="FB226">
            <v>24667</v>
          </cell>
          <cell r="FC226">
            <v>3236</v>
          </cell>
          <cell r="FD226">
            <v>7046</v>
          </cell>
          <cell r="FE226">
            <v>34656</v>
          </cell>
          <cell r="FF226">
            <v>359696</v>
          </cell>
          <cell r="FG226">
            <v>27531</v>
          </cell>
          <cell r="FH226">
            <v>-69</v>
          </cell>
          <cell r="FI226">
            <v>387113</v>
          </cell>
          <cell r="FJ226">
            <v>6.2</v>
          </cell>
          <cell r="FK226">
            <v>1.3</v>
          </cell>
          <cell r="FL226">
            <v>5.5</v>
          </cell>
          <cell r="FM226">
            <v>2.8</v>
          </cell>
          <cell r="FN226">
            <v>2.2999999999999998</v>
          </cell>
          <cell r="FO226">
            <v>6.5</v>
          </cell>
          <cell r="FP226">
            <v>0.6</v>
          </cell>
          <cell r="FQ226">
            <v>3.8</v>
          </cell>
          <cell r="FR226">
            <v>-7.2</v>
          </cell>
          <cell r="FS226">
            <v>2.9</v>
          </cell>
          <cell r="FT226">
            <v>-5.6</v>
          </cell>
          <cell r="FU226">
            <v>1</v>
          </cell>
          <cell r="FV226">
            <v>-0.6</v>
          </cell>
          <cell r="FW226">
            <v>0</v>
          </cell>
          <cell r="FX226">
            <v>-0.7</v>
          </cell>
          <cell r="FY226">
            <v>-1.5</v>
          </cell>
          <cell r="FZ226">
            <v>-0.2</v>
          </cell>
          <cell r="GA226">
            <v>1.2</v>
          </cell>
          <cell r="GB226">
            <v>-0.2</v>
          </cell>
          <cell r="GC226">
            <v>-0.1</v>
          </cell>
          <cell r="GD226">
            <v>1.5</v>
          </cell>
          <cell r="GE226">
            <v>1.2</v>
          </cell>
          <cell r="GF226">
            <v>2.1</v>
          </cell>
          <cell r="GG226">
            <v>1.6</v>
          </cell>
          <cell r="GH226">
            <v>0</v>
          </cell>
          <cell r="GI226">
            <v>-0.2</v>
          </cell>
          <cell r="GJ226">
            <v>0.5</v>
          </cell>
          <cell r="GK226">
            <v>-3.4</v>
          </cell>
          <cell r="GL226">
            <v>-0.6</v>
          </cell>
          <cell r="GM226">
            <v>-1.3</v>
          </cell>
          <cell r="GN226">
            <v>-0.7</v>
          </cell>
          <cell r="GO226">
            <v>-1.6</v>
          </cell>
          <cell r="GP226">
            <v>4.5</v>
          </cell>
          <cell r="GQ226">
            <v>-0.4</v>
          </cell>
          <cell r="GR226">
            <v>2.1</v>
          </cell>
          <cell r="GS226">
            <v>1.1000000000000001</v>
          </cell>
          <cell r="GT226">
            <v>0</v>
          </cell>
          <cell r="GU226">
            <v>0.7</v>
          </cell>
          <cell r="GV226">
            <v>-5.8</v>
          </cell>
          <cell r="GW226">
            <v>1.5</v>
          </cell>
          <cell r="GX226">
            <v>0.1</v>
          </cell>
          <cell r="GY226">
            <v>1.5</v>
          </cell>
          <cell r="GZ226">
            <v>-0.9</v>
          </cell>
          <cell r="HA226">
            <v>-0.4</v>
          </cell>
          <cell r="HB226">
            <v>0.7</v>
          </cell>
          <cell r="HC226">
            <v>1.5</v>
          </cell>
          <cell r="HD226">
            <v>0.4</v>
          </cell>
          <cell r="HE226">
            <v>0.7</v>
          </cell>
          <cell r="HF226">
            <v>3</v>
          </cell>
          <cell r="HG226">
            <v>2.1</v>
          </cell>
          <cell r="HH226">
            <v>0.2</v>
          </cell>
          <cell r="HI226">
            <v>0.7</v>
          </cell>
          <cell r="HJ226">
            <v>-1</v>
          </cell>
          <cell r="HK226">
            <v>0.5</v>
          </cell>
          <cell r="HL226">
            <v>9173</v>
          </cell>
          <cell r="HM226">
            <v>1546</v>
          </cell>
          <cell r="HN226">
            <v>10715</v>
          </cell>
          <cell r="HO226">
            <v>4021</v>
          </cell>
          <cell r="HP226">
            <v>4702</v>
          </cell>
          <cell r="HQ226">
            <v>5742</v>
          </cell>
          <cell r="HR226">
            <v>4166</v>
          </cell>
          <cell r="HS226">
            <v>17819</v>
          </cell>
          <cell r="HT226">
            <v>2457</v>
          </cell>
          <cell r="HU226">
            <v>20071</v>
          </cell>
          <cell r="HV226">
            <v>6255</v>
          </cell>
          <cell r="HW226">
            <v>5067</v>
          </cell>
          <cell r="HX226">
            <v>4009</v>
          </cell>
          <cell r="HY226">
            <v>5274</v>
          </cell>
          <cell r="HZ226">
            <v>5259</v>
          </cell>
          <cell r="IA226">
            <v>25866</v>
          </cell>
          <cell r="IB226">
            <v>5626</v>
          </cell>
          <cell r="IC226">
            <v>396</v>
          </cell>
          <cell r="ID226">
            <v>3992</v>
          </cell>
          <cell r="IE226">
            <v>10012</v>
          </cell>
          <cell r="IF226">
            <v>5993</v>
          </cell>
          <cell r="IG226">
            <v>10680</v>
          </cell>
          <cell r="IH226">
            <v>16124</v>
          </cell>
          <cell r="II226">
            <v>32872</v>
          </cell>
          <cell r="IJ226">
            <v>15838</v>
          </cell>
          <cell r="IK226">
            <v>16555</v>
          </cell>
          <cell r="IL226">
            <v>8784</v>
          </cell>
          <cell r="IM226">
            <v>5888</v>
          </cell>
          <cell r="IN226">
            <v>1875</v>
          </cell>
          <cell r="IO226">
            <v>2900</v>
          </cell>
          <cell r="IP226">
            <v>8787</v>
          </cell>
          <cell r="IQ226">
            <v>19457</v>
          </cell>
        </row>
        <row r="227">
          <cell r="B227">
            <v>9233</v>
          </cell>
          <cell r="C227">
            <v>1542</v>
          </cell>
          <cell r="D227">
            <v>10772</v>
          </cell>
          <cell r="E227">
            <v>3909</v>
          </cell>
          <cell r="F227">
            <v>4897</v>
          </cell>
          <cell r="G227">
            <v>5838</v>
          </cell>
          <cell r="H227">
            <v>4153</v>
          </cell>
          <cell r="I227">
            <v>18151</v>
          </cell>
          <cell r="J227">
            <v>2504</v>
          </cell>
          <cell r="K227">
            <v>20432</v>
          </cell>
          <cell r="L227">
            <v>6561</v>
          </cell>
          <cell r="M227">
            <v>5076</v>
          </cell>
          <cell r="N227">
            <v>4190</v>
          </cell>
          <cell r="O227">
            <v>5136</v>
          </cell>
          <cell r="P227">
            <v>5235</v>
          </cell>
          <cell r="Q227">
            <v>26176</v>
          </cell>
          <cell r="R227">
            <v>5643</v>
          </cell>
          <cell r="S227">
            <v>377</v>
          </cell>
          <cell r="T227">
            <v>3962</v>
          </cell>
          <cell r="U227">
            <v>9982</v>
          </cell>
          <cell r="V227">
            <v>6086</v>
          </cell>
          <cell r="W227">
            <v>10915</v>
          </cell>
          <cell r="X227">
            <v>15764</v>
          </cell>
          <cell r="Y227">
            <v>32774</v>
          </cell>
          <cell r="Z227">
            <v>15559</v>
          </cell>
          <cell r="AA227">
            <v>17207</v>
          </cell>
          <cell r="AB227">
            <v>9048</v>
          </cell>
          <cell r="AC227">
            <v>5920</v>
          </cell>
          <cell r="AD227">
            <v>1966</v>
          </cell>
          <cell r="AE227">
            <v>2834</v>
          </cell>
          <cell r="AF227">
            <v>9077</v>
          </cell>
          <cell r="AG227">
            <v>19799</v>
          </cell>
          <cell r="AH227">
            <v>4608</v>
          </cell>
          <cell r="AI227">
            <v>4738</v>
          </cell>
          <cell r="AJ227">
            <v>9332</v>
          </cell>
          <cell r="AK227">
            <v>23238</v>
          </cell>
          <cell r="AL227">
            <v>9630</v>
          </cell>
          <cell r="AM227">
            <v>32866</v>
          </cell>
          <cell r="AN227">
            <v>1615</v>
          </cell>
          <cell r="AO227">
            <v>8993</v>
          </cell>
          <cell r="AP227">
            <v>10613</v>
          </cell>
          <cell r="AQ227">
            <v>5803</v>
          </cell>
          <cell r="AR227">
            <v>20099</v>
          </cell>
          <cell r="AS227">
            <v>25839</v>
          </cell>
          <cell r="AT227">
            <v>12332</v>
          </cell>
          <cell r="AU227">
            <v>21796</v>
          </cell>
          <cell r="AV227">
            <v>19019</v>
          </cell>
          <cell r="AW227">
            <v>25039</v>
          </cell>
          <cell r="AX227">
            <v>3273</v>
          </cell>
          <cell r="AY227">
            <v>7156</v>
          </cell>
          <cell r="AZ227">
            <v>34700</v>
          </cell>
          <cell r="BA227">
            <v>362281</v>
          </cell>
          <cell r="BB227">
            <v>27524</v>
          </cell>
          <cell r="BC227">
            <v>139</v>
          </cell>
          <cell r="BD227">
            <v>389923</v>
          </cell>
          <cell r="BE227">
            <v>0.5</v>
          </cell>
          <cell r="BF227">
            <v>0</v>
          </cell>
          <cell r="BG227">
            <v>0.5</v>
          </cell>
          <cell r="BH227">
            <v>0.5</v>
          </cell>
          <cell r="BI227">
            <v>3.3</v>
          </cell>
          <cell r="BJ227">
            <v>4.8</v>
          </cell>
          <cell r="BK227">
            <v>-0.3</v>
          </cell>
          <cell r="BL227">
            <v>3</v>
          </cell>
          <cell r="BM227">
            <v>1.4</v>
          </cell>
          <cell r="BN227">
            <v>2.8</v>
          </cell>
          <cell r="BO227">
            <v>-0.9</v>
          </cell>
          <cell r="BP227">
            <v>-0.3</v>
          </cell>
          <cell r="BQ227">
            <v>2.6</v>
          </cell>
          <cell r="BR227">
            <v>-0.5</v>
          </cell>
          <cell r="BS227">
            <v>-0.2</v>
          </cell>
          <cell r="BT227">
            <v>-0.1</v>
          </cell>
          <cell r="BU227">
            <v>-0.5</v>
          </cell>
          <cell r="BV227">
            <v>1.4</v>
          </cell>
          <cell r="BW227">
            <v>-0.8</v>
          </cell>
          <cell r="BX227">
            <v>-0.5</v>
          </cell>
          <cell r="BY227">
            <v>2</v>
          </cell>
          <cell r="BZ227">
            <v>3.3</v>
          </cell>
          <cell r="CA227">
            <v>0.1</v>
          </cell>
          <cell r="CB227">
            <v>1.4</v>
          </cell>
          <cell r="CC227">
            <v>-0.7</v>
          </cell>
          <cell r="CD227">
            <v>0.2</v>
          </cell>
          <cell r="CE227">
            <v>-0.1</v>
          </cell>
          <cell r="CF227">
            <v>0</v>
          </cell>
          <cell r="CG227">
            <v>-0.1</v>
          </cell>
          <cell r="CH227">
            <v>-1.9</v>
          </cell>
          <cell r="CI227">
            <v>0.5</v>
          </cell>
          <cell r="CJ227">
            <v>0</v>
          </cell>
          <cell r="CK227">
            <v>1.5</v>
          </cell>
          <cell r="CL227">
            <v>0.2</v>
          </cell>
          <cell r="CM227">
            <v>0.9</v>
          </cell>
          <cell r="CN227">
            <v>0.6</v>
          </cell>
          <cell r="CO227">
            <v>0.7</v>
          </cell>
          <cell r="CP227">
            <v>0.6</v>
          </cell>
          <cell r="CQ227">
            <v>0.2</v>
          </cell>
          <cell r="CR227">
            <v>2.2999999999999998</v>
          </cell>
          <cell r="CS227">
            <v>1.9</v>
          </cell>
          <cell r="CT227">
            <v>-0.1</v>
          </cell>
          <cell r="CU227">
            <v>-0.1</v>
          </cell>
          <cell r="CV227">
            <v>-0.2</v>
          </cell>
          <cell r="CW227">
            <v>2</v>
          </cell>
          <cell r="CX227">
            <v>0.9</v>
          </cell>
          <cell r="CY227">
            <v>0.6</v>
          </cell>
          <cell r="CZ227">
            <v>1.4</v>
          </cell>
          <cell r="DA227">
            <v>1.1000000000000001</v>
          </cell>
          <cell r="DB227">
            <v>1.1000000000000001</v>
          </cell>
          <cell r="DC227">
            <v>0.1</v>
          </cell>
          <cell r="DD227">
            <v>0.7</v>
          </cell>
          <cell r="DE227">
            <v>-0.1</v>
          </cell>
          <cell r="DF227">
            <v>0.7</v>
          </cell>
          <cell r="DG227">
            <v>8887</v>
          </cell>
          <cell r="DH227">
            <v>1532</v>
          </cell>
          <cell r="DI227">
            <v>10411</v>
          </cell>
          <cell r="DJ227">
            <v>3850</v>
          </cell>
          <cell r="DK227">
            <v>4970</v>
          </cell>
          <cell r="DL227">
            <v>5872</v>
          </cell>
          <cell r="DM227">
            <v>4195</v>
          </cell>
          <cell r="DN227">
            <v>18269</v>
          </cell>
          <cell r="DO227">
            <v>2551</v>
          </cell>
          <cell r="DP227">
            <v>20580</v>
          </cell>
          <cell r="DQ227">
            <v>6539</v>
          </cell>
          <cell r="DR227">
            <v>5083</v>
          </cell>
          <cell r="DS227">
            <v>4297</v>
          </cell>
          <cell r="DT227">
            <v>5132</v>
          </cell>
          <cell r="DU227">
            <v>5147</v>
          </cell>
          <cell r="DV227">
            <v>26193</v>
          </cell>
          <cell r="DW227">
            <v>5629</v>
          </cell>
          <cell r="DX227">
            <v>370</v>
          </cell>
          <cell r="DY227">
            <v>3919</v>
          </cell>
          <cell r="DZ227">
            <v>9923</v>
          </cell>
          <cell r="EA227">
            <v>6109</v>
          </cell>
          <cell r="EB227">
            <v>11099</v>
          </cell>
          <cell r="EC227">
            <v>15672</v>
          </cell>
          <cell r="ED227">
            <v>32881</v>
          </cell>
          <cell r="EE227">
            <v>15484</v>
          </cell>
          <cell r="EF227">
            <v>17173</v>
          </cell>
          <cell r="EG227">
            <v>9058</v>
          </cell>
          <cell r="EH227">
            <v>5947</v>
          </cell>
          <cell r="EI227">
            <v>1980</v>
          </cell>
          <cell r="EJ227">
            <v>2788</v>
          </cell>
          <cell r="EK227">
            <v>9172</v>
          </cell>
          <cell r="EL227">
            <v>19886</v>
          </cell>
          <cell r="EM227">
            <v>4631</v>
          </cell>
          <cell r="EN227">
            <v>4766</v>
          </cell>
          <cell r="EO227">
            <v>9376</v>
          </cell>
          <cell r="EP227">
            <v>23213</v>
          </cell>
          <cell r="EQ227">
            <v>9576</v>
          </cell>
          <cell r="ER227">
            <v>32788</v>
          </cell>
          <cell r="ES227">
            <v>1610</v>
          </cell>
          <cell r="ET227">
            <v>8887</v>
          </cell>
          <cell r="EU227">
            <v>10504</v>
          </cell>
          <cell r="EV227">
            <v>5872</v>
          </cell>
          <cell r="EW227">
            <v>20054</v>
          </cell>
          <cell r="EX227">
            <v>25876</v>
          </cell>
          <cell r="EY227">
            <v>12346</v>
          </cell>
          <cell r="EZ227">
            <v>21859</v>
          </cell>
          <cell r="FA227">
            <v>19025</v>
          </cell>
          <cell r="FB227">
            <v>25038</v>
          </cell>
          <cell r="FC227">
            <v>3329</v>
          </cell>
          <cell r="FD227">
            <v>7289</v>
          </cell>
          <cell r="FE227">
            <v>34697</v>
          </cell>
          <cell r="FF227">
            <v>362370</v>
          </cell>
          <cell r="FG227">
            <v>27395</v>
          </cell>
          <cell r="FH227">
            <v>128</v>
          </cell>
          <cell r="FI227">
            <v>389890</v>
          </cell>
          <cell r="FJ227">
            <v>-6.8</v>
          </cell>
          <cell r="FK227">
            <v>-1.2</v>
          </cell>
          <cell r="FL227">
            <v>-6.1</v>
          </cell>
          <cell r="FM227">
            <v>-2.2999999999999998</v>
          </cell>
          <cell r="FN227">
            <v>4.5999999999999996</v>
          </cell>
          <cell r="FO227">
            <v>4.9000000000000004</v>
          </cell>
          <cell r="FP227">
            <v>1</v>
          </cell>
          <cell r="FQ227">
            <v>3.5</v>
          </cell>
          <cell r="FR227">
            <v>7</v>
          </cell>
          <cell r="FS227">
            <v>3.6</v>
          </cell>
          <cell r="FT227">
            <v>1.2</v>
          </cell>
          <cell r="FU227">
            <v>-1.1000000000000001</v>
          </cell>
          <cell r="FV227">
            <v>7.9</v>
          </cell>
          <cell r="FW227">
            <v>-0.9</v>
          </cell>
          <cell r="FX227">
            <v>-2.2999999999999998</v>
          </cell>
          <cell r="FY227">
            <v>0.7</v>
          </cell>
          <cell r="FZ227">
            <v>-0.9</v>
          </cell>
          <cell r="GA227">
            <v>-1.8</v>
          </cell>
          <cell r="GB227">
            <v>-2.8</v>
          </cell>
          <cell r="GC227">
            <v>-1.6</v>
          </cell>
          <cell r="GD227">
            <v>2.6</v>
          </cell>
          <cell r="GE227">
            <v>7.1</v>
          </cell>
          <cell r="GF227">
            <v>-1.8</v>
          </cell>
          <cell r="GG227">
            <v>1.7</v>
          </cell>
          <cell r="GH227">
            <v>-1.7</v>
          </cell>
          <cell r="GI227">
            <v>0.1</v>
          </cell>
          <cell r="GJ227">
            <v>-0.4</v>
          </cell>
          <cell r="GK227">
            <v>2.1</v>
          </cell>
          <cell r="GL227">
            <v>1.2</v>
          </cell>
          <cell r="GM227">
            <v>-4</v>
          </cell>
          <cell r="GN227">
            <v>2.9</v>
          </cell>
          <cell r="GO227">
            <v>1.5</v>
          </cell>
          <cell r="GP227">
            <v>1.2</v>
          </cell>
          <cell r="GQ227">
            <v>0.7</v>
          </cell>
          <cell r="GR227">
            <v>0.9</v>
          </cell>
          <cell r="GS227">
            <v>0.2</v>
          </cell>
          <cell r="GT227">
            <v>0.4</v>
          </cell>
          <cell r="GU227">
            <v>0.2</v>
          </cell>
          <cell r="GV227">
            <v>2.2999999999999998</v>
          </cell>
          <cell r="GW227">
            <v>0.8</v>
          </cell>
          <cell r="GX227">
            <v>1.1000000000000001</v>
          </cell>
          <cell r="GY227">
            <v>0.6</v>
          </cell>
          <cell r="GZ227">
            <v>0.4</v>
          </cell>
          <cell r="HA227">
            <v>0.5</v>
          </cell>
          <cell r="HB227">
            <v>2.2999999999999998</v>
          </cell>
          <cell r="HC227">
            <v>1.3</v>
          </cell>
          <cell r="HD227">
            <v>0.7</v>
          </cell>
          <cell r="HE227">
            <v>1.5</v>
          </cell>
          <cell r="HF227">
            <v>2.9</v>
          </cell>
          <cell r="HG227">
            <v>3.5</v>
          </cell>
          <cell r="HH227">
            <v>0.1</v>
          </cell>
          <cell r="HI227">
            <v>0.7</v>
          </cell>
          <cell r="HJ227">
            <v>-0.5</v>
          </cell>
          <cell r="HK227">
            <v>0.7</v>
          </cell>
          <cell r="HL227">
            <v>5112</v>
          </cell>
          <cell r="HM227">
            <v>1534</v>
          </cell>
          <cell r="HN227">
            <v>6577</v>
          </cell>
          <cell r="HO227">
            <v>3956</v>
          </cell>
          <cell r="HP227">
            <v>5151</v>
          </cell>
          <cell r="HQ227">
            <v>6039</v>
          </cell>
          <cell r="HR227">
            <v>4242</v>
          </cell>
          <cell r="HS227">
            <v>18727</v>
          </cell>
          <cell r="HT227">
            <v>2562</v>
          </cell>
          <cell r="HU227">
            <v>21058</v>
          </cell>
          <cell r="HV227">
            <v>6423</v>
          </cell>
          <cell r="HW227">
            <v>5250</v>
          </cell>
          <cell r="HX227">
            <v>4410</v>
          </cell>
          <cell r="HY227">
            <v>5305</v>
          </cell>
          <cell r="HZ227">
            <v>5365</v>
          </cell>
          <cell r="IA227">
            <v>26754</v>
          </cell>
          <cell r="IB227">
            <v>5748</v>
          </cell>
          <cell r="IC227">
            <v>458</v>
          </cell>
          <cell r="ID227">
            <v>3825</v>
          </cell>
          <cell r="IE227">
            <v>10060</v>
          </cell>
          <cell r="IF227">
            <v>6377</v>
          </cell>
          <cell r="IG227">
            <v>11015</v>
          </cell>
          <cell r="IH227">
            <v>15932</v>
          </cell>
          <cell r="II227">
            <v>33346</v>
          </cell>
          <cell r="IJ227">
            <v>15593</v>
          </cell>
          <cell r="IK227">
            <v>16817</v>
          </cell>
          <cell r="IL227">
            <v>9110</v>
          </cell>
          <cell r="IM227">
            <v>6046</v>
          </cell>
          <cell r="IN227">
            <v>2058</v>
          </cell>
          <cell r="IO227">
            <v>2857</v>
          </cell>
          <cell r="IP227">
            <v>9092</v>
          </cell>
          <cell r="IQ227">
            <v>20059</v>
          </cell>
        </row>
        <row r="228">
          <cell r="B228">
            <v>9188</v>
          </cell>
          <cell r="C228">
            <v>1538</v>
          </cell>
          <cell r="D228">
            <v>10724</v>
          </cell>
          <cell r="E228">
            <v>3975</v>
          </cell>
          <cell r="F228">
            <v>5142</v>
          </cell>
          <cell r="G228">
            <v>6107</v>
          </cell>
          <cell r="H228">
            <v>4086</v>
          </cell>
          <cell r="I228">
            <v>18734</v>
          </cell>
          <cell r="J228">
            <v>2612</v>
          </cell>
          <cell r="K228">
            <v>21088</v>
          </cell>
          <cell r="L228">
            <v>6610</v>
          </cell>
          <cell r="M228">
            <v>5063</v>
          </cell>
          <cell r="N228">
            <v>4225</v>
          </cell>
          <cell r="O228">
            <v>5087</v>
          </cell>
          <cell r="P228">
            <v>5276</v>
          </cell>
          <cell r="Q228">
            <v>26176</v>
          </cell>
          <cell r="R228">
            <v>5621</v>
          </cell>
          <cell r="S228">
            <v>380</v>
          </cell>
          <cell r="T228">
            <v>3938</v>
          </cell>
          <cell r="U228">
            <v>9939</v>
          </cell>
          <cell r="V228">
            <v>6217</v>
          </cell>
          <cell r="W228">
            <v>11183</v>
          </cell>
          <cell r="X228">
            <v>16069</v>
          </cell>
          <cell r="Y228">
            <v>33512</v>
          </cell>
          <cell r="Z228">
            <v>15541</v>
          </cell>
          <cell r="AA228">
            <v>17261</v>
          </cell>
          <cell r="AB228">
            <v>9117</v>
          </cell>
          <cell r="AC228">
            <v>5923</v>
          </cell>
          <cell r="AD228">
            <v>1977</v>
          </cell>
          <cell r="AE228">
            <v>2768</v>
          </cell>
          <cell r="AF228">
            <v>8974</v>
          </cell>
          <cell r="AG228">
            <v>19652</v>
          </cell>
          <cell r="AH228">
            <v>4684</v>
          </cell>
          <cell r="AI228">
            <v>4748</v>
          </cell>
          <cell r="AJ228">
            <v>9425</v>
          </cell>
          <cell r="AK228">
            <v>23414</v>
          </cell>
          <cell r="AL228">
            <v>9718</v>
          </cell>
          <cell r="AM228">
            <v>33128</v>
          </cell>
          <cell r="AN228">
            <v>1677</v>
          </cell>
          <cell r="AO228">
            <v>9260</v>
          </cell>
          <cell r="AP228">
            <v>10948</v>
          </cell>
          <cell r="AQ228">
            <v>5756</v>
          </cell>
          <cell r="AR228">
            <v>20054</v>
          </cell>
          <cell r="AS228">
            <v>25761</v>
          </cell>
          <cell r="AT228">
            <v>12609</v>
          </cell>
          <cell r="AU228">
            <v>21860</v>
          </cell>
          <cell r="AV228">
            <v>19148</v>
          </cell>
          <cell r="AW228">
            <v>25476</v>
          </cell>
          <cell r="AX228">
            <v>3279</v>
          </cell>
          <cell r="AY228">
            <v>7144</v>
          </cell>
          <cell r="AZ228">
            <v>34738</v>
          </cell>
          <cell r="BA228">
            <v>365254</v>
          </cell>
          <cell r="BB228">
            <v>27603</v>
          </cell>
          <cell r="BC228">
            <v>75</v>
          </cell>
          <cell r="BD228">
            <v>392926</v>
          </cell>
          <cell r="BE228">
            <v>-0.5</v>
          </cell>
          <cell r="BF228">
            <v>-0.2</v>
          </cell>
          <cell r="BG228">
            <v>-0.4</v>
          </cell>
          <cell r="BH228">
            <v>1.7</v>
          </cell>
          <cell r="BI228">
            <v>5</v>
          </cell>
          <cell r="BJ228">
            <v>4.5999999999999996</v>
          </cell>
          <cell r="BK228">
            <v>-1.6</v>
          </cell>
          <cell r="BL228">
            <v>3.2</v>
          </cell>
          <cell r="BM228">
            <v>4.3</v>
          </cell>
          <cell r="BN228">
            <v>3.2</v>
          </cell>
          <cell r="BO228">
            <v>0.8</v>
          </cell>
          <cell r="BP228">
            <v>-0.3</v>
          </cell>
          <cell r="BQ228">
            <v>0.8</v>
          </cell>
          <cell r="BR228">
            <v>-0.9</v>
          </cell>
          <cell r="BS228">
            <v>0.8</v>
          </cell>
          <cell r="BT228">
            <v>0</v>
          </cell>
          <cell r="BU228">
            <v>-0.4</v>
          </cell>
          <cell r="BV228">
            <v>0.7</v>
          </cell>
          <cell r="BW228">
            <v>-0.6</v>
          </cell>
          <cell r="BX228">
            <v>-0.4</v>
          </cell>
          <cell r="BY228">
            <v>2.2000000000000002</v>
          </cell>
          <cell r="BZ228">
            <v>2.5</v>
          </cell>
          <cell r="CA228">
            <v>1.9</v>
          </cell>
          <cell r="CB228">
            <v>2.2999999999999998</v>
          </cell>
          <cell r="CC228">
            <v>-0.1</v>
          </cell>
          <cell r="CD228">
            <v>0.3</v>
          </cell>
          <cell r="CE228">
            <v>0.8</v>
          </cell>
          <cell r="CF228">
            <v>0</v>
          </cell>
          <cell r="CG228">
            <v>0.6</v>
          </cell>
          <cell r="CH228">
            <v>-2.2999999999999998</v>
          </cell>
          <cell r="CI228">
            <v>-1.1000000000000001</v>
          </cell>
          <cell r="CJ228">
            <v>-0.7</v>
          </cell>
          <cell r="CK228">
            <v>1.6</v>
          </cell>
          <cell r="CL228">
            <v>0.2</v>
          </cell>
          <cell r="CM228">
            <v>1</v>
          </cell>
          <cell r="CN228">
            <v>0.8</v>
          </cell>
          <cell r="CO228">
            <v>0.9</v>
          </cell>
          <cell r="CP228">
            <v>0.8</v>
          </cell>
          <cell r="CQ228">
            <v>3.8</v>
          </cell>
          <cell r="CR228">
            <v>3</v>
          </cell>
          <cell r="CS228">
            <v>3.2</v>
          </cell>
          <cell r="CT228">
            <v>-0.8</v>
          </cell>
          <cell r="CU228">
            <v>-0.2</v>
          </cell>
          <cell r="CV228">
            <v>-0.3</v>
          </cell>
          <cell r="CW228">
            <v>2.2000000000000002</v>
          </cell>
          <cell r="CX228">
            <v>0.3</v>
          </cell>
          <cell r="CY228">
            <v>0.7</v>
          </cell>
          <cell r="CZ228">
            <v>1.7</v>
          </cell>
          <cell r="DA228">
            <v>0.2</v>
          </cell>
          <cell r="DB228">
            <v>-0.2</v>
          </cell>
          <cell r="DC228">
            <v>0.1</v>
          </cell>
          <cell r="DD228">
            <v>0.8</v>
          </cell>
          <cell r="DE228">
            <v>0.3</v>
          </cell>
          <cell r="DF228">
            <v>0.8</v>
          </cell>
          <cell r="DG228">
            <v>9337</v>
          </cell>
          <cell r="DH228">
            <v>1541</v>
          </cell>
          <cell r="DI228">
            <v>10878</v>
          </cell>
          <cell r="DJ228">
            <v>3944</v>
          </cell>
          <cell r="DK228">
            <v>5024</v>
          </cell>
          <cell r="DL228">
            <v>6083</v>
          </cell>
          <cell r="DM228">
            <v>4044</v>
          </cell>
          <cell r="DN228">
            <v>18517</v>
          </cell>
          <cell r="DO228">
            <v>2614</v>
          </cell>
          <cell r="DP228">
            <v>20862</v>
          </cell>
          <cell r="DQ228">
            <v>6744</v>
          </cell>
          <cell r="DR228">
            <v>4982</v>
          </cell>
          <cell r="DS228">
            <v>4291</v>
          </cell>
          <cell r="DT228">
            <v>5122</v>
          </cell>
          <cell r="DU228">
            <v>5268</v>
          </cell>
          <cell r="DV228">
            <v>26426</v>
          </cell>
          <cell r="DW228">
            <v>5638</v>
          </cell>
          <cell r="DX228">
            <v>386</v>
          </cell>
          <cell r="DY228">
            <v>3931</v>
          </cell>
          <cell r="DZ228">
            <v>9959</v>
          </cell>
          <cell r="EA228">
            <v>6177</v>
          </cell>
          <cell r="EB228">
            <v>11296</v>
          </cell>
          <cell r="EC228">
            <v>15803</v>
          </cell>
          <cell r="ED228">
            <v>33283</v>
          </cell>
          <cell r="EE228">
            <v>15525</v>
          </cell>
          <cell r="EF228">
            <v>17262</v>
          </cell>
          <cell r="EG228">
            <v>9075</v>
          </cell>
          <cell r="EH228">
            <v>5948</v>
          </cell>
          <cell r="EI228">
            <v>1971</v>
          </cell>
          <cell r="EJ228">
            <v>2829</v>
          </cell>
          <cell r="EK228">
            <v>8997</v>
          </cell>
          <cell r="EL228">
            <v>19759</v>
          </cell>
          <cell r="EM228">
            <v>4643</v>
          </cell>
          <cell r="EN228">
            <v>4720</v>
          </cell>
          <cell r="EO228">
            <v>9360</v>
          </cell>
          <cell r="EP228">
            <v>23441</v>
          </cell>
          <cell r="EQ228">
            <v>9691</v>
          </cell>
          <cell r="ER228">
            <v>33129</v>
          </cell>
          <cell r="ES228">
            <v>1683</v>
          </cell>
          <cell r="ET228">
            <v>9305</v>
          </cell>
          <cell r="EU228">
            <v>10999</v>
          </cell>
          <cell r="EV228">
            <v>5641</v>
          </cell>
          <cell r="EW228">
            <v>20304</v>
          </cell>
          <cell r="EX228">
            <v>25872</v>
          </cell>
          <cell r="EY228">
            <v>12586</v>
          </cell>
          <cell r="EZ228">
            <v>21961</v>
          </cell>
          <cell r="FA228">
            <v>19149</v>
          </cell>
          <cell r="FB228">
            <v>25434</v>
          </cell>
          <cell r="FC228">
            <v>3233</v>
          </cell>
          <cell r="FD228">
            <v>7097</v>
          </cell>
          <cell r="FE228">
            <v>34736</v>
          </cell>
          <cell r="FF228">
            <v>365220</v>
          </cell>
          <cell r="FG228">
            <v>27659</v>
          </cell>
          <cell r="FH228">
            <v>119</v>
          </cell>
          <cell r="FI228">
            <v>392986</v>
          </cell>
          <cell r="FJ228">
            <v>5.0999999999999996</v>
          </cell>
          <cell r="FK228">
            <v>0.6</v>
          </cell>
          <cell r="FL228">
            <v>4.5</v>
          </cell>
          <cell r="FM228">
            <v>2.4</v>
          </cell>
          <cell r="FN228">
            <v>1.1000000000000001</v>
          </cell>
          <cell r="FO228">
            <v>3.6</v>
          </cell>
          <cell r="FP228">
            <v>-3.6</v>
          </cell>
          <cell r="FQ228">
            <v>1.4</v>
          </cell>
          <cell r="FR228">
            <v>2.5</v>
          </cell>
          <cell r="FS228">
            <v>1.4</v>
          </cell>
          <cell r="FT228">
            <v>3.1</v>
          </cell>
          <cell r="FU228">
            <v>-2</v>
          </cell>
          <cell r="FV228">
            <v>-0.1</v>
          </cell>
          <cell r="FW228">
            <v>-0.2</v>
          </cell>
          <cell r="FX228">
            <v>2.2999999999999998</v>
          </cell>
          <cell r="FY228">
            <v>0.9</v>
          </cell>
          <cell r="FZ228">
            <v>0.2</v>
          </cell>
          <cell r="GA228">
            <v>4.2</v>
          </cell>
          <cell r="GB228">
            <v>0.3</v>
          </cell>
          <cell r="GC228">
            <v>0.4</v>
          </cell>
          <cell r="GD228">
            <v>1.1000000000000001</v>
          </cell>
          <cell r="GE228">
            <v>1.8</v>
          </cell>
          <cell r="GF228">
            <v>0.8</v>
          </cell>
          <cell r="GG228">
            <v>1.2</v>
          </cell>
          <cell r="GH228">
            <v>0.3</v>
          </cell>
          <cell r="GI228">
            <v>0.5</v>
          </cell>
          <cell r="GJ228">
            <v>0.2</v>
          </cell>
          <cell r="GK228">
            <v>0</v>
          </cell>
          <cell r="GL228">
            <v>-0.4</v>
          </cell>
          <cell r="GM228">
            <v>1.5</v>
          </cell>
          <cell r="GN228">
            <v>-1.9</v>
          </cell>
          <cell r="GO228">
            <v>-0.6</v>
          </cell>
          <cell r="GP228">
            <v>0.2</v>
          </cell>
          <cell r="GQ228">
            <v>-1</v>
          </cell>
          <cell r="GR228">
            <v>-0.2</v>
          </cell>
          <cell r="GS228">
            <v>1</v>
          </cell>
          <cell r="GT228">
            <v>1.2</v>
          </cell>
          <cell r="GU228">
            <v>1</v>
          </cell>
          <cell r="GV228">
            <v>4.5</v>
          </cell>
          <cell r="GW228">
            <v>4.7</v>
          </cell>
          <cell r="GX228">
            <v>4.7</v>
          </cell>
          <cell r="GY228">
            <v>-3.9</v>
          </cell>
          <cell r="GZ228">
            <v>1.2</v>
          </cell>
          <cell r="HA228">
            <v>0</v>
          </cell>
          <cell r="HB228">
            <v>1.9</v>
          </cell>
          <cell r="HC228">
            <v>0.5</v>
          </cell>
          <cell r="HD228">
            <v>0.7</v>
          </cell>
          <cell r="HE228">
            <v>1.6</v>
          </cell>
          <cell r="HF228">
            <v>-2.9</v>
          </cell>
          <cell r="HG228">
            <v>-2.6</v>
          </cell>
          <cell r="HH228">
            <v>0.1</v>
          </cell>
          <cell r="HI228">
            <v>0.8</v>
          </cell>
          <cell r="HJ228">
            <v>1</v>
          </cell>
          <cell r="HK228">
            <v>0.8</v>
          </cell>
          <cell r="HL228">
            <v>14774</v>
          </cell>
          <cell r="HM228">
            <v>1543</v>
          </cell>
          <cell r="HN228">
            <v>16400</v>
          </cell>
          <cell r="HO228">
            <v>3988</v>
          </cell>
          <cell r="HP228">
            <v>5156</v>
          </cell>
          <cell r="HQ228">
            <v>6191</v>
          </cell>
          <cell r="HR228">
            <v>4188</v>
          </cell>
          <cell r="HS228">
            <v>18973</v>
          </cell>
          <cell r="HT228">
            <v>2659</v>
          </cell>
          <cell r="HU228">
            <v>21364</v>
          </cell>
          <cell r="HV228">
            <v>7233</v>
          </cell>
          <cell r="HW228">
            <v>4977</v>
          </cell>
          <cell r="HX228">
            <v>4439</v>
          </cell>
          <cell r="HY228">
            <v>5293</v>
          </cell>
          <cell r="HZ228">
            <v>5525</v>
          </cell>
          <cell r="IA228">
            <v>27521</v>
          </cell>
          <cell r="IB228">
            <v>5485</v>
          </cell>
          <cell r="IC228">
            <v>344</v>
          </cell>
          <cell r="ID228">
            <v>3988</v>
          </cell>
          <cell r="IE228">
            <v>9799</v>
          </cell>
          <cell r="IF228">
            <v>6444</v>
          </cell>
          <cell r="IG228">
            <v>11799</v>
          </cell>
          <cell r="IH228">
            <v>16687</v>
          </cell>
          <cell r="II228">
            <v>34955</v>
          </cell>
          <cell r="IJ228">
            <v>16069</v>
          </cell>
          <cell r="IK228">
            <v>18899</v>
          </cell>
          <cell r="IL228">
            <v>9528</v>
          </cell>
          <cell r="IM228">
            <v>6123</v>
          </cell>
          <cell r="IN228">
            <v>2033</v>
          </cell>
          <cell r="IO228">
            <v>2882</v>
          </cell>
          <cell r="IP228">
            <v>9461</v>
          </cell>
          <cell r="IQ228">
            <v>20504</v>
          </cell>
        </row>
        <row r="229">
          <cell r="B229">
            <v>9108</v>
          </cell>
          <cell r="C229">
            <v>1538</v>
          </cell>
          <cell r="D229">
            <v>10644</v>
          </cell>
          <cell r="E229">
            <v>4086</v>
          </cell>
          <cell r="F229">
            <v>5337</v>
          </cell>
          <cell r="G229">
            <v>6461</v>
          </cell>
          <cell r="H229">
            <v>4007</v>
          </cell>
          <cell r="I229">
            <v>19353</v>
          </cell>
          <cell r="J229">
            <v>2653</v>
          </cell>
          <cell r="K229">
            <v>21745</v>
          </cell>
          <cell r="L229">
            <v>6686</v>
          </cell>
          <cell r="M229">
            <v>5058</v>
          </cell>
          <cell r="N229">
            <v>4175</v>
          </cell>
          <cell r="O229">
            <v>4995</v>
          </cell>
          <cell r="P229">
            <v>5323</v>
          </cell>
          <cell r="Q229">
            <v>26114</v>
          </cell>
          <cell r="R229">
            <v>5604</v>
          </cell>
          <cell r="S229">
            <v>385</v>
          </cell>
          <cell r="T229">
            <v>3918</v>
          </cell>
          <cell r="U229">
            <v>9909</v>
          </cell>
          <cell r="V229">
            <v>6335</v>
          </cell>
          <cell r="W229">
            <v>10956</v>
          </cell>
          <cell r="X229">
            <v>16558</v>
          </cell>
          <cell r="Y229">
            <v>33952</v>
          </cell>
          <cell r="Z229">
            <v>15634</v>
          </cell>
          <cell r="AA229">
            <v>17344</v>
          </cell>
          <cell r="AB229">
            <v>9279</v>
          </cell>
          <cell r="AC229">
            <v>5955</v>
          </cell>
          <cell r="AD229">
            <v>2004</v>
          </cell>
          <cell r="AE229">
            <v>2710</v>
          </cell>
          <cell r="AF229">
            <v>8756</v>
          </cell>
          <cell r="AG229">
            <v>19445</v>
          </cell>
          <cell r="AH229">
            <v>4770</v>
          </cell>
          <cell r="AI229">
            <v>4808</v>
          </cell>
          <cell r="AJ229">
            <v>9571</v>
          </cell>
          <cell r="AK229">
            <v>23638</v>
          </cell>
          <cell r="AL229">
            <v>9752</v>
          </cell>
          <cell r="AM229">
            <v>33386</v>
          </cell>
          <cell r="AN229">
            <v>1731</v>
          </cell>
          <cell r="AO229">
            <v>9564</v>
          </cell>
          <cell r="AP229">
            <v>11310</v>
          </cell>
          <cell r="AQ229">
            <v>5800</v>
          </cell>
          <cell r="AR229">
            <v>19840</v>
          </cell>
          <cell r="AS229">
            <v>25622</v>
          </cell>
          <cell r="AT229">
            <v>12799</v>
          </cell>
          <cell r="AU229">
            <v>21785</v>
          </cell>
          <cell r="AV229">
            <v>19261</v>
          </cell>
          <cell r="AW229">
            <v>25907</v>
          </cell>
          <cell r="AX229">
            <v>3269</v>
          </cell>
          <cell r="AY229">
            <v>7154</v>
          </cell>
          <cell r="AZ229">
            <v>34765</v>
          </cell>
          <cell r="BA229">
            <v>367932</v>
          </cell>
          <cell r="BB229">
            <v>27810</v>
          </cell>
          <cell r="BC229">
            <v>16</v>
          </cell>
          <cell r="BD229">
            <v>395750</v>
          </cell>
          <cell r="BE229">
            <v>-0.9</v>
          </cell>
          <cell r="BF229">
            <v>0</v>
          </cell>
          <cell r="BG229">
            <v>-0.7</v>
          </cell>
          <cell r="BH229">
            <v>2.8</v>
          </cell>
          <cell r="BI229">
            <v>3.8</v>
          </cell>
          <cell r="BJ229">
            <v>5.8</v>
          </cell>
          <cell r="BK229">
            <v>-1.9</v>
          </cell>
          <cell r="BL229">
            <v>3.3</v>
          </cell>
          <cell r="BM229">
            <v>1.6</v>
          </cell>
          <cell r="BN229">
            <v>3.1</v>
          </cell>
          <cell r="BO229">
            <v>1.1000000000000001</v>
          </cell>
          <cell r="BP229">
            <v>-0.1</v>
          </cell>
          <cell r="BQ229">
            <v>-1.2</v>
          </cell>
          <cell r="BR229">
            <v>-1.8</v>
          </cell>
          <cell r="BS229">
            <v>0.9</v>
          </cell>
          <cell r="BT229">
            <v>-0.2</v>
          </cell>
          <cell r="BU229">
            <v>-0.3</v>
          </cell>
          <cell r="BV229">
            <v>1.3</v>
          </cell>
          <cell r="BW229">
            <v>-0.5</v>
          </cell>
          <cell r="BX229">
            <v>-0.3</v>
          </cell>
          <cell r="BY229">
            <v>1.9</v>
          </cell>
          <cell r="BZ229">
            <v>-2</v>
          </cell>
          <cell r="CA229">
            <v>3</v>
          </cell>
          <cell r="CB229">
            <v>1.3</v>
          </cell>
          <cell r="CC229">
            <v>0.6</v>
          </cell>
          <cell r="CD229">
            <v>0.5</v>
          </cell>
          <cell r="CE229">
            <v>1.8</v>
          </cell>
          <cell r="CF229">
            <v>0.6</v>
          </cell>
          <cell r="CG229">
            <v>1.4</v>
          </cell>
          <cell r="CH229">
            <v>-2.1</v>
          </cell>
          <cell r="CI229">
            <v>-2.4</v>
          </cell>
          <cell r="CJ229">
            <v>-1.1000000000000001</v>
          </cell>
          <cell r="CK229">
            <v>1.8</v>
          </cell>
          <cell r="CL229">
            <v>1.3</v>
          </cell>
          <cell r="CM229">
            <v>1.5</v>
          </cell>
          <cell r="CN229">
            <v>1</v>
          </cell>
          <cell r="CO229">
            <v>0.4</v>
          </cell>
          <cell r="CP229">
            <v>0.8</v>
          </cell>
          <cell r="CQ229">
            <v>3.2</v>
          </cell>
          <cell r="CR229">
            <v>3.3</v>
          </cell>
          <cell r="CS229">
            <v>3.3</v>
          </cell>
          <cell r="CT229">
            <v>0.8</v>
          </cell>
          <cell r="CU229">
            <v>-1.1000000000000001</v>
          </cell>
          <cell r="CV229">
            <v>-0.5</v>
          </cell>
          <cell r="CW229">
            <v>1.5</v>
          </cell>
          <cell r="CX229">
            <v>-0.3</v>
          </cell>
          <cell r="CY229">
            <v>0.6</v>
          </cell>
          <cell r="CZ229">
            <v>1.7</v>
          </cell>
          <cell r="DA229">
            <v>-0.3</v>
          </cell>
          <cell r="DB229">
            <v>0.2</v>
          </cell>
          <cell r="DC229">
            <v>0.1</v>
          </cell>
          <cell r="DD229">
            <v>0.7</v>
          </cell>
          <cell r="DE229">
            <v>0.7</v>
          </cell>
          <cell r="DF229">
            <v>0.7</v>
          </cell>
          <cell r="DG229">
            <v>9130</v>
          </cell>
          <cell r="DH229">
            <v>1541</v>
          </cell>
          <cell r="DI229">
            <v>10669</v>
          </cell>
          <cell r="DJ229">
            <v>4168</v>
          </cell>
          <cell r="DK229">
            <v>5484</v>
          </cell>
          <cell r="DL229">
            <v>6353</v>
          </cell>
          <cell r="DM229">
            <v>4045</v>
          </cell>
          <cell r="DN229">
            <v>19533</v>
          </cell>
          <cell r="DO229">
            <v>2678</v>
          </cell>
          <cell r="DP229">
            <v>21946</v>
          </cell>
          <cell r="DQ229">
            <v>6517</v>
          </cell>
          <cell r="DR229">
            <v>5135</v>
          </cell>
          <cell r="DS229">
            <v>4052</v>
          </cell>
          <cell r="DT229">
            <v>5016</v>
          </cell>
          <cell r="DU229">
            <v>5131</v>
          </cell>
          <cell r="DV229">
            <v>25817</v>
          </cell>
          <cell r="DW229">
            <v>5591</v>
          </cell>
          <cell r="DX229">
            <v>387</v>
          </cell>
          <cell r="DY229">
            <v>3988</v>
          </cell>
          <cell r="DZ229">
            <v>9958</v>
          </cell>
          <cell r="EA229">
            <v>6362</v>
          </cell>
          <cell r="EB229">
            <v>10807</v>
          </cell>
          <cell r="EC229">
            <v>16791</v>
          </cell>
          <cell r="ED229">
            <v>34093</v>
          </cell>
          <cell r="EE229">
            <v>15656</v>
          </cell>
          <cell r="EF229">
            <v>17385</v>
          </cell>
          <cell r="EG229">
            <v>9215</v>
          </cell>
          <cell r="EH229">
            <v>5918</v>
          </cell>
          <cell r="EI229">
            <v>1988</v>
          </cell>
          <cell r="EJ229">
            <v>2684</v>
          </cell>
          <cell r="EK229">
            <v>8779</v>
          </cell>
          <cell r="EL229">
            <v>19385</v>
          </cell>
          <cell r="EM229">
            <v>4766</v>
          </cell>
          <cell r="EN229">
            <v>4782</v>
          </cell>
          <cell r="EO229">
            <v>9542</v>
          </cell>
          <cell r="EP229">
            <v>23613</v>
          </cell>
          <cell r="EQ229">
            <v>9926</v>
          </cell>
          <cell r="ER229">
            <v>33532</v>
          </cell>
          <cell r="ES229">
            <v>1746</v>
          </cell>
          <cell r="ET229">
            <v>9540</v>
          </cell>
          <cell r="EU229">
            <v>11305</v>
          </cell>
          <cell r="EV229">
            <v>5799</v>
          </cell>
          <cell r="EW229">
            <v>19716</v>
          </cell>
          <cell r="EX229">
            <v>25502</v>
          </cell>
          <cell r="EY229">
            <v>12869</v>
          </cell>
          <cell r="EZ229">
            <v>21609</v>
          </cell>
          <cell r="FA229">
            <v>19263</v>
          </cell>
          <cell r="FB229">
            <v>26003</v>
          </cell>
          <cell r="FC229">
            <v>3283</v>
          </cell>
          <cell r="FD229">
            <v>7067</v>
          </cell>
          <cell r="FE229">
            <v>34769</v>
          </cell>
          <cell r="FF229">
            <v>367816</v>
          </cell>
          <cell r="FG229">
            <v>27842</v>
          </cell>
          <cell r="FH229">
            <v>191</v>
          </cell>
          <cell r="FI229">
            <v>395834</v>
          </cell>
          <cell r="FJ229">
            <v>-2.2000000000000002</v>
          </cell>
          <cell r="FK229">
            <v>0</v>
          </cell>
          <cell r="FL229">
            <v>-1.9</v>
          </cell>
          <cell r="FM229">
            <v>5.7</v>
          </cell>
          <cell r="FN229">
            <v>9.1</v>
          </cell>
          <cell r="FO229">
            <v>4.4000000000000004</v>
          </cell>
          <cell r="FP229">
            <v>0</v>
          </cell>
          <cell r="FQ229">
            <v>5.5</v>
          </cell>
          <cell r="FR229">
            <v>2.5</v>
          </cell>
          <cell r="FS229">
            <v>5.2</v>
          </cell>
          <cell r="FT229">
            <v>-3.4</v>
          </cell>
          <cell r="FU229">
            <v>3.1</v>
          </cell>
          <cell r="FV229">
            <v>-5.6</v>
          </cell>
          <cell r="FW229">
            <v>-2.1</v>
          </cell>
          <cell r="FX229">
            <v>-2.6</v>
          </cell>
          <cell r="FY229">
            <v>-2.2999999999999998</v>
          </cell>
          <cell r="FZ229">
            <v>-0.8</v>
          </cell>
          <cell r="GA229">
            <v>0.4</v>
          </cell>
          <cell r="GB229">
            <v>1.4</v>
          </cell>
          <cell r="GC229">
            <v>0</v>
          </cell>
          <cell r="GD229">
            <v>3</v>
          </cell>
          <cell r="GE229">
            <v>-4.3</v>
          </cell>
          <cell r="GF229">
            <v>6.3</v>
          </cell>
          <cell r="GG229">
            <v>2.4</v>
          </cell>
          <cell r="GH229">
            <v>0.8</v>
          </cell>
          <cell r="GI229">
            <v>0.7</v>
          </cell>
          <cell r="GJ229">
            <v>1.5</v>
          </cell>
          <cell r="GK229">
            <v>-0.5</v>
          </cell>
          <cell r="GL229">
            <v>0.8</v>
          </cell>
          <cell r="GM229">
            <v>-5.0999999999999996</v>
          </cell>
          <cell r="GN229">
            <v>-2.4</v>
          </cell>
          <cell r="GO229">
            <v>-1.9</v>
          </cell>
          <cell r="GP229">
            <v>2.6</v>
          </cell>
          <cell r="GQ229">
            <v>1.3</v>
          </cell>
          <cell r="GR229">
            <v>1.9</v>
          </cell>
          <cell r="GS229">
            <v>0.7</v>
          </cell>
          <cell r="GT229">
            <v>2.4</v>
          </cell>
          <cell r="GU229">
            <v>1.2</v>
          </cell>
          <cell r="GV229">
            <v>3.8</v>
          </cell>
          <cell r="GW229">
            <v>2.5</v>
          </cell>
          <cell r="GX229">
            <v>2.8</v>
          </cell>
          <cell r="GY229">
            <v>2.8</v>
          </cell>
          <cell r="GZ229">
            <v>-2.9</v>
          </cell>
          <cell r="HA229">
            <v>-1.4</v>
          </cell>
          <cell r="HB229">
            <v>2.2000000000000002</v>
          </cell>
          <cell r="HC229">
            <v>-1.6</v>
          </cell>
          <cell r="HD229">
            <v>0.6</v>
          </cell>
          <cell r="HE229">
            <v>2.2000000000000002</v>
          </cell>
          <cell r="HF229">
            <v>1.6</v>
          </cell>
          <cell r="HG229">
            <v>-0.4</v>
          </cell>
          <cell r="HH229">
            <v>0.1</v>
          </cell>
          <cell r="HI229">
            <v>0.7</v>
          </cell>
          <cell r="HJ229">
            <v>0.7</v>
          </cell>
          <cell r="HK229">
            <v>0.7</v>
          </cell>
          <cell r="HL229">
            <v>8739</v>
          </cell>
          <cell r="HM229">
            <v>1541</v>
          </cell>
          <cell r="HN229">
            <v>10272</v>
          </cell>
          <cell r="HO229">
            <v>3959</v>
          </cell>
          <cell r="HP229">
            <v>5273</v>
          </cell>
          <cell r="HQ229">
            <v>5908</v>
          </cell>
          <cell r="HR229">
            <v>3844</v>
          </cell>
          <cell r="HS229">
            <v>18521</v>
          </cell>
          <cell r="HT229">
            <v>2544</v>
          </cell>
          <cell r="HU229">
            <v>20813</v>
          </cell>
          <cell r="HV229">
            <v>6323</v>
          </cell>
          <cell r="HW229">
            <v>5025</v>
          </cell>
          <cell r="HX229">
            <v>3761</v>
          </cell>
          <cell r="HY229">
            <v>4589</v>
          </cell>
          <cell r="HZ229">
            <v>4666</v>
          </cell>
          <cell r="IA229">
            <v>24285</v>
          </cell>
          <cell r="IB229">
            <v>5647</v>
          </cell>
          <cell r="IC229">
            <v>320</v>
          </cell>
          <cell r="ID229">
            <v>4075</v>
          </cell>
          <cell r="IE229">
            <v>10024</v>
          </cell>
          <cell r="IF229">
            <v>5770</v>
          </cell>
          <cell r="IG229">
            <v>10170</v>
          </cell>
          <cell r="IH229">
            <v>15389</v>
          </cell>
          <cell r="II229">
            <v>31431</v>
          </cell>
          <cell r="IJ229">
            <v>14872</v>
          </cell>
          <cell r="IK229">
            <v>16721</v>
          </cell>
          <cell r="IL229">
            <v>9021</v>
          </cell>
          <cell r="IM229">
            <v>5599</v>
          </cell>
          <cell r="IN229">
            <v>1934</v>
          </cell>
          <cell r="IO229">
            <v>2564</v>
          </cell>
          <cell r="IP229">
            <v>8489</v>
          </cell>
          <cell r="IQ229">
            <v>18590</v>
          </cell>
        </row>
        <row r="230">
          <cell r="B230">
            <v>8999</v>
          </cell>
          <cell r="C230">
            <v>1541</v>
          </cell>
          <cell r="D230">
            <v>10538</v>
          </cell>
          <cell r="E230">
            <v>4191</v>
          </cell>
          <cell r="F230">
            <v>5458</v>
          </cell>
          <cell r="G230">
            <v>6836</v>
          </cell>
          <cell r="H230">
            <v>3964</v>
          </cell>
          <cell r="I230">
            <v>19971</v>
          </cell>
          <cell r="J230">
            <v>2600</v>
          </cell>
          <cell r="K230">
            <v>22352</v>
          </cell>
          <cell r="L230">
            <v>6678</v>
          </cell>
          <cell r="M230">
            <v>5066</v>
          </cell>
          <cell r="N230">
            <v>4094</v>
          </cell>
          <cell r="O230">
            <v>4948</v>
          </cell>
          <cell r="P230">
            <v>5287</v>
          </cell>
          <cell r="Q230">
            <v>25980</v>
          </cell>
          <cell r="R230">
            <v>5591</v>
          </cell>
          <cell r="S230">
            <v>396</v>
          </cell>
          <cell r="T230">
            <v>3919</v>
          </cell>
          <cell r="U230">
            <v>9909</v>
          </cell>
          <cell r="V230">
            <v>6400</v>
          </cell>
          <cell r="W230">
            <v>10355</v>
          </cell>
          <cell r="X230">
            <v>17045</v>
          </cell>
          <cell r="Y230">
            <v>33938</v>
          </cell>
          <cell r="Z230">
            <v>15793</v>
          </cell>
          <cell r="AA230">
            <v>17443</v>
          </cell>
          <cell r="AB230">
            <v>9449</v>
          </cell>
          <cell r="AC230">
            <v>5994</v>
          </cell>
          <cell r="AD230">
            <v>2042</v>
          </cell>
          <cell r="AE230">
            <v>2677</v>
          </cell>
          <cell r="AF230">
            <v>8545</v>
          </cell>
          <cell r="AG230">
            <v>19277</v>
          </cell>
          <cell r="AH230">
            <v>4877</v>
          </cell>
          <cell r="AI230">
            <v>4877</v>
          </cell>
          <cell r="AJ230">
            <v>9743</v>
          </cell>
          <cell r="AK230">
            <v>23937</v>
          </cell>
          <cell r="AL230">
            <v>9737</v>
          </cell>
          <cell r="AM230">
            <v>33673</v>
          </cell>
          <cell r="AN230">
            <v>1724</v>
          </cell>
          <cell r="AO230">
            <v>9745</v>
          </cell>
          <cell r="AP230">
            <v>11481</v>
          </cell>
          <cell r="AQ230">
            <v>5943</v>
          </cell>
          <cell r="AR230">
            <v>19499</v>
          </cell>
          <cell r="AS230">
            <v>25454</v>
          </cell>
          <cell r="AT230">
            <v>12863</v>
          </cell>
          <cell r="AU230">
            <v>21753</v>
          </cell>
          <cell r="AV230">
            <v>19351</v>
          </cell>
          <cell r="AW230">
            <v>26304</v>
          </cell>
          <cell r="AX230">
            <v>3289</v>
          </cell>
          <cell r="AY230">
            <v>7199</v>
          </cell>
          <cell r="AZ230">
            <v>34781</v>
          </cell>
          <cell r="BA230">
            <v>370007</v>
          </cell>
          <cell r="BB230">
            <v>28027</v>
          </cell>
          <cell r="BC230">
            <v>-50</v>
          </cell>
          <cell r="BD230">
            <v>397973</v>
          </cell>
          <cell r="BE230">
            <v>-1.2</v>
          </cell>
          <cell r="BF230">
            <v>0.2</v>
          </cell>
          <cell r="BG230">
            <v>-1</v>
          </cell>
          <cell r="BH230">
            <v>2.6</v>
          </cell>
          <cell r="BI230">
            <v>2.2999999999999998</v>
          </cell>
          <cell r="BJ230">
            <v>5.8</v>
          </cell>
          <cell r="BK230">
            <v>-1.1000000000000001</v>
          </cell>
          <cell r="BL230">
            <v>3.2</v>
          </cell>
          <cell r="BM230">
            <v>-2</v>
          </cell>
          <cell r="BN230">
            <v>2.8</v>
          </cell>
          <cell r="BO230">
            <v>-0.1</v>
          </cell>
          <cell r="BP230">
            <v>0.2</v>
          </cell>
          <cell r="BQ230">
            <v>-1.9</v>
          </cell>
          <cell r="BR230">
            <v>-0.9</v>
          </cell>
          <cell r="BS230">
            <v>-0.7</v>
          </cell>
          <cell r="BT230">
            <v>-0.5</v>
          </cell>
          <cell r="BU230">
            <v>-0.2</v>
          </cell>
          <cell r="BV230">
            <v>2.9</v>
          </cell>
          <cell r="BW230">
            <v>0</v>
          </cell>
          <cell r="BX230">
            <v>0</v>
          </cell>
          <cell r="BY230">
            <v>1</v>
          </cell>
          <cell r="BZ230">
            <v>-5.5</v>
          </cell>
          <cell r="CA230">
            <v>2.9</v>
          </cell>
          <cell r="CB230">
            <v>0</v>
          </cell>
          <cell r="CC230">
            <v>1</v>
          </cell>
          <cell r="CD230">
            <v>0.6</v>
          </cell>
          <cell r="CE230">
            <v>1.8</v>
          </cell>
          <cell r="CF230">
            <v>0.6</v>
          </cell>
          <cell r="CG230">
            <v>1.9</v>
          </cell>
          <cell r="CH230">
            <v>-1.2</v>
          </cell>
          <cell r="CI230">
            <v>-2.4</v>
          </cell>
          <cell r="CJ230">
            <v>-0.9</v>
          </cell>
          <cell r="CK230">
            <v>2.2000000000000002</v>
          </cell>
          <cell r="CL230">
            <v>1.4</v>
          </cell>
          <cell r="CM230">
            <v>1.8</v>
          </cell>
          <cell r="CN230">
            <v>1.3</v>
          </cell>
          <cell r="CO230">
            <v>-0.2</v>
          </cell>
          <cell r="CP230">
            <v>0.9</v>
          </cell>
          <cell r="CQ230">
            <v>-0.4</v>
          </cell>
          <cell r="CR230">
            <v>1.9</v>
          </cell>
          <cell r="CS230">
            <v>1.5</v>
          </cell>
          <cell r="CT230">
            <v>2.5</v>
          </cell>
          <cell r="CU230">
            <v>-1.7</v>
          </cell>
          <cell r="CV230">
            <v>-0.7</v>
          </cell>
          <cell r="CW230">
            <v>0.5</v>
          </cell>
          <cell r="CX230">
            <v>-0.1</v>
          </cell>
          <cell r="CY230">
            <v>0.5</v>
          </cell>
          <cell r="CZ230">
            <v>1.5</v>
          </cell>
          <cell r="DA230">
            <v>0.6</v>
          </cell>
          <cell r="DB230">
            <v>0.6</v>
          </cell>
          <cell r="DC230">
            <v>0</v>
          </cell>
          <cell r="DD230">
            <v>0.6</v>
          </cell>
          <cell r="DE230">
            <v>0.8</v>
          </cell>
          <cell r="DF230">
            <v>0.6</v>
          </cell>
          <cell r="DG230">
            <v>9029</v>
          </cell>
          <cell r="DH230">
            <v>1535</v>
          </cell>
          <cell r="DI230">
            <v>10561</v>
          </cell>
          <cell r="DJ230">
            <v>4102</v>
          </cell>
          <cell r="DK230">
            <v>5388</v>
          </cell>
          <cell r="DL230">
            <v>6936</v>
          </cell>
          <cell r="DM230">
            <v>3913</v>
          </cell>
          <cell r="DN230">
            <v>19828</v>
          </cell>
          <cell r="DO230">
            <v>2618</v>
          </cell>
          <cell r="DP230">
            <v>22211</v>
          </cell>
          <cell r="DQ230">
            <v>6832</v>
          </cell>
          <cell r="DR230">
            <v>5051</v>
          </cell>
          <cell r="DS230">
            <v>4150</v>
          </cell>
          <cell r="DT230">
            <v>4865</v>
          </cell>
          <cell r="DU230">
            <v>5281</v>
          </cell>
          <cell r="DV230">
            <v>26177</v>
          </cell>
          <cell r="DW230">
            <v>5593</v>
          </cell>
          <cell r="DX230">
            <v>381</v>
          </cell>
          <cell r="DY230">
            <v>3849</v>
          </cell>
          <cell r="DZ230">
            <v>9833</v>
          </cell>
          <cell r="EA230">
            <v>6418</v>
          </cell>
          <cell r="EB230">
            <v>10654</v>
          </cell>
          <cell r="EC230">
            <v>17114</v>
          </cell>
          <cell r="ED230">
            <v>34349</v>
          </cell>
          <cell r="EE230">
            <v>15787</v>
          </cell>
          <cell r="EF230">
            <v>17410</v>
          </cell>
          <cell r="EG230">
            <v>9575</v>
          </cell>
          <cell r="EH230">
            <v>5987</v>
          </cell>
          <cell r="EI230">
            <v>2062</v>
          </cell>
          <cell r="EJ230">
            <v>2660</v>
          </cell>
          <cell r="EK230">
            <v>8419</v>
          </cell>
          <cell r="EL230">
            <v>19152</v>
          </cell>
          <cell r="EM230">
            <v>4918</v>
          </cell>
          <cell r="EN230">
            <v>4918</v>
          </cell>
          <cell r="EO230">
            <v>9832</v>
          </cell>
          <cell r="EP230">
            <v>23905</v>
          </cell>
          <cell r="EQ230">
            <v>9592</v>
          </cell>
          <cell r="ER230">
            <v>33500</v>
          </cell>
          <cell r="ES230">
            <v>1734</v>
          </cell>
          <cell r="ET230">
            <v>9818</v>
          </cell>
          <cell r="EU230">
            <v>11563</v>
          </cell>
          <cell r="EV230">
            <v>6000</v>
          </cell>
          <cell r="EW230">
            <v>19519</v>
          </cell>
          <cell r="EX230">
            <v>25548</v>
          </cell>
          <cell r="EY230">
            <v>12886</v>
          </cell>
          <cell r="EZ230">
            <v>21890</v>
          </cell>
          <cell r="FA230">
            <v>19367</v>
          </cell>
          <cell r="FB230">
            <v>26275</v>
          </cell>
          <cell r="FC230">
            <v>3274</v>
          </cell>
          <cell r="FD230">
            <v>7230</v>
          </cell>
          <cell r="FE230">
            <v>34795</v>
          </cell>
          <cell r="FF230">
            <v>370681</v>
          </cell>
          <cell r="FG230">
            <v>27943</v>
          </cell>
          <cell r="FH230">
            <v>-438</v>
          </cell>
          <cell r="FI230">
            <v>398187</v>
          </cell>
          <cell r="FJ230">
            <v>-1.1000000000000001</v>
          </cell>
          <cell r="FK230">
            <v>-0.4</v>
          </cell>
          <cell r="FL230">
            <v>-1</v>
          </cell>
          <cell r="FM230">
            <v>-1.6</v>
          </cell>
          <cell r="FN230">
            <v>-1.8</v>
          </cell>
          <cell r="FO230">
            <v>9.1999999999999993</v>
          </cell>
          <cell r="FP230">
            <v>-3.3</v>
          </cell>
          <cell r="FQ230">
            <v>1.5</v>
          </cell>
          <cell r="FR230">
            <v>-2.2000000000000002</v>
          </cell>
          <cell r="FS230">
            <v>1.2</v>
          </cell>
          <cell r="FT230">
            <v>4.8</v>
          </cell>
          <cell r="FU230">
            <v>-1.6</v>
          </cell>
          <cell r="FV230">
            <v>2.4</v>
          </cell>
          <cell r="FW230">
            <v>-3</v>
          </cell>
          <cell r="FX230">
            <v>2.9</v>
          </cell>
          <cell r="FY230">
            <v>1.4</v>
          </cell>
          <cell r="FZ230">
            <v>0</v>
          </cell>
          <cell r="GA230">
            <v>-1.7</v>
          </cell>
          <cell r="GB230">
            <v>-3.5</v>
          </cell>
          <cell r="GC230">
            <v>-1.3</v>
          </cell>
          <cell r="GD230">
            <v>0.9</v>
          </cell>
          <cell r="GE230">
            <v>-1.4</v>
          </cell>
          <cell r="GF230">
            <v>1.9</v>
          </cell>
          <cell r="GG230">
            <v>0.7</v>
          </cell>
          <cell r="GH230">
            <v>0.8</v>
          </cell>
          <cell r="GI230">
            <v>0.1</v>
          </cell>
          <cell r="GJ230">
            <v>3.9</v>
          </cell>
          <cell r="GK230">
            <v>1.2</v>
          </cell>
          <cell r="GL230">
            <v>3.7</v>
          </cell>
          <cell r="GM230">
            <v>-0.9</v>
          </cell>
          <cell r="GN230">
            <v>-4.0999999999999996</v>
          </cell>
          <cell r="GO230">
            <v>-1.2</v>
          </cell>
          <cell r="GP230">
            <v>3.2</v>
          </cell>
          <cell r="GQ230">
            <v>2.9</v>
          </cell>
          <cell r="GR230">
            <v>3</v>
          </cell>
          <cell r="GS230">
            <v>1.2</v>
          </cell>
          <cell r="GT230">
            <v>-3.4</v>
          </cell>
          <cell r="GU230">
            <v>-0.1</v>
          </cell>
          <cell r="GV230">
            <v>-0.7</v>
          </cell>
          <cell r="GW230">
            <v>2.9</v>
          </cell>
          <cell r="GX230">
            <v>2.2999999999999998</v>
          </cell>
          <cell r="GY230">
            <v>3.5</v>
          </cell>
          <cell r="GZ230">
            <v>-1</v>
          </cell>
          <cell r="HA230">
            <v>0.2</v>
          </cell>
          <cell r="HB230">
            <v>0.1</v>
          </cell>
          <cell r="HC230">
            <v>1.3</v>
          </cell>
          <cell r="HD230">
            <v>0.5</v>
          </cell>
          <cell r="HE230">
            <v>1</v>
          </cell>
          <cell r="HF230">
            <v>-0.3</v>
          </cell>
          <cell r="HG230">
            <v>2.2999999999999998</v>
          </cell>
          <cell r="HH230">
            <v>0.1</v>
          </cell>
          <cell r="HI230">
            <v>0.8</v>
          </cell>
          <cell r="HJ230">
            <v>0.4</v>
          </cell>
          <cell r="HK230">
            <v>0.6</v>
          </cell>
          <cell r="HL230">
            <v>7759</v>
          </cell>
          <cell r="HM230">
            <v>1530</v>
          </cell>
          <cell r="HN230">
            <v>9271</v>
          </cell>
          <cell r="HO230">
            <v>4161</v>
          </cell>
          <cell r="HP230">
            <v>5286</v>
          </cell>
          <cell r="HQ230">
            <v>7106</v>
          </cell>
          <cell r="HR230">
            <v>3924</v>
          </cell>
          <cell r="HS230">
            <v>19926</v>
          </cell>
          <cell r="HT230">
            <v>2694</v>
          </cell>
          <cell r="HU230">
            <v>22364</v>
          </cell>
          <cell r="HV230">
            <v>6653</v>
          </cell>
          <cell r="HW230">
            <v>4999</v>
          </cell>
          <cell r="HX230">
            <v>4180</v>
          </cell>
          <cell r="HY230">
            <v>4947</v>
          </cell>
          <cell r="HZ230">
            <v>5270</v>
          </cell>
          <cell r="IA230">
            <v>26053</v>
          </cell>
          <cell r="IB230">
            <v>5572</v>
          </cell>
          <cell r="IC230">
            <v>403</v>
          </cell>
          <cell r="ID230">
            <v>3800</v>
          </cell>
          <cell r="IE230">
            <v>9789</v>
          </cell>
          <cell r="IF230">
            <v>6474</v>
          </cell>
          <cell r="IG230">
            <v>10871</v>
          </cell>
          <cell r="IH230">
            <v>17371</v>
          </cell>
          <cell r="II230">
            <v>34875</v>
          </cell>
          <cell r="IJ230">
            <v>15917</v>
          </cell>
          <cell r="IK230">
            <v>16792</v>
          </cell>
          <cell r="IL230">
            <v>9264</v>
          </cell>
          <cell r="IM230">
            <v>6033</v>
          </cell>
          <cell r="IN230">
            <v>1976</v>
          </cell>
          <cell r="IO230">
            <v>2657</v>
          </cell>
          <cell r="IP230">
            <v>8325</v>
          </cell>
          <cell r="IQ230">
            <v>19029</v>
          </cell>
        </row>
        <row r="231">
          <cell r="B231">
            <v>8976</v>
          </cell>
          <cell r="C231">
            <v>1542</v>
          </cell>
          <cell r="D231">
            <v>10516</v>
          </cell>
          <cell r="E231">
            <v>4237</v>
          </cell>
          <cell r="F231">
            <v>5504</v>
          </cell>
          <cell r="G231">
            <v>7115</v>
          </cell>
          <cell r="H231">
            <v>3980</v>
          </cell>
          <cell r="I231">
            <v>20481</v>
          </cell>
          <cell r="J231">
            <v>2511</v>
          </cell>
          <cell r="K231">
            <v>22831</v>
          </cell>
          <cell r="L231">
            <v>6599</v>
          </cell>
          <cell r="M231">
            <v>5043</v>
          </cell>
          <cell r="N231">
            <v>4077</v>
          </cell>
          <cell r="O231">
            <v>4970</v>
          </cell>
          <cell r="P231">
            <v>5233</v>
          </cell>
          <cell r="Q231">
            <v>25897</v>
          </cell>
          <cell r="R231">
            <v>5587</v>
          </cell>
          <cell r="S231">
            <v>407</v>
          </cell>
          <cell r="T231">
            <v>3947</v>
          </cell>
          <cell r="U231">
            <v>9945</v>
          </cell>
          <cell r="V231">
            <v>6460</v>
          </cell>
          <cell r="W231">
            <v>9619</v>
          </cell>
          <cell r="X231">
            <v>17329</v>
          </cell>
          <cell r="Y231">
            <v>33516</v>
          </cell>
          <cell r="Z231">
            <v>15928</v>
          </cell>
          <cell r="AA231">
            <v>17590</v>
          </cell>
          <cell r="AB231">
            <v>9538</v>
          </cell>
          <cell r="AC231">
            <v>6028</v>
          </cell>
          <cell r="AD231">
            <v>2082</v>
          </cell>
          <cell r="AE231">
            <v>2710</v>
          </cell>
          <cell r="AF231">
            <v>8459</v>
          </cell>
          <cell r="AG231">
            <v>19288</v>
          </cell>
          <cell r="AH231">
            <v>4996</v>
          </cell>
          <cell r="AI231">
            <v>4935</v>
          </cell>
          <cell r="AJ231">
            <v>9921</v>
          </cell>
          <cell r="AK231">
            <v>24263</v>
          </cell>
          <cell r="AL231">
            <v>9756</v>
          </cell>
          <cell r="AM231">
            <v>34020</v>
          </cell>
          <cell r="AN231">
            <v>1681</v>
          </cell>
          <cell r="AO231">
            <v>9764</v>
          </cell>
          <cell r="AP231">
            <v>11453</v>
          </cell>
          <cell r="AQ231">
            <v>6127</v>
          </cell>
          <cell r="AR231">
            <v>19388</v>
          </cell>
          <cell r="AS231">
            <v>25535</v>
          </cell>
          <cell r="AT231">
            <v>12878</v>
          </cell>
          <cell r="AU231">
            <v>21830</v>
          </cell>
          <cell r="AV231">
            <v>19440</v>
          </cell>
          <cell r="AW231">
            <v>26662</v>
          </cell>
          <cell r="AX231">
            <v>3320</v>
          </cell>
          <cell r="AY231">
            <v>7259</v>
          </cell>
          <cell r="AZ231">
            <v>34805</v>
          </cell>
          <cell r="BA231">
            <v>371871</v>
          </cell>
          <cell r="BB231">
            <v>28145</v>
          </cell>
          <cell r="BC231">
            <v>86</v>
          </cell>
          <cell r="BD231">
            <v>400096</v>
          </cell>
          <cell r="BE231">
            <v>-0.3</v>
          </cell>
          <cell r="BF231">
            <v>0.1</v>
          </cell>
          <cell r="BG231">
            <v>-0.2</v>
          </cell>
          <cell r="BH231">
            <v>1.1000000000000001</v>
          </cell>
          <cell r="BI231">
            <v>0.8</v>
          </cell>
          <cell r="BJ231">
            <v>4.0999999999999996</v>
          </cell>
          <cell r="BK231">
            <v>0.4</v>
          </cell>
          <cell r="BL231">
            <v>2.6</v>
          </cell>
          <cell r="BM231">
            <v>-3.4</v>
          </cell>
          <cell r="BN231">
            <v>2.1</v>
          </cell>
          <cell r="BO231">
            <v>-1.2</v>
          </cell>
          <cell r="BP231">
            <v>-0.4</v>
          </cell>
          <cell r="BQ231">
            <v>-0.4</v>
          </cell>
          <cell r="BR231">
            <v>0.5</v>
          </cell>
          <cell r="BS231">
            <v>-1</v>
          </cell>
          <cell r="BT231">
            <v>-0.3</v>
          </cell>
          <cell r="BU231">
            <v>-0.1</v>
          </cell>
          <cell r="BV231">
            <v>2.8</v>
          </cell>
          <cell r="BW231">
            <v>0.7</v>
          </cell>
          <cell r="BX231">
            <v>0.4</v>
          </cell>
          <cell r="BY231">
            <v>0.9</v>
          </cell>
          <cell r="BZ231">
            <v>-7.1</v>
          </cell>
          <cell r="CA231">
            <v>1.7</v>
          </cell>
          <cell r="CB231">
            <v>-1.2</v>
          </cell>
          <cell r="CC231">
            <v>0.9</v>
          </cell>
          <cell r="CD231">
            <v>0.8</v>
          </cell>
          <cell r="CE231">
            <v>0.9</v>
          </cell>
          <cell r="CF231">
            <v>0.6</v>
          </cell>
          <cell r="CG231">
            <v>1.9</v>
          </cell>
          <cell r="CH231">
            <v>1.2</v>
          </cell>
          <cell r="CI231">
            <v>-1</v>
          </cell>
          <cell r="CJ231">
            <v>0.1</v>
          </cell>
          <cell r="CK231">
            <v>2.4</v>
          </cell>
          <cell r="CL231">
            <v>1.2</v>
          </cell>
          <cell r="CM231">
            <v>1.8</v>
          </cell>
          <cell r="CN231">
            <v>1.4</v>
          </cell>
          <cell r="CO231">
            <v>0.2</v>
          </cell>
          <cell r="CP231">
            <v>1</v>
          </cell>
          <cell r="CQ231">
            <v>-2.5</v>
          </cell>
          <cell r="CR231">
            <v>0.2</v>
          </cell>
          <cell r="CS231">
            <v>-0.2</v>
          </cell>
          <cell r="CT231">
            <v>3.1</v>
          </cell>
          <cell r="CU231">
            <v>-0.6</v>
          </cell>
          <cell r="CV231">
            <v>0.3</v>
          </cell>
          <cell r="CW231">
            <v>0.1</v>
          </cell>
          <cell r="CX231">
            <v>0.4</v>
          </cell>
          <cell r="CY231">
            <v>0.5</v>
          </cell>
          <cell r="CZ231">
            <v>1.4</v>
          </cell>
          <cell r="DA231">
            <v>1</v>
          </cell>
          <cell r="DB231">
            <v>0.8</v>
          </cell>
          <cell r="DC231">
            <v>0.1</v>
          </cell>
          <cell r="DD231">
            <v>0.5</v>
          </cell>
          <cell r="DE231">
            <v>0.4</v>
          </cell>
          <cell r="DF231">
            <v>0.5</v>
          </cell>
          <cell r="DG231">
            <v>8837</v>
          </cell>
          <cell r="DH231">
            <v>1549</v>
          </cell>
          <cell r="DI231">
            <v>10382</v>
          </cell>
          <cell r="DJ231">
            <v>4331</v>
          </cell>
          <cell r="DK231">
            <v>5514</v>
          </cell>
          <cell r="DL231">
            <v>7171</v>
          </cell>
          <cell r="DM231">
            <v>3987</v>
          </cell>
          <cell r="DN231">
            <v>20618</v>
          </cell>
          <cell r="DO231">
            <v>2463</v>
          </cell>
          <cell r="DP231">
            <v>22945</v>
          </cell>
          <cell r="DQ231">
            <v>6564</v>
          </cell>
          <cell r="DR231">
            <v>4994</v>
          </cell>
          <cell r="DS231">
            <v>4093</v>
          </cell>
          <cell r="DT231">
            <v>4977</v>
          </cell>
          <cell r="DU231">
            <v>5204</v>
          </cell>
          <cell r="DV231">
            <v>25826</v>
          </cell>
          <cell r="DW231">
            <v>5600</v>
          </cell>
          <cell r="DX231">
            <v>419</v>
          </cell>
          <cell r="DY231">
            <v>3948</v>
          </cell>
          <cell r="DZ231">
            <v>9972</v>
          </cell>
          <cell r="EA231">
            <v>6439</v>
          </cell>
          <cell r="EB231">
            <v>9279</v>
          </cell>
          <cell r="EC231">
            <v>17186</v>
          </cell>
          <cell r="ED231">
            <v>33001</v>
          </cell>
          <cell r="EE231">
            <v>15948</v>
          </cell>
          <cell r="EF231">
            <v>17574</v>
          </cell>
          <cell r="EG231">
            <v>9534</v>
          </cell>
          <cell r="EH231">
            <v>6063</v>
          </cell>
          <cell r="EI231">
            <v>2079</v>
          </cell>
          <cell r="EJ231">
            <v>2730</v>
          </cell>
          <cell r="EK231">
            <v>8540</v>
          </cell>
          <cell r="EL231">
            <v>19420</v>
          </cell>
          <cell r="EM231">
            <v>4969</v>
          </cell>
          <cell r="EN231">
            <v>4964</v>
          </cell>
          <cell r="EO231">
            <v>9903</v>
          </cell>
          <cell r="EP231">
            <v>24320</v>
          </cell>
          <cell r="EQ231">
            <v>9739</v>
          </cell>
          <cell r="ER231">
            <v>34060</v>
          </cell>
          <cell r="ES231">
            <v>1690</v>
          </cell>
          <cell r="ET231">
            <v>9801</v>
          </cell>
          <cell r="EU231">
            <v>11499</v>
          </cell>
          <cell r="EV231">
            <v>6078</v>
          </cell>
          <cell r="EW231">
            <v>19402</v>
          </cell>
          <cell r="EX231">
            <v>25493</v>
          </cell>
          <cell r="EY231">
            <v>12807</v>
          </cell>
          <cell r="EZ231">
            <v>21659</v>
          </cell>
          <cell r="FA231">
            <v>19421</v>
          </cell>
          <cell r="FB231">
            <v>26592</v>
          </cell>
          <cell r="FC231">
            <v>3321</v>
          </cell>
          <cell r="FD231">
            <v>7386</v>
          </cell>
          <cell r="FE231">
            <v>34796</v>
          </cell>
          <cell r="FF231">
            <v>371454</v>
          </cell>
          <cell r="FG231">
            <v>28220</v>
          </cell>
          <cell r="FH231">
            <v>337</v>
          </cell>
          <cell r="FI231">
            <v>399997</v>
          </cell>
          <cell r="FJ231">
            <v>-2.1</v>
          </cell>
          <cell r="FK231">
            <v>0.9</v>
          </cell>
          <cell r="FL231">
            <v>-1.7</v>
          </cell>
          <cell r="FM231">
            <v>5.6</v>
          </cell>
          <cell r="FN231">
            <v>2.2999999999999998</v>
          </cell>
          <cell r="FO231">
            <v>3.4</v>
          </cell>
          <cell r="FP231">
            <v>1.9</v>
          </cell>
          <cell r="FQ231">
            <v>4</v>
          </cell>
          <cell r="FR231">
            <v>-5.9</v>
          </cell>
          <cell r="FS231">
            <v>3.3</v>
          </cell>
          <cell r="FT231">
            <v>-3.9</v>
          </cell>
          <cell r="FU231">
            <v>-1.1000000000000001</v>
          </cell>
          <cell r="FV231">
            <v>-1.4</v>
          </cell>
          <cell r="FW231">
            <v>2.2999999999999998</v>
          </cell>
          <cell r="FX231">
            <v>-1.5</v>
          </cell>
          <cell r="FY231">
            <v>-1.3</v>
          </cell>
          <cell r="FZ231">
            <v>0.1</v>
          </cell>
          <cell r="GA231">
            <v>10</v>
          </cell>
          <cell r="GB231">
            <v>2.6</v>
          </cell>
          <cell r="GC231">
            <v>1.4</v>
          </cell>
          <cell r="GD231">
            <v>0.3</v>
          </cell>
          <cell r="GE231">
            <v>-12.9</v>
          </cell>
          <cell r="GF231">
            <v>0.4</v>
          </cell>
          <cell r="GG231">
            <v>-3.9</v>
          </cell>
          <cell r="GH231">
            <v>1</v>
          </cell>
          <cell r="GI231">
            <v>0.9</v>
          </cell>
          <cell r="GJ231">
            <v>-0.4</v>
          </cell>
          <cell r="GK231">
            <v>1.3</v>
          </cell>
          <cell r="GL231">
            <v>0.8</v>
          </cell>
          <cell r="GM231">
            <v>2.6</v>
          </cell>
          <cell r="GN231">
            <v>1.4</v>
          </cell>
          <cell r="GO231">
            <v>1.4</v>
          </cell>
          <cell r="GP231">
            <v>1</v>
          </cell>
          <cell r="GQ231">
            <v>0.9</v>
          </cell>
          <cell r="GR231">
            <v>0.7</v>
          </cell>
          <cell r="GS231">
            <v>1.7</v>
          </cell>
          <cell r="GT231">
            <v>1.5</v>
          </cell>
          <cell r="GU231">
            <v>1.7</v>
          </cell>
          <cell r="GV231">
            <v>-2.5</v>
          </cell>
          <cell r="GW231">
            <v>-0.2</v>
          </cell>
          <cell r="GX231">
            <v>-0.5</v>
          </cell>
          <cell r="GY231">
            <v>1.3</v>
          </cell>
          <cell r="GZ231">
            <v>-0.6</v>
          </cell>
          <cell r="HA231">
            <v>-0.2</v>
          </cell>
          <cell r="HB231">
            <v>-0.6</v>
          </cell>
          <cell r="HC231">
            <v>-1.1000000000000001</v>
          </cell>
          <cell r="HD231">
            <v>0.3</v>
          </cell>
          <cell r="HE231">
            <v>1.2</v>
          </cell>
          <cell r="HF231">
            <v>1.5</v>
          </cell>
          <cell r="HG231">
            <v>2.2000000000000002</v>
          </cell>
          <cell r="HH231">
            <v>0</v>
          </cell>
          <cell r="HI231">
            <v>0.2</v>
          </cell>
          <cell r="HJ231">
            <v>1</v>
          </cell>
          <cell r="HK231">
            <v>0.5</v>
          </cell>
          <cell r="HL231">
            <v>5331</v>
          </cell>
          <cell r="HM231">
            <v>1551</v>
          </cell>
          <cell r="HN231">
            <v>6876</v>
          </cell>
          <cell r="HO231">
            <v>4453</v>
          </cell>
          <cell r="HP231">
            <v>5732</v>
          </cell>
          <cell r="HQ231">
            <v>7378</v>
          </cell>
          <cell r="HR231">
            <v>4031</v>
          </cell>
          <cell r="HS231">
            <v>21154</v>
          </cell>
          <cell r="HT231">
            <v>2466</v>
          </cell>
          <cell r="HU231">
            <v>23502</v>
          </cell>
          <cell r="HV231">
            <v>6418</v>
          </cell>
          <cell r="HW231">
            <v>5133</v>
          </cell>
          <cell r="HX231">
            <v>4198</v>
          </cell>
          <cell r="HY231">
            <v>5166</v>
          </cell>
          <cell r="HZ231">
            <v>5441</v>
          </cell>
          <cell r="IA231">
            <v>26344</v>
          </cell>
          <cell r="IB231">
            <v>5722</v>
          </cell>
          <cell r="IC231">
            <v>515</v>
          </cell>
          <cell r="ID231">
            <v>3836</v>
          </cell>
          <cell r="IE231">
            <v>10102</v>
          </cell>
          <cell r="IF231">
            <v>6700</v>
          </cell>
          <cell r="IG231">
            <v>9261</v>
          </cell>
          <cell r="IH231">
            <v>17456</v>
          </cell>
          <cell r="II231">
            <v>33503</v>
          </cell>
          <cell r="IJ231">
            <v>16036</v>
          </cell>
          <cell r="IK231">
            <v>17182</v>
          </cell>
          <cell r="IL231">
            <v>9583</v>
          </cell>
          <cell r="IM231">
            <v>6175</v>
          </cell>
          <cell r="IN231">
            <v>2164</v>
          </cell>
          <cell r="IO231">
            <v>2798</v>
          </cell>
          <cell r="IP231">
            <v>8483</v>
          </cell>
          <cell r="IQ231">
            <v>19622</v>
          </cell>
        </row>
        <row r="232">
          <cell r="B232">
            <v>9210</v>
          </cell>
          <cell r="C232">
            <v>1548</v>
          </cell>
          <cell r="D232">
            <v>10754</v>
          </cell>
          <cell r="E232">
            <v>4240</v>
          </cell>
          <cell r="F232">
            <v>5427</v>
          </cell>
          <cell r="G232">
            <v>7237</v>
          </cell>
          <cell r="H232">
            <v>3983</v>
          </cell>
          <cell r="I232">
            <v>20668</v>
          </cell>
          <cell r="J232">
            <v>2416</v>
          </cell>
          <cell r="K232">
            <v>22976</v>
          </cell>
          <cell r="L232">
            <v>6509</v>
          </cell>
          <cell r="M232">
            <v>4963</v>
          </cell>
          <cell r="N232">
            <v>4076</v>
          </cell>
          <cell r="O232">
            <v>4993</v>
          </cell>
          <cell r="P232">
            <v>5279</v>
          </cell>
          <cell r="Q232">
            <v>25849</v>
          </cell>
          <cell r="R232">
            <v>5599</v>
          </cell>
          <cell r="S232">
            <v>411</v>
          </cell>
          <cell r="T232">
            <v>4008</v>
          </cell>
          <cell r="U232">
            <v>10019</v>
          </cell>
          <cell r="V232">
            <v>6515</v>
          </cell>
          <cell r="W232">
            <v>8962</v>
          </cell>
          <cell r="X232">
            <v>17444</v>
          </cell>
          <cell r="Y232">
            <v>32958</v>
          </cell>
          <cell r="Z232">
            <v>16050</v>
          </cell>
          <cell r="AA232">
            <v>17789</v>
          </cell>
          <cell r="AB232">
            <v>9575</v>
          </cell>
          <cell r="AC232">
            <v>6029</v>
          </cell>
          <cell r="AD232">
            <v>2114</v>
          </cell>
          <cell r="AE232">
            <v>2820</v>
          </cell>
          <cell r="AF232">
            <v>8511</v>
          </cell>
          <cell r="AG232">
            <v>19470</v>
          </cell>
          <cell r="AH232">
            <v>5113</v>
          </cell>
          <cell r="AI232">
            <v>5007</v>
          </cell>
          <cell r="AJ232">
            <v>10120</v>
          </cell>
          <cell r="AK232">
            <v>24568</v>
          </cell>
          <cell r="AL232">
            <v>9851</v>
          </cell>
          <cell r="AM232">
            <v>34421</v>
          </cell>
          <cell r="AN232">
            <v>1660</v>
          </cell>
          <cell r="AO232">
            <v>9752</v>
          </cell>
          <cell r="AP232">
            <v>11417</v>
          </cell>
          <cell r="AQ232">
            <v>6301</v>
          </cell>
          <cell r="AR232">
            <v>19638</v>
          </cell>
          <cell r="AS232">
            <v>25945</v>
          </cell>
          <cell r="AT232">
            <v>12959</v>
          </cell>
          <cell r="AU232">
            <v>21963</v>
          </cell>
          <cell r="AV232">
            <v>19549</v>
          </cell>
          <cell r="AW232">
            <v>26998</v>
          </cell>
          <cell r="AX232">
            <v>3326</v>
          </cell>
          <cell r="AY232">
            <v>7291</v>
          </cell>
          <cell r="AZ232">
            <v>34873</v>
          </cell>
          <cell r="BA232">
            <v>374040</v>
          </cell>
          <cell r="BB232">
            <v>28131</v>
          </cell>
          <cell r="BC232">
            <v>128</v>
          </cell>
          <cell r="BD232">
            <v>402305</v>
          </cell>
          <cell r="BE232">
            <v>2.6</v>
          </cell>
          <cell r="BF232">
            <v>0.3</v>
          </cell>
          <cell r="BG232">
            <v>2.2999999999999998</v>
          </cell>
          <cell r="BH232">
            <v>0.1</v>
          </cell>
          <cell r="BI232">
            <v>-1.4</v>
          </cell>
          <cell r="BJ232">
            <v>1.7</v>
          </cell>
          <cell r="BK232">
            <v>0.1</v>
          </cell>
          <cell r="BL232">
            <v>0.9</v>
          </cell>
          <cell r="BM232">
            <v>-3.8</v>
          </cell>
          <cell r="BN232">
            <v>0.6</v>
          </cell>
          <cell r="BO232">
            <v>-1.4</v>
          </cell>
          <cell r="BP232">
            <v>-1.6</v>
          </cell>
          <cell r="BQ232">
            <v>0</v>
          </cell>
          <cell r="BR232">
            <v>0.5</v>
          </cell>
          <cell r="BS232">
            <v>0.9</v>
          </cell>
          <cell r="BT232">
            <v>-0.2</v>
          </cell>
          <cell r="BU232">
            <v>0.2</v>
          </cell>
          <cell r="BV232">
            <v>1</v>
          </cell>
          <cell r="BW232">
            <v>1.6</v>
          </cell>
          <cell r="BX232">
            <v>0.7</v>
          </cell>
          <cell r="BY232">
            <v>0.9</v>
          </cell>
          <cell r="BZ232">
            <v>-6.8</v>
          </cell>
          <cell r="CA232">
            <v>0.7</v>
          </cell>
          <cell r="CB232">
            <v>-1.7</v>
          </cell>
          <cell r="CC232">
            <v>0.8</v>
          </cell>
          <cell r="CD232">
            <v>1.1000000000000001</v>
          </cell>
          <cell r="CE232">
            <v>0.4</v>
          </cell>
          <cell r="CF232">
            <v>0</v>
          </cell>
          <cell r="CG232">
            <v>1.5</v>
          </cell>
          <cell r="CH232">
            <v>4.0999999999999996</v>
          </cell>
          <cell r="CI232">
            <v>0.6</v>
          </cell>
          <cell r="CJ232">
            <v>0.9</v>
          </cell>
          <cell r="CK232">
            <v>2.2999999999999998</v>
          </cell>
          <cell r="CL232">
            <v>1.5</v>
          </cell>
          <cell r="CM232">
            <v>2</v>
          </cell>
          <cell r="CN232">
            <v>1.3</v>
          </cell>
          <cell r="CO232">
            <v>1</v>
          </cell>
          <cell r="CP232">
            <v>1.2</v>
          </cell>
          <cell r="CQ232">
            <v>-1.3</v>
          </cell>
          <cell r="CR232">
            <v>-0.1</v>
          </cell>
          <cell r="CS232">
            <v>-0.3</v>
          </cell>
          <cell r="CT232">
            <v>2.8</v>
          </cell>
          <cell r="CU232">
            <v>1.3</v>
          </cell>
          <cell r="CV232">
            <v>1.6</v>
          </cell>
          <cell r="CW232">
            <v>0.6</v>
          </cell>
          <cell r="CX232">
            <v>0.6</v>
          </cell>
          <cell r="CY232">
            <v>0.6</v>
          </cell>
          <cell r="CZ232">
            <v>1.3</v>
          </cell>
          <cell r="DA232">
            <v>0.2</v>
          </cell>
          <cell r="DB232">
            <v>0.4</v>
          </cell>
          <cell r="DC232">
            <v>0.2</v>
          </cell>
          <cell r="DD232">
            <v>0.6</v>
          </cell>
          <cell r="DE232">
            <v>0</v>
          </cell>
          <cell r="DF232">
            <v>0.6</v>
          </cell>
          <cell r="DG232">
            <v>9106</v>
          </cell>
          <cell r="DH232">
            <v>1545</v>
          </cell>
          <cell r="DI232">
            <v>10648</v>
          </cell>
          <cell r="DJ232">
            <v>4190</v>
          </cell>
          <cell r="DK232">
            <v>5459</v>
          </cell>
          <cell r="DL232">
            <v>7179</v>
          </cell>
          <cell r="DM232">
            <v>4017</v>
          </cell>
          <cell r="DN232">
            <v>20679</v>
          </cell>
          <cell r="DO232">
            <v>2428</v>
          </cell>
          <cell r="DP232">
            <v>22993</v>
          </cell>
          <cell r="DQ232">
            <v>6482</v>
          </cell>
          <cell r="DR232">
            <v>5066</v>
          </cell>
          <cell r="DS232">
            <v>3997</v>
          </cell>
          <cell r="DT232">
            <v>5066</v>
          </cell>
          <cell r="DU232">
            <v>5204</v>
          </cell>
          <cell r="DV232">
            <v>25803</v>
          </cell>
          <cell r="DW232">
            <v>5571</v>
          </cell>
          <cell r="DX232">
            <v>418</v>
          </cell>
          <cell r="DY232">
            <v>4041</v>
          </cell>
          <cell r="DZ232">
            <v>10028</v>
          </cell>
          <cell r="EA232">
            <v>6462</v>
          </cell>
          <cell r="EB232">
            <v>9157</v>
          </cell>
          <cell r="EC232">
            <v>17538</v>
          </cell>
          <cell r="ED232">
            <v>33196</v>
          </cell>
          <cell r="EE232">
            <v>16054</v>
          </cell>
          <cell r="EF232">
            <v>17803</v>
          </cell>
          <cell r="EG232">
            <v>9504</v>
          </cell>
          <cell r="EH232">
            <v>6046</v>
          </cell>
          <cell r="EI232">
            <v>2114</v>
          </cell>
          <cell r="EJ232">
            <v>2765</v>
          </cell>
          <cell r="EK232">
            <v>8486</v>
          </cell>
          <cell r="EL232">
            <v>19403</v>
          </cell>
          <cell r="EM232">
            <v>5091</v>
          </cell>
          <cell r="EN232">
            <v>4930</v>
          </cell>
          <cell r="EO232">
            <v>10029</v>
          </cell>
          <cell r="EP232">
            <v>24536</v>
          </cell>
          <cell r="EQ232">
            <v>9898</v>
          </cell>
          <cell r="ER232">
            <v>34435</v>
          </cell>
          <cell r="ES232">
            <v>1608</v>
          </cell>
          <cell r="ET232">
            <v>9680</v>
          </cell>
          <cell r="EU232">
            <v>11291</v>
          </cell>
          <cell r="EV232">
            <v>6318</v>
          </cell>
          <cell r="EW232">
            <v>19337</v>
          </cell>
          <cell r="EX232">
            <v>25666</v>
          </cell>
          <cell r="EY232">
            <v>12956</v>
          </cell>
          <cell r="EZ232">
            <v>22117</v>
          </cell>
          <cell r="FA232">
            <v>19549</v>
          </cell>
          <cell r="FB232">
            <v>27115</v>
          </cell>
          <cell r="FC232">
            <v>3362</v>
          </cell>
          <cell r="FD232">
            <v>7104</v>
          </cell>
          <cell r="FE232">
            <v>34867</v>
          </cell>
          <cell r="FF232">
            <v>373492</v>
          </cell>
          <cell r="FG232">
            <v>28225</v>
          </cell>
          <cell r="FH232">
            <v>9</v>
          </cell>
          <cell r="FI232">
            <v>401723</v>
          </cell>
          <cell r="FJ232">
            <v>3.1</v>
          </cell>
          <cell r="FK232">
            <v>-0.3</v>
          </cell>
          <cell r="FL232">
            <v>2.6</v>
          </cell>
          <cell r="FM232">
            <v>-3.3</v>
          </cell>
          <cell r="FN232">
            <v>-1</v>
          </cell>
          <cell r="FO232">
            <v>0.1</v>
          </cell>
          <cell r="FP232">
            <v>0.8</v>
          </cell>
          <cell r="FQ232">
            <v>0.3</v>
          </cell>
          <cell r="FR232">
            <v>-1.4</v>
          </cell>
          <cell r="FS232">
            <v>0.2</v>
          </cell>
          <cell r="FT232">
            <v>-1.2</v>
          </cell>
          <cell r="FU232">
            <v>1.5</v>
          </cell>
          <cell r="FV232">
            <v>-2.2999999999999998</v>
          </cell>
          <cell r="FW232">
            <v>1.8</v>
          </cell>
          <cell r="FX232">
            <v>0</v>
          </cell>
          <cell r="FY232">
            <v>-0.1</v>
          </cell>
          <cell r="FZ232">
            <v>-0.5</v>
          </cell>
          <cell r="GA232">
            <v>-0.2</v>
          </cell>
          <cell r="GB232">
            <v>2.4</v>
          </cell>
          <cell r="GC232">
            <v>0.6</v>
          </cell>
          <cell r="GD232">
            <v>0.4</v>
          </cell>
          <cell r="GE232">
            <v>-1.3</v>
          </cell>
          <cell r="GF232">
            <v>2</v>
          </cell>
          <cell r="GG232">
            <v>0.6</v>
          </cell>
          <cell r="GH232">
            <v>0.7</v>
          </cell>
          <cell r="GI232">
            <v>1.3</v>
          </cell>
          <cell r="GJ232">
            <v>-0.3</v>
          </cell>
          <cell r="GK232">
            <v>-0.3</v>
          </cell>
          <cell r="GL232">
            <v>1.7</v>
          </cell>
          <cell r="GM232">
            <v>1.3</v>
          </cell>
          <cell r="GN232">
            <v>-0.6</v>
          </cell>
          <cell r="GO232">
            <v>-0.1</v>
          </cell>
          <cell r="GP232">
            <v>2.5</v>
          </cell>
          <cell r="GQ232">
            <v>-0.7</v>
          </cell>
          <cell r="GR232">
            <v>1.3</v>
          </cell>
          <cell r="GS232">
            <v>0.9</v>
          </cell>
          <cell r="GT232">
            <v>1.6</v>
          </cell>
          <cell r="GU232">
            <v>1.1000000000000001</v>
          </cell>
          <cell r="GV232">
            <v>-4.9000000000000004</v>
          </cell>
          <cell r="GW232">
            <v>-1.2</v>
          </cell>
          <cell r="GX232">
            <v>-1.8</v>
          </cell>
          <cell r="GY232">
            <v>4</v>
          </cell>
          <cell r="GZ232">
            <v>-0.3</v>
          </cell>
          <cell r="HA232">
            <v>0.7</v>
          </cell>
          <cell r="HB232">
            <v>1.2</v>
          </cell>
          <cell r="HC232">
            <v>2.1</v>
          </cell>
          <cell r="HD232">
            <v>0.7</v>
          </cell>
          <cell r="HE232">
            <v>2</v>
          </cell>
          <cell r="HF232">
            <v>1.2</v>
          </cell>
          <cell r="HG232">
            <v>-3.8</v>
          </cell>
          <cell r="HH232">
            <v>0.2</v>
          </cell>
          <cell r="HI232">
            <v>0.5</v>
          </cell>
          <cell r="HJ232">
            <v>0</v>
          </cell>
          <cell r="HK232">
            <v>0.4</v>
          </cell>
          <cell r="HL232">
            <v>14765</v>
          </cell>
          <cell r="HM232">
            <v>1547</v>
          </cell>
          <cell r="HN232">
            <v>16304</v>
          </cell>
          <cell r="HO232">
            <v>4210</v>
          </cell>
          <cell r="HP232">
            <v>5564</v>
          </cell>
          <cell r="HQ232">
            <v>7292</v>
          </cell>
          <cell r="HR232">
            <v>4157</v>
          </cell>
          <cell r="HS232">
            <v>21131</v>
          </cell>
          <cell r="HT232">
            <v>2462</v>
          </cell>
          <cell r="HU232">
            <v>23483</v>
          </cell>
          <cell r="HV232">
            <v>6981</v>
          </cell>
          <cell r="HW232">
            <v>5088</v>
          </cell>
          <cell r="HX232">
            <v>4144</v>
          </cell>
          <cell r="HY232">
            <v>5230</v>
          </cell>
          <cell r="HZ232">
            <v>5446</v>
          </cell>
          <cell r="IA232">
            <v>26898</v>
          </cell>
          <cell r="IB232">
            <v>5423</v>
          </cell>
          <cell r="IC232">
            <v>369</v>
          </cell>
          <cell r="ID232">
            <v>4118</v>
          </cell>
          <cell r="IE232">
            <v>9894</v>
          </cell>
          <cell r="IF232">
            <v>6740</v>
          </cell>
          <cell r="IG232">
            <v>9496</v>
          </cell>
          <cell r="IH232">
            <v>18493</v>
          </cell>
          <cell r="II232">
            <v>34764</v>
          </cell>
          <cell r="IJ232">
            <v>16641</v>
          </cell>
          <cell r="IK232">
            <v>19518</v>
          </cell>
          <cell r="IL232">
            <v>9953</v>
          </cell>
          <cell r="IM232">
            <v>6228</v>
          </cell>
          <cell r="IN232">
            <v>2180</v>
          </cell>
          <cell r="IO232">
            <v>2823</v>
          </cell>
          <cell r="IP232">
            <v>8912</v>
          </cell>
          <cell r="IQ232">
            <v>20142</v>
          </cell>
        </row>
        <row r="233">
          <cell r="B233">
            <v>9399</v>
          </cell>
          <cell r="C233">
            <v>1555</v>
          </cell>
          <cell r="D233">
            <v>10951</v>
          </cell>
          <cell r="E233">
            <v>4226</v>
          </cell>
          <cell r="F233">
            <v>5352</v>
          </cell>
          <cell r="G233">
            <v>7342</v>
          </cell>
          <cell r="H233">
            <v>4009</v>
          </cell>
          <cell r="I233">
            <v>20847</v>
          </cell>
          <cell r="J233">
            <v>2302</v>
          </cell>
          <cell r="K233">
            <v>23083</v>
          </cell>
          <cell r="L233">
            <v>6440</v>
          </cell>
          <cell r="M233">
            <v>4912</v>
          </cell>
          <cell r="N233">
            <v>4070</v>
          </cell>
          <cell r="O233">
            <v>4971</v>
          </cell>
          <cell r="P233">
            <v>5394</v>
          </cell>
          <cell r="Q233">
            <v>25780</v>
          </cell>
          <cell r="R233">
            <v>5622</v>
          </cell>
          <cell r="S233">
            <v>406</v>
          </cell>
          <cell r="T233">
            <v>4063</v>
          </cell>
          <cell r="U233">
            <v>10088</v>
          </cell>
          <cell r="V233">
            <v>6573</v>
          </cell>
          <cell r="W233">
            <v>8501</v>
          </cell>
          <cell r="X233">
            <v>17543</v>
          </cell>
          <cell r="Y233">
            <v>32593</v>
          </cell>
          <cell r="Z233">
            <v>16171</v>
          </cell>
          <cell r="AA233">
            <v>18003</v>
          </cell>
          <cell r="AB233">
            <v>9654</v>
          </cell>
          <cell r="AC233">
            <v>6020</v>
          </cell>
          <cell r="AD233">
            <v>2152</v>
          </cell>
          <cell r="AE233">
            <v>2925</v>
          </cell>
          <cell r="AF233">
            <v>8640</v>
          </cell>
          <cell r="AG233">
            <v>19727</v>
          </cell>
          <cell r="AH233">
            <v>5231</v>
          </cell>
          <cell r="AI233">
            <v>5128</v>
          </cell>
          <cell r="AJ233">
            <v>10351</v>
          </cell>
          <cell r="AK233">
            <v>24806</v>
          </cell>
          <cell r="AL233">
            <v>9938</v>
          </cell>
          <cell r="AM233">
            <v>34743</v>
          </cell>
          <cell r="AN233">
            <v>1667</v>
          </cell>
          <cell r="AO233">
            <v>9907</v>
          </cell>
          <cell r="AP233">
            <v>11577</v>
          </cell>
          <cell r="AQ233">
            <v>6446</v>
          </cell>
          <cell r="AR233">
            <v>20001</v>
          </cell>
          <cell r="AS233">
            <v>26439</v>
          </cell>
          <cell r="AT233">
            <v>13122</v>
          </cell>
          <cell r="AU233">
            <v>22041</v>
          </cell>
          <cell r="AV233">
            <v>19693</v>
          </cell>
          <cell r="AW233">
            <v>27339</v>
          </cell>
          <cell r="AX233">
            <v>3324</v>
          </cell>
          <cell r="AY233">
            <v>7312</v>
          </cell>
          <cell r="AZ233">
            <v>35021</v>
          </cell>
          <cell r="BA233">
            <v>376688</v>
          </cell>
          <cell r="BB233">
            <v>28043</v>
          </cell>
          <cell r="BC233">
            <v>22</v>
          </cell>
          <cell r="BD233">
            <v>404774</v>
          </cell>
          <cell r="BE233">
            <v>2.1</v>
          </cell>
          <cell r="BF233">
            <v>0.5</v>
          </cell>
          <cell r="BG233">
            <v>1.8</v>
          </cell>
          <cell r="BH233">
            <v>-0.3</v>
          </cell>
          <cell r="BI233">
            <v>-1.4</v>
          </cell>
          <cell r="BJ233">
            <v>1.4</v>
          </cell>
          <cell r="BK233">
            <v>0.6</v>
          </cell>
          <cell r="BL233">
            <v>0.9</v>
          </cell>
          <cell r="BM233">
            <v>-4.7</v>
          </cell>
          <cell r="BN233">
            <v>0.5</v>
          </cell>
          <cell r="BO233">
            <v>-1</v>
          </cell>
          <cell r="BP233">
            <v>-1</v>
          </cell>
          <cell r="BQ233">
            <v>-0.2</v>
          </cell>
          <cell r="BR233">
            <v>-0.4</v>
          </cell>
          <cell r="BS233">
            <v>2.2000000000000002</v>
          </cell>
          <cell r="BT233">
            <v>-0.3</v>
          </cell>
          <cell r="BU233">
            <v>0.4</v>
          </cell>
          <cell r="BV233">
            <v>-1.2</v>
          </cell>
          <cell r="BW233">
            <v>1.4</v>
          </cell>
          <cell r="BX233">
            <v>0.7</v>
          </cell>
          <cell r="BY233">
            <v>0.9</v>
          </cell>
          <cell r="BZ233">
            <v>-5.0999999999999996</v>
          </cell>
          <cell r="CA233">
            <v>0.6</v>
          </cell>
          <cell r="CB233">
            <v>-1.1000000000000001</v>
          </cell>
          <cell r="CC233">
            <v>0.8</v>
          </cell>
          <cell r="CD233">
            <v>1.2</v>
          </cell>
          <cell r="CE233">
            <v>0.8</v>
          </cell>
          <cell r="CF233">
            <v>-0.1</v>
          </cell>
          <cell r="CG233">
            <v>1.8</v>
          </cell>
          <cell r="CH233">
            <v>3.8</v>
          </cell>
          <cell r="CI233">
            <v>1.5</v>
          </cell>
          <cell r="CJ233">
            <v>1.3</v>
          </cell>
          <cell r="CK233">
            <v>2.2999999999999998</v>
          </cell>
          <cell r="CL233">
            <v>2.4</v>
          </cell>
          <cell r="CM233">
            <v>2.2999999999999998</v>
          </cell>
          <cell r="CN233">
            <v>1</v>
          </cell>
          <cell r="CO233">
            <v>0.9</v>
          </cell>
          <cell r="CP233">
            <v>0.9</v>
          </cell>
          <cell r="CQ233">
            <v>0.4</v>
          </cell>
          <cell r="CR233">
            <v>1.6</v>
          </cell>
          <cell r="CS233">
            <v>1.4</v>
          </cell>
          <cell r="CT233">
            <v>2.2999999999999998</v>
          </cell>
          <cell r="CU233">
            <v>1.8</v>
          </cell>
          <cell r="CV233">
            <v>1.9</v>
          </cell>
          <cell r="CW233">
            <v>1.3</v>
          </cell>
          <cell r="CX233">
            <v>0.4</v>
          </cell>
          <cell r="CY233">
            <v>0.7</v>
          </cell>
          <cell r="CZ233">
            <v>1.3</v>
          </cell>
          <cell r="DA233">
            <v>-0.1</v>
          </cell>
          <cell r="DB233">
            <v>0.3</v>
          </cell>
          <cell r="DC233">
            <v>0.4</v>
          </cell>
          <cell r="DD233">
            <v>0.7</v>
          </cell>
          <cell r="DE233">
            <v>-0.3</v>
          </cell>
          <cell r="DF233">
            <v>0.6</v>
          </cell>
          <cell r="DG233">
            <v>9611</v>
          </cell>
          <cell r="DH233">
            <v>1552</v>
          </cell>
          <cell r="DI233">
            <v>11160</v>
          </cell>
          <cell r="DJ233">
            <v>4236</v>
          </cell>
          <cell r="DK233">
            <v>5432</v>
          </cell>
          <cell r="DL233">
            <v>7354</v>
          </cell>
          <cell r="DM233">
            <v>4020</v>
          </cell>
          <cell r="DN233">
            <v>20965</v>
          </cell>
          <cell r="DO233">
            <v>2321</v>
          </cell>
          <cell r="DP233">
            <v>23219</v>
          </cell>
          <cell r="DQ233">
            <v>6392</v>
          </cell>
          <cell r="DR233">
            <v>4845</v>
          </cell>
          <cell r="DS233">
            <v>4160</v>
          </cell>
          <cell r="DT233">
            <v>4959</v>
          </cell>
          <cell r="DU233">
            <v>5470</v>
          </cell>
          <cell r="DV233">
            <v>25836</v>
          </cell>
          <cell r="DW233">
            <v>5646</v>
          </cell>
          <cell r="DX233">
            <v>398</v>
          </cell>
          <cell r="DY233">
            <v>4050</v>
          </cell>
          <cell r="DZ233">
            <v>10092</v>
          </cell>
          <cell r="EA233">
            <v>6688</v>
          </cell>
          <cell r="EB233">
            <v>8328</v>
          </cell>
          <cell r="EC233">
            <v>17591</v>
          </cell>
          <cell r="ED233">
            <v>32576</v>
          </cell>
          <cell r="EE233">
            <v>16139</v>
          </cell>
          <cell r="EF233">
            <v>18021</v>
          </cell>
          <cell r="EG233">
            <v>9666</v>
          </cell>
          <cell r="EH233">
            <v>5966</v>
          </cell>
          <cell r="EI233">
            <v>2149</v>
          </cell>
          <cell r="EJ233">
            <v>2978</v>
          </cell>
          <cell r="EK233">
            <v>8569</v>
          </cell>
          <cell r="EL233">
            <v>19649</v>
          </cell>
          <cell r="EM233">
            <v>5287</v>
          </cell>
          <cell r="EN233">
            <v>5139</v>
          </cell>
          <cell r="EO233">
            <v>10441</v>
          </cell>
          <cell r="EP233">
            <v>24837</v>
          </cell>
          <cell r="EQ233">
            <v>9957</v>
          </cell>
          <cell r="ER233">
            <v>34794</v>
          </cell>
          <cell r="ES233">
            <v>1691</v>
          </cell>
          <cell r="ET233">
            <v>9867</v>
          </cell>
          <cell r="EU233">
            <v>11565</v>
          </cell>
          <cell r="EV233">
            <v>6447</v>
          </cell>
          <cell r="EW233">
            <v>20325</v>
          </cell>
          <cell r="EX233">
            <v>26755</v>
          </cell>
          <cell r="EY233">
            <v>13105</v>
          </cell>
          <cell r="EZ233">
            <v>21992</v>
          </cell>
          <cell r="FA233">
            <v>19693</v>
          </cell>
          <cell r="FB233">
            <v>27246</v>
          </cell>
          <cell r="FC233">
            <v>3295</v>
          </cell>
          <cell r="FD233">
            <v>7411</v>
          </cell>
          <cell r="FE233">
            <v>35013</v>
          </cell>
          <cell r="FF233">
            <v>377355</v>
          </cell>
          <cell r="FG233">
            <v>27945</v>
          </cell>
          <cell r="FH233">
            <v>414</v>
          </cell>
          <cell r="FI233">
            <v>405749</v>
          </cell>
          <cell r="FJ233">
            <v>5.5</v>
          </cell>
          <cell r="FK233">
            <v>0.5</v>
          </cell>
          <cell r="FL233">
            <v>4.8</v>
          </cell>
          <cell r="FM233">
            <v>1.1000000000000001</v>
          </cell>
          <cell r="FN233">
            <v>-0.5</v>
          </cell>
          <cell r="FO233">
            <v>2.4</v>
          </cell>
          <cell r="FP233">
            <v>0.1</v>
          </cell>
          <cell r="FQ233">
            <v>1.4</v>
          </cell>
          <cell r="FR233">
            <v>-4.4000000000000004</v>
          </cell>
          <cell r="FS233">
            <v>1</v>
          </cell>
          <cell r="FT233">
            <v>-1.4</v>
          </cell>
          <cell r="FU233">
            <v>-4.4000000000000004</v>
          </cell>
          <cell r="FV233">
            <v>4.0999999999999996</v>
          </cell>
          <cell r="FW233">
            <v>-2.1</v>
          </cell>
          <cell r="FX233">
            <v>5.0999999999999996</v>
          </cell>
          <cell r="FY233">
            <v>0.1</v>
          </cell>
          <cell r="FZ233">
            <v>1.4</v>
          </cell>
          <cell r="GA233">
            <v>-4.8</v>
          </cell>
          <cell r="GB233">
            <v>0.2</v>
          </cell>
          <cell r="GC233">
            <v>0.6</v>
          </cell>
          <cell r="GD233">
            <v>3.5</v>
          </cell>
          <cell r="GE233">
            <v>-9.1</v>
          </cell>
          <cell r="GF233">
            <v>0.3</v>
          </cell>
          <cell r="GG233">
            <v>-1.9</v>
          </cell>
          <cell r="GH233">
            <v>0.5</v>
          </cell>
          <cell r="GI233">
            <v>1.2</v>
          </cell>
          <cell r="GJ233">
            <v>1.7</v>
          </cell>
          <cell r="GK233">
            <v>-1.3</v>
          </cell>
          <cell r="GL233">
            <v>1.7</v>
          </cell>
          <cell r="GM233">
            <v>7.7</v>
          </cell>
          <cell r="GN233">
            <v>1</v>
          </cell>
          <cell r="GO233">
            <v>1.3</v>
          </cell>
          <cell r="GP233">
            <v>3.9</v>
          </cell>
          <cell r="GQ233">
            <v>4.2</v>
          </cell>
          <cell r="GR233">
            <v>4.0999999999999996</v>
          </cell>
          <cell r="GS233">
            <v>1.2</v>
          </cell>
          <cell r="GT233">
            <v>0.6</v>
          </cell>
          <cell r="GU233">
            <v>1</v>
          </cell>
          <cell r="GV233">
            <v>5.2</v>
          </cell>
          <cell r="GW233">
            <v>1.9</v>
          </cell>
          <cell r="GX233">
            <v>2.4</v>
          </cell>
          <cell r="GY233">
            <v>2</v>
          </cell>
          <cell r="GZ233">
            <v>5.0999999999999996</v>
          </cell>
          <cell r="HA233">
            <v>4.2</v>
          </cell>
          <cell r="HB233">
            <v>1.1000000000000001</v>
          </cell>
          <cell r="HC233">
            <v>-0.6</v>
          </cell>
          <cell r="HD233">
            <v>0.7</v>
          </cell>
          <cell r="HE233">
            <v>0.5</v>
          </cell>
          <cell r="HF233">
            <v>-2</v>
          </cell>
          <cell r="HG233">
            <v>4.3</v>
          </cell>
          <cell r="HH233">
            <v>0.4</v>
          </cell>
          <cell r="HI233">
            <v>1</v>
          </cell>
          <cell r="HJ233">
            <v>-1</v>
          </cell>
          <cell r="HK233">
            <v>1</v>
          </cell>
          <cell r="HL233">
            <v>9051</v>
          </cell>
          <cell r="HM233">
            <v>1553</v>
          </cell>
          <cell r="HN233">
            <v>10604</v>
          </cell>
          <cell r="HO233">
            <v>4061</v>
          </cell>
          <cell r="HP233">
            <v>5263</v>
          </cell>
          <cell r="HQ233">
            <v>6854</v>
          </cell>
          <cell r="HR233">
            <v>3824</v>
          </cell>
          <cell r="HS233">
            <v>19954</v>
          </cell>
          <cell r="HT233">
            <v>2220</v>
          </cell>
          <cell r="HU233">
            <v>22106</v>
          </cell>
          <cell r="HV233">
            <v>6180</v>
          </cell>
          <cell r="HW233">
            <v>4706</v>
          </cell>
          <cell r="HX233">
            <v>3865</v>
          </cell>
          <cell r="HY233">
            <v>4522</v>
          </cell>
          <cell r="HZ233">
            <v>4997</v>
          </cell>
          <cell r="IA233">
            <v>24273</v>
          </cell>
          <cell r="IB233">
            <v>5709</v>
          </cell>
          <cell r="IC233">
            <v>329</v>
          </cell>
          <cell r="ID233">
            <v>4144</v>
          </cell>
          <cell r="IE233">
            <v>10167</v>
          </cell>
          <cell r="IF233">
            <v>6080</v>
          </cell>
          <cell r="IG233">
            <v>7861</v>
          </cell>
          <cell r="IH233">
            <v>16094</v>
          </cell>
          <cell r="II233">
            <v>30014</v>
          </cell>
          <cell r="IJ233">
            <v>15306</v>
          </cell>
          <cell r="IK233">
            <v>17338</v>
          </cell>
          <cell r="IL233">
            <v>9469</v>
          </cell>
          <cell r="IM233">
            <v>5647</v>
          </cell>
          <cell r="IN233">
            <v>2092</v>
          </cell>
          <cell r="IO233">
            <v>2851</v>
          </cell>
          <cell r="IP233">
            <v>8303</v>
          </cell>
          <cell r="IQ233">
            <v>18876</v>
          </cell>
        </row>
        <row r="234">
          <cell r="B234">
            <v>9219</v>
          </cell>
          <cell r="C234">
            <v>1564</v>
          </cell>
          <cell r="D234">
            <v>10780</v>
          </cell>
          <cell r="E234">
            <v>4203</v>
          </cell>
          <cell r="F234">
            <v>5392</v>
          </cell>
          <cell r="G234">
            <v>7497</v>
          </cell>
          <cell r="H234">
            <v>4041</v>
          </cell>
          <cell r="I234">
            <v>21186</v>
          </cell>
          <cell r="J234">
            <v>2153</v>
          </cell>
          <cell r="K234">
            <v>23308</v>
          </cell>
          <cell r="L234">
            <v>6397</v>
          </cell>
          <cell r="M234">
            <v>4886</v>
          </cell>
          <cell r="N234">
            <v>4060</v>
          </cell>
          <cell r="O234">
            <v>4921</v>
          </cell>
          <cell r="P234">
            <v>5472</v>
          </cell>
          <cell r="Q234">
            <v>25677</v>
          </cell>
          <cell r="R234">
            <v>5657</v>
          </cell>
          <cell r="S234">
            <v>403</v>
          </cell>
          <cell r="T234">
            <v>4098</v>
          </cell>
          <cell r="U234">
            <v>10155</v>
          </cell>
          <cell r="V234">
            <v>6621</v>
          </cell>
          <cell r="W234">
            <v>8209</v>
          </cell>
          <cell r="X234">
            <v>17717</v>
          </cell>
          <cell r="Y234">
            <v>32498</v>
          </cell>
          <cell r="Z234">
            <v>16304</v>
          </cell>
          <cell r="AA234">
            <v>18199</v>
          </cell>
          <cell r="AB234">
            <v>9776</v>
          </cell>
          <cell r="AC234">
            <v>6037</v>
          </cell>
          <cell r="AD234">
            <v>2205</v>
          </cell>
          <cell r="AE234">
            <v>2976</v>
          </cell>
          <cell r="AF234">
            <v>8743</v>
          </cell>
          <cell r="AG234">
            <v>19952</v>
          </cell>
          <cell r="AH234">
            <v>5340</v>
          </cell>
          <cell r="AI234">
            <v>5258</v>
          </cell>
          <cell r="AJ234">
            <v>10606</v>
          </cell>
          <cell r="AK234">
            <v>24992</v>
          </cell>
          <cell r="AL234">
            <v>9951</v>
          </cell>
          <cell r="AM234">
            <v>34941</v>
          </cell>
          <cell r="AN234">
            <v>1672</v>
          </cell>
          <cell r="AO234">
            <v>10295</v>
          </cell>
          <cell r="AP234">
            <v>11969</v>
          </cell>
          <cell r="AQ234">
            <v>6539</v>
          </cell>
          <cell r="AR234">
            <v>20223</v>
          </cell>
          <cell r="AS234">
            <v>26750</v>
          </cell>
          <cell r="AT234">
            <v>13258</v>
          </cell>
          <cell r="AU234">
            <v>22100</v>
          </cell>
          <cell r="AV234">
            <v>19861</v>
          </cell>
          <cell r="AW234">
            <v>27645</v>
          </cell>
          <cell r="AX234">
            <v>3338</v>
          </cell>
          <cell r="AY234">
            <v>7341</v>
          </cell>
          <cell r="AZ234">
            <v>35247</v>
          </cell>
          <cell r="BA234">
            <v>379354</v>
          </cell>
          <cell r="BB234">
            <v>28065</v>
          </cell>
          <cell r="BC234">
            <v>-155</v>
          </cell>
          <cell r="BD234">
            <v>407292</v>
          </cell>
          <cell r="BE234">
            <v>-1.9</v>
          </cell>
          <cell r="BF234">
            <v>0.6</v>
          </cell>
          <cell r="BG234">
            <v>-1.6</v>
          </cell>
          <cell r="BH234">
            <v>-0.5</v>
          </cell>
          <cell r="BI234">
            <v>0.7</v>
          </cell>
          <cell r="BJ234">
            <v>2.1</v>
          </cell>
          <cell r="BK234">
            <v>0.8</v>
          </cell>
          <cell r="BL234">
            <v>1.6</v>
          </cell>
          <cell r="BM234">
            <v>-6.5</v>
          </cell>
          <cell r="BN234">
            <v>1</v>
          </cell>
          <cell r="BO234">
            <v>-0.7</v>
          </cell>
          <cell r="BP234">
            <v>-0.5</v>
          </cell>
          <cell r="BQ234">
            <v>-0.2</v>
          </cell>
          <cell r="BR234">
            <v>-1</v>
          </cell>
          <cell r="BS234">
            <v>1.4</v>
          </cell>
          <cell r="BT234">
            <v>-0.4</v>
          </cell>
          <cell r="BU234">
            <v>0.6</v>
          </cell>
          <cell r="BV234">
            <v>-0.7</v>
          </cell>
          <cell r="BW234">
            <v>0.9</v>
          </cell>
          <cell r="BX234">
            <v>0.7</v>
          </cell>
          <cell r="BY234">
            <v>0.7</v>
          </cell>
          <cell r="BZ234">
            <v>-3.4</v>
          </cell>
          <cell r="CA234">
            <v>1</v>
          </cell>
          <cell r="CB234">
            <v>-0.3</v>
          </cell>
          <cell r="CC234">
            <v>0.8</v>
          </cell>
          <cell r="CD234">
            <v>1.1000000000000001</v>
          </cell>
          <cell r="CE234">
            <v>1.3</v>
          </cell>
          <cell r="CF234">
            <v>0.3</v>
          </cell>
          <cell r="CG234">
            <v>2.5</v>
          </cell>
          <cell r="CH234">
            <v>1.7</v>
          </cell>
          <cell r="CI234">
            <v>1.2</v>
          </cell>
          <cell r="CJ234">
            <v>1.1000000000000001</v>
          </cell>
          <cell r="CK234">
            <v>2.1</v>
          </cell>
          <cell r="CL234">
            <v>2.5</v>
          </cell>
          <cell r="CM234">
            <v>2.5</v>
          </cell>
          <cell r="CN234">
            <v>0.8</v>
          </cell>
          <cell r="CO234">
            <v>0.1</v>
          </cell>
          <cell r="CP234">
            <v>0.6</v>
          </cell>
          <cell r="CQ234">
            <v>0.3</v>
          </cell>
          <cell r="CR234">
            <v>3.9</v>
          </cell>
          <cell r="CS234">
            <v>3.4</v>
          </cell>
          <cell r="CT234">
            <v>1.4</v>
          </cell>
          <cell r="CU234">
            <v>1.1000000000000001</v>
          </cell>
          <cell r="CV234">
            <v>1.2</v>
          </cell>
          <cell r="CW234">
            <v>1</v>
          </cell>
          <cell r="CX234">
            <v>0.3</v>
          </cell>
          <cell r="CY234">
            <v>0.9</v>
          </cell>
          <cell r="CZ234">
            <v>1.1000000000000001</v>
          </cell>
          <cell r="DA234">
            <v>0.4</v>
          </cell>
          <cell r="DB234">
            <v>0.4</v>
          </cell>
          <cell r="DC234">
            <v>0.6</v>
          </cell>
          <cell r="DD234">
            <v>0.7</v>
          </cell>
          <cell r="DE234">
            <v>0.1</v>
          </cell>
          <cell r="DF234">
            <v>0.6</v>
          </cell>
          <cell r="DG234">
            <v>9335</v>
          </cell>
          <cell r="DH234">
            <v>1570</v>
          </cell>
          <cell r="DI234">
            <v>10902</v>
          </cell>
          <cell r="DJ234">
            <v>4201</v>
          </cell>
          <cell r="DK234">
            <v>5162</v>
          </cell>
          <cell r="DL234">
            <v>7443</v>
          </cell>
          <cell r="DM234">
            <v>3911</v>
          </cell>
          <cell r="DN234">
            <v>20670</v>
          </cell>
          <cell r="DO234">
            <v>2174</v>
          </cell>
          <cell r="DP234">
            <v>22804</v>
          </cell>
          <cell r="DQ234">
            <v>6497</v>
          </cell>
          <cell r="DR234">
            <v>4805</v>
          </cell>
          <cell r="DS234">
            <v>3995</v>
          </cell>
          <cell r="DT234">
            <v>4853</v>
          </cell>
          <cell r="DU234">
            <v>5499</v>
          </cell>
          <cell r="DV234">
            <v>25666</v>
          </cell>
          <cell r="DW234">
            <v>5640</v>
          </cell>
          <cell r="DX234">
            <v>403</v>
          </cell>
          <cell r="DY234">
            <v>4102</v>
          </cell>
          <cell r="DZ234">
            <v>10141</v>
          </cell>
          <cell r="EA234">
            <v>6532</v>
          </cell>
          <cell r="EB234">
            <v>8303</v>
          </cell>
          <cell r="EC234">
            <v>17548</v>
          </cell>
          <cell r="ED234">
            <v>32326</v>
          </cell>
          <cell r="EE234">
            <v>16336</v>
          </cell>
          <cell r="EF234">
            <v>18187</v>
          </cell>
          <cell r="EG234">
            <v>9794</v>
          </cell>
          <cell r="EH234">
            <v>6057</v>
          </cell>
          <cell r="EI234">
            <v>2200</v>
          </cell>
          <cell r="EJ234">
            <v>2999</v>
          </cell>
          <cell r="EK234">
            <v>8853</v>
          </cell>
          <cell r="EL234">
            <v>20102</v>
          </cell>
          <cell r="EM234">
            <v>5301</v>
          </cell>
          <cell r="EN234">
            <v>5300</v>
          </cell>
          <cell r="EO234">
            <v>10596</v>
          </cell>
          <cell r="EP234">
            <v>24988</v>
          </cell>
          <cell r="EQ234">
            <v>9967</v>
          </cell>
          <cell r="ER234">
            <v>34953</v>
          </cell>
          <cell r="ES234">
            <v>1713</v>
          </cell>
          <cell r="ET234">
            <v>10216</v>
          </cell>
          <cell r="EU234">
            <v>11931</v>
          </cell>
          <cell r="EV234">
            <v>6581</v>
          </cell>
          <cell r="EW234">
            <v>20236</v>
          </cell>
          <cell r="EX234">
            <v>26808</v>
          </cell>
          <cell r="EY234">
            <v>13331</v>
          </cell>
          <cell r="EZ234">
            <v>22172</v>
          </cell>
          <cell r="FA234">
            <v>19853</v>
          </cell>
          <cell r="FB234">
            <v>27651</v>
          </cell>
          <cell r="FC234">
            <v>3329</v>
          </cell>
          <cell r="FD234">
            <v>7357</v>
          </cell>
          <cell r="FE234">
            <v>35237</v>
          </cell>
          <cell r="FF234">
            <v>379179</v>
          </cell>
          <cell r="FG234">
            <v>28054</v>
          </cell>
          <cell r="FH234">
            <v>-760</v>
          </cell>
          <cell r="FI234">
            <v>406503</v>
          </cell>
          <cell r="FJ234">
            <v>-2.9</v>
          </cell>
          <cell r="FK234">
            <v>1.1000000000000001</v>
          </cell>
          <cell r="FL234">
            <v>-2.2999999999999998</v>
          </cell>
          <cell r="FM234">
            <v>-0.8</v>
          </cell>
          <cell r="FN234">
            <v>-5</v>
          </cell>
          <cell r="FO234">
            <v>1.2</v>
          </cell>
          <cell r="FP234">
            <v>-2.7</v>
          </cell>
          <cell r="FQ234">
            <v>-1.4</v>
          </cell>
          <cell r="FR234">
            <v>-6.3</v>
          </cell>
          <cell r="FS234">
            <v>-1.8</v>
          </cell>
          <cell r="FT234">
            <v>1.7</v>
          </cell>
          <cell r="FU234">
            <v>-0.8</v>
          </cell>
          <cell r="FV234">
            <v>-4</v>
          </cell>
          <cell r="FW234">
            <v>-2.1</v>
          </cell>
          <cell r="FX234">
            <v>0.5</v>
          </cell>
          <cell r="FY234">
            <v>-0.7</v>
          </cell>
          <cell r="FZ234">
            <v>-0.1</v>
          </cell>
          <cell r="GA234">
            <v>1.1000000000000001</v>
          </cell>
          <cell r="GB234">
            <v>1.3</v>
          </cell>
          <cell r="GC234">
            <v>0.5</v>
          </cell>
          <cell r="GD234">
            <v>-2.2999999999999998</v>
          </cell>
          <cell r="GE234">
            <v>-0.3</v>
          </cell>
          <cell r="GF234">
            <v>-0.2</v>
          </cell>
          <cell r="GG234">
            <v>-0.8</v>
          </cell>
          <cell r="GH234">
            <v>1.2</v>
          </cell>
          <cell r="GI234">
            <v>0.9</v>
          </cell>
          <cell r="GJ234">
            <v>1.3</v>
          </cell>
          <cell r="GK234">
            <v>1.5</v>
          </cell>
          <cell r="GL234">
            <v>2.4</v>
          </cell>
          <cell r="GM234">
            <v>0.7</v>
          </cell>
          <cell r="GN234">
            <v>3.3</v>
          </cell>
          <cell r="GO234">
            <v>2.2999999999999998</v>
          </cell>
          <cell r="GP234">
            <v>0.3</v>
          </cell>
          <cell r="GQ234">
            <v>3.1</v>
          </cell>
          <cell r="GR234">
            <v>1.5</v>
          </cell>
          <cell r="GS234">
            <v>0.6</v>
          </cell>
          <cell r="GT234">
            <v>0.1</v>
          </cell>
          <cell r="GU234">
            <v>0.5</v>
          </cell>
          <cell r="GV234">
            <v>1.3</v>
          </cell>
          <cell r="GW234">
            <v>3.5</v>
          </cell>
          <cell r="GX234">
            <v>3.2</v>
          </cell>
          <cell r="GY234">
            <v>2.1</v>
          </cell>
          <cell r="GZ234">
            <v>-0.4</v>
          </cell>
          <cell r="HA234">
            <v>0.2</v>
          </cell>
          <cell r="HB234">
            <v>1.7</v>
          </cell>
          <cell r="HC234">
            <v>0.8</v>
          </cell>
          <cell r="HD234">
            <v>0.8</v>
          </cell>
          <cell r="HE234">
            <v>1.5</v>
          </cell>
          <cell r="HF234">
            <v>1.1000000000000001</v>
          </cell>
          <cell r="HG234">
            <v>-0.7</v>
          </cell>
          <cell r="HH234">
            <v>0.6</v>
          </cell>
          <cell r="HI234">
            <v>0.5</v>
          </cell>
          <cell r="HJ234">
            <v>0.4</v>
          </cell>
          <cell r="HK234">
            <v>0.2</v>
          </cell>
          <cell r="HL234">
            <v>7742</v>
          </cell>
          <cell r="HM234">
            <v>1564</v>
          </cell>
          <cell r="HN234">
            <v>9308</v>
          </cell>
          <cell r="HO234">
            <v>4235</v>
          </cell>
          <cell r="HP234">
            <v>5008</v>
          </cell>
          <cell r="HQ234">
            <v>7623</v>
          </cell>
          <cell r="HR234">
            <v>3923</v>
          </cell>
          <cell r="HS234">
            <v>20693</v>
          </cell>
          <cell r="HT234">
            <v>2237</v>
          </cell>
          <cell r="HU234">
            <v>22869</v>
          </cell>
          <cell r="HV234">
            <v>6357</v>
          </cell>
          <cell r="HW234">
            <v>4783</v>
          </cell>
          <cell r="HX234">
            <v>4037</v>
          </cell>
          <cell r="HY234">
            <v>4937</v>
          </cell>
          <cell r="HZ234">
            <v>5492</v>
          </cell>
          <cell r="IA234">
            <v>25617</v>
          </cell>
          <cell r="IB234">
            <v>5604</v>
          </cell>
          <cell r="IC234">
            <v>424</v>
          </cell>
          <cell r="ID234">
            <v>4043</v>
          </cell>
          <cell r="IE234">
            <v>10071</v>
          </cell>
          <cell r="IF234">
            <v>6600</v>
          </cell>
          <cell r="IG234">
            <v>8448</v>
          </cell>
          <cell r="IH234">
            <v>17820</v>
          </cell>
          <cell r="II234">
            <v>32818</v>
          </cell>
          <cell r="IJ234">
            <v>16494</v>
          </cell>
          <cell r="IK234">
            <v>17547</v>
          </cell>
          <cell r="IL234">
            <v>9493</v>
          </cell>
          <cell r="IM234">
            <v>6081</v>
          </cell>
          <cell r="IN234">
            <v>2106</v>
          </cell>
          <cell r="IO234">
            <v>2999</v>
          </cell>
          <cell r="IP234">
            <v>8751</v>
          </cell>
          <cell r="IQ234">
            <v>19935</v>
          </cell>
        </row>
        <row r="235">
          <cell r="B235">
            <v>8710</v>
          </cell>
          <cell r="C235">
            <v>1577</v>
          </cell>
          <cell r="D235">
            <v>10285</v>
          </cell>
          <cell r="E235">
            <v>4213</v>
          </cell>
          <cell r="F235">
            <v>5662</v>
          </cell>
          <cell r="G235">
            <v>7775</v>
          </cell>
          <cell r="H235">
            <v>4044</v>
          </cell>
          <cell r="I235">
            <v>21816</v>
          </cell>
          <cell r="J235">
            <v>2012</v>
          </cell>
          <cell r="K235">
            <v>23822</v>
          </cell>
          <cell r="L235">
            <v>6329</v>
          </cell>
          <cell r="M235">
            <v>4845</v>
          </cell>
          <cell r="N235">
            <v>3975</v>
          </cell>
          <cell r="O235">
            <v>4908</v>
          </cell>
          <cell r="P235">
            <v>5480</v>
          </cell>
          <cell r="Q235">
            <v>25448</v>
          </cell>
          <cell r="R235">
            <v>5682</v>
          </cell>
          <cell r="S235">
            <v>416</v>
          </cell>
          <cell r="T235">
            <v>4136</v>
          </cell>
          <cell r="U235">
            <v>10232</v>
          </cell>
          <cell r="V235">
            <v>6690</v>
          </cell>
          <cell r="W235">
            <v>7912</v>
          </cell>
          <cell r="X235">
            <v>17985</v>
          </cell>
          <cell r="Y235">
            <v>32531</v>
          </cell>
          <cell r="Z235">
            <v>16435</v>
          </cell>
          <cell r="AA235">
            <v>18395</v>
          </cell>
          <cell r="AB235">
            <v>9875</v>
          </cell>
          <cell r="AC235">
            <v>6083</v>
          </cell>
          <cell r="AD235">
            <v>2268</v>
          </cell>
          <cell r="AE235">
            <v>2962</v>
          </cell>
          <cell r="AF235">
            <v>8751</v>
          </cell>
          <cell r="AG235">
            <v>20061</v>
          </cell>
          <cell r="AH235">
            <v>5440</v>
          </cell>
          <cell r="AI235">
            <v>5341</v>
          </cell>
          <cell r="AJ235">
            <v>10831</v>
          </cell>
          <cell r="AK235">
            <v>25177</v>
          </cell>
          <cell r="AL235">
            <v>9998</v>
          </cell>
          <cell r="AM235">
            <v>35172</v>
          </cell>
          <cell r="AN235">
            <v>1694</v>
          </cell>
          <cell r="AO235">
            <v>10647</v>
          </cell>
          <cell r="AP235">
            <v>12341</v>
          </cell>
          <cell r="AQ235">
            <v>6574</v>
          </cell>
          <cell r="AR235">
            <v>20226</v>
          </cell>
          <cell r="AS235">
            <v>26795</v>
          </cell>
          <cell r="AT235">
            <v>13312</v>
          </cell>
          <cell r="AU235">
            <v>22302</v>
          </cell>
          <cell r="AV235">
            <v>20025</v>
          </cell>
          <cell r="AW235">
            <v>27864</v>
          </cell>
          <cell r="AX235">
            <v>3386</v>
          </cell>
          <cell r="AY235">
            <v>7318</v>
          </cell>
          <cell r="AZ235">
            <v>35514</v>
          </cell>
          <cell r="BA235">
            <v>381694</v>
          </cell>
          <cell r="BB235">
            <v>28352</v>
          </cell>
          <cell r="BC235">
            <v>-123</v>
          </cell>
          <cell r="BD235">
            <v>409939</v>
          </cell>
          <cell r="BE235">
            <v>-5.5</v>
          </cell>
          <cell r="BF235">
            <v>0.8</v>
          </cell>
          <cell r="BG235">
            <v>-4.5999999999999996</v>
          </cell>
          <cell r="BH235">
            <v>0.2</v>
          </cell>
          <cell r="BI235">
            <v>5</v>
          </cell>
          <cell r="BJ235">
            <v>3.7</v>
          </cell>
          <cell r="BK235">
            <v>0.1</v>
          </cell>
          <cell r="BL235">
            <v>3</v>
          </cell>
          <cell r="BM235">
            <v>-6.6</v>
          </cell>
          <cell r="BN235">
            <v>2.2000000000000002</v>
          </cell>
          <cell r="BO235">
            <v>-1.1000000000000001</v>
          </cell>
          <cell r="BP235">
            <v>-0.8</v>
          </cell>
          <cell r="BQ235">
            <v>-2.1</v>
          </cell>
          <cell r="BR235">
            <v>-0.3</v>
          </cell>
          <cell r="BS235">
            <v>0.1</v>
          </cell>
          <cell r="BT235">
            <v>-0.9</v>
          </cell>
          <cell r="BU235">
            <v>0.4</v>
          </cell>
          <cell r="BV235">
            <v>3.3</v>
          </cell>
          <cell r="BW235">
            <v>0.9</v>
          </cell>
          <cell r="BX235">
            <v>0.8</v>
          </cell>
          <cell r="BY235">
            <v>1</v>
          </cell>
          <cell r="BZ235">
            <v>-3.6</v>
          </cell>
          <cell r="CA235">
            <v>1.5</v>
          </cell>
          <cell r="CB235">
            <v>0.1</v>
          </cell>
          <cell r="CC235">
            <v>0.8</v>
          </cell>
          <cell r="CD235">
            <v>1.1000000000000001</v>
          </cell>
          <cell r="CE235">
            <v>1</v>
          </cell>
          <cell r="CF235">
            <v>0.8</v>
          </cell>
          <cell r="CG235">
            <v>2.8</v>
          </cell>
          <cell r="CH235">
            <v>-0.4</v>
          </cell>
          <cell r="CI235">
            <v>0.1</v>
          </cell>
          <cell r="CJ235">
            <v>0.5</v>
          </cell>
          <cell r="CK235">
            <v>1.9</v>
          </cell>
          <cell r="CL235">
            <v>1.6</v>
          </cell>
          <cell r="CM235">
            <v>2.1</v>
          </cell>
          <cell r="CN235">
            <v>0.7</v>
          </cell>
          <cell r="CO235">
            <v>0.5</v>
          </cell>
          <cell r="CP235">
            <v>0.7</v>
          </cell>
          <cell r="CQ235">
            <v>1.3</v>
          </cell>
          <cell r="CR235">
            <v>3.4</v>
          </cell>
          <cell r="CS235">
            <v>3.1</v>
          </cell>
          <cell r="CT235">
            <v>0.5</v>
          </cell>
          <cell r="CU235">
            <v>0</v>
          </cell>
          <cell r="CV235">
            <v>0.2</v>
          </cell>
          <cell r="CW235">
            <v>0.4</v>
          </cell>
          <cell r="CX235">
            <v>0.9</v>
          </cell>
          <cell r="CY235">
            <v>0.8</v>
          </cell>
          <cell r="CZ235">
            <v>0.8</v>
          </cell>
          <cell r="DA235">
            <v>1.4</v>
          </cell>
          <cell r="DB235">
            <v>-0.3</v>
          </cell>
          <cell r="DC235">
            <v>0.8</v>
          </cell>
          <cell r="DD235">
            <v>0.6</v>
          </cell>
          <cell r="DE235">
            <v>1</v>
          </cell>
          <cell r="DF235">
            <v>0.6</v>
          </cell>
          <cell r="DG235">
            <v>8648</v>
          </cell>
          <cell r="DH235">
            <v>1571</v>
          </cell>
          <cell r="DI235">
            <v>10218</v>
          </cell>
          <cell r="DJ235">
            <v>4225</v>
          </cell>
          <cell r="DK235">
            <v>5744</v>
          </cell>
          <cell r="DL235">
            <v>7874</v>
          </cell>
          <cell r="DM235">
            <v>4217</v>
          </cell>
          <cell r="DN235">
            <v>22279</v>
          </cell>
          <cell r="DO235">
            <v>1959</v>
          </cell>
          <cell r="DP235">
            <v>24251</v>
          </cell>
          <cell r="DQ235">
            <v>6319</v>
          </cell>
          <cell r="DR235">
            <v>5013</v>
          </cell>
          <cell r="DS235">
            <v>4036</v>
          </cell>
          <cell r="DT235">
            <v>4958</v>
          </cell>
          <cell r="DU235">
            <v>5198</v>
          </cell>
          <cell r="DV235">
            <v>25522</v>
          </cell>
          <cell r="DW235">
            <v>5689</v>
          </cell>
          <cell r="DX235">
            <v>415</v>
          </cell>
          <cell r="DY235">
            <v>4110</v>
          </cell>
          <cell r="DZ235">
            <v>10211</v>
          </cell>
          <cell r="EA235">
            <v>6696</v>
          </cell>
          <cell r="EB235">
            <v>7932</v>
          </cell>
          <cell r="EC235">
            <v>17970</v>
          </cell>
          <cell r="ED235">
            <v>32557</v>
          </cell>
          <cell r="EE235">
            <v>16431</v>
          </cell>
          <cell r="EF235">
            <v>18382</v>
          </cell>
          <cell r="EG235">
            <v>9904</v>
          </cell>
          <cell r="EH235">
            <v>6091</v>
          </cell>
          <cell r="EI235">
            <v>2271</v>
          </cell>
          <cell r="EJ235">
            <v>2929</v>
          </cell>
          <cell r="EK235">
            <v>8752</v>
          </cell>
          <cell r="EL235">
            <v>20041</v>
          </cell>
          <cell r="EM235">
            <v>5453</v>
          </cell>
          <cell r="EN235">
            <v>5341</v>
          </cell>
          <cell r="EO235">
            <v>10763</v>
          </cell>
          <cell r="EP235">
            <v>25167</v>
          </cell>
          <cell r="EQ235">
            <v>9927</v>
          </cell>
          <cell r="ER235">
            <v>35090</v>
          </cell>
          <cell r="ES235">
            <v>1641</v>
          </cell>
          <cell r="ET235">
            <v>10809</v>
          </cell>
          <cell r="EU235">
            <v>12449</v>
          </cell>
          <cell r="EV235">
            <v>6517</v>
          </cell>
          <cell r="EW235">
            <v>20186</v>
          </cell>
          <cell r="EX235">
            <v>26692</v>
          </cell>
          <cell r="EY235">
            <v>13296</v>
          </cell>
          <cell r="EZ235">
            <v>22151</v>
          </cell>
          <cell r="FA235">
            <v>20038</v>
          </cell>
          <cell r="FB235">
            <v>27954</v>
          </cell>
          <cell r="FC235">
            <v>3389</v>
          </cell>
          <cell r="FD235">
            <v>7279</v>
          </cell>
          <cell r="FE235">
            <v>35528</v>
          </cell>
          <cell r="FF235">
            <v>381852</v>
          </cell>
          <cell r="FG235">
            <v>28322</v>
          </cell>
          <cell r="FH235">
            <v>258</v>
          </cell>
          <cell r="FI235">
            <v>410448</v>
          </cell>
          <cell r="FJ235">
            <v>-7.4</v>
          </cell>
          <cell r="FK235">
            <v>0</v>
          </cell>
          <cell r="FL235">
            <v>-6.3</v>
          </cell>
          <cell r="FM235">
            <v>0.6</v>
          </cell>
          <cell r="FN235">
            <v>11.3</v>
          </cell>
          <cell r="FO235">
            <v>5.8</v>
          </cell>
          <cell r="FP235">
            <v>7.8</v>
          </cell>
          <cell r="FQ235">
            <v>7.8</v>
          </cell>
          <cell r="FR235">
            <v>-9.9</v>
          </cell>
          <cell r="FS235">
            <v>6.3</v>
          </cell>
          <cell r="FT235">
            <v>-2.8</v>
          </cell>
          <cell r="FU235">
            <v>4.3</v>
          </cell>
          <cell r="FV235">
            <v>1</v>
          </cell>
          <cell r="FW235">
            <v>2.2000000000000002</v>
          </cell>
          <cell r="FX235">
            <v>-5.5</v>
          </cell>
          <cell r="FY235">
            <v>-0.6</v>
          </cell>
          <cell r="FZ235">
            <v>0.9</v>
          </cell>
          <cell r="GA235">
            <v>3</v>
          </cell>
          <cell r="GB235">
            <v>0.2</v>
          </cell>
          <cell r="GC235">
            <v>0.7</v>
          </cell>
          <cell r="GD235">
            <v>2.5</v>
          </cell>
          <cell r="GE235">
            <v>-4.5</v>
          </cell>
          <cell r="GF235">
            <v>2.4</v>
          </cell>
          <cell r="GG235">
            <v>0.7</v>
          </cell>
          <cell r="GH235">
            <v>0.6</v>
          </cell>
          <cell r="GI235">
            <v>1.1000000000000001</v>
          </cell>
          <cell r="GJ235">
            <v>1.1000000000000001</v>
          </cell>
          <cell r="GK235">
            <v>0.6</v>
          </cell>
          <cell r="GL235">
            <v>3.2</v>
          </cell>
          <cell r="GM235">
            <v>-2.2999999999999998</v>
          </cell>
          <cell r="GN235">
            <v>-1.1000000000000001</v>
          </cell>
          <cell r="GO235">
            <v>-0.3</v>
          </cell>
          <cell r="GP235">
            <v>2.9</v>
          </cell>
          <cell r="GQ235">
            <v>0.8</v>
          </cell>
          <cell r="GR235">
            <v>1.6</v>
          </cell>
          <cell r="GS235">
            <v>0.7</v>
          </cell>
          <cell r="GT235">
            <v>-0.4</v>
          </cell>
          <cell r="GU235">
            <v>0.4</v>
          </cell>
          <cell r="GV235">
            <v>-4.2</v>
          </cell>
          <cell r="GW235">
            <v>5.8</v>
          </cell>
          <cell r="GX235">
            <v>4.3</v>
          </cell>
          <cell r="GY235">
            <v>-1</v>
          </cell>
          <cell r="GZ235">
            <v>-0.3</v>
          </cell>
          <cell r="HA235">
            <v>-0.4</v>
          </cell>
          <cell r="HB235">
            <v>-0.3</v>
          </cell>
          <cell r="HC235">
            <v>-0.1</v>
          </cell>
          <cell r="HD235">
            <v>0.9</v>
          </cell>
          <cell r="HE235">
            <v>1.1000000000000001</v>
          </cell>
          <cell r="HF235">
            <v>1.8</v>
          </cell>
          <cell r="HG235">
            <v>-1.1000000000000001</v>
          </cell>
          <cell r="HH235">
            <v>0.8</v>
          </cell>
          <cell r="HI235">
            <v>0.7</v>
          </cell>
          <cell r="HJ235">
            <v>1</v>
          </cell>
          <cell r="HK235">
            <v>1</v>
          </cell>
          <cell r="HL235">
            <v>5642</v>
          </cell>
          <cell r="HM235">
            <v>1573</v>
          </cell>
          <cell r="HN235">
            <v>7224</v>
          </cell>
          <cell r="HO235">
            <v>4352</v>
          </cell>
          <cell r="HP235">
            <v>5988</v>
          </cell>
          <cell r="HQ235">
            <v>8100</v>
          </cell>
          <cell r="HR235">
            <v>4258</v>
          </cell>
          <cell r="HS235">
            <v>22894</v>
          </cell>
          <cell r="HT235">
            <v>1951</v>
          </cell>
          <cell r="HU235">
            <v>24866</v>
          </cell>
          <cell r="HV235">
            <v>6205</v>
          </cell>
          <cell r="HW235">
            <v>5130</v>
          </cell>
          <cell r="HX235">
            <v>4133</v>
          </cell>
          <cell r="HY235">
            <v>5160</v>
          </cell>
          <cell r="HZ235">
            <v>5464</v>
          </cell>
          <cell r="IA235">
            <v>26086</v>
          </cell>
          <cell r="IB235">
            <v>5820</v>
          </cell>
          <cell r="IC235">
            <v>512</v>
          </cell>
          <cell r="ID235">
            <v>3987</v>
          </cell>
          <cell r="IE235">
            <v>10325</v>
          </cell>
          <cell r="IF235">
            <v>6943</v>
          </cell>
          <cell r="IG235">
            <v>7829</v>
          </cell>
          <cell r="IH235">
            <v>18203</v>
          </cell>
          <cell r="II235">
            <v>32939</v>
          </cell>
          <cell r="IJ235">
            <v>16505</v>
          </cell>
          <cell r="IK235">
            <v>17999</v>
          </cell>
          <cell r="IL235">
            <v>9963</v>
          </cell>
          <cell r="IM235">
            <v>6216</v>
          </cell>
          <cell r="IN235">
            <v>2365</v>
          </cell>
          <cell r="IO235">
            <v>3008</v>
          </cell>
          <cell r="IP235">
            <v>8707</v>
          </cell>
          <cell r="IQ235">
            <v>20293</v>
          </cell>
        </row>
        <row r="236">
          <cell r="B236">
            <v>8296</v>
          </cell>
          <cell r="C236">
            <v>1583</v>
          </cell>
          <cell r="D236">
            <v>9880</v>
          </cell>
          <cell r="E236">
            <v>4258</v>
          </cell>
          <cell r="F236">
            <v>6006</v>
          </cell>
          <cell r="G236">
            <v>8113</v>
          </cell>
          <cell r="H236">
            <v>3969</v>
          </cell>
          <cell r="I236">
            <v>22408</v>
          </cell>
          <cell r="J236">
            <v>1931</v>
          </cell>
          <cell r="K236">
            <v>24340</v>
          </cell>
          <cell r="L236">
            <v>6302</v>
          </cell>
          <cell r="M236">
            <v>4794</v>
          </cell>
          <cell r="N236">
            <v>3852</v>
          </cell>
          <cell r="O236">
            <v>4892</v>
          </cell>
          <cell r="P236">
            <v>5438</v>
          </cell>
          <cell r="Q236">
            <v>25213</v>
          </cell>
          <cell r="R236">
            <v>5686</v>
          </cell>
          <cell r="S236">
            <v>436</v>
          </cell>
          <cell r="T236">
            <v>4172</v>
          </cell>
          <cell r="U236">
            <v>10294</v>
          </cell>
          <cell r="V236">
            <v>6761</v>
          </cell>
          <cell r="W236">
            <v>7676</v>
          </cell>
          <cell r="X236">
            <v>18207</v>
          </cell>
          <cell r="Y236">
            <v>32658</v>
          </cell>
          <cell r="Z236">
            <v>16594</v>
          </cell>
          <cell r="AA236">
            <v>18594</v>
          </cell>
          <cell r="AB236">
            <v>9955</v>
          </cell>
          <cell r="AC236">
            <v>6102</v>
          </cell>
          <cell r="AD236">
            <v>2322</v>
          </cell>
          <cell r="AE236">
            <v>2921</v>
          </cell>
          <cell r="AF236">
            <v>8687</v>
          </cell>
          <cell r="AG236">
            <v>20031</v>
          </cell>
          <cell r="AH236">
            <v>5545</v>
          </cell>
          <cell r="AI236">
            <v>5374</v>
          </cell>
          <cell r="AJ236">
            <v>11002</v>
          </cell>
          <cell r="AK236">
            <v>25394</v>
          </cell>
          <cell r="AL236">
            <v>10138</v>
          </cell>
          <cell r="AM236">
            <v>35531</v>
          </cell>
          <cell r="AN236">
            <v>1732</v>
          </cell>
          <cell r="AO236">
            <v>10864</v>
          </cell>
          <cell r="AP236">
            <v>12595</v>
          </cell>
          <cell r="AQ236">
            <v>6585</v>
          </cell>
          <cell r="AR236">
            <v>20302</v>
          </cell>
          <cell r="AS236">
            <v>26890</v>
          </cell>
          <cell r="AT236">
            <v>13358</v>
          </cell>
          <cell r="AU236">
            <v>22701</v>
          </cell>
          <cell r="AV236">
            <v>20169</v>
          </cell>
          <cell r="AW236">
            <v>28056</v>
          </cell>
          <cell r="AX236">
            <v>3444</v>
          </cell>
          <cell r="AY236">
            <v>7284</v>
          </cell>
          <cell r="AZ236">
            <v>35784</v>
          </cell>
          <cell r="BA236">
            <v>384311</v>
          </cell>
          <cell r="BB236">
            <v>28939</v>
          </cell>
          <cell r="BC236">
            <v>-18</v>
          </cell>
          <cell r="BD236">
            <v>413233</v>
          </cell>
          <cell r="BE236">
            <v>-4.7</v>
          </cell>
          <cell r="BF236">
            <v>0.4</v>
          </cell>
          <cell r="BG236">
            <v>-3.9</v>
          </cell>
          <cell r="BH236">
            <v>1.1000000000000001</v>
          </cell>
          <cell r="BI236">
            <v>6.1</v>
          </cell>
          <cell r="BJ236">
            <v>4.3</v>
          </cell>
          <cell r="BK236">
            <v>-1.8</v>
          </cell>
          <cell r="BL236">
            <v>2.7</v>
          </cell>
          <cell r="BM236">
            <v>-4</v>
          </cell>
          <cell r="BN236">
            <v>2.2000000000000002</v>
          </cell>
          <cell r="BO236">
            <v>-0.4</v>
          </cell>
          <cell r="BP236">
            <v>-1.1000000000000001</v>
          </cell>
          <cell r="BQ236">
            <v>-3.1</v>
          </cell>
          <cell r="BR236">
            <v>-0.3</v>
          </cell>
          <cell r="BS236">
            <v>-0.8</v>
          </cell>
          <cell r="BT236">
            <v>-0.9</v>
          </cell>
          <cell r="BU236">
            <v>0.1</v>
          </cell>
          <cell r="BV236">
            <v>4.7</v>
          </cell>
          <cell r="BW236">
            <v>0.9</v>
          </cell>
          <cell r="BX236">
            <v>0.6</v>
          </cell>
          <cell r="BY236">
            <v>1.1000000000000001</v>
          </cell>
          <cell r="BZ236">
            <v>-3</v>
          </cell>
          <cell r="CA236">
            <v>1.2</v>
          </cell>
          <cell r="CB236">
            <v>0.4</v>
          </cell>
          <cell r="CC236">
            <v>1</v>
          </cell>
          <cell r="CD236">
            <v>1.1000000000000001</v>
          </cell>
          <cell r="CE236">
            <v>0.8</v>
          </cell>
          <cell r="CF236">
            <v>0.3</v>
          </cell>
          <cell r="CG236">
            <v>2.4</v>
          </cell>
          <cell r="CH236">
            <v>-1.4</v>
          </cell>
          <cell r="CI236">
            <v>-0.7</v>
          </cell>
          <cell r="CJ236">
            <v>-0.1</v>
          </cell>
          <cell r="CK236">
            <v>1.9</v>
          </cell>
          <cell r="CL236">
            <v>0.6</v>
          </cell>
          <cell r="CM236">
            <v>1.6</v>
          </cell>
          <cell r="CN236">
            <v>0.9</v>
          </cell>
          <cell r="CO236">
            <v>1.4</v>
          </cell>
          <cell r="CP236">
            <v>1</v>
          </cell>
          <cell r="CQ236">
            <v>2.2999999999999998</v>
          </cell>
          <cell r="CR236">
            <v>2</v>
          </cell>
          <cell r="CS236">
            <v>2.1</v>
          </cell>
          <cell r="CT236">
            <v>0.2</v>
          </cell>
          <cell r="CU236">
            <v>0.4</v>
          </cell>
          <cell r="CV236">
            <v>0.4</v>
          </cell>
          <cell r="CW236">
            <v>0.3</v>
          </cell>
          <cell r="CX236">
            <v>1.8</v>
          </cell>
          <cell r="CY236">
            <v>0.7</v>
          </cell>
          <cell r="CZ236">
            <v>0.7</v>
          </cell>
          <cell r="DA236">
            <v>1.7</v>
          </cell>
          <cell r="DB236">
            <v>-0.5</v>
          </cell>
          <cell r="DC236">
            <v>0.8</v>
          </cell>
          <cell r="DD236">
            <v>0.7</v>
          </cell>
          <cell r="DE236">
            <v>2.1</v>
          </cell>
          <cell r="DF236">
            <v>0.8</v>
          </cell>
          <cell r="DG236">
            <v>8161</v>
          </cell>
          <cell r="DH236">
            <v>1590</v>
          </cell>
          <cell r="DI236">
            <v>9752</v>
          </cell>
          <cell r="DJ236">
            <v>4220</v>
          </cell>
          <cell r="DK236">
            <v>6023</v>
          </cell>
          <cell r="DL236">
            <v>7884</v>
          </cell>
          <cell r="DM236">
            <v>3919</v>
          </cell>
          <cell r="DN236">
            <v>22176</v>
          </cell>
          <cell r="DO236">
            <v>1928</v>
          </cell>
          <cell r="DP236">
            <v>24099</v>
          </cell>
          <cell r="DQ236">
            <v>6203</v>
          </cell>
          <cell r="DR236">
            <v>4724</v>
          </cell>
          <cell r="DS236">
            <v>3868</v>
          </cell>
          <cell r="DT236">
            <v>4867</v>
          </cell>
          <cell r="DU236">
            <v>5452</v>
          </cell>
          <cell r="DV236">
            <v>25118</v>
          </cell>
          <cell r="DW236">
            <v>5705</v>
          </cell>
          <cell r="DX236">
            <v>435</v>
          </cell>
          <cell r="DY236">
            <v>4208</v>
          </cell>
          <cell r="DZ236">
            <v>10347</v>
          </cell>
          <cell r="EA236">
            <v>6765</v>
          </cell>
          <cell r="EB236">
            <v>7630</v>
          </cell>
          <cell r="EC236">
            <v>18367</v>
          </cell>
          <cell r="ED236">
            <v>32764</v>
          </cell>
          <cell r="EE236">
            <v>16611</v>
          </cell>
          <cell r="EF236">
            <v>18586</v>
          </cell>
          <cell r="EG236">
            <v>9897</v>
          </cell>
          <cell r="EH236">
            <v>6093</v>
          </cell>
          <cell r="EI236">
            <v>2317</v>
          </cell>
          <cell r="EJ236">
            <v>2928</v>
          </cell>
          <cell r="EK236">
            <v>8677</v>
          </cell>
          <cell r="EL236">
            <v>20014</v>
          </cell>
          <cell r="EM236">
            <v>5542</v>
          </cell>
          <cell r="EN236">
            <v>5529</v>
          </cell>
          <cell r="EO236">
            <v>11084</v>
          </cell>
          <cell r="EP236">
            <v>25367</v>
          </cell>
          <cell r="EQ236">
            <v>10149</v>
          </cell>
          <cell r="ER236">
            <v>35515</v>
          </cell>
          <cell r="ES236">
            <v>1708</v>
          </cell>
          <cell r="ET236">
            <v>10926</v>
          </cell>
          <cell r="EU236">
            <v>12634</v>
          </cell>
          <cell r="EV236">
            <v>6628</v>
          </cell>
          <cell r="EW236">
            <v>20206</v>
          </cell>
          <cell r="EX236">
            <v>26844</v>
          </cell>
          <cell r="EY236">
            <v>13318</v>
          </cell>
          <cell r="EZ236">
            <v>22616</v>
          </cell>
          <cell r="FA236">
            <v>20168</v>
          </cell>
          <cell r="FB236">
            <v>28064</v>
          </cell>
          <cell r="FC236">
            <v>3456</v>
          </cell>
          <cell r="FD236">
            <v>7315</v>
          </cell>
          <cell r="FE236">
            <v>35788</v>
          </cell>
          <cell r="FF236">
            <v>383796</v>
          </cell>
          <cell r="FG236">
            <v>28880</v>
          </cell>
          <cell r="FH236">
            <v>-182</v>
          </cell>
          <cell r="FI236">
            <v>412493</v>
          </cell>
          <cell r="FJ236">
            <v>-5.6</v>
          </cell>
          <cell r="FK236">
            <v>1.2</v>
          </cell>
          <cell r="FL236">
            <v>-4.5999999999999996</v>
          </cell>
          <cell r="FM236">
            <v>-0.1</v>
          </cell>
          <cell r="FN236">
            <v>4.9000000000000004</v>
          </cell>
          <cell r="FO236">
            <v>0.1</v>
          </cell>
          <cell r="FP236">
            <v>-7.1</v>
          </cell>
          <cell r="FQ236">
            <v>-0.5</v>
          </cell>
          <cell r="FR236">
            <v>-1.6</v>
          </cell>
          <cell r="FS236">
            <v>-0.6</v>
          </cell>
          <cell r="FT236">
            <v>-1.8</v>
          </cell>
          <cell r="FU236">
            <v>-5.8</v>
          </cell>
          <cell r="FV236">
            <v>-4.2</v>
          </cell>
          <cell r="FW236">
            <v>-1.8</v>
          </cell>
          <cell r="FX236">
            <v>4.9000000000000004</v>
          </cell>
          <cell r="FY236">
            <v>-1.6</v>
          </cell>
          <cell r="FZ236">
            <v>0.3</v>
          </cell>
          <cell r="GA236">
            <v>4.8</v>
          </cell>
          <cell r="GB236">
            <v>2.4</v>
          </cell>
          <cell r="GC236">
            <v>1.3</v>
          </cell>
          <cell r="GD236">
            <v>1</v>
          </cell>
          <cell r="GE236">
            <v>-3.8</v>
          </cell>
          <cell r="GF236">
            <v>2.2000000000000002</v>
          </cell>
          <cell r="GG236">
            <v>0.6</v>
          </cell>
          <cell r="GH236">
            <v>1.1000000000000001</v>
          </cell>
          <cell r="GI236">
            <v>1.1000000000000001</v>
          </cell>
          <cell r="GJ236">
            <v>-0.1</v>
          </cell>
          <cell r="GK236">
            <v>0</v>
          </cell>
          <cell r="GL236">
            <v>2</v>
          </cell>
          <cell r="GM236">
            <v>0</v>
          </cell>
          <cell r="GN236">
            <v>-0.9</v>
          </cell>
          <cell r="GO236">
            <v>-0.1</v>
          </cell>
          <cell r="GP236">
            <v>1.6</v>
          </cell>
          <cell r="GQ236">
            <v>3.5</v>
          </cell>
          <cell r="GR236">
            <v>3</v>
          </cell>
          <cell r="GS236">
            <v>0.8</v>
          </cell>
          <cell r="GT236">
            <v>2.2000000000000002</v>
          </cell>
          <cell r="GU236">
            <v>1.2</v>
          </cell>
          <cell r="GV236">
            <v>4.0999999999999996</v>
          </cell>
          <cell r="GW236">
            <v>1.1000000000000001</v>
          </cell>
          <cell r="GX236">
            <v>1.5</v>
          </cell>
          <cell r="GY236">
            <v>1.7</v>
          </cell>
          <cell r="GZ236">
            <v>0.1</v>
          </cell>
          <cell r="HA236">
            <v>0.6</v>
          </cell>
          <cell r="HB236">
            <v>0.2</v>
          </cell>
          <cell r="HC236">
            <v>2.1</v>
          </cell>
          <cell r="HD236">
            <v>0.6</v>
          </cell>
          <cell r="HE236">
            <v>0.4</v>
          </cell>
          <cell r="HF236">
            <v>2</v>
          </cell>
          <cell r="HG236">
            <v>0.5</v>
          </cell>
          <cell r="HH236">
            <v>0.7</v>
          </cell>
          <cell r="HI236">
            <v>0.5</v>
          </cell>
          <cell r="HJ236">
            <v>2</v>
          </cell>
          <cell r="HK236">
            <v>0.5</v>
          </cell>
          <cell r="HL236">
            <v>13064</v>
          </cell>
          <cell r="HM236">
            <v>1592</v>
          </cell>
          <cell r="HN236">
            <v>14642</v>
          </cell>
          <cell r="HO236">
            <v>4225</v>
          </cell>
          <cell r="HP236">
            <v>6133</v>
          </cell>
          <cell r="HQ236">
            <v>8021</v>
          </cell>
          <cell r="HR236">
            <v>4056</v>
          </cell>
          <cell r="HS236">
            <v>22633</v>
          </cell>
          <cell r="HT236">
            <v>1955</v>
          </cell>
          <cell r="HU236">
            <v>24584</v>
          </cell>
          <cell r="HV236">
            <v>6703</v>
          </cell>
          <cell r="HW236">
            <v>4770</v>
          </cell>
          <cell r="HX236">
            <v>3995</v>
          </cell>
          <cell r="HY236">
            <v>4994</v>
          </cell>
          <cell r="HZ236">
            <v>5698</v>
          </cell>
          <cell r="IA236">
            <v>26172</v>
          </cell>
          <cell r="IB236">
            <v>5552</v>
          </cell>
          <cell r="IC236">
            <v>387</v>
          </cell>
          <cell r="ID236">
            <v>4301</v>
          </cell>
          <cell r="IE236">
            <v>10237</v>
          </cell>
          <cell r="IF236">
            <v>7052</v>
          </cell>
          <cell r="IG236">
            <v>7805</v>
          </cell>
          <cell r="IH236">
            <v>19365</v>
          </cell>
          <cell r="II236">
            <v>34238</v>
          </cell>
          <cell r="IJ236">
            <v>17236</v>
          </cell>
          <cell r="IK236">
            <v>20339</v>
          </cell>
          <cell r="IL236">
            <v>10356</v>
          </cell>
          <cell r="IM236">
            <v>6281</v>
          </cell>
          <cell r="IN236">
            <v>2389</v>
          </cell>
          <cell r="IO236">
            <v>2976</v>
          </cell>
          <cell r="IP236">
            <v>9083</v>
          </cell>
          <cell r="IQ236">
            <v>20731</v>
          </cell>
        </row>
        <row r="237">
          <cell r="B237">
            <v>8355</v>
          </cell>
          <cell r="C237">
            <v>1599</v>
          </cell>
          <cell r="D237">
            <v>9955</v>
          </cell>
          <cell r="E237">
            <v>4330</v>
          </cell>
          <cell r="F237">
            <v>6208</v>
          </cell>
          <cell r="G237">
            <v>8387</v>
          </cell>
          <cell r="H237">
            <v>3832</v>
          </cell>
          <cell r="I237">
            <v>22689</v>
          </cell>
          <cell r="J237">
            <v>1884</v>
          </cell>
          <cell r="K237">
            <v>24572</v>
          </cell>
          <cell r="L237">
            <v>6337</v>
          </cell>
          <cell r="M237">
            <v>4736</v>
          </cell>
          <cell r="N237">
            <v>3802</v>
          </cell>
          <cell r="O237">
            <v>4810</v>
          </cell>
          <cell r="P237">
            <v>5387</v>
          </cell>
          <cell r="Q237">
            <v>25058</v>
          </cell>
          <cell r="R237">
            <v>5684</v>
          </cell>
          <cell r="S237">
            <v>451</v>
          </cell>
          <cell r="T237">
            <v>4171</v>
          </cell>
          <cell r="U237">
            <v>10307</v>
          </cell>
          <cell r="V237">
            <v>6791</v>
          </cell>
          <cell r="W237">
            <v>7382</v>
          </cell>
          <cell r="X237">
            <v>18190</v>
          </cell>
          <cell r="Y237">
            <v>32474</v>
          </cell>
          <cell r="Z237">
            <v>16821</v>
          </cell>
          <cell r="AA237">
            <v>18728</v>
          </cell>
          <cell r="AB237">
            <v>10071</v>
          </cell>
          <cell r="AC237">
            <v>6079</v>
          </cell>
          <cell r="AD237">
            <v>2348</v>
          </cell>
          <cell r="AE237">
            <v>2907</v>
          </cell>
          <cell r="AF237">
            <v>8660</v>
          </cell>
          <cell r="AG237">
            <v>19995</v>
          </cell>
          <cell r="AH237">
            <v>5676</v>
          </cell>
          <cell r="AI237">
            <v>5365</v>
          </cell>
          <cell r="AJ237">
            <v>11109</v>
          </cell>
          <cell r="AK237">
            <v>25631</v>
          </cell>
          <cell r="AL237">
            <v>10309</v>
          </cell>
          <cell r="AM237">
            <v>35942</v>
          </cell>
          <cell r="AN237">
            <v>1762</v>
          </cell>
          <cell r="AO237">
            <v>10946</v>
          </cell>
          <cell r="AP237">
            <v>12707</v>
          </cell>
          <cell r="AQ237">
            <v>6585</v>
          </cell>
          <cell r="AR237">
            <v>20630</v>
          </cell>
          <cell r="AS237">
            <v>27218</v>
          </cell>
          <cell r="AT237">
            <v>13437</v>
          </cell>
          <cell r="AU237">
            <v>23002</v>
          </cell>
          <cell r="AV237">
            <v>20285</v>
          </cell>
          <cell r="AW237">
            <v>28345</v>
          </cell>
          <cell r="AX237">
            <v>3478</v>
          </cell>
          <cell r="AY237">
            <v>7263</v>
          </cell>
          <cell r="AZ237">
            <v>36031</v>
          </cell>
          <cell r="BA237">
            <v>386923</v>
          </cell>
          <cell r="BB237">
            <v>29521</v>
          </cell>
          <cell r="BC237">
            <v>10</v>
          </cell>
          <cell r="BD237">
            <v>416447</v>
          </cell>
          <cell r="BE237">
            <v>0.7</v>
          </cell>
          <cell r="BF237">
            <v>1</v>
          </cell>
          <cell r="BG237">
            <v>0.8</v>
          </cell>
          <cell r="BH237">
            <v>1.7</v>
          </cell>
          <cell r="BI237">
            <v>3.4</v>
          </cell>
          <cell r="BJ237">
            <v>3.4</v>
          </cell>
          <cell r="BK237">
            <v>-3.5</v>
          </cell>
          <cell r="BL237">
            <v>1.3</v>
          </cell>
          <cell r="BM237">
            <v>-2.4</v>
          </cell>
          <cell r="BN237">
            <v>1</v>
          </cell>
          <cell r="BO237">
            <v>0.6</v>
          </cell>
          <cell r="BP237">
            <v>-1.2</v>
          </cell>
          <cell r="BQ237">
            <v>-1.3</v>
          </cell>
          <cell r="BR237">
            <v>-1.7</v>
          </cell>
          <cell r="BS237">
            <v>-0.9</v>
          </cell>
          <cell r="BT237">
            <v>-0.6</v>
          </cell>
          <cell r="BU237">
            <v>0</v>
          </cell>
          <cell r="BV237">
            <v>3.5</v>
          </cell>
          <cell r="BW237">
            <v>0</v>
          </cell>
          <cell r="BX237">
            <v>0.1</v>
          </cell>
          <cell r="BY237">
            <v>0.4</v>
          </cell>
          <cell r="BZ237">
            <v>-3.8</v>
          </cell>
          <cell r="CA237">
            <v>-0.1</v>
          </cell>
          <cell r="CB237">
            <v>-0.6</v>
          </cell>
          <cell r="CC237">
            <v>1.4</v>
          </cell>
          <cell r="CD237">
            <v>0.7</v>
          </cell>
          <cell r="CE237">
            <v>1.2</v>
          </cell>
          <cell r="CF237">
            <v>-0.4</v>
          </cell>
          <cell r="CG237">
            <v>1.1000000000000001</v>
          </cell>
          <cell r="CH237">
            <v>-0.5</v>
          </cell>
          <cell r="CI237">
            <v>-0.3</v>
          </cell>
          <cell r="CJ237">
            <v>-0.2</v>
          </cell>
          <cell r="CK237">
            <v>2.4</v>
          </cell>
          <cell r="CL237">
            <v>-0.2</v>
          </cell>
          <cell r="CM237">
            <v>1</v>
          </cell>
          <cell r="CN237">
            <v>0.9</v>
          </cell>
          <cell r="CO237">
            <v>1.7</v>
          </cell>
          <cell r="CP237">
            <v>1.2</v>
          </cell>
          <cell r="CQ237">
            <v>1.7</v>
          </cell>
          <cell r="CR237">
            <v>0.7</v>
          </cell>
          <cell r="CS237">
            <v>0.9</v>
          </cell>
          <cell r="CT237">
            <v>0</v>
          </cell>
          <cell r="CU237">
            <v>1.6</v>
          </cell>
          <cell r="CV237">
            <v>1.2</v>
          </cell>
          <cell r="CW237">
            <v>0.6</v>
          </cell>
          <cell r="CX237">
            <v>1.3</v>
          </cell>
          <cell r="CY237">
            <v>0.6</v>
          </cell>
          <cell r="CZ237">
            <v>1</v>
          </cell>
          <cell r="DA237">
            <v>1</v>
          </cell>
          <cell r="DB237">
            <v>-0.3</v>
          </cell>
          <cell r="DC237">
            <v>0.7</v>
          </cell>
          <cell r="DD237">
            <v>0.7</v>
          </cell>
          <cell r="DE237">
            <v>2</v>
          </cell>
          <cell r="DF237">
            <v>0.8</v>
          </cell>
          <cell r="DG237">
            <v>8355</v>
          </cell>
          <cell r="DH237">
            <v>1603</v>
          </cell>
          <cell r="DI237">
            <v>9959</v>
          </cell>
          <cell r="DJ237">
            <v>4340</v>
          </cell>
          <cell r="DK237">
            <v>6320</v>
          </cell>
          <cell r="DL237">
            <v>8681</v>
          </cell>
          <cell r="DM237">
            <v>3801</v>
          </cell>
          <cell r="DN237">
            <v>22980</v>
          </cell>
          <cell r="DO237">
            <v>1910</v>
          </cell>
          <cell r="DP237">
            <v>24886</v>
          </cell>
          <cell r="DQ237">
            <v>6410</v>
          </cell>
          <cell r="DR237">
            <v>4654</v>
          </cell>
          <cell r="DS237">
            <v>3693</v>
          </cell>
          <cell r="DT237">
            <v>4860</v>
          </cell>
          <cell r="DU237">
            <v>5414</v>
          </cell>
          <cell r="DV237">
            <v>25031</v>
          </cell>
          <cell r="DW237">
            <v>5659</v>
          </cell>
          <cell r="DX237">
            <v>459</v>
          </cell>
          <cell r="DY237">
            <v>4154</v>
          </cell>
          <cell r="DZ237">
            <v>10274</v>
          </cell>
          <cell r="EA237">
            <v>6865</v>
          </cell>
          <cell r="EB237">
            <v>7373</v>
          </cell>
          <cell r="EC237">
            <v>18175</v>
          </cell>
          <cell r="ED237">
            <v>32435</v>
          </cell>
          <cell r="EE237">
            <v>16745</v>
          </cell>
          <cell r="EF237">
            <v>18765</v>
          </cell>
          <cell r="EG237">
            <v>10081</v>
          </cell>
          <cell r="EH237">
            <v>6122</v>
          </cell>
          <cell r="EI237">
            <v>2368</v>
          </cell>
          <cell r="EJ237">
            <v>2906</v>
          </cell>
          <cell r="EK237">
            <v>8577</v>
          </cell>
          <cell r="EL237">
            <v>19972</v>
          </cell>
          <cell r="EM237">
            <v>5682</v>
          </cell>
          <cell r="EN237">
            <v>5407</v>
          </cell>
          <cell r="EO237">
            <v>11101</v>
          </cell>
          <cell r="EP237">
            <v>25652</v>
          </cell>
          <cell r="EQ237">
            <v>10327</v>
          </cell>
          <cell r="ER237">
            <v>35981</v>
          </cell>
          <cell r="ES237">
            <v>1850</v>
          </cell>
          <cell r="ET237">
            <v>10685</v>
          </cell>
          <cell r="EU237">
            <v>12534</v>
          </cell>
          <cell r="EV237">
            <v>6593</v>
          </cell>
          <cell r="EW237">
            <v>20562</v>
          </cell>
          <cell r="EX237">
            <v>27162</v>
          </cell>
          <cell r="EY237">
            <v>13400</v>
          </cell>
          <cell r="EZ237">
            <v>23308</v>
          </cell>
          <cell r="FA237">
            <v>20284</v>
          </cell>
          <cell r="FB237">
            <v>28178</v>
          </cell>
          <cell r="FC237">
            <v>3473</v>
          </cell>
          <cell r="FD237">
            <v>7183</v>
          </cell>
          <cell r="FE237">
            <v>36031</v>
          </cell>
          <cell r="FF237">
            <v>387106</v>
          </cell>
          <cell r="FG237">
            <v>29484</v>
          </cell>
          <cell r="FH237">
            <v>156</v>
          </cell>
          <cell r="FI237">
            <v>416739</v>
          </cell>
          <cell r="FJ237">
            <v>2.4</v>
          </cell>
          <cell r="FK237">
            <v>0.8</v>
          </cell>
          <cell r="FL237">
            <v>2.1</v>
          </cell>
          <cell r="FM237">
            <v>2.8</v>
          </cell>
          <cell r="FN237">
            <v>4.9000000000000004</v>
          </cell>
          <cell r="FO237">
            <v>10.1</v>
          </cell>
          <cell r="FP237">
            <v>-3</v>
          </cell>
          <cell r="FQ237">
            <v>3.6</v>
          </cell>
          <cell r="FR237">
            <v>-0.9</v>
          </cell>
          <cell r="FS237">
            <v>3.3</v>
          </cell>
          <cell r="FT237">
            <v>3.3</v>
          </cell>
          <cell r="FU237">
            <v>-1.5</v>
          </cell>
          <cell r="FV237">
            <v>-4.5</v>
          </cell>
          <cell r="FW237">
            <v>-0.2</v>
          </cell>
          <cell r="FX237">
            <v>-0.7</v>
          </cell>
          <cell r="FY237">
            <v>-0.3</v>
          </cell>
          <cell r="FZ237">
            <v>-0.8</v>
          </cell>
          <cell r="GA237">
            <v>5.7</v>
          </cell>
          <cell r="GB237">
            <v>-1.3</v>
          </cell>
          <cell r="GC237">
            <v>-0.7</v>
          </cell>
          <cell r="GD237">
            <v>1.5</v>
          </cell>
          <cell r="GE237">
            <v>-3.4</v>
          </cell>
          <cell r="GF237">
            <v>-1</v>
          </cell>
          <cell r="GG237">
            <v>-1</v>
          </cell>
          <cell r="GH237">
            <v>0.8</v>
          </cell>
          <cell r="GI237">
            <v>1</v>
          </cell>
          <cell r="GJ237">
            <v>1.9</v>
          </cell>
          <cell r="GK237">
            <v>0.5</v>
          </cell>
          <cell r="GL237">
            <v>2.2000000000000002</v>
          </cell>
          <cell r="GM237">
            <v>-0.8</v>
          </cell>
          <cell r="GN237">
            <v>-1.2</v>
          </cell>
          <cell r="GO237">
            <v>-0.2</v>
          </cell>
          <cell r="GP237">
            <v>2.5</v>
          </cell>
          <cell r="GQ237">
            <v>-2.2000000000000002</v>
          </cell>
          <cell r="GR237">
            <v>0.2</v>
          </cell>
          <cell r="GS237">
            <v>1.1000000000000001</v>
          </cell>
          <cell r="GT237">
            <v>1.8</v>
          </cell>
          <cell r="GU237">
            <v>1.3</v>
          </cell>
          <cell r="GV237">
            <v>8.3000000000000007</v>
          </cell>
          <cell r="GW237">
            <v>-2.2000000000000002</v>
          </cell>
          <cell r="GX237">
            <v>-0.8</v>
          </cell>
          <cell r="GY237">
            <v>-0.5</v>
          </cell>
          <cell r="GZ237">
            <v>1.8</v>
          </cell>
          <cell r="HA237">
            <v>1.2</v>
          </cell>
          <cell r="HB237">
            <v>0.6</v>
          </cell>
          <cell r="HC237">
            <v>3.1</v>
          </cell>
          <cell r="HD237">
            <v>0.6</v>
          </cell>
          <cell r="HE237">
            <v>0.4</v>
          </cell>
          <cell r="HF237">
            <v>0.5</v>
          </cell>
          <cell r="HG237">
            <v>-1.8</v>
          </cell>
          <cell r="HH237">
            <v>0.7</v>
          </cell>
          <cell r="HI237">
            <v>0.9</v>
          </cell>
          <cell r="HJ237">
            <v>2.1</v>
          </cell>
          <cell r="HK237">
            <v>1</v>
          </cell>
          <cell r="HL237">
            <v>7793</v>
          </cell>
          <cell r="HM237">
            <v>1604</v>
          </cell>
          <cell r="HN237">
            <v>9399</v>
          </cell>
          <cell r="HO237">
            <v>4190</v>
          </cell>
          <cell r="HP237">
            <v>6170</v>
          </cell>
          <cell r="HQ237">
            <v>8116</v>
          </cell>
          <cell r="HR237">
            <v>3607</v>
          </cell>
          <cell r="HS237">
            <v>21975</v>
          </cell>
          <cell r="HT237">
            <v>1837</v>
          </cell>
          <cell r="HU237">
            <v>23807</v>
          </cell>
          <cell r="HV237">
            <v>6146</v>
          </cell>
          <cell r="HW237">
            <v>4512</v>
          </cell>
          <cell r="HX237">
            <v>3422</v>
          </cell>
          <cell r="HY237">
            <v>4454</v>
          </cell>
          <cell r="HZ237">
            <v>4914</v>
          </cell>
          <cell r="IA237">
            <v>23441</v>
          </cell>
          <cell r="IB237">
            <v>5755</v>
          </cell>
          <cell r="IC237">
            <v>384</v>
          </cell>
          <cell r="ID237">
            <v>4252</v>
          </cell>
          <cell r="IE237">
            <v>10388</v>
          </cell>
          <cell r="IF237">
            <v>6249</v>
          </cell>
          <cell r="IG237">
            <v>6965</v>
          </cell>
          <cell r="IH237">
            <v>16644</v>
          </cell>
          <cell r="II237">
            <v>29871</v>
          </cell>
          <cell r="IJ237">
            <v>15873</v>
          </cell>
          <cell r="IK237">
            <v>18086</v>
          </cell>
          <cell r="IL237">
            <v>9874</v>
          </cell>
          <cell r="IM237">
            <v>5798</v>
          </cell>
          <cell r="IN237">
            <v>2305</v>
          </cell>
          <cell r="IO237">
            <v>2784</v>
          </cell>
          <cell r="IP237">
            <v>8291</v>
          </cell>
          <cell r="IQ237">
            <v>19177</v>
          </cell>
        </row>
        <row r="238">
          <cell r="B238">
            <v>8876</v>
          </cell>
          <cell r="C238">
            <v>1634</v>
          </cell>
          <cell r="D238">
            <v>10509</v>
          </cell>
          <cell r="E238">
            <v>4398</v>
          </cell>
          <cell r="F238">
            <v>6261</v>
          </cell>
          <cell r="G238">
            <v>8535</v>
          </cell>
          <cell r="H238">
            <v>3719</v>
          </cell>
          <cell r="I238">
            <v>22783</v>
          </cell>
          <cell r="J238">
            <v>1814</v>
          </cell>
          <cell r="K238">
            <v>24593</v>
          </cell>
          <cell r="L238">
            <v>6458</v>
          </cell>
          <cell r="M238">
            <v>4691</v>
          </cell>
          <cell r="N238">
            <v>3822</v>
          </cell>
          <cell r="O238">
            <v>4654</v>
          </cell>
          <cell r="P238">
            <v>5299</v>
          </cell>
          <cell r="Q238">
            <v>24954</v>
          </cell>
          <cell r="R238">
            <v>5677</v>
          </cell>
          <cell r="S238">
            <v>456</v>
          </cell>
          <cell r="T238">
            <v>4141</v>
          </cell>
          <cell r="U238">
            <v>10275</v>
          </cell>
          <cell r="V238">
            <v>6782</v>
          </cell>
          <cell r="W238">
            <v>7067</v>
          </cell>
          <cell r="X238">
            <v>17879</v>
          </cell>
          <cell r="Y238">
            <v>31879</v>
          </cell>
          <cell r="Z238">
            <v>17132</v>
          </cell>
          <cell r="AA238">
            <v>18775</v>
          </cell>
          <cell r="AB238">
            <v>10149</v>
          </cell>
          <cell r="AC238">
            <v>6057</v>
          </cell>
          <cell r="AD238">
            <v>2347</v>
          </cell>
          <cell r="AE238">
            <v>2910</v>
          </cell>
          <cell r="AF238">
            <v>8717</v>
          </cell>
          <cell r="AG238">
            <v>20033</v>
          </cell>
          <cell r="AH238">
            <v>5829</v>
          </cell>
          <cell r="AI238">
            <v>5303</v>
          </cell>
          <cell r="AJ238">
            <v>11152</v>
          </cell>
          <cell r="AK238">
            <v>25855</v>
          </cell>
          <cell r="AL238">
            <v>10428</v>
          </cell>
          <cell r="AM238">
            <v>36285</v>
          </cell>
          <cell r="AN238">
            <v>1770</v>
          </cell>
          <cell r="AO238">
            <v>10958</v>
          </cell>
          <cell r="AP238">
            <v>12729</v>
          </cell>
          <cell r="AQ238">
            <v>6667</v>
          </cell>
          <cell r="AR238">
            <v>20992</v>
          </cell>
          <cell r="AS238">
            <v>27659</v>
          </cell>
          <cell r="AT238">
            <v>13454</v>
          </cell>
          <cell r="AU238">
            <v>23117</v>
          </cell>
          <cell r="AV238">
            <v>20378</v>
          </cell>
          <cell r="AW238">
            <v>28809</v>
          </cell>
          <cell r="AX238">
            <v>3491</v>
          </cell>
          <cell r="AY238">
            <v>7248</v>
          </cell>
          <cell r="AZ238">
            <v>36253</v>
          </cell>
          <cell r="BA238">
            <v>389046</v>
          </cell>
          <cell r="BB238">
            <v>29796</v>
          </cell>
          <cell r="BC238">
            <v>-88</v>
          </cell>
          <cell r="BD238">
            <v>418748</v>
          </cell>
          <cell r="BE238">
            <v>6.2</v>
          </cell>
          <cell r="BF238">
            <v>2.1</v>
          </cell>
          <cell r="BG238">
            <v>5.6</v>
          </cell>
          <cell r="BH238">
            <v>1.6</v>
          </cell>
          <cell r="BI238">
            <v>0.9</v>
          </cell>
          <cell r="BJ238">
            <v>1.8</v>
          </cell>
          <cell r="BK238">
            <v>-2.9</v>
          </cell>
          <cell r="BL238">
            <v>0.4</v>
          </cell>
          <cell r="BM238">
            <v>-3.7</v>
          </cell>
          <cell r="BN238">
            <v>0.1</v>
          </cell>
          <cell r="BO238">
            <v>1.9</v>
          </cell>
          <cell r="BP238">
            <v>-1</v>
          </cell>
          <cell r="BQ238">
            <v>0.5</v>
          </cell>
          <cell r="BR238">
            <v>-3.2</v>
          </cell>
          <cell r="BS238">
            <v>-1.6</v>
          </cell>
          <cell r="BT238">
            <v>-0.4</v>
          </cell>
          <cell r="BU238">
            <v>-0.1</v>
          </cell>
          <cell r="BV238">
            <v>1</v>
          </cell>
          <cell r="BW238">
            <v>-0.7</v>
          </cell>
          <cell r="BX238">
            <v>-0.3</v>
          </cell>
          <cell r="BY238">
            <v>-0.1</v>
          </cell>
          <cell r="BZ238">
            <v>-4.3</v>
          </cell>
          <cell r="CA238">
            <v>-1.7</v>
          </cell>
          <cell r="CB238">
            <v>-1.8</v>
          </cell>
          <cell r="CC238">
            <v>1.8</v>
          </cell>
          <cell r="CD238">
            <v>0.3</v>
          </cell>
          <cell r="CE238">
            <v>0.8</v>
          </cell>
          <cell r="CF238">
            <v>-0.4</v>
          </cell>
          <cell r="CG238">
            <v>0</v>
          </cell>
          <cell r="CH238">
            <v>0.1</v>
          </cell>
          <cell r="CI238">
            <v>0.7</v>
          </cell>
          <cell r="CJ238">
            <v>0.2</v>
          </cell>
          <cell r="CK238">
            <v>2.7</v>
          </cell>
          <cell r="CL238">
            <v>-1.2</v>
          </cell>
          <cell r="CM238">
            <v>0.4</v>
          </cell>
          <cell r="CN238">
            <v>0.9</v>
          </cell>
          <cell r="CO238">
            <v>1.2</v>
          </cell>
          <cell r="CP238">
            <v>1</v>
          </cell>
          <cell r="CQ238">
            <v>0.5</v>
          </cell>
          <cell r="CR238">
            <v>0.1</v>
          </cell>
          <cell r="CS238">
            <v>0.2</v>
          </cell>
          <cell r="CT238">
            <v>1.2</v>
          </cell>
          <cell r="CU238">
            <v>1.8</v>
          </cell>
          <cell r="CV238">
            <v>1.6</v>
          </cell>
          <cell r="CW238">
            <v>0.1</v>
          </cell>
          <cell r="CX238">
            <v>0.5</v>
          </cell>
          <cell r="CY238">
            <v>0.5</v>
          </cell>
          <cell r="CZ238">
            <v>1.6</v>
          </cell>
          <cell r="DA238">
            <v>0.4</v>
          </cell>
          <cell r="DB238">
            <v>-0.2</v>
          </cell>
          <cell r="DC238">
            <v>0.6</v>
          </cell>
          <cell r="DD238">
            <v>0.5</v>
          </cell>
          <cell r="DE238">
            <v>0.9</v>
          </cell>
          <cell r="DF238">
            <v>0.6</v>
          </cell>
          <cell r="DG238">
            <v>8809</v>
          </cell>
          <cell r="DH238">
            <v>1601</v>
          </cell>
          <cell r="DI238">
            <v>10410</v>
          </cell>
          <cell r="DJ238">
            <v>4438</v>
          </cell>
          <cell r="DK238">
            <v>6178</v>
          </cell>
          <cell r="DL238">
            <v>8435</v>
          </cell>
          <cell r="DM238">
            <v>3734</v>
          </cell>
          <cell r="DN238">
            <v>22597</v>
          </cell>
          <cell r="DO238">
            <v>1825</v>
          </cell>
          <cell r="DP238">
            <v>24419</v>
          </cell>
          <cell r="DQ238">
            <v>6460</v>
          </cell>
          <cell r="DR238">
            <v>4806</v>
          </cell>
          <cell r="DS238">
            <v>3851</v>
          </cell>
          <cell r="DT238">
            <v>4633</v>
          </cell>
          <cell r="DU238">
            <v>5277</v>
          </cell>
          <cell r="DV238">
            <v>25025</v>
          </cell>
          <cell r="DW238">
            <v>5689</v>
          </cell>
          <cell r="DX238">
            <v>449</v>
          </cell>
          <cell r="DY238">
            <v>4175</v>
          </cell>
          <cell r="DZ238">
            <v>10314</v>
          </cell>
          <cell r="EA238">
            <v>7044</v>
          </cell>
          <cell r="EB238">
            <v>7231</v>
          </cell>
          <cell r="EC238">
            <v>17855</v>
          </cell>
          <cell r="ED238">
            <v>32146</v>
          </cell>
          <cell r="EE238">
            <v>17184</v>
          </cell>
          <cell r="EF238">
            <v>18808</v>
          </cell>
          <cell r="EG238">
            <v>10158</v>
          </cell>
          <cell r="EH238">
            <v>6010</v>
          </cell>
          <cell r="EI238">
            <v>2336</v>
          </cell>
          <cell r="EJ238">
            <v>2902</v>
          </cell>
          <cell r="EK238">
            <v>8803</v>
          </cell>
          <cell r="EL238">
            <v>20054</v>
          </cell>
          <cell r="EM238">
            <v>5786</v>
          </cell>
          <cell r="EN238">
            <v>5336</v>
          </cell>
          <cell r="EO238">
            <v>11129</v>
          </cell>
          <cell r="EP238">
            <v>25895</v>
          </cell>
          <cell r="EQ238">
            <v>10482</v>
          </cell>
          <cell r="ER238">
            <v>36380</v>
          </cell>
          <cell r="ES238">
            <v>1736</v>
          </cell>
          <cell r="ET238">
            <v>11242</v>
          </cell>
          <cell r="EU238">
            <v>12980</v>
          </cell>
          <cell r="EV238">
            <v>6630</v>
          </cell>
          <cell r="EW238">
            <v>21216</v>
          </cell>
          <cell r="EX238">
            <v>27840</v>
          </cell>
          <cell r="EY238">
            <v>13557</v>
          </cell>
          <cell r="EZ238">
            <v>23053</v>
          </cell>
          <cell r="FA238">
            <v>20384</v>
          </cell>
          <cell r="FB238">
            <v>28865</v>
          </cell>
          <cell r="FC238">
            <v>3494</v>
          </cell>
          <cell r="FD238">
            <v>7398</v>
          </cell>
          <cell r="FE238">
            <v>36255</v>
          </cell>
          <cell r="FF238">
            <v>390017</v>
          </cell>
          <cell r="FG238">
            <v>30146</v>
          </cell>
          <cell r="FH238">
            <v>-233</v>
          </cell>
          <cell r="FI238">
            <v>419923</v>
          </cell>
          <cell r="FJ238">
            <v>5.4</v>
          </cell>
          <cell r="FK238">
            <v>-0.1</v>
          </cell>
          <cell r="FL238">
            <v>4.5</v>
          </cell>
          <cell r="FM238">
            <v>2.2999999999999998</v>
          </cell>
          <cell r="FN238">
            <v>-2.2999999999999998</v>
          </cell>
          <cell r="FO238">
            <v>-2.8</v>
          </cell>
          <cell r="FP238">
            <v>-1.8</v>
          </cell>
          <cell r="FQ238">
            <v>-1.7</v>
          </cell>
          <cell r="FR238">
            <v>-4.5</v>
          </cell>
          <cell r="FS238">
            <v>-1.9</v>
          </cell>
          <cell r="FT238">
            <v>0.8</v>
          </cell>
          <cell r="FU238">
            <v>3.3</v>
          </cell>
          <cell r="FV238">
            <v>4.3</v>
          </cell>
          <cell r="FW238">
            <v>-4.7</v>
          </cell>
          <cell r="FX238">
            <v>-2.5</v>
          </cell>
          <cell r="FY238">
            <v>0</v>
          </cell>
          <cell r="FZ238">
            <v>0.5</v>
          </cell>
          <cell r="GA238">
            <v>-2.2999999999999998</v>
          </cell>
          <cell r="GB238">
            <v>0.5</v>
          </cell>
          <cell r="GC238">
            <v>0.4</v>
          </cell>
          <cell r="GD238">
            <v>2.6</v>
          </cell>
          <cell r="GE238">
            <v>-1.9</v>
          </cell>
          <cell r="GF238">
            <v>-1.8</v>
          </cell>
          <cell r="GG238">
            <v>-0.9</v>
          </cell>
          <cell r="GH238">
            <v>2.6</v>
          </cell>
          <cell r="GI238">
            <v>0.2</v>
          </cell>
          <cell r="GJ238">
            <v>0.8</v>
          </cell>
          <cell r="GK238">
            <v>-1.8</v>
          </cell>
          <cell r="GL238">
            <v>-1.4</v>
          </cell>
          <cell r="GM238">
            <v>-0.1</v>
          </cell>
          <cell r="GN238">
            <v>2.6</v>
          </cell>
          <cell r="GO238">
            <v>0.4</v>
          </cell>
          <cell r="GP238">
            <v>1.8</v>
          </cell>
          <cell r="GQ238">
            <v>-1.3</v>
          </cell>
          <cell r="GR238">
            <v>0.2</v>
          </cell>
          <cell r="GS238">
            <v>0.9</v>
          </cell>
          <cell r="GT238">
            <v>1.5</v>
          </cell>
          <cell r="GU238">
            <v>1.1000000000000001</v>
          </cell>
          <cell r="GV238">
            <v>-6.2</v>
          </cell>
          <cell r="GW238">
            <v>5.2</v>
          </cell>
          <cell r="GX238">
            <v>3.6</v>
          </cell>
          <cell r="GY238">
            <v>0.6</v>
          </cell>
          <cell r="GZ238">
            <v>3.2</v>
          </cell>
          <cell r="HA238">
            <v>2.5</v>
          </cell>
          <cell r="HB238">
            <v>1.2</v>
          </cell>
          <cell r="HC238">
            <v>-1.1000000000000001</v>
          </cell>
          <cell r="HD238">
            <v>0.5</v>
          </cell>
          <cell r="HE238">
            <v>2.4</v>
          </cell>
          <cell r="HF238">
            <v>0.6</v>
          </cell>
          <cell r="HG238">
            <v>3</v>
          </cell>
          <cell r="HH238">
            <v>0.6</v>
          </cell>
          <cell r="HI238">
            <v>0.8</v>
          </cell>
          <cell r="HJ238">
            <v>2.2000000000000002</v>
          </cell>
          <cell r="HK238">
            <v>0.8</v>
          </cell>
          <cell r="HL238">
            <v>7474</v>
          </cell>
          <cell r="HM238">
            <v>1596</v>
          </cell>
          <cell r="HN238">
            <v>9072</v>
          </cell>
          <cell r="HO238">
            <v>4456</v>
          </cell>
          <cell r="HP238">
            <v>5975</v>
          </cell>
          <cell r="HQ238">
            <v>8637</v>
          </cell>
          <cell r="HR238">
            <v>3749</v>
          </cell>
          <cell r="HS238">
            <v>22530</v>
          </cell>
          <cell r="HT238">
            <v>1878</v>
          </cell>
          <cell r="HU238">
            <v>24398</v>
          </cell>
          <cell r="HV238">
            <v>6336</v>
          </cell>
          <cell r="HW238">
            <v>4785</v>
          </cell>
          <cell r="HX238">
            <v>3899</v>
          </cell>
          <cell r="HY238">
            <v>4710</v>
          </cell>
          <cell r="HZ238">
            <v>5265</v>
          </cell>
          <cell r="IA238">
            <v>24997</v>
          </cell>
          <cell r="IB238">
            <v>5615</v>
          </cell>
          <cell r="IC238">
            <v>475</v>
          </cell>
          <cell r="ID238">
            <v>4106</v>
          </cell>
          <cell r="IE238">
            <v>10197</v>
          </cell>
          <cell r="IF238">
            <v>7125</v>
          </cell>
          <cell r="IG238">
            <v>7566</v>
          </cell>
          <cell r="IH238">
            <v>18155</v>
          </cell>
          <cell r="II238">
            <v>32854</v>
          </cell>
          <cell r="IJ238">
            <v>17357</v>
          </cell>
          <cell r="IK238">
            <v>18117</v>
          </cell>
          <cell r="IL238">
            <v>9847</v>
          </cell>
          <cell r="IM238">
            <v>6020</v>
          </cell>
          <cell r="IN238">
            <v>2234</v>
          </cell>
          <cell r="IO238">
            <v>2898</v>
          </cell>
          <cell r="IP238">
            <v>8727</v>
          </cell>
          <cell r="IQ238">
            <v>19881</v>
          </cell>
        </row>
        <row r="239">
          <cell r="B239">
            <v>9602</v>
          </cell>
          <cell r="C239">
            <v>1672</v>
          </cell>
          <cell r="D239">
            <v>11274</v>
          </cell>
          <cell r="E239">
            <v>4447</v>
          </cell>
          <cell r="F239">
            <v>6330</v>
          </cell>
          <cell r="G239">
            <v>8639</v>
          </cell>
          <cell r="H239">
            <v>3691</v>
          </cell>
          <cell r="I239">
            <v>23036</v>
          </cell>
          <cell r="J239">
            <v>1702</v>
          </cell>
          <cell r="K239">
            <v>24737</v>
          </cell>
          <cell r="L239">
            <v>6567</v>
          </cell>
          <cell r="M239">
            <v>4674</v>
          </cell>
          <cell r="N239">
            <v>3837</v>
          </cell>
          <cell r="O239">
            <v>4505</v>
          </cell>
          <cell r="P239">
            <v>5221</v>
          </cell>
          <cell r="Q239">
            <v>24787</v>
          </cell>
          <cell r="R239">
            <v>5696</v>
          </cell>
          <cell r="S239">
            <v>450</v>
          </cell>
          <cell r="T239">
            <v>4128</v>
          </cell>
          <cell r="U239">
            <v>10274</v>
          </cell>
          <cell r="V239">
            <v>6814</v>
          </cell>
          <cell r="W239">
            <v>6828</v>
          </cell>
          <cell r="X239">
            <v>17493</v>
          </cell>
          <cell r="Y239">
            <v>31238</v>
          </cell>
          <cell r="Z239">
            <v>17477</v>
          </cell>
          <cell r="AA239">
            <v>18783</v>
          </cell>
          <cell r="AB239">
            <v>10144</v>
          </cell>
          <cell r="AC239">
            <v>6075</v>
          </cell>
          <cell r="AD239">
            <v>2339</v>
          </cell>
          <cell r="AE239">
            <v>2932</v>
          </cell>
          <cell r="AF239">
            <v>8832</v>
          </cell>
          <cell r="AG239">
            <v>20180</v>
          </cell>
          <cell r="AH239">
            <v>5964</v>
          </cell>
          <cell r="AI239">
            <v>5207</v>
          </cell>
          <cell r="AJ239">
            <v>11161</v>
          </cell>
          <cell r="AK239">
            <v>26076</v>
          </cell>
          <cell r="AL239">
            <v>10489</v>
          </cell>
          <cell r="AM239">
            <v>36566</v>
          </cell>
          <cell r="AN239">
            <v>1779</v>
          </cell>
          <cell r="AO239">
            <v>10998</v>
          </cell>
          <cell r="AP239">
            <v>12778</v>
          </cell>
          <cell r="AQ239">
            <v>6829</v>
          </cell>
          <cell r="AR239">
            <v>21283</v>
          </cell>
          <cell r="AS239">
            <v>28110</v>
          </cell>
          <cell r="AT239">
            <v>13367</v>
          </cell>
          <cell r="AU239">
            <v>23148</v>
          </cell>
          <cell r="AV239">
            <v>20465</v>
          </cell>
          <cell r="AW239">
            <v>29349</v>
          </cell>
          <cell r="AX239">
            <v>3492</v>
          </cell>
          <cell r="AY239">
            <v>7223</v>
          </cell>
          <cell r="AZ239">
            <v>36461</v>
          </cell>
          <cell r="BA239">
            <v>391091</v>
          </cell>
          <cell r="BB239">
            <v>29651</v>
          </cell>
          <cell r="BC239">
            <v>-301</v>
          </cell>
          <cell r="BD239">
            <v>420438</v>
          </cell>
          <cell r="BE239">
            <v>8.1999999999999993</v>
          </cell>
          <cell r="BF239">
            <v>2.2999999999999998</v>
          </cell>
          <cell r="BG239">
            <v>7.3</v>
          </cell>
          <cell r="BH239">
            <v>1.1000000000000001</v>
          </cell>
          <cell r="BI239">
            <v>1.1000000000000001</v>
          </cell>
          <cell r="BJ239">
            <v>1.2</v>
          </cell>
          <cell r="BK239">
            <v>-0.8</v>
          </cell>
          <cell r="BL239">
            <v>1.1000000000000001</v>
          </cell>
          <cell r="BM239">
            <v>-6.2</v>
          </cell>
          <cell r="BN239">
            <v>0.6</v>
          </cell>
          <cell r="BO239">
            <v>1.7</v>
          </cell>
          <cell r="BP239">
            <v>-0.4</v>
          </cell>
          <cell r="BQ239">
            <v>0.4</v>
          </cell>
          <cell r="BR239">
            <v>-3.2</v>
          </cell>
          <cell r="BS239">
            <v>-1.5</v>
          </cell>
          <cell r="BT239">
            <v>-0.7</v>
          </cell>
          <cell r="BU239">
            <v>0.3</v>
          </cell>
          <cell r="BV239">
            <v>-1.3</v>
          </cell>
          <cell r="BW239">
            <v>-0.3</v>
          </cell>
          <cell r="BX239">
            <v>0</v>
          </cell>
          <cell r="BY239">
            <v>0.5</v>
          </cell>
          <cell r="BZ239">
            <v>-3.4</v>
          </cell>
          <cell r="CA239">
            <v>-2.2000000000000002</v>
          </cell>
          <cell r="CB239">
            <v>-2</v>
          </cell>
          <cell r="CC239">
            <v>2</v>
          </cell>
          <cell r="CD239">
            <v>0</v>
          </cell>
          <cell r="CE239">
            <v>-0.1</v>
          </cell>
          <cell r="CF239">
            <v>0.3</v>
          </cell>
          <cell r="CG239">
            <v>-0.3</v>
          </cell>
          <cell r="CH239">
            <v>0.7</v>
          </cell>
          <cell r="CI239">
            <v>1.3</v>
          </cell>
          <cell r="CJ239">
            <v>0.7</v>
          </cell>
          <cell r="CK239">
            <v>2.2999999999999998</v>
          </cell>
          <cell r="CL239">
            <v>-1.8</v>
          </cell>
          <cell r="CM239">
            <v>0.1</v>
          </cell>
          <cell r="CN239">
            <v>0.9</v>
          </cell>
          <cell r="CO239">
            <v>0.6</v>
          </cell>
          <cell r="CP239">
            <v>0.8</v>
          </cell>
          <cell r="CQ239">
            <v>0.5</v>
          </cell>
          <cell r="CR239">
            <v>0.4</v>
          </cell>
          <cell r="CS239">
            <v>0.4</v>
          </cell>
          <cell r="CT239">
            <v>2.4</v>
          </cell>
          <cell r="CU239">
            <v>1.4</v>
          </cell>
          <cell r="CV239">
            <v>1.6</v>
          </cell>
          <cell r="CW239">
            <v>-0.6</v>
          </cell>
          <cell r="CX239">
            <v>0.1</v>
          </cell>
          <cell r="CY239">
            <v>0.4</v>
          </cell>
          <cell r="CZ239">
            <v>1.9</v>
          </cell>
          <cell r="DA239">
            <v>0</v>
          </cell>
          <cell r="DB239">
            <v>-0.3</v>
          </cell>
          <cell r="DC239">
            <v>0.6</v>
          </cell>
          <cell r="DD239">
            <v>0.5</v>
          </cell>
          <cell r="DE239">
            <v>-0.5</v>
          </cell>
          <cell r="DF239">
            <v>0.4</v>
          </cell>
          <cell r="DG239">
            <v>9637</v>
          </cell>
          <cell r="DH239">
            <v>1704</v>
          </cell>
          <cell r="DI239">
            <v>11341</v>
          </cell>
          <cell r="DJ239">
            <v>4384</v>
          </cell>
          <cell r="DK239">
            <v>6286</v>
          </cell>
          <cell r="DL239">
            <v>8561</v>
          </cell>
          <cell r="DM239">
            <v>3667</v>
          </cell>
          <cell r="DN239">
            <v>22898</v>
          </cell>
          <cell r="DO239">
            <v>1696</v>
          </cell>
          <cell r="DP239">
            <v>24594</v>
          </cell>
          <cell r="DQ239">
            <v>6486</v>
          </cell>
          <cell r="DR239">
            <v>4666</v>
          </cell>
          <cell r="DS239">
            <v>3919</v>
          </cell>
          <cell r="DT239">
            <v>4521</v>
          </cell>
          <cell r="DU239">
            <v>5233</v>
          </cell>
          <cell r="DV239">
            <v>24826</v>
          </cell>
          <cell r="DW239">
            <v>5689</v>
          </cell>
          <cell r="DX239">
            <v>458</v>
          </cell>
          <cell r="DY239">
            <v>4080</v>
          </cell>
          <cell r="DZ239">
            <v>10227</v>
          </cell>
          <cell r="EA239">
            <v>6781</v>
          </cell>
          <cell r="EB239">
            <v>6654</v>
          </cell>
          <cell r="EC239">
            <v>17588</v>
          </cell>
          <cell r="ED239">
            <v>31022</v>
          </cell>
          <cell r="EE239">
            <v>17438</v>
          </cell>
          <cell r="EF239">
            <v>18720</v>
          </cell>
          <cell r="EG239">
            <v>10246</v>
          </cell>
          <cell r="EH239">
            <v>6073</v>
          </cell>
          <cell r="EI239">
            <v>2337</v>
          </cell>
          <cell r="EJ239">
            <v>2942</v>
          </cell>
          <cell r="EK239">
            <v>8791</v>
          </cell>
          <cell r="EL239">
            <v>20142</v>
          </cell>
          <cell r="EM239">
            <v>6011</v>
          </cell>
          <cell r="EN239">
            <v>5155</v>
          </cell>
          <cell r="EO239">
            <v>11166</v>
          </cell>
          <cell r="EP239">
            <v>26017</v>
          </cell>
          <cell r="EQ239">
            <v>10451</v>
          </cell>
          <cell r="ER239">
            <v>36468</v>
          </cell>
          <cell r="ES239">
            <v>1729</v>
          </cell>
          <cell r="ET239">
            <v>10852</v>
          </cell>
          <cell r="EU239">
            <v>12582</v>
          </cell>
          <cell r="EV239">
            <v>6770</v>
          </cell>
          <cell r="EW239">
            <v>21163</v>
          </cell>
          <cell r="EX239">
            <v>27931</v>
          </cell>
          <cell r="EY239">
            <v>13413</v>
          </cell>
          <cell r="EZ239">
            <v>22929</v>
          </cell>
          <cell r="FA239">
            <v>20459</v>
          </cell>
          <cell r="FB239">
            <v>29424</v>
          </cell>
          <cell r="FC239">
            <v>3490</v>
          </cell>
          <cell r="FD239">
            <v>7032</v>
          </cell>
          <cell r="FE239">
            <v>36461</v>
          </cell>
          <cell r="FF239">
            <v>389913</v>
          </cell>
          <cell r="FG239">
            <v>29484</v>
          </cell>
          <cell r="FH239">
            <v>-312</v>
          </cell>
          <cell r="FI239">
            <v>419086</v>
          </cell>
          <cell r="FJ239">
            <v>9.4</v>
          </cell>
          <cell r="FK239">
            <v>6.5</v>
          </cell>
          <cell r="FL239">
            <v>8.9</v>
          </cell>
          <cell r="FM239">
            <v>-1.2</v>
          </cell>
          <cell r="FN239">
            <v>1.7</v>
          </cell>
          <cell r="FO239">
            <v>1.5</v>
          </cell>
          <cell r="FP239">
            <v>-1.8</v>
          </cell>
          <cell r="FQ239">
            <v>1.3</v>
          </cell>
          <cell r="FR239">
            <v>-7</v>
          </cell>
          <cell r="FS239">
            <v>0.7</v>
          </cell>
          <cell r="FT239">
            <v>0.4</v>
          </cell>
          <cell r="FU239">
            <v>-2.9</v>
          </cell>
          <cell r="FV239">
            <v>1.8</v>
          </cell>
          <cell r="FW239">
            <v>-2.4</v>
          </cell>
          <cell r="FX239">
            <v>-0.8</v>
          </cell>
          <cell r="FY239">
            <v>-0.8</v>
          </cell>
          <cell r="FZ239">
            <v>0</v>
          </cell>
          <cell r="GA239">
            <v>2</v>
          </cell>
          <cell r="GB239">
            <v>-2.2999999999999998</v>
          </cell>
          <cell r="GC239">
            <v>-0.8</v>
          </cell>
          <cell r="GD239">
            <v>-3.7</v>
          </cell>
          <cell r="GE239">
            <v>-8</v>
          </cell>
          <cell r="GF239">
            <v>-1.5</v>
          </cell>
          <cell r="GG239">
            <v>-3.5</v>
          </cell>
          <cell r="GH239">
            <v>1.5</v>
          </cell>
          <cell r="GI239">
            <v>-0.5</v>
          </cell>
          <cell r="GJ239">
            <v>0.9</v>
          </cell>
          <cell r="GK239">
            <v>1</v>
          </cell>
          <cell r="GL239">
            <v>0</v>
          </cell>
          <cell r="GM239">
            <v>1.4</v>
          </cell>
          <cell r="GN239">
            <v>-0.1</v>
          </cell>
          <cell r="GO239">
            <v>0.4</v>
          </cell>
          <cell r="GP239">
            <v>3.9</v>
          </cell>
          <cell r="GQ239">
            <v>-3.4</v>
          </cell>
          <cell r="GR239">
            <v>0.3</v>
          </cell>
          <cell r="GS239">
            <v>0.5</v>
          </cell>
          <cell r="GT239">
            <v>-0.3</v>
          </cell>
          <cell r="GU239">
            <v>0.2</v>
          </cell>
          <cell r="GV239">
            <v>-0.4</v>
          </cell>
          <cell r="GW239">
            <v>-3.5</v>
          </cell>
          <cell r="GX239">
            <v>-3.1</v>
          </cell>
          <cell r="GY239">
            <v>2.1</v>
          </cell>
          <cell r="GZ239">
            <v>-0.3</v>
          </cell>
          <cell r="HA239">
            <v>0.3</v>
          </cell>
          <cell r="HB239">
            <v>-1.1000000000000001</v>
          </cell>
          <cell r="HC239">
            <v>-0.5</v>
          </cell>
          <cell r="HD239">
            <v>0.4</v>
          </cell>
          <cell r="HE239">
            <v>1.9</v>
          </cell>
          <cell r="HF239">
            <v>-0.1</v>
          </cell>
          <cell r="HG239">
            <v>-4.9000000000000004</v>
          </cell>
          <cell r="HH239">
            <v>0.6</v>
          </cell>
          <cell r="HI239">
            <v>0</v>
          </cell>
          <cell r="HJ239">
            <v>-2.2000000000000002</v>
          </cell>
          <cell r="HK239">
            <v>-0.2</v>
          </cell>
          <cell r="HL239">
            <v>5684</v>
          </cell>
          <cell r="HM239">
            <v>1707</v>
          </cell>
          <cell r="HN239">
            <v>7390</v>
          </cell>
          <cell r="HO239">
            <v>4523</v>
          </cell>
          <cell r="HP239">
            <v>6565</v>
          </cell>
          <cell r="HQ239">
            <v>8789</v>
          </cell>
          <cell r="HR239">
            <v>3697</v>
          </cell>
          <cell r="HS239">
            <v>23575</v>
          </cell>
          <cell r="HT239">
            <v>1685</v>
          </cell>
          <cell r="HU239">
            <v>25259</v>
          </cell>
          <cell r="HV239">
            <v>6382</v>
          </cell>
          <cell r="HW239">
            <v>4767</v>
          </cell>
          <cell r="HX239">
            <v>4007</v>
          </cell>
          <cell r="HY239">
            <v>4711</v>
          </cell>
          <cell r="HZ239">
            <v>5509</v>
          </cell>
          <cell r="IA239">
            <v>25376</v>
          </cell>
          <cell r="IB239">
            <v>5826</v>
          </cell>
          <cell r="IC239">
            <v>563</v>
          </cell>
          <cell r="ID239">
            <v>3951</v>
          </cell>
          <cell r="IE239">
            <v>10339</v>
          </cell>
          <cell r="IF239">
            <v>7014</v>
          </cell>
          <cell r="IG239">
            <v>6553</v>
          </cell>
          <cell r="IH239">
            <v>17824</v>
          </cell>
          <cell r="II239">
            <v>31392</v>
          </cell>
          <cell r="IJ239">
            <v>17510</v>
          </cell>
          <cell r="IK239">
            <v>18275</v>
          </cell>
          <cell r="IL239">
            <v>10293</v>
          </cell>
          <cell r="IM239">
            <v>6206</v>
          </cell>
          <cell r="IN239">
            <v>2431</v>
          </cell>
          <cell r="IO239">
            <v>3026</v>
          </cell>
          <cell r="IP239">
            <v>8761</v>
          </cell>
          <cell r="IQ239">
            <v>20425</v>
          </cell>
        </row>
        <row r="240">
          <cell r="B240">
            <v>10208</v>
          </cell>
          <cell r="C240">
            <v>1697</v>
          </cell>
          <cell r="D240">
            <v>11905</v>
          </cell>
          <cell r="E240">
            <v>4417</v>
          </cell>
          <cell r="F240">
            <v>6531</v>
          </cell>
          <cell r="G240">
            <v>8754</v>
          </cell>
          <cell r="H240">
            <v>3689</v>
          </cell>
          <cell r="I240">
            <v>23389</v>
          </cell>
          <cell r="J240">
            <v>1592</v>
          </cell>
          <cell r="K240">
            <v>24982</v>
          </cell>
          <cell r="L240">
            <v>6594</v>
          </cell>
          <cell r="M240">
            <v>4691</v>
          </cell>
          <cell r="N240">
            <v>3800</v>
          </cell>
          <cell r="O240">
            <v>4444</v>
          </cell>
          <cell r="P240">
            <v>5171</v>
          </cell>
          <cell r="Q240">
            <v>24615</v>
          </cell>
          <cell r="R240">
            <v>5703</v>
          </cell>
          <cell r="S240">
            <v>444</v>
          </cell>
          <cell r="T240">
            <v>4163</v>
          </cell>
          <cell r="U240">
            <v>10310</v>
          </cell>
          <cell r="V240">
            <v>6896</v>
          </cell>
          <cell r="W240">
            <v>6751</v>
          </cell>
          <cell r="X240">
            <v>17317</v>
          </cell>
          <cell r="Y240">
            <v>30983</v>
          </cell>
          <cell r="Z240">
            <v>17726</v>
          </cell>
          <cell r="AA240">
            <v>18855</v>
          </cell>
          <cell r="AB240">
            <v>10125</v>
          </cell>
          <cell r="AC240">
            <v>6125</v>
          </cell>
          <cell r="AD240">
            <v>2345</v>
          </cell>
          <cell r="AE240">
            <v>2966</v>
          </cell>
          <cell r="AF240">
            <v>8930</v>
          </cell>
          <cell r="AG240">
            <v>20366</v>
          </cell>
          <cell r="AH240">
            <v>6068</v>
          </cell>
          <cell r="AI240">
            <v>5154</v>
          </cell>
          <cell r="AJ240">
            <v>11222</v>
          </cell>
          <cell r="AK240">
            <v>26333</v>
          </cell>
          <cell r="AL240">
            <v>10613</v>
          </cell>
          <cell r="AM240">
            <v>36947</v>
          </cell>
          <cell r="AN240">
            <v>1828</v>
          </cell>
          <cell r="AO240">
            <v>11080</v>
          </cell>
          <cell r="AP240">
            <v>12909</v>
          </cell>
          <cell r="AQ240">
            <v>7053</v>
          </cell>
          <cell r="AR240">
            <v>21496</v>
          </cell>
          <cell r="AS240">
            <v>28548</v>
          </cell>
          <cell r="AT240">
            <v>13293</v>
          </cell>
          <cell r="AU240">
            <v>23239</v>
          </cell>
          <cell r="AV240">
            <v>20554</v>
          </cell>
          <cell r="AW240">
            <v>29785</v>
          </cell>
          <cell r="AX240">
            <v>3484</v>
          </cell>
          <cell r="AY240">
            <v>7155</v>
          </cell>
          <cell r="AZ240">
            <v>36664</v>
          </cell>
          <cell r="BA240">
            <v>393657</v>
          </cell>
          <cell r="BB240">
            <v>29392</v>
          </cell>
          <cell r="BC240">
            <v>-827</v>
          </cell>
          <cell r="BD240">
            <v>422223</v>
          </cell>
          <cell r="BE240">
            <v>6.3</v>
          </cell>
          <cell r="BF240">
            <v>1.5</v>
          </cell>
          <cell r="BG240">
            <v>5.6</v>
          </cell>
          <cell r="BH240">
            <v>-0.7</v>
          </cell>
          <cell r="BI240">
            <v>3.2</v>
          </cell>
          <cell r="BJ240">
            <v>1.3</v>
          </cell>
          <cell r="BK240">
            <v>-0.1</v>
          </cell>
          <cell r="BL240">
            <v>1.5</v>
          </cell>
          <cell r="BM240">
            <v>-6.5</v>
          </cell>
          <cell r="BN240">
            <v>1</v>
          </cell>
          <cell r="BO240">
            <v>0.4</v>
          </cell>
          <cell r="BP240">
            <v>0.4</v>
          </cell>
          <cell r="BQ240">
            <v>-1</v>
          </cell>
          <cell r="BR240">
            <v>-1.3</v>
          </cell>
          <cell r="BS240">
            <v>-1</v>
          </cell>
          <cell r="BT240">
            <v>-0.7</v>
          </cell>
          <cell r="BU240">
            <v>0.1</v>
          </cell>
          <cell r="BV240">
            <v>-1.4</v>
          </cell>
          <cell r="BW240">
            <v>0.9</v>
          </cell>
          <cell r="BX240">
            <v>0.3</v>
          </cell>
          <cell r="BY240">
            <v>1.2</v>
          </cell>
          <cell r="BZ240">
            <v>-1.1000000000000001</v>
          </cell>
          <cell r="CA240">
            <v>-1</v>
          </cell>
          <cell r="CB240">
            <v>-0.8</v>
          </cell>
          <cell r="CC240">
            <v>1.4</v>
          </cell>
          <cell r="CD240">
            <v>0.4</v>
          </cell>
          <cell r="CE240">
            <v>-0.2</v>
          </cell>
          <cell r="CF240">
            <v>0.8</v>
          </cell>
          <cell r="CG240">
            <v>0.2</v>
          </cell>
          <cell r="CH240">
            <v>1.2</v>
          </cell>
          <cell r="CI240">
            <v>1.1000000000000001</v>
          </cell>
          <cell r="CJ240">
            <v>0.9</v>
          </cell>
          <cell r="CK240">
            <v>1.7</v>
          </cell>
          <cell r="CL240">
            <v>-1</v>
          </cell>
          <cell r="CM240">
            <v>0.5</v>
          </cell>
          <cell r="CN240">
            <v>1</v>
          </cell>
          <cell r="CO240">
            <v>1.2</v>
          </cell>
          <cell r="CP240">
            <v>1</v>
          </cell>
          <cell r="CQ240">
            <v>2.8</v>
          </cell>
          <cell r="CR240">
            <v>0.7</v>
          </cell>
          <cell r="CS240">
            <v>1</v>
          </cell>
          <cell r="CT240">
            <v>3.3</v>
          </cell>
          <cell r="CU240">
            <v>1</v>
          </cell>
          <cell r="CV240">
            <v>1.6</v>
          </cell>
          <cell r="CW240">
            <v>-0.6</v>
          </cell>
          <cell r="CX240">
            <v>0.4</v>
          </cell>
          <cell r="CY240">
            <v>0.4</v>
          </cell>
          <cell r="CZ240">
            <v>1.5</v>
          </cell>
          <cell r="DA240">
            <v>-0.2</v>
          </cell>
          <cell r="DB240">
            <v>-0.9</v>
          </cell>
          <cell r="DC240">
            <v>0.6</v>
          </cell>
          <cell r="DD240">
            <v>0.7</v>
          </cell>
          <cell r="DE240">
            <v>-0.9</v>
          </cell>
          <cell r="DF240">
            <v>0.4</v>
          </cell>
          <cell r="DG240">
            <v>10251</v>
          </cell>
          <cell r="DH240">
            <v>1693</v>
          </cell>
          <cell r="DI240">
            <v>11944</v>
          </cell>
          <cell r="DJ240">
            <v>4468</v>
          </cell>
          <cell r="DK240">
            <v>6590</v>
          </cell>
          <cell r="DL240">
            <v>8776</v>
          </cell>
          <cell r="DM240">
            <v>3698</v>
          </cell>
          <cell r="DN240">
            <v>23532</v>
          </cell>
          <cell r="DO240">
            <v>1590</v>
          </cell>
          <cell r="DP240">
            <v>25122</v>
          </cell>
          <cell r="DQ240">
            <v>6755</v>
          </cell>
          <cell r="DR240">
            <v>4585</v>
          </cell>
          <cell r="DS240">
            <v>3782</v>
          </cell>
          <cell r="DT240">
            <v>4378</v>
          </cell>
          <cell r="DU240">
            <v>5129</v>
          </cell>
          <cell r="DV240">
            <v>24629</v>
          </cell>
          <cell r="DW240">
            <v>5689</v>
          </cell>
          <cell r="DX240">
            <v>436</v>
          </cell>
          <cell r="DY240">
            <v>4168</v>
          </cell>
          <cell r="DZ240">
            <v>10292</v>
          </cell>
          <cell r="EA240">
            <v>6951</v>
          </cell>
          <cell r="EB240">
            <v>6712</v>
          </cell>
          <cell r="EC240">
            <v>17120</v>
          </cell>
          <cell r="ED240">
            <v>30783</v>
          </cell>
          <cell r="EE240">
            <v>17756</v>
          </cell>
          <cell r="EF240">
            <v>18866</v>
          </cell>
          <cell r="EG240">
            <v>9997</v>
          </cell>
          <cell r="EH240">
            <v>6131</v>
          </cell>
          <cell r="EI240">
            <v>2342</v>
          </cell>
          <cell r="EJ240">
            <v>2941</v>
          </cell>
          <cell r="EK240">
            <v>8897</v>
          </cell>
          <cell r="EL240">
            <v>20311</v>
          </cell>
          <cell r="EM240">
            <v>6091</v>
          </cell>
          <cell r="EN240">
            <v>5152</v>
          </cell>
          <cell r="EO240">
            <v>11243</v>
          </cell>
          <cell r="EP240">
            <v>26341</v>
          </cell>
          <cell r="EQ240">
            <v>10596</v>
          </cell>
          <cell r="ER240">
            <v>36937</v>
          </cell>
          <cell r="ES240">
            <v>1883</v>
          </cell>
          <cell r="ET240">
            <v>11001</v>
          </cell>
          <cell r="EU240">
            <v>12883</v>
          </cell>
          <cell r="EV240">
            <v>7203</v>
          </cell>
          <cell r="EW240">
            <v>21448</v>
          </cell>
          <cell r="EX240">
            <v>28651</v>
          </cell>
          <cell r="EY240">
            <v>13128</v>
          </cell>
          <cell r="EZ240">
            <v>23384</v>
          </cell>
          <cell r="FA240">
            <v>20552</v>
          </cell>
          <cell r="FB240">
            <v>29755</v>
          </cell>
          <cell r="FC240">
            <v>3489</v>
          </cell>
          <cell r="FD240">
            <v>7335</v>
          </cell>
          <cell r="FE240">
            <v>36662</v>
          </cell>
          <cell r="FF240">
            <v>393720</v>
          </cell>
          <cell r="FG240">
            <v>29412</v>
          </cell>
          <cell r="FH240">
            <v>-430</v>
          </cell>
          <cell r="FI240">
            <v>422701</v>
          </cell>
          <cell r="FJ240">
            <v>6.4</v>
          </cell>
          <cell r="FK240">
            <v>-0.7</v>
          </cell>
          <cell r="FL240">
            <v>5.3</v>
          </cell>
          <cell r="FM240">
            <v>1.9</v>
          </cell>
          <cell r="FN240">
            <v>4.8</v>
          </cell>
          <cell r="FO240">
            <v>2.5</v>
          </cell>
          <cell r="FP240">
            <v>0.8</v>
          </cell>
          <cell r="FQ240">
            <v>2.8</v>
          </cell>
          <cell r="FR240">
            <v>-6.2</v>
          </cell>
          <cell r="FS240">
            <v>2.1</v>
          </cell>
          <cell r="FT240">
            <v>4.0999999999999996</v>
          </cell>
          <cell r="FU240">
            <v>-1.7</v>
          </cell>
          <cell r="FV240">
            <v>-3.5</v>
          </cell>
          <cell r="FW240">
            <v>-3.2</v>
          </cell>
          <cell r="FX240">
            <v>-2</v>
          </cell>
          <cell r="FY240">
            <v>-0.8</v>
          </cell>
          <cell r="FZ240">
            <v>0</v>
          </cell>
          <cell r="GA240">
            <v>-4.8</v>
          </cell>
          <cell r="GB240">
            <v>2.2000000000000002</v>
          </cell>
          <cell r="GC240">
            <v>0.6</v>
          </cell>
          <cell r="GD240">
            <v>2.5</v>
          </cell>
          <cell r="GE240">
            <v>0.9</v>
          </cell>
          <cell r="GF240">
            <v>-2.7</v>
          </cell>
          <cell r="GG240">
            <v>-0.8</v>
          </cell>
          <cell r="GH240">
            <v>1.8</v>
          </cell>
          <cell r="GI240">
            <v>0.8</v>
          </cell>
          <cell r="GJ240">
            <v>-2.4</v>
          </cell>
          <cell r="GK240">
            <v>1</v>
          </cell>
          <cell r="GL240">
            <v>0.2</v>
          </cell>
          <cell r="GM240">
            <v>-0.1</v>
          </cell>
          <cell r="GN240">
            <v>1.2</v>
          </cell>
          <cell r="GO240">
            <v>0.8</v>
          </cell>
          <cell r="GP240">
            <v>1.3</v>
          </cell>
          <cell r="GQ240">
            <v>-0.1</v>
          </cell>
          <cell r="GR240">
            <v>0.7</v>
          </cell>
          <cell r="GS240">
            <v>1.2</v>
          </cell>
          <cell r="GT240">
            <v>1.4</v>
          </cell>
          <cell r="GU240">
            <v>1.3</v>
          </cell>
          <cell r="GV240">
            <v>8.9</v>
          </cell>
          <cell r="GW240">
            <v>1.4</v>
          </cell>
          <cell r="GX240">
            <v>2.4</v>
          </cell>
          <cell r="GY240">
            <v>6.4</v>
          </cell>
          <cell r="GZ240">
            <v>1.3</v>
          </cell>
          <cell r="HA240">
            <v>2.6</v>
          </cell>
          <cell r="HB240">
            <v>-2.1</v>
          </cell>
          <cell r="HC240">
            <v>2</v>
          </cell>
          <cell r="HD240">
            <v>0.5</v>
          </cell>
          <cell r="HE240">
            <v>1.1000000000000001</v>
          </cell>
          <cell r="HF240">
            <v>0</v>
          </cell>
          <cell r="HG240">
            <v>4.3</v>
          </cell>
          <cell r="HH240">
            <v>0.6</v>
          </cell>
          <cell r="HI240">
            <v>1</v>
          </cell>
          <cell r="HJ240">
            <v>-0.2</v>
          </cell>
          <cell r="HK240">
            <v>0.9</v>
          </cell>
          <cell r="HL240">
            <v>16023</v>
          </cell>
          <cell r="HM240">
            <v>1696</v>
          </cell>
          <cell r="HN240">
            <v>17719</v>
          </cell>
          <cell r="HO240">
            <v>4462</v>
          </cell>
          <cell r="HP240">
            <v>6705</v>
          </cell>
          <cell r="HQ240">
            <v>8935</v>
          </cell>
          <cell r="HR240">
            <v>3833</v>
          </cell>
          <cell r="HS240">
            <v>23935</v>
          </cell>
          <cell r="HT240">
            <v>1610</v>
          </cell>
          <cell r="HU240">
            <v>25545</v>
          </cell>
          <cell r="HV240">
            <v>7265</v>
          </cell>
          <cell r="HW240">
            <v>4654</v>
          </cell>
          <cell r="HX240">
            <v>3919</v>
          </cell>
          <cell r="HY240">
            <v>4480</v>
          </cell>
          <cell r="HZ240">
            <v>5330</v>
          </cell>
          <cell r="IA240">
            <v>25650</v>
          </cell>
          <cell r="IB240">
            <v>5534</v>
          </cell>
          <cell r="IC240">
            <v>385</v>
          </cell>
          <cell r="ID240">
            <v>4269</v>
          </cell>
          <cell r="IE240">
            <v>10188</v>
          </cell>
          <cell r="IF240">
            <v>7251</v>
          </cell>
          <cell r="IG240">
            <v>6869</v>
          </cell>
          <cell r="IH240">
            <v>18054</v>
          </cell>
          <cell r="II240">
            <v>32173</v>
          </cell>
          <cell r="IJ240">
            <v>18436</v>
          </cell>
          <cell r="IK240">
            <v>20756</v>
          </cell>
          <cell r="IL240">
            <v>10452</v>
          </cell>
          <cell r="IM240">
            <v>6322</v>
          </cell>
          <cell r="IN240">
            <v>2414</v>
          </cell>
          <cell r="IO240">
            <v>2992</v>
          </cell>
          <cell r="IP240">
            <v>9308</v>
          </cell>
          <cell r="IQ240">
            <v>21036</v>
          </cell>
        </row>
        <row r="241">
          <cell r="B241">
            <v>10408</v>
          </cell>
          <cell r="C241">
            <v>1694</v>
          </cell>
          <cell r="D241">
            <v>12102</v>
          </cell>
          <cell r="E241">
            <v>4331</v>
          </cell>
          <cell r="F241">
            <v>6837</v>
          </cell>
          <cell r="G241">
            <v>8840</v>
          </cell>
          <cell r="H241">
            <v>3654</v>
          </cell>
          <cell r="I241">
            <v>23673</v>
          </cell>
          <cell r="J241">
            <v>1536</v>
          </cell>
          <cell r="K241">
            <v>25209</v>
          </cell>
          <cell r="L241">
            <v>6631</v>
          </cell>
          <cell r="M241">
            <v>4744</v>
          </cell>
          <cell r="N241">
            <v>3756</v>
          </cell>
          <cell r="O241">
            <v>4512</v>
          </cell>
          <cell r="P241">
            <v>5171</v>
          </cell>
          <cell r="Q241">
            <v>24696</v>
          </cell>
          <cell r="R241">
            <v>5690</v>
          </cell>
          <cell r="S241">
            <v>442</v>
          </cell>
          <cell r="T241">
            <v>4235</v>
          </cell>
          <cell r="U241">
            <v>10366</v>
          </cell>
          <cell r="V241">
            <v>6974</v>
          </cell>
          <cell r="W241">
            <v>6887</v>
          </cell>
          <cell r="X241">
            <v>17404</v>
          </cell>
          <cell r="Y241">
            <v>31245</v>
          </cell>
          <cell r="Z241">
            <v>17808</v>
          </cell>
          <cell r="AA241">
            <v>19015</v>
          </cell>
          <cell r="AB241">
            <v>10206</v>
          </cell>
          <cell r="AC241">
            <v>6168</v>
          </cell>
          <cell r="AD241">
            <v>2366</v>
          </cell>
          <cell r="AE241">
            <v>2981</v>
          </cell>
          <cell r="AF241">
            <v>8987</v>
          </cell>
          <cell r="AG241">
            <v>20502</v>
          </cell>
          <cell r="AH241">
            <v>6131</v>
          </cell>
          <cell r="AI241">
            <v>5164</v>
          </cell>
          <cell r="AJ241">
            <v>11294</v>
          </cell>
          <cell r="AK241">
            <v>26635</v>
          </cell>
          <cell r="AL241">
            <v>10854</v>
          </cell>
          <cell r="AM241">
            <v>37489</v>
          </cell>
          <cell r="AN241">
            <v>1923</v>
          </cell>
          <cell r="AO241">
            <v>11105</v>
          </cell>
          <cell r="AP241">
            <v>13028</v>
          </cell>
          <cell r="AQ241">
            <v>7309</v>
          </cell>
          <cell r="AR241">
            <v>21666</v>
          </cell>
          <cell r="AS241">
            <v>28976</v>
          </cell>
          <cell r="AT241">
            <v>13365</v>
          </cell>
          <cell r="AU241">
            <v>23346</v>
          </cell>
          <cell r="AV241">
            <v>20654</v>
          </cell>
          <cell r="AW241">
            <v>30124</v>
          </cell>
          <cell r="AX241">
            <v>3473</v>
          </cell>
          <cell r="AY241">
            <v>7069</v>
          </cell>
          <cell r="AZ241">
            <v>36872</v>
          </cell>
          <cell r="BA241">
            <v>396829</v>
          </cell>
          <cell r="BB241">
            <v>29518</v>
          </cell>
          <cell r="BC241">
            <v>-1390</v>
          </cell>
          <cell r="BD241">
            <v>424958</v>
          </cell>
          <cell r="BE241">
            <v>2</v>
          </cell>
          <cell r="BF241">
            <v>-0.2</v>
          </cell>
          <cell r="BG241">
            <v>1.7</v>
          </cell>
          <cell r="BH241">
            <v>-1.9</v>
          </cell>
          <cell r="BI241">
            <v>4.7</v>
          </cell>
          <cell r="BJ241">
            <v>1</v>
          </cell>
          <cell r="BK241">
            <v>-1</v>
          </cell>
          <cell r="BL241">
            <v>1.2</v>
          </cell>
          <cell r="BM241">
            <v>-3.6</v>
          </cell>
          <cell r="BN241">
            <v>0.9</v>
          </cell>
          <cell r="BO241">
            <v>0.6</v>
          </cell>
          <cell r="BP241">
            <v>1.1000000000000001</v>
          </cell>
          <cell r="BQ241">
            <v>-1.2</v>
          </cell>
          <cell r="BR241">
            <v>1.5</v>
          </cell>
          <cell r="BS241">
            <v>0</v>
          </cell>
          <cell r="BT241">
            <v>0.3</v>
          </cell>
          <cell r="BU241">
            <v>-0.2</v>
          </cell>
          <cell r="BV241">
            <v>-0.5</v>
          </cell>
          <cell r="BW241">
            <v>1.7</v>
          </cell>
          <cell r="BX241">
            <v>0.5</v>
          </cell>
          <cell r="BY241">
            <v>1.1000000000000001</v>
          </cell>
          <cell r="BZ241">
            <v>2</v>
          </cell>
          <cell r="CA241">
            <v>0.5</v>
          </cell>
          <cell r="CB241">
            <v>0.8</v>
          </cell>
          <cell r="CC241">
            <v>0.5</v>
          </cell>
          <cell r="CD241">
            <v>0.8</v>
          </cell>
          <cell r="CE241">
            <v>0.8</v>
          </cell>
          <cell r="CF241">
            <v>0.7</v>
          </cell>
          <cell r="CG241">
            <v>0.9</v>
          </cell>
          <cell r="CH241">
            <v>0.5</v>
          </cell>
          <cell r="CI241">
            <v>0.6</v>
          </cell>
          <cell r="CJ241">
            <v>0.7</v>
          </cell>
          <cell r="CK241">
            <v>1</v>
          </cell>
          <cell r="CL241">
            <v>0.2</v>
          </cell>
          <cell r="CM241">
            <v>0.6</v>
          </cell>
          <cell r="CN241">
            <v>1.1000000000000001</v>
          </cell>
          <cell r="CO241">
            <v>2.2999999999999998</v>
          </cell>
          <cell r="CP241">
            <v>1.5</v>
          </cell>
          <cell r="CQ241">
            <v>5.2</v>
          </cell>
          <cell r="CR241">
            <v>0.2</v>
          </cell>
          <cell r="CS241">
            <v>0.9</v>
          </cell>
          <cell r="CT241">
            <v>3.6</v>
          </cell>
          <cell r="CU241">
            <v>0.8</v>
          </cell>
          <cell r="CV241">
            <v>1.5</v>
          </cell>
          <cell r="CW241">
            <v>0.5</v>
          </cell>
          <cell r="CX241">
            <v>0.5</v>
          </cell>
          <cell r="CY241">
            <v>0.5</v>
          </cell>
          <cell r="CZ241">
            <v>1.1000000000000001</v>
          </cell>
          <cell r="DA241">
            <v>-0.3</v>
          </cell>
          <cell r="DB241">
            <v>-1.2</v>
          </cell>
          <cell r="DC241">
            <v>0.6</v>
          </cell>
          <cell r="DD241">
            <v>0.8</v>
          </cell>
          <cell r="DE241">
            <v>0.4</v>
          </cell>
          <cell r="DF241">
            <v>0.6</v>
          </cell>
          <cell r="DG241">
            <v>10496</v>
          </cell>
          <cell r="DH241">
            <v>1687</v>
          </cell>
          <cell r="DI241">
            <v>12183</v>
          </cell>
          <cell r="DJ241">
            <v>4391</v>
          </cell>
          <cell r="DK241">
            <v>6704</v>
          </cell>
          <cell r="DL241">
            <v>8938</v>
          </cell>
          <cell r="DM241">
            <v>3651</v>
          </cell>
          <cell r="DN241">
            <v>23683</v>
          </cell>
          <cell r="DO241">
            <v>1528</v>
          </cell>
          <cell r="DP241">
            <v>25211</v>
          </cell>
          <cell r="DQ241">
            <v>6557</v>
          </cell>
          <cell r="DR241">
            <v>4799</v>
          </cell>
          <cell r="DS241">
            <v>3657</v>
          </cell>
          <cell r="DT241">
            <v>4501</v>
          </cell>
          <cell r="DU241">
            <v>4958</v>
          </cell>
          <cell r="DV241">
            <v>24472</v>
          </cell>
          <cell r="DW241">
            <v>5757</v>
          </cell>
          <cell r="DX241">
            <v>439</v>
          </cell>
          <cell r="DY241">
            <v>4251</v>
          </cell>
          <cell r="DZ241">
            <v>10447</v>
          </cell>
          <cell r="EA241">
            <v>6963</v>
          </cell>
          <cell r="EB241">
            <v>7026</v>
          </cell>
          <cell r="EC241">
            <v>17375</v>
          </cell>
          <cell r="ED241">
            <v>31364</v>
          </cell>
          <cell r="EE241">
            <v>17891</v>
          </cell>
          <cell r="EF241">
            <v>18975</v>
          </cell>
          <cell r="EG241">
            <v>10193</v>
          </cell>
          <cell r="EH241">
            <v>6195</v>
          </cell>
          <cell r="EI241">
            <v>2368</v>
          </cell>
          <cell r="EJ241">
            <v>3022</v>
          </cell>
          <cell r="EK241">
            <v>9092</v>
          </cell>
          <cell r="EL241">
            <v>20676</v>
          </cell>
          <cell r="EM241">
            <v>6060</v>
          </cell>
          <cell r="EN241">
            <v>5157</v>
          </cell>
          <cell r="EO241">
            <v>11217</v>
          </cell>
          <cell r="EP241">
            <v>26621</v>
          </cell>
          <cell r="EQ241">
            <v>10800</v>
          </cell>
          <cell r="ER241">
            <v>37421</v>
          </cell>
          <cell r="ES241">
            <v>1904</v>
          </cell>
          <cell r="ET241">
            <v>11220</v>
          </cell>
          <cell r="EU241">
            <v>13124</v>
          </cell>
          <cell r="EV241">
            <v>7204</v>
          </cell>
          <cell r="EW241">
            <v>21733</v>
          </cell>
          <cell r="EX241">
            <v>28938</v>
          </cell>
          <cell r="EY241">
            <v>13400</v>
          </cell>
          <cell r="EZ241">
            <v>23417</v>
          </cell>
          <cell r="FA241">
            <v>20654</v>
          </cell>
          <cell r="FB241">
            <v>30176</v>
          </cell>
          <cell r="FC241">
            <v>3473</v>
          </cell>
          <cell r="FD241">
            <v>7017</v>
          </cell>
          <cell r="FE241">
            <v>36870</v>
          </cell>
          <cell r="FF241">
            <v>397118</v>
          </cell>
          <cell r="FG241">
            <v>29308</v>
          </cell>
          <cell r="FH241">
            <v>-1778</v>
          </cell>
          <cell r="FI241">
            <v>424647</v>
          </cell>
          <cell r="FJ241">
            <v>2.4</v>
          </cell>
          <cell r="FK241">
            <v>-0.4</v>
          </cell>
          <cell r="FL241">
            <v>2</v>
          </cell>
          <cell r="FM241">
            <v>-1.7</v>
          </cell>
          <cell r="FN241">
            <v>1.7</v>
          </cell>
          <cell r="FO241">
            <v>1.9</v>
          </cell>
          <cell r="FP241">
            <v>-1.3</v>
          </cell>
          <cell r="FQ241">
            <v>0.6</v>
          </cell>
          <cell r="FR241">
            <v>-3.9</v>
          </cell>
          <cell r="FS241">
            <v>0.4</v>
          </cell>
          <cell r="FT241">
            <v>-2.9</v>
          </cell>
          <cell r="FU241">
            <v>4.7</v>
          </cell>
          <cell r="FV241">
            <v>-3.3</v>
          </cell>
          <cell r="FW241">
            <v>2.8</v>
          </cell>
          <cell r="FX241">
            <v>-3.3</v>
          </cell>
          <cell r="FY241">
            <v>-0.6</v>
          </cell>
          <cell r="FZ241">
            <v>1.2</v>
          </cell>
          <cell r="GA241">
            <v>0.8</v>
          </cell>
          <cell r="GB241">
            <v>2</v>
          </cell>
          <cell r="GC241">
            <v>1.5</v>
          </cell>
          <cell r="GD241">
            <v>0.2</v>
          </cell>
          <cell r="GE241">
            <v>4.7</v>
          </cell>
          <cell r="GF241">
            <v>1.5</v>
          </cell>
          <cell r="GG241">
            <v>1.9</v>
          </cell>
          <cell r="GH241">
            <v>0.8</v>
          </cell>
          <cell r="GI241">
            <v>0.6</v>
          </cell>
          <cell r="GJ241">
            <v>2</v>
          </cell>
          <cell r="GK241">
            <v>1</v>
          </cell>
          <cell r="GL241">
            <v>1.1000000000000001</v>
          </cell>
          <cell r="GM241">
            <v>2.8</v>
          </cell>
          <cell r="GN241">
            <v>2.2000000000000002</v>
          </cell>
          <cell r="GO241">
            <v>1.8</v>
          </cell>
          <cell r="GP241">
            <v>-0.5</v>
          </cell>
          <cell r="GQ241">
            <v>0.1</v>
          </cell>
          <cell r="GR241">
            <v>-0.2</v>
          </cell>
          <cell r="GS241">
            <v>1.1000000000000001</v>
          </cell>
          <cell r="GT241">
            <v>1.9</v>
          </cell>
          <cell r="GU241">
            <v>1.3</v>
          </cell>
          <cell r="GV241">
            <v>1.1000000000000001</v>
          </cell>
          <cell r="GW241">
            <v>2</v>
          </cell>
          <cell r="GX241">
            <v>1.9</v>
          </cell>
          <cell r="GY241">
            <v>0</v>
          </cell>
          <cell r="GZ241">
            <v>1.3</v>
          </cell>
          <cell r="HA241">
            <v>1</v>
          </cell>
          <cell r="HB241">
            <v>2.1</v>
          </cell>
          <cell r="HC241">
            <v>0.1</v>
          </cell>
          <cell r="HD241">
            <v>0.5</v>
          </cell>
          <cell r="HE241">
            <v>1.4</v>
          </cell>
          <cell r="HF241">
            <v>-0.4</v>
          </cell>
          <cell r="HG241">
            <v>-4.3</v>
          </cell>
          <cell r="HH241">
            <v>0.6</v>
          </cell>
          <cell r="HI241">
            <v>0.9</v>
          </cell>
          <cell r="HJ241">
            <v>-0.4</v>
          </cell>
          <cell r="HK241">
            <v>0.5</v>
          </cell>
          <cell r="HL241">
            <v>9541</v>
          </cell>
          <cell r="HM241">
            <v>1687</v>
          </cell>
          <cell r="HN241">
            <v>11228</v>
          </cell>
          <cell r="HO241">
            <v>4252</v>
          </cell>
          <cell r="HP241">
            <v>6563</v>
          </cell>
          <cell r="HQ241">
            <v>8356</v>
          </cell>
          <cell r="HR241">
            <v>3465</v>
          </cell>
          <cell r="HS241">
            <v>22636</v>
          </cell>
          <cell r="HT241">
            <v>1473</v>
          </cell>
          <cell r="HU241">
            <v>24109</v>
          </cell>
          <cell r="HV241">
            <v>6274</v>
          </cell>
          <cell r="HW241">
            <v>4654</v>
          </cell>
          <cell r="HX241">
            <v>3372</v>
          </cell>
          <cell r="HY241">
            <v>4141</v>
          </cell>
          <cell r="HZ241">
            <v>4490</v>
          </cell>
          <cell r="IA241">
            <v>22930</v>
          </cell>
          <cell r="IB241">
            <v>5811</v>
          </cell>
          <cell r="IC241">
            <v>365</v>
          </cell>
          <cell r="ID241">
            <v>4349</v>
          </cell>
          <cell r="IE241">
            <v>10524</v>
          </cell>
          <cell r="IF241">
            <v>6344</v>
          </cell>
          <cell r="IG241">
            <v>6717</v>
          </cell>
          <cell r="IH241">
            <v>15913</v>
          </cell>
          <cell r="II241">
            <v>28974</v>
          </cell>
          <cell r="IJ241">
            <v>16959</v>
          </cell>
          <cell r="IK241">
            <v>18171</v>
          </cell>
          <cell r="IL241">
            <v>9997</v>
          </cell>
          <cell r="IM241">
            <v>5866</v>
          </cell>
          <cell r="IN241">
            <v>2305</v>
          </cell>
          <cell r="IO241">
            <v>2895</v>
          </cell>
          <cell r="IP241">
            <v>8792</v>
          </cell>
          <cell r="IQ241">
            <v>19859</v>
          </cell>
        </row>
        <row r="242">
          <cell r="B242">
            <v>10238</v>
          </cell>
          <cell r="C242">
            <v>1672</v>
          </cell>
          <cell r="D242">
            <v>11798</v>
          </cell>
          <cell r="E242">
            <v>4262</v>
          </cell>
          <cell r="F242">
            <v>7041</v>
          </cell>
          <cell r="G242">
            <v>8845</v>
          </cell>
          <cell r="H242">
            <v>3543</v>
          </cell>
          <cell r="I242">
            <v>23692</v>
          </cell>
          <cell r="J242">
            <v>1544</v>
          </cell>
          <cell r="K242">
            <v>25236</v>
          </cell>
          <cell r="L242">
            <v>6730</v>
          </cell>
          <cell r="M242">
            <v>4812</v>
          </cell>
          <cell r="N242">
            <v>3764</v>
          </cell>
          <cell r="O242">
            <v>4560</v>
          </cell>
          <cell r="P242">
            <v>5214</v>
          </cell>
          <cell r="Q242">
            <v>24994</v>
          </cell>
          <cell r="R242">
            <v>5679</v>
          </cell>
          <cell r="S242">
            <v>440</v>
          </cell>
          <cell r="T242">
            <v>4297</v>
          </cell>
          <cell r="U242">
            <v>10415</v>
          </cell>
          <cell r="V242">
            <v>7005</v>
          </cell>
          <cell r="W242">
            <v>7128</v>
          </cell>
          <cell r="X242">
            <v>17613</v>
          </cell>
          <cell r="Y242">
            <v>31745</v>
          </cell>
          <cell r="Z242">
            <v>17769</v>
          </cell>
          <cell r="AA242">
            <v>19176</v>
          </cell>
          <cell r="AB242">
            <v>10383</v>
          </cell>
          <cell r="AC242">
            <v>6178</v>
          </cell>
          <cell r="AD242">
            <v>2393</v>
          </cell>
          <cell r="AE242">
            <v>2977</v>
          </cell>
          <cell r="AF242">
            <v>8969</v>
          </cell>
          <cell r="AG242">
            <v>20517</v>
          </cell>
          <cell r="AH242">
            <v>6193</v>
          </cell>
          <cell r="AI242">
            <v>5199</v>
          </cell>
          <cell r="AJ242">
            <v>11392</v>
          </cell>
          <cell r="AK242">
            <v>26878</v>
          </cell>
          <cell r="AL242">
            <v>11117</v>
          </cell>
          <cell r="AM242">
            <v>37996</v>
          </cell>
          <cell r="AN242">
            <v>2018</v>
          </cell>
          <cell r="AO242">
            <v>11074</v>
          </cell>
          <cell r="AP242">
            <v>13092</v>
          </cell>
          <cell r="AQ242">
            <v>7645</v>
          </cell>
          <cell r="AR242">
            <v>21675</v>
          </cell>
          <cell r="AS242">
            <v>29320</v>
          </cell>
          <cell r="AT242">
            <v>13533</v>
          </cell>
          <cell r="AU242">
            <v>23385</v>
          </cell>
          <cell r="AV242">
            <v>20765</v>
          </cell>
          <cell r="AW242">
            <v>30543</v>
          </cell>
          <cell r="AX242">
            <v>3486</v>
          </cell>
          <cell r="AY242">
            <v>7062</v>
          </cell>
          <cell r="AZ242">
            <v>37087</v>
          </cell>
          <cell r="BA242">
            <v>399683</v>
          </cell>
          <cell r="BB242">
            <v>30041</v>
          </cell>
          <cell r="BC242">
            <v>-1706</v>
          </cell>
          <cell r="BD242">
            <v>428013</v>
          </cell>
          <cell r="BE242">
            <v>-1.6</v>
          </cell>
          <cell r="BF242">
            <v>-1.3</v>
          </cell>
          <cell r="BG242">
            <v>-2.5</v>
          </cell>
          <cell r="BH242">
            <v>-1.6</v>
          </cell>
          <cell r="BI242">
            <v>3</v>
          </cell>
          <cell r="BJ242">
            <v>0.1</v>
          </cell>
          <cell r="BK242">
            <v>-3</v>
          </cell>
          <cell r="BL242">
            <v>0.1</v>
          </cell>
          <cell r="BM242">
            <v>0.6</v>
          </cell>
          <cell r="BN242">
            <v>0.1</v>
          </cell>
          <cell r="BO242">
            <v>1.5</v>
          </cell>
          <cell r="BP242">
            <v>1.4</v>
          </cell>
          <cell r="BQ242">
            <v>0.2</v>
          </cell>
          <cell r="BR242">
            <v>1</v>
          </cell>
          <cell r="BS242">
            <v>0.8</v>
          </cell>
          <cell r="BT242">
            <v>1.2</v>
          </cell>
          <cell r="BU242">
            <v>-0.2</v>
          </cell>
          <cell r="BV242">
            <v>-0.4</v>
          </cell>
          <cell r="BW242">
            <v>1.5</v>
          </cell>
          <cell r="BX242">
            <v>0.5</v>
          </cell>
          <cell r="BY242">
            <v>0.4</v>
          </cell>
          <cell r="BZ242">
            <v>3.5</v>
          </cell>
          <cell r="CA242">
            <v>1.2</v>
          </cell>
          <cell r="CB242">
            <v>1.6</v>
          </cell>
          <cell r="CC242">
            <v>-0.2</v>
          </cell>
          <cell r="CD242">
            <v>0.8</v>
          </cell>
          <cell r="CE242">
            <v>1.7</v>
          </cell>
          <cell r="CF242">
            <v>0.2</v>
          </cell>
          <cell r="CG242">
            <v>1.2</v>
          </cell>
          <cell r="CH242">
            <v>-0.1</v>
          </cell>
          <cell r="CI242">
            <v>-0.2</v>
          </cell>
          <cell r="CJ242">
            <v>0.1</v>
          </cell>
          <cell r="CK242">
            <v>1</v>
          </cell>
          <cell r="CL242">
            <v>0.7</v>
          </cell>
          <cell r="CM242">
            <v>0.9</v>
          </cell>
          <cell r="CN242">
            <v>0.9</v>
          </cell>
          <cell r="CO242">
            <v>2.4</v>
          </cell>
          <cell r="CP242">
            <v>1.4</v>
          </cell>
          <cell r="CQ242">
            <v>4.9000000000000004</v>
          </cell>
          <cell r="CR242">
            <v>-0.3</v>
          </cell>
          <cell r="CS242">
            <v>0.5</v>
          </cell>
          <cell r="CT242">
            <v>4.5999999999999996</v>
          </cell>
          <cell r="CU242">
            <v>0</v>
          </cell>
          <cell r="CV242">
            <v>1.2</v>
          </cell>
          <cell r="CW242">
            <v>1.3</v>
          </cell>
          <cell r="CX242">
            <v>0.2</v>
          </cell>
          <cell r="CY242">
            <v>0.5</v>
          </cell>
          <cell r="CZ242">
            <v>1.4</v>
          </cell>
          <cell r="DA242">
            <v>0.4</v>
          </cell>
          <cell r="DB242">
            <v>-0.1</v>
          </cell>
          <cell r="DC242">
            <v>0.6</v>
          </cell>
          <cell r="DD242">
            <v>0.7</v>
          </cell>
          <cell r="DE242">
            <v>1.8</v>
          </cell>
          <cell r="DF242">
            <v>0.7</v>
          </cell>
          <cell r="DG242">
            <v>10216</v>
          </cell>
          <cell r="DH242">
            <v>1685</v>
          </cell>
          <cell r="DI242">
            <v>11900</v>
          </cell>
          <cell r="DJ242">
            <v>4128</v>
          </cell>
          <cell r="DK242">
            <v>7223</v>
          </cell>
          <cell r="DL242">
            <v>8839</v>
          </cell>
          <cell r="DM242">
            <v>3617</v>
          </cell>
          <cell r="DN242">
            <v>23807</v>
          </cell>
          <cell r="DO242">
            <v>1517</v>
          </cell>
          <cell r="DP242">
            <v>25324</v>
          </cell>
          <cell r="DQ242">
            <v>6593</v>
          </cell>
          <cell r="DR242">
            <v>4893</v>
          </cell>
          <cell r="DS242">
            <v>3854</v>
          </cell>
          <cell r="DT242">
            <v>4618</v>
          </cell>
          <cell r="DU242">
            <v>5104</v>
          </cell>
          <cell r="DV242">
            <v>25063</v>
          </cell>
          <cell r="DW242">
            <v>5595</v>
          </cell>
          <cell r="DX242">
            <v>447</v>
          </cell>
          <cell r="DY242">
            <v>4286</v>
          </cell>
          <cell r="DZ242">
            <v>10328</v>
          </cell>
          <cell r="EA242">
            <v>7013</v>
          </cell>
          <cell r="EB242">
            <v>6985</v>
          </cell>
          <cell r="EC242">
            <v>17786</v>
          </cell>
          <cell r="ED242">
            <v>31784</v>
          </cell>
          <cell r="EE242">
            <v>17685</v>
          </cell>
          <cell r="EF242">
            <v>19250</v>
          </cell>
          <cell r="EG242">
            <v>10436</v>
          </cell>
          <cell r="EH242">
            <v>6159</v>
          </cell>
          <cell r="EI242">
            <v>2396</v>
          </cell>
          <cell r="EJ242">
            <v>2968</v>
          </cell>
          <cell r="EK242">
            <v>8879</v>
          </cell>
          <cell r="EL242">
            <v>20401</v>
          </cell>
          <cell r="EM242">
            <v>6269</v>
          </cell>
          <cell r="EN242">
            <v>5244</v>
          </cell>
          <cell r="EO242">
            <v>11513</v>
          </cell>
          <cell r="EP242">
            <v>26924</v>
          </cell>
          <cell r="EQ242">
            <v>11200</v>
          </cell>
          <cell r="ER242">
            <v>38124</v>
          </cell>
          <cell r="ES242">
            <v>1999</v>
          </cell>
          <cell r="ET242">
            <v>11182</v>
          </cell>
          <cell r="EU242">
            <v>13181</v>
          </cell>
          <cell r="EV242">
            <v>7629</v>
          </cell>
          <cell r="EW242">
            <v>21725</v>
          </cell>
          <cell r="EX242">
            <v>29354</v>
          </cell>
          <cell r="EY242">
            <v>13568</v>
          </cell>
          <cell r="EZ242">
            <v>23288</v>
          </cell>
          <cell r="FA242">
            <v>20763</v>
          </cell>
          <cell r="FB242">
            <v>30427</v>
          </cell>
          <cell r="FC242">
            <v>3472</v>
          </cell>
          <cell r="FD242">
            <v>6977</v>
          </cell>
          <cell r="FE242">
            <v>37086</v>
          </cell>
          <cell r="FF242">
            <v>399925</v>
          </cell>
          <cell r="FG242">
            <v>30028</v>
          </cell>
          <cell r="FH242">
            <v>-1821</v>
          </cell>
          <cell r="FI242">
            <v>428132</v>
          </cell>
          <cell r="FJ242">
            <v>-2.7</v>
          </cell>
          <cell r="FK242">
            <v>-0.1</v>
          </cell>
          <cell r="FL242">
            <v>-2.2999999999999998</v>
          </cell>
          <cell r="FM242">
            <v>-6</v>
          </cell>
          <cell r="FN242">
            <v>7.7</v>
          </cell>
          <cell r="FO242">
            <v>-1.1000000000000001</v>
          </cell>
          <cell r="FP242">
            <v>-0.9</v>
          </cell>
          <cell r="FQ242">
            <v>0.5</v>
          </cell>
          <cell r="FR242">
            <v>-0.7</v>
          </cell>
          <cell r="FS242">
            <v>0.4</v>
          </cell>
          <cell r="FT242">
            <v>0.6</v>
          </cell>
          <cell r="FU242">
            <v>2</v>
          </cell>
          <cell r="FV242">
            <v>5.4</v>
          </cell>
          <cell r="FW242">
            <v>2.6</v>
          </cell>
          <cell r="FX242">
            <v>3</v>
          </cell>
          <cell r="FY242">
            <v>2.4</v>
          </cell>
          <cell r="FZ242">
            <v>-2.8</v>
          </cell>
          <cell r="GA242">
            <v>1.8</v>
          </cell>
          <cell r="GB242">
            <v>0.8</v>
          </cell>
          <cell r="GC242">
            <v>-1.1000000000000001</v>
          </cell>
          <cell r="GD242">
            <v>0.7</v>
          </cell>
          <cell r="GE242">
            <v>-0.6</v>
          </cell>
          <cell r="GF242">
            <v>2.4</v>
          </cell>
          <cell r="GG242">
            <v>1.3</v>
          </cell>
          <cell r="GH242">
            <v>-1.2</v>
          </cell>
          <cell r="GI242">
            <v>1.4</v>
          </cell>
          <cell r="GJ242">
            <v>2.4</v>
          </cell>
          <cell r="GK242">
            <v>-0.6</v>
          </cell>
          <cell r="GL242">
            <v>1.2</v>
          </cell>
          <cell r="GM242">
            <v>-1.8</v>
          </cell>
          <cell r="GN242">
            <v>-2.2999999999999998</v>
          </cell>
          <cell r="GO242">
            <v>-1.3</v>
          </cell>
          <cell r="GP242">
            <v>3.5</v>
          </cell>
          <cell r="GQ242">
            <v>1.7</v>
          </cell>
          <cell r="GR242">
            <v>2.6</v>
          </cell>
          <cell r="GS242">
            <v>1.1000000000000001</v>
          </cell>
          <cell r="GT242">
            <v>3.7</v>
          </cell>
          <cell r="GU242">
            <v>1.9</v>
          </cell>
          <cell r="GV242">
            <v>5</v>
          </cell>
          <cell r="GW242">
            <v>-0.3</v>
          </cell>
          <cell r="GX242">
            <v>0.4</v>
          </cell>
          <cell r="GY242">
            <v>5.9</v>
          </cell>
          <cell r="GZ242">
            <v>0</v>
          </cell>
          <cell r="HA242">
            <v>1.4</v>
          </cell>
          <cell r="HB242">
            <v>1.3</v>
          </cell>
          <cell r="HC242">
            <v>-0.6</v>
          </cell>
          <cell r="HD242">
            <v>0.5</v>
          </cell>
          <cell r="HE242">
            <v>0.8</v>
          </cell>
          <cell r="HF242">
            <v>0</v>
          </cell>
          <cell r="HG242">
            <v>-0.6</v>
          </cell>
          <cell r="HH242">
            <v>0.6</v>
          </cell>
          <cell r="HI242">
            <v>0.7</v>
          </cell>
          <cell r="HJ242">
            <v>2.5</v>
          </cell>
          <cell r="HK242">
            <v>0.8</v>
          </cell>
          <cell r="HL242">
            <v>9352</v>
          </cell>
          <cell r="HM242">
            <v>1680</v>
          </cell>
          <cell r="HN242">
            <v>11032</v>
          </cell>
          <cell r="HO242">
            <v>4134</v>
          </cell>
          <cell r="HP242">
            <v>6968</v>
          </cell>
          <cell r="HQ242">
            <v>9033</v>
          </cell>
          <cell r="HR242">
            <v>3640</v>
          </cell>
          <cell r="HS242">
            <v>23775</v>
          </cell>
          <cell r="HT242">
            <v>1563</v>
          </cell>
          <cell r="HU242">
            <v>25337</v>
          </cell>
          <cell r="HV242">
            <v>6470</v>
          </cell>
          <cell r="HW242">
            <v>4869</v>
          </cell>
          <cell r="HX242">
            <v>3915</v>
          </cell>
          <cell r="HY242">
            <v>4686</v>
          </cell>
          <cell r="HZ242">
            <v>5095</v>
          </cell>
          <cell r="IA242">
            <v>25035</v>
          </cell>
          <cell r="IB242">
            <v>5559</v>
          </cell>
          <cell r="IC242">
            <v>468</v>
          </cell>
          <cell r="ID242">
            <v>4217</v>
          </cell>
          <cell r="IE242">
            <v>10243</v>
          </cell>
          <cell r="IF242">
            <v>7099</v>
          </cell>
          <cell r="IG242">
            <v>7238</v>
          </cell>
          <cell r="IH242">
            <v>18077</v>
          </cell>
          <cell r="II242">
            <v>32414</v>
          </cell>
          <cell r="IJ242">
            <v>17865</v>
          </cell>
          <cell r="IK242">
            <v>18608</v>
          </cell>
          <cell r="IL242">
            <v>10130</v>
          </cell>
          <cell r="IM242">
            <v>6163</v>
          </cell>
          <cell r="IN242">
            <v>2291</v>
          </cell>
          <cell r="IO242">
            <v>2959</v>
          </cell>
          <cell r="IP242">
            <v>8797</v>
          </cell>
          <cell r="IQ242">
            <v>20210</v>
          </cell>
        </row>
        <row r="243">
          <cell r="B243">
            <v>9669</v>
          </cell>
          <cell r="C243">
            <v>1654</v>
          </cell>
          <cell r="D243">
            <v>11344</v>
          </cell>
          <cell r="E243">
            <v>4247</v>
          </cell>
          <cell r="F243">
            <v>7123</v>
          </cell>
          <cell r="G243">
            <v>8890</v>
          </cell>
          <cell r="H243">
            <v>3395</v>
          </cell>
          <cell r="I243">
            <v>23655</v>
          </cell>
          <cell r="J243">
            <v>1577</v>
          </cell>
          <cell r="K243">
            <v>25232</v>
          </cell>
          <cell r="L243">
            <v>6883</v>
          </cell>
          <cell r="M243">
            <v>4841</v>
          </cell>
          <cell r="N243">
            <v>3784</v>
          </cell>
          <cell r="O243">
            <v>4514</v>
          </cell>
          <cell r="P243">
            <v>5270</v>
          </cell>
          <cell r="Q243">
            <v>25272</v>
          </cell>
          <cell r="R243">
            <v>5683</v>
          </cell>
          <cell r="S243">
            <v>436</v>
          </cell>
          <cell r="T243">
            <v>4322</v>
          </cell>
          <cell r="U243">
            <v>10440</v>
          </cell>
          <cell r="V243">
            <v>7031</v>
          </cell>
          <cell r="W243">
            <v>7329</v>
          </cell>
          <cell r="X243">
            <v>17750</v>
          </cell>
          <cell r="Y243">
            <v>32109</v>
          </cell>
          <cell r="Z243">
            <v>17709</v>
          </cell>
          <cell r="AA243">
            <v>19289</v>
          </cell>
          <cell r="AB243">
            <v>10559</v>
          </cell>
          <cell r="AC243">
            <v>6183</v>
          </cell>
          <cell r="AD243">
            <v>2422</v>
          </cell>
          <cell r="AE243">
            <v>2972</v>
          </cell>
          <cell r="AF243">
            <v>8885</v>
          </cell>
          <cell r="AG243">
            <v>20463</v>
          </cell>
          <cell r="AH243">
            <v>6283</v>
          </cell>
          <cell r="AI243">
            <v>5226</v>
          </cell>
          <cell r="AJ243">
            <v>11509</v>
          </cell>
          <cell r="AK243">
            <v>27040</v>
          </cell>
          <cell r="AL243">
            <v>11315</v>
          </cell>
          <cell r="AM243">
            <v>38355</v>
          </cell>
          <cell r="AN243">
            <v>2110</v>
          </cell>
          <cell r="AO243">
            <v>10971</v>
          </cell>
          <cell r="AP243">
            <v>13082</v>
          </cell>
          <cell r="AQ243">
            <v>8053</v>
          </cell>
          <cell r="AR243">
            <v>21514</v>
          </cell>
          <cell r="AS243">
            <v>29566</v>
          </cell>
          <cell r="AT243">
            <v>13648</v>
          </cell>
          <cell r="AU243">
            <v>23450</v>
          </cell>
          <cell r="AV243">
            <v>20876</v>
          </cell>
          <cell r="AW243">
            <v>31047</v>
          </cell>
          <cell r="AX243">
            <v>3520</v>
          </cell>
          <cell r="AY243">
            <v>7120</v>
          </cell>
          <cell r="AZ243">
            <v>37304</v>
          </cell>
          <cell r="BA243">
            <v>401890</v>
          </cell>
          <cell r="BB243">
            <v>30558</v>
          </cell>
          <cell r="BC243">
            <v>-1780</v>
          </cell>
          <cell r="BD243">
            <v>430665</v>
          </cell>
          <cell r="BE243">
            <v>-5.6</v>
          </cell>
          <cell r="BF243">
            <v>-1.1000000000000001</v>
          </cell>
          <cell r="BG243">
            <v>-3.8</v>
          </cell>
          <cell r="BH243">
            <v>-0.4</v>
          </cell>
          <cell r="BI243">
            <v>1.2</v>
          </cell>
          <cell r="BJ243">
            <v>0.5</v>
          </cell>
          <cell r="BK243">
            <v>-4.2</v>
          </cell>
          <cell r="BL243">
            <v>-0.2</v>
          </cell>
          <cell r="BM243">
            <v>2.1</v>
          </cell>
          <cell r="BN243">
            <v>0</v>
          </cell>
          <cell r="BO243">
            <v>2.2999999999999998</v>
          </cell>
          <cell r="BP243">
            <v>0.6</v>
          </cell>
          <cell r="BQ243">
            <v>0.5</v>
          </cell>
          <cell r="BR243">
            <v>-1</v>
          </cell>
          <cell r="BS243">
            <v>1.1000000000000001</v>
          </cell>
          <cell r="BT243">
            <v>1.1000000000000001</v>
          </cell>
          <cell r="BU243">
            <v>0.1</v>
          </cell>
          <cell r="BV243">
            <v>-0.8</v>
          </cell>
          <cell r="BW243">
            <v>0.6</v>
          </cell>
          <cell r="BX243">
            <v>0.2</v>
          </cell>
          <cell r="BY243">
            <v>0.4</v>
          </cell>
          <cell r="BZ243">
            <v>2.8</v>
          </cell>
          <cell r="CA243">
            <v>0.8</v>
          </cell>
          <cell r="CB243">
            <v>1.1000000000000001</v>
          </cell>
          <cell r="CC243">
            <v>-0.3</v>
          </cell>
          <cell r="CD243">
            <v>0.6</v>
          </cell>
          <cell r="CE243">
            <v>1.7</v>
          </cell>
          <cell r="CF243">
            <v>0.1</v>
          </cell>
          <cell r="CG243">
            <v>1.2</v>
          </cell>
          <cell r="CH243">
            <v>-0.2</v>
          </cell>
          <cell r="CI243">
            <v>-0.9</v>
          </cell>
          <cell r="CJ243">
            <v>-0.3</v>
          </cell>
          <cell r="CK243">
            <v>1.4</v>
          </cell>
          <cell r="CL243">
            <v>0.5</v>
          </cell>
          <cell r="CM243">
            <v>1</v>
          </cell>
          <cell r="CN243">
            <v>0.6</v>
          </cell>
          <cell r="CO243">
            <v>1.8</v>
          </cell>
          <cell r="CP243">
            <v>0.9</v>
          </cell>
          <cell r="CQ243">
            <v>4.5999999999999996</v>
          </cell>
          <cell r="CR243">
            <v>-0.9</v>
          </cell>
          <cell r="CS243">
            <v>-0.1</v>
          </cell>
          <cell r="CT243">
            <v>5.3</v>
          </cell>
          <cell r="CU243">
            <v>-0.7</v>
          </cell>
          <cell r="CV243">
            <v>0.8</v>
          </cell>
          <cell r="CW243">
            <v>0.8</v>
          </cell>
          <cell r="CX243">
            <v>0.3</v>
          </cell>
          <cell r="CY243">
            <v>0.5</v>
          </cell>
          <cell r="CZ243">
            <v>1.6</v>
          </cell>
          <cell r="DA243">
            <v>1</v>
          </cell>
          <cell r="DB243">
            <v>0.8</v>
          </cell>
          <cell r="DC243">
            <v>0.6</v>
          </cell>
          <cell r="DD243">
            <v>0.6</v>
          </cell>
          <cell r="DE243">
            <v>1.7</v>
          </cell>
          <cell r="DF243">
            <v>0.6</v>
          </cell>
          <cell r="DG243">
            <v>9553</v>
          </cell>
          <cell r="DH243">
            <v>1642</v>
          </cell>
          <cell r="DI243">
            <v>11195</v>
          </cell>
          <cell r="DJ243">
            <v>4288</v>
          </cell>
          <cell r="DK243">
            <v>7134</v>
          </cell>
          <cell r="DL243">
            <v>8702</v>
          </cell>
          <cell r="DM243">
            <v>3317</v>
          </cell>
          <cell r="DN243">
            <v>23441</v>
          </cell>
          <cell r="DO243">
            <v>1610</v>
          </cell>
          <cell r="DP243">
            <v>25051</v>
          </cell>
          <cell r="DQ243">
            <v>7052</v>
          </cell>
          <cell r="DR243">
            <v>4723</v>
          </cell>
          <cell r="DS243">
            <v>3766</v>
          </cell>
          <cell r="DT243">
            <v>4599</v>
          </cell>
          <cell r="DU243">
            <v>5361</v>
          </cell>
          <cell r="DV243">
            <v>25500</v>
          </cell>
          <cell r="DW243">
            <v>5717</v>
          </cell>
          <cell r="DX243">
            <v>433</v>
          </cell>
          <cell r="DY243">
            <v>4359</v>
          </cell>
          <cell r="DZ243">
            <v>10509</v>
          </cell>
          <cell r="EA243">
            <v>7014</v>
          </cell>
          <cell r="EB243">
            <v>7454</v>
          </cell>
          <cell r="EC243">
            <v>17720</v>
          </cell>
          <cell r="ED243">
            <v>32188</v>
          </cell>
          <cell r="EE243">
            <v>17722</v>
          </cell>
          <cell r="EF243">
            <v>19282</v>
          </cell>
          <cell r="EG243">
            <v>10565</v>
          </cell>
          <cell r="EH243">
            <v>6182</v>
          </cell>
          <cell r="EI243">
            <v>2417</v>
          </cell>
          <cell r="EJ243">
            <v>2943</v>
          </cell>
          <cell r="EK243">
            <v>8981</v>
          </cell>
          <cell r="EL243">
            <v>20523</v>
          </cell>
          <cell r="EM243">
            <v>6206</v>
          </cell>
          <cell r="EN243">
            <v>5173</v>
          </cell>
          <cell r="EO243">
            <v>11379</v>
          </cell>
          <cell r="EP243">
            <v>27082</v>
          </cell>
          <cell r="EQ243">
            <v>11352</v>
          </cell>
          <cell r="ER243">
            <v>38434</v>
          </cell>
          <cell r="ES243">
            <v>2147</v>
          </cell>
          <cell r="ET243">
            <v>10744</v>
          </cell>
          <cell r="EU243">
            <v>12891</v>
          </cell>
          <cell r="EV243">
            <v>8058</v>
          </cell>
          <cell r="EW243">
            <v>21556</v>
          </cell>
          <cell r="EX243">
            <v>29614</v>
          </cell>
          <cell r="EY243">
            <v>13701</v>
          </cell>
          <cell r="EZ243">
            <v>23402</v>
          </cell>
          <cell r="FA243">
            <v>20877</v>
          </cell>
          <cell r="FB243">
            <v>31057</v>
          </cell>
          <cell r="FC243">
            <v>3511</v>
          </cell>
          <cell r="FD243">
            <v>7149</v>
          </cell>
          <cell r="FE243">
            <v>37305</v>
          </cell>
          <cell r="FF243">
            <v>401855</v>
          </cell>
          <cell r="FG243">
            <v>30866</v>
          </cell>
          <cell r="FH243">
            <v>-1608</v>
          </cell>
          <cell r="FI243">
            <v>431112</v>
          </cell>
          <cell r="FJ243">
            <v>-6.5</v>
          </cell>
          <cell r="FK243">
            <v>-2.5</v>
          </cell>
          <cell r="FL243">
            <v>-5.9</v>
          </cell>
          <cell r="FM243">
            <v>3.9</v>
          </cell>
          <cell r="FN243">
            <v>-1.2</v>
          </cell>
          <cell r="FO243">
            <v>-1.6</v>
          </cell>
          <cell r="FP243">
            <v>-8.3000000000000007</v>
          </cell>
          <cell r="FQ243">
            <v>-1.5</v>
          </cell>
          <cell r="FR243">
            <v>6.1</v>
          </cell>
          <cell r="FS243">
            <v>-1.1000000000000001</v>
          </cell>
          <cell r="FT243">
            <v>7</v>
          </cell>
          <cell r="FU243">
            <v>-3.5</v>
          </cell>
          <cell r="FV243">
            <v>-2.2999999999999998</v>
          </cell>
          <cell r="FW243">
            <v>-0.4</v>
          </cell>
          <cell r="FX243">
            <v>5</v>
          </cell>
          <cell r="FY243">
            <v>1.7</v>
          </cell>
          <cell r="FZ243">
            <v>2.2000000000000002</v>
          </cell>
          <cell r="GA243">
            <v>-3.3</v>
          </cell>
          <cell r="GB243">
            <v>1.7</v>
          </cell>
          <cell r="GC243">
            <v>1.8</v>
          </cell>
          <cell r="GD243">
            <v>0</v>
          </cell>
          <cell r="GE243">
            <v>6.7</v>
          </cell>
          <cell r="GF243">
            <v>-0.4</v>
          </cell>
          <cell r="GG243">
            <v>1.3</v>
          </cell>
          <cell r="GH243">
            <v>0.2</v>
          </cell>
          <cell r="GI243">
            <v>0.2</v>
          </cell>
          <cell r="GJ243">
            <v>1.2</v>
          </cell>
          <cell r="GK243">
            <v>0.4</v>
          </cell>
          <cell r="GL243">
            <v>0.9</v>
          </cell>
          <cell r="GM243">
            <v>-0.8</v>
          </cell>
          <cell r="GN243">
            <v>1.1000000000000001</v>
          </cell>
          <cell r="GO243">
            <v>0.6</v>
          </cell>
          <cell r="GP243">
            <v>-1</v>
          </cell>
          <cell r="GQ243">
            <v>-1.4</v>
          </cell>
          <cell r="GR243">
            <v>-1.2</v>
          </cell>
          <cell r="GS243">
            <v>0.6</v>
          </cell>
          <cell r="GT243">
            <v>1.4</v>
          </cell>
          <cell r="GU243">
            <v>0.8</v>
          </cell>
          <cell r="GV243">
            <v>7.4</v>
          </cell>
          <cell r="GW243">
            <v>-3.9</v>
          </cell>
          <cell r="GX243">
            <v>-2.2000000000000002</v>
          </cell>
          <cell r="GY243">
            <v>5.6</v>
          </cell>
          <cell r="GZ243">
            <v>-0.8</v>
          </cell>
          <cell r="HA243">
            <v>0.9</v>
          </cell>
          <cell r="HB243">
            <v>1</v>
          </cell>
          <cell r="HC243">
            <v>0.5</v>
          </cell>
          <cell r="HD243">
            <v>0.6</v>
          </cell>
          <cell r="HE243">
            <v>2.1</v>
          </cell>
          <cell r="HF243">
            <v>1.1000000000000001</v>
          </cell>
          <cell r="HG243">
            <v>2.5</v>
          </cell>
          <cell r="HH243">
            <v>0.6</v>
          </cell>
          <cell r="HI243">
            <v>0.5</v>
          </cell>
          <cell r="HJ243">
            <v>2.8</v>
          </cell>
          <cell r="HK243">
            <v>0.7</v>
          </cell>
          <cell r="HL243">
            <v>6407</v>
          </cell>
          <cell r="HM243">
            <v>1644</v>
          </cell>
          <cell r="HN243">
            <v>8051</v>
          </cell>
          <cell r="HO243">
            <v>4425</v>
          </cell>
          <cell r="HP243">
            <v>7446</v>
          </cell>
          <cell r="HQ243">
            <v>8926</v>
          </cell>
          <cell r="HR243">
            <v>3341</v>
          </cell>
          <cell r="HS243">
            <v>24138</v>
          </cell>
          <cell r="HT243">
            <v>1595</v>
          </cell>
          <cell r="HU243">
            <v>25733</v>
          </cell>
          <cell r="HV243">
            <v>6948</v>
          </cell>
          <cell r="HW243">
            <v>4811</v>
          </cell>
          <cell r="HX243">
            <v>3859</v>
          </cell>
          <cell r="HY243">
            <v>4788</v>
          </cell>
          <cell r="HZ243">
            <v>5666</v>
          </cell>
          <cell r="IA243">
            <v>26072</v>
          </cell>
          <cell r="IB243">
            <v>5857</v>
          </cell>
          <cell r="IC243">
            <v>529</v>
          </cell>
          <cell r="ID243">
            <v>4223</v>
          </cell>
          <cell r="IE243">
            <v>10608</v>
          </cell>
          <cell r="IF243">
            <v>7239</v>
          </cell>
          <cell r="IG243">
            <v>7458</v>
          </cell>
          <cell r="IH243">
            <v>17959</v>
          </cell>
          <cell r="II243">
            <v>32656</v>
          </cell>
          <cell r="IJ243">
            <v>17795</v>
          </cell>
          <cell r="IK243">
            <v>18857</v>
          </cell>
          <cell r="IL243">
            <v>10610</v>
          </cell>
          <cell r="IM243">
            <v>6321</v>
          </cell>
          <cell r="IN243">
            <v>2515</v>
          </cell>
          <cell r="IO243">
            <v>3011</v>
          </cell>
          <cell r="IP243">
            <v>8947</v>
          </cell>
          <cell r="IQ243">
            <v>20795</v>
          </cell>
        </row>
        <row r="244">
          <cell r="B244">
            <v>8871</v>
          </cell>
          <cell r="C244">
            <v>1638</v>
          </cell>
          <cell r="D244">
            <v>10904</v>
          </cell>
          <cell r="E244">
            <v>4280</v>
          </cell>
          <cell r="F244">
            <v>7122</v>
          </cell>
          <cell r="G244">
            <v>8995</v>
          </cell>
          <cell r="H244">
            <v>3259</v>
          </cell>
          <cell r="I244">
            <v>23652</v>
          </cell>
          <cell r="J244">
            <v>1610</v>
          </cell>
          <cell r="K244">
            <v>25265</v>
          </cell>
          <cell r="L244">
            <v>7039</v>
          </cell>
          <cell r="M244">
            <v>4849</v>
          </cell>
          <cell r="N244">
            <v>3788</v>
          </cell>
          <cell r="O244">
            <v>4397</v>
          </cell>
          <cell r="P244">
            <v>5314</v>
          </cell>
          <cell r="Q244">
            <v>25447</v>
          </cell>
          <cell r="R244">
            <v>5696</v>
          </cell>
          <cell r="S244">
            <v>429</v>
          </cell>
          <cell r="T244">
            <v>4326</v>
          </cell>
          <cell r="U244">
            <v>10453</v>
          </cell>
          <cell r="V244">
            <v>7064</v>
          </cell>
          <cell r="W244">
            <v>7492</v>
          </cell>
          <cell r="X244">
            <v>17787</v>
          </cell>
          <cell r="Y244">
            <v>32361</v>
          </cell>
          <cell r="Z244">
            <v>17664</v>
          </cell>
          <cell r="AA244">
            <v>19370</v>
          </cell>
          <cell r="AB244">
            <v>10687</v>
          </cell>
          <cell r="AC244">
            <v>6190</v>
          </cell>
          <cell r="AD244">
            <v>2450</v>
          </cell>
          <cell r="AE244">
            <v>2971</v>
          </cell>
          <cell r="AF244">
            <v>8780</v>
          </cell>
          <cell r="AG244">
            <v>20389</v>
          </cell>
          <cell r="AH244">
            <v>6383</v>
          </cell>
          <cell r="AI244">
            <v>5253</v>
          </cell>
          <cell r="AJ244">
            <v>11640</v>
          </cell>
          <cell r="AK244">
            <v>27155</v>
          </cell>
          <cell r="AL244">
            <v>11461</v>
          </cell>
          <cell r="AM244">
            <v>38616</v>
          </cell>
          <cell r="AN244">
            <v>2201</v>
          </cell>
          <cell r="AO244">
            <v>10884</v>
          </cell>
          <cell r="AP244">
            <v>13086</v>
          </cell>
          <cell r="AQ244">
            <v>8493</v>
          </cell>
          <cell r="AR244">
            <v>21282</v>
          </cell>
          <cell r="AS244">
            <v>29773</v>
          </cell>
          <cell r="AT244">
            <v>13690</v>
          </cell>
          <cell r="AU244">
            <v>23573</v>
          </cell>
          <cell r="AV244">
            <v>20981</v>
          </cell>
          <cell r="AW244">
            <v>31563</v>
          </cell>
          <cell r="AX244">
            <v>3563</v>
          </cell>
          <cell r="AY244">
            <v>7246</v>
          </cell>
          <cell r="AZ244">
            <v>37519</v>
          </cell>
          <cell r="BA244">
            <v>403864</v>
          </cell>
          <cell r="BB244">
            <v>30961</v>
          </cell>
          <cell r="BC244">
            <v>-1831</v>
          </cell>
          <cell r="BD244">
            <v>433051</v>
          </cell>
          <cell r="BE244">
            <v>-8.1999999999999993</v>
          </cell>
          <cell r="BF244">
            <v>-1</v>
          </cell>
          <cell r="BG244">
            <v>-3.9</v>
          </cell>
          <cell r="BH244">
            <v>0.8</v>
          </cell>
          <cell r="BI244">
            <v>0</v>
          </cell>
          <cell r="BJ244">
            <v>1.2</v>
          </cell>
          <cell r="BK244">
            <v>-4</v>
          </cell>
          <cell r="BL244">
            <v>0</v>
          </cell>
          <cell r="BM244">
            <v>2.1</v>
          </cell>
          <cell r="BN244">
            <v>0.1</v>
          </cell>
          <cell r="BO244">
            <v>2.2999999999999998</v>
          </cell>
          <cell r="BP244">
            <v>0.2</v>
          </cell>
          <cell r="BQ244">
            <v>0.1</v>
          </cell>
          <cell r="BR244">
            <v>-2.6</v>
          </cell>
          <cell r="BS244">
            <v>0.8</v>
          </cell>
          <cell r="BT244">
            <v>0.7</v>
          </cell>
          <cell r="BU244">
            <v>0.2</v>
          </cell>
          <cell r="BV244">
            <v>-1.5</v>
          </cell>
          <cell r="BW244">
            <v>0.1</v>
          </cell>
          <cell r="BX244">
            <v>0.1</v>
          </cell>
          <cell r="BY244">
            <v>0.5</v>
          </cell>
          <cell r="BZ244">
            <v>2.2000000000000002</v>
          </cell>
          <cell r="CA244">
            <v>0.2</v>
          </cell>
          <cell r="CB244">
            <v>0.8</v>
          </cell>
          <cell r="CC244">
            <v>-0.3</v>
          </cell>
          <cell r="CD244">
            <v>0.4</v>
          </cell>
          <cell r="CE244">
            <v>1.2</v>
          </cell>
          <cell r="CF244">
            <v>0.1</v>
          </cell>
          <cell r="CG244">
            <v>1.2</v>
          </cell>
          <cell r="CH244">
            <v>0</v>
          </cell>
          <cell r="CI244">
            <v>-1.2</v>
          </cell>
          <cell r="CJ244">
            <v>-0.4</v>
          </cell>
          <cell r="CK244">
            <v>1.6</v>
          </cell>
          <cell r="CL244">
            <v>0.5</v>
          </cell>
          <cell r="CM244">
            <v>1.1000000000000001</v>
          </cell>
          <cell r="CN244">
            <v>0.4</v>
          </cell>
          <cell r="CO244">
            <v>1.3</v>
          </cell>
          <cell r="CP244">
            <v>0.7</v>
          </cell>
          <cell r="CQ244">
            <v>4.3</v>
          </cell>
          <cell r="CR244">
            <v>-0.8</v>
          </cell>
          <cell r="CS244">
            <v>0</v>
          </cell>
          <cell r="CT244">
            <v>5.5</v>
          </cell>
          <cell r="CU244">
            <v>-1.1000000000000001</v>
          </cell>
          <cell r="CV244">
            <v>0.7</v>
          </cell>
          <cell r="CW244">
            <v>0.3</v>
          </cell>
          <cell r="CX244">
            <v>0.5</v>
          </cell>
          <cell r="CY244">
            <v>0.5</v>
          </cell>
          <cell r="CZ244">
            <v>1.7</v>
          </cell>
          <cell r="DA244">
            <v>1.2</v>
          </cell>
          <cell r="DB244">
            <v>1.8</v>
          </cell>
          <cell r="DC244">
            <v>0.6</v>
          </cell>
          <cell r="DD244">
            <v>0.5</v>
          </cell>
          <cell r="DE244">
            <v>1.3</v>
          </cell>
          <cell r="DF244">
            <v>0.6</v>
          </cell>
          <cell r="DG244">
            <v>9253</v>
          </cell>
          <cell r="DH244">
            <v>1640</v>
          </cell>
          <cell r="DI244">
            <v>10893</v>
          </cell>
          <cell r="DJ244">
            <v>4318</v>
          </cell>
          <cell r="DK244">
            <v>7006</v>
          </cell>
          <cell r="DL244">
            <v>9184</v>
          </cell>
          <cell r="DM244">
            <v>3269</v>
          </cell>
          <cell r="DN244">
            <v>23778</v>
          </cell>
          <cell r="DO244">
            <v>1606</v>
          </cell>
          <cell r="DP244">
            <v>25384</v>
          </cell>
          <cell r="DQ244">
            <v>6991</v>
          </cell>
          <cell r="DR244">
            <v>4919</v>
          </cell>
          <cell r="DS244">
            <v>3767</v>
          </cell>
          <cell r="DT244">
            <v>4264</v>
          </cell>
          <cell r="DU244">
            <v>5292</v>
          </cell>
          <cell r="DV244">
            <v>25233</v>
          </cell>
          <cell r="DW244">
            <v>5708</v>
          </cell>
          <cell r="DX244">
            <v>428</v>
          </cell>
          <cell r="DY244">
            <v>4294</v>
          </cell>
          <cell r="DZ244">
            <v>10429</v>
          </cell>
          <cell r="EA244">
            <v>7076</v>
          </cell>
          <cell r="EB244">
            <v>7468</v>
          </cell>
          <cell r="EC244">
            <v>17736</v>
          </cell>
          <cell r="ED244">
            <v>32280</v>
          </cell>
          <cell r="EE244">
            <v>17682</v>
          </cell>
          <cell r="EF244">
            <v>19339</v>
          </cell>
          <cell r="EG244">
            <v>10667</v>
          </cell>
          <cell r="EH244">
            <v>6199</v>
          </cell>
          <cell r="EI244">
            <v>2456</v>
          </cell>
          <cell r="EJ244">
            <v>3000</v>
          </cell>
          <cell r="EK244">
            <v>8710</v>
          </cell>
          <cell r="EL244">
            <v>20366</v>
          </cell>
          <cell r="EM244">
            <v>6426</v>
          </cell>
          <cell r="EN244">
            <v>5288</v>
          </cell>
          <cell r="EO244">
            <v>11714</v>
          </cell>
          <cell r="EP244">
            <v>27081</v>
          </cell>
          <cell r="EQ244">
            <v>11379</v>
          </cell>
          <cell r="ER244">
            <v>38460</v>
          </cell>
          <cell r="ES244">
            <v>2182</v>
          </cell>
          <cell r="ET244">
            <v>11028</v>
          </cell>
          <cell r="EU244">
            <v>13210</v>
          </cell>
          <cell r="EV244">
            <v>8536</v>
          </cell>
          <cell r="EW244">
            <v>21174</v>
          </cell>
          <cell r="EX244">
            <v>29708</v>
          </cell>
          <cell r="EY244">
            <v>13623</v>
          </cell>
          <cell r="EZ244">
            <v>23682</v>
          </cell>
          <cell r="FA244">
            <v>20988</v>
          </cell>
          <cell r="FB244">
            <v>31657</v>
          </cell>
          <cell r="FC244">
            <v>3587</v>
          </cell>
          <cell r="FD244">
            <v>7287</v>
          </cell>
          <cell r="FE244">
            <v>37523</v>
          </cell>
          <cell r="FF244">
            <v>403713</v>
          </cell>
          <cell r="FG244">
            <v>30751</v>
          </cell>
          <cell r="FH244">
            <v>-1779</v>
          </cell>
          <cell r="FI244">
            <v>432685</v>
          </cell>
          <cell r="FJ244">
            <v>-3.1</v>
          </cell>
          <cell r="FK244">
            <v>-0.1</v>
          </cell>
          <cell r="FL244">
            <v>-2.7</v>
          </cell>
          <cell r="FM244">
            <v>0.7</v>
          </cell>
          <cell r="FN244">
            <v>-1.8</v>
          </cell>
          <cell r="FO244">
            <v>5.5</v>
          </cell>
          <cell r="FP244">
            <v>-1.5</v>
          </cell>
          <cell r="FQ244">
            <v>1.4</v>
          </cell>
          <cell r="FR244">
            <v>-0.2</v>
          </cell>
          <cell r="FS244">
            <v>1.3</v>
          </cell>
          <cell r="FT244">
            <v>-0.9</v>
          </cell>
          <cell r="FU244">
            <v>4.2</v>
          </cell>
          <cell r="FV244">
            <v>0</v>
          </cell>
          <cell r="FW244">
            <v>-7.3</v>
          </cell>
          <cell r="FX244">
            <v>-1.3</v>
          </cell>
          <cell r="FY244">
            <v>-1</v>
          </cell>
          <cell r="FZ244">
            <v>-0.2</v>
          </cell>
          <cell r="GA244">
            <v>-1.1000000000000001</v>
          </cell>
          <cell r="GB244">
            <v>-1.5</v>
          </cell>
          <cell r="GC244">
            <v>-0.8</v>
          </cell>
          <cell r="GD244">
            <v>0.9</v>
          </cell>
          <cell r="GE244">
            <v>0.2</v>
          </cell>
          <cell r="GF244">
            <v>0.1</v>
          </cell>
          <cell r="GG244">
            <v>0.3</v>
          </cell>
          <cell r="GH244">
            <v>-0.2</v>
          </cell>
          <cell r="GI244">
            <v>0.3</v>
          </cell>
          <cell r="GJ244">
            <v>1</v>
          </cell>
          <cell r="GK244">
            <v>0.3</v>
          </cell>
          <cell r="GL244">
            <v>1.6</v>
          </cell>
          <cell r="GM244">
            <v>1.9</v>
          </cell>
          <cell r="GN244">
            <v>-3</v>
          </cell>
          <cell r="GO244">
            <v>-0.8</v>
          </cell>
          <cell r="GP244">
            <v>3.5</v>
          </cell>
          <cell r="GQ244">
            <v>2.2000000000000002</v>
          </cell>
          <cell r="GR244">
            <v>2.9</v>
          </cell>
          <cell r="GS244">
            <v>0</v>
          </cell>
          <cell r="GT244">
            <v>0.2</v>
          </cell>
          <cell r="GU244">
            <v>0.1</v>
          </cell>
          <cell r="GV244">
            <v>1.6</v>
          </cell>
          <cell r="GW244">
            <v>2.6</v>
          </cell>
          <cell r="GX244">
            <v>2.5</v>
          </cell>
          <cell r="GY244">
            <v>5.9</v>
          </cell>
          <cell r="GZ244">
            <v>-1.8</v>
          </cell>
          <cell r="HA244">
            <v>0.3</v>
          </cell>
          <cell r="HB244">
            <v>-0.6</v>
          </cell>
          <cell r="HC244">
            <v>1.2</v>
          </cell>
          <cell r="HD244">
            <v>0.5</v>
          </cell>
          <cell r="HE244">
            <v>1.9</v>
          </cell>
          <cell r="HF244">
            <v>2.2000000000000002</v>
          </cell>
          <cell r="HG244">
            <v>1.9</v>
          </cell>
          <cell r="HH244">
            <v>0.6</v>
          </cell>
          <cell r="HI244">
            <v>0.5</v>
          </cell>
          <cell r="HJ244">
            <v>-0.4</v>
          </cell>
          <cell r="HK244">
            <v>0.4</v>
          </cell>
          <cell r="HL244">
            <v>12587</v>
          </cell>
          <cell r="HM244">
            <v>1642</v>
          </cell>
          <cell r="HN244">
            <v>14230</v>
          </cell>
          <cell r="HO244">
            <v>4312</v>
          </cell>
          <cell r="HP244">
            <v>7136</v>
          </cell>
          <cell r="HQ244">
            <v>9355</v>
          </cell>
          <cell r="HR244">
            <v>3393</v>
          </cell>
          <cell r="HS244">
            <v>24196</v>
          </cell>
          <cell r="HT244">
            <v>1626</v>
          </cell>
          <cell r="HU244">
            <v>25822</v>
          </cell>
          <cell r="HV244">
            <v>7502</v>
          </cell>
          <cell r="HW244">
            <v>4991</v>
          </cell>
          <cell r="HX244">
            <v>3912</v>
          </cell>
          <cell r="HY244">
            <v>4351</v>
          </cell>
          <cell r="HZ244">
            <v>5496</v>
          </cell>
          <cell r="IA244">
            <v>26252</v>
          </cell>
          <cell r="IB244">
            <v>5552</v>
          </cell>
          <cell r="IC244">
            <v>377</v>
          </cell>
          <cell r="ID244">
            <v>4403</v>
          </cell>
          <cell r="IE244">
            <v>10333</v>
          </cell>
          <cell r="IF244">
            <v>7378</v>
          </cell>
          <cell r="IG244">
            <v>7839</v>
          </cell>
          <cell r="IH244">
            <v>18706</v>
          </cell>
          <cell r="II244">
            <v>33923</v>
          </cell>
          <cell r="IJ244">
            <v>18365</v>
          </cell>
          <cell r="IK244">
            <v>21193</v>
          </cell>
          <cell r="IL244">
            <v>11152</v>
          </cell>
          <cell r="IM244">
            <v>6392</v>
          </cell>
          <cell r="IN244">
            <v>2533</v>
          </cell>
          <cell r="IO244">
            <v>3063</v>
          </cell>
          <cell r="IP244">
            <v>9098</v>
          </cell>
          <cell r="IQ244">
            <v>21086</v>
          </cell>
        </row>
      </sheetData>
      <sheetData sheetId="16">
        <row r="1">
          <cell r="B1" t="str">
            <v>Information media and telecommunications (J) ;  Telecommunications services ;</v>
          </cell>
          <cell r="C1" t="str">
            <v>Information media and telecommunications (J) ;  Other information and media services ;</v>
          </cell>
          <cell r="D1" t="str">
            <v>Information media and telecommunications (J) ;</v>
          </cell>
          <cell r="E1" t="str">
            <v>Financial and insurance services (K) ;  Finance ;</v>
          </cell>
          <cell r="F1" t="str">
            <v>Financial and insurance services (K) ;  Other financial and insurance services ;</v>
          </cell>
          <cell r="G1" t="str">
            <v>Financial and insurance services (K) ;</v>
          </cell>
          <cell r="H1" t="str">
            <v>Rental, hiring and real estate services (L) ;  Rental and hiring services ;</v>
          </cell>
          <cell r="I1" t="str">
            <v>Rental, hiring and real estate services (L) ;  Property operators and real estate services ;</v>
          </cell>
          <cell r="J1" t="str">
            <v>Rental, hiring and real estate services (L) ;</v>
          </cell>
          <cell r="K1" t="str">
            <v>Professional, scientific and technical services (M) ;  Computer system design and related services ;</v>
          </cell>
          <cell r="L1" t="str">
            <v>Professional, scientific and technical services (M) ;  Other professional, scientific and technical services ;</v>
          </cell>
          <cell r="M1" t="str">
            <v>Professional, scientific and technical services (M) ;</v>
          </cell>
          <cell r="N1" t="str">
            <v>Administrative and support services (N) ;</v>
          </cell>
          <cell r="O1" t="str">
            <v>Public administration and safety (O) ;</v>
          </cell>
          <cell r="P1" t="str">
            <v>Education and training (P) ;</v>
          </cell>
          <cell r="Q1" t="str">
            <v>Health care and social assistance (Q) ;</v>
          </cell>
          <cell r="R1" t="str">
            <v>Arts and recreation services (R) ;</v>
          </cell>
          <cell r="S1" t="str">
            <v>Other services (S) ;</v>
          </cell>
          <cell r="T1" t="str">
            <v>Ownership of dwellings ;</v>
          </cell>
          <cell r="U1" t="str">
            <v>Gross value added at basic prices ;</v>
          </cell>
          <cell r="V1" t="str">
            <v>Taxes less subsidies on products ;</v>
          </cell>
          <cell r="W1" t="str">
            <v>Statistical discrepancy (P) ;</v>
          </cell>
          <cell r="X1" t="str">
            <v>GROSS DOMESTIC PRODUCT ;</v>
          </cell>
          <cell r="Y1" t="str">
            <v>Agriculture, forestry and fishing (A) ;  Agriculture: Contributions to growth ;</v>
          </cell>
          <cell r="Z1" t="str">
            <v>Agriculture, forestry and fishing (A) ;  Forestry and fishing: Contributions to growth ;</v>
          </cell>
          <cell r="AA1" t="str">
            <v>Agriculture, forestry and fishing (A) ;  Contributions to growth ;</v>
          </cell>
          <cell r="AB1" t="str">
            <v>Mining (B) ;  Coal Mining: Contributions to growth ;</v>
          </cell>
          <cell r="AC1" t="str">
            <v>Mining (B) ;  Oil and gas extraction: Contributions to growth ;</v>
          </cell>
          <cell r="AD1" t="str">
            <v>Mining (B) ;  Iron ore mining: Contributions to growth ;</v>
          </cell>
          <cell r="AE1" t="str">
            <v>Mining (B) ;  Other mining: Contributions to growth ;</v>
          </cell>
          <cell r="AF1" t="str">
            <v>Mining (B) ;  Mining excluding exploration and mining support services: Contributions to growth ;</v>
          </cell>
          <cell r="AG1" t="str">
            <v>Mining (B) ;  Exploration and mining support services: Contributions to growth ;</v>
          </cell>
          <cell r="AH1" t="str">
            <v>Mining (B) ;  Contributions to growth ;</v>
          </cell>
          <cell r="AI1" t="str">
            <v>Manufacturing (C) ;  Food, beverage and tobacco products: Contributions to growth ;</v>
          </cell>
          <cell r="AJ1" t="str">
            <v>Manufacturing (C) ;  Petroleum, coal, chemical and rubber products: Contributions to growth ;</v>
          </cell>
          <cell r="AK1" t="str">
            <v>Manufacturing (C) ;  Metal products: Contributions to growth ;</v>
          </cell>
          <cell r="AL1" t="str">
            <v>Manufacturing (C) ;  Machinery and equipment: Contributions to growth ;</v>
          </cell>
          <cell r="AM1" t="str">
            <v>Manufacturing (C) ;  Other manufacturing: Contributions to growth ;</v>
          </cell>
          <cell r="AN1" t="str">
            <v>Manufacturing (C) ;  Contributions to growth ;</v>
          </cell>
          <cell r="AO1" t="str">
            <v>Electricity, gas, water and waste services (D) ;  Electricity: Contributions to growth ;</v>
          </cell>
          <cell r="AP1" t="str">
            <v>Electricity, gas, water and waste services (D) ;  Gas: Contributions to growth ;</v>
          </cell>
          <cell r="AQ1" t="str">
            <v>Electricity, gas, water and waste services (D) ;  Water supply and waste services: Contributions to growth ;</v>
          </cell>
          <cell r="AR1" t="str">
            <v>Electricity, gas, water and waste services (D) ;  Contributions to growth ;</v>
          </cell>
          <cell r="AS1" t="str">
            <v>Construction (E) ;  Building construction: Contributions to growth ;</v>
          </cell>
          <cell r="AT1" t="str">
            <v>Construction (E) ;  Heavy and civil engineering construction: Contributions to growth ;</v>
          </cell>
          <cell r="AU1" t="str">
            <v>Construction (E) ;  Construction services: Contributions to growth ;</v>
          </cell>
          <cell r="AV1" t="str">
            <v>Construction (E) ;  Contributions to growth ;</v>
          </cell>
          <cell r="AW1" t="str">
            <v>Wholesale trade (F) ;  Contributions to growth ;</v>
          </cell>
          <cell r="AX1" t="str">
            <v>Retail trade (G) ;  Contributions to growth ;</v>
          </cell>
          <cell r="AY1" t="str">
            <v>Accommodation and food services (H) ;  Contributions to growth ;</v>
          </cell>
          <cell r="AZ1" t="str">
            <v>Transport, postal and warehousing (I) ;  Road: Contributions to growth ;</v>
          </cell>
          <cell r="BA1" t="str">
            <v>Transport, postal and warehousing (I) ;  Air and space transport: Contributions to growth ;</v>
          </cell>
          <cell r="BB1" t="str">
            <v>Transport, postal and warehousing (I) ;  Rail, pipeline and other transport: Contributions to growth ;</v>
          </cell>
          <cell r="BC1" t="str">
            <v>Transport, postal and warehousing (I) ;  Transport, postal and storage services: Contributions to growth ;</v>
          </cell>
          <cell r="BD1" t="str">
            <v>Transport, postal and warehousing (I) ;  Contributions to growth ;</v>
          </cell>
          <cell r="BE1" t="str">
            <v>Information media and telecommunications (J) ;  Telecommunications services: Contributions to growth ;</v>
          </cell>
          <cell r="BF1" t="str">
            <v>Information media and telecommunications (J) ;  Other information and media services: Contributions to growth ;</v>
          </cell>
          <cell r="BG1" t="str">
            <v>Information media and telecommunications (J) ;  Contributions to growth ;</v>
          </cell>
          <cell r="BH1" t="str">
            <v>Financial and insurance services (K) ;  Finance: Contributions to growth ;</v>
          </cell>
          <cell r="BI1" t="str">
            <v>Financial and insurance services (K) ;  Other financial and insurance services: Contributions to growth ;</v>
          </cell>
          <cell r="BJ1" t="str">
            <v>Financial and insurance services (K) ;  Contributions to growth ;</v>
          </cell>
          <cell r="BK1" t="str">
            <v>Rental, hiring and real estate services (L) ;  Rental and hiring services: Contributions to growth ;</v>
          </cell>
          <cell r="BL1" t="str">
            <v>Rental, hiring and real estate services (L) ;  Property operators and real estate services: Contributions to growth ;</v>
          </cell>
          <cell r="BM1" t="str">
            <v>Rental, hiring and real estate services (L) ;  Contributions to growth ;</v>
          </cell>
          <cell r="BN1" t="str">
            <v>Professional, scientific and technical services (M) ;  Computer system design and related services: Contributions to growth ;</v>
          </cell>
          <cell r="BO1" t="str">
            <v>Professional, scientific and technical services (M) ;  Other professional, scientific and technical services: Contributions to growth ;</v>
          </cell>
          <cell r="BP1" t="str">
            <v>Professional, scientific and technical services (M) ;  Contributions to growth ;</v>
          </cell>
          <cell r="BQ1" t="str">
            <v>Administrative and support services (N) ;  Contributions to growth ;</v>
          </cell>
          <cell r="BR1" t="str">
            <v>Public administration and safety (O) ;  Contributions to growth ;</v>
          </cell>
          <cell r="BS1" t="str">
            <v>Education and training (P) ;  Contributions to growth ;</v>
          </cell>
          <cell r="BT1" t="str">
            <v>Health care and social assistance (Q) ;  Contributions to growth ;</v>
          </cell>
          <cell r="BU1" t="str">
            <v>Arts and recreation services (R) ;  Contributions to growth ;</v>
          </cell>
          <cell r="BV1" t="str">
            <v>Other services (S) ;  Contributions to growth ;</v>
          </cell>
          <cell r="BW1" t="str">
            <v>Ownership of dwellings ;  Contributions to growth ;</v>
          </cell>
          <cell r="BX1" t="str">
            <v>Gross value added at basic prices: Contributions to growth ;</v>
          </cell>
          <cell r="BY1" t="str">
            <v>Taxes less subsidies on products: Contributions to growth ;</v>
          </cell>
          <cell r="BZ1" t="str">
            <v>GROSS DOMESTIC PRODUCT: Contributions to growth ;</v>
          </cell>
          <cell r="CA1" t="str">
            <v>Agriculture, forestry and fishing (A) ;  Revision to percentage changes ;</v>
          </cell>
          <cell r="CB1" t="str">
            <v>Mining (B) ;  Revision to percentage changes ;</v>
          </cell>
          <cell r="CC1" t="str">
            <v>Manufacturing (C) ;  Revision to percentage changes ;</v>
          </cell>
          <cell r="CD1" t="str">
            <v>Electricity, gas, water and waste services (D) ;  Revision to percentage changes ;</v>
          </cell>
          <cell r="CE1" t="str">
            <v>Construction (E) ;  Revision to percentage changes ;</v>
          </cell>
          <cell r="CF1" t="str">
            <v>Wholesale trade (F) ;  Revision to percentage changes ;</v>
          </cell>
          <cell r="CG1" t="str">
            <v>Retail trade (G) ;  Revision to percentage changes ;</v>
          </cell>
          <cell r="CH1" t="str">
            <v>Accommodation and food services (H) ;  Revision to percentage changes ;</v>
          </cell>
          <cell r="CI1" t="str">
            <v>Transport, postal and warehousing (I) ;  Revision to percentage changes ;</v>
          </cell>
          <cell r="CJ1" t="str">
            <v>Information media and telecommunications (J) ;  Revision to percentage changes ;</v>
          </cell>
          <cell r="CK1" t="str">
            <v>Financial and insurance services (K) ;  Revision to percentage changes ;</v>
          </cell>
          <cell r="CL1" t="str">
            <v>Rental, hiring and real estate services (L) ;  Revision to percentage changes ;</v>
          </cell>
          <cell r="CM1" t="str">
            <v>Professional, scientific and technical services (M) ;  Revision to percentage changes ;</v>
          </cell>
          <cell r="CN1" t="str">
            <v>Administrative and support services (N) ;  Revision to percentage changes ;</v>
          </cell>
          <cell r="CO1" t="str">
            <v>Public administration and safety (O) ;  Revision to percentage changes ;</v>
          </cell>
          <cell r="CP1" t="str">
            <v>Education and training (P) ;  Revision to percentage changes ;</v>
          </cell>
          <cell r="CQ1" t="str">
            <v>Health care and social assistance (Q) ;  Revision to percentage changes ;</v>
          </cell>
          <cell r="CR1" t="str">
            <v>Arts and recreation services (R) ;  Revision to percentage changes ;</v>
          </cell>
          <cell r="CS1" t="str">
            <v>Other services (S) ;  Revision to percentage changes ;</v>
          </cell>
          <cell r="CT1" t="str">
            <v>Ownership of dwellings ;  GROSS DOMESTIC PRODUCT: Revision to percentage changes ;</v>
          </cell>
          <cell r="CU1" t="str">
            <v>Gross value added at basic prices: Revision to percentage changes ;</v>
          </cell>
          <cell r="CV1" t="str">
            <v>Taxes less subsidies on products: Revision to percentage changes ;</v>
          </cell>
          <cell r="CW1" t="str">
            <v>GROSS DOMESTIC PRODUCT: Revision to percentage changes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Index Points</v>
          </cell>
          <cell r="Z2" t="str">
            <v>Index Points</v>
          </cell>
          <cell r="AA2" t="str">
            <v>Index Points</v>
          </cell>
          <cell r="AB2" t="str">
            <v>Index Points</v>
          </cell>
          <cell r="AC2" t="str">
            <v>Index Points</v>
          </cell>
          <cell r="AD2" t="str">
            <v>Index Points</v>
          </cell>
          <cell r="AE2" t="str">
            <v>Index Points</v>
          </cell>
          <cell r="AF2" t="str">
            <v>Index Points</v>
          </cell>
          <cell r="AG2" t="str">
            <v>Index Points</v>
          </cell>
          <cell r="AH2" t="str">
            <v>Index Points</v>
          </cell>
          <cell r="AI2" t="str">
            <v>Index Points</v>
          </cell>
          <cell r="AJ2" t="str">
            <v>Index Points</v>
          </cell>
          <cell r="AK2" t="str">
            <v>Index Points</v>
          </cell>
          <cell r="AL2" t="str">
            <v>Index Points</v>
          </cell>
          <cell r="AM2" t="str">
            <v>Index Points</v>
          </cell>
          <cell r="AN2" t="str">
            <v>Index Points</v>
          </cell>
          <cell r="AO2" t="str">
            <v>Index Points</v>
          </cell>
          <cell r="AP2" t="str">
            <v>Index Points</v>
          </cell>
          <cell r="AQ2" t="str">
            <v>Index Points</v>
          </cell>
          <cell r="AR2" t="str">
            <v>Index Points</v>
          </cell>
          <cell r="AS2" t="str">
            <v>Index Points</v>
          </cell>
          <cell r="AT2" t="str">
            <v>Index Points</v>
          </cell>
          <cell r="AU2" t="str">
            <v>Index Points</v>
          </cell>
          <cell r="AV2" t="str">
            <v>Index Points</v>
          </cell>
          <cell r="AW2" t="str">
            <v>Index Points</v>
          </cell>
          <cell r="AX2" t="str">
            <v>Index Points</v>
          </cell>
          <cell r="AY2" t="str">
            <v>Index Points</v>
          </cell>
          <cell r="AZ2" t="str">
            <v>Index Points</v>
          </cell>
          <cell r="BA2" t="str">
            <v>Index Points</v>
          </cell>
          <cell r="BB2" t="str">
            <v>Index Points</v>
          </cell>
          <cell r="BC2" t="str">
            <v>Index Points</v>
          </cell>
          <cell r="BD2" t="str">
            <v>Index Points</v>
          </cell>
          <cell r="BE2" t="str">
            <v>Index Points</v>
          </cell>
          <cell r="BF2" t="str">
            <v>Index Points</v>
          </cell>
          <cell r="BG2" t="str">
            <v>Index Points</v>
          </cell>
          <cell r="BH2" t="str">
            <v>Index Points</v>
          </cell>
          <cell r="BI2" t="str">
            <v>Index Points</v>
          </cell>
          <cell r="BJ2" t="str">
            <v>Index Points</v>
          </cell>
          <cell r="BK2" t="str">
            <v>Index Points</v>
          </cell>
          <cell r="BL2" t="str">
            <v>Index Points</v>
          </cell>
          <cell r="BM2" t="str">
            <v>Index Points</v>
          </cell>
          <cell r="BN2" t="str">
            <v>Index Points</v>
          </cell>
          <cell r="BO2" t="str">
            <v>Index Points</v>
          </cell>
          <cell r="BP2" t="str">
            <v>Index Points</v>
          </cell>
          <cell r="BQ2" t="str">
            <v>Index Points</v>
          </cell>
          <cell r="BR2" t="str">
            <v>Index Points</v>
          </cell>
          <cell r="BS2" t="str">
            <v>Index Points</v>
          </cell>
          <cell r="BT2" t="str">
            <v>Index Points</v>
          </cell>
          <cell r="BU2" t="str">
            <v>Index Points</v>
          </cell>
          <cell r="BV2" t="str">
            <v>Index Points</v>
          </cell>
          <cell r="BW2" t="str">
            <v>Index Points</v>
          </cell>
          <cell r="BX2" t="str">
            <v>Index Points</v>
          </cell>
          <cell r="BY2" t="str">
            <v>Index Points</v>
          </cell>
          <cell r="BZ2" t="str">
            <v>Index Points</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Seasonally Adjusted</v>
          </cell>
          <cell r="BW3" t="str">
            <v>Seasonally Adjusted</v>
          </cell>
          <cell r="BX3" t="str">
            <v>Seasonally Adjusted</v>
          </cell>
          <cell r="BY3" t="str">
            <v>Seasonally Adjusted</v>
          </cell>
          <cell r="BZ3" t="str">
            <v>Seasonally Adjusted</v>
          </cell>
          <cell r="CA3" t="str">
            <v>Seasonally Adjusted</v>
          </cell>
          <cell r="CB3" t="str">
            <v>Seasonally Adjusted</v>
          </cell>
          <cell r="CC3" t="str">
            <v>Seasonally Adjusted</v>
          </cell>
          <cell r="CD3" t="str">
            <v>Seasonally Adjusted</v>
          </cell>
          <cell r="CE3" t="str">
            <v>Seasonally Adjusted</v>
          </cell>
          <cell r="CF3" t="str">
            <v>Seasonally Adjusted</v>
          </cell>
          <cell r="CG3" t="str">
            <v>Seasonally Adjusted</v>
          </cell>
          <cell r="CH3" t="str">
            <v>Seasonally Adjusted</v>
          </cell>
          <cell r="CI3" t="str">
            <v>Seasonally Adjusted</v>
          </cell>
          <cell r="CJ3" t="str">
            <v>Seasonally Adjusted</v>
          </cell>
          <cell r="CK3" t="str">
            <v>Seasonally Adjusted</v>
          </cell>
          <cell r="CL3" t="str">
            <v>Seasonally Adjusted</v>
          </cell>
          <cell r="CM3" t="str">
            <v>Seasonally Adjusted</v>
          </cell>
          <cell r="CN3" t="str">
            <v>Seasonally Adjusted</v>
          </cell>
          <cell r="CO3" t="str">
            <v>Seasonally Adjusted</v>
          </cell>
          <cell r="CP3" t="str">
            <v>Seasonally Adjusted</v>
          </cell>
          <cell r="CQ3" t="str">
            <v>Seasonally Adjusted</v>
          </cell>
          <cell r="CR3" t="str">
            <v>Seasonally Adjusted</v>
          </cell>
          <cell r="CS3" t="str">
            <v>Seasonally Adjusted</v>
          </cell>
          <cell r="CT3" t="str">
            <v>Seasonally Adjusted</v>
          </cell>
          <cell r="CU3" t="str">
            <v>Seasonally Adjusted</v>
          </cell>
          <cell r="CV3" t="str">
            <v>Seasonally Adjusted</v>
          </cell>
          <cell r="CW3" t="str">
            <v>Seasonally Adjusted</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row>
        <row r="7">
          <cell r="B7">
            <v>34578</v>
          </cell>
          <cell r="C7">
            <v>34578</v>
          </cell>
          <cell r="D7">
            <v>27273</v>
          </cell>
          <cell r="E7">
            <v>34578</v>
          </cell>
          <cell r="F7">
            <v>34578</v>
          </cell>
          <cell r="G7">
            <v>27273</v>
          </cell>
          <cell r="H7">
            <v>34578</v>
          </cell>
          <cell r="I7">
            <v>34578</v>
          </cell>
          <cell r="J7">
            <v>27273</v>
          </cell>
          <cell r="K7">
            <v>34578</v>
          </cell>
          <cell r="L7">
            <v>34578</v>
          </cell>
          <cell r="M7">
            <v>27273</v>
          </cell>
          <cell r="N7">
            <v>27273</v>
          </cell>
          <cell r="O7">
            <v>27273</v>
          </cell>
          <cell r="P7">
            <v>27273</v>
          </cell>
          <cell r="Q7">
            <v>27273</v>
          </cell>
          <cell r="R7">
            <v>27273</v>
          </cell>
          <cell r="S7">
            <v>27273</v>
          </cell>
          <cell r="T7">
            <v>27273</v>
          </cell>
          <cell r="U7">
            <v>27273</v>
          </cell>
          <cell r="V7">
            <v>27273</v>
          </cell>
          <cell r="W7">
            <v>21794</v>
          </cell>
          <cell r="X7">
            <v>21794</v>
          </cell>
          <cell r="Y7">
            <v>27364</v>
          </cell>
          <cell r="Z7">
            <v>27364</v>
          </cell>
          <cell r="AA7">
            <v>27364</v>
          </cell>
          <cell r="AB7">
            <v>31382</v>
          </cell>
          <cell r="AC7">
            <v>31382</v>
          </cell>
          <cell r="AD7">
            <v>31382</v>
          </cell>
          <cell r="AE7">
            <v>31382</v>
          </cell>
          <cell r="AF7">
            <v>27364</v>
          </cell>
          <cell r="AG7">
            <v>31382</v>
          </cell>
          <cell r="AH7">
            <v>27364</v>
          </cell>
          <cell r="AI7">
            <v>28460</v>
          </cell>
          <cell r="AJ7">
            <v>28460</v>
          </cell>
          <cell r="AK7">
            <v>28460</v>
          </cell>
          <cell r="AL7">
            <v>28460</v>
          </cell>
          <cell r="AM7">
            <v>31747</v>
          </cell>
          <cell r="AN7">
            <v>27364</v>
          </cell>
          <cell r="AO7">
            <v>27364</v>
          </cell>
          <cell r="AP7">
            <v>27364</v>
          </cell>
          <cell r="AQ7">
            <v>27364</v>
          </cell>
          <cell r="AR7">
            <v>27364</v>
          </cell>
          <cell r="AS7">
            <v>34669</v>
          </cell>
          <cell r="AT7">
            <v>34669</v>
          </cell>
          <cell r="AU7">
            <v>34669</v>
          </cell>
          <cell r="AV7">
            <v>27364</v>
          </cell>
          <cell r="AW7">
            <v>27364</v>
          </cell>
          <cell r="AX7">
            <v>27364</v>
          </cell>
          <cell r="AY7">
            <v>27364</v>
          </cell>
          <cell r="AZ7">
            <v>27364</v>
          </cell>
          <cell r="BA7">
            <v>27364</v>
          </cell>
          <cell r="BB7">
            <v>27364</v>
          </cell>
          <cell r="BC7">
            <v>27364</v>
          </cell>
          <cell r="BD7">
            <v>27364</v>
          </cell>
          <cell r="BE7">
            <v>34669</v>
          </cell>
          <cell r="BF7">
            <v>34669</v>
          </cell>
          <cell r="BG7">
            <v>27364</v>
          </cell>
          <cell r="BH7">
            <v>34669</v>
          </cell>
          <cell r="BI7">
            <v>34669</v>
          </cell>
          <cell r="BJ7">
            <v>27364</v>
          </cell>
          <cell r="BK7">
            <v>34669</v>
          </cell>
          <cell r="BL7">
            <v>34669</v>
          </cell>
          <cell r="BM7">
            <v>27364</v>
          </cell>
          <cell r="BN7">
            <v>34669</v>
          </cell>
          <cell r="BO7">
            <v>34669</v>
          </cell>
          <cell r="BP7">
            <v>27364</v>
          </cell>
          <cell r="BQ7">
            <v>27364</v>
          </cell>
          <cell r="BR7">
            <v>27364</v>
          </cell>
          <cell r="BS7">
            <v>27364</v>
          </cell>
          <cell r="BT7">
            <v>27364</v>
          </cell>
          <cell r="BU7">
            <v>27364</v>
          </cell>
          <cell r="BV7">
            <v>27364</v>
          </cell>
          <cell r="BW7">
            <v>27364</v>
          </cell>
          <cell r="BX7">
            <v>27364</v>
          </cell>
          <cell r="BY7">
            <v>27364</v>
          </cell>
          <cell r="BZ7">
            <v>22160</v>
          </cell>
          <cell r="CA7">
            <v>27364</v>
          </cell>
          <cell r="CB7">
            <v>27364</v>
          </cell>
          <cell r="CC7">
            <v>27364</v>
          </cell>
          <cell r="CD7">
            <v>27364</v>
          </cell>
          <cell r="CE7">
            <v>27364</v>
          </cell>
          <cell r="CF7">
            <v>27364</v>
          </cell>
          <cell r="CG7">
            <v>27364</v>
          </cell>
          <cell r="CH7">
            <v>27364</v>
          </cell>
          <cell r="CI7">
            <v>27364</v>
          </cell>
          <cell r="CJ7">
            <v>27364</v>
          </cell>
          <cell r="CK7">
            <v>27364</v>
          </cell>
          <cell r="CL7">
            <v>27364</v>
          </cell>
          <cell r="CM7">
            <v>27364</v>
          </cell>
          <cell r="CN7">
            <v>27364</v>
          </cell>
          <cell r="CO7">
            <v>27364</v>
          </cell>
          <cell r="CP7">
            <v>27364</v>
          </cell>
          <cell r="CQ7">
            <v>27364</v>
          </cell>
          <cell r="CR7">
            <v>27364</v>
          </cell>
          <cell r="CS7">
            <v>27364</v>
          </cell>
          <cell r="CT7">
            <v>27364</v>
          </cell>
          <cell r="CU7">
            <v>27364</v>
          </cell>
          <cell r="CV7">
            <v>27364</v>
          </cell>
          <cell r="CW7">
            <v>21885</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42979</v>
          </cell>
          <cell r="CB8">
            <v>42979</v>
          </cell>
          <cell r="CC8">
            <v>42979</v>
          </cell>
          <cell r="CD8">
            <v>42979</v>
          </cell>
          <cell r="CE8">
            <v>42979</v>
          </cell>
          <cell r="CF8">
            <v>42979</v>
          </cell>
          <cell r="CG8">
            <v>42979</v>
          </cell>
          <cell r="CH8">
            <v>42979</v>
          </cell>
          <cell r="CI8">
            <v>42979</v>
          </cell>
          <cell r="CJ8">
            <v>42979</v>
          </cell>
          <cell r="CK8">
            <v>42979</v>
          </cell>
          <cell r="CL8">
            <v>42979</v>
          </cell>
          <cell r="CM8">
            <v>42979</v>
          </cell>
          <cell r="CN8">
            <v>42979</v>
          </cell>
          <cell r="CO8">
            <v>42979</v>
          </cell>
          <cell r="CP8">
            <v>42979</v>
          </cell>
          <cell r="CQ8">
            <v>42979</v>
          </cell>
          <cell r="CR8">
            <v>42979</v>
          </cell>
          <cell r="CS8">
            <v>42979</v>
          </cell>
          <cell r="CT8">
            <v>42979</v>
          </cell>
          <cell r="CU8">
            <v>42979</v>
          </cell>
          <cell r="CV8">
            <v>42979</v>
          </cell>
          <cell r="CW8">
            <v>42979</v>
          </cell>
        </row>
        <row r="9">
          <cell r="B9">
            <v>94</v>
          </cell>
          <cell r="C9">
            <v>94</v>
          </cell>
          <cell r="D9">
            <v>174</v>
          </cell>
          <cell r="E9">
            <v>94</v>
          </cell>
          <cell r="F9">
            <v>94</v>
          </cell>
          <cell r="G9">
            <v>174</v>
          </cell>
          <cell r="H9">
            <v>94</v>
          </cell>
          <cell r="I9">
            <v>94</v>
          </cell>
          <cell r="J9">
            <v>174</v>
          </cell>
          <cell r="K9">
            <v>94</v>
          </cell>
          <cell r="L9">
            <v>94</v>
          </cell>
          <cell r="M9">
            <v>174</v>
          </cell>
          <cell r="N9">
            <v>174</v>
          </cell>
          <cell r="O9">
            <v>174</v>
          </cell>
          <cell r="P9">
            <v>174</v>
          </cell>
          <cell r="Q9">
            <v>174</v>
          </cell>
          <cell r="R9">
            <v>174</v>
          </cell>
          <cell r="S9">
            <v>174</v>
          </cell>
          <cell r="T9">
            <v>174</v>
          </cell>
          <cell r="U9">
            <v>174</v>
          </cell>
          <cell r="V9">
            <v>174</v>
          </cell>
          <cell r="W9">
            <v>234</v>
          </cell>
          <cell r="X9">
            <v>234</v>
          </cell>
          <cell r="Y9">
            <v>173</v>
          </cell>
          <cell r="Z9">
            <v>173</v>
          </cell>
          <cell r="AA9">
            <v>173</v>
          </cell>
          <cell r="AB9">
            <v>129</v>
          </cell>
          <cell r="AC9">
            <v>129</v>
          </cell>
          <cell r="AD9">
            <v>129</v>
          </cell>
          <cell r="AE9">
            <v>129</v>
          </cell>
          <cell r="AF9">
            <v>173</v>
          </cell>
          <cell r="AG9">
            <v>129</v>
          </cell>
          <cell r="AH9">
            <v>173</v>
          </cell>
          <cell r="AI9">
            <v>161</v>
          </cell>
          <cell r="AJ9">
            <v>161</v>
          </cell>
          <cell r="AK9">
            <v>161</v>
          </cell>
          <cell r="AL9">
            <v>161</v>
          </cell>
          <cell r="AM9">
            <v>125</v>
          </cell>
          <cell r="AN9">
            <v>173</v>
          </cell>
          <cell r="AO9">
            <v>173</v>
          </cell>
          <cell r="AP9">
            <v>173</v>
          </cell>
          <cell r="AQ9">
            <v>173</v>
          </cell>
          <cell r="AR9">
            <v>173</v>
          </cell>
          <cell r="AS9">
            <v>93</v>
          </cell>
          <cell r="AT9">
            <v>93</v>
          </cell>
          <cell r="AU9">
            <v>93</v>
          </cell>
          <cell r="AV9">
            <v>173</v>
          </cell>
          <cell r="AW9">
            <v>173</v>
          </cell>
          <cell r="AX9">
            <v>173</v>
          </cell>
          <cell r="AY9">
            <v>173</v>
          </cell>
          <cell r="AZ9">
            <v>173</v>
          </cell>
          <cell r="BA9">
            <v>173</v>
          </cell>
          <cell r="BB9">
            <v>173</v>
          </cell>
          <cell r="BC9">
            <v>173</v>
          </cell>
          <cell r="BD9">
            <v>173</v>
          </cell>
          <cell r="BE9">
            <v>93</v>
          </cell>
          <cell r="BF9">
            <v>93</v>
          </cell>
          <cell r="BG9">
            <v>173</v>
          </cell>
          <cell r="BH9">
            <v>93</v>
          </cell>
          <cell r="BI9">
            <v>93</v>
          </cell>
          <cell r="BJ9">
            <v>173</v>
          </cell>
          <cell r="BK9">
            <v>93</v>
          </cell>
          <cell r="BL9">
            <v>93</v>
          </cell>
          <cell r="BM9">
            <v>173</v>
          </cell>
          <cell r="BN9">
            <v>93</v>
          </cell>
          <cell r="BO9">
            <v>93</v>
          </cell>
          <cell r="BP9">
            <v>173</v>
          </cell>
          <cell r="BQ9">
            <v>173</v>
          </cell>
          <cell r="BR9">
            <v>173</v>
          </cell>
          <cell r="BS9">
            <v>173</v>
          </cell>
          <cell r="BT9">
            <v>173</v>
          </cell>
          <cell r="BU9">
            <v>173</v>
          </cell>
          <cell r="BV9">
            <v>173</v>
          </cell>
          <cell r="BW9">
            <v>173</v>
          </cell>
          <cell r="BX9">
            <v>173</v>
          </cell>
          <cell r="BY9">
            <v>173</v>
          </cell>
          <cell r="BZ9">
            <v>230</v>
          </cell>
          <cell r="CA9">
            <v>172</v>
          </cell>
          <cell r="CB9">
            <v>172</v>
          </cell>
          <cell r="CC9">
            <v>172</v>
          </cell>
          <cell r="CD9">
            <v>172</v>
          </cell>
          <cell r="CE9">
            <v>172</v>
          </cell>
          <cell r="CF9">
            <v>172</v>
          </cell>
          <cell r="CG9">
            <v>172</v>
          </cell>
          <cell r="CH9">
            <v>172</v>
          </cell>
          <cell r="CI9">
            <v>172</v>
          </cell>
          <cell r="CJ9">
            <v>172</v>
          </cell>
          <cell r="CK9">
            <v>172</v>
          </cell>
          <cell r="CL9">
            <v>172</v>
          </cell>
          <cell r="CM9">
            <v>172</v>
          </cell>
          <cell r="CN9">
            <v>172</v>
          </cell>
          <cell r="CO9">
            <v>172</v>
          </cell>
          <cell r="CP9">
            <v>172</v>
          </cell>
          <cell r="CQ9">
            <v>172</v>
          </cell>
          <cell r="CR9">
            <v>172</v>
          </cell>
          <cell r="CS9">
            <v>172</v>
          </cell>
          <cell r="CT9">
            <v>172</v>
          </cell>
          <cell r="CU9">
            <v>172</v>
          </cell>
          <cell r="CV9">
            <v>172</v>
          </cell>
          <cell r="CW9">
            <v>232</v>
          </cell>
        </row>
        <row r="10">
          <cell r="B10" t="str">
            <v>A85231770X</v>
          </cell>
          <cell r="C10" t="str">
            <v>A85231771A</v>
          </cell>
          <cell r="D10" t="str">
            <v>A2716269L</v>
          </cell>
          <cell r="E10" t="str">
            <v>A85231772C</v>
          </cell>
          <cell r="F10" t="str">
            <v>A85231773F</v>
          </cell>
          <cell r="G10" t="str">
            <v>A2716270W</v>
          </cell>
          <cell r="H10" t="str">
            <v>A85231774J</v>
          </cell>
          <cell r="I10" t="str">
            <v>A85231775K</v>
          </cell>
          <cell r="J10" t="str">
            <v>A2716271X</v>
          </cell>
          <cell r="K10" t="str">
            <v>A85231776L</v>
          </cell>
          <cell r="L10" t="str">
            <v>A85231777R</v>
          </cell>
          <cell r="M10" t="str">
            <v>A2716272A</v>
          </cell>
          <cell r="N10" t="str">
            <v>A2716273C</v>
          </cell>
          <cell r="O10" t="str">
            <v>A2716274F</v>
          </cell>
          <cell r="P10" t="str">
            <v>A2716275J</v>
          </cell>
          <cell r="Q10" t="str">
            <v>A2716276K</v>
          </cell>
          <cell r="R10" t="str">
            <v>A2716277L</v>
          </cell>
          <cell r="S10" t="str">
            <v>A2716278R</v>
          </cell>
          <cell r="T10" t="str">
            <v>A2529213W</v>
          </cell>
          <cell r="U10" t="str">
            <v>A2302356K</v>
          </cell>
          <cell r="V10" t="str">
            <v>A2323348A</v>
          </cell>
          <cell r="W10" t="str">
            <v>A2302358R</v>
          </cell>
          <cell r="X10" t="str">
            <v>A2302459A</v>
          </cell>
          <cell r="Y10" t="str">
            <v>A2716121T</v>
          </cell>
          <cell r="Z10" t="str">
            <v>A2716122V</v>
          </cell>
          <cell r="AA10" t="str">
            <v>A2716120R</v>
          </cell>
          <cell r="AB10" t="str">
            <v>A3606072V</v>
          </cell>
          <cell r="AC10" t="str">
            <v>A3606073W</v>
          </cell>
          <cell r="AD10" t="str">
            <v>A83722622A</v>
          </cell>
          <cell r="AE10" t="str">
            <v>A83722613X</v>
          </cell>
          <cell r="AF10" t="str">
            <v>A2716125A</v>
          </cell>
          <cell r="AG10" t="str">
            <v>A2716124X</v>
          </cell>
          <cell r="AH10" t="str">
            <v>A2716123W</v>
          </cell>
          <cell r="AI10" t="str">
            <v>A2716127F</v>
          </cell>
          <cell r="AJ10" t="str">
            <v>A2716131W</v>
          </cell>
          <cell r="AK10" t="str">
            <v>A2716128J</v>
          </cell>
          <cell r="AL10" t="str">
            <v>A2716129K</v>
          </cell>
          <cell r="AM10" t="str">
            <v>A85231730F</v>
          </cell>
          <cell r="AN10" t="str">
            <v>A2716126C</v>
          </cell>
          <cell r="AO10" t="str">
            <v>A2716136J</v>
          </cell>
          <cell r="AP10" t="str">
            <v>A2716137K</v>
          </cell>
          <cell r="AQ10" t="str">
            <v>A2716138L</v>
          </cell>
          <cell r="AR10" t="str">
            <v>A2716135F</v>
          </cell>
          <cell r="AS10" t="str">
            <v>A85231731J</v>
          </cell>
          <cell r="AT10" t="str">
            <v>A85231732K</v>
          </cell>
          <cell r="AU10" t="str">
            <v>A85231733L</v>
          </cell>
          <cell r="AV10" t="str">
            <v>A2716139R</v>
          </cell>
          <cell r="AW10" t="str">
            <v>A2716140X</v>
          </cell>
          <cell r="AX10" t="str">
            <v>A2716141A</v>
          </cell>
          <cell r="AY10" t="str">
            <v>A2716142C</v>
          </cell>
          <cell r="AZ10" t="str">
            <v>A3348494J</v>
          </cell>
          <cell r="BA10" t="str">
            <v>A2716144J</v>
          </cell>
          <cell r="BB10" t="str">
            <v>A3348495K</v>
          </cell>
          <cell r="BC10" t="str">
            <v>A2716147R</v>
          </cell>
          <cell r="BD10" t="str">
            <v>A2716143F</v>
          </cell>
          <cell r="BE10" t="str">
            <v>A85231734R</v>
          </cell>
          <cell r="BF10" t="str">
            <v>A85231735T</v>
          </cell>
          <cell r="BG10" t="str">
            <v>A2716148T</v>
          </cell>
          <cell r="BH10" t="str">
            <v>A85231736V</v>
          </cell>
          <cell r="BI10" t="str">
            <v>A85231737W</v>
          </cell>
          <cell r="BJ10" t="str">
            <v>A2716149V</v>
          </cell>
          <cell r="BK10" t="str">
            <v>A85231738X</v>
          </cell>
          <cell r="BL10" t="str">
            <v>A85231739A</v>
          </cell>
          <cell r="BM10" t="str">
            <v>A2716150C</v>
          </cell>
          <cell r="BN10" t="str">
            <v>A85231740K</v>
          </cell>
          <cell r="BO10" t="str">
            <v>A85231741L</v>
          </cell>
          <cell r="BP10" t="str">
            <v>A2716151F</v>
          </cell>
          <cell r="BQ10" t="str">
            <v>A2716152J</v>
          </cell>
          <cell r="BR10" t="str">
            <v>A2716584L</v>
          </cell>
          <cell r="BS10" t="str">
            <v>A2716153K</v>
          </cell>
          <cell r="BT10" t="str">
            <v>A2716154L</v>
          </cell>
          <cell r="BU10" t="str">
            <v>A2716155R</v>
          </cell>
          <cell r="BV10" t="str">
            <v>A2716156T</v>
          </cell>
          <cell r="BW10" t="str">
            <v>A2529214X</v>
          </cell>
          <cell r="BX10" t="str">
            <v>A2302397F</v>
          </cell>
          <cell r="BY10" t="str">
            <v>A2323352T</v>
          </cell>
          <cell r="BZ10" t="str">
            <v>A2304030W</v>
          </cell>
          <cell r="CA10" t="str">
            <v>A2716003C</v>
          </cell>
          <cell r="CB10" t="str">
            <v>A2716004F</v>
          </cell>
          <cell r="CC10" t="str">
            <v>A2716005J</v>
          </cell>
          <cell r="CD10" t="str">
            <v>A2716006K</v>
          </cell>
          <cell r="CE10" t="str">
            <v>A2716007L</v>
          </cell>
          <cell r="CF10" t="str">
            <v>A2716008R</v>
          </cell>
          <cell r="CG10" t="str">
            <v>A2716009T</v>
          </cell>
          <cell r="CH10" t="str">
            <v>A2716010A</v>
          </cell>
          <cell r="CI10" t="str">
            <v>A2716011C</v>
          </cell>
          <cell r="CJ10" t="str">
            <v>A2716012F</v>
          </cell>
          <cell r="CK10" t="str">
            <v>A2716013J</v>
          </cell>
          <cell r="CL10" t="str">
            <v>A2716014K</v>
          </cell>
          <cell r="CM10" t="str">
            <v>A2716015L</v>
          </cell>
          <cell r="CN10" t="str">
            <v>A2716016R</v>
          </cell>
          <cell r="CO10" t="str">
            <v>A2716017T</v>
          </cell>
          <cell r="CP10" t="str">
            <v>A2716018V</v>
          </cell>
          <cell r="CQ10" t="str">
            <v>A2716019W</v>
          </cell>
          <cell r="CR10" t="str">
            <v>A2716020F</v>
          </cell>
          <cell r="CS10" t="str">
            <v>A2716021J</v>
          </cell>
          <cell r="CT10" t="str">
            <v>A2529212V</v>
          </cell>
          <cell r="CU10" t="str">
            <v>A2302694A</v>
          </cell>
          <cell r="CV10" t="str">
            <v>A2323349C</v>
          </cell>
          <cell r="CW10" t="str">
            <v>A2302642X</v>
          </cell>
        </row>
        <row r="11">
          <cell r="W11">
            <v>589</v>
          </cell>
          <cell r="X11">
            <v>58750</v>
          </cell>
        </row>
        <row r="12">
          <cell r="W12">
            <v>706</v>
          </cell>
          <cell r="X12">
            <v>66839</v>
          </cell>
          <cell r="CW12">
            <v>0</v>
          </cell>
        </row>
        <row r="13">
          <cell r="W13">
            <v>644</v>
          </cell>
          <cell r="X13">
            <v>58584</v>
          </cell>
          <cell r="CW13">
            <v>0</v>
          </cell>
        </row>
        <row r="14">
          <cell r="W14">
            <v>628</v>
          </cell>
          <cell r="X14">
            <v>60669</v>
          </cell>
          <cell r="CW14">
            <v>0</v>
          </cell>
        </row>
        <row r="15">
          <cell r="W15">
            <v>696</v>
          </cell>
          <cell r="X15">
            <v>61890</v>
          </cell>
          <cell r="BZ15">
            <v>0.2</v>
          </cell>
          <cell r="CW15">
            <v>0</v>
          </cell>
        </row>
        <row r="16">
          <cell r="W16">
            <v>308</v>
          </cell>
          <cell r="X16">
            <v>68669</v>
          </cell>
          <cell r="BZ16">
            <v>-0.2</v>
          </cell>
          <cell r="CW16">
            <v>0</v>
          </cell>
        </row>
        <row r="17">
          <cell r="W17">
            <v>637</v>
          </cell>
          <cell r="X17">
            <v>60611</v>
          </cell>
          <cell r="BZ17">
            <v>0.3</v>
          </cell>
          <cell r="CW17">
            <v>0</v>
          </cell>
        </row>
        <row r="18">
          <cell r="W18">
            <v>1444</v>
          </cell>
          <cell r="X18">
            <v>59758</v>
          </cell>
          <cell r="BZ18">
            <v>-1.1000000000000001</v>
          </cell>
          <cell r="CW18">
            <v>0</v>
          </cell>
        </row>
        <row r="19">
          <cell r="W19">
            <v>1743</v>
          </cell>
          <cell r="X19">
            <v>60879</v>
          </cell>
          <cell r="BZ19">
            <v>-0.7</v>
          </cell>
          <cell r="CW19">
            <v>0</v>
          </cell>
        </row>
        <row r="20">
          <cell r="W20">
            <v>1533</v>
          </cell>
          <cell r="X20">
            <v>68666</v>
          </cell>
          <cell r="BZ20">
            <v>1.1000000000000001</v>
          </cell>
          <cell r="CW20">
            <v>0</v>
          </cell>
        </row>
        <row r="21">
          <cell r="W21">
            <v>1200</v>
          </cell>
          <cell r="X21">
            <v>61475</v>
          </cell>
          <cell r="BZ21">
            <v>2.8</v>
          </cell>
          <cell r="CW21">
            <v>0</v>
          </cell>
        </row>
        <row r="22">
          <cell r="W22">
            <v>1315</v>
          </cell>
          <cell r="X22">
            <v>63159</v>
          </cell>
          <cell r="BZ22">
            <v>1.9</v>
          </cell>
          <cell r="CW22">
            <v>0</v>
          </cell>
        </row>
        <row r="23">
          <cell r="W23">
            <v>1184</v>
          </cell>
          <cell r="X23">
            <v>64887</v>
          </cell>
          <cell r="BZ23">
            <v>0.8</v>
          </cell>
          <cell r="CW23">
            <v>0</v>
          </cell>
        </row>
        <row r="24">
          <cell r="W24">
            <v>561</v>
          </cell>
          <cell r="X24">
            <v>74052</v>
          </cell>
          <cell r="BZ24">
            <v>1.8</v>
          </cell>
          <cell r="CW24">
            <v>0</v>
          </cell>
        </row>
        <row r="25">
          <cell r="W25">
            <v>414</v>
          </cell>
          <cell r="X25">
            <v>65531</v>
          </cell>
          <cell r="BZ25">
            <v>2.2999999999999998</v>
          </cell>
          <cell r="CW25">
            <v>0</v>
          </cell>
        </row>
        <row r="26">
          <cell r="W26">
            <v>1149</v>
          </cell>
          <cell r="X26">
            <v>65506</v>
          </cell>
          <cell r="BZ26">
            <v>-1.3</v>
          </cell>
          <cell r="CW26">
            <v>0</v>
          </cell>
        </row>
        <row r="27">
          <cell r="W27">
            <v>1448</v>
          </cell>
          <cell r="X27">
            <v>69403</v>
          </cell>
          <cell r="BZ27">
            <v>4.0999999999999996</v>
          </cell>
          <cell r="CW27">
            <v>0</v>
          </cell>
        </row>
        <row r="28">
          <cell r="W28">
            <v>1373</v>
          </cell>
          <cell r="X28">
            <v>79320</v>
          </cell>
          <cell r="BZ28">
            <v>2.2000000000000002</v>
          </cell>
          <cell r="CW28">
            <v>0</v>
          </cell>
        </row>
        <row r="29">
          <cell r="W29">
            <v>1255</v>
          </cell>
          <cell r="X29">
            <v>68789</v>
          </cell>
          <cell r="BZ29">
            <v>-0.2</v>
          </cell>
          <cell r="CW29">
            <v>0</v>
          </cell>
        </row>
        <row r="30">
          <cell r="W30">
            <v>1659</v>
          </cell>
          <cell r="X30">
            <v>71305</v>
          </cell>
          <cell r="BZ30">
            <v>2.5</v>
          </cell>
          <cell r="CW30">
            <v>0</v>
          </cell>
        </row>
        <row r="31">
          <cell r="W31">
            <v>1881</v>
          </cell>
          <cell r="X31">
            <v>73272</v>
          </cell>
          <cell r="BZ31">
            <v>0.6</v>
          </cell>
          <cell r="CW31">
            <v>0</v>
          </cell>
        </row>
        <row r="32">
          <cell r="W32">
            <v>1015</v>
          </cell>
          <cell r="X32">
            <v>83740</v>
          </cell>
          <cell r="BZ32">
            <v>2.8</v>
          </cell>
          <cell r="CW32">
            <v>0</v>
          </cell>
        </row>
        <row r="33">
          <cell r="W33">
            <v>1124</v>
          </cell>
          <cell r="X33">
            <v>73504</v>
          </cell>
          <cell r="BZ33">
            <v>0.8</v>
          </cell>
          <cell r="CW33">
            <v>0</v>
          </cell>
        </row>
        <row r="34">
          <cell r="W34">
            <v>1696</v>
          </cell>
          <cell r="X34">
            <v>75581</v>
          </cell>
          <cell r="BZ34">
            <v>1.6</v>
          </cell>
          <cell r="CW34">
            <v>0</v>
          </cell>
        </row>
        <row r="35">
          <cell r="W35">
            <v>1922</v>
          </cell>
          <cell r="X35">
            <v>76981</v>
          </cell>
          <cell r="BZ35">
            <v>-0.3</v>
          </cell>
          <cell r="CW35">
            <v>0</v>
          </cell>
        </row>
        <row r="36">
          <cell r="W36">
            <v>1513</v>
          </cell>
          <cell r="X36">
            <v>85955</v>
          </cell>
          <cell r="BZ36">
            <v>0.2</v>
          </cell>
          <cell r="CW36">
            <v>-0.1</v>
          </cell>
        </row>
        <row r="37">
          <cell r="W37">
            <v>1351</v>
          </cell>
          <cell r="X37">
            <v>73782</v>
          </cell>
          <cell r="BZ37">
            <v>-0.3</v>
          </cell>
          <cell r="CW37">
            <v>0</v>
          </cell>
        </row>
        <row r="38">
          <cell r="W38">
            <v>1558</v>
          </cell>
          <cell r="X38">
            <v>76672</v>
          </cell>
          <cell r="BZ38">
            <v>1.4</v>
          </cell>
          <cell r="CW38">
            <v>0</v>
          </cell>
        </row>
        <row r="39">
          <cell r="W39">
            <v>1614</v>
          </cell>
          <cell r="X39">
            <v>79759</v>
          </cell>
          <cell r="BZ39">
            <v>2.8</v>
          </cell>
          <cell r="CW39">
            <v>0</v>
          </cell>
        </row>
        <row r="40">
          <cell r="W40">
            <v>594</v>
          </cell>
          <cell r="X40">
            <v>90952</v>
          </cell>
          <cell r="BZ40">
            <v>0.7</v>
          </cell>
          <cell r="CW40">
            <v>0.1</v>
          </cell>
        </row>
        <row r="41">
          <cell r="W41">
            <v>702</v>
          </cell>
          <cell r="X41">
            <v>81518</v>
          </cell>
          <cell r="BZ41">
            <v>3.9</v>
          </cell>
          <cell r="CW41">
            <v>0</v>
          </cell>
        </row>
        <row r="42">
          <cell r="W42">
            <v>1212</v>
          </cell>
          <cell r="X42">
            <v>80914</v>
          </cell>
          <cell r="BZ42">
            <v>-0.1</v>
          </cell>
          <cell r="CW42">
            <v>0</v>
          </cell>
        </row>
        <row r="43">
          <cell r="W43">
            <v>1665</v>
          </cell>
          <cell r="X43">
            <v>84738</v>
          </cell>
          <cell r="BZ43">
            <v>1.9</v>
          </cell>
          <cell r="CW43">
            <v>0</v>
          </cell>
        </row>
        <row r="44">
          <cell r="W44">
            <v>1356</v>
          </cell>
          <cell r="X44">
            <v>97091</v>
          </cell>
          <cell r="BZ44">
            <v>0.9</v>
          </cell>
          <cell r="CW44">
            <v>0</v>
          </cell>
        </row>
        <row r="45">
          <cell r="W45">
            <v>1872</v>
          </cell>
          <cell r="X45">
            <v>81904</v>
          </cell>
          <cell r="BZ45">
            <v>-0.9</v>
          </cell>
          <cell r="CW45">
            <v>0</v>
          </cell>
        </row>
        <row r="46">
          <cell r="W46">
            <v>1603</v>
          </cell>
          <cell r="X46">
            <v>86385</v>
          </cell>
          <cell r="BZ46">
            <v>3.8</v>
          </cell>
          <cell r="CW46">
            <v>-0.1</v>
          </cell>
        </row>
        <row r="47">
          <cell r="W47">
            <v>1352</v>
          </cell>
          <cell r="X47">
            <v>89188</v>
          </cell>
          <cell r="BZ47">
            <v>1.3</v>
          </cell>
          <cell r="CW47">
            <v>0</v>
          </cell>
        </row>
        <row r="48">
          <cell r="W48">
            <v>6</v>
          </cell>
          <cell r="X48">
            <v>105160</v>
          </cell>
          <cell r="BZ48">
            <v>3.7</v>
          </cell>
          <cell r="CW48">
            <v>0</v>
          </cell>
        </row>
        <row r="49">
          <cell r="W49">
            <v>241</v>
          </cell>
          <cell r="X49">
            <v>89229</v>
          </cell>
          <cell r="BZ49">
            <v>-0.7</v>
          </cell>
          <cell r="CW49">
            <v>0</v>
          </cell>
        </row>
        <row r="50">
          <cell r="W50">
            <v>418</v>
          </cell>
          <cell r="X50">
            <v>91206</v>
          </cell>
          <cell r="BZ50">
            <v>2</v>
          </cell>
          <cell r="CW50">
            <v>0</v>
          </cell>
        </row>
        <row r="51">
          <cell r="W51">
            <v>814</v>
          </cell>
          <cell r="X51">
            <v>95464</v>
          </cell>
          <cell r="BZ51">
            <v>1.7</v>
          </cell>
          <cell r="CW51">
            <v>0</v>
          </cell>
        </row>
        <row r="52">
          <cell r="W52">
            <v>611</v>
          </cell>
          <cell r="X52">
            <v>109271</v>
          </cell>
          <cell r="BZ52">
            <v>2.2000000000000002</v>
          </cell>
          <cell r="CW52">
            <v>-0.1</v>
          </cell>
        </row>
        <row r="53">
          <cell r="W53">
            <v>19</v>
          </cell>
          <cell r="X53">
            <v>97325</v>
          </cell>
          <cell r="BZ53">
            <v>2</v>
          </cell>
          <cell r="CW53">
            <v>-0.1</v>
          </cell>
        </row>
        <row r="54">
          <cell r="W54">
            <v>444</v>
          </cell>
          <cell r="X54">
            <v>99602</v>
          </cell>
          <cell r="BZ54">
            <v>1.8</v>
          </cell>
          <cell r="CW54">
            <v>-0.2</v>
          </cell>
        </row>
        <row r="55">
          <cell r="W55">
            <v>681</v>
          </cell>
          <cell r="X55">
            <v>101854</v>
          </cell>
          <cell r="BZ55">
            <v>-0.5</v>
          </cell>
          <cell r="CW55">
            <v>-0.3</v>
          </cell>
        </row>
        <row r="56">
          <cell r="W56">
            <v>518</v>
          </cell>
          <cell r="X56">
            <v>113177</v>
          </cell>
          <cell r="BZ56">
            <v>2.1</v>
          </cell>
          <cell r="CW56">
            <v>1.6</v>
          </cell>
        </row>
        <row r="57">
          <cell r="W57">
            <v>232</v>
          </cell>
          <cell r="X57">
            <v>100502</v>
          </cell>
          <cell r="BZ57">
            <v>-0.3</v>
          </cell>
          <cell r="CW57">
            <v>-1.5</v>
          </cell>
        </row>
        <row r="58">
          <cell r="W58">
            <v>1075</v>
          </cell>
          <cell r="X58">
            <v>102211</v>
          </cell>
          <cell r="BZ58">
            <v>0.5</v>
          </cell>
          <cell r="CW58">
            <v>0.1</v>
          </cell>
        </row>
        <row r="59">
          <cell r="W59">
            <v>1069</v>
          </cell>
          <cell r="X59">
            <v>106240</v>
          </cell>
          <cell r="BZ59">
            <v>3.3</v>
          </cell>
          <cell r="CW59">
            <v>0.2</v>
          </cell>
        </row>
        <row r="60">
          <cell r="W60">
            <v>1244</v>
          </cell>
          <cell r="X60">
            <v>119020</v>
          </cell>
          <cell r="BZ60">
            <v>-0.2</v>
          </cell>
          <cell r="CW60">
            <v>0.1</v>
          </cell>
        </row>
        <row r="61">
          <cell r="W61">
            <v>1090</v>
          </cell>
          <cell r="X61">
            <v>102802</v>
          </cell>
          <cell r="BZ61">
            <v>-1.1000000000000001</v>
          </cell>
          <cell r="CW61">
            <v>0.1</v>
          </cell>
        </row>
        <row r="62">
          <cell r="W62">
            <v>1877</v>
          </cell>
          <cell r="X62">
            <v>106027</v>
          </cell>
          <cell r="BZ62">
            <v>2.2000000000000002</v>
          </cell>
          <cell r="CW62">
            <v>0</v>
          </cell>
        </row>
        <row r="63">
          <cell r="W63">
            <v>2791</v>
          </cell>
          <cell r="X63">
            <v>107474</v>
          </cell>
          <cell r="BZ63">
            <v>-0.5</v>
          </cell>
          <cell r="CW63">
            <v>0</v>
          </cell>
        </row>
        <row r="64">
          <cell r="W64">
            <v>2838</v>
          </cell>
          <cell r="X64">
            <v>121415</v>
          </cell>
          <cell r="BZ64">
            <v>1</v>
          </cell>
          <cell r="CW64">
            <v>-0.1</v>
          </cell>
        </row>
        <row r="65">
          <cell r="W65">
            <v>1931</v>
          </cell>
          <cell r="X65">
            <v>106750</v>
          </cell>
          <cell r="BZ65">
            <v>2.6</v>
          </cell>
          <cell r="CW65">
            <v>0</v>
          </cell>
        </row>
        <row r="66">
          <cell r="W66">
            <v>1245</v>
          </cell>
          <cell r="X66">
            <v>109794</v>
          </cell>
          <cell r="BZ66">
            <v>0.2</v>
          </cell>
          <cell r="CW66">
            <v>0</v>
          </cell>
        </row>
        <row r="67">
          <cell r="W67">
            <v>511</v>
          </cell>
          <cell r="X67">
            <v>111288</v>
          </cell>
          <cell r="BZ67">
            <v>1</v>
          </cell>
          <cell r="CW67">
            <v>0</v>
          </cell>
        </row>
        <row r="68">
          <cell r="W68">
            <v>-1326</v>
          </cell>
          <cell r="X68">
            <v>128941</v>
          </cell>
          <cell r="BZ68">
            <v>2.5</v>
          </cell>
          <cell r="CW68">
            <v>0</v>
          </cell>
        </row>
        <row r="69">
          <cell r="W69">
            <v>-1914</v>
          </cell>
          <cell r="X69">
            <v>112239</v>
          </cell>
          <cell r="BZ69">
            <v>0</v>
          </cell>
          <cell r="CW69">
            <v>0</v>
          </cell>
        </row>
        <row r="70">
          <cell r="W70">
            <v>-784</v>
          </cell>
          <cell r="X70">
            <v>111245</v>
          </cell>
          <cell r="BZ70">
            <v>-2</v>
          </cell>
          <cell r="CW70">
            <v>0</v>
          </cell>
        </row>
        <row r="71">
          <cell r="D71">
            <v>1124</v>
          </cell>
          <cell r="G71">
            <v>5291</v>
          </cell>
          <cell r="J71">
            <v>2684</v>
          </cell>
          <cell r="M71">
            <v>4217</v>
          </cell>
          <cell r="N71">
            <v>2689</v>
          </cell>
          <cell r="O71">
            <v>7786</v>
          </cell>
          <cell r="P71">
            <v>5803</v>
          </cell>
          <cell r="Q71">
            <v>4956</v>
          </cell>
          <cell r="R71">
            <v>779</v>
          </cell>
          <cell r="S71">
            <v>2907</v>
          </cell>
          <cell r="T71">
            <v>10323</v>
          </cell>
          <cell r="U71">
            <v>105299</v>
          </cell>
          <cell r="V71">
            <v>10810</v>
          </cell>
          <cell r="W71">
            <v>-515</v>
          </cell>
          <cell r="X71">
            <v>112918</v>
          </cell>
          <cell r="BZ71">
            <v>1.2</v>
          </cell>
          <cell r="CW71">
            <v>0</v>
          </cell>
        </row>
        <row r="72">
          <cell r="D72">
            <v>1100</v>
          </cell>
          <cell r="G72">
            <v>5219</v>
          </cell>
          <cell r="J72">
            <v>2622</v>
          </cell>
          <cell r="M72">
            <v>4120</v>
          </cell>
          <cell r="N72">
            <v>2627</v>
          </cell>
          <cell r="O72">
            <v>7864</v>
          </cell>
          <cell r="P72">
            <v>6169</v>
          </cell>
          <cell r="Q72">
            <v>5291</v>
          </cell>
          <cell r="R72">
            <v>844</v>
          </cell>
          <cell r="S72">
            <v>2873</v>
          </cell>
          <cell r="T72">
            <v>10457</v>
          </cell>
          <cell r="U72">
            <v>111980</v>
          </cell>
          <cell r="V72">
            <v>11943</v>
          </cell>
          <cell r="W72">
            <v>-277</v>
          </cell>
          <cell r="X72">
            <v>127781</v>
          </cell>
          <cell r="Y72">
            <v>0.6</v>
          </cell>
          <cell r="Z72">
            <v>0</v>
          </cell>
          <cell r="AA72">
            <v>0.6</v>
          </cell>
          <cell r="AF72">
            <v>0.3</v>
          </cell>
          <cell r="AH72">
            <v>0.4</v>
          </cell>
          <cell r="AN72">
            <v>-0.6</v>
          </cell>
          <cell r="AO72">
            <v>0</v>
          </cell>
          <cell r="AP72">
            <v>0</v>
          </cell>
          <cell r="AQ72">
            <v>0</v>
          </cell>
          <cell r="AR72">
            <v>0</v>
          </cell>
          <cell r="AV72">
            <v>0.1</v>
          </cell>
          <cell r="AW72">
            <v>0.1</v>
          </cell>
          <cell r="AX72">
            <v>-0.1</v>
          </cell>
          <cell r="AY72">
            <v>0</v>
          </cell>
          <cell r="AZ72">
            <v>-0.1</v>
          </cell>
          <cell r="BA72">
            <v>0</v>
          </cell>
          <cell r="BB72">
            <v>0</v>
          </cell>
          <cell r="BC72">
            <v>0</v>
          </cell>
          <cell r="BD72">
            <v>-0.2</v>
          </cell>
          <cell r="BG72">
            <v>0</v>
          </cell>
          <cell r="BJ72">
            <v>0</v>
          </cell>
          <cell r="BM72">
            <v>0</v>
          </cell>
          <cell r="BP72">
            <v>0</v>
          </cell>
          <cell r="BQ72">
            <v>0</v>
          </cell>
          <cell r="BR72">
            <v>0.1</v>
          </cell>
          <cell r="BS72">
            <v>0.2</v>
          </cell>
          <cell r="BT72">
            <v>0.1</v>
          </cell>
          <cell r="BU72">
            <v>0</v>
          </cell>
          <cell r="BV72">
            <v>0</v>
          </cell>
          <cell r="BW72">
            <v>0.1</v>
          </cell>
          <cell r="BX72">
            <v>0.4</v>
          </cell>
          <cell r="BY72">
            <v>0.6</v>
          </cell>
          <cell r="BZ72">
            <v>0.1</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row>
        <row r="73">
          <cell r="D73">
            <v>999</v>
          </cell>
          <cell r="G73">
            <v>5207</v>
          </cell>
          <cell r="J73">
            <v>2580</v>
          </cell>
          <cell r="M73">
            <v>4053</v>
          </cell>
          <cell r="N73">
            <v>2584</v>
          </cell>
          <cell r="O73">
            <v>8025</v>
          </cell>
          <cell r="P73">
            <v>6219</v>
          </cell>
          <cell r="Q73">
            <v>5297</v>
          </cell>
          <cell r="R73">
            <v>839</v>
          </cell>
          <cell r="S73">
            <v>2815</v>
          </cell>
          <cell r="T73">
            <v>10576</v>
          </cell>
          <cell r="U73">
            <v>102798</v>
          </cell>
          <cell r="V73">
            <v>11024</v>
          </cell>
          <cell r="W73">
            <v>333</v>
          </cell>
          <cell r="X73">
            <v>111085</v>
          </cell>
          <cell r="Y73">
            <v>-0.1</v>
          </cell>
          <cell r="Z73">
            <v>0</v>
          </cell>
          <cell r="AA73">
            <v>-0.1</v>
          </cell>
          <cell r="AF73">
            <v>0</v>
          </cell>
          <cell r="AH73">
            <v>0</v>
          </cell>
          <cell r="AN73">
            <v>-1.4</v>
          </cell>
          <cell r="AO73">
            <v>0</v>
          </cell>
          <cell r="AP73">
            <v>0</v>
          </cell>
          <cell r="AQ73">
            <v>0.1</v>
          </cell>
          <cell r="AR73">
            <v>0</v>
          </cell>
          <cell r="AV73">
            <v>0.1</v>
          </cell>
          <cell r="AW73">
            <v>-0.2</v>
          </cell>
          <cell r="AX73">
            <v>0.1</v>
          </cell>
          <cell r="AY73">
            <v>0.1</v>
          </cell>
          <cell r="AZ73">
            <v>-0.1</v>
          </cell>
          <cell r="BA73">
            <v>0</v>
          </cell>
          <cell r="BB73">
            <v>0</v>
          </cell>
          <cell r="BC73">
            <v>0</v>
          </cell>
          <cell r="BD73">
            <v>-0.1</v>
          </cell>
          <cell r="BG73">
            <v>0</v>
          </cell>
          <cell r="BJ73">
            <v>0</v>
          </cell>
          <cell r="BM73">
            <v>0</v>
          </cell>
          <cell r="BP73">
            <v>-0.1</v>
          </cell>
          <cell r="BQ73">
            <v>0</v>
          </cell>
          <cell r="BR73">
            <v>0.1</v>
          </cell>
          <cell r="BS73">
            <v>0.1</v>
          </cell>
          <cell r="BT73">
            <v>0.1</v>
          </cell>
          <cell r="BU73">
            <v>0</v>
          </cell>
          <cell r="BV73">
            <v>0</v>
          </cell>
          <cell r="BW73">
            <v>0.1</v>
          </cell>
          <cell r="BX73">
            <v>-1.9</v>
          </cell>
          <cell r="BY73">
            <v>-0.3</v>
          </cell>
          <cell r="BZ73">
            <v>0.4</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row>
        <row r="74">
          <cell r="D74">
            <v>1022</v>
          </cell>
          <cell r="G74">
            <v>5177</v>
          </cell>
          <cell r="J74">
            <v>2568</v>
          </cell>
          <cell r="M74">
            <v>4035</v>
          </cell>
          <cell r="N74">
            <v>2573</v>
          </cell>
          <cell r="O74">
            <v>8307</v>
          </cell>
          <cell r="P74">
            <v>5781</v>
          </cell>
          <cell r="Q74">
            <v>4738</v>
          </cell>
          <cell r="R74">
            <v>874</v>
          </cell>
          <cell r="S74">
            <v>2876</v>
          </cell>
          <cell r="T74">
            <v>10706</v>
          </cell>
          <cell r="U74">
            <v>101932</v>
          </cell>
          <cell r="V74">
            <v>10828</v>
          </cell>
          <cell r="W74">
            <v>1691</v>
          </cell>
          <cell r="X74">
            <v>118188</v>
          </cell>
          <cell r="Y74">
            <v>0.1</v>
          </cell>
          <cell r="Z74">
            <v>0</v>
          </cell>
          <cell r="AA74">
            <v>0.1</v>
          </cell>
          <cell r="AF74">
            <v>-0.1</v>
          </cell>
          <cell r="AH74">
            <v>-0.1</v>
          </cell>
          <cell r="AN74">
            <v>0</v>
          </cell>
          <cell r="AO74">
            <v>0.1</v>
          </cell>
          <cell r="AP74">
            <v>0</v>
          </cell>
          <cell r="AQ74">
            <v>0</v>
          </cell>
          <cell r="AR74">
            <v>0.1</v>
          </cell>
          <cell r="AV74">
            <v>-0.3</v>
          </cell>
          <cell r="AW74">
            <v>0</v>
          </cell>
          <cell r="AX74">
            <v>0</v>
          </cell>
          <cell r="AY74">
            <v>0</v>
          </cell>
          <cell r="AZ74">
            <v>0.1</v>
          </cell>
          <cell r="BA74">
            <v>0</v>
          </cell>
          <cell r="BB74">
            <v>0</v>
          </cell>
          <cell r="BC74">
            <v>0</v>
          </cell>
          <cell r="BD74">
            <v>0.1</v>
          </cell>
          <cell r="BG74">
            <v>0</v>
          </cell>
          <cell r="BJ74">
            <v>0</v>
          </cell>
          <cell r="BM74">
            <v>0</v>
          </cell>
          <cell r="BP74">
            <v>0</v>
          </cell>
          <cell r="BQ74">
            <v>0</v>
          </cell>
          <cell r="BR74">
            <v>0.2</v>
          </cell>
          <cell r="BS74">
            <v>0</v>
          </cell>
          <cell r="BT74">
            <v>0</v>
          </cell>
          <cell r="BU74">
            <v>0</v>
          </cell>
          <cell r="BV74">
            <v>0</v>
          </cell>
          <cell r="BW74">
            <v>0.1</v>
          </cell>
          <cell r="BX74">
            <v>0.4</v>
          </cell>
          <cell r="BY74">
            <v>-0.1</v>
          </cell>
          <cell r="BZ74">
            <v>3.1</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-0.1</v>
          </cell>
        </row>
        <row r="75">
          <cell r="D75">
            <v>1058</v>
          </cell>
          <cell r="G75">
            <v>5202</v>
          </cell>
          <cell r="J75">
            <v>2592</v>
          </cell>
          <cell r="M75">
            <v>4072</v>
          </cell>
          <cell r="N75">
            <v>2596</v>
          </cell>
          <cell r="O75">
            <v>8436</v>
          </cell>
          <cell r="P75">
            <v>6303</v>
          </cell>
          <cell r="Q75">
            <v>5177</v>
          </cell>
          <cell r="R75">
            <v>861</v>
          </cell>
          <cell r="S75">
            <v>2949</v>
          </cell>
          <cell r="T75">
            <v>10804</v>
          </cell>
          <cell r="U75">
            <v>105190</v>
          </cell>
          <cell r="V75">
            <v>10965</v>
          </cell>
          <cell r="W75">
            <v>1795</v>
          </cell>
          <cell r="X75">
            <v>116271</v>
          </cell>
          <cell r="Y75">
            <v>0</v>
          </cell>
          <cell r="Z75">
            <v>0</v>
          </cell>
          <cell r="AA75">
            <v>0</v>
          </cell>
          <cell r="AF75">
            <v>-0.3</v>
          </cell>
          <cell r="AH75">
            <v>-0.3</v>
          </cell>
          <cell r="AN75">
            <v>0.6</v>
          </cell>
          <cell r="AO75">
            <v>0</v>
          </cell>
          <cell r="AP75">
            <v>0</v>
          </cell>
          <cell r="AQ75">
            <v>0</v>
          </cell>
          <cell r="AR75">
            <v>-0.1</v>
          </cell>
          <cell r="AV75">
            <v>0.6</v>
          </cell>
          <cell r="AW75">
            <v>0.1</v>
          </cell>
          <cell r="AX75">
            <v>-0.1</v>
          </cell>
          <cell r="AY75">
            <v>-0.1</v>
          </cell>
          <cell r="AZ75">
            <v>0</v>
          </cell>
          <cell r="BA75">
            <v>0</v>
          </cell>
          <cell r="BB75">
            <v>0</v>
          </cell>
          <cell r="BC75">
            <v>-0.1</v>
          </cell>
          <cell r="BD75">
            <v>-0.1</v>
          </cell>
          <cell r="BG75">
            <v>0</v>
          </cell>
          <cell r="BJ75">
            <v>0</v>
          </cell>
          <cell r="BM75">
            <v>0</v>
          </cell>
          <cell r="BP75">
            <v>0</v>
          </cell>
          <cell r="BQ75">
            <v>0</v>
          </cell>
          <cell r="BR75">
            <v>0.1</v>
          </cell>
          <cell r="BS75">
            <v>0</v>
          </cell>
          <cell r="BT75">
            <v>0</v>
          </cell>
          <cell r="BU75">
            <v>0</v>
          </cell>
          <cell r="BV75">
            <v>0</v>
          </cell>
          <cell r="BW75">
            <v>0.1</v>
          </cell>
          <cell r="BX75">
            <v>1.2</v>
          </cell>
          <cell r="BY75">
            <v>-0.2</v>
          </cell>
          <cell r="BZ75">
            <v>-1.1000000000000001</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row>
        <row r="76">
          <cell r="D76">
            <v>1019</v>
          </cell>
          <cell r="G76">
            <v>5145</v>
          </cell>
          <cell r="J76">
            <v>2567</v>
          </cell>
          <cell r="M76">
            <v>4033</v>
          </cell>
          <cell r="N76">
            <v>2571</v>
          </cell>
          <cell r="O76">
            <v>8445</v>
          </cell>
          <cell r="P76">
            <v>6535</v>
          </cell>
          <cell r="Q76">
            <v>5430</v>
          </cell>
          <cell r="R76">
            <v>872</v>
          </cell>
          <cell r="S76">
            <v>2994</v>
          </cell>
          <cell r="T76">
            <v>10917</v>
          </cell>
          <cell r="U76">
            <v>113893</v>
          </cell>
          <cell r="V76">
            <v>11342</v>
          </cell>
          <cell r="W76">
            <v>2288</v>
          </cell>
          <cell r="X76">
            <v>130161</v>
          </cell>
          <cell r="Y76">
            <v>0</v>
          </cell>
          <cell r="Z76">
            <v>0</v>
          </cell>
          <cell r="AA76">
            <v>0</v>
          </cell>
          <cell r="AF76">
            <v>0.1</v>
          </cell>
          <cell r="AH76">
            <v>0.2</v>
          </cell>
          <cell r="AN76">
            <v>0.4</v>
          </cell>
          <cell r="AO76">
            <v>0.1</v>
          </cell>
          <cell r="AP76">
            <v>0</v>
          </cell>
          <cell r="AQ76">
            <v>0</v>
          </cell>
          <cell r="AR76">
            <v>0.1</v>
          </cell>
          <cell r="AV76">
            <v>-0.1</v>
          </cell>
          <cell r="AW76">
            <v>0</v>
          </cell>
          <cell r="AX76">
            <v>-0.1</v>
          </cell>
          <cell r="AY76">
            <v>-0.1</v>
          </cell>
          <cell r="AZ76">
            <v>0</v>
          </cell>
          <cell r="BA76">
            <v>0</v>
          </cell>
          <cell r="BB76">
            <v>0</v>
          </cell>
          <cell r="BC76">
            <v>0</v>
          </cell>
          <cell r="BD76">
            <v>0</v>
          </cell>
          <cell r="BG76">
            <v>0</v>
          </cell>
          <cell r="BJ76">
            <v>0</v>
          </cell>
          <cell r="BM76">
            <v>0</v>
          </cell>
          <cell r="BP76">
            <v>0</v>
          </cell>
          <cell r="BQ76">
            <v>0</v>
          </cell>
          <cell r="BR76">
            <v>0</v>
          </cell>
          <cell r="BS76">
            <v>0.1</v>
          </cell>
          <cell r="BT76">
            <v>0.1</v>
          </cell>
          <cell r="BU76">
            <v>0</v>
          </cell>
          <cell r="BV76">
            <v>0</v>
          </cell>
          <cell r="BW76">
            <v>0.1</v>
          </cell>
          <cell r="BX76">
            <v>1</v>
          </cell>
          <cell r="BY76">
            <v>0</v>
          </cell>
          <cell r="BZ76">
            <v>-1.4</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0.1</v>
          </cell>
        </row>
        <row r="77">
          <cell r="D77">
            <v>946</v>
          </cell>
          <cell r="G77">
            <v>5186</v>
          </cell>
          <cell r="J77">
            <v>2578</v>
          </cell>
          <cell r="M77">
            <v>4050</v>
          </cell>
          <cell r="N77">
            <v>2582</v>
          </cell>
          <cell r="O77">
            <v>8417</v>
          </cell>
          <cell r="P77">
            <v>6540</v>
          </cell>
          <cell r="Q77">
            <v>5388</v>
          </cell>
          <cell r="R77">
            <v>898</v>
          </cell>
          <cell r="S77">
            <v>2952</v>
          </cell>
          <cell r="T77">
            <v>11026</v>
          </cell>
          <cell r="U77">
            <v>104475</v>
          </cell>
          <cell r="V77">
            <v>11044</v>
          </cell>
          <cell r="W77">
            <v>2155</v>
          </cell>
          <cell r="X77">
            <v>115824</v>
          </cell>
          <cell r="Y77">
            <v>0.1</v>
          </cell>
          <cell r="Z77">
            <v>0</v>
          </cell>
          <cell r="AA77">
            <v>0.1</v>
          </cell>
          <cell r="AF77">
            <v>0.1</v>
          </cell>
          <cell r="AH77">
            <v>0.1</v>
          </cell>
          <cell r="AN77">
            <v>-0.7</v>
          </cell>
          <cell r="AO77">
            <v>0</v>
          </cell>
          <cell r="AP77">
            <v>0</v>
          </cell>
          <cell r="AQ77">
            <v>0</v>
          </cell>
          <cell r="AR77">
            <v>0.1</v>
          </cell>
          <cell r="AV77">
            <v>-0.1</v>
          </cell>
          <cell r="AW77">
            <v>-0.1</v>
          </cell>
          <cell r="AX77">
            <v>0.1</v>
          </cell>
          <cell r="AY77">
            <v>0</v>
          </cell>
          <cell r="AZ77">
            <v>0</v>
          </cell>
          <cell r="BA77">
            <v>0</v>
          </cell>
          <cell r="BB77">
            <v>0</v>
          </cell>
          <cell r="BC77">
            <v>0</v>
          </cell>
          <cell r="BD77">
            <v>0</v>
          </cell>
          <cell r="BG77">
            <v>0</v>
          </cell>
          <cell r="BJ77">
            <v>0</v>
          </cell>
          <cell r="BM77">
            <v>0</v>
          </cell>
          <cell r="BP77">
            <v>0</v>
          </cell>
          <cell r="BQ77">
            <v>0</v>
          </cell>
          <cell r="BR77">
            <v>0</v>
          </cell>
          <cell r="BS77">
            <v>0.1</v>
          </cell>
          <cell r="BT77">
            <v>0</v>
          </cell>
          <cell r="BU77">
            <v>0</v>
          </cell>
          <cell r="BV77">
            <v>0</v>
          </cell>
          <cell r="BW77">
            <v>0.1</v>
          </cell>
          <cell r="BX77">
            <v>-0.6</v>
          </cell>
          <cell r="BY77">
            <v>0.2</v>
          </cell>
          <cell r="BZ77">
            <v>4.4000000000000004</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row>
        <row r="78">
          <cell r="D78">
            <v>981</v>
          </cell>
          <cell r="G78">
            <v>5198</v>
          </cell>
          <cell r="J78">
            <v>2590</v>
          </cell>
          <cell r="M78">
            <v>4069</v>
          </cell>
          <cell r="N78">
            <v>2595</v>
          </cell>
          <cell r="O78">
            <v>8390</v>
          </cell>
          <cell r="P78">
            <v>6025</v>
          </cell>
          <cell r="Q78">
            <v>4902</v>
          </cell>
          <cell r="R78">
            <v>907</v>
          </cell>
          <cell r="S78">
            <v>2930</v>
          </cell>
          <cell r="T78">
            <v>11149</v>
          </cell>
          <cell r="U78">
            <v>106127</v>
          </cell>
          <cell r="V78">
            <v>11078</v>
          </cell>
          <cell r="W78">
            <v>2061</v>
          </cell>
          <cell r="X78">
            <v>119876</v>
          </cell>
          <cell r="Y78">
            <v>0.3</v>
          </cell>
          <cell r="Z78">
            <v>0</v>
          </cell>
          <cell r="AA78">
            <v>0.3</v>
          </cell>
          <cell r="AF78">
            <v>0.1</v>
          </cell>
          <cell r="AH78">
            <v>0.1</v>
          </cell>
          <cell r="AN78">
            <v>0.3</v>
          </cell>
          <cell r="AO78">
            <v>0</v>
          </cell>
          <cell r="AP78">
            <v>0</v>
          </cell>
          <cell r="AQ78">
            <v>0.1</v>
          </cell>
          <cell r="AR78">
            <v>0.1</v>
          </cell>
          <cell r="AV78">
            <v>0.2</v>
          </cell>
          <cell r="AW78">
            <v>0.1</v>
          </cell>
          <cell r="AX78">
            <v>0</v>
          </cell>
          <cell r="AY78">
            <v>0</v>
          </cell>
          <cell r="AZ78">
            <v>0</v>
          </cell>
          <cell r="BA78">
            <v>0</v>
          </cell>
          <cell r="BB78">
            <v>0</v>
          </cell>
          <cell r="BC78">
            <v>0.2</v>
          </cell>
          <cell r="BD78">
            <v>0.2</v>
          </cell>
          <cell r="BG78">
            <v>0</v>
          </cell>
          <cell r="BJ78">
            <v>0</v>
          </cell>
          <cell r="BM78">
            <v>0</v>
          </cell>
          <cell r="BP78">
            <v>0</v>
          </cell>
          <cell r="BQ78">
            <v>0</v>
          </cell>
          <cell r="BR78">
            <v>0</v>
          </cell>
          <cell r="BS78">
            <v>-0.1</v>
          </cell>
          <cell r="BT78">
            <v>0</v>
          </cell>
          <cell r="BU78">
            <v>0</v>
          </cell>
          <cell r="BV78">
            <v>0</v>
          </cell>
          <cell r="BW78">
            <v>0.1</v>
          </cell>
          <cell r="BX78">
            <v>1.8</v>
          </cell>
          <cell r="BY78">
            <v>0.1</v>
          </cell>
          <cell r="BZ78">
            <v>0.5</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0.2</v>
          </cell>
        </row>
        <row r="79">
          <cell r="D79">
            <v>1017</v>
          </cell>
          <cell r="G79">
            <v>5301</v>
          </cell>
          <cell r="J79">
            <v>2640</v>
          </cell>
          <cell r="M79">
            <v>4148</v>
          </cell>
          <cell r="N79">
            <v>2645</v>
          </cell>
          <cell r="O79">
            <v>8431</v>
          </cell>
          <cell r="P79">
            <v>6589</v>
          </cell>
          <cell r="Q79">
            <v>5384</v>
          </cell>
          <cell r="R79">
            <v>888</v>
          </cell>
          <cell r="S79">
            <v>2901</v>
          </cell>
          <cell r="T79">
            <v>11293</v>
          </cell>
          <cell r="U79">
            <v>110653</v>
          </cell>
          <cell r="V79">
            <v>11787</v>
          </cell>
          <cell r="W79">
            <v>2424</v>
          </cell>
          <cell r="X79">
            <v>122461</v>
          </cell>
          <cell r="Y79">
            <v>-0.1</v>
          </cell>
          <cell r="Z79">
            <v>0</v>
          </cell>
          <cell r="AA79">
            <v>-0.1</v>
          </cell>
          <cell r="AF79">
            <v>0.2</v>
          </cell>
          <cell r="AH79">
            <v>0.2</v>
          </cell>
          <cell r="AN79">
            <v>0.2</v>
          </cell>
          <cell r="AO79">
            <v>0</v>
          </cell>
          <cell r="AP79">
            <v>0</v>
          </cell>
          <cell r="AQ79">
            <v>0</v>
          </cell>
          <cell r="AR79">
            <v>0.1</v>
          </cell>
          <cell r="AV79">
            <v>0.3</v>
          </cell>
          <cell r="AW79">
            <v>0.2</v>
          </cell>
          <cell r="AX79">
            <v>0</v>
          </cell>
          <cell r="AY79">
            <v>0.1</v>
          </cell>
          <cell r="AZ79">
            <v>0</v>
          </cell>
          <cell r="BA79">
            <v>0</v>
          </cell>
          <cell r="BB79">
            <v>0</v>
          </cell>
          <cell r="BC79">
            <v>-0.1</v>
          </cell>
          <cell r="BD79">
            <v>0</v>
          </cell>
          <cell r="BG79">
            <v>0</v>
          </cell>
          <cell r="BJ79">
            <v>0.1</v>
          </cell>
          <cell r="BM79">
            <v>0</v>
          </cell>
          <cell r="BP79">
            <v>0</v>
          </cell>
          <cell r="BQ79">
            <v>0</v>
          </cell>
          <cell r="BR79">
            <v>0</v>
          </cell>
          <cell r="BS79">
            <v>0.1</v>
          </cell>
          <cell r="BT79">
            <v>0</v>
          </cell>
          <cell r="BU79">
            <v>0</v>
          </cell>
          <cell r="BV79">
            <v>0</v>
          </cell>
          <cell r="BW79">
            <v>0.1</v>
          </cell>
          <cell r="BX79">
            <v>1.3</v>
          </cell>
          <cell r="BY79">
            <v>0.3</v>
          </cell>
          <cell r="BZ79">
            <v>0.7</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-0.1</v>
          </cell>
        </row>
        <row r="80">
          <cell r="D80">
            <v>1068</v>
          </cell>
          <cell r="G80">
            <v>5221</v>
          </cell>
          <cell r="J80">
            <v>2598</v>
          </cell>
          <cell r="M80">
            <v>4081</v>
          </cell>
          <cell r="N80">
            <v>2602</v>
          </cell>
          <cell r="O80">
            <v>8408</v>
          </cell>
          <cell r="P80">
            <v>6768</v>
          </cell>
          <cell r="Q80">
            <v>5579</v>
          </cell>
          <cell r="R80">
            <v>911</v>
          </cell>
          <cell r="S80">
            <v>2909</v>
          </cell>
          <cell r="T80">
            <v>11458</v>
          </cell>
          <cell r="U80">
            <v>117911</v>
          </cell>
          <cell r="V80">
            <v>11884</v>
          </cell>
          <cell r="W80">
            <v>1861</v>
          </cell>
          <cell r="X80">
            <v>135802</v>
          </cell>
          <cell r="Y80">
            <v>-0.1</v>
          </cell>
          <cell r="Z80">
            <v>0</v>
          </cell>
          <cell r="AA80">
            <v>-0.1</v>
          </cell>
          <cell r="AF80">
            <v>-0.3</v>
          </cell>
          <cell r="AH80">
            <v>-0.3</v>
          </cell>
          <cell r="AN80">
            <v>0.2</v>
          </cell>
          <cell r="AO80">
            <v>0</v>
          </cell>
          <cell r="AP80">
            <v>0</v>
          </cell>
          <cell r="AQ80">
            <v>0</v>
          </cell>
          <cell r="AR80">
            <v>0.1</v>
          </cell>
          <cell r="AV80">
            <v>0.1</v>
          </cell>
          <cell r="AW80">
            <v>0</v>
          </cell>
          <cell r="AX80">
            <v>0.1</v>
          </cell>
          <cell r="AY80">
            <v>0</v>
          </cell>
          <cell r="AZ80">
            <v>0.1</v>
          </cell>
          <cell r="BA80">
            <v>0</v>
          </cell>
          <cell r="BB80">
            <v>0</v>
          </cell>
          <cell r="BC80">
            <v>0.1</v>
          </cell>
          <cell r="BD80">
            <v>0.1</v>
          </cell>
          <cell r="BG80">
            <v>0</v>
          </cell>
          <cell r="BJ80">
            <v>0</v>
          </cell>
          <cell r="BM80">
            <v>0</v>
          </cell>
          <cell r="BP80">
            <v>0</v>
          </cell>
          <cell r="BQ80">
            <v>0</v>
          </cell>
          <cell r="BR80">
            <v>0</v>
          </cell>
          <cell r="BS80">
            <v>0.1</v>
          </cell>
          <cell r="BT80">
            <v>0</v>
          </cell>
          <cell r="BU80">
            <v>0</v>
          </cell>
          <cell r="BV80">
            <v>0</v>
          </cell>
          <cell r="BW80">
            <v>0.1</v>
          </cell>
          <cell r="BX80">
            <v>0.5</v>
          </cell>
          <cell r="BY80">
            <v>-0.3</v>
          </cell>
          <cell r="BZ80">
            <v>0.9</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row>
        <row r="81">
          <cell r="D81">
            <v>1035</v>
          </cell>
          <cell r="G81">
            <v>5257</v>
          </cell>
          <cell r="J81">
            <v>2596</v>
          </cell>
          <cell r="M81">
            <v>4078</v>
          </cell>
          <cell r="N81">
            <v>2600</v>
          </cell>
          <cell r="O81">
            <v>8445</v>
          </cell>
          <cell r="P81">
            <v>6735</v>
          </cell>
          <cell r="Q81">
            <v>5516</v>
          </cell>
          <cell r="R81">
            <v>907</v>
          </cell>
          <cell r="S81">
            <v>2856</v>
          </cell>
          <cell r="T81">
            <v>11623</v>
          </cell>
          <cell r="U81">
            <v>107944</v>
          </cell>
          <cell r="V81">
            <v>11629</v>
          </cell>
          <cell r="W81">
            <v>935</v>
          </cell>
          <cell r="X81">
            <v>117728</v>
          </cell>
          <cell r="Y81">
            <v>0.2</v>
          </cell>
          <cell r="Z81">
            <v>0</v>
          </cell>
          <cell r="AA81">
            <v>0.2</v>
          </cell>
          <cell r="AF81">
            <v>0.2</v>
          </cell>
          <cell r="AH81">
            <v>0.3</v>
          </cell>
          <cell r="AN81">
            <v>-0.1</v>
          </cell>
          <cell r="AO81">
            <v>0</v>
          </cell>
          <cell r="AP81">
            <v>0</v>
          </cell>
          <cell r="AQ81">
            <v>0</v>
          </cell>
          <cell r="AR81">
            <v>0</v>
          </cell>
          <cell r="AV81">
            <v>0</v>
          </cell>
          <cell r="AW81">
            <v>-0.2</v>
          </cell>
          <cell r="AX81">
            <v>-0.1</v>
          </cell>
          <cell r="AY81">
            <v>0</v>
          </cell>
          <cell r="AZ81">
            <v>0.1</v>
          </cell>
          <cell r="BA81">
            <v>0</v>
          </cell>
          <cell r="BB81">
            <v>0</v>
          </cell>
          <cell r="BC81">
            <v>0</v>
          </cell>
          <cell r="BD81">
            <v>0.2</v>
          </cell>
          <cell r="BG81">
            <v>0</v>
          </cell>
          <cell r="BJ81">
            <v>0</v>
          </cell>
          <cell r="BM81">
            <v>0</v>
          </cell>
          <cell r="BP81">
            <v>0</v>
          </cell>
          <cell r="BQ81">
            <v>0</v>
          </cell>
          <cell r="BR81">
            <v>0</v>
          </cell>
          <cell r="BS81">
            <v>0.1</v>
          </cell>
          <cell r="BT81">
            <v>0</v>
          </cell>
          <cell r="BU81">
            <v>0</v>
          </cell>
          <cell r="BV81">
            <v>0</v>
          </cell>
          <cell r="BW81">
            <v>0.1</v>
          </cell>
          <cell r="BX81">
            <v>0.3</v>
          </cell>
          <cell r="BY81">
            <v>0.3</v>
          </cell>
          <cell r="BZ81">
            <v>-0.5</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row>
        <row r="82">
          <cell r="D82">
            <v>1066</v>
          </cell>
          <cell r="G82">
            <v>5266</v>
          </cell>
          <cell r="J82">
            <v>2598</v>
          </cell>
          <cell r="M82">
            <v>4081</v>
          </cell>
          <cell r="N82">
            <v>2602</v>
          </cell>
          <cell r="O82">
            <v>8500</v>
          </cell>
          <cell r="P82">
            <v>6219</v>
          </cell>
          <cell r="Q82">
            <v>5010</v>
          </cell>
          <cell r="R82">
            <v>902</v>
          </cell>
          <cell r="S82">
            <v>2890</v>
          </cell>
          <cell r="T82">
            <v>11781</v>
          </cell>
          <cell r="U82">
            <v>108782</v>
          </cell>
          <cell r="V82">
            <v>11422</v>
          </cell>
          <cell r="W82">
            <v>1242</v>
          </cell>
          <cell r="X82">
            <v>123486</v>
          </cell>
          <cell r="Y82">
            <v>0</v>
          </cell>
          <cell r="Z82">
            <v>0</v>
          </cell>
          <cell r="AA82">
            <v>0</v>
          </cell>
          <cell r="AF82">
            <v>0</v>
          </cell>
          <cell r="AH82">
            <v>0</v>
          </cell>
          <cell r="AN82">
            <v>0.1</v>
          </cell>
          <cell r="AO82">
            <v>0</v>
          </cell>
          <cell r="AP82">
            <v>0</v>
          </cell>
          <cell r="AQ82">
            <v>0</v>
          </cell>
          <cell r="AR82">
            <v>0</v>
          </cell>
          <cell r="AV82">
            <v>0.1</v>
          </cell>
          <cell r="AW82">
            <v>0</v>
          </cell>
          <cell r="AX82">
            <v>0</v>
          </cell>
          <cell r="AY82">
            <v>0.1</v>
          </cell>
          <cell r="AZ82">
            <v>0</v>
          </cell>
          <cell r="BA82">
            <v>0</v>
          </cell>
          <cell r="BB82">
            <v>0</v>
          </cell>
          <cell r="BC82">
            <v>0</v>
          </cell>
          <cell r="BD82">
            <v>-0.1</v>
          </cell>
          <cell r="BG82">
            <v>0</v>
          </cell>
          <cell r="BJ82">
            <v>0</v>
          </cell>
          <cell r="BM82">
            <v>0</v>
          </cell>
          <cell r="BP82">
            <v>0</v>
          </cell>
          <cell r="BQ82">
            <v>0</v>
          </cell>
          <cell r="BR82">
            <v>0</v>
          </cell>
          <cell r="BS82">
            <v>-0.1</v>
          </cell>
          <cell r="BT82">
            <v>0</v>
          </cell>
          <cell r="BU82">
            <v>0</v>
          </cell>
          <cell r="BV82">
            <v>0</v>
          </cell>
          <cell r="BW82">
            <v>0.1</v>
          </cell>
          <cell r="BX82">
            <v>0.4</v>
          </cell>
          <cell r="BY82">
            <v>-0.1</v>
          </cell>
          <cell r="BZ82">
            <v>1.4</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row>
        <row r="83">
          <cell r="D83">
            <v>1090</v>
          </cell>
          <cell r="G83">
            <v>5360</v>
          </cell>
          <cell r="J83">
            <v>2649</v>
          </cell>
          <cell r="M83">
            <v>4162</v>
          </cell>
          <cell r="N83">
            <v>2654</v>
          </cell>
          <cell r="O83">
            <v>8556</v>
          </cell>
          <cell r="P83">
            <v>6876</v>
          </cell>
          <cell r="Q83">
            <v>5592</v>
          </cell>
          <cell r="R83">
            <v>883</v>
          </cell>
          <cell r="S83">
            <v>2908</v>
          </cell>
          <cell r="T83">
            <v>11950</v>
          </cell>
          <cell r="U83">
            <v>112602</v>
          </cell>
          <cell r="V83">
            <v>11663</v>
          </cell>
          <cell r="W83">
            <v>1420</v>
          </cell>
          <cell r="X83">
            <v>124436</v>
          </cell>
          <cell r="Y83">
            <v>-0.1</v>
          </cell>
          <cell r="Z83">
            <v>0</v>
          </cell>
          <cell r="AA83">
            <v>-0.1</v>
          </cell>
          <cell r="AF83">
            <v>0.1</v>
          </cell>
          <cell r="AH83">
            <v>0.1</v>
          </cell>
          <cell r="AN83">
            <v>-0.2</v>
          </cell>
          <cell r="AO83">
            <v>0</v>
          </cell>
          <cell r="AP83">
            <v>0</v>
          </cell>
          <cell r="AQ83">
            <v>0</v>
          </cell>
          <cell r="AR83">
            <v>0</v>
          </cell>
          <cell r="AV83">
            <v>-0.2</v>
          </cell>
          <cell r="AW83">
            <v>0</v>
          </cell>
          <cell r="AX83">
            <v>0</v>
          </cell>
          <cell r="AY83">
            <v>0</v>
          </cell>
          <cell r="AZ83">
            <v>0</v>
          </cell>
          <cell r="BA83">
            <v>0</v>
          </cell>
          <cell r="BB83">
            <v>0</v>
          </cell>
          <cell r="BC83">
            <v>0.2</v>
          </cell>
          <cell r="BD83">
            <v>0.2</v>
          </cell>
          <cell r="BG83">
            <v>0</v>
          </cell>
          <cell r="BJ83">
            <v>0.1</v>
          </cell>
          <cell r="BM83">
            <v>0</v>
          </cell>
          <cell r="BP83">
            <v>0</v>
          </cell>
          <cell r="BQ83">
            <v>0</v>
          </cell>
          <cell r="BR83">
            <v>0</v>
          </cell>
          <cell r="BS83">
            <v>0.1</v>
          </cell>
          <cell r="BT83">
            <v>0.1</v>
          </cell>
          <cell r="BU83">
            <v>0</v>
          </cell>
          <cell r="BV83">
            <v>0</v>
          </cell>
          <cell r="BW83">
            <v>0.1</v>
          </cell>
          <cell r="BX83">
            <v>0</v>
          </cell>
          <cell r="BY83">
            <v>-0.1</v>
          </cell>
          <cell r="BZ83">
            <v>-0.5</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-0.1</v>
          </cell>
        </row>
        <row r="84">
          <cell r="D84">
            <v>1124</v>
          </cell>
          <cell r="G84">
            <v>5267</v>
          </cell>
          <cell r="J84">
            <v>2602</v>
          </cell>
          <cell r="M84">
            <v>4087</v>
          </cell>
          <cell r="N84">
            <v>2606</v>
          </cell>
          <cell r="O84">
            <v>8547</v>
          </cell>
          <cell r="P84">
            <v>7163</v>
          </cell>
          <cell r="Q84">
            <v>5868</v>
          </cell>
          <cell r="R84">
            <v>939</v>
          </cell>
          <cell r="S84">
            <v>2907</v>
          </cell>
          <cell r="T84">
            <v>12115</v>
          </cell>
          <cell r="U84">
            <v>118753</v>
          </cell>
          <cell r="V84">
            <v>12111</v>
          </cell>
          <cell r="W84">
            <v>816</v>
          </cell>
          <cell r="X84">
            <v>135654</v>
          </cell>
          <cell r="Y84">
            <v>0</v>
          </cell>
          <cell r="Z84">
            <v>0</v>
          </cell>
          <cell r="AA84">
            <v>0</v>
          </cell>
          <cell r="AF84">
            <v>-0.2</v>
          </cell>
          <cell r="AH84">
            <v>-0.2</v>
          </cell>
          <cell r="AI84">
            <v>0</v>
          </cell>
          <cell r="AJ84">
            <v>-0.1</v>
          </cell>
          <cell r="AK84">
            <v>-0.1</v>
          </cell>
          <cell r="AL84">
            <v>0</v>
          </cell>
          <cell r="AN84">
            <v>-0.1</v>
          </cell>
          <cell r="AO84">
            <v>0</v>
          </cell>
          <cell r="AP84">
            <v>0</v>
          </cell>
          <cell r="AQ84">
            <v>0.1</v>
          </cell>
          <cell r="AR84">
            <v>0</v>
          </cell>
          <cell r="AV84">
            <v>-0.2</v>
          </cell>
          <cell r="AW84">
            <v>0</v>
          </cell>
          <cell r="AX84">
            <v>0</v>
          </cell>
          <cell r="AY84">
            <v>0.1</v>
          </cell>
          <cell r="AZ84">
            <v>0.1</v>
          </cell>
          <cell r="BA84">
            <v>0</v>
          </cell>
          <cell r="BB84">
            <v>0</v>
          </cell>
          <cell r="BC84">
            <v>0</v>
          </cell>
          <cell r="BD84">
            <v>0.1</v>
          </cell>
          <cell r="BG84">
            <v>0</v>
          </cell>
          <cell r="BJ84">
            <v>0</v>
          </cell>
          <cell r="BM84">
            <v>0</v>
          </cell>
          <cell r="BP84">
            <v>0</v>
          </cell>
          <cell r="BQ84">
            <v>0</v>
          </cell>
          <cell r="BR84">
            <v>0</v>
          </cell>
          <cell r="BS84">
            <v>0.2</v>
          </cell>
          <cell r="BT84">
            <v>0.1</v>
          </cell>
          <cell r="BU84">
            <v>0</v>
          </cell>
          <cell r="BV84">
            <v>0</v>
          </cell>
          <cell r="BW84">
            <v>0.1</v>
          </cell>
          <cell r="BX84">
            <v>-0.2</v>
          </cell>
          <cell r="BY84">
            <v>0</v>
          </cell>
          <cell r="BZ84">
            <v>-0.3</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row>
        <row r="85">
          <cell r="D85">
            <v>1098</v>
          </cell>
          <cell r="G85">
            <v>5355</v>
          </cell>
          <cell r="J85">
            <v>2640</v>
          </cell>
          <cell r="M85">
            <v>4147</v>
          </cell>
          <cell r="N85">
            <v>2644</v>
          </cell>
          <cell r="O85">
            <v>8597</v>
          </cell>
          <cell r="P85">
            <v>7191</v>
          </cell>
          <cell r="Q85">
            <v>5854</v>
          </cell>
          <cell r="R85">
            <v>935</v>
          </cell>
          <cell r="S85">
            <v>2846</v>
          </cell>
          <cell r="T85">
            <v>12273</v>
          </cell>
          <cell r="U85">
            <v>107429</v>
          </cell>
          <cell r="V85">
            <v>11377</v>
          </cell>
          <cell r="W85">
            <v>979</v>
          </cell>
          <cell r="X85">
            <v>118780</v>
          </cell>
          <cell r="Y85">
            <v>-0.1</v>
          </cell>
          <cell r="Z85">
            <v>0</v>
          </cell>
          <cell r="AA85">
            <v>-0.1</v>
          </cell>
          <cell r="AF85">
            <v>0.1</v>
          </cell>
          <cell r="AH85">
            <v>0.1</v>
          </cell>
          <cell r="AI85">
            <v>0</v>
          </cell>
          <cell r="AJ85">
            <v>0.1</v>
          </cell>
          <cell r="AK85">
            <v>0.1</v>
          </cell>
          <cell r="AL85">
            <v>-0.1</v>
          </cell>
          <cell r="AN85">
            <v>0</v>
          </cell>
          <cell r="AO85">
            <v>0</v>
          </cell>
          <cell r="AP85">
            <v>0</v>
          </cell>
          <cell r="AQ85">
            <v>-0.2</v>
          </cell>
          <cell r="AR85">
            <v>-0.1</v>
          </cell>
          <cell r="AV85">
            <v>0.3</v>
          </cell>
          <cell r="AW85">
            <v>-0.2</v>
          </cell>
          <cell r="AX85">
            <v>0</v>
          </cell>
          <cell r="AY85">
            <v>0</v>
          </cell>
          <cell r="AZ85">
            <v>0.1</v>
          </cell>
          <cell r="BA85">
            <v>0</v>
          </cell>
          <cell r="BB85">
            <v>0</v>
          </cell>
          <cell r="BC85">
            <v>-0.1</v>
          </cell>
          <cell r="BD85">
            <v>0.1</v>
          </cell>
          <cell r="BG85">
            <v>0</v>
          </cell>
          <cell r="BJ85">
            <v>0</v>
          </cell>
          <cell r="BM85">
            <v>0</v>
          </cell>
          <cell r="BP85">
            <v>0</v>
          </cell>
          <cell r="BQ85">
            <v>0</v>
          </cell>
          <cell r="BR85">
            <v>0</v>
          </cell>
          <cell r="BS85">
            <v>0.2</v>
          </cell>
          <cell r="BT85">
            <v>0.1</v>
          </cell>
          <cell r="BU85">
            <v>0</v>
          </cell>
          <cell r="BV85">
            <v>0</v>
          </cell>
          <cell r="BW85">
            <v>0.1</v>
          </cell>
          <cell r="BX85">
            <v>0.7</v>
          </cell>
          <cell r="BY85">
            <v>0</v>
          </cell>
          <cell r="BZ85">
            <v>0.7</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row>
        <row r="86">
          <cell r="D86">
            <v>1133</v>
          </cell>
          <cell r="G86">
            <v>5321</v>
          </cell>
          <cell r="J86">
            <v>2618</v>
          </cell>
          <cell r="M86">
            <v>4113</v>
          </cell>
          <cell r="N86">
            <v>2622</v>
          </cell>
          <cell r="O86">
            <v>8643</v>
          </cell>
          <cell r="P86">
            <v>7243</v>
          </cell>
          <cell r="Q86">
            <v>5808</v>
          </cell>
          <cell r="R86">
            <v>961</v>
          </cell>
          <cell r="S86">
            <v>2900</v>
          </cell>
          <cell r="T86">
            <v>12428</v>
          </cell>
          <cell r="U86">
            <v>111908</v>
          </cell>
          <cell r="V86">
            <v>11467</v>
          </cell>
          <cell r="W86">
            <v>1069</v>
          </cell>
          <cell r="X86">
            <v>125086</v>
          </cell>
          <cell r="Y86">
            <v>-0.1</v>
          </cell>
          <cell r="Z86">
            <v>0</v>
          </cell>
          <cell r="AA86">
            <v>-0.1</v>
          </cell>
          <cell r="AF86">
            <v>0</v>
          </cell>
          <cell r="AH86">
            <v>0</v>
          </cell>
          <cell r="AI86">
            <v>0</v>
          </cell>
          <cell r="AJ86">
            <v>0.1</v>
          </cell>
          <cell r="AK86">
            <v>0</v>
          </cell>
          <cell r="AL86">
            <v>0.1</v>
          </cell>
          <cell r="AN86">
            <v>0.3</v>
          </cell>
          <cell r="AO86">
            <v>0</v>
          </cell>
          <cell r="AP86">
            <v>0</v>
          </cell>
          <cell r="AQ86">
            <v>0.1</v>
          </cell>
          <cell r="AR86">
            <v>0.1</v>
          </cell>
          <cell r="AV86">
            <v>0</v>
          </cell>
          <cell r="AW86">
            <v>0.1</v>
          </cell>
          <cell r="AX86">
            <v>0.1</v>
          </cell>
          <cell r="AY86">
            <v>0</v>
          </cell>
          <cell r="AZ86">
            <v>0.1</v>
          </cell>
          <cell r="BA86">
            <v>0</v>
          </cell>
          <cell r="BB86">
            <v>0</v>
          </cell>
          <cell r="BC86">
            <v>0</v>
          </cell>
          <cell r="BD86">
            <v>0.2</v>
          </cell>
          <cell r="BG86">
            <v>0</v>
          </cell>
          <cell r="BJ86">
            <v>0</v>
          </cell>
          <cell r="BM86">
            <v>0</v>
          </cell>
          <cell r="BP86">
            <v>0</v>
          </cell>
          <cell r="BQ86">
            <v>0</v>
          </cell>
          <cell r="BR86">
            <v>0</v>
          </cell>
          <cell r="BS86">
            <v>0.4</v>
          </cell>
          <cell r="BT86">
            <v>0.1</v>
          </cell>
          <cell r="BU86">
            <v>0</v>
          </cell>
          <cell r="BV86">
            <v>0</v>
          </cell>
          <cell r="BW86">
            <v>0.1</v>
          </cell>
          <cell r="BX86">
            <v>1.4</v>
          </cell>
          <cell r="BY86">
            <v>0.2</v>
          </cell>
          <cell r="BZ86">
            <v>0.9</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0.1</v>
          </cell>
        </row>
        <row r="87">
          <cell r="D87">
            <v>1173</v>
          </cell>
          <cell r="G87">
            <v>5404</v>
          </cell>
          <cell r="J87">
            <v>2667</v>
          </cell>
          <cell r="M87">
            <v>4189</v>
          </cell>
          <cell r="N87">
            <v>2671</v>
          </cell>
          <cell r="O87">
            <v>8837</v>
          </cell>
          <cell r="P87">
            <v>7722</v>
          </cell>
          <cell r="Q87">
            <v>6180</v>
          </cell>
          <cell r="R87">
            <v>937</v>
          </cell>
          <cell r="S87">
            <v>2932</v>
          </cell>
          <cell r="T87">
            <v>12582</v>
          </cell>
          <cell r="U87">
            <v>115850</v>
          </cell>
          <cell r="V87">
            <v>11963</v>
          </cell>
          <cell r="W87">
            <v>1558</v>
          </cell>
          <cell r="X87">
            <v>125976</v>
          </cell>
          <cell r="Y87">
            <v>0.9</v>
          </cell>
          <cell r="Z87">
            <v>0</v>
          </cell>
          <cell r="AA87">
            <v>0.9</v>
          </cell>
          <cell r="AF87">
            <v>0</v>
          </cell>
          <cell r="AH87">
            <v>0</v>
          </cell>
          <cell r="AI87">
            <v>0</v>
          </cell>
          <cell r="AJ87">
            <v>0.1</v>
          </cell>
          <cell r="AK87">
            <v>0</v>
          </cell>
          <cell r="AL87">
            <v>-0.1</v>
          </cell>
          <cell r="AN87">
            <v>0</v>
          </cell>
          <cell r="AO87">
            <v>0</v>
          </cell>
          <cell r="AP87">
            <v>0</v>
          </cell>
          <cell r="AQ87">
            <v>0</v>
          </cell>
          <cell r="AR87">
            <v>0</v>
          </cell>
          <cell r="AV87">
            <v>-0.1</v>
          </cell>
          <cell r="AW87">
            <v>0.1</v>
          </cell>
          <cell r="AX87">
            <v>0</v>
          </cell>
          <cell r="AY87">
            <v>0</v>
          </cell>
          <cell r="AZ87">
            <v>0</v>
          </cell>
          <cell r="BA87">
            <v>0</v>
          </cell>
          <cell r="BB87">
            <v>0</v>
          </cell>
          <cell r="BC87">
            <v>0</v>
          </cell>
          <cell r="BD87">
            <v>-0.1</v>
          </cell>
          <cell r="BG87">
            <v>0</v>
          </cell>
          <cell r="BJ87">
            <v>0.1</v>
          </cell>
          <cell r="BM87">
            <v>0</v>
          </cell>
          <cell r="BP87">
            <v>0</v>
          </cell>
          <cell r="BQ87">
            <v>0</v>
          </cell>
          <cell r="BR87">
            <v>0.1</v>
          </cell>
          <cell r="BS87">
            <v>-0.1</v>
          </cell>
          <cell r="BT87">
            <v>0.1</v>
          </cell>
          <cell r="BU87">
            <v>0</v>
          </cell>
          <cell r="BV87">
            <v>0</v>
          </cell>
          <cell r="BW87">
            <v>0.1</v>
          </cell>
          <cell r="BX87">
            <v>1.7</v>
          </cell>
          <cell r="BY87">
            <v>0.1</v>
          </cell>
          <cell r="BZ87">
            <v>1.4</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-0.1</v>
          </cell>
        </row>
        <row r="88">
          <cell r="D88">
            <v>1214</v>
          </cell>
          <cell r="G88">
            <v>5414</v>
          </cell>
          <cell r="J88">
            <v>2669</v>
          </cell>
          <cell r="M88">
            <v>4193</v>
          </cell>
          <cell r="N88">
            <v>2674</v>
          </cell>
          <cell r="O88">
            <v>8777</v>
          </cell>
          <cell r="P88">
            <v>7703</v>
          </cell>
          <cell r="Q88">
            <v>6206</v>
          </cell>
          <cell r="R88">
            <v>977</v>
          </cell>
          <cell r="S88">
            <v>2998</v>
          </cell>
          <cell r="T88">
            <v>12758</v>
          </cell>
          <cell r="U88">
            <v>124795</v>
          </cell>
          <cell r="V88">
            <v>12411</v>
          </cell>
          <cell r="W88">
            <v>1568</v>
          </cell>
          <cell r="X88">
            <v>141576</v>
          </cell>
          <cell r="Y88">
            <v>0.2</v>
          </cell>
          <cell r="Z88">
            <v>0</v>
          </cell>
          <cell r="AA88">
            <v>0.2</v>
          </cell>
          <cell r="AF88">
            <v>0</v>
          </cell>
          <cell r="AH88">
            <v>0</v>
          </cell>
          <cell r="AI88">
            <v>0</v>
          </cell>
          <cell r="AJ88">
            <v>0</v>
          </cell>
          <cell r="AK88">
            <v>0.1</v>
          </cell>
          <cell r="AL88">
            <v>0</v>
          </cell>
          <cell r="AN88">
            <v>0.2</v>
          </cell>
          <cell r="AO88">
            <v>0</v>
          </cell>
          <cell r="AP88">
            <v>0</v>
          </cell>
          <cell r="AQ88">
            <v>0</v>
          </cell>
          <cell r="AR88">
            <v>0</v>
          </cell>
          <cell r="AV88">
            <v>0.2</v>
          </cell>
          <cell r="AW88">
            <v>0.1</v>
          </cell>
          <cell r="AX88">
            <v>0</v>
          </cell>
          <cell r="AY88">
            <v>-0.2</v>
          </cell>
          <cell r="AZ88">
            <v>0</v>
          </cell>
          <cell r="BA88">
            <v>0</v>
          </cell>
          <cell r="BB88">
            <v>0</v>
          </cell>
          <cell r="BC88">
            <v>0.1</v>
          </cell>
          <cell r="BD88">
            <v>0</v>
          </cell>
          <cell r="BG88">
            <v>0</v>
          </cell>
          <cell r="BJ88">
            <v>0.1</v>
          </cell>
          <cell r="BM88">
            <v>0</v>
          </cell>
          <cell r="BP88">
            <v>0.1</v>
          </cell>
          <cell r="BQ88">
            <v>0</v>
          </cell>
          <cell r="BR88">
            <v>0</v>
          </cell>
          <cell r="BS88">
            <v>-0.1</v>
          </cell>
          <cell r="BT88">
            <v>0</v>
          </cell>
          <cell r="BU88">
            <v>0</v>
          </cell>
          <cell r="BV88">
            <v>0</v>
          </cell>
          <cell r="BW88">
            <v>0.1</v>
          </cell>
          <cell r="BX88">
            <v>1.3</v>
          </cell>
          <cell r="BY88">
            <v>-0.1</v>
          </cell>
          <cell r="BZ88">
            <v>0.8</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row>
        <row r="89">
          <cell r="D89">
            <v>1191</v>
          </cell>
          <cell r="G89">
            <v>5632</v>
          </cell>
          <cell r="J89">
            <v>2779</v>
          </cell>
          <cell r="M89">
            <v>4366</v>
          </cell>
          <cell r="N89">
            <v>2784</v>
          </cell>
          <cell r="O89">
            <v>8768</v>
          </cell>
          <cell r="P89">
            <v>7699</v>
          </cell>
          <cell r="Q89">
            <v>6230</v>
          </cell>
          <cell r="R89">
            <v>969</v>
          </cell>
          <cell r="S89">
            <v>2961</v>
          </cell>
          <cell r="T89">
            <v>12920</v>
          </cell>
          <cell r="U89">
            <v>116338</v>
          </cell>
          <cell r="V89">
            <v>11736</v>
          </cell>
          <cell r="W89">
            <v>1293</v>
          </cell>
          <cell r="X89">
            <v>128250</v>
          </cell>
          <cell r="Y89">
            <v>-0.2</v>
          </cell>
          <cell r="Z89">
            <v>0</v>
          </cell>
          <cell r="AA89">
            <v>-0.2</v>
          </cell>
          <cell r="AF89">
            <v>0</v>
          </cell>
          <cell r="AH89">
            <v>0</v>
          </cell>
          <cell r="AI89">
            <v>0</v>
          </cell>
          <cell r="AJ89">
            <v>0</v>
          </cell>
          <cell r="AK89">
            <v>0.1</v>
          </cell>
          <cell r="AL89">
            <v>0.1</v>
          </cell>
          <cell r="AN89">
            <v>0.2</v>
          </cell>
          <cell r="AO89">
            <v>0</v>
          </cell>
          <cell r="AP89">
            <v>0</v>
          </cell>
          <cell r="AQ89">
            <v>0.1</v>
          </cell>
          <cell r="AR89">
            <v>0.1</v>
          </cell>
          <cell r="AV89">
            <v>0.1</v>
          </cell>
          <cell r="AW89">
            <v>-0.1</v>
          </cell>
          <cell r="AX89">
            <v>0</v>
          </cell>
          <cell r="AY89">
            <v>0</v>
          </cell>
          <cell r="AZ89">
            <v>-0.1</v>
          </cell>
          <cell r="BA89">
            <v>0</v>
          </cell>
          <cell r="BB89">
            <v>0</v>
          </cell>
          <cell r="BC89">
            <v>-0.1</v>
          </cell>
          <cell r="BD89">
            <v>-0.2</v>
          </cell>
          <cell r="BG89">
            <v>0</v>
          </cell>
          <cell r="BJ89">
            <v>0.1</v>
          </cell>
          <cell r="BM89">
            <v>0.1</v>
          </cell>
          <cell r="BP89">
            <v>0.1</v>
          </cell>
          <cell r="BQ89">
            <v>0.1</v>
          </cell>
          <cell r="BR89">
            <v>0</v>
          </cell>
          <cell r="BS89">
            <v>0.3</v>
          </cell>
          <cell r="BT89">
            <v>0</v>
          </cell>
          <cell r="BU89">
            <v>0</v>
          </cell>
          <cell r="BV89">
            <v>0</v>
          </cell>
          <cell r="BW89">
            <v>0.1</v>
          </cell>
          <cell r="BX89">
            <v>0.5</v>
          </cell>
          <cell r="BY89">
            <v>0.1</v>
          </cell>
          <cell r="BZ89">
            <v>2.8</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0.1</v>
          </cell>
        </row>
        <row r="90">
          <cell r="D90">
            <v>1228</v>
          </cell>
          <cell r="G90">
            <v>5695</v>
          </cell>
          <cell r="J90">
            <v>2826</v>
          </cell>
          <cell r="M90">
            <v>4439</v>
          </cell>
          <cell r="N90">
            <v>2830</v>
          </cell>
          <cell r="O90">
            <v>8883</v>
          </cell>
          <cell r="P90">
            <v>7666</v>
          </cell>
          <cell r="Q90">
            <v>6090</v>
          </cell>
          <cell r="R90">
            <v>981</v>
          </cell>
          <cell r="S90">
            <v>2933</v>
          </cell>
          <cell r="T90">
            <v>13085</v>
          </cell>
          <cell r="U90">
            <v>116347</v>
          </cell>
          <cell r="V90">
            <v>11863</v>
          </cell>
          <cell r="W90">
            <v>1909</v>
          </cell>
          <cell r="X90">
            <v>128532</v>
          </cell>
          <cell r="Y90">
            <v>-0.3</v>
          </cell>
          <cell r="Z90">
            <v>0</v>
          </cell>
          <cell r="AA90">
            <v>-0.3</v>
          </cell>
          <cell r="AF90">
            <v>0.1</v>
          </cell>
          <cell r="AH90">
            <v>0.1</v>
          </cell>
          <cell r="AI90">
            <v>0</v>
          </cell>
          <cell r="AJ90">
            <v>0</v>
          </cell>
          <cell r="AK90">
            <v>0</v>
          </cell>
          <cell r="AL90">
            <v>0.1</v>
          </cell>
          <cell r="AN90">
            <v>0.1</v>
          </cell>
          <cell r="AO90">
            <v>0</v>
          </cell>
          <cell r="AP90">
            <v>0</v>
          </cell>
          <cell r="AQ90">
            <v>0</v>
          </cell>
          <cell r="AR90">
            <v>0</v>
          </cell>
          <cell r="AV90">
            <v>0.1</v>
          </cell>
          <cell r="AW90">
            <v>0.1</v>
          </cell>
          <cell r="AX90">
            <v>0</v>
          </cell>
          <cell r="AY90">
            <v>0</v>
          </cell>
          <cell r="AZ90">
            <v>0</v>
          </cell>
          <cell r="BA90">
            <v>0</v>
          </cell>
          <cell r="BB90">
            <v>0</v>
          </cell>
          <cell r="BC90">
            <v>0.1</v>
          </cell>
          <cell r="BD90">
            <v>0</v>
          </cell>
          <cell r="BG90">
            <v>0</v>
          </cell>
          <cell r="BJ90">
            <v>0.1</v>
          </cell>
          <cell r="BM90">
            <v>0</v>
          </cell>
          <cell r="BP90">
            <v>0.1</v>
          </cell>
          <cell r="BQ90">
            <v>0</v>
          </cell>
          <cell r="BR90">
            <v>0</v>
          </cell>
          <cell r="BS90">
            <v>0.2</v>
          </cell>
          <cell r="BT90">
            <v>0</v>
          </cell>
          <cell r="BU90">
            <v>0</v>
          </cell>
          <cell r="BV90">
            <v>0</v>
          </cell>
          <cell r="BW90">
            <v>0.1</v>
          </cell>
          <cell r="BX90">
            <v>0.7</v>
          </cell>
          <cell r="BY90">
            <v>0.2</v>
          </cell>
          <cell r="BZ90">
            <v>-1.6</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row>
        <row r="91">
          <cell r="D91">
            <v>1256</v>
          </cell>
          <cell r="G91">
            <v>5772</v>
          </cell>
          <cell r="J91">
            <v>2854</v>
          </cell>
          <cell r="M91">
            <v>4484</v>
          </cell>
          <cell r="N91">
            <v>2859</v>
          </cell>
          <cell r="O91">
            <v>8809</v>
          </cell>
          <cell r="P91">
            <v>8524</v>
          </cell>
          <cell r="Q91">
            <v>6351</v>
          </cell>
          <cell r="R91">
            <v>958</v>
          </cell>
          <cell r="S91">
            <v>2917</v>
          </cell>
          <cell r="T91">
            <v>13246</v>
          </cell>
          <cell r="U91">
            <v>120343</v>
          </cell>
          <cell r="V91">
            <v>12061</v>
          </cell>
          <cell r="W91">
            <v>2457</v>
          </cell>
          <cell r="X91">
            <v>130312</v>
          </cell>
          <cell r="Y91">
            <v>-0.2</v>
          </cell>
          <cell r="Z91">
            <v>0</v>
          </cell>
          <cell r="AA91">
            <v>-0.2</v>
          </cell>
          <cell r="AF91">
            <v>0</v>
          </cell>
          <cell r="AH91">
            <v>0.1</v>
          </cell>
          <cell r="AI91">
            <v>0.1</v>
          </cell>
          <cell r="AJ91">
            <v>-0.1</v>
          </cell>
          <cell r="AK91">
            <v>0.1</v>
          </cell>
          <cell r="AL91">
            <v>0.1</v>
          </cell>
          <cell r="AN91">
            <v>0.3</v>
          </cell>
          <cell r="AO91">
            <v>0</v>
          </cell>
          <cell r="AP91">
            <v>0</v>
          </cell>
          <cell r="AQ91">
            <v>0</v>
          </cell>
          <cell r="AR91">
            <v>0.1</v>
          </cell>
          <cell r="AV91">
            <v>0</v>
          </cell>
          <cell r="AW91">
            <v>0</v>
          </cell>
          <cell r="AX91">
            <v>0.1</v>
          </cell>
          <cell r="AY91">
            <v>0</v>
          </cell>
          <cell r="AZ91">
            <v>0</v>
          </cell>
          <cell r="BA91">
            <v>0</v>
          </cell>
          <cell r="BB91">
            <v>0.1</v>
          </cell>
          <cell r="BC91">
            <v>0</v>
          </cell>
          <cell r="BD91">
            <v>-0.1</v>
          </cell>
          <cell r="BG91">
            <v>0</v>
          </cell>
          <cell r="BJ91">
            <v>0.1</v>
          </cell>
          <cell r="BM91">
            <v>0</v>
          </cell>
          <cell r="BP91">
            <v>0</v>
          </cell>
          <cell r="BQ91">
            <v>0</v>
          </cell>
          <cell r="BR91">
            <v>-0.1</v>
          </cell>
          <cell r="BS91">
            <v>0.1</v>
          </cell>
          <cell r="BT91">
            <v>0</v>
          </cell>
          <cell r="BU91">
            <v>0</v>
          </cell>
          <cell r="BV91">
            <v>0</v>
          </cell>
          <cell r="BW91">
            <v>0.1</v>
          </cell>
          <cell r="BX91">
            <v>0.4</v>
          </cell>
          <cell r="BY91">
            <v>-0.1</v>
          </cell>
          <cell r="BZ91">
            <v>0.9</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row>
        <row r="92">
          <cell r="D92">
            <v>1315</v>
          </cell>
          <cell r="G92">
            <v>5864</v>
          </cell>
          <cell r="J92">
            <v>2820</v>
          </cell>
          <cell r="M92">
            <v>4430</v>
          </cell>
          <cell r="N92">
            <v>2824</v>
          </cell>
          <cell r="O92">
            <v>8653</v>
          </cell>
          <cell r="P92">
            <v>8740</v>
          </cell>
          <cell r="Q92">
            <v>6387</v>
          </cell>
          <cell r="R92">
            <v>993</v>
          </cell>
          <cell r="S92">
            <v>3007</v>
          </cell>
          <cell r="T92">
            <v>13422</v>
          </cell>
          <cell r="U92">
            <v>130465</v>
          </cell>
          <cell r="V92">
            <v>12932</v>
          </cell>
          <cell r="W92">
            <v>1418</v>
          </cell>
          <cell r="X92">
            <v>147755</v>
          </cell>
          <cell r="Y92">
            <v>0</v>
          </cell>
          <cell r="Z92">
            <v>0</v>
          </cell>
          <cell r="AA92">
            <v>0</v>
          </cell>
          <cell r="AF92">
            <v>0</v>
          </cell>
          <cell r="AH92">
            <v>-0.1</v>
          </cell>
          <cell r="AI92">
            <v>-0.1</v>
          </cell>
          <cell r="AJ92">
            <v>0.2</v>
          </cell>
          <cell r="AK92">
            <v>-0.1</v>
          </cell>
          <cell r="AL92">
            <v>0</v>
          </cell>
          <cell r="AN92">
            <v>-0.1</v>
          </cell>
          <cell r="AO92">
            <v>0</v>
          </cell>
          <cell r="AP92">
            <v>0</v>
          </cell>
          <cell r="AQ92">
            <v>0</v>
          </cell>
          <cell r="AR92">
            <v>0.1</v>
          </cell>
          <cell r="AV92">
            <v>0</v>
          </cell>
          <cell r="AW92">
            <v>0.2</v>
          </cell>
          <cell r="AX92">
            <v>0</v>
          </cell>
          <cell r="AY92">
            <v>0</v>
          </cell>
          <cell r="AZ92">
            <v>0.3</v>
          </cell>
          <cell r="BA92">
            <v>0</v>
          </cell>
          <cell r="BB92">
            <v>0</v>
          </cell>
          <cell r="BC92">
            <v>0.1</v>
          </cell>
          <cell r="BD92">
            <v>0.6</v>
          </cell>
          <cell r="BG92">
            <v>0</v>
          </cell>
          <cell r="BJ92">
            <v>0.1</v>
          </cell>
          <cell r="BM92">
            <v>0</v>
          </cell>
          <cell r="BP92">
            <v>0</v>
          </cell>
          <cell r="BQ92">
            <v>0</v>
          </cell>
          <cell r="BR92">
            <v>-0.1</v>
          </cell>
          <cell r="BS92">
            <v>0.1</v>
          </cell>
          <cell r="BT92">
            <v>0.1</v>
          </cell>
          <cell r="BU92">
            <v>0</v>
          </cell>
          <cell r="BV92">
            <v>0.1</v>
          </cell>
          <cell r="BW92">
            <v>0.1</v>
          </cell>
          <cell r="BX92">
            <v>1.3</v>
          </cell>
          <cell r="BY92">
            <v>0.1</v>
          </cell>
          <cell r="BZ92">
            <v>1.9</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row>
        <row r="93">
          <cell r="D93">
            <v>1280</v>
          </cell>
          <cell r="G93">
            <v>6049</v>
          </cell>
          <cell r="J93">
            <v>2876</v>
          </cell>
          <cell r="M93">
            <v>4518</v>
          </cell>
          <cell r="N93">
            <v>2881</v>
          </cell>
          <cell r="O93">
            <v>8597</v>
          </cell>
          <cell r="P93">
            <v>8357</v>
          </cell>
          <cell r="Q93">
            <v>6298</v>
          </cell>
          <cell r="R93">
            <v>1021</v>
          </cell>
          <cell r="S93">
            <v>3057</v>
          </cell>
          <cell r="T93">
            <v>13605</v>
          </cell>
          <cell r="U93">
            <v>116345</v>
          </cell>
          <cell r="V93">
            <v>11793</v>
          </cell>
          <cell r="W93">
            <v>1959</v>
          </cell>
          <cell r="X93">
            <v>128501</v>
          </cell>
          <cell r="Y93">
            <v>-0.2</v>
          </cell>
          <cell r="Z93">
            <v>0</v>
          </cell>
          <cell r="AA93">
            <v>-0.2</v>
          </cell>
          <cell r="AF93">
            <v>-0.2</v>
          </cell>
          <cell r="AH93">
            <v>-0.3</v>
          </cell>
          <cell r="AI93">
            <v>0.1</v>
          </cell>
          <cell r="AJ93">
            <v>-0.1</v>
          </cell>
          <cell r="AK93">
            <v>0.2</v>
          </cell>
          <cell r="AL93">
            <v>0</v>
          </cell>
          <cell r="AN93">
            <v>0.3</v>
          </cell>
          <cell r="AO93">
            <v>0</v>
          </cell>
          <cell r="AP93">
            <v>0</v>
          </cell>
          <cell r="AQ93">
            <v>0</v>
          </cell>
          <cell r="AR93">
            <v>0</v>
          </cell>
          <cell r="AV93">
            <v>0</v>
          </cell>
          <cell r="AW93">
            <v>0</v>
          </cell>
          <cell r="AX93">
            <v>0.1</v>
          </cell>
          <cell r="AY93">
            <v>0</v>
          </cell>
          <cell r="AZ93">
            <v>-0.2</v>
          </cell>
          <cell r="BA93">
            <v>0</v>
          </cell>
          <cell r="BB93">
            <v>0</v>
          </cell>
          <cell r="BC93">
            <v>0</v>
          </cell>
          <cell r="BD93">
            <v>-0.5</v>
          </cell>
          <cell r="BG93">
            <v>0</v>
          </cell>
          <cell r="BJ93">
            <v>0</v>
          </cell>
          <cell r="BM93">
            <v>0</v>
          </cell>
          <cell r="BP93">
            <v>0</v>
          </cell>
          <cell r="BQ93">
            <v>0</v>
          </cell>
          <cell r="BR93">
            <v>0</v>
          </cell>
          <cell r="BS93">
            <v>0.1</v>
          </cell>
          <cell r="BT93">
            <v>-0.1</v>
          </cell>
          <cell r="BU93">
            <v>0</v>
          </cell>
          <cell r="BV93">
            <v>0.1</v>
          </cell>
          <cell r="BW93">
            <v>0.1</v>
          </cell>
          <cell r="BX93">
            <v>-0.4</v>
          </cell>
          <cell r="BY93">
            <v>-0.2</v>
          </cell>
          <cell r="BZ93">
            <v>0.4</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row>
        <row r="94">
          <cell r="D94">
            <v>1315</v>
          </cell>
          <cell r="G94">
            <v>5951</v>
          </cell>
          <cell r="J94">
            <v>3001</v>
          </cell>
          <cell r="M94">
            <v>4714</v>
          </cell>
          <cell r="N94">
            <v>3006</v>
          </cell>
          <cell r="O94">
            <v>8828</v>
          </cell>
          <cell r="P94">
            <v>8000</v>
          </cell>
          <cell r="Q94">
            <v>6259</v>
          </cell>
          <cell r="R94">
            <v>995</v>
          </cell>
          <cell r="S94">
            <v>3088</v>
          </cell>
          <cell r="T94">
            <v>13788</v>
          </cell>
          <cell r="U94">
            <v>118156</v>
          </cell>
          <cell r="V94">
            <v>11341</v>
          </cell>
          <cell r="W94">
            <v>2322</v>
          </cell>
          <cell r="X94">
            <v>133675</v>
          </cell>
          <cell r="Y94">
            <v>0.2</v>
          </cell>
          <cell r="Z94">
            <v>0</v>
          </cell>
          <cell r="AA94">
            <v>0.2</v>
          </cell>
          <cell r="AF94">
            <v>-0.1</v>
          </cell>
          <cell r="AH94">
            <v>-0.1</v>
          </cell>
          <cell r="AI94">
            <v>0.1</v>
          </cell>
          <cell r="AJ94">
            <v>-0.1</v>
          </cell>
          <cell r="AK94">
            <v>-0.2</v>
          </cell>
          <cell r="AL94">
            <v>-0.1</v>
          </cell>
          <cell r="AN94">
            <v>-0.3</v>
          </cell>
          <cell r="AO94">
            <v>0</v>
          </cell>
          <cell r="AP94">
            <v>0</v>
          </cell>
          <cell r="AQ94">
            <v>0</v>
          </cell>
          <cell r="AR94">
            <v>0</v>
          </cell>
          <cell r="AV94">
            <v>0.1</v>
          </cell>
          <cell r="AW94">
            <v>-0.1</v>
          </cell>
          <cell r="AX94">
            <v>0</v>
          </cell>
          <cell r="AY94">
            <v>0</v>
          </cell>
          <cell r="AZ94">
            <v>0.1</v>
          </cell>
          <cell r="BA94">
            <v>0</v>
          </cell>
          <cell r="BB94">
            <v>0</v>
          </cell>
          <cell r="BC94">
            <v>-0.1</v>
          </cell>
          <cell r="BD94">
            <v>0.1</v>
          </cell>
          <cell r="BG94">
            <v>0</v>
          </cell>
          <cell r="BJ94">
            <v>0</v>
          </cell>
          <cell r="BM94">
            <v>0.1</v>
          </cell>
          <cell r="BP94">
            <v>0.2</v>
          </cell>
          <cell r="BQ94">
            <v>0.1</v>
          </cell>
          <cell r="BR94">
            <v>0.1</v>
          </cell>
          <cell r="BS94">
            <v>-0.1</v>
          </cell>
          <cell r="BT94">
            <v>0.1</v>
          </cell>
          <cell r="BU94">
            <v>0</v>
          </cell>
          <cell r="BV94">
            <v>0</v>
          </cell>
          <cell r="BW94">
            <v>0.1</v>
          </cell>
          <cell r="BX94">
            <v>0</v>
          </cell>
          <cell r="BY94">
            <v>-0.3</v>
          </cell>
          <cell r="BZ94">
            <v>0.3</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row>
        <row r="95">
          <cell r="D95">
            <v>1384</v>
          </cell>
          <cell r="G95">
            <v>5835</v>
          </cell>
          <cell r="J95">
            <v>2996</v>
          </cell>
          <cell r="M95">
            <v>4707</v>
          </cell>
          <cell r="N95">
            <v>3001</v>
          </cell>
          <cell r="O95">
            <v>8939</v>
          </cell>
          <cell r="P95">
            <v>9052</v>
          </cell>
          <cell r="Q95">
            <v>6559</v>
          </cell>
          <cell r="R95">
            <v>1002</v>
          </cell>
          <cell r="S95">
            <v>3123</v>
          </cell>
          <cell r="T95">
            <v>13963</v>
          </cell>
          <cell r="U95">
            <v>124344</v>
          </cell>
          <cell r="V95">
            <v>12396</v>
          </cell>
          <cell r="W95">
            <v>3176</v>
          </cell>
          <cell r="X95">
            <v>135194</v>
          </cell>
          <cell r="Y95">
            <v>-0.4</v>
          </cell>
          <cell r="Z95">
            <v>0</v>
          </cell>
          <cell r="AA95">
            <v>-0.4</v>
          </cell>
          <cell r="AF95">
            <v>0.2</v>
          </cell>
          <cell r="AH95">
            <v>0.3</v>
          </cell>
          <cell r="AI95">
            <v>0</v>
          </cell>
          <cell r="AJ95">
            <v>0</v>
          </cell>
          <cell r="AK95">
            <v>0</v>
          </cell>
          <cell r="AL95">
            <v>0</v>
          </cell>
          <cell r="AN95">
            <v>0.1</v>
          </cell>
          <cell r="AO95">
            <v>0</v>
          </cell>
          <cell r="AP95">
            <v>0</v>
          </cell>
          <cell r="AQ95">
            <v>0</v>
          </cell>
          <cell r="AR95">
            <v>0.1</v>
          </cell>
          <cell r="AV95">
            <v>0.4</v>
          </cell>
          <cell r="AW95">
            <v>0.1</v>
          </cell>
          <cell r="AX95">
            <v>0.2</v>
          </cell>
          <cell r="AY95">
            <v>0</v>
          </cell>
          <cell r="AZ95">
            <v>0.2</v>
          </cell>
          <cell r="BA95">
            <v>0</v>
          </cell>
          <cell r="BB95">
            <v>0</v>
          </cell>
          <cell r="BC95">
            <v>0.1</v>
          </cell>
          <cell r="BD95">
            <v>0.3</v>
          </cell>
          <cell r="BG95">
            <v>0</v>
          </cell>
          <cell r="BJ95">
            <v>-0.1</v>
          </cell>
          <cell r="BM95">
            <v>0</v>
          </cell>
          <cell r="BP95">
            <v>0</v>
          </cell>
          <cell r="BQ95">
            <v>0</v>
          </cell>
          <cell r="BR95">
            <v>0</v>
          </cell>
          <cell r="BS95">
            <v>0.2</v>
          </cell>
          <cell r="BT95">
            <v>0</v>
          </cell>
          <cell r="BU95">
            <v>0</v>
          </cell>
          <cell r="BV95">
            <v>0</v>
          </cell>
          <cell r="BW95">
            <v>0.1</v>
          </cell>
          <cell r="BX95">
            <v>1.5</v>
          </cell>
          <cell r="BY95">
            <v>0.6</v>
          </cell>
          <cell r="BZ95">
            <v>0.5</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row>
        <row r="96">
          <cell r="D96">
            <v>1456</v>
          </cell>
          <cell r="G96">
            <v>6105</v>
          </cell>
          <cell r="J96">
            <v>3047</v>
          </cell>
          <cell r="M96">
            <v>4786</v>
          </cell>
          <cell r="N96">
            <v>3052</v>
          </cell>
          <cell r="O96">
            <v>9119</v>
          </cell>
          <cell r="P96">
            <v>9149</v>
          </cell>
          <cell r="Q96">
            <v>6455</v>
          </cell>
          <cell r="R96">
            <v>1028</v>
          </cell>
          <cell r="S96">
            <v>3119</v>
          </cell>
          <cell r="T96">
            <v>14153</v>
          </cell>
          <cell r="U96">
            <v>133051</v>
          </cell>
          <cell r="V96">
            <v>12699</v>
          </cell>
          <cell r="W96">
            <v>3537</v>
          </cell>
          <cell r="X96">
            <v>152000</v>
          </cell>
          <cell r="Y96">
            <v>-0.1</v>
          </cell>
          <cell r="Z96">
            <v>0</v>
          </cell>
          <cell r="AA96">
            <v>-0.1</v>
          </cell>
          <cell r="AF96">
            <v>0</v>
          </cell>
          <cell r="AH96">
            <v>0</v>
          </cell>
          <cell r="AI96">
            <v>0.1</v>
          </cell>
          <cell r="AJ96">
            <v>0</v>
          </cell>
          <cell r="AK96">
            <v>0.1</v>
          </cell>
          <cell r="AL96">
            <v>0</v>
          </cell>
          <cell r="AN96">
            <v>0.4</v>
          </cell>
          <cell r="AO96">
            <v>0.1</v>
          </cell>
          <cell r="AP96">
            <v>0</v>
          </cell>
          <cell r="AQ96">
            <v>0</v>
          </cell>
          <cell r="AR96">
            <v>0.1</v>
          </cell>
          <cell r="AV96">
            <v>0.1</v>
          </cell>
          <cell r="AW96">
            <v>0</v>
          </cell>
          <cell r="AX96">
            <v>0.1</v>
          </cell>
          <cell r="AY96">
            <v>0</v>
          </cell>
          <cell r="AZ96">
            <v>0</v>
          </cell>
          <cell r="BA96">
            <v>0</v>
          </cell>
          <cell r="BB96">
            <v>0</v>
          </cell>
          <cell r="BC96">
            <v>0</v>
          </cell>
          <cell r="BD96">
            <v>0</v>
          </cell>
          <cell r="BG96">
            <v>0</v>
          </cell>
          <cell r="BJ96">
            <v>0.3</v>
          </cell>
          <cell r="BM96">
            <v>0.1</v>
          </cell>
          <cell r="BP96">
            <v>0.1</v>
          </cell>
          <cell r="BQ96">
            <v>0.1</v>
          </cell>
          <cell r="BR96">
            <v>0.2</v>
          </cell>
          <cell r="BS96">
            <v>0.1</v>
          </cell>
          <cell r="BT96">
            <v>0</v>
          </cell>
          <cell r="BU96">
            <v>0</v>
          </cell>
          <cell r="BV96">
            <v>0</v>
          </cell>
          <cell r="BW96">
            <v>0.1</v>
          </cell>
          <cell r="BX96">
            <v>1.5</v>
          </cell>
          <cell r="BY96">
            <v>-0.4</v>
          </cell>
          <cell r="BZ96">
            <v>1.7</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row>
        <row r="97">
          <cell r="D97">
            <v>1410</v>
          </cell>
          <cell r="G97">
            <v>6512</v>
          </cell>
          <cell r="J97">
            <v>3164</v>
          </cell>
          <cell r="M97">
            <v>4970</v>
          </cell>
          <cell r="N97">
            <v>3169</v>
          </cell>
          <cell r="O97">
            <v>9105</v>
          </cell>
          <cell r="P97">
            <v>8469</v>
          </cell>
          <cell r="Q97">
            <v>6604</v>
          </cell>
          <cell r="R97">
            <v>1025</v>
          </cell>
          <cell r="S97">
            <v>3071</v>
          </cell>
          <cell r="T97">
            <v>14353</v>
          </cell>
          <cell r="U97">
            <v>120542</v>
          </cell>
          <cell r="V97">
            <v>12264</v>
          </cell>
          <cell r="W97">
            <v>2115</v>
          </cell>
          <cell r="X97">
            <v>130909</v>
          </cell>
          <cell r="Y97">
            <v>-0.1</v>
          </cell>
          <cell r="Z97">
            <v>0</v>
          </cell>
          <cell r="AA97">
            <v>-0.1</v>
          </cell>
          <cell r="AF97">
            <v>0.2</v>
          </cell>
          <cell r="AH97">
            <v>0.2</v>
          </cell>
          <cell r="AI97">
            <v>-0.1</v>
          </cell>
          <cell r="AJ97">
            <v>0.1</v>
          </cell>
          <cell r="AK97">
            <v>0</v>
          </cell>
          <cell r="AL97">
            <v>0</v>
          </cell>
          <cell r="AN97">
            <v>0</v>
          </cell>
          <cell r="AO97">
            <v>0</v>
          </cell>
          <cell r="AP97">
            <v>0</v>
          </cell>
          <cell r="AQ97">
            <v>-0.1</v>
          </cell>
          <cell r="AR97">
            <v>0</v>
          </cell>
          <cell r="AV97">
            <v>-0.1</v>
          </cell>
          <cell r="AW97">
            <v>-0.1</v>
          </cell>
          <cell r="AX97">
            <v>0</v>
          </cell>
          <cell r="AY97">
            <v>0</v>
          </cell>
          <cell r="AZ97">
            <v>0</v>
          </cell>
          <cell r="BA97">
            <v>0</v>
          </cell>
          <cell r="BB97">
            <v>0</v>
          </cell>
          <cell r="BC97">
            <v>0</v>
          </cell>
          <cell r="BD97">
            <v>-0.1</v>
          </cell>
          <cell r="BG97">
            <v>0</v>
          </cell>
          <cell r="BJ97">
            <v>0.2</v>
          </cell>
          <cell r="BM97">
            <v>0.1</v>
          </cell>
          <cell r="BP97">
            <v>0.1</v>
          </cell>
          <cell r="BQ97">
            <v>0.1</v>
          </cell>
          <cell r="BR97">
            <v>0.1</v>
          </cell>
          <cell r="BS97">
            <v>-0.1</v>
          </cell>
          <cell r="BT97">
            <v>0.1</v>
          </cell>
          <cell r="BU97">
            <v>0</v>
          </cell>
          <cell r="BV97">
            <v>0</v>
          </cell>
          <cell r="BW97">
            <v>0.1</v>
          </cell>
          <cell r="BX97">
            <v>0.3</v>
          </cell>
          <cell r="BY97">
            <v>0.4</v>
          </cell>
          <cell r="BZ97">
            <v>0.4</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row>
        <row r="98">
          <cell r="D98">
            <v>1467</v>
          </cell>
          <cell r="G98">
            <v>6540</v>
          </cell>
          <cell r="J98">
            <v>3205</v>
          </cell>
          <cell r="M98">
            <v>5035</v>
          </cell>
          <cell r="N98">
            <v>3210</v>
          </cell>
          <cell r="O98">
            <v>9183</v>
          </cell>
          <cell r="P98">
            <v>8360</v>
          </cell>
          <cell r="Q98">
            <v>6339</v>
          </cell>
          <cell r="R98">
            <v>1039</v>
          </cell>
          <cell r="S98">
            <v>3121</v>
          </cell>
          <cell r="T98">
            <v>14536</v>
          </cell>
          <cell r="U98">
            <v>123759</v>
          </cell>
          <cell r="V98">
            <v>12020</v>
          </cell>
          <cell r="W98">
            <v>1933</v>
          </cell>
          <cell r="X98">
            <v>140172</v>
          </cell>
          <cell r="Y98">
            <v>0.1</v>
          </cell>
          <cell r="Z98">
            <v>0</v>
          </cell>
          <cell r="AA98">
            <v>0.1</v>
          </cell>
          <cell r="AF98">
            <v>-0.1</v>
          </cell>
          <cell r="AH98">
            <v>-0.2</v>
          </cell>
          <cell r="AI98">
            <v>-0.1</v>
          </cell>
          <cell r="AJ98">
            <v>0</v>
          </cell>
          <cell r="AK98">
            <v>0</v>
          </cell>
          <cell r="AL98">
            <v>0.1</v>
          </cell>
          <cell r="AN98">
            <v>-0.1</v>
          </cell>
          <cell r="AO98">
            <v>0</v>
          </cell>
          <cell r="AP98">
            <v>0</v>
          </cell>
          <cell r="AQ98">
            <v>0</v>
          </cell>
          <cell r="AR98">
            <v>0</v>
          </cell>
          <cell r="AV98">
            <v>-0.1</v>
          </cell>
          <cell r="AW98">
            <v>0</v>
          </cell>
          <cell r="AX98">
            <v>0.1</v>
          </cell>
          <cell r="AY98">
            <v>0</v>
          </cell>
          <cell r="AZ98">
            <v>0.1</v>
          </cell>
          <cell r="BA98">
            <v>0</v>
          </cell>
          <cell r="BB98">
            <v>0</v>
          </cell>
          <cell r="BC98">
            <v>-0.1</v>
          </cell>
          <cell r="BD98">
            <v>0</v>
          </cell>
          <cell r="BG98">
            <v>0</v>
          </cell>
          <cell r="BJ98">
            <v>0.1</v>
          </cell>
          <cell r="BM98">
            <v>0</v>
          </cell>
          <cell r="BP98">
            <v>0.1</v>
          </cell>
          <cell r="BQ98">
            <v>0</v>
          </cell>
          <cell r="BR98">
            <v>0</v>
          </cell>
          <cell r="BS98">
            <v>0</v>
          </cell>
          <cell r="BT98">
            <v>0</v>
          </cell>
          <cell r="BU98">
            <v>0</v>
          </cell>
          <cell r="BV98">
            <v>0</v>
          </cell>
          <cell r="BW98">
            <v>0.1</v>
          </cell>
          <cell r="BX98">
            <v>0.4</v>
          </cell>
          <cell r="BY98">
            <v>-0.1</v>
          </cell>
          <cell r="BZ98">
            <v>1.5</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-0.1</v>
          </cell>
        </row>
        <row r="99">
          <cell r="D99">
            <v>1534</v>
          </cell>
          <cell r="G99">
            <v>6348</v>
          </cell>
          <cell r="J99">
            <v>3295</v>
          </cell>
          <cell r="M99">
            <v>5176</v>
          </cell>
          <cell r="N99">
            <v>3301</v>
          </cell>
          <cell r="O99">
            <v>9557</v>
          </cell>
          <cell r="P99">
            <v>9133</v>
          </cell>
          <cell r="Q99">
            <v>6577</v>
          </cell>
          <cell r="R99">
            <v>1074</v>
          </cell>
          <cell r="S99">
            <v>3154</v>
          </cell>
          <cell r="T99">
            <v>14740</v>
          </cell>
          <cell r="U99">
            <v>128803</v>
          </cell>
          <cell r="V99">
            <v>12415</v>
          </cell>
          <cell r="W99">
            <v>1307</v>
          </cell>
          <cell r="X99">
            <v>142314</v>
          </cell>
          <cell r="Y99">
            <v>0.4</v>
          </cell>
          <cell r="Z99">
            <v>0</v>
          </cell>
          <cell r="AA99">
            <v>0.4</v>
          </cell>
          <cell r="AF99">
            <v>-0.1</v>
          </cell>
          <cell r="AH99">
            <v>-0.2</v>
          </cell>
          <cell r="AI99">
            <v>0.1</v>
          </cell>
          <cell r="AJ99">
            <v>0</v>
          </cell>
          <cell r="AK99">
            <v>0</v>
          </cell>
          <cell r="AL99">
            <v>0</v>
          </cell>
          <cell r="AN99">
            <v>0.2</v>
          </cell>
          <cell r="AO99">
            <v>0</v>
          </cell>
          <cell r="AP99">
            <v>0</v>
          </cell>
          <cell r="AQ99">
            <v>0</v>
          </cell>
          <cell r="AR99">
            <v>0.1</v>
          </cell>
          <cell r="AV99">
            <v>0.5</v>
          </cell>
          <cell r="AW99">
            <v>0.1</v>
          </cell>
          <cell r="AX99">
            <v>0</v>
          </cell>
          <cell r="AY99">
            <v>0</v>
          </cell>
          <cell r="AZ99">
            <v>0</v>
          </cell>
          <cell r="BA99">
            <v>0</v>
          </cell>
          <cell r="BB99">
            <v>0</v>
          </cell>
          <cell r="BC99">
            <v>-0.1</v>
          </cell>
          <cell r="BD99">
            <v>-0.1</v>
          </cell>
          <cell r="BG99">
            <v>0</v>
          </cell>
          <cell r="BJ99">
            <v>-0.1</v>
          </cell>
          <cell r="BM99">
            <v>0</v>
          </cell>
          <cell r="BP99">
            <v>0.1</v>
          </cell>
          <cell r="BQ99">
            <v>0</v>
          </cell>
          <cell r="BR99">
            <v>0.2</v>
          </cell>
          <cell r="BS99">
            <v>0</v>
          </cell>
          <cell r="BT99">
            <v>0</v>
          </cell>
          <cell r="BU99">
            <v>0</v>
          </cell>
          <cell r="BV99">
            <v>0</v>
          </cell>
          <cell r="BW99">
            <v>0.1</v>
          </cell>
          <cell r="BX99">
            <v>1.5</v>
          </cell>
          <cell r="BY99">
            <v>0.1</v>
          </cell>
          <cell r="BZ99">
            <v>2</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row>
        <row r="100">
          <cell r="D100">
            <v>1584</v>
          </cell>
          <cell r="G100">
            <v>5940</v>
          </cell>
          <cell r="J100">
            <v>3337</v>
          </cell>
          <cell r="M100">
            <v>5242</v>
          </cell>
          <cell r="N100">
            <v>3342</v>
          </cell>
          <cell r="O100">
            <v>9229</v>
          </cell>
          <cell r="P100">
            <v>9250</v>
          </cell>
          <cell r="Q100">
            <v>6539</v>
          </cell>
          <cell r="R100">
            <v>1100</v>
          </cell>
          <cell r="S100">
            <v>3165</v>
          </cell>
          <cell r="T100">
            <v>14789</v>
          </cell>
          <cell r="U100">
            <v>139396</v>
          </cell>
          <cell r="V100">
            <v>13818</v>
          </cell>
          <cell r="W100">
            <v>-498</v>
          </cell>
          <cell r="X100">
            <v>158949</v>
          </cell>
          <cell r="Y100">
            <v>0.1</v>
          </cell>
          <cell r="Z100">
            <v>0</v>
          </cell>
          <cell r="AA100">
            <v>0.1</v>
          </cell>
          <cell r="AF100">
            <v>0.2</v>
          </cell>
          <cell r="AH100">
            <v>0.2</v>
          </cell>
          <cell r="AI100">
            <v>0.1</v>
          </cell>
          <cell r="AJ100">
            <v>0.1</v>
          </cell>
          <cell r="AK100">
            <v>-0.1</v>
          </cell>
          <cell r="AL100">
            <v>0</v>
          </cell>
          <cell r="AN100">
            <v>0.2</v>
          </cell>
          <cell r="AO100">
            <v>0</v>
          </cell>
          <cell r="AP100">
            <v>0</v>
          </cell>
          <cell r="AQ100">
            <v>0</v>
          </cell>
          <cell r="AR100">
            <v>0</v>
          </cell>
          <cell r="AV100">
            <v>0</v>
          </cell>
          <cell r="AW100">
            <v>0.1</v>
          </cell>
          <cell r="AX100">
            <v>0</v>
          </cell>
          <cell r="AY100">
            <v>0</v>
          </cell>
          <cell r="AZ100">
            <v>0</v>
          </cell>
          <cell r="BA100">
            <v>0</v>
          </cell>
          <cell r="BB100">
            <v>0</v>
          </cell>
          <cell r="BC100">
            <v>0.1</v>
          </cell>
          <cell r="BD100">
            <v>0.1</v>
          </cell>
          <cell r="BG100">
            <v>0</v>
          </cell>
          <cell r="BJ100">
            <v>-0.2</v>
          </cell>
          <cell r="BM100">
            <v>0.1</v>
          </cell>
          <cell r="BP100">
            <v>0.1</v>
          </cell>
          <cell r="BQ100">
            <v>0.1</v>
          </cell>
          <cell r="BR100">
            <v>-0.2</v>
          </cell>
          <cell r="BS100">
            <v>0.1</v>
          </cell>
          <cell r="BT100">
            <v>0</v>
          </cell>
          <cell r="BU100">
            <v>0</v>
          </cell>
          <cell r="BV100">
            <v>0</v>
          </cell>
          <cell r="BW100">
            <v>0</v>
          </cell>
          <cell r="BX100">
            <v>1</v>
          </cell>
          <cell r="BY100">
            <v>0.4</v>
          </cell>
          <cell r="BZ100">
            <v>-0.4</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row>
        <row r="101">
          <cell r="D101">
            <v>1510</v>
          </cell>
          <cell r="G101">
            <v>6446</v>
          </cell>
          <cell r="J101">
            <v>3479</v>
          </cell>
          <cell r="M101">
            <v>5465</v>
          </cell>
          <cell r="N101">
            <v>3485</v>
          </cell>
          <cell r="O101">
            <v>9202</v>
          </cell>
          <cell r="P101">
            <v>8433</v>
          </cell>
          <cell r="Q101">
            <v>6759</v>
          </cell>
          <cell r="R101">
            <v>1105</v>
          </cell>
          <cell r="S101">
            <v>3167</v>
          </cell>
          <cell r="T101">
            <v>14880</v>
          </cell>
          <cell r="U101">
            <v>124842</v>
          </cell>
          <cell r="V101">
            <v>12641</v>
          </cell>
          <cell r="W101">
            <v>-796</v>
          </cell>
          <cell r="X101">
            <v>133807</v>
          </cell>
          <cell r="Y101">
            <v>0.1</v>
          </cell>
          <cell r="Z101">
            <v>0</v>
          </cell>
          <cell r="AA101">
            <v>0.1</v>
          </cell>
          <cell r="AF101">
            <v>-0.1</v>
          </cell>
          <cell r="AH101">
            <v>-0.1</v>
          </cell>
          <cell r="AI101">
            <v>0</v>
          </cell>
          <cell r="AJ101">
            <v>-0.1</v>
          </cell>
          <cell r="AK101">
            <v>0</v>
          </cell>
          <cell r="AL101">
            <v>0</v>
          </cell>
          <cell r="AN101">
            <v>-0.1</v>
          </cell>
          <cell r="AO101">
            <v>0</v>
          </cell>
          <cell r="AP101">
            <v>0</v>
          </cell>
          <cell r="AQ101">
            <v>0.1</v>
          </cell>
          <cell r="AR101">
            <v>0.1</v>
          </cell>
          <cell r="AV101">
            <v>0.1</v>
          </cell>
          <cell r="AW101">
            <v>0.1</v>
          </cell>
          <cell r="AX101">
            <v>0</v>
          </cell>
          <cell r="AY101">
            <v>0</v>
          </cell>
          <cell r="AZ101">
            <v>0</v>
          </cell>
          <cell r="BA101">
            <v>0</v>
          </cell>
          <cell r="BB101">
            <v>0</v>
          </cell>
          <cell r="BC101">
            <v>0.1</v>
          </cell>
          <cell r="BD101">
            <v>0.1</v>
          </cell>
          <cell r="BG101">
            <v>0</v>
          </cell>
          <cell r="BJ101">
            <v>0.2</v>
          </cell>
          <cell r="BM101">
            <v>0.1</v>
          </cell>
          <cell r="BP101">
            <v>0.1</v>
          </cell>
          <cell r="BQ101">
            <v>0.1</v>
          </cell>
          <cell r="BR101">
            <v>0.1</v>
          </cell>
          <cell r="BS101">
            <v>-0.1</v>
          </cell>
          <cell r="BT101">
            <v>0.2</v>
          </cell>
          <cell r="BU101">
            <v>0</v>
          </cell>
          <cell r="BV101">
            <v>0</v>
          </cell>
          <cell r="BW101">
            <v>0.1</v>
          </cell>
          <cell r="BX101">
            <v>0.8</v>
          </cell>
          <cell r="BY101">
            <v>-0.1</v>
          </cell>
          <cell r="BZ101">
            <v>-0.8</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row>
        <row r="102">
          <cell r="D102">
            <v>1544</v>
          </cell>
          <cell r="G102">
            <v>6390</v>
          </cell>
          <cell r="J102">
            <v>3379</v>
          </cell>
          <cell r="M102">
            <v>5308</v>
          </cell>
          <cell r="N102">
            <v>3385</v>
          </cell>
          <cell r="O102">
            <v>9100</v>
          </cell>
          <cell r="P102">
            <v>8448</v>
          </cell>
          <cell r="Q102">
            <v>6510</v>
          </cell>
          <cell r="R102">
            <v>1062</v>
          </cell>
          <cell r="S102">
            <v>3188</v>
          </cell>
          <cell r="T102">
            <v>14965</v>
          </cell>
          <cell r="U102">
            <v>128174</v>
          </cell>
          <cell r="V102">
            <v>12676</v>
          </cell>
          <cell r="W102">
            <v>48</v>
          </cell>
          <cell r="X102">
            <v>141789</v>
          </cell>
          <cell r="Y102">
            <v>0</v>
          </cell>
          <cell r="Z102">
            <v>0</v>
          </cell>
          <cell r="AA102">
            <v>0</v>
          </cell>
          <cell r="AF102">
            <v>0.2</v>
          </cell>
          <cell r="AH102">
            <v>0.3</v>
          </cell>
          <cell r="AI102">
            <v>0.1</v>
          </cell>
          <cell r="AJ102">
            <v>0.1</v>
          </cell>
          <cell r="AK102">
            <v>0</v>
          </cell>
          <cell r="AL102">
            <v>0</v>
          </cell>
          <cell r="AN102">
            <v>0</v>
          </cell>
          <cell r="AO102">
            <v>0</v>
          </cell>
          <cell r="AP102">
            <v>0</v>
          </cell>
          <cell r="AQ102">
            <v>0.1</v>
          </cell>
          <cell r="AR102">
            <v>0.1</v>
          </cell>
          <cell r="AV102">
            <v>-0.4</v>
          </cell>
          <cell r="AW102">
            <v>-0.1</v>
          </cell>
          <cell r="AX102">
            <v>0.1</v>
          </cell>
          <cell r="AY102">
            <v>0</v>
          </cell>
          <cell r="AZ102">
            <v>0</v>
          </cell>
          <cell r="BA102">
            <v>0</v>
          </cell>
          <cell r="BB102">
            <v>0</v>
          </cell>
          <cell r="BC102">
            <v>0.1</v>
          </cell>
          <cell r="BD102">
            <v>0.1</v>
          </cell>
          <cell r="BG102">
            <v>0</v>
          </cell>
          <cell r="BJ102">
            <v>0</v>
          </cell>
          <cell r="BM102">
            <v>-0.1</v>
          </cell>
          <cell r="BP102">
            <v>-0.1</v>
          </cell>
          <cell r="BQ102">
            <v>-0.1</v>
          </cell>
          <cell r="BR102">
            <v>-0.1</v>
          </cell>
          <cell r="BS102">
            <v>0</v>
          </cell>
          <cell r="BT102">
            <v>0</v>
          </cell>
          <cell r="BU102">
            <v>0</v>
          </cell>
          <cell r="BV102">
            <v>0</v>
          </cell>
          <cell r="BW102">
            <v>0.1</v>
          </cell>
          <cell r="BX102">
            <v>0.2</v>
          </cell>
          <cell r="BY102">
            <v>0.1</v>
          </cell>
          <cell r="BZ102">
            <v>1</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0.1</v>
          </cell>
        </row>
        <row r="103">
          <cell r="D103">
            <v>1586</v>
          </cell>
          <cell r="G103">
            <v>6378</v>
          </cell>
          <cell r="J103">
            <v>3452</v>
          </cell>
          <cell r="M103">
            <v>5423</v>
          </cell>
          <cell r="N103">
            <v>3458</v>
          </cell>
          <cell r="O103">
            <v>9054</v>
          </cell>
          <cell r="P103">
            <v>9174</v>
          </cell>
          <cell r="Q103">
            <v>6953</v>
          </cell>
          <cell r="R103">
            <v>1079</v>
          </cell>
          <cell r="S103">
            <v>3257</v>
          </cell>
          <cell r="T103">
            <v>15056</v>
          </cell>
          <cell r="U103">
            <v>130244</v>
          </cell>
          <cell r="V103">
            <v>12189</v>
          </cell>
          <cell r="W103">
            <v>1501</v>
          </cell>
          <cell r="X103">
            <v>141269</v>
          </cell>
          <cell r="Y103">
            <v>-0.6</v>
          </cell>
          <cell r="Z103">
            <v>0</v>
          </cell>
          <cell r="AA103">
            <v>-0.6</v>
          </cell>
          <cell r="AF103">
            <v>-0.2</v>
          </cell>
          <cell r="AH103">
            <v>-0.2</v>
          </cell>
          <cell r="AI103">
            <v>0</v>
          </cell>
          <cell r="AJ103">
            <v>-0.1</v>
          </cell>
          <cell r="AK103">
            <v>-0.1</v>
          </cell>
          <cell r="AL103">
            <v>0</v>
          </cell>
          <cell r="AN103">
            <v>-0.3</v>
          </cell>
          <cell r="AO103">
            <v>0</v>
          </cell>
          <cell r="AP103">
            <v>0</v>
          </cell>
          <cell r="AQ103">
            <v>0</v>
          </cell>
          <cell r="AR103">
            <v>0</v>
          </cell>
          <cell r="AV103">
            <v>-0.1</v>
          </cell>
          <cell r="AW103">
            <v>-0.2</v>
          </cell>
          <cell r="AX103">
            <v>-0.1</v>
          </cell>
          <cell r="AY103">
            <v>0</v>
          </cell>
          <cell r="AZ103">
            <v>-0.1</v>
          </cell>
          <cell r="BA103">
            <v>0</v>
          </cell>
          <cell r="BB103">
            <v>0</v>
          </cell>
          <cell r="BC103">
            <v>-0.2</v>
          </cell>
          <cell r="BD103">
            <v>-0.3</v>
          </cell>
          <cell r="BG103">
            <v>0</v>
          </cell>
          <cell r="BJ103">
            <v>0</v>
          </cell>
          <cell r="BM103">
            <v>0</v>
          </cell>
          <cell r="BP103">
            <v>0</v>
          </cell>
          <cell r="BQ103">
            <v>0</v>
          </cell>
          <cell r="BR103">
            <v>-0.1</v>
          </cell>
          <cell r="BS103">
            <v>-0.1</v>
          </cell>
          <cell r="BT103">
            <v>0.1</v>
          </cell>
          <cell r="BU103">
            <v>0</v>
          </cell>
          <cell r="BV103">
            <v>0</v>
          </cell>
          <cell r="BW103">
            <v>0.1</v>
          </cell>
          <cell r="BX103">
            <v>-1.9</v>
          </cell>
          <cell r="BY103">
            <v>-0.5</v>
          </cell>
          <cell r="BZ103">
            <v>-0.7</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row>
        <row r="104">
          <cell r="D104">
            <v>1693</v>
          </cell>
          <cell r="G104">
            <v>6169</v>
          </cell>
          <cell r="J104">
            <v>3290</v>
          </cell>
          <cell r="M104">
            <v>5169</v>
          </cell>
          <cell r="N104">
            <v>3296</v>
          </cell>
          <cell r="O104">
            <v>9229</v>
          </cell>
          <cell r="P104">
            <v>8951</v>
          </cell>
          <cell r="Q104">
            <v>6883</v>
          </cell>
          <cell r="R104">
            <v>1107</v>
          </cell>
          <cell r="S104">
            <v>3263</v>
          </cell>
          <cell r="T104">
            <v>15144</v>
          </cell>
          <cell r="U104">
            <v>131947</v>
          </cell>
          <cell r="V104">
            <v>12899</v>
          </cell>
          <cell r="W104">
            <v>2173</v>
          </cell>
          <cell r="X104">
            <v>153439</v>
          </cell>
          <cell r="Y104">
            <v>-0.1</v>
          </cell>
          <cell r="Z104">
            <v>0</v>
          </cell>
          <cell r="AA104">
            <v>-0.1</v>
          </cell>
          <cell r="AF104">
            <v>0.1</v>
          </cell>
          <cell r="AH104">
            <v>0.1</v>
          </cell>
          <cell r="AI104">
            <v>-0.1</v>
          </cell>
          <cell r="AJ104">
            <v>-0.1</v>
          </cell>
          <cell r="AK104">
            <v>-0.3</v>
          </cell>
          <cell r="AL104">
            <v>-0.4</v>
          </cell>
          <cell r="AN104">
            <v>-1</v>
          </cell>
          <cell r="AO104">
            <v>0</v>
          </cell>
          <cell r="AP104">
            <v>0</v>
          </cell>
          <cell r="AQ104">
            <v>0</v>
          </cell>
          <cell r="AR104">
            <v>0</v>
          </cell>
          <cell r="AV104">
            <v>-0.5</v>
          </cell>
          <cell r="AW104">
            <v>-0.1</v>
          </cell>
          <cell r="AX104">
            <v>0.1</v>
          </cell>
          <cell r="AY104">
            <v>0</v>
          </cell>
          <cell r="AZ104">
            <v>0</v>
          </cell>
          <cell r="BA104">
            <v>0</v>
          </cell>
          <cell r="BB104">
            <v>0</v>
          </cell>
          <cell r="BC104">
            <v>-0.1</v>
          </cell>
          <cell r="BD104">
            <v>-0.1</v>
          </cell>
          <cell r="BG104">
            <v>0</v>
          </cell>
          <cell r="BJ104">
            <v>-0.1</v>
          </cell>
          <cell r="BM104">
            <v>-0.1</v>
          </cell>
          <cell r="BP104">
            <v>-0.1</v>
          </cell>
          <cell r="BQ104">
            <v>-0.1</v>
          </cell>
          <cell r="BR104">
            <v>0.1</v>
          </cell>
          <cell r="BS104">
            <v>-0.1</v>
          </cell>
          <cell r="BT104">
            <v>0</v>
          </cell>
          <cell r="BU104">
            <v>0</v>
          </cell>
          <cell r="BV104">
            <v>0</v>
          </cell>
          <cell r="BW104">
            <v>0.1</v>
          </cell>
          <cell r="BX104">
            <v>-2.2999999999999998</v>
          </cell>
          <cell r="BY104">
            <v>-0.1</v>
          </cell>
          <cell r="BZ104">
            <v>-1.6</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row>
        <row r="105">
          <cell r="D105">
            <v>1576</v>
          </cell>
          <cell r="G105">
            <v>6454</v>
          </cell>
          <cell r="J105">
            <v>3238</v>
          </cell>
          <cell r="M105">
            <v>5087</v>
          </cell>
          <cell r="N105">
            <v>3244</v>
          </cell>
          <cell r="O105">
            <v>9155</v>
          </cell>
          <cell r="P105">
            <v>8216</v>
          </cell>
          <cell r="Q105">
            <v>6771</v>
          </cell>
          <cell r="R105">
            <v>1112</v>
          </cell>
          <cell r="S105">
            <v>3188</v>
          </cell>
          <cell r="T105">
            <v>15225</v>
          </cell>
          <cell r="U105">
            <v>118248</v>
          </cell>
          <cell r="V105">
            <v>11393</v>
          </cell>
          <cell r="W105">
            <v>1959</v>
          </cell>
          <cell r="X105">
            <v>131153</v>
          </cell>
          <cell r="Y105">
            <v>-0.1</v>
          </cell>
          <cell r="Z105">
            <v>0</v>
          </cell>
          <cell r="AA105">
            <v>-0.1</v>
          </cell>
          <cell r="AF105">
            <v>0</v>
          </cell>
          <cell r="AH105">
            <v>0</v>
          </cell>
          <cell r="AI105">
            <v>0</v>
          </cell>
          <cell r="AJ105">
            <v>-0.1</v>
          </cell>
          <cell r="AK105">
            <v>0</v>
          </cell>
          <cell r="AL105">
            <v>-0.1</v>
          </cell>
          <cell r="AN105">
            <v>-0.3</v>
          </cell>
          <cell r="AO105">
            <v>0</v>
          </cell>
          <cell r="AP105">
            <v>0</v>
          </cell>
          <cell r="AQ105">
            <v>-0.1</v>
          </cell>
          <cell r="AR105">
            <v>-0.1</v>
          </cell>
          <cell r="AV105">
            <v>-0.3</v>
          </cell>
          <cell r="AW105">
            <v>-0.3</v>
          </cell>
          <cell r="AX105">
            <v>0</v>
          </cell>
          <cell r="AY105">
            <v>0</v>
          </cell>
          <cell r="AZ105">
            <v>0.1</v>
          </cell>
          <cell r="BA105">
            <v>0</v>
          </cell>
          <cell r="BB105">
            <v>0</v>
          </cell>
          <cell r="BC105">
            <v>0</v>
          </cell>
          <cell r="BD105">
            <v>0.2</v>
          </cell>
          <cell r="BG105">
            <v>0</v>
          </cell>
          <cell r="BJ105">
            <v>0</v>
          </cell>
          <cell r="BM105">
            <v>-0.1</v>
          </cell>
          <cell r="BP105">
            <v>-0.1</v>
          </cell>
          <cell r="BQ105">
            <v>-0.1</v>
          </cell>
          <cell r="BR105">
            <v>0</v>
          </cell>
          <cell r="BS105">
            <v>0</v>
          </cell>
          <cell r="BT105">
            <v>-0.1</v>
          </cell>
          <cell r="BU105">
            <v>0</v>
          </cell>
          <cell r="BV105">
            <v>0</v>
          </cell>
          <cell r="BW105">
            <v>0.1</v>
          </cell>
          <cell r="BX105">
            <v>-1.2</v>
          </cell>
          <cell r="BY105">
            <v>-0.4</v>
          </cell>
          <cell r="BZ105">
            <v>-1</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row>
        <row r="106">
          <cell r="D106">
            <v>1589</v>
          </cell>
          <cell r="G106">
            <v>6515</v>
          </cell>
          <cell r="J106">
            <v>3335</v>
          </cell>
          <cell r="M106">
            <v>5239</v>
          </cell>
          <cell r="N106">
            <v>3340</v>
          </cell>
          <cell r="O106">
            <v>9363</v>
          </cell>
          <cell r="P106">
            <v>8283</v>
          </cell>
          <cell r="Q106">
            <v>6632</v>
          </cell>
          <cell r="R106">
            <v>1081</v>
          </cell>
          <cell r="S106">
            <v>3191</v>
          </cell>
          <cell r="T106">
            <v>15288</v>
          </cell>
          <cell r="U106">
            <v>122876</v>
          </cell>
          <cell r="V106">
            <v>11720</v>
          </cell>
          <cell r="W106">
            <v>2773</v>
          </cell>
          <cell r="X106">
            <v>138188</v>
          </cell>
          <cell r="Y106">
            <v>-0.1</v>
          </cell>
          <cell r="Z106">
            <v>0</v>
          </cell>
          <cell r="AA106">
            <v>-0.1</v>
          </cell>
          <cell r="AF106">
            <v>0.1</v>
          </cell>
          <cell r="AH106">
            <v>0.2</v>
          </cell>
          <cell r="AI106">
            <v>0</v>
          </cell>
          <cell r="AJ106">
            <v>0.1</v>
          </cell>
          <cell r="AK106">
            <v>0.2</v>
          </cell>
          <cell r="AL106">
            <v>0</v>
          </cell>
          <cell r="AN106">
            <v>0.4</v>
          </cell>
          <cell r="AO106">
            <v>0</v>
          </cell>
          <cell r="AP106">
            <v>0</v>
          </cell>
          <cell r="AQ106">
            <v>0</v>
          </cell>
          <cell r="AR106">
            <v>0</v>
          </cell>
          <cell r="AV106">
            <v>0</v>
          </cell>
          <cell r="AW106">
            <v>0</v>
          </cell>
          <cell r="AX106">
            <v>0</v>
          </cell>
          <cell r="AY106">
            <v>0.1</v>
          </cell>
          <cell r="AZ106">
            <v>0</v>
          </cell>
          <cell r="BA106">
            <v>0</v>
          </cell>
          <cell r="BB106">
            <v>0</v>
          </cell>
          <cell r="BC106">
            <v>0</v>
          </cell>
          <cell r="BD106">
            <v>-0.1</v>
          </cell>
          <cell r="BG106">
            <v>0</v>
          </cell>
          <cell r="BJ106">
            <v>0.1</v>
          </cell>
          <cell r="BM106">
            <v>0.1</v>
          </cell>
          <cell r="BP106">
            <v>0.1</v>
          </cell>
          <cell r="BQ106">
            <v>0.1</v>
          </cell>
          <cell r="BR106">
            <v>0.1</v>
          </cell>
          <cell r="BS106">
            <v>0</v>
          </cell>
          <cell r="BT106">
            <v>0</v>
          </cell>
          <cell r="BU106">
            <v>0</v>
          </cell>
          <cell r="BV106">
            <v>0</v>
          </cell>
          <cell r="BW106">
            <v>0</v>
          </cell>
          <cell r="BX106">
            <v>1</v>
          </cell>
          <cell r="BY106">
            <v>0.3</v>
          </cell>
          <cell r="BZ106">
            <v>-0.2</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row>
        <row r="107">
          <cell r="D107">
            <v>1640</v>
          </cell>
          <cell r="G107">
            <v>6589</v>
          </cell>
          <cell r="J107">
            <v>3297</v>
          </cell>
          <cell r="M107">
            <v>5180</v>
          </cell>
          <cell r="N107">
            <v>3303</v>
          </cell>
          <cell r="O107">
            <v>9801</v>
          </cell>
          <cell r="P107">
            <v>9349</v>
          </cell>
          <cell r="Q107">
            <v>7051</v>
          </cell>
          <cell r="R107">
            <v>1112</v>
          </cell>
          <cell r="S107">
            <v>3267</v>
          </cell>
          <cell r="T107">
            <v>15368</v>
          </cell>
          <cell r="U107">
            <v>127857</v>
          </cell>
          <cell r="V107">
            <v>12399</v>
          </cell>
          <cell r="W107">
            <v>2032</v>
          </cell>
          <cell r="X107">
            <v>140178</v>
          </cell>
          <cell r="Y107">
            <v>1.5</v>
          </cell>
          <cell r="Z107">
            <v>0</v>
          </cell>
          <cell r="AA107">
            <v>1.5</v>
          </cell>
          <cell r="AF107">
            <v>0</v>
          </cell>
          <cell r="AH107">
            <v>0</v>
          </cell>
          <cell r="AI107">
            <v>0</v>
          </cell>
          <cell r="AJ107">
            <v>0</v>
          </cell>
          <cell r="AK107">
            <v>0</v>
          </cell>
          <cell r="AL107">
            <v>0.1</v>
          </cell>
          <cell r="AN107">
            <v>-0.1</v>
          </cell>
          <cell r="AO107">
            <v>0</v>
          </cell>
          <cell r="AP107">
            <v>0</v>
          </cell>
          <cell r="AQ107">
            <v>0</v>
          </cell>
          <cell r="AR107">
            <v>0.1</v>
          </cell>
          <cell r="AV107">
            <v>-0.1</v>
          </cell>
          <cell r="AW107">
            <v>0.2</v>
          </cell>
          <cell r="AX107">
            <v>0</v>
          </cell>
          <cell r="AY107">
            <v>0</v>
          </cell>
          <cell r="AZ107">
            <v>-0.1</v>
          </cell>
          <cell r="BA107">
            <v>0</v>
          </cell>
          <cell r="BB107">
            <v>0</v>
          </cell>
          <cell r="BC107">
            <v>0</v>
          </cell>
          <cell r="BD107">
            <v>0</v>
          </cell>
          <cell r="BG107">
            <v>0</v>
          </cell>
          <cell r="BJ107">
            <v>0.1</v>
          </cell>
          <cell r="BM107">
            <v>-0.1</v>
          </cell>
          <cell r="BP107">
            <v>-0.1</v>
          </cell>
          <cell r="BQ107">
            <v>-0.1</v>
          </cell>
          <cell r="BR107">
            <v>0.3</v>
          </cell>
          <cell r="BS107">
            <v>0.2</v>
          </cell>
          <cell r="BT107">
            <v>0.1</v>
          </cell>
          <cell r="BU107">
            <v>0</v>
          </cell>
          <cell r="BV107">
            <v>0</v>
          </cell>
          <cell r="BW107">
            <v>0.1</v>
          </cell>
          <cell r="BX107">
            <v>2.5</v>
          </cell>
          <cell r="BY107">
            <v>0.3</v>
          </cell>
          <cell r="BZ107">
            <v>2.8</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row>
        <row r="108">
          <cell r="D108">
            <v>1800</v>
          </cell>
          <cell r="G108">
            <v>6545</v>
          </cell>
          <cell r="J108">
            <v>3313</v>
          </cell>
          <cell r="M108">
            <v>5205</v>
          </cell>
          <cell r="N108">
            <v>3319</v>
          </cell>
          <cell r="O108">
            <v>9875</v>
          </cell>
          <cell r="P108">
            <v>9153</v>
          </cell>
          <cell r="Q108">
            <v>7148</v>
          </cell>
          <cell r="R108">
            <v>1153</v>
          </cell>
          <cell r="S108">
            <v>3307</v>
          </cell>
          <cell r="T108">
            <v>15452</v>
          </cell>
          <cell r="U108">
            <v>140406</v>
          </cell>
          <cell r="V108">
            <v>13364</v>
          </cell>
          <cell r="W108">
            <v>750</v>
          </cell>
          <cell r="X108">
            <v>159706</v>
          </cell>
          <cell r="Y108">
            <v>-0.1</v>
          </cell>
          <cell r="Z108">
            <v>0</v>
          </cell>
          <cell r="AA108">
            <v>-0.1</v>
          </cell>
          <cell r="AF108">
            <v>0</v>
          </cell>
          <cell r="AH108">
            <v>0</v>
          </cell>
          <cell r="AI108">
            <v>0</v>
          </cell>
          <cell r="AJ108">
            <v>0.1</v>
          </cell>
          <cell r="AK108">
            <v>0</v>
          </cell>
          <cell r="AL108">
            <v>0</v>
          </cell>
          <cell r="AN108">
            <v>0.2</v>
          </cell>
          <cell r="AO108">
            <v>0.1</v>
          </cell>
          <cell r="AP108">
            <v>0</v>
          </cell>
          <cell r="AQ108">
            <v>0</v>
          </cell>
          <cell r="AR108">
            <v>0.1</v>
          </cell>
          <cell r="AV108">
            <v>0.4</v>
          </cell>
          <cell r="AW108">
            <v>0.1</v>
          </cell>
          <cell r="AX108">
            <v>0.1</v>
          </cell>
          <cell r="AY108">
            <v>0</v>
          </cell>
          <cell r="AZ108">
            <v>0</v>
          </cell>
          <cell r="BA108">
            <v>0</v>
          </cell>
          <cell r="BB108">
            <v>0.1</v>
          </cell>
          <cell r="BC108">
            <v>0.2</v>
          </cell>
          <cell r="BD108">
            <v>0.1</v>
          </cell>
          <cell r="BG108">
            <v>0</v>
          </cell>
          <cell r="BJ108">
            <v>0.1</v>
          </cell>
          <cell r="BM108">
            <v>0.1</v>
          </cell>
          <cell r="BP108">
            <v>0.1</v>
          </cell>
          <cell r="BQ108">
            <v>0.1</v>
          </cell>
          <cell r="BR108">
            <v>0.1</v>
          </cell>
          <cell r="BS108">
            <v>-0.1</v>
          </cell>
          <cell r="BT108">
            <v>0.1</v>
          </cell>
          <cell r="BU108">
            <v>0</v>
          </cell>
          <cell r="BV108">
            <v>0</v>
          </cell>
          <cell r="BW108">
            <v>0.1</v>
          </cell>
          <cell r="BX108">
            <v>1.6</v>
          </cell>
          <cell r="BY108">
            <v>0.1</v>
          </cell>
          <cell r="BZ108">
            <v>1.7</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row>
        <row r="109">
          <cell r="D109">
            <v>1680</v>
          </cell>
          <cell r="G109">
            <v>6786</v>
          </cell>
          <cell r="J109">
            <v>3356</v>
          </cell>
          <cell r="M109">
            <v>5273</v>
          </cell>
          <cell r="N109">
            <v>3362</v>
          </cell>
          <cell r="O109">
            <v>9930</v>
          </cell>
          <cell r="P109">
            <v>8493</v>
          </cell>
          <cell r="Q109">
            <v>7126</v>
          </cell>
          <cell r="R109">
            <v>1195</v>
          </cell>
          <cell r="S109">
            <v>3260</v>
          </cell>
          <cell r="T109">
            <v>15537</v>
          </cell>
          <cell r="U109">
            <v>128246</v>
          </cell>
          <cell r="V109">
            <v>12821</v>
          </cell>
          <cell r="W109">
            <v>2209</v>
          </cell>
          <cell r="X109">
            <v>142107</v>
          </cell>
          <cell r="Y109">
            <v>-0.1</v>
          </cell>
          <cell r="Z109">
            <v>0</v>
          </cell>
          <cell r="AA109">
            <v>-0.1</v>
          </cell>
          <cell r="AF109">
            <v>0.2</v>
          </cell>
          <cell r="AH109">
            <v>0.2</v>
          </cell>
          <cell r="AI109">
            <v>0.1</v>
          </cell>
          <cell r="AJ109">
            <v>0.2</v>
          </cell>
          <cell r="AK109">
            <v>0.1</v>
          </cell>
          <cell r="AL109">
            <v>0</v>
          </cell>
          <cell r="AN109">
            <v>0.3</v>
          </cell>
          <cell r="AO109">
            <v>0</v>
          </cell>
          <cell r="AP109">
            <v>0</v>
          </cell>
          <cell r="AQ109">
            <v>0</v>
          </cell>
          <cell r="AR109">
            <v>0.1</v>
          </cell>
          <cell r="AV109">
            <v>-0.1</v>
          </cell>
          <cell r="AW109">
            <v>0.1</v>
          </cell>
          <cell r="AX109">
            <v>0.1</v>
          </cell>
          <cell r="AY109">
            <v>-0.1</v>
          </cell>
          <cell r="AZ109">
            <v>0.1</v>
          </cell>
          <cell r="BA109">
            <v>0</v>
          </cell>
          <cell r="BB109">
            <v>0.1</v>
          </cell>
          <cell r="BC109">
            <v>0.1</v>
          </cell>
          <cell r="BD109">
            <v>0.4</v>
          </cell>
          <cell r="BG109">
            <v>0</v>
          </cell>
          <cell r="BJ109">
            <v>0</v>
          </cell>
          <cell r="BM109">
            <v>0</v>
          </cell>
          <cell r="BP109">
            <v>0</v>
          </cell>
          <cell r="BQ109">
            <v>0</v>
          </cell>
          <cell r="BR109">
            <v>0.1</v>
          </cell>
          <cell r="BS109">
            <v>0.1</v>
          </cell>
          <cell r="BT109">
            <v>0</v>
          </cell>
          <cell r="BU109">
            <v>0</v>
          </cell>
          <cell r="BV109">
            <v>0</v>
          </cell>
          <cell r="BW109">
            <v>0.1</v>
          </cell>
          <cell r="BX109">
            <v>1.4</v>
          </cell>
          <cell r="BY109">
            <v>0.4</v>
          </cell>
          <cell r="BZ109">
            <v>2.5</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row>
        <row r="110">
          <cell r="D110">
            <v>1708</v>
          </cell>
          <cell r="G110">
            <v>6590</v>
          </cell>
          <cell r="J110">
            <v>3430</v>
          </cell>
          <cell r="M110">
            <v>5388</v>
          </cell>
          <cell r="N110">
            <v>3435</v>
          </cell>
          <cell r="O110">
            <v>10249</v>
          </cell>
          <cell r="P110">
            <v>9009</v>
          </cell>
          <cell r="Q110">
            <v>7119</v>
          </cell>
          <cell r="R110">
            <v>1197</v>
          </cell>
          <cell r="S110">
            <v>3212</v>
          </cell>
          <cell r="T110">
            <v>15623</v>
          </cell>
          <cell r="U110">
            <v>131480</v>
          </cell>
          <cell r="V110">
            <v>12727</v>
          </cell>
          <cell r="W110">
            <v>1528</v>
          </cell>
          <cell r="X110">
            <v>147899</v>
          </cell>
          <cell r="Y110">
            <v>0.1</v>
          </cell>
          <cell r="Z110">
            <v>0</v>
          </cell>
          <cell r="AA110">
            <v>0.1</v>
          </cell>
          <cell r="AF110">
            <v>0.1</v>
          </cell>
          <cell r="AH110">
            <v>0.1</v>
          </cell>
          <cell r="AI110">
            <v>0.1</v>
          </cell>
          <cell r="AJ110">
            <v>-0.3</v>
          </cell>
          <cell r="AK110">
            <v>0.1</v>
          </cell>
          <cell r="AL110">
            <v>0</v>
          </cell>
          <cell r="AN110">
            <v>-0.1</v>
          </cell>
          <cell r="AO110">
            <v>0</v>
          </cell>
          <cell r="AP110">
            <v>0</v>
          </cell>
          <cell r="AQ110">
            <v>0.1</v>
          </cell>
          <cell r="AR110">
            <v>0.1</v>
          </cell>
          <cell r="AV110">
            <v>0.4</v>
          </cell>
          <cell r="AW110">
            <v>0</v>
          </cell>
          <cell r="AX110">
            <v>0</v>
          </cell>
          <cell r="AY110">
            <v>0</v>
          </cell>
          <cell r="AZ110">
            <v>-0.1</v>
          </cell>
          <cell r="BA110">
            <v>0</v>
          </cell>
          <cell r="BB110">
            <v>0</v>
          </cell>
          <cell r="BC110">
            <v>0.1</v>
          </cell>
          <cell r="BD110">
            <v>0</v>
          </cell>
          <cell r="BG110">
            <v>0</v>
          </cell>
          <cell r="BJ110">
            <v>-0.1</v>
          </cell>
          <cell r="BM110">
            <v>0.1</v>
          </cell>
          <cell r="BP110">
            <v>0.1</v>
          </cell>
          <cell r="BQ110">
            <v>0.1</v>
          </cell>
          <cell r="BR110">
            <v>0.2</v>
          </cell>
          <cell r="BS110">
            <v>0.3</v>
          </cell>
          <cell r="BT110">
            <v>0.1</v>
          </cell>
          <cell r="BU110">
            <v>0</v>
          </cell>
          <cell r="BV110">
            <v>0</v>
          </cell>
          <cell r="BW110">
            <v>0.1</v>
          </cell>
          <cell r="BX110">
            <v>1.4</v>
          </cell>
          <cell r="BY110">
            <v>0</v>
          </cell>
          <cell r="BZ110">
            <v>1.2</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0.1</v>
          </cell>
        </row>
        <row r="111">
          <cell r="D111">
            <v>1766</v>
          </cell>
          <cell r="G111">
            <v>6769</v>
          </cell>
          <cell r="J111">
            <v>3663</v>
          </cell>
          <cell r="M111">
            <v>5751</v>
          </cell>
          <cell r="N111">
            <v>3667</v>
          </cell>
          <cell r="O111">
            <v>10401</v>
          </cell>
          <cell r="P111">
            <v>9641</v>
          </cell>
          <cell r="Q111">
            <v>7479</v>
          </cell>
          <cell r="R111">
            <v>1230</v>
          </cell>
          <cell r="S111">
            <v>3218</v>
          </cell>
          <cell r="T111">
            <v>15662</v>
          </cell>
          <cell r="U111">
            <v>137476</v>
          </cell>
          <cell r="V111">
            <v>13661</v>
          </cell>
          <cell r="W111">
            <v>1747</v>
          </cell>
          <cell r="X111">
            <v>148381</v>
          </cell>
          <cell r="Y111">
            <v>-0.1</v>
          </cell>
          <cell r="Z111">
            <v>0</v>
          </cell>
          <cell r="AA111">
            <v>-0.1</v>
          </cell>
          <cell r="AF111">
            <v>0</v>
          </cell>
          <cell r="AH111">
            <v>0.1</v>
          </cell>
          <cell r="AI111">
            <v>0</v>
          </cell>
          <cell r="AJ111">
            <v>0.2</v>
          </cell>
          <cell r="AK111">
            <v>0</v>
          </cell>
          <cell r="AL111">
            <v>0.1</v>
          </cell>
          <cell r="AN111">
            <v>0.5</v>
          </cell>
          <cell r="AO111">
            <v>0.1</v>
          </cell>
          <cell r="AP111">
            <v>0</v>
          </cell>
          <cell r="AQ111">
            <v>0</v>
          </cell>
          <cell r="AR111">
            <v>0.1</v>
          </cell>
          <cell r="AV111">
            <v>-0.1</v>
          </cell>
          <cell r="AW111">
            <v>0.2</v>
          </cell>
          <cell r="AX111">
            <v>0.1</v>
          </cell>
          <cell r="AY111">
            <v>0</v>
          </cell>
          <cell r="AZ111">
            <v>0.1</v>
          </cell>
          <cell r="BA111">
            <v>0</v>
          </cell>
          <cell r="BB111">
            <v>0</v>
          </cell>
          <cell r="BC111">
            <v>0</v>
          </cell>
          <cell r="BD111">
            <v>0.1</v>
          </cell>
          <cell r="BG111">
            <v>0</v>
          </cell>
          <cell r="BJ111">
            <v>0.2</v>
          </cell>
          <cell r="BM111">
            <v>0.1</v>
          </cell>
          <cell r="BP111">
            <v>0.2</v>
          </cell>
          <cell r="BQ111">
            <v>0.1</v>
          </cell>
          <cell r="BR111">
            <v>0.1</v>
          </cell>
          <cell r="BS111">
            <v>0</v>
          </cell>
          <cell r="BT111">
            <v>0.1</v>
          </cell>
          <cell r="BU111">
            <v>0</v>
          </cell>
          <cell r="BV111">
            <v>0</v>
          </cell>
          <cell r="BW111">
            <v>0</v>
          </cell>
          <cell r="BX111">
            <v>1.7</v>
          </cell>
          <cell r="BY111">
            <v>0.4</v>
          </cell>
          <cell r="BZ111">
            <v>0.9</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row>
        <row r="112">
          <cell r="D112">
            <v>1926</v>
          </cell>
          <cell r="G112">
            <v>6767</v>
          </cell>
          <cell r="J112">
            <v>3602</v>
          </cell>
          <cell r="M112">
            <v>5657</v>
          </cell>
          <cell r="N112">
            <v>3606</v>
          </cell>
          <cell r="O112">
            <v>10227</v>
          </cell>
          <cell r="P112">
            <v>9501</v>
          </cell>
          <cell r="Q112">
            <v>7501</v>
          </cell>
          <cell r="R112">
            <v>1265</v>
          </cell>
          <cell r="S112">
            <v>3363</v>
          </cell>
          <cell r="T112">
            <v>15748</v>
          </cell>
          <cell r="U112">
            <v>147519</v>
          </cell>
          <cell r="V112">
            <v>14397</v>
          </cell>
          <cell r="W112">
            <v>1606</v>
          </cell>
          <cell r="X112">
            <v>168093</v>
          </cell>
          <cell r="Y112">
            <v>0.1</v>
          </cell>
          <cell r="Z112">
            <v>0</v>
          </cell>
          <cell r="AA112">
            <v>0.1</v>
          </cell>
          <cell r="AF112">
            <v>0</v>
          </cell>
          <cell r="AH112">
            <v>0</v>
          </cell>
          <cell r="AI112">
            <v>-0.2</v>
          </cell>
          <cell r="AJ112">
            <v>-0.1</v>
          </cell>
          <cell r="AK112">
            <v>0</v>
          </cell>
          <cell r="AL112">
            <v>0</v>
          </cell>
          <cell r="AN112">
            <v>-0.5</v>
          </cell>
          <cell r="AO112">
            <v>0</v>
          </cell>
          <cell r="AP112">
            <v>0</v>
          </cell>
          <cell r="AQ112">
            <v>0.1</v>
          </cell>
          <cell r="AR112">
            <v>0</v>
          </cell>
          <cell r="AV112">
            <v>0.2</v>
          </cell>
          <cell r="AW112">
            <v>0</v>
          </cell>
          <cell r="AX112">
            <v>0.1</v>
          </cell>
          <cell r="AY112">
            <v>0</v>
          </cell>
          <cell r="AZ112">
            <v>0</v>
          </cell>
          <cell r="BA112">
            <v>0</v>
          </cell>
          <cell r="BB112">
            <v>0</v>
          </cell>
          <cell r="BC112">
            <v>0</v>
          </cell>
          <cell r="BD112">
            <v>0</v>
          </cell>
          <cell r="BG112">
            <v>0</v>
          </cell>
          <cell r="BJ112">
            <v>0</v>
          </cell>
          <cell r="BM112">
            <v>0</v>
          </cell>
          <cell r="BP112">
            <v>0</v>
          </cell>
          <cell r="BQ112">
            <v>0</v>
          </cell>
          <cell r="BR112">
            <v>0</v>
          </cell>
          <cell r="BS112">
            <v>0</v>
          </cell>
          <cell r="BT112">
            <v>0.1</v>
          </cell>
          <cell r="BU112">
            <v>0</v>
          </cell>
          <cell r="BV112">
            <v>0</v>
          </cell>
          <cell r="BW112">
            <v>0.1</v>
          </cell>
          <cell r="BX112">
            <v>0.3</v>
          </cell>
          <cell r="BY112">
            <v>-0.1</v>
          </cell>
          <cell r="BZ112">
            <v>0.7</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row>
        <row r="113">
          <cell r="D113">
            <v>1814</v>
          </cell>
          <cell r="G113">
            <v>7120</v>
          </cell>
          <cell r="J113">
            <v>3740</v>
          </cell>
          <cell r="M113">
            <v>5875</v>
          </cell>
          <cell r="N113">
            <v>3746</v>
          </cell>
          <cell r="O113">
            <v>10254</v>
          </cell>
          <cell r="P113">
            <v>8832</v>
          </cell>
          <cell r="Q113">
            <v>7559</v>
          </cell>
          <cell r="R113">
            <v>1289</v>
          </cell>
          <cell r="S113">
            <v>3227</v>
          </cell>
          <cell r="T113">
            <v>15931</v>
          </cell>
          <cell r="U113">
            <v>134023</v>
          </cell>
          <cell r="V113">
            <v>13645</v>
          </cell>
          <cell r="W113">
            <v>1609</v>
          </cell>
          <cell r="X113">
            <v>147075</v>
          </cell>
          <cell r="Y113">
            <v>0.1</v>
          </cell>
          <cell r="Z113">
            <v>0</v>
          </cell>
          <cell r="AA113">
            <v>0.1</v>
          </cell>
          <cell r="AF113">
            <v>0.1</v>
          </cell>
          <cell r="AH113">
            <v>0.1</v>
          </cell>
          <cell r="AI113">
            <v>0.1</v>
          </cell>
          <cell r="AJ113">
            <v>0.1</v>
          </cell>
          <cell r="AK113">
            <v>0</v>
          </cell>
          <cell r="AL113">
            <v>0</v>
          </cell>
          <cell r="AN113">
            <v>0.4</v>
          </cell>
          <cell r="AO113">
            <v>0.1</v>
          </cell>
          <cell r="AP113">
            <v>0</v>
          </cell>
          <cell r="AQ113">
            <v>0</v>
          </cell>
          <cell r="AR113">
            <v>0.1</v>
          </cell>
          <cell r="AV113">
            <v>0.2</v>
          </cell>
          <cell r="AW113">
            <v>0.1</v>
          </cell>
          <cell r="AX113">
            <v>0.1</v>
          </cell>
          <cell r="AY113">
            <v>0.1</v>
          </cell>
          <cell r="AZ113">
            <v>0</v>
          </cell>
          <cell r="BA113">
            <v>0</v>
          </cell>
          <cell r="BB113">
            <v>0</v>
          </cell>
          <cell r="BC113">
            <v>0</v>
          </cell>
          <cell r="BD113">
            <v>0</v>
          </cell>
          <cell r="BG113">
            <v>0</v>
          </cell>
          <cell r="BJ113">
            <v>0.2</v>
          </cell>
          <cell r="BM113">
            <v>0</v>
          </cell>
          <cell r="BP113">
            <v>0</v>
          </cell>
          <cell r="BQ113">
            <v>0</v>
          </cell>
          <cell r="BR113">
            <v>0</v>
          </cell>
          <cell r="BS113">
            <v>0</v>
          </cell>
          <cell r="BT113">
            <v>0.1</v>
          </cell>
          <cell r="BU113">
            <v>0</v>
          </cell>
          <cell r="BV113">
            <v>0</v>
          </cell>
          <cell r="BW113">
            <v>0.1</v>
          </cell>
          <cell r="BX113">
            <v>1.6</v>
          </cell>
          <cell r="BY113">
            <v>0.3</v>
          </cell>
          <cell r="BZ113">
            <v>1.2</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-0.3</v>
          </cell>
        </row>
        <row r="114">
          <cell r="D114">
            <v>1851</v>
          </cell>
          <cell r="G114">
            <v>7307</v>
          </cell>
          <cell r="J114">
            <v>3713</v>
          </cell>
          <cell r="M114">
            <v>5838</v>
          </cell>
          <cell r="N114">
            <v>3723</v>
          </cell>
          <cell r="O114">
            <v>10384</v>
          </cell>
          <cell r="P114">
            <v>9184</v>
          </cell>
          <cell r="Q114">
            <v>7708</v>
          </cell>
          <cell r="R114">
            <v>1273</v>
          </cell>
          <cell r="S114">
            <v>3329</v>
          </cell>
          <cell r="T114">
            <v>16073</v>
          </cell>
          <cell r="U114">
            <v>139563</v>
          </cell>
          <cell r="V114">
            <v>13696</v>
          </cell>
          <cell r="W114">
            <v>2396</v>
          </cell>
          <cell r="X114">
            <v>157305</v>
          </cell>
          <cell r="Y114">
            <v>0</v>
          </cell>
          <cell r="Z114">
            <v>0</v>
          </cell>
          <cell r="AA114">
            <v>0</v>
          </cell>
          <cell r="AF114">
            <v>0.3</v>
          </cell>
          <cell r="AH114">
            <v>0.4</v>
          </cell>
          <cell r="AI114">
            <v>0.1</v>
          </cell>
          <cell r="AJ114">
            <v>0.1</v>
          </cell>
          <cell r="AK114">
            <v>0.1</v>
          </cell>
          <cell r="AL114">
            <v>0</v>
          </cell>
          <cell r="AN114">
            <v>0.4</v>
          </cell>
          <cell r="AO114">
            <v>0</v>
          </cell>
          <cell r="AP114">
            <v>0</v>
          </cell>
          <cell r="AQ114">
            <v>0</v>
          </cell>
          <cell r="AR114">
            <v>0</v>
          </cell>
          <cell r="AV114">
            <v>-0.2</v>
          </cell>
          <cell r="AW114">
            <v>0</v>
          </cell>
          <cell r="AX114">
            <v>0</v>
          </cell>
          <cell r="AY114">
            <v>0</v>
          </cell>
          <cell r="AZ114">
            <v>0</v>
          </cell>
          <cell r="BA114">
            <v>0</v>
          </cell>
          <cell r="BB114">
            <v>0.1</v>
          </cell>
          <cell r="BC114">
            <v>0</v>
          </cell>
          <cell r="BD114">
            <v>0.1</v>
          </cell>
          <cell r="BG114">
            <v>0</v>
          </cell>
          <cell r="BJ114">
            <v>0.1</v>
          </cell>
          <cell r="BM114">
            <v>0</v>
          </cell>
          <cell r="BP114">
            <v>0.1</v>
          </cell>
          <cell r="BQ114">
            <v>0</v>
          </cell>
          <cell r="BR114">
            <v>0.1</v>
          </cell>
          <cell r="BS114">
            <v>-0.1</v>
          </cell>
          <cell r="BT114">
            <v>0</v>
          </cell>
          <cell r="BU114">
            <v>0</v>
          </cell>
          <cell r="BV114">
            <v>0</v>
          </cell>
          <cell r="BW114">
            <v>0.1</v>
          </cell>
          <cell r="BX114">
            <v>1.1000000000000001</v>
          </cell>
          <cell r="BY114">
            <v>0.1</v>
          </cell>
          <cell r="BZ114">
            <v>2.2000000000000002</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row>
        <row r="115">
          <cell r="D115">
            <v>1928</v>
          </cell>
          <cell r="G115">
            <v>7297</v>
          </cell>
          <cell r="J115">
            <v>3877</v>
          </cell>
          <cell r="M115">
            <v>6095</v>
          </cell>
          <cell r="N115">
            <v>3887</v>
          </cell>
          <cell r="O115">
            <v>10584</v>
          </cell>
          <cell r="P115">
            <v>9837</v>
          </cell>
          <cell r="Q115">
            <v>7837</v>
          </cell>
          <cell r="R115">
            <v>1276</v>
          </cell>
          <cell r="S115">
            <v>3424</v>
          </cell>
          <cell r="T115">
            <v>16222</v>
          </cell>
          <cell r="U115">
            <v>144357</v>
          </cell>
          <cell r="V115">
            <v>14431</v>
          </cell>
          <cell r="W115">
            <v>713</v>
          </cell>
          <cell r="X115">
            <v>159148</v>
          </cell>
          <cell r="Y115">
            <v>-0.1</v>
          </cell>
          <cell r="Z115">
            <v>0</v>
          </cell>
          <cell r="AA115">
            <v>-0.2</v>
          </cell>
          <cell r="AF115">
            <v>0.2</v>
          </cell>
          <cell r="AH115">
            <v>0.3</v>
          </cell>
          <cell r="AI115">
            <v>-0.1</v>
          </cell>
          <cell r="AJ115">
            <v>0</v>
          </cell>
          <cell r="AK115">
            <v>0</v>
          </cell>
          <cell r="AL115">
            <v>-0.1</v>
          </cell>
          <cell r="AN115">
            <v>-0.1</v>
          </cell>
          <cell r="AO115">
            <v>0</v>
          </cell>
          <cell r="AP115">
            <v>0</v>
          </cell>
          <cell r="AQ115">
            <v>0</v>
          </cell>
          <cell r="AR115">
            <v>0.1</v>
          </cell>
          <cell r="AV115">
            <v>0.4</v>
          </cell>
          <cell r="AW115">
            <v>-0.1</v>
          </cell>
          <cell r="AX115">
            <v>0</v>
          </cell>
          <cell r="AY115">
            <v>0</v>
          </cell>
          <cell r="AZ115">
            <v>0.1</v>
          </cell>
          <cell r="BA115">
            <v>0</v>
          </cell>
          <cell r="BB115">
            <v>0</v>
          </cell>
          <cell r="BC115">
            <v>0</v>
          </cell>
          <cell r="BD115">
            <v>0.1</v>
          </cell>
          <cell r="BG115">
            <v>0.1</v>
          </cell>
          <cell r="BJ115">
            <v>0</v>
          </cell>
          <cell r="BM115">
            <v>0.1</v>
          </cell>
          <cell r="BP115">
            <v>0.1</v>
          </cell>
          <cell r="BQ115">
            <v>0.1</v>
          </cell>
          <cell r="BR115">
            <v>0.1</v>
          </cell>
          <cell r="BS115">
            <v>0.2</v>
          </cell>
          <cell r="BT115">
            <v>0.1</v>
          </cell>
          <cell r="BU115">
            <v>0</v>
          </cell>
          <cell r="BV115">
            <v>0</v>
          </cell>
          <cell r="BW115">
            <v>0.1</v>
          </cell>
          <cell r="BX115">
            <v>1.5</v>
          </cell>
          <cell r="BY115">
            <v>0.1</v>
          </cell>
          <cell r="BZ115">
            <v>1.5</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0.1</v>
          </cell>
        </row>
        <row r="116">
          <cell r="D116">
            <v>2109</v>
          </cell>
          <cell r="G116">
            <v>7530</v>
          </cell>
          <cell r="J116">
            <v>3950</v>
          </cell>
          <cell r="M116">
            <v>6210</v>
          </cell>
          <cell r="N116">
            <v>3961</v>
          </cell>
          <cell r="O116">
            <v>10587</v>
          </cell>
          <cell r="P116">
            <v>10022</v>
          </cell>
          <cell r="Q116">
            <v>7882</v>
          </cell>
          <cell r="R116">
            <v>1324</v>
          </cell>
          <cell r="S116">
            <v>3546</v>
          </cell>
          <cell r="T116">
            <v>16386</v>
          </cell>
          <cell r="U116">
            <v>155490</v>
          </cell>
          <cell r="V116">
            <v>14819</v>
          </cell>
          <cell r="W116">
            <v>4332</v>
          </cell>
          <cell r="X116">
            <v>174333</v>
          </cell>
          <cell r="Y116">
            <v>-0.2</v>
          </cell>
          <cell r="Z116">
            <v>0</v>
          </cell>
          <cell r="AA116">
            <v>-0.2</v>
          </cell>
          <cell r="AB116">
            <v>0</v>
          </cell>
          <cell r="AC116">
            <v>0</v>
          </cell>
          <cell r="AD116">
            <v>-0.1</v>
          </cell>
          <cell r="AE116">
            <v>0</v>
          </cell>
          <cell r="AF116">
            <v>-0.2</v>
          </cell>
          <cell r="AG116">
            <v>-0.3</v>
          </cell>
          <cell r="AH116">
            <v>-0.2</v>
          </cell>
          <cell r="AI116">
            <v>0</v>
          </cell>
          <cell r="AJ116">
            <v>0</v>
          </cell>
          <cell r="AK116">
            <v>0</v>
          </cell>
          <cell r="AL116">
            <v>0.1</v>
          </cell>
          <cell r="AN116">
            <v>0</v>
          </cell>
          <cell r="AO116">
            <v>0</v>
          </cell>
          <cell r="AP116">
            <v>0</v>
          </cell>
          <cell r="AQ116">
            <v>0</v>
          </cell>
          <cell r="AR116">
            <v>0</v>
          </cell>
          <cell r="AV116">
            <v>0</v>
          </cell>
          <cell r="AW116">
            <v>0.1</v>
          </cell>
          <cell r="AX116">
            <v>0.1</v>
          </cell>
          <cell r="AY116">
            <v>0</v>
          </cell>
          <cell r="AZ116">
            <v>0.1</v>
          </cell>
          <cell r="BA116">
            <v>0</v>
          </cell>
          <cell r="BB116">
            <v>0</v>
          </cell>
          <cell r="BC116">
            <v>0</v>
          </cell>
          <cell r="BD116">
            <v>0.1</v>
          </cell>
          <cell r="BG116">
            <v>0</v>
          </cell>
          <cell r="BJ116">
            <v>0.1</v>
          </cell>
          <cell r="BM116">
            <v>0.1</v>
          </cell>
          <cell r="BP116">
            <v>0.2</v>
          </cell>
          <cell r="BQ116">
            <v>0.1</v>
          </cell>
          <cell r="BR116">
            <v>0.1</v>
          </cell>
          <cell r="BS116">
            <v>0.3</v>
          </cell>
          <cell r="BT116">
            <v>0.1</v>
          </cell>
          <cell r="BU116">
            <v>0</v>
          </cell>
          <cell r="BV116">
            <v>0</v>
          </cell>
          <cell r="BW116">
            <v>0.1</v>
          </cell>
          <cell r="BX116">
            <v>0.5</v>
          </cell>
          <cell r="BY116">
            <v>0</v>
          </cell>
          <cell r="BZ116">
            <v>-0.3</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row>
        <row r="117">
          <cell r="D117">
            <v>1887</v>
          </cell>
          <cell r="G117">
            <v>8010</v>
          </cell>
          <cell r="J117">
            <v>4141</v>
          </cell>
          <cell r="M117">
            <v>6510</v>
          </cell>
          <cell r="N117">
            <v>4153</v>
          </cell>
          <cell r="O117">
            <v>10822</v>
          </cell>
          <cell r="P117">
            <v>9447</v>
          </cell>
          <cell r="Q117">
            <v>7906</v>
          </cell>
          <cell r="R117">
            <v>1336</v>
          </cell>
          <cell r="S117">
            <v>3419</v>
          </cell>
          <cell r="T117">
            <v>16539</v>
          </cell>
          <cell r="U117">
            <v>138913</v>
          </cell>
          <cell r="V117">
            <v>13743</v>
          </cell>
          <cell r="W117">
            <v>1322</v>
          </cell>
          <cell r="X117">
            <v>153636</v>
          </cell>
          <cell r="Y117">
            <v>0.2</v>
          </cell>
          <cell r="Z117">
            <v>0</v>
          </cell>
          <cell r="AA117">
            <v>0.2</v>
          </cell>
          <cell r="AB117">
            <v>0.1</v>
          </cell>
          <cell r="AC117">
            <v>-0.2</v>
          </cell>
          <cell r="AD117">
            <v>0</v>
          </cell>
          <cell r="AE117">
            <v>0</v>
          </cell>
          <cell r="AF117">
            <v>-0.1</v>
          </cell>
          <cell r="AG117">
            <v>0.2</v>
          </cell>
          <cell r="AH117">
            <v>0</v>
          </cell>
          <cell r="AI117">
            <v>0</v>
          </cell>
          <cell r="AJ117">
            <v>-0.1</v>
          </cell>
          <cell r="AK117">
            <v>0</v>
          </cell>
          <cell r="AL117">
            <v>-0.1</v>
          </cell>
          <cell r="AN117">
            <v>-0.2</v>
          </cell>
          <cell r="AO117">
            <v>0</v>
          </cell>
          <cell r="AP117">
            <v>0</v>
          </cell>
          <cell r="AQ117">
            <v>0.1</v>
          </cell>
          <cell r="AR117">
            <v>0.1</v>
          </cell>
          <cell r="AV117">
            <v>-0.1</v>
          </cell>
          <cell r="AW117">
            <v>0</v>
          </cell>
          <cell r="AX117">
            <v>-0.2</v>
          </cell>
          <cell r="AY117">
            <v>0</v>
          </cell>
          <cell r="AZ117">
            <v>-0.1</v>
          </cell>
          <cell r="BA117">
            <v>0</v>
          </cell>
          <cell r="BB117">
            <v>0</v>
          </cell>
          <cell r="BC117">
            <v>0</v>
          </cell>
          <cell r="BD117">
            <v>-0.1</v>
          </cell>
          <cell r="BG117">
            <v>0</v>
          </cell>
          <cell r="BJ117">
            <v>0.3</v>
          </cell>
          <cell r="BM117">
            <v>0</v>
          </cell>
          <cell r="BP117">
            <v>0.1</v>
          </cell>
          <cell r="BQ117">
            <v>0</v>
          </cell>
          <cell r="BR117">
            <v>0.1</v>
          </cell>
          <cell r="BS117">
            <v>-0.4</v>
          </cell>
          <cell r="BT117">
            <v>0.1</v>
          </cell>
          <cell r="BU117">
            <v>0</v>
          </cell>
          <cell r="BV117">
            <v>0</v>
          </cell>
          <cell r="BW117">
            <v>0.1</v>
          </cell>
          <cell r="BX117">
            <v>0.1</v>
          </cell>
          <cell r="BY117">
            <v>-0.1</v>
          </cell>
          <cell r="BZ117">
            <v>0.6</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-0.1</v>
          </cell>
        </row>
        <row r="118">
          <cell r="D118">
            <v>2060</v>
          </cell>
          <cell r="G118">
            <v>8493</v>
          </cell>
          <cell r="J118">
            <v>4036</v>
          </cell>
          <cell r="M118">
            <v>6344</v>
          </cell>
          <cell r="N118">
            <v>4047</v>
          </cell>
          <cell r="O118">
            <v>10942</v>
          </cell>
          <cell r="P118">
            <v>9780</v>
          </cell>
          <cell r="Q118">
            <v>8064</v>
          </cell>
          <cell r="R118">
            <v>1341</v>
          </cell>
          <cell r="S118">
            <v>3516</v>
          </cell>
          <cell r="T118">
            <v>16680</v>
          </cell>
          <cell r="U118">
            <v>142211</v>
          </cell>
          <cell r="V118">
            <v>12865</v>
          </cell>
          <cell r="W118">
            <v>3955</v>
          </cell>
          <cell r="X118">
            <v>158801</v>
          </cell>
          <cell r="Y118">
            <v>-0.1</v>
          </cell>
          <cell r="Z118">
            <v>0</v>
          </cell>
          <cell r="AA118">
            <v>-0.1</v>
          </cell>
          <cell r="AB118">
            <v>0</v>
          </cell>
          <cell r="AC118">
            <v>-0.3</v>
          </cell>
          <cell r="AD118">
            <v>0</v>
          </cell>
          <cell r="AE118">
            <v>0</v>
          </cell>
          <cell r="AF118">
            <v>-0.3</v>
          </cell>
          <cell r="AG118">
            <v>-0.2</v>
          </cell>
          <cell r="AH118">
            <v>-0.4</v>
          </cell>
          <cell r="AI118">
            <v>0.1</v>
          </cell>
          <cell r="AJ118">
            <v>-0.1</v>
          </cell>
          <cell r="AK118">
            <v>0</v>
          </cell>
          <cell r="AL118">
            <v>-0.1</v>
          </cell>
          <cell r="AN118">
            <v>-0.1</v>
          </cell>
          <cell r="AO118">
            <v>0.1</v>
          </cell>
          <cell r="AP118">
            <v>0</v>
          </cell>
          <cell r="AQ118">
            <v>0</v>
          </cell>
          <cell r="AR118">
            <v>0.1</v>
          </cell>
          <cell r="AV118">
            <v>0</v>
          </cell>
          <cell r="AW118">
            <v>-0.1</v>
          </cell>
          <cell r="AX118">
            <v>0.1</v>
          </cell>
          <cell r="AY118">
            <v>0</v>
          </cell>
          <cell r="AZ118">
            <v>0</v>
          </cell>
          <cell r="BA118">
            <v>0</v>
          </cell>
          <cell r="BB118">
            <v>0</v>
          </cell>
          <cell r="BC118">
            <v>0</v>
          </cell>
          <cell r="BD118">
            <v>0.1</v>
          </cell>
          <cell r="BG118">
            <v>0</v>
          </cell>
          <cell r="BJ118">
            <v>0.3</v>
          </cell>
          <cell r="BM118">
            <v>0</v>
          </cell>
          <cell r="BP118">
            <v>0</v>
          </cell>
          <cell r="BQ118">
            <v>0</v>
          </cell>
          <cell r="BR118">
            <v>0.1</v>
          </cell>
          <cell r="BS118">
            <v>0.2</v>
          </cell>
          <cell r="BT118">
            <v>0</v>
          </cell>
          <cell r="BU118">
            <v>0</v>
          </cell>
          <cell r="BV118">
            <v>0</v>
          </cell>
          <cell r="BW118">
            <v>0.1</v>
          </cell>
          <cell r="BX118">
            <v>-0.4</v>
          </cell>
          <cell r="BY118">
            <v>-0.4</v>
          </cell>
          <cell r="BZ118">
            <v>-0.2</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row>
        <row r="119">
          <cell r="D119">
            <v>2093</v>
          </cell>
          <cell r="G119">
            <v>8887</v>
          </cell>
          <cell r="J119">
            <v>4239</v>
          </cell>
          <cell r="M119">
            <v>6676</v>
          </cell>
          <cell r="N119">
            <v>4261</v>
          </cell>
          <cell r="O119">
            <v>11079</v>
          </cell>
          <cell r="P119">
            <v>10390</v>
          </cell>
          <cell r="Q119">
            <v>8071</v>
          </cell>
          <cell r="R119">
            <v>1314</v>
          </cell>
          <cell r="S119">
            <v>3585</v>
          </cell>
          <cell r="T119">
            <v>16812</v>
          </cell>
          <cell r="U119">
            <v>146235</v>
          </cell>
          <cell r="V119">
            <v>13527</v>
          </cell>
          <cell r="W119">
            <v>126</v>
          </cell>
          <cell r="X119">
            <v>159612</v>
          </cell>
          <cell r="Y119">
            <v>0</v>
          </cell>
          <cell r="Z119">
            <v>0</v>
          </cell>
          <cell r="AA119">
            <v>0</v>
          </cell>
          <cell r="AB119">
            <v>0</v>
          </cell>
          <cell r="AC119">
            <v>0.1</v>
          </cell>
          <cell r="AD119">
            <v>0</v>
          </cell>
          <cell r="AE119">
            <v>0.1</v>
          </cell>
          <cell r="AF119">
            <v>-0.1</v>
          </cell>
          <cell r="AG119">
            <v>-0.2</v>
          </cell>
          <cell r="AH119">
            <v>-0.2</v>
          </cell>
          <cell r="AI119">
            <v>0.1</v>
          </cell>
          <cell r="AJ119">
            <v>0.1</v>
          </cell>
          <cell r="AK119">
            <v>0.1</v>
          </cell>
          <cell r="AL119">
            <v>0.2</v>
          </cell>
          <cell r="AN119">
            <v>0.4</v>
          </cell>
          <cell r="AO119">
            <v>0</v>
          </cell>
          <cell r="AP119">
            <v>0</v>
          </cell>
          <cell r="AQ119">
            <v>-0.1</v>
          </cell>
          <cell r="AR119">
            <v>0</v>
          </cell>
          <cell r="AV119">
            <v>-0.1</v>
          </cell>
          <cell r="AW119">
            <v>0.1</v>
          </cell>
          <cell r="AX119">
            <v>0</v>
          </cell>
          <cell r="AY119">
            <v>0</v>
          </cell>
          <cell r="AZ119">
            <v>0</v>
          </cell>
          <cell r="BA119">
            <v>0</v>
          </cell>
          <cell r="BB119">
            <v>0</v>
          </cell>
          <cell r="BC119">
            <v>0</v>
          </cell>
          <cell r="BD119">
            <v>0</v>
          </cell>
          <cell r="BG119">
            <v>0</v>
          </cell>
          <cell r="BJ119">
            <v>0.3</v>
          </cell>
          <cell r="BM119">
            <v>0.1</v>
          </cell>
          <cell r="BP119">
            <v>0.1</v>
          </cell>
          <cell r="BQ119">
            <v>0.1</v>
          </cell>
          <cell r="BR119">
            <v>0</v>
          </cell>
          <cell r="BS119">
            <v>0.4</v>
          </cell>
          <cell r="BT119">
            <v>0</v>
          </cell>
          <cell r="BU119">
            <v>0</v>
          </cell>
          <cell r="BV119">
            <v>0</v>
          </cell>
          <cell r="BW119">
            <v>0.1</v>
          </cell>
          <cell r="BX119">
            <v>0.8</v>
          </cell>
          <cell r="BY119">
            <v>0</v>
          </cell>
          <cell r="BZ119">
            <v>0.3</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row>
        <row r="120">
          <cell r="D120">
            <v>2225</v>
          </cell>
          <cell r="G120">
            <v>9529</v>
          </cell>
          <cell r="J120">
            <v>4249</v>
          </cell>
          <cell r="M120">
            <v>6668</v>
          </cell>
          <cell r="N120">
            <v>4252</v>
          </cell>
          <cell r="O120">
            <v>10851</v>
          </cell>
          <cell r="P120">
            <v>10370</v>
          </cell>
          <cell r="Q120">
            <v>8039</v>
          </cell>
          <cell r="R120">
            <v>1340</v>
          </cell>
          <cell r="S120">
            <v>3675</v>
          </cell>
          <cell r="T120">
            <v>16948</v>
          </cell>
          <cell r="U120">
            <v>155367</v>
          </cell>
          <cell r="V120">
            <v>14223</v>
          </cell>
          <cell r="W120">
            <v>6680</v>
          </cell>
          <cell r="X120">
            <v>175969</v>
          </cell>
          <cell r="Y120">
            <v>0.1</v>
          </cell>
          <cell r="Z120">
            <v>0</v>
          </cell>
          <cell r="AA120">
            <v>0.1</v>
          </cell>
          <cell r="AB120">
            <v>0</v>
          </cell>
          <cell r="AC120">
            <v>0.3</v>
          </cell>
          <cell r="AD120">
            <v>0.1</v>
          </cell>
          <cell r="AE120">
            <v>0</v>
          </cell>
          <cell r="AF120">
            <v>0.2</v>
          </cell>
          <cell r="AG120">
            <v>-0.1</v>
          </cell>
          <cell r="AH120">
            <v>0.3</v>
          </cell>
          <cell r="AI120">
            <v>0</v>
          </cell>
          <cell r="AJ120">
            <v>0.1</v>
          </cell>
          <cell r="AK120">
            <v>0</v>
          </cell>
          <cell r="AL120">
            <v>-0.2</v>
          </cell>
          <cell r="AM120">
            <v>0.1</v>
          </cell>
          <cell r="AN120">
            <v>-0.1</v>
          </cell>
          <cell r="AO120">
            <v>0</v>
          </cell>
          <cell r="AP120">
            <v>0</v>
          </cell>
          <cell r="AQ120">
            <v>-0.1</v>
          </cell>
          <cell r="AR120">
            <v>0</v>
          </cell>
          <cell r="AV120">
            <v>-0.1</v>
          </cell>
          <cell r="AW120">
            <v>-0.1</v>
          </cell>
          <cell r="AX120">
            <v>-0.1</v>
          </cell>
          <cell r="AY120">
            <v>0</v>
          </cell>
          <cell r="AZ120">
            <v>0</v>
          </cell>
          <cell r="BA120">
            <v>0</v>
          </cell>
          <cell r="BB120">
            <v>0</v>
          </cell>
          <cell r="BC120">
            <v>0</v>
          </cell>
          <cell r="BD120">
            <v>0.1</v>
          </cell>
          <cell r="BG120">
            <v>0</v>
          </cell>
          <cell r="BJ120">
            <v>0.4</v>
          </cell>
          <cell r="BM120">
            <v>0.1</v>
          </cell>
          <cell r="BP120">
            <v>0.1</v>
          </cell>
          <cell r="BQ120">
            <v>0.1</v>
          </cell>
          <cell r="BR120">
            <v>0</v>
          </cell>
          <cell r="BS120">
            <v>0</v>
          </cell>
          <cell r="BT120">
            <v>0</v>
          </cell>
          <cell r="BU120">
            <v>0</v>
          </cell>
          <cell r="BV120">
            <v>0</v>
          </cell>
          <cell r="BW120">
            <v>0.1</v>
          </cell>
          <cell r="BX120">
            <v>0.2</v>
          </cell>
          <cell r="BY120">
            <v>0.2</v>
          </cell>
          <cell r="BZ120">
            <v>1.7</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0.1</v>
          </cell>
        </row>
        <row r="121">
          <cell r="D121">
            <v>2043</v>
          </cell>
          <cell r="G121">
            <v>9953</v>
          </cell>
          <cell r="J121">
            <v>4334</v>
          </cell>
          <cell r="M121">
            <v>6748</v>
          </cell>
          <cell r="N121">
            <v>4293</v>
          </cell>
          <cell r="O121">
            <v>11061</v>
          </cell>
          <cell r="P121">
            <v>9635</v>
          </cell>
          <cell r="Q121">
            <v>8021</v>
          </cell>
          <cell r="R121">
            <v>1321</v>
          </cell>
          <cell r="S121">
            <v>3539</v>
          </cell>
          <cell r="T121">
            <v>17083</v>
          </cell>
          <cell r="U121">
            <v>142717</v>
          </cell>
          <cell r="V121">
            <v>13433</v>
          </cell>
          <cell r="W121">
            <v>3672</v>
          </cell>
          <cell r="X121">
            <v>159516</v>
          </cell>
          <cell r="Y121">
            <v>-0.1</v>
          </cell>
          <cell r="Z121">
            <v>0</v>
          </cell>
          <cell r="AA121">
            <v>-0.1</v>
          </cell>
          <cell r="AB121">
            <v>0.1</v>
          </cell>
          <cell r="AC121">
            <v>-0.1</v>
          </cell>
          <cell r="AD121">
            <v>0</v>
          </cell>
          <cell r="AE121">
            <v>0.1</v>
          </cell>
          <cell r="AF121">
            <v>0.1</v>
          </cell>
          <cell r="AG121">
            <v>0</v>
          </cell>
          <cell r="AH121">
            <v>0.1</v>
          </cell>
          <cell r="AI121">
            <v>-0.1</v>
          </cell>
          <cell r="AJ121">
            <v>0</v>
          </cell>
          <cell r="AK121">
            <v>0.1</v>
          </cell>
          <cell r="AL121">
            <v>0.1</v>
          </cell>
          <cell r="AM121">
            <v>0</v>
          </cell>
          <cell r="AN121">
            <v>0.1</v>
          </cell>
          <cell r="AO121">
            <v>0</v>
          </cell>
          <cell r="AP121">
            <v>0</v>
          </cell>
          <cell r="AQ121">
            <v>0.1</v>
          </cell>
          <cell r="AR121">
            <v>0.1</v>
          </cell>
          <cell r="AV121">
            <v>0</v>
          </cell>
          <cell r="AW121">
            <v>0</v>
          </cell>
          <cell r="AX121">
            <v>0</v>
          </cell>
          <cell r="AY121">
            <v>0</v>
          </cell>
          <cell r="AZ121">
            <v>0</v>
          </cell>
          <cell r="BA121">
            <v>0</v>
          </cell>
          <cell r="BB121">
            <v>0</v>
          </cell>
          <cell r="BC121">
            <v>0</v>
          </cell>
          <cell r="BD121">
            <v>0</v>
          </cell>
          <cell r="BG121">
            <v>0</v>
          </cell>
          <cell r="BJ121">
            <v>0.2</v>
          </cell>
          <cell r="BM121">
            <v>0</v>
          </cell>
          <cell r="BP121">
            <v>-0.1</v>
          </cell>
          <cell r="BQ121">
            <v>-0.1</v>
          </cell>
          <cell r="BR121">
            <v>0.1</v>
          </cell>
          <cell r="BS121">
            <v>-0.5</v>
          </cell>
          <cell r="BT121">
            <v>0</v>
          </cell>
          <cell r="BU121">
            <v>0</v>
          </cell>
          <cell r="BV121">
            <v>0</v>
          </cell>
          <cell r="BW121">
            <v>0.1</v>
          </cell>
          <cell r="BX121">
            <v>1.3</v>
          </cell>
          <cell r="BY121">
            <v>0</v>
          </cell>
          <cell r="BZ121">
            <v>1</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row>
        <row r="122">
          <cell r="D122">
            <v>2228</v>
          </cell>
          <cell r="G122">
            <v>10485</v>
          </cell>
          <cell r="J122">
            <v>4480</v>
          </cell>
          <cell r="M122">
            <v>6888</v>
          </cell>
          <cell r="N122">
            <v>4366</v>
          </cell>
          <cell r="O122">
            <v>11203</v>
          </cell>
          <cell r="P122">
            <v>10422</v>
          </cell>
          <cell r="Q122">
            <v>8352</v>
          </cell>
          <cell r="R122">
            <v>1326</v>
          </cell>
          <cell r="S122">
            <v>3607</v>
          </cell>
          <cell r="T122">
            <v>17216</v>
          </cell>
          <cell r="U122">
            <v>148554</v>
          </cell>
          <cell r="V122">
            <v>13690</v>
          </cell>
          <cell r="W122">
            <v>5375</v>
          </cell>
          <cell r="X122">
            <v>167318</v>
          </cell>
          <cell r="Y122">
            <v>0.1</v>
          </cell>
          <cell r="Z122">
            <v>0</v>
          </cell>
          <cell r="AA122">
            <v>0.1</v>
          </cell>
          <cell r="AB122">
            <v>0</v>
          </cell>
          <cell r="AC122">
            <v>0.1</v>
          </cell>
          <cell r="AD122">
            <v>0</v>
          </cell>
          <cell r="AE122">
            <v>0</v>
          </cell>
          <cell r="AF122">
            <v>0.1</v>
          </cell>
          <cell r="AG122">
            <v>0.1</v>
          </cell>
          <cell r="AH122">
            <v>0.1</v>
          </cell>
          <cell r="AI122">
            <v>0.2</v>
          </cell>
          <cell r="AJ122">
            <v>0.1</v>
          </cell>
          <cell r="AK122">
            <v>0</v>
          </cell>
          <cell r="AL122">
            <v>0</v>
          </cell>
          <cell r="AM122">
            <v>0.1</v>
          </cell>
          <cell r="AN122">
            <v>0.4</v>
          </cell>
          <cell r="AO122">
            <v>0.1</v>
          </cell>
          <cell r="AP122">
            <v>0</v>
          </cell>
          <cell r="AQ122">
            <v>0</v>
          </cell>
          <cell r="AR122">
            <v>0.1</v>
          </cell>
          <cell r="AV122">
            <v>0.2</v>
          </cell>
          <cell r="AW122">
            <v>0.1</v>
          </cell>
          <cell r="AX122">
            <v>0</v>
          </cell>
          <cell r="AY122">
            <v>0</v>
          </cell>
          <cell r="AZ122">
            <v>0</v>
          </cell>
          <cell r="BA122">
            <v>0</v>
          </cell>
          <cell r="BB122">
            <v>0</v>
          </cell>
          <cell r="BC122">
            <v>0</v>
          </cell>
          <cell r="BD122">
            <v>0</v>
          </cell>
          <cell r="BG122">
            <v>0.1</v>
          </cell>
          <cell r="BJ122">
            <v>0.3</v>
          </cell>
          <cell r="BM122">
            <v>0.2</v>
          </cell>
          <cell r="BP122">
            <v>0.2</v>
          </cell>
          <cell r="BQ122">
            <v>0.1</v>
          </cell>
          <cell r="BR122">
            <v>0.1</v>
          </cell>
          <cell r="BS122">
            <v>0.5</v>
          </cell>
          <cell r="BT122">
            <v>0.1</v>
          </cell>
          <cell r="BU122">
            <v>0</v>
          </cell>
          <cell r="BV122">
            <v>0</v>
          </cell>
          <cell r="BW122">
            <v>0.1</v>
          </cell>
          <cell r="BX122">
            <v>1.4</v>
          </cell>
          <cell r="BY122">
            <v>0.3</v>
          </cell>
          <cell r="BZ122">
            <v>1.5</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row>
        <row r="123">
          <cell r="D123">
            <v>2263</v>
          </cell>
          <cell r="G123">
            <v>11007</v>
          </cell>
          <cell r="J123">
            <v>4767</v>
          </cell>
          <cell r="M123">
            <v>7191</v>
          </cell>
          <cell r="N123">
            <v>4528</v>
          </cell>
          <cell r="O123">
            <v>11503</v>
          </cell>
          <cell r="P123">
            <v>10449</v>
          </cell>
          <cell r="Q123">
            <v>8619</v>
          </cell>
          <cell r="R123">
            <v>1348</v>
          </cell>
          <cell r="S123">
            <v>3653</v>
          </cell>
          <cell r="T123">
            <v>17336</v>
          </cell>
          <cell r="U123">
            <v>154774</v>
          </cell>
          <cell r="V123">
            <v>14444</v>
          </cell>
          <cell r="W123">
            <v>1657</v>
          </cell>
          <cell r="X123">
            <v>170550</v>
          </cell>
          <cell r="Y123">
            <v>-0.2</v>
          </cell>
          <cell r="Z123">
            <v>0.1</v>
          </cell>
          <cell r="AA123">
            <v>-0.1</v>
          </cell>
          <cell r="AB123">
            <v>-0.1</v>
          </cell>
          <cell r="AC123">
            <v>0</v>
          </cell>
          <cell r="AD123">
            <v>0</v>
          </cell>
          <cell r="AE123">
            <v>0</v>
          </cell>
          <cell r="AF123">
            <v>0</v>
          </cell>
          <cell r="AG123">
            <v>0.1</v>
          </cell>
          <cell r="AH123">
            <v>0</v>
          </cell>
          <cell r="AI123">
            <v>0</v>
          </cell>
          <cell r="AJ123">
            <v>0.1</v>
          </cell>
          <cell r="AK123">
            <v>0</v>
          </cell>
          <cell r="AL123">
            <v>0</v>
          </cell>
          <cell r="AM123">
            <v>0</v>
          </cell>
          <cell r="AN123">
            <v>0.1</v>
          </cell>
          <cell r="AO123">
            <v>0</v>
          </cell>
          <cell r="AP123">
            <v>0</v>
          </cell>
          <cell r="AQ123">
            <v>0</v>
          </cell>
          <cell r="AR123">
            <v>0.1</v>
          </cell>
          <cell r="AV123">
            <v>0.1</v>
          </cell>
          <cell r="AW123">
            <v>0.1</v>
          </cell>
          <cell r="AX123">
            <v>0.1</v>
          </cell>
          <cell r="AY123">
            <v>0.1</v>
          </cell>
          <cell r="AZ123">
            <v>0</v>
          </cell>
          <cell r="BA123">
            <v>0</v>
          </cell>
          <cell r="BB123">
            <v>0</v>
          </cell>
          <cell r="BC123">
            <v>0</v>
          </cell>
          <cell r="BD123">
            <v>0.1</v>
          </cell>
          <cell r="BG123">
            <v>0</v>
          </cell>
          <cell r="BJ123">
            <v>0.4</v>
          </cell>
          <cell r="BM123">
            <v>0.1</v>
          </cell>
          <cell r="BP123">
            <v>0.1</v>
          </cell>
          <cell r="BQ123">
            <v>0.1</v>
          </cell>
          <cell r="BR123">
            <v>0.2</v>
          </cell>
          <cell r="BS123">
            <v>0</v>
          </cell>
          <cell r="BT123">
            <v>0.2</v>
          </cell>
          <cell r="BU123">
            <v>0</v>
          </cell>
          <cell r="BV123">
            <v>0</v>
          </cell>
          <cell r="BW123">
            <v>0.1</v>
          </cell>
          <cell r="BX123">
            <v>1.6</v>
          </cell>
          <cell r="BY123">
            <v>0.1</v>
          </cell>
          <cell r="BZ123">
            <v>1.8</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row>
        <row r="124">
          <cell r="D124">
            <v>2413</v>
          </cell>
          <cell r="G124">
            <v>11394</v>
          </cell>
          <cell r="J124">
            <v>4585</v>
          </cell>
          <cell r="M124">
            <v>6865</v>
          </cell>
          <cell r="N124">
            <v>4313</v>
          </cell>
          <cell r="O124">
            <v>11483</v>
          </cell>
          <cell r="P124">
            <v>10489</v>
          </cell>
          <cell r="Q124">
            <v>8594</v>
          </cell>
          <cell r="R124">
            <v>1377</v>
          </cell>
          <cell r="S124">
            <v>3806</v>
          </cell>
          <cell r="T124">
            <v>17473</v>
          </cell>
          <cell r="U124">
            <v>165743</v>
          </cell>
          <cell r="V124">
            <v>14642</v>
          </cell>
          <cell r="W124">
            <v>6508</v>
          </cell>
          <cell r="X124">
            <v>186629</v>
          </cell>
          <cell r="Y124">
            <v>0.2</v>
          </cell>
          <cell r="Z124">
            <v>0</v>
          </cell>
          <cell r="AA124">
            <v>0.1</v>
          </cell>
          <cell r="AB124">
            <v>0.2</v>
          </cell>
          <cell r="AC124">
            <v>-0.1</v>
          </cell>
          <cell r="AD124">
            <v>0</v>
          </cell>
          <cell r="AE124">
            <v>0.1</v>
          </cell>
          <cell r="AF124">
            <v>0.5</v>
          </cell>
          <cell r="AG124">
            <v>0.1</v>
          </cell>
          <cell r="AH124">
            <v>0.5</v>
          </cell>
          <cell r="AI124">
            <v>0</v>
          </cell>
          <cell r="AJ124">
            <v>0.1</v>
          </cell>
          <cell r="AK124">
            <v>0.1</v>
          </cell>
          <cell r="AL124">
            <v>0</v>
          </cell>
          <cell r="AM124">
            <v>0.1</v>
          </cell>
          <cell r="AN124">
            <v>0.3</v>
          </cell>
          <cell r="AO124">
            <v>0</v>
          </cell>
          <cell r="AP124">
            <v>0</v>
          </cell>
          <cell r="AQ124">
            <v>0</v>
          </cell>
          <cell r="AR124">
            <v>0.1</v>
          </cell>
          <cell r="AV124">
            <v>0.3</v>
          </cell>
          <cell r="AW124">
            <v>0.1</v>
          </cell>
          <cell r="AX124">
            <v>0</v>
          </cell>
          <cell r="AY124">
            <v>0.1</v>
          </cell>
          <cell r="AZ124">
            <v>0</v>
          </cell>
          <cell r="BA124">
            <v>0</v>
          </cell>
          <cell r="BB124">
            <v>0</v>
          </cell>
          <cell r="BC124">
            <v>0.1</v>
          </cell>
          <cell r="BD124">
            <v>0.1</v>
          </cell>
          <cell r="BG124">
            <v>0</v>
          </cell>
          <cell r="BJ124">
            <v>0.2</v>
          </cell>
          <cell r="BM124">
            <v>-0.1</v>
          </cell>
          <cell r="BP124">
            <v>-0.1</v>
          </cell>
          <cell r="BQ124">
            <v>-0.1</v>
          </cell>
          <cell r="BR124">
            <v>0.1</v>
          </cell>
          <cell r="BS124">
            <v>0</v>
          </cell>
          <cell r="BT124">
            <v>0</v>
          </cell>
          <cell r="BU124">
            <v>0</v>
          </cell>
          <cell r="BV124">
            <v>0.1</v>
          </cell>
          <cell r="BW124">
            <v>0.1</v>
          </cell>
          <cell r="BX124">
            <v>2.2999999999999998</v>
          </cell>
          <cell r="BY124">
            <v>-0.1</v>
          </cell>
          <cell r="BZ124">
            <v>2</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row>
        <row r="125">
          <cell r="D125">
            <v>2307</v>
          </cell>
          <cell r="G125">
            <v>11435</v>
          </cell>
          <cell r="J125">
            <v>4889</v>
          </cell>
          <cell r="M125">
            <v>7343</v>
          </cell>
          <cell r="N125">
            <v>4619</v>
          </cell>
          <cell r="O125">
            <v>11825</v>
          </cell>
          <cell r="P125">
            <v>10525</v>
          </cell>
          <cell r="Q125">
            <v>8596</v>
          </cell>
          <cell r="R125">
            <v>1375</v>
          </cell>
          <cell r="S125">
            <v>3681</v>
          </cell>
          <cell r="T125">
            <v>17625</v>
          </cell>
          <cell r="U125">
            <v>153504</v>
          </cell>
          <cell r="V125">
            <v>14330</v>
          </cell>
          <cell r="W125">
            <v>938</v>
          </cell>
          <cell r="X125">
            <v>168456</v>
          </cell>
          <cell r="Y125">
            <v>0</v>
          </cell>
          <cell r="Z125">
            <v>0</v>
          </cell>
          <cell r="AA125">
            <v>0</v>
          </cell>
          <cell r="AB125">
            <v>-0.1</v>
          </cell>
          <cell r="AC125">
            <v>0</v>
          </cell>
          <cell r="AD125">
            <v>0</v>
          </cell>
          <cell r="AE125">
            <v>0</v>
          </cell>
          <cell r="AF125">
            <v>-0.1</v>
          </cell>
          <cell r="AG125">
            <v>-0.1</v>
          </cell>
          <cell r="AH125">
            <v>-0.1</v>
          </cell>
          <cell r="AI125">
            <v>0</v>
          </cell>
          <cell r="AJ125">
            <v>0.1</v>
          </cell>
          <cell r="AK125">
            <v>0</v>
          </cell>
          <cell r="AL125">
            <v>0</v>
          </cell>
          <cell r="AM125">
            <v>0</v>
          </cell>
          <cell r="AN125">
            <v>0.2</v>
          </cell>
          <cell r="AO125">
            <v>0</v>
          </cell>
          <cell r="AP125">
            <v>0</v>
          </cell>
          <cell r="AQ125">
            <v>0</v>
          </cell>
          <cell r="AR125">
            <v>0</v>
          </cell>
          <cell r="AV125">
            <v>0.1</v>
          </cell>
          <cell r="AW125">
            <v>0.1</v>
          </cell>
          <cell r="AX125">
            <v>0</v>
          </cell>
          <cell r="AY125">
            <v>0</v>
          </cell>
          <cell r="AZ125">
            <v>0</v>
          </cell>
          <cell r="BA125">
            <v>0</v>
          </cell>
          <cell r="BB125">
            <v>0</v>
          </cell>
          <cell r="BC125">
            <v>0</v>
          </cell>
          <cell r="BD125">
            <v>0</v>
          </cell>
          <cell r="BG125">
            <v>0.1</v>
          </cell>
          <cell r="BJ125">
            <v>0</v>
          </cell>
          <cell r="BM125">
            <v>0.1</v>
          </cell>
          <cell r="BP125">
            <v>0.2</v>
          </cell>
          <cell r="BQ125">
            <v>0.1</v>
          </cell>
          <cell r="BR125">
            <v>0.1</v>
          </cell>
          <cell r="BS125">
            <v>0</v>
          </cell>
          <cell r="BT125">
            <v>0</v>
          </cell>
          <cell r="BU125">
            <v>0</v>
          </cell>
          <cell r="BV125">
            <v>0</v>
          </cell>
          <cell r="BW125">
            <v>0.1</v>
          </cell>
          <cell r="BX125">
            <v>1</v>
          </cell>
          <cell r="BY125">
            <v>0.3</v>
          </cell>
          <cell r="BZ125">
            <v>0.5</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row>
        <row r="126">
          <cell r="D126">
            <v>2362</v>
          </cell>
          <cell r="G126">
            <v>11350</v>
          </cell>
          <cell r="J126">
            <v>4792</v>
          </cell>
          <cell r="M126">
            <v>7302</v>
          </cell>
          <cell r="N126">
            <v>4617</v>
          </cell>
          <cell r="O126">
            <v>11820</v>
          </cell>
          <cell r="P126">
            <v>10559</v>
          </cell>
          <cell r="Q126">
            <v>8851</v>
          </cell>
          <cell r="R126">
            <v>1411</v>
          </cell>
          <cell r="S126">
            <v>3759</v>
          </cell>
          <cell r="T126">
            <v>17790</v>
          </cell>
          <cell r="U126">
            <v>158129</v>
          </cell>
          <cell r="V126">
            <v>14392</v>
          </cell>
          <cell r="W126">
            <v>2569</v>
          </cell>
          <cell r="X126">
            <v>174801</v>
          </cell>
          <cell r="Y126">
            <v>-0.5</v>
          </cell>
          <cell r="Z126">
            <v>0</v>
          </cell>
          <cell r="AA126">
            <v>-0.4</v>
          </cell>
          <cell r="AB126">
            <v>-0.1</v>
          </cell>
          <cell r="AC126">
            <v>0</v>
          </cell>
          <cell r="AD126">
            <v>0</v>
          </cell>
          <cell r="AE126">
            <v>0</v>
          </cell>
          <cell r="AF126">
            <v>0</v>
          </cell>
          <cell r="AG126">
            <v>0.1</v>
          </cell>
          <cell r="AH126">
            <v>0</v>
          </cell>
          <cell r="AI126">
            <v>0</v>
          </cell>
          <cell r="AJ126">
            <v>-0.2</v>
          </cell>
          <cell r="AK126">
            <v>-0.1</v>
          </cell>
          <cell r="AL126">
            <v>0.1</v>
          </cell>
          <cell r="AM126">
            <v>0</v>
          </cell>
          <cell r="AN126">
            <v>-0.1</v>
          </cell>
          <cell r="AO126">
            <v>0</v>
          </cell>
          <cell r="AP126">
            <v>0</v>
          </cell>
          <cell r="AQ126">
            <v>0</v>
          </cell>
          <cell r="AR126">
            <v>0</v>
          </cell>
          <cell r="AV126">
            <v>0.1</v>
          </cell>
          <cell r="AW126">
            <v>0.1</v>
          </cell>
          <cell r="AX126">
            <v>0</v>
          </cell>
          <cell r="AY126">
            <v>0</v>
          </cell>
          <cell r="AZ126">
            <v>0</v>
          </cell>
          <cell r="BA126">
            <v>0</v>
          </cell>
          <cell r="BB126">
            <v>0</v>
          </cell>
          <cell r="BC126">
            <v>0</v>
          </cell>
          <cell r="BD126">
            <v>0</v>
          </cell>
          <cell r="BG126">
            <v>0</v>
          </cell>
          <cell r="BJ126">
            <v>0</v>
          </cell>
          <cell r="BM126">
            <v>0</v>
          </cell>
          <cell r="BP126">
            <v>0.1</v>
          </cell>
          <cell r="BQ126">
            <v>0.1</v>
          </cell>
          <cell r="BR126">
            <v>0</v>
          </cell>
          <cell r="BS126">
            <v>0</v>
          </cell>
          <cell r="BT126">
            <v>0.1</v>
          </cell>
          <cell r="BU126">
            <v>0</v>
          </cell>
          <cell r="BV126">
            <v>0</v>
          </cell>
          <cell r="BW126">
            <v>0.1</v>
          </cell>
          <cell r="BX126">
            <v>0.5</v>
          </cell>
          <cell r="BY126">
            <v>0.1</v>
          </cell>
          <cell r="BZ126">
            <v>0.1</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row>
        <row r="127">
          <cell r="D127">
            <v>2537</v>
          </cell>
          <cell r="G127">
            <v>10715</v>
          </cell>
          <cell r="J127">
            <v>4791</v>
          </cell>
          <cell r="M127">
            <v>7485</v>
          </cell>
          <cell r="N127">
            <v>4780</v>
          </cell>
          <cell r="O127">
            <v>11882</v>
          </cell>
          <cell r="P127">
            <v>10522</v>
          </cell>
          <cell r="Q127">
            <v>9142</v>
          </cell>
          <cell r="R127">
            <v>1458</v>
          </cell>
          <cell r="S127">
            <v>3840</v>
          </cell>
          <cell r="T127">
            <v>17961</v>
          </cell>
          <cell r="U127">
            <v>163967</v>
          </cell>
          <cell r="V127">
            <v>15197</v>
          </cell>
          <cell r="W127">
            <v>-1747</v>
          </cell>
          <cell r="X127">
            <v>177103</v>
          </cell>
          <cell r="Y127">
            <v>0.3</v>
          </cell>
          <cell r="Z127">
            <v>0.1</v>
          </cell>
          <cell r="AA127">
            <v>0.3</v>
          </cell>
          <cell r="AB127">
            <v>0</v>
          </cell>
          <cell r="AC127">
            <v>0</v>
          </cell>
          <cell r="AD127">
            <v>0</v>
          </cell>
          <cell r="AE127">
            <v>0</v>
          </cell>
          <cell r="AF127">
            <v>0</v>
          </cell>
          <cell r="AG127">
            <v>0</v>
          </cell>
          <cell r="AH127">
            <v>0</v>
          </cell>
          <cell r="AI127">
            <v>0</v>
          </cell>
          <cell r="AJ127">
            <v>0</v>
          </cell>
          <cell r="AK127">
            <v>0</v>
          </cell>
          <cell r="AL127">
            <v>0</v>
          </cell>
          <cell r="AM127">
            <v>0.1</v>
          </cell>
          <cell r="AN127">
            <v>0.2</v>
          </cell>
          <cell r="AO127">
            <v>0</v>
          </cell>
          <cell r="AP127">
            <v>0</v>
          </cell>
          <cell r="AQ127">
            <v>0</v>
          </cell>
          <cell r="AR127">
            <v>0</v>
          </cell>
          <cell r="AV127">
            <v>0.2</v>
          </cell>
          <cell r="AW127">
            <v>0.1</v>
          </cell>
          <cell r="AX127">
            <v>0</v>
          </cell>
          <cell r="AY127">
            <v>0.1</v>
          </cell>
          <cell r="AZ127">
            <v>0</v>
          </cell>
          <cell r="BA127">
            <v>0</v>
          </cell>
          <cell r="BB127">
            <v>0</v>
          </cell>
          <cell r="BC127">
            <v>0.1</v>
          </cell>
          <cell r="BD127">
            <v>0.1</v>
          </cell>
          <cell r="BG127">
            <v>0.1</v>
          </cell>
          <cell r="BJ127">
            <v>-0.3</v>
          </cell>
          <cell r="BM127">
            <v>0</v>
          </cell>
          <cell r="BP127">
            <v>0</v>
          </cell>
          <cell r="BQ127">
            <v>0.1</v>
          </cell>
          <cell r="BR127">
            <v>0</v>
          </cell>
          <cell r="BS127">
            <v>0</v>
          </cell>
          <cell r="BT127">
            <v>0.2</v>
          </cell>
          <cell r="BU127">
            <v>0</v>
          </cell>
          <cell r="BV127">
            <v>0</v>
          </cell>
          <cell r="BW127">
            <v>0.1</v>
          </cell>
          <cell r="BX127">
            <v>1.2</v>
          </cell>
          <cell r="BY127">
            <v>0.1</v>
          </cell>
          <cell r="BZ127">
            <v>0.8</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row>
        <row r="128">
          <cell r="D128">
            <v>2639</v>
          </cell>
          <cell r="G128">
            <v>10660</v>
          </cell>
          <cell r="J128">
            <v>4719</v>
          </cell>
          <cell r="M128">
            <v>7488</v>
          </cell>
          <cell r="N128">
            <v>4797</v>
          </cell>
          <cell r="O128">
            <v>11818</v>
          </cell>
          <cell r="P128">
            <v>10567</v>
          </cell>
          <cell r="Q128">
            <v>9115</v>
          </cell>
          <cell r="R128">
            <v>1447</v>
          </cell>
          <cell r="S128">
            <v>3949</v>
          </cell>
          <cell r="T128">
            <v>18130</v>
          </cell>
          <cell r="U128">
            <v>174249</v>
          </cell>
          <cell r="V128">
            <v>15686</v>
          </cell>
          <cell r="W128">
            <v>3359</v>
          </cell>
          <cell r="X128">
            <v>192978</v>
          </cell>
          <cell r="Y128">
            <v>0.2</v>
          </cell>
          <cell r="Z128">
            <v>0</v>
          </cell>
          <cell r="AA128">
            <v>0.1</v>
          </cell>
          <cell r="AB128">
            <v>0.1</v>
          </cell>
          <cell r="AC128">
            <v>-0.1</v>
          </cell>
          <cell r="AD128">
            <v>0</v>
          </cell>
          <cell r="AE128">
            <v>0.1</v>
          </cell>
          <cell r="AF128">
            <v>0.2</v>
          </cell>
          <cell r="AG128">
            <v>0</v>
          </cell>
          <cell r="AH128">
            <v>0.2</v>
          </cell>
          <cell r="AI128">
            <v>0.1</v>
          </cell>
          <cell r="AJ128">
            <v>0</v>
          </cell>
          <cell r="AK128">
            <v>0.2</v>
          </cell>
          <cell r="AL128">
            <v>0.1</v>
          </cell>
          <cell r="AM128">
            <v>0.1</v>
          </cell>
          <cell r="AN128">
            <v>0.6</v>
          </cell>
          <cell r="AO128">
            <v>0.1</v>
          </cell>
          <cell r="AP128">
            <v>0</v>
          </cell>
          <cell r="AQ128">
            <v>0</v>
          </cell>
          <cell r="AR128">
            <v>0.1</v>
          </cell>
          <cell r="AV128">
            <v>0.1</v>
          </cell>
          <cell r="AW128">
            <v>0.1</v>
          </cell>
          <cell r="AX128">
            <v>0.1</v>
          </cell>
          <cell r="AY128">
            <v>-0.1</v>
          </cell>
          <cell r="AZ128">
            <v>0.1</v>
          </cell>
          <cell r="BA128">
            <v>0</v>
          </cell>
          <cell r="BB128">
            <v>0</v>
          </cell>
          <cell r="BC128">
            <v>0</v>
          </cell>
          <cell r="BD128">
            <v>0.1</v>
          </cell>
          <cell r="BG128">
            <v>0</v>
          </cell>
          <cell r="BJ128">
            <v>0</v>
          </cell>
          <cell r="BM128">
            <v>0</v>
          </cell>
          <cell r="BP128">
            <v>0.1</v>
          </cell>
          <cell r="BQ128">
            <v>0.1</v>
          </cell>
          <cell r="BR128">
            <v>0.1</v>
          </cell>
          <cell r="BS128">
            <v>0</v>
          </cell>
          <cell r="BT128">
            <v>0</v>
          </cell>
          <cell r="BU128">
            <v>0</v>
          </cell>
          <cell r="BV128">
            <v>0</v>
          </cell>
          <cell r="BW128">
            <v>0.1</v>
          </cell>
          <cell r="BX128">
            <v>1.7</v>
          </cell>
          <cell r="BY128">
            <v>0.1</v>
          </cell>
          <cell r="BZ128">
            <v>1.5</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row>
        <row r="129">
          <cell r="D129">
            <v>2306</v>
          </cell>
          <cell r="G129">
            <v>10854</v>
          </cell>
          <cell r="J129">
            <v>4933</v>
          </cell>
          <cell r="M129">
            <v>7876</v>
          </cell>
          <cell r="N129">
            <v>5036</v>
          </cell>
          <cell r="O129">
            <v>11811</v>
          </cell>
          <cell r="P129">
            <v>10679</v>
          </cell>
          <cell r="Q129">
            <v>9385</v>
          </cell>
          <cell r="R129">
            <v>1464</v>
          </cell>
          <cell r="S129">
            <v>3912</v>
          </cell>
          <cell r="T129">
            <v>18305</v>
          </cell>
          <cell r="U129">
            <v>159918</v>
          </cell>
          <cell r="V129">
            <v>15355</v>
          </cell>
          <cell r="W129">
            <v>-921</v>
          </cell>
          <cell r="X129">
            <v>174014</v>
          </cell>
          <cell r="Y129">
            <v>-0.1</v>
          </cell>
          <cell r="Z129">
            <v>0</v>
          </cell>
          <cell r="AA129">
            <v>-0.1</v>
          </cell>
          <cell r="AB129">
            <v>0</v>
          </cell>
          <cell r="AC129">
            <v>0</v>
          </cell>
          <cell r="AD129">
            <v>0</v>
          </cell>
          <cell r="AE129">
            <v>0</v>
          </cell>
          <cell r="AF129">
            <v>0</v>
          </cell>
          <cell r="AG129">
            <v>0</v>
          </cell>
          <cell r="AH129">
            <v>-0.1</v>
          </cell>
          <cell r="AI129">
            <v>0</v>
          </cell>
          <cell r="AJ129">
            <v>0.1</v>
          </cell>
          <cell r="AK129">
            <v>0</v>
          </cell>
          <cell r="AL129">
            <v>0</v>
          </cell>
          <cell r="AM129">
            <v>-0.1</v>
          </cell>
          <cell r="AN129">
            <v>-0.2</v>
          </cell>
          <cell r="AO129">
            <v>0.1</v>
          </cell>
          <cell r="AP129">
            <v>0</v>
          </cell>
          <cell r="AQ129">
            <v>0</v>
          </cell>
          <cell r="AR129">
            <v>0.1</v>
          </cell>
          <cell r="AV129">
            <v>0.3</v>
          </cell>
          <cell r="AW129">
            <v>0.1</v>
          </cell>
          <cell r="AX129">
            <v>0</v>
          </cell>
          <cell r="AY129">
            <v>0.2</v>
          </cell>
          <cell r="AZ129">
            <v>-0.1</v>
          </cell>
          <cell r="BA129">
            <v>0</v>
          </cell>
          <cell r="BB129">
            <v>0.1</v>
          </cell>
          <cell r="BC129">
            <v>0</v>
          </cell>
          <cell r="BD129">
            <v>0</v>
          </cell>
          <cell r="BG129">
            <v>-0.1</v>
          </cell>
          <cell r="BJ129">
            <v>0.1</v>
          </cell>
          <cell r="BM129">
            <v>0</v>
          </cell>
          <cell r="BP129">
            <v>0.1</v>
          </cell>
          <cell r="BQ129">
            <v>0</v>
          </cell>
          <cell r="BR129">
            <v>-0.1</v>
          </cell>
          <cell r="BS129">
            <v>0.1</v>
          </cell>
          <cell r="BT129">
            <v>0.2</v>
          </cell>
          <cell r="BU129">
            <v>0</v>
          </cell>
          <cell r="BV129">
            <v>0.1</v>
          </cell>
          <cell r="BW129">
            <v>0.1</v>
          </cell>
          <cell r="BX129">
            <v>0.5</v>
          </cell>
          <cell r="BY129">
            <v>0.3</v>
          </cell>
          <cell r="BZ129">
            <v>1.1000000000000001</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row>
        <row r="130">
          <cell r="D130">
            <v>2632</v>
          </cell>
          <cell r="G130">
            <v>11034</v>
          </cell>
          <cell r="J130">
            <v>4937</v>
          </cell>
          <cell r="M130">
            <v>7862</v>
          </cell>
          <cell r="N130">
            <v>4989</v>
          </cell>
          <cell r="O130">
            <v>11729</v>
          </cell>
          <cell r="P130">
            <v>10855</v>
          </cell>
          <cell r="Q130">
            <v>9397</v>
          </cell>
          <cell r="R130">
            <v>1437</v>
          </cell>
          <cell r="S130">
            <v>4032</v>
          </cell>
          <cell r="T130">
            <v>18485</v>
          </cell>
          <cell r="U130">
            <v>166533</v>
          </cell>
          <cell r="V130">
            <v>15756</v>
          </cell>
          <cell r="W130">
            <v>1493</v>
          </cell>
          <cell r="X130">
            <v>183432</v>
          </cell>
          <cell r="Y130">
            <v>0</v>
          </cell>
          <cell r="Z130">
            <v>0</v>
          </cell>
          <cell r="AA130">
            <v>0</v>
          </cell>
          <cell r="AB130">
            <v>0</v>
          </cell>
          <cell r="AC130">
            <v>0</v>
          </cell>
          <cell r="AD130">
            <v>0</v>
          </cell>
          <cell r="AE130">
            <v>0.1</v>
          </cell>
          <cell r="AF130">
            <v>0.1</v>
          </cell>
          <cell r="AG130">
            <v>-0.1</v>
          </cell>
          <cell r="AH130">
            <v>0</v>
          </cell>
          <cell r="AI130">
            <v>-0.1</v>
          </cell>
          <cell r="AJ130">
            <v>0.1</v>
          </cell>
          <cell r="AK130">
            <v>-0.1</v>
          </cell>
          <cell r="AL130">
            <v>0.2</v>
          </cell>
          <cell r="AM130">
            <v>0.2</v>
          </cell>
          <cell r="AN130">
            <v>0.2</v>
          </cell>
          <cell r="AO130">
            <v>0</v>
          </cell>
          <cell r="AP130">
            <v>0</v>
          </cell>
          <cell r="AQ130">
            <v>0</v>
          </cell>
          <cell r="AR130">
            <v>0</v>
          </cell>
          <cell r="AV130">
            <v>0.2</v>
          </cell>
          <cell r="AW130">
            <v>0.1</v>
          </cell>
          <cell r="AX130">
            <v>0</v>
          </cell>
          <cell r="AY130">
            <v>0</v>
          </cell>
          <cell r="AZ130">
            <v>0</v>
          </cell>
          <cell r="BA130">
            <v>0</v>
          </cell>
          <cell r="BB130">
            <v>0</v>
          </cell>
          <cell r="BC130">
            <v>0</v>
          </cell>
          <cell r="BD130">
            <v>0</v>
          </cell>
          <cell r="BG130">
            <v>0.1</v>
          </cell>
          <cell r="BJ130">
            <v>0.1</v>
          </cell>
          <cell r="BM130">
            <v>0.1</v>
          </cell>
          <cell r="BP130">
            <v>0.1</v>
          </cell>
          <cell r="BQ130">
            <v>0</v>
          </cell>
          <cell r="BR130">
            <v>0</v>
          </cell>
          <cell r="BS130">
            <v>0.1</v>
          </cell>
          <cell r="BT130">
            <v>-0.1</v>
          </cell>
          <cell r="BU130">
            <v>0</v>
          </cell>
          <cell r="BV130">
            <v>0</v>
          </cell>
          <cell r="BW130">
            <v>0.1</v>
          </cell>
          <cell r="BX130">
            <v>1.5</v>
          </cell>
          <cell r="BY130">
            <v>0.3</v>
          </cell>
          <cell r="BZ130">
            <v>2.1</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row>
        <row r="131">
          <cell r="D131">
            <v>2767</v>
          </cell>
          <cell r="G131">
            <v>11427</v>
          </cell>
          <cell r="J131">
            <v>5168</v>
          </cell>
          <cell r="M131">
            <v>8145</v>
          </cell>
          <cell r="N131">
            <v>5094</v>
          </cell>
          <cell r="O131">
            <v>11621</v>
          </cell>
          <cell r="P131">
            <v>11171</v>
          </cell>
          <cell r="Q131">
            <v>9320</v>
          </cell>
          <cell r="R131">
            <v>1466</v>
          </cell>
          <cell r="S131">
            <v>4177</v>
          </cell>
          <cell r="T131">
            <v>18677</v>
          </cell>
          <cell r="U131">
            <v>171960</v>
          </cell>
          <cell r="V131">
            <v>16205</v>
          </cell>
          <cell r="W131">
            <v>-1006</v>
          </cell>
          <cell r="X131">
            <v>186804</v>
          </cell>
          <cell r="Y131">
            <v>0.3</v>
          </cell>
          <cell r="Z131">
            <v>0</v>
          </cell>
          <cell r="AA131">
            <v>0.3</v>
          </cell>
          <cell r="AB131">
            <v>0.1</v>
          </cell>
          <cell r="AC131">
            <v>0.1</v>
          </cell>
          <cell r="AD131">
            <v>0</v>
          </cell>
          <cell r="AE131">
            <v>0</v>
          </cell>
          <cell r="AF131">
            <v>0.2</v>
          </cell>
          <cell r="AG131">
            <v>-0.1</v>
          </cell>
          <cell r="AH131">
            <v>0.2</v>
          </cell>
          <cell r="AI131">
            <v>0.1</v>
          </cell>
          <cell r="AJ131">
            <v>-0.2</v>
          </cell>
          <cell r="AK131">
            <v>0</v>
          </cell>
          <cell r="AL131">
            <v>-0.1</v>
          </cell>
          <cell r="AM131">
            <v>0</v>
          </cell>
          <cell r="AN131">
            <v>-0.3</v>
          </cell>
          <cell r="AO131">
            <v>0.1</v>
          </cell>
          <cell r="AP131">
            <v>0</v>
          </cell>
          <cell r="AQ131">
            <v>0</v>
          </cell>
          <cell r="AR131">
            <v>0.1</v>
          </cell>
          <cell r="AV131">
            <v>0.1</v>
          </cell>
          <cell r="AW131">
            <v>0</v>
          </cell>
          <cell r="AX131">
            <v>0</v>
          </cell>
          <cell r="AY131">
            <v>0</v>
          </cell>
          <cell r="AZ131">
            <v>0.1</v>
          </cell>
          <cell r="BA131">
            <v>-0.1</v>
          </cell>
          <cell r="BB131">
            <v>0</v>
          </cell>
          <cell r="BC131">
            <v>0</v>
          </cell>
          <cell r="BD131">
            <v>0</v>
          </cell>
          <cell r="BG131">
            <v>0.1</v>
          </cell>
          <cell r="BJ131">
            <v>0.3</v>
          </cell>
          <cell r="BM131">
            <v>0.1</v>
          </cell>
          <cell r="BP131">
            <v>0.1</v>
          </cell>
          <cell r="BQ131">
            <v>0</v>
          </cell>
          <cell r="BR131">
            <v>-0.1</v>
          </cell>
          <cell r="BS131">
            <v>0.2</v>
          </cell>
          <cell r="BT131">
            <v>-0.1</v>
          </cell>
          <cell r="BU131">
            <v>0</v>
          </cell>
          <cell r="BV131">
            <v>0.1</v>
          </cell>
          <cell r="BW131">
            <v>0.1</v>
          </cell>
          <cell r="BX131">
            <v>1.1000000000000001</v>
          </cell>
          <cell r="BY131">
            <v>-0.1</v>
          </cell>
          <cell r="BZ131">
            <v>0.8</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row>
        <row r="132">
          <cell r="D132">
            <v>2926</v>
          </cell>
          <cell r="G132">
            <v>11696</v>
          </cell>
          <cell r="J132">
            <v>5244</v>
          </cell>
          <cell r="M132">
            <v>8190</v>
          </cell>
          <cell r="N132">
            <v>5086</v>
          </cell>
          <cell r="O132">
            <v>11391</v>
          </cell>
          <cell r="P132">
            <v>11346</v>
          </cell>
          <cell r="Q132">
            <v>9378</v>
          </cell>
          <cell r="R132">
            <v>1469</v>
          </cell>
          <cell r="S132">
            <v>4247</v>
          </cell>
          <cell r="T132">
            <v>18855</v>
          </cell>
          <cell r="U132">
            <v>181446</v>
          </cell>
          <cell r="V132">
            <v>16559</v>
          </cell>
          <cell r="W132">
            <v>2578</v>
          </cell>
          <cell r="X132">
            <v>200292</v>
          </cell>
          <cell r="Y132">
            <v>0</v>
          </cell>
          <cell r="Z132">
            <v>0</v>
          </cell>
          <cell r="AA132">
            <v>0</v>
          </cell>
          <cell r="AB132">
            <v>-0.1</v>
          </cell>
          <cell r="AC132">
            <v>0.1</v>
          </cell>
          <cell r="AD132">
            <v>0</v>
          </cell>
          <cell r="AE132">
            <v>0</v>
          </cell>
          <cell r="AF132">
            <v>0</v>
          </cell>
          <cell r="AG132">
            <v>0</v>
          </cell>
          <cell r="AH132">
            <v>0</v>
          </cell>
          <cell r="AI132">
            <v>0</v>
          </cell>
          <cell r="AJ132">
            <v>-0.1</v>
          </cell>
          <cell r="AK132">
            <v>0</v>
          </cell>
          <cell r="AL132">
            <v>0</v>
          </cell>
          <cell r="AM132">
            <v>0</v>
          </cell>
          <cell r="AN132">
            <v>-0.1</v>
          </cell>
          <cell r="AO132">
            <v>0</v>
          </cell>
          <cell r="AP132">
            <v>0</v>
          </cell>
          <cell r="AQ132">
            <v>0</v>
          </cell>
          <cell r="AR132">
            <v>0</v>
          </cell>
          <cell r="AV132">
            <v>-0.2</v>
          </cell>
          <cell r="AW132">
            <v>-0.1</v>
          </cell>
          <cell r="AX132">
            <v>0</v>
          </cell>
          <cell r="AY132">
            <v>0</v>
          </cell>
          <cell r="AZ132">
            <v>0</v>
          </cell>
          <cell r="BA132">
            <v>0</v>
          </cell>
          <cell r="BB132">
            <v>0</v>
          </cell>
          <cell r="BC132">
            <v>0</v>
          </cell>
          <cell r="BD132">
            <v>0</v>
          </cell>
          <cell r="BG132">
            <v>0</v>
          </cell>
          <cell r="BJ132">
            <v>0.1</v>
          </cell>
          <cell r="BM132">
            <v>0.1</v>
          </cell>
          <cell r="BP132">
            <v>0.1</v>
          </cell>
          <cell r="BQ132">
            <v>0.1</v>
          </cell>
          <cell r="BR132">
            <v>0</v>
          </cell>
          <cell r="BS132">
            <v>0.1</v>
          </cell>
          <cell r="BT132">
            <v>0.1</v>
          </cell>
          <cell r="BU132">
            <v>0</v>
          </cell>
          <cell r="BV132">
            <v>0</v>
          </cell>
          <cell r="BW132">
            <v>0.1</v>
          </cell>
          <cell r="BX132">
            <v>0.2</v>
          </cell>
          <cell r="BY132">
            <v>0</v>
          </cell>
          <cell r="BZ132">
            <v>-0.3</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row>
        <row r="133">
          <cell r="D133">
            <v>2673</v>
          </cell>
          <cell r="G133">
            <v>11872</v>
          </cell>
          <cell r="J133">
            <v>5426</v>
          </cell>
          <cell r="M133">
            <v>8406</v>
          </cell>
          <cell r="N133">
            <v>5219</v>
          </cell>
          <cell r="O133">
            <v>11625</v>
          </cell>
          <cell r="P133">
            <v>11445</v>
          </cell>
          <cell r="Q133">
            <v>9508</v>
          </cell>
          <cell r="R133">
            <v>1488</v>
          </cell>
          <cell r="S133">
            <v>4181</v>
          </cell>
          <cell r="T133">
            <v>19019</v>
          </cell>
          <cell r="U133">
            <v>167344</v>
          </cell>
          <cell r="V133">
            <v>15493</v>
          </cell>
          <cell r="W133">
            <v>-2365</v>
          </cell>
          <cell r="X133">
            <v>180157</v>
          </cell>
          <cell r="Y133">
            <v>-0.1</v>
          </cell>
          <cell r="Z133">
            <v>0</v>
          </cell>
          <cell r="AA133">
            <v>-0.1</v>
          </cell>
          <cell r="AB133">
            <v>0</v>
          </cell>
          <cell r="AC133">
            <v>0.1</v>
          </cell>
          <cell r="AD133">
            <v>0</v>
          </cell>
          <cell r="AE133">
            <v>0.1</v>
          </cell>
          <cell r="AF133">
            <v>0.3</v>
          </cell>
          <cell r="AG133">
            <v>0.2</v>
          </cell>
          <cell r="AH133">
            <v>0.4</v>
          </cell>
          <cell r="AI133">
            <v>0.1</v>
          </cell>
          <cell r="AJ133">
            <v>0.1</v>
          </cell>
          <cell r="AK133">
            <v>0</v>
          </cell>
          <cell r="AL133">
            <v>0</v>
          </cell>
          <cell r="AM133">
            <v>0</v>
          </cell>
          <cell r="AN133">
            <v>0.1</v>
          </cell>
          <cell r="AO133">
            <v>0</v>
          </cell>
          <cell r="AP133">
            <v>0</v>
          </cell>
          <cell r="AQ133">
            <v>0</v>
          </cell>
          <cell r="AR133">
            <v>0</v>
          </cell>
          <cell r="AV133">
            <v>-0.1</v>
          </cell>
          <cell r="AW133">
            <v>0</v>
          </cell>
          <cell r="AX133">
            <v>0.1</v>
          </cell>
          <cell r="AY133">
            <v>0.1</v>
          </cell>
          <cell r="AZ133">
            <v>0</v>
          </cell>
          <cell r="BA133">
            <v>0.1</v>
          </cell>
          <cell r="BB133">
            <v>0</v>
          </cell>
          <cell r="BC133">
            <v>0.1</v>
          </cell>
          <cell r="BD133">
            <v>0.2</v>
          </cell>
          <cell r="BG133">
            <v>0</v>
          </cell>
          <cell r="BJ133">
            <v>0.1</v>
          </cell>
          <cell r="BM133">
            <v>0</v>
          </cell>
          <cell r="BP133">
            <v>0</v>
          </cell>
          <cell r="BQ133">
            <v>0</v>
          </cell>
          <cell r="BR133">
            <v>0</v>
          </cell>
          <cell r="BS133">
            <v>0.1</v>
          </cell>
          <cell r="BT133">
            <v>0.1</v>
          </cell>
          <cell r="BU133">
            <v>0</v>
          </cell>
          <cell r="BV133">
            <v>0</v>
          </cell>
          <cell r="BW133">
            <v>0.1</v>
          </cell>
          <cell r="BX133">
            <v>1.1000000000000001</v>
          </cell>
          <cell r="BY133">
            <v>-0.1</v>
          </cell>
          <cell r="BZ133">
            <v>0.8</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row>
        <row r="134">
          <cell r="D134">
            <v>2938</v>
          </cell>
          <cell r="G134">
            <v>11719</v>
          </cell>
          <cell r="J134">
            <v>5328</v>
          </cell>
          <cell r="M134">
            <v>8194</v>
          </cell>
          <cell r="N134">
            <v>5124</v>
          </cell>
          <cell r="O134">
            <v>11681</v>
          </cell>
          <cell r="P134">
            <v>11468</v>
          </cell>
          <cell r="Q134">
            <v>9780</v>
          </cell>
          <cell r="R134">
            <v>1486</v>
          </cell>
          <cell r="S134">
            <v>4227</v>
          </cell>
          <cell r="T134">
            <v>19172</v>
          </cell>
          <cell r="U134">
            <v>171023</v>
          </cell>
          <cell r="V134">
            <v>15509</v>
          </cell>
          <cell r="W134">
            <v>-48</v>
          </cell>
          <cell r="X134">
            <v>186210</v>
          </cell>
          <cell r="Y134">
            <v>0</v>
          </cell>
          <cell r="Z134">
            <v>0</v>
          </cell>
          <cell r="AA134">
            <v>0</v>
          </cell>
          <cell r="AB134">
            <v>0</v>
          </cell>
          <cell r="AC134">
            <v>0</v>
          </cell>
          <cell r="AD134">
            <v>0</v>
          </cell>
          <cell r="AE134">
            <v>0.1</v>
          </cell>
          <cell r="AF134">
            <v>0.1</v>
          </cell>
          <cell r="AG134">
            <v>-0.2</v>
          </cell>
          <cell r="AH134">
            <v>0.1</v>
          </cell>
          <cell r="AI134">
            <v>-0.1</v>
          </cell>
          <cell r="AJ134">
            <v>-0.1</v>
          </cell>
          <cell r="AK134">
            <v>0</v>
          </cell>
          <cell r="AL134">
            <v>0</v>
          </cell>
          <cell r="AM134">
            <v>0</v>
          </cell>
          <cell r="AN134">
            <v>-0.1</v>
          </cell>
          <cell r="AO134">
            <v>0</v>
          </cell>
          <cell r="AP134">
            <v>0</v>
          </cell>
          <cell r="AQ134">
            <v>0</v>
          </cell>
          <cell r="AR134">
            <v>0</v>
          </cell>
          <cell r="AV134">
            <v>-0.3</v>
          </cell>
          <cell r="AW134">
            <v>-0.1</v>
          </cell>
          <cell r="AX134">
            <v>0</v>
          </cell>
          <cell r="AY134">
            <v>0</v>
          </cell>
          <cell r="AZ134">
            <v>0</v>
          </cell>
          <cell r="BA134">
            <v>0</v>
          </cell>
          <cell r="BB134">
            <v>0</v>
          </cell>
          <cell r="BC134">
            <v>0</v>
          </cell>
          <cell r="BD134">
            <v>0</v>
          </cell>
          <cell r="BG134">
            <v>0.1</v>
          </cell>
          <cell r="BJ134">
            <v>-0.1</v>
          </cell>
          <cell r="BM134">
            <v>0</v>
          </cell>
          <cell r="BP134">
            <v>0</v>
          </cell>
          <cell r="BQ134">
            <v>0</v>
          </cell>
          <cell r="BR134">
            <v>0</v>
          </cell>
          <cell r="BS134">
            <v>0</v>
          </cell>
          <cell r="BT134">
            <v>0.1</v>
          </cell>
          <cell r="BU134">
            <v>0</v>
          </cell>
          <cell r="BV134">
            <v>0</v>
          </cell>
          <cell r="BW134">
            <v>0.1</v>
          </cell>
          <cell r="BX134">
            <v>-0.1</v>
          </cell>
          <cell r="BY134">
            <v>0</v>
          </cell>
          <cell r="BZ134">
            <v>0.1</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row>
        <row r="135">
          <cell r="D135">
            <v>2888</v>
          </cell>
          <cell r="G135">
            <v>11614</v>
          </cell>
          <cell r="J135">
            <v>5322</v>
          </cell>
          <cell r="M135">
            <v>8094</v>
          </cell>
          <cell r="N135">
            <v>5152</v>
          </cell>
          <cell r="O135">
            <v>11659</v>
          </cell>
          <cell r="P135">
            <v>11403</v>
          </cell>
          <cell r="Q135">
            <v>9877</v>
          </cell>
          <cell r="R135">
            <v>1494</v>
          </cell>
          <cell r="S135">
            <v>4267</v>
          </cell>
          <cell r="T135">
            <v>19318</v>
          </cell>
          <cell r="U135">
            <v>173885</v>
          </cell>
          <cell r="V135">
            <v>15500</v>
          </cell>
          <cell r="W135">
            <v>-2003</v>
          </cell>
          <cell r="X135">
            <v>187109</v>
          </cell>
          <cell r="Y135">
            <v>0.2</v>
          </cell>
          <cell r="Z135">
            <v>0</v>
          </cell>
          <cell r="AA135">
            <v>0.2</v>
          </cell>
          <cell r="AB135">
            <v>0</v>
          </cell>
          <cell r="AC135">
            <v>-0.1</v>
          </cell>
          <cell r="AD135">
            <v>0</v>
          </cell>
          <cell r="AE135">
            <v>0</v>
          </cell>
          <cell r="AF135">
            <v>0</v>
          </cell>
          <cell r="AG135">
            <v>0.1</v>
          </cell>
          <cell r="AH135">
            <v>0</v>
          </cell>
          <cell r="AI135">
            <v>0.1</v>
          </cell>
          <cell r="AJ135">
            <v>0.1</v>
          </cell>
          <cell r="AK135">
            <v>-0.1</v>
          </cell>
          <cell r="AL135">
            <v>0</v>
          </cell>
          <cell r="AM135">
            <v>-0.1</v>
          </cell>
          <cell r="AN135">
            <v>-0.1</v>
          </cell>
          <cell r="AO135">
            <v>0</v>
          </cell>
          <cell r="AP135">
            <v>0</v>
          </cell>
          <cell r="AQ135">
            <v>0</v>
          </cell>
          <cell r="AR135">
            <v>0</v>
          </cell>
          <cell r="AV135">
            <v>0.2</v>
          </cell>
          <cell r="AW135">
            <v>-0.1</v>
          </cell>
          <cell r="AX135">
            <v>0</v>
          </cell>
          <cell r="AY135">
            <v>0</v>
          </cell>
          <cell r="AZ135">
            <v>0</v>
          </cell>
          <cell r="BA135">
            <v>0</v>
          </cell>
          <cell r="BB135">
            <v>0</v>
          </cell>
          <cell r="BC135">
            <v>0</v>
          </cell>
          <cell r="BD135">
            <v>0</v>
          </cell>
          <cell r="BG135">
            <v>0</v>
          </cell>
          <cell r="BJ135">
            <v>0</v>
          </cell>
          <cell r="BM135">
            <v>0</v>
          </cell>
          <cell r="BP135">
            <v>-0.1</v>
          </cell>
          <cell r="BQ135">
            <v>0</v>
          </cell>
          <cell r="BR135">
            <v>0</v>
          </cell>
          <cell r="BS135">
            <v>0</v>
          </cell>
          <cell r="BT135">
            <v>0</v>
          </cell>
          <cell r="BU135">
            <v>0</v>
          </cell>
          <cell r="BV135">
            <v>0</v>
          </cell>
          <cell r="BW135">
            <v>0.1</v>
          </cell>
          <cell r="BX135">
            <v>0.1</v>
          </cell>
          <cell r="BY135">
            <v>-0.3</v>
          </cell>
          <cell r="BZ135">
            <v>-0.6</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row>
        <row r="136">
          <cell r="D136">
            <v>3042</v>
          </cell>
          <cell r="G136">
            <v>11384</v>
          </cell>
          <cell r="J136">
            <v>5339</v>
          </cell>
          <cell r="M136">
            <v>8131</v>
          </cell>
          <cell r="N136">
            <v>5220</v>
          </cell>
          <cell r="O136">
            <v>11593</v>
          </cell>
          <cell r="P136">
            <v>11425</v>
          </cell>
          <cell r="Q136">
            <v>9839</v>
          </cell>
          <cell r="R136">
            <v>1498</v>
          </cell>
          <cell r="S136">
            <v>4338</v>
          </cell>
          <cell r="T136">
            <v>19467</v>
          </cell>
          <cell r="U136">
            <v>182677</v>
          </cell>
          <cell r="V136">
            <v>16465</v>
          </cell>
          <cell r="W136">
            <v>2391</v>
          </cell>
          <cell r="X136">
            <v>201227</v>
          </cell>
          <cell r="Y136">
            <v>0.1</v>
          </cell>
          <cell r="Z136">
            <v>0</v>
          </cell>
          <cell r="AA136">
            <v>0.1</v>
          </cell>
          <cell r="AB136">
            <v>0</v>
          </cell>
          <cell r="AC136">
            <v>0</v>
          </cell>
          <cell r="AD136">
            <v>0</v>
          </cell>
          <cell r="AE136">
            <v>0.1</v>
          </cell>
          <cell r="AF136">
            <v>0.1</v>
          </cell>
          <cell r="AG136">
            <v>-0.2</v>
          </cell>
          <cell r="AH136">
            <v>0</v>
          </cell>
          <cell r="AI136">
            <v>0</v>
          </cell>
          <cell r="AJ136">
            <v>0.1</v>
          </cell>
          <cell r="AK136">
            <v>0</v>
          </cell>
          <cell r="AL136">
            <v>0</v>
          </cell>
          <cell r="AM136">
            <v>-0.1</v>
          </cell>
          <cell r="AN136">
            <v>0</v>
          </cell>
          <cell r="AO136">
            <v>0</v>
          </cell>
          <cell r="AP136">
            <v>0</v>
          </cell>
          <cell r="AQ136">
            <v>0.1</v>
          </cell>
          <cell r="AR136">
            <v>0</v>
          </cell>
          <cell r="AV136">
            <v>-0.1</v>
          </cell>
          <cell r="AW136">
            <v>-0.1</v>
          </cell>
          <cell r="AX136">
            <v>-0.1</v>
          </cell>
          <cell r="AY136">
            <v>-0.1</v>
          </cell>
          <cell r="AZ136">
            <v>0</v>
          </cell>
          <cell r="BA136">
            <v>0</v>
          </cell>
          <cell r="BB136">
            <v>0</v>
          </cell>
          <cell r="BC136">
            <v>0</v>
          </cell>
          <cell r="BD136">
            <v>-0.1</v>
          </cell>
          <cell r="BG136">
            <v>0</v>
          </cell>
          <cell r="BJ136">
            <v>-0.1</v>
          </cell>
          <cell r="BM136">
            <v>0.1</v>
          </cell>
          <cell r="BP136">
            <v>0.1</v>
          </cell>
          <cell r="BQ136">
            <v>0.1</v>
          </cell>
          <cell r="BR136">
            <v>0</v>
          </cell>
          <cell r="BS136">
            <v>0</v>
          </cell>
          <cell r="BT136">
            <v>0.1</v>
          </cell>
          <cell r="BU136">
            <v>0</v>
          </cell>
          <cell r="BV136">
            <v>0</v>
          </cell>
          <cell r="BW136">
            <v>0.1</v>
          </cell>
          <cell r="BX136">
            <v>-0.1</v>
          </cell>
          <cell r="BY136">
            <v>0.3</v>
          </cell>
          <cell r="BZ136">
            <v>0.6</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row>
        <row r="137">
          <cell r="D137">
            <v>2914</v>
          </cell>
          <cell r="G137">
            <v>11581</v>
          </cell>
          <cell r="J137">
            <v>5426</v>
          </cell>
          <cell r="M137">
            <v>8378</v>
          </cell>
          <cell r="N137">
            <v>5383</v>
          </cell>
          <cell r="O137">
            <v>11893</v>
          </cell>
          <cell r="P137">
            <v>11459</v>
          </cell>
          <cell r="Q137">
            <v>10009</v>
          </cell>
          <cell r="R137">
            <v>1497</v>
          </cell>
          <cell r="S137">
            <v>4214</v>
          </cell>
          <cell r="T137">
            <v>19610</v>
          </cell>
          <cell r="U137">
            <v>166429</v>
          </cell>
          <cell r="V137">
            <v>15271</v>
          </cell>
          <cell r="W137">
            <v>-2577</v>
          </cell>
          <cell r="X137">
            <v>178825</v>
          </cell>
          <cell r="Y137">
            <v>-0.2</v>
          </cell>
          <cell r="Z137">
            <v>0</v>
          </cell>
          <cell r="AA137">
            <v>-0.2</v>
          </cell>
          <cell r="AB137">
            <v>0</v>
          </cell>
          <cell r="AC137">
            <v>0</v>
          </cell>
          <cell r="AD137">
            <v>0</v>
          </cell>
          <cell r="AE137">
            <v>-0.1</v>
          </cell>
          <cell r="AF137">
            <v>-0.1</v>
          </cell>
          <cell r="AG137">
            <v>0</v>
          </cell>
          <cell r="AH137">
            <v>-0.1</v>
          </cell>
          <cell r="AI137">
            <v>0</v>
          </cell>
          <cell r="AJ137">
            <v>-0.3</v>
          </cell>
          <cell r="AK137">
            <v>0.1</v>
          </cell>
          <cell r="AL137">
            <v>-0.1</v>
          </cell>
          <cell r="AM137">
            <v>0</v>
          </cell>
          <cell r="AN137">
            <v>-0.2</v>
          </cell>
          <cell r="AO137">
            <v>0</v>
          </cell>
          <cell r="AP137">
            <v>0</v>
          </cell>
          <cell r="AQ137">
            <v>0</v>
          </cell>
          <cell r="AR137">
            <v>0</v>
          </cell>
          <cell r="AV137">
            <v>-0.3</v>
          </cell>
          <cell r="AW137">
            <v>-0.1</v>
          </cell>
          <cell r="AX137">
            <v>0</v>
          </cell>
          <cell r="AY137">
            <v>0</v>
          </cell>
          <cell r="AZ137">
            <v>0</v>
          </cell>
          <cell r="BA137">
            <v>0</v>
          </cell>
          <cell r="BB137">
            <v>0</v>
          </cell>
          <cell r="BC137">
            <v>0</v>
          </cell>
          <cell r="BD137">
            <v>0</v>
          </cell>
          <cell r="BG137">
            <v>0.1</v>
          </cell>
          <cell r="BJ137">
            <v>0.1</v>
          </cell>
          <cell r="BM137">
            <v>0</v>
          </cell>
          <cell r="BP137">
            <v>0</v>
          </cell>
          <cell r="BQ137">
            <v>0</v>
          </cell>
          <cell r="BR137">
            <v>0.1</v>
          </cell>
          <cell r="BS137">
            <v>0</v>
          </cell>
          <cell r="BT137">
            <v>0.1</v>
          </cell>
          <cell r="BU137">
            <v>0</v>
          </cell>
          <cell r="BV137">
            <v>0</v>
          </cell>
          <cell r="BW137">
            <v>0.1</v>
          </cell>
          <cell r="BX137">
            <v>-0.8</v>
          </cell>
          <cell r="BY137">
            <v>-0.1</v>
          </cell>
          <cell r="BZ137">
            <v>-1.3</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row>
        <row r="138">
          <cell r="D138">
            <v>3083</v>
          </cell>
          <cell r="G138">
            <v>11754</v>
          </cell>
          <cell r="J138">
            <v>5328</v>
          </cell>
          <cell r="M138">
            <v>8439</v>
          </cell>
          <cell r="N138">
            <v>5389</v>
          </cell>
          <cell r="O138">
            <v>11934</v>
          </cell>
          <cell r="P138">
            <v>11504</v>
          </cell>
          <cell r="Q138">
            <v>10202</v>
          </cell>
          <cell r="R138">
            <v>1518</v>
          </cell>
          <cell r="S138">
            <v>4184</v>
          </cell>
          <cell r="T138">
            <v>19746</v>
          </cell>
          <cell r="U138">
            <v>170472</v>
          </cell>
          <cell r="V138">
            <v>14933</v>
          </cell>
          <cell r="W138">
            <v>-1754</v>
          </cell>
          <cell r="X138">
            <v>183380</v>
          </cell>
          <cell r="Y138">
            <v>0.1</v>
          </cell>
          <cell r="Z138">
            <v>0</v>
          </cell>
          <cell r="AA138">
            <v>0.1</v>
          </cell>
          <cell r="AB138">
            <v>0.1</v>
          </cell>
          <cell r="AC138">
            <v>-0.1</v>
          </cell>
          <cell r="AD138">
            <v>0</v>
          </cell>
          <cell r="AE138">
            <v>0</v>
          </cell>
          <cell r="AF138">
            <v>0.1</v>
          </cell>
          <cell r="AG138">
            <v>0</v>
          </cell>
          <cell r="AH138">
            <v>0.1</v>
          </cell>
          <cell r="AI138">
            <v>-0.1</v>
          </cell>
          <cell r="AJ138">
            <v>0.3</v>
          </cell>
          <cell r="AK138">
            <v>-0.1</v>
          </cell>
          <cell r="AL138">
            <v>0.1</v>
          </cell>
          <cell r="AM138">
            <v>-0.1</v>
          </cell>
          <cell r="AN138">
            <v>-0.1</v>
          </cell>
          <cell r="AO138">
            <v>0</v>
          </cell>
          <cell r="AP138">
            <v>0</v>
          </cell>
          <cell r="AQ138">
            <v>0</v>
          </cell>
          <cell r="AR138">
            <v>0</v>
          </cell>
          <cell r="AV138">
            <v>-0.2</v>
          </cell>
          <cell r="AW138">
            <v>0</v>
          </cell>
          <cell r="AX138">
            <v>0</v>
          </cell>
          <cell r="AY138">
            <v>0</v>
          </cell>
          <cell r="AZ138">
            <v>0</v>
          </cell>
          <cell r="BA138">
            <v>0</v>
          </cell>
          <cell r="BB138">
            <v>0</v>
          </cell>
          <cell r="BC138">
            <v>0</v>
          </cell>
          <cell r="BD138">
            <v>0.1</v>
          </cell>
          <cell r="BG138">
            <v>0</v>
          </cell>
          <cell r="BJ138">
            <v>0.1</v>
          </cell>
          <cell r="BM138">
            <v>0</v>
          </cell>
          <cell r="BP138">
            <v>0.1</v>
          </cell>
          <cell r="BQ138">
            <v>0.1</v>
          </cell>
          <cell r="BR138">
            <v>0</v>
          </cell>
          <cell r="BS138">
            <v>0</v>
          </cell>
          <cell r="BT138">
            <v>0</v>
          </cell>
          <cell r="BU138">
            <v>0</v>
          </cell>
          <cell r="BV138">
            <v>0</v>
          </cell>
          <cell r="BW138">
            <v>0.1</v>
          </cell>
          <cell r="BX138">
            <v>0</v>
          </cell>
          <cell r="BY138">
            <v>-0.2</v>
          </cell>
          <cell r="BZ138">
            <v>-0.2</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row>
        <row r="139">
          <cell r="D139">
            <v>3154</v>
          </cell>
          <cell r="G139">
            <v>11932</v>
          </cell>
          <cell r="J139">
            <v>5287</v>
          </cell>
          <cell r="M139">
            <v>8705</v>
          </cell>
          <cell r="N139">
            <v>5478</v>
          </cell>
          <cell r="O139">
            <v>12208</v>
          </cell>
          <cell r="P139">
            <v>11477</v>
          </cell>
          <cell r="Q139">
            <v>10431</v>
          </cell>
          <cell r="R139">
            <v>1516</v>
          </cell>
          <cell r="S139">
            <v>4241</v>
          </cell>
          <cell r="T139">
            <v>19869</v>
          </cell>
          <cell r="U139">
            <v>172528</v>
          </cell>
          <cell r="V139">
            <v>15586</v>
          </cell>
          <cell r="W139">
            <v>-1574</v>
          </cell>
          <cell r="X139">
            <v>186248</v>
          </cell>
          <cell r="Y139">
            <v>-0.2</v>
          </cell>
          <cell r="Z139">
            <v>0</v>
          </cell>
          <cell r="AA139">
            <v>-0.2</v>
          </cell>
          <cell r="AB139">
            <v>0</v>
          </cell>
          <cell r="AC139">
            <v>0</v>
          </cell>
          <cell r="AD139">
            <v>0</v>
          </cell>
          <cell r="AE139">
            <v>0.1</v>
          </cell>
          <cell r="AF139">
            <v>0.1</v>
          </cell>
          <cell r="AG139">
            <v>-0.1</v>
          </cell>
          <cell r="AH139">
            <v>0.1</v>
          </cell>
          <cell r="AI139">
            <v>0</v>
          </cell>
          <cell r="AJ139">
            <v>0</v>
          </cell>
          <cell r="AK139">
            <v>0</v>
          </cell>
          <cell r="AL139">
            <v>0</v>
          </cell>
          <cell r="AM139">
            <v>0.1</v>
          </cell>
          <cell r="AN139">
            <v>0</v>
          </cell>
          <cell r="AO139">
            <v>0</v>
          </cell>
          <cell r="AP139">
            <v>0</v>
          </cell>
          <cell r="AQ139">
            <v>0</v>
          </cell>
          <cell r="AR139">
            <v>0</v>
          </cell>
          <cell r="AV139">
            <v>-0.2</v>
          </cell>
          <cell r="AW139">
            <v>0</v>
          </cell>
          <cell r="AX139">
            <v>0.1</v>
          </cell>
          <cell r="AY139">
            <v>0</v>
          </cell>
          <cell r="AZ139">
            <v>0</v>
          </cell>
          <cell r="BA139">
            <v>0</v>
          </cell>
          <cell r="BB139">
            <v>0</v>
          </cell>
          <cell r="BC139">
            <v>0</v>
          </cell>
          <cell r="BD139">
            <v>0.1</v>
          </cell>
          <cell r="BG139">
            <v>0</v>
          </cell>
          <cell r="BJ139">
            <v>0.1</v>
          </cell>
          <cell r="BM139">
            <v>-0.1</v>
          </cell>
          <cell r="BP139">
            <v>0.1</v>
          </cell>
          <cell r="BQ139">
            <v>0</v>
          </cell>
          <cell r="BR139">
            <v>0.2</v>
          </cell>
          <cell r="BS139">
            <v>0</v>
          </cell>
          <cell r="BT139">
            <v>0.1</v>
          </cell>
          <cell r="BU139">
            <v>0</v>
          </cell>
          <cell r="BV139">
            <v>0</v>
          </cell>
          <cell r="BW139">
            <v>0.1</v>
          </cell>
          <cell r="BX139">
            <v>-0.2</v>
          </cell>
          <cell r="BY139">
            <v>0.1</v>
          </cell>
          <cell r="BZ139">
            <v>0.5</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0.1</v>
          </cell>
        </row>
        <row r="140">
          <cell r="D140">
            <v>3284</v>
          </cell>
          <cell r="G140">
            <v>12112</v>
          </cell>
          <cell r="J140">
            <v>5051</v>
          </cell>
          <cell r="M140">
            <v>8432</v>
          </cell>
          <cell r="N140">
            <v>5297</v>
          </cell>
          <cell r="O140">
            <v>12191</v>
          </cell>
          <cell r="P140">
            <v>11522</v>
          </cell>
          <cell r="Q140">
            <v>10051</v>
          </cell>
          <cell r="R140">
            <v>1540</v>
          </cell>
          <cell r="S140">
            <v>4242</v>
          </cell>
          <cell r="T140">
            <v>20008</v>
          </cell>
          <cell r="U140">
            <v>178339</v>
          </cell>
          <cell r="V140">
            <v>16077</v>
          </cell>
          <cell r="W140">
            <v>2298</v>
          </cell>
          <cell r="X140">
            <v>196416</v>
          </cell>
          <cell r="Y140">
            <v>-0.2</v>
          </cell>
          <cell r="Z140">
            <v>0</v>
          </cell>
          <cell r="AA140">
            <v>-0.2</v>
          </cell>
          <cell r="AB140">
            <v>0</v>
          </cell>
          <cell r="AC140">
            <v>0</v>
          </cell>
          <cell r="AD140">
            <v>0.1</v>
          </cell>
          <cell r="AE140">
            <v>0</v>
          </cell>
          <cell r="AF140">
            <v>0.1</v>
          </cell>
          <cell r="AG140">
            <v>0.1</v>
          </cell>
          <cell r="AH140">
            <v>0.2</v>
          </cell>
          <cell r="AI140">
            <v>0</v>
          </cell>
          <cell r="AJ140">
            <v>-0.1</v>
          </cell>
          <cell r="AK140">
            <v>0</v>
          </cell>
          <cell r="AL140">
            <v>0</v>
          </cell>
          <cell r="AM140">
            <v>0</v>
          </cell>
          <cell r="AN140">
            <v>-0.1</v>
          </cell>
          <cell r="AO140">
            <v>0</v>
          </cell>
          <cell r="AP140">
            <v>0</v>
          </cell>
          <cell r="AQ140">
            <v>0</v>
          </cell>
          <cell r="AR140">
            <v>0</v>
          </cell>
          <cell r="AV140">
            <v>0</v>
          </cell>
          <cell r="AW140">
            <v>0</v>
          </cell>
          <cell r="AX140">
            <v>0</v>
          </cell>
          <cell r="AY140">
            <v>0</v>
          </cell>
          <cell r="AZ140">
            <v>0</v>
          </cell>
          <cell r="BA140">
            <v>0</v>
          </cell>
          <cell r="BB140">
            <v>0</v>
          </cell>
          <cell r="BC140">
            <v>0</v>
          </cell>
          <cell r="BD140">
            <v>0</v>
          </cell>
          <cell r="BG140">
            <v>0</v>
          </cell>
          <cell r="BJ140">
            <v>0.1</v>
          </cell>
          <cell r="BM140">
            <v>0</v>
          </cell>
          <cell r="BP140">
            <v>0</v>
          </cell>
          <cell r="BQ140">
            <v>0</v>
          </cell>
          <cell r="BR140">
            <v>0.1</v>
          </cell>
          <cell r="BS140">
            <v>0</v>
          </cell>
          <cell r="BT140">
            <v>-0.1</v>
          </cell>
          <cell r="BU140">
            <v>0</v>
          </cell>
          <cell r="BV140">
            <v>0</v>
          </cell>
          <cell r="BW140">
            <v>0.1</v>
          </cell>
          <cell r="BX140">
            <v>-0.3</v>
          </cell>
          <cell r="BY140">
            <v>0</v>
          </cell>
          <cell r="BZ140">
            <v>0.1</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row>
        <row r="141">
          <cell r="D141">
            <v>3086</v>
          </cell>
          <cell r="G141">
            <v>12130</v>
          </cell>
          <cell r="J141">
            <v>5306</v>
          </cell>
          <cell r="M141">
            <v>8786</v>
          </cell>
          <cell r="N141">
            <v>5565</v>
          </cell>
          <cell r="O141">
            <v>12327</v>
          </cell>
          <cell r="P141">
            <v>11651</v>
          </cell>
          <cell r="Q141">
            <v>10105</v>
          </cell>
          <cell r="R141">
            <v>1527</v>
          </cell>
          <cell r="S141">
            <v>4121</v>
          </cell>
          <cell r="T141">
            <v>20158</v>
          </cell>
          <cell r="U141">
            <v>168322</v>
          </cell>
          <cell r="V141">
            <v>15138</v>
          </cell>
          <cell r="W141">
            <v>-751</v>
          </cell>
          <cell r="X141">
            <v>182431</v>
          </cell>
          <cell r="Y141">
            <v>0.4</v>
          </cell>
          <cell r="Z141">
            <v>0</v>
          </cell>
          <cell r="AA141">
            <v>0.4</v>
          </cell>
          <cell r="AB141">
            <v>0</v>
          </cell>
          <cell r="AC141">
            <v>0</v>
          </cell>
          <cell r="AD141">
            <v>-0.1</v>
          </cell>
          <cell r="AE141">
            <v>0</v>
          </cell>
          <cell r="AF141">
            <v>0</v>
          </cell>
          <cell r="AG141">
            <v>-0.1</v>
          </cell>
          <cell r="AH141">
            <v>-0.1</v>
          </cell>
          <cell r="AI141">
            <v>0.1</v>
          </cell>
          <cell r="AJ141">
            <v>-0.2</v>
          </cell>
          <cell r="AK141">
            <v>0</v>
          </cell>
          <cell r="AL141">
            <v>-0.1</v>
          </cell>
          <cell r="AM141">
            <v>0</v>
          </cell>
          <cell r="AN141">
            <v>-0.1</v>
          </cell>
          <cell r="AO141">
            <v>0</v>
          </cell>
          <cell r="AP141">
            <v>0</v>
          </cell>
          <cell r="AQ141">
            <v>0</v>
          </cell>
          <cell r="AR141">
            <v>0</v>
          </cell>
          <cell r="AV141">
            <v>0.1</v>
          </cell>
          <cell r="AW141">
            <v>0.1</v>
          </cell>
          <cell r="AX141">
            <v>0</v>
          </cell>
          <cell r="AY141">
            <v>0</v>
          </cell>
          <cell r="AZ141">
            <v>0.1</v>
          </cell>
          <cell r="BA141">
            <v>0</v>
          </cell>
          <cell r="BB141">
            <v>0</v>
          </cell>
          <cell r="BC141">
            <v>-0.1</v>
          </cell>
          <cell r="BD141">
            <v>0</v>
          </cell>
          <cell r="BG141">
            <v>0</v>
          </cell>
          <cell r="BJ141">
            <v>0</v>
          </cell>
          <cell r="BM141">
            <v>0</v>
          </cell>
          <cell r="BP141">
            <v>0</v>
          </cell>
          <cell r="BQ141">
            <v>0</v>
          </cell>
          <cell r="BR141">
            <v>0</v>
          </cell>
          <cell r="BS141">
            <v>0.1</v>
          </cell>
          <cell r="BT141">
            <v>0</v>
          </cell>
          <cell r="BU141">
            <v>0</v>
          </cell>
          <cell r="BV141">
            <v>0</v>
          </cell>
          <cell r="BW141">
            <v>0.1</v>
          </cell>
          <cell r="BX141">
            <v>1.1000000000000001</v>
          </cell>
          <cell r="BY141">
            <v>0</v>
          </cell>
          <cell r="BZ141">
            <v>0.8</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row>
        <row r="142">
          <cell r="D142">
            <v>3264</v>
          </cell>
          <cell r="G142">
            <v>12456</v>
          </cell>
          <cell r="J142">
            <v>5361</v>
          </cell>
          <cell r="M142">
            <v>8596</v>
          </cell>
          <cell r="N142">
            <v>5552</v>
          </cell>
          <cell r="O142">
            <v>12391</v>
          </cell>
          <cell r="P142">
            <v>11863</v>
          </cell>
          <cell r="Q142">
            <v>10155</v>
          </cell>
          <cell r="R142">
            <v>1565</v>
          </cell>
          <cell r="S142">
            <v>4201</v>
          </cell>
          <cell r="T142">
            <v>20318</v>
          </cell>
          <cell r="U142">
            <v>172884</v>
          </cell>
          <cell r="V142">
            <v>15337</v>
          </cell>
          <cell r="W142">
            <v>821</v>
          </cell>
          <cell r="X142">
            <v>188764</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V142">
            <v>0</v>
          </cell>
          <cell r="AW142">
            <v>-0.1</v>
          </cell>
          <cell r="AX142">
            <v>0</v>
          </cell>
          <cell r="AY142">
            <v>0</v>
          </cell>
          <cell r="AZ142">
            <v>-0.1</v>
          </cell>
          <cell r="BA142">
            <v>0</v>
          </cell>
          <cell r="BB142">
            <v>0</v>
          </cell>
          <cell r="BC142">
            <v>0</v>
          </cell>
          <cell r="BD142">
            <v>-0.1</v>
          </cell>
          <cell r="BG142">
            <v>0</v>
          </cell>
          <cell r="BJ142">
            <v>0.2</v>
          </cell>
          <cell r="BM142">
            <v>0.1</v>
          </cell>
          <cell r="BP142">
            <v>0</v>
          </cell>
          <cell r="BQ142">
            <v>0</v>
          </cell>
          <cell r="BR142">
            <v>0</v>
          </cell>
          <cell r="BS142">
            <v>0.1</v>
          </cell>
          <cell r="BT142">
            <v>0</v>
          </cell>
          <cell r="BU142">
            <v>0</v>
          </cell>
          <cell r="BV142">
            <v>0</v>
          </cell>
          <cell r="BW142">
            <v>0.1</v>
          </cell>
          <cell r="BX142">
            <v>0.3</v>
          </cell>
          <cell r="BY142">
            <v>0.1</v>
          </cell>
          <cell r="BZ142">
            <v>0.7</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row>
        <row r="143">
          <cell r="D143">
            <v>3429</v>
          </cell>
          <cell r="G143">
            <v>12382</v>
          </cell>
          <cell r="J143">
            <v>5635</v>
          </cell>
          <cell r="M143">
            <v>8545</v>
          </cell>
          <cell r="N143">
            <v>5697</v>
          </cell>
          <cell r="O143">
            <v>12366</v>
          </cell>
          <cell r="P143">
            <v>12252</v>
          </cell>
          <cell r="Q143">
            <v>10161</v>
          </cell>
          <cell r="R143">
            <v>1539</v>
          </cell>
          <cell r="S143">
            <v>4282</v>
          </cell>
          <cell r="T143">
            <v>20477</v>
          </cell>
          <cell r="U143">
            <v>175317</v>
          </cell>
          <cell r="V143">
            <v>15914</v>
          </cell>
          <cell r="W143">
            <v>566</v>
          </cell>
          <cell r="X143">
            <v>191496</v>
          </cell>
          <cell r="Y143">
            <v>0</v>
          </cell>
          <cell r="Z143">
            <v>0</v>
          </cell>
          <cell r="AA143">
            <v>-0.1</v>
          </cell>
          <cell r="AB143">
            <v>0</v>
          </cell>
          <cell r="AC143">
            <v>0</v>
          </cell>
          <cell r="AD143">
            <v>0</v>
          </cell>
          <cell r="AE143">
            <v>0</v>
          </cell>
          <cell r="AF143">
            <v>0</v>
          </cell>
          <cell r="AG143">
            <v>0.1</v>
          </cell>
          <cell r="AH143">
            <v>0</v>
          </cell>
          <cell r="AI143">
            <v>-0.1</v>
          </cell>
          <cell r="AJ143">
            <v>0.1</v>
          </cell>
          <cell r="AK143">
            <v>-0.1</v>
          </cell>
          <cell r="AL143">
            <v>0.1</v>
          </cell>
          <cell r="AM143">
            <v>0</v>
          </cell>
          <cell r="AN143">
            <v>0</v>
          </cell>
          <cell r="AO143">
            <v>0</v>
          </cell>
          <cell r="AP143">
            <v>0</v>
          </cell>
          <cell r="AQ143">
            <v>0</v>
          </cell>
          <cell r="AR143">
            <v>0.1</v>
          </cell>
          <cell r="AV143">
            <v>0.1</v>
          </cell>
          <cell r="AW143">
            <v>0</v>
          </cell>
          <cell r="AX143">
            <v>0</v>
          </cell>
          <cell r="AY143">
            <v>0</v>
          </cell>
          <cell r="AZ143">
            <v>0</v>
          </cell>
          <cell r="BA143">
            <v>0</v>
          </cell>
          <cell r="BB143">
            <v>0</v>
          </cell>
          <cell r="BC143">
            <v>0</v>
          </cell>
          <cell r="BD143">
            <v>-0.1</v>
          </cell>
          <cell r="BG143">
            <v>0.1</v>
          </cell>
          <cell r="BJ143">
            <v>0</v>
          </cell>
          <cell r="BM143">
            <v>0.1</v>
          </cell>
          <cell r="BP143">
            <v>-0.1</v>
          </cell>
          <cell r="BQ143">
            <v>0</v>
          </cell>
          <cell r="BR143">
            <v>0</v>
          </cell>
          <cell r="BS143">
            <v>0.2</v>
          </cell>
          <cell r="BT143">
            <v>0</v>
          </cell>
          <cell r="BU143">
            <v>0</v>
          </cell>
          <cell r="BV143">
            <v>0</v>
          </cell>
          <cell r="BW143">
            <v>0.1</v>
          </cell>
          <cell r="BX143">
            <v>0.4</v>
          </cell>
          <cell r="BY143">
            <v>0.1</v>
          </cell>
          <cell r="BZ143">
            <v>1</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row>
        <row r="144">
          <cell r="D144">
            <v>3606</v>
          </cell>
          <cell r="G144">
            <v>12468</v>
          </cell>
          <cell r="J144">
            <v>5613</v>
          </cell>
          <cell r="M144">
            <v>8183</v>
          </cell>
          <cell r="N144">
            <v>5577</v>
          </cell>
          <cell r="O144">
            <v>12377</v>
          </cell>
          <cell r="P144">
            <v>12464</v>
          </cell>
          <cell r="Q144">
            <v>10137</v>
          </cell>
          <cell r="R144">
            <v>1557</v>
          </cell>
          <cell r="S144">
            <v>4351</v>
          </cell>
          <cell r="T144">
            <v>20642</v>
          </cell>
          <cell r="U144">
            <v>185148</v>
          </cell>
          <cell r="V144">
            <v>16575</v>
          </cell>
          <cell r="W144">
            <v>3203</v>
          </cell>
          <cell r="X144">
            <v>204624</v>
          </cell>
          <cell r="Y144">
            <v>0</v>
          </cell>
          <cell r="Z144">
            <v>0</v>
          </cell>
          <cell r="AA144">
            <v>0</v>
          </cell>
          <cell r="AB144">
            <v>0</v>
          </cell>
          <cell r="AC144">
            <v>0</v>
          </cell>
          <cell r="AD144">
            <v>0</v>
          </cell>
          <cell r="AE144">
            <v>0</v>
          </cell>
          <cell r="AF144">
            <v>0</v>
          </cell>
          <cell r="AG144">
            <v>0.1</v>
          </cell>
          <cell r="AH144">
            <v>0.1</v>
          </cell>
          <cell r="AI144">
            <v>0.1</v>
          </cell>
          <cell r="AJ144">
            <v>0</v>
          </cell>
          <cell r="AK144">
            <v>0.1</v>
          </cell>
          <cell r="AL144">
            <v>0</v>
          </cell>
          <cell r="AM144">
            <v>0.1</v>
          </cell>
          <cell r="AN144">
            <v>0.3</v>
          </cell>
          <cell r="AO144">
            <v>0</v>
          </cell>
          <cell r="AP144">
            <v>0</v>
          </cell>
          <cell r="AQ144">
            <v>-0.1</v>
          </cell>
          <cell r="AR144">
            <v>-0.1</v>
          </cell>
          <cell r="AV144">
            <v>0.2</v>
          </cell>
          <cell r="AW144">
            <v>0</v>
          </cell>
          <cell r="AX144">
            <v>0</v>
          </cell>
          <cell r="AY144">
            <v>0</v>
          </cell>
          <cell r="AZ144">
            <v>0</v>
          </cell>
          <cell r="BA144">
            <v>0</v>
          </cell>
          <cell r="BB144">
            <v>0</v>
          </cell>
          <cell r="BC144">
            <v>0.1</v>
          </cell>
          <cell r="BD144">
            <v>0.2</v>
          </cell>
          <cell r="BG144">
            <v>0.1</v>
          </cell>
          <cell r="BJ144">
            <v>0.1</v>
          </cell>
          <cell r="BM144">
            <v>0.1</v>
          </cell>
          <cell r="BP144">
            <v>0</v>
          </cell>
          <cell r="BQ144">
            <v>0</v>
          </cell>
          <cell r="BR144">
            <v>0.1</v>
          </cell>
          <cell r="BS144">
            <v>0.1</v>
          </cell>
          <cell r="BT144">
            <v>0.1</v>
          </cell>
          <cell r="BU144">
            <v>0</v>
          </cell>
          <cell r="BV144">
            <v>0</v>
          </cell>
          <cell r="BW144">
            <v>0.1</v>
          </cell>
          <cell r="BX144">
            <v>1.6</v>
          </cell>
          <cell r="BY144">
            <v>0</v>
          </cell>
          <cell r="BZ144">
            <v>2.1</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row>
        <row r="145">
          <cell r="D145">
            <v>3482</v>
          </cell>
          <cell r="G145">
            <v>12720</v>
          </cell>
          <cell r="J145">
            <v>5852</v>
          </cell>
          <cell r="M145">
            <v>8357</v>
          </cell>
          <cell r="N145">
            <v>5761</v>
          </cell>
          <cell r="O145">
            <v>12735</v>
          </cell>
          <cell r="P145">
            <v>12585</v>
          </cell>
          <cell r="Q145">
            <v>10332</v>
          </cell>
          <cell r="R145">
            <v>1551</v>
          </cell>
          <cell r="S145">
            <v>4233</v>
          </cell>
          <cell r="T145">
            <v>20816</v>
          </cell>
          <cell r="U145">
            <v>175412</v>
          </cell>
          <cell r="V145">
            <v>15636</v>
          </cell>
          <cell r="W145">
            <v>1223</v>
          </cell>
          <cell r="X145">
            <v>191989</v>
          </cell>
          <cell r="Y145">
            <v>0.5</v>
          </cell>
          <cell r="Z145">
            <v>0</v>
          </cell>
          <cell r="AA145">
            <v>0.5</v>
          </cell>
          <cell r="AB145">
            <v>0</v>
          </cell>
          <cell r="AC145">
            <v>-0.1</v>
          </cell>
          <cell r="AD145">
            <v>0</v>
          </cell>
          <cell r="AE145">
            <v>0</v>
          </cell>
          <cell r="AF145">
            <v>0</v>
          </cell>
          <cell r="AG145">
            <v>-0.1</v>
          </cell>
          <cell r="AH145">
            <v>-0.1</v>
          </cell>
          <cell r="AI145">
            <v>-0.1</v>
          </cell>
          <cell r="AJ145">
            <v>0.1</v>
          </cell>
          <cell r="AK145">
            <v>0.1</v>
          </cell>
          <cell r="AL145">
            <v>0</v>
          </cell>
          <cell r="AM145">
            <v>0</v>
          </cell>
          <cell r="AN145">
            <v>0.1</v>
          </cell>
          <cell r="AO145">
            <v>0</v>
          </cell>
          <cell r="AP145">
            <v>0</v>
          </cell>
          <cell r="AQ145">
            <v>0.1</v>
          </cell>
          <cell r="AR145">
            <v>0.1</v>
          </cell>
          <cell r="AV145">
            <v>0.2</v>
          </cell>
          <cell r="AW145">
            <v>0</v>
          </cell>
          <cell r="AX145">
            <v>0</v>
          </cell>
          <cell r="AY145">
            <v>0</v>
          </cell>
          <cell r="AZ145">
            <v>0</v>
          </cell>
          <cell r="BA145">
            <v>0</v>
          </cell>
          <cell r="BB145">
            <v>0</v>
          </cell>
          <cell r="BC145">
            <v>0</v>
          </cell>
          <cell r="BD145">
            <v>0</v>
          </cell>
          <cell r="BG145">
            <v>0.1</v>
          </cell>
          <cell r="BJ145">
            <v>0.1</v>
          </cell>
          <cell r="BM145">
            <v>0</v>
          </cell>
          <cell r="BP145">
            <v>-0.1</v>
          </cell>
          <cell r="BQ145">
            <v>0</v>
          </cell>
          <cell r="BR145">
            <v>0.1</v>
          </cell>
          <cell r="BS145">
            <v>0.1</v>
          </cell>
          <cell r="BT145">
            <v>0</v>
          </cell>
          <cell r="BU145">
            <v>0</v>
          </cell>
          <cell r="BV145">
            <v>0</v>
          </cell>
          <cell r="BW145">
            <v>0.1</v>
          </cell>
          <cell r="BX145">
            <v>1.5</v>
          </cell>
          <cell r="BY145">
            <v>0.1</v>
          </cell>
          <cell r="BZ145">
            <v>0.7</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row>
        <row r="146">
          <cell r="D146">
            <v>3766</v>
          </cell>
          <cell r="G146">
            <v>13060</v>
          </cell>
          <cell r="J146">
            <v>5752</v>
          </cell>
          <cell r="M146">
            <v>8215</v>
          </cell>
          <cell r="N146">
            <v>5659</v>
          </cell>
          <cell r="O146">
            <v>12839</v>
          </cell>
          <cell r="P146">
            <v>12613</v>
          </cell>
          <cell r="Q146">
            <v>10948</v>
          </cell>
          <cell r="R146">
            <v>1582</v>
          </cell>
          <cell r="S146">
            <v>4254</v>
          </cell>
          <cell r="T146">
            <v>20999</v>
          </cell>
          <cell r="U146">
            <v>180357</v>
          </cell>
          <cell r="V146">
            <v>15828</v>
          </cell>
          <cell r="W146">
            <v>285</v>
          </cell>
          <cell r="X146">
            <v>196195</v>
          </cell>
          <cell r="Y146">
            <v>-0.6</v>
          </cell>
          <cell r="Z146">
            <v>0</v>
          </cell>
          <cell r="AA146">
            <v>-0.5</v>
          </cell>
          <cell r="AB146">
            <v>0</v>
          </cell>
          <cell r="AC146">
            <v>0.1</v>
          </cell>
          <cell r="AD146">
            <v>0</v>
          </cell>
          <cell r="AE146">
            <v>0</v>
          </cell>
          <cell r="AF146">
            <v>0.1</v>
          </cell>
          <cell r="AG146">
            <v>0.1</v>
          </cell>
          <cell r="AH146">
            <v>0.1</v>
          </cell>
          <cell r="AI146">
            <v>0.1</v>
          </cell>
          <cell r="AJ146">
            <v>-0.1</v>
          </cell>
          <cell r="AK146">
            <v>0</v>
          </cell>
          <cell r="AL146">
            <v>0</v>
          </cell>
          <cell r="AM146">
            <v>0.1</v>
          </cell>
          <cell r="AN146">
            <v>0.1</v>
          </cell>
          <cell r="AO146">
            <v>0</v>
          </cell>
          <cell r="AP146">
            <v>0</v>
          </cell>
          <cell r="AQ146">
            <v>0.1</v>
          </cell>
          <cell r="AR146">
            <v>0.1</v>
          </cell>
          <cell r="AV146">
            <v>0.1</v>
          </cell>
          <cell r="AW146">
            <v>0</v>
          </cell>
          <cell r="AX146">
            <v>0.1</v>
          </cell>
          <cell r="AY146">
            <v>0</v>
          </cell>
          <cell r="AZ146">
            <v>0</v>
          </cell>
          <cell r="BA146">
            <v>0</v>
          </cell>
          <cell r="BB146">
            <v>0</v>
          </cell>
          <cell r="BC146">
            <v>0</v>
          </cell>
          <cell r="BD146">
            <v>0.1</v>
          </cell>
          <cell r="BG146">
            <v>0.1</v>
          </cell>
          <cell r="BJ146">
            <v>0.2</v>
          </cell>
          <cell r="BM146">
            <v>0</v>
          </cell>
          <cell r="BP146">
            <v>0</v>
          </cell>
          <cell r="BQ146">
            <v>0</v>
          </cell>
          <cell r="BR146">
            <v>0</v>
          </cell>
          <cell r="BS146">
            <v>0</v>
          </cell>
          <cell r="BT146">
            <v>0.1</v>
          </cell>
          <cell r="BU146">
            <v>0</v>
          </cell>
          <cell r="BV146">
            <v>0</v>
          </cell>
          <cell r="BW146">
            <v>0.1</v>
          </cell>
          <cell r="BX146">
            <v>0.3</v>
          </cell>
          <cell r="BY146">
            <v>0</v>
          </cell>
          <cell r="BZ146">
            <v>0.5</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row>
        <row r="147">
          <cell r="D147">
            <v>3838</v>
          </cell>
          <cell r="G147">
            <v>13755</v>
          </cell>
          <cell r="J147">
            <v>5772</v>
          </cell>
          <cell r="M147">
            <v>8415</v>
          </cell>
          <cell r="N147">
            <v>5719</v>
          </cell>
          <cell r="O147">
            <v>12900</v>
          </cell>
          <cell r="P147">
            <v>12552</v>
          </cell>
          <cell r="Q147">
            <v>11524</v>
          </cell>
          <cell r="R147">
            <v>1556</v>
          </cell>
          <cell r="S147">
            <v>4293</v>
          </cell>
          <cell r="T147">
            <v>21177</v>
          </cell>
          <cell r="U147">
            <v>183254</v>
          </cell>
          <cell r="V147">
            <v>16268</v>
          </cell>
          <cell r="W147">
            <v>-1612</v>
          </cell>
          <cell r="X147">
            <v>197613</v>
          </cell>
          <cell r="Y147">
            <v>0.1</v>
          </cell>
          <cell r="Z147">
            <v>0</v>
          </cell>
          <cell r="AA147">
            <v>0.1</v>
          </cell>
          <cell r="AB147">
            <v>0</v>
          </cell>
          <cell r="AC147">
            <v>-0.1</v>
          </cell>
          <cell r="AD147">
            <v>0</v>
          </cell>
          <cell r="AE147">
            <v>0</v>
          </cell>
          <cell r="AF147">
            <v>0</v>
          </cell>
          <cell r="AG147">
            <v>0</v>
          </cell>
          <cell r="AH147">
            <v>0</v>
          </cell>
          <cell r="AI147">
            <v>0</v>
          </cell>
          <cell r="AJ147">
            <v>0</v>
          </cell>
          <cell r="AK147">
            <v>0</v>
          </cell>
          <cell r="AL147">
            <v>0</v>
          </cell>
          <cell r="AM147">
            <v>0</v>
          </cell>
          <cell r="AN147">
            <v>-0.1</v>
          </cell>
          <cell r="AO147">
            <v>0</v>
          </cell>
          <cell r="AP147">
            <v>0</v>
          </cell>
          <cell r="AQ147">
            <v>0</v>
          </cell>
          <cell r="AR147">
            <v>-0.1</v>
          </cell>
          <cell r="AV147">
            <v>0</v>
          </cell>
          <cell r="AW147">
            <v>0.1</v>
          </cell>
          <cell r="AX147">
            <v>0</v>
          </cell>
          <cell r="AY147">
            <v>0</v>
          </cell>
          <cell r="AZ147">
            <v>0</v>
          </cell>
          <cell r="BA147">
            <v>0</v>
          </cell>
          <cell r="BB147">
            <v>0</v>
          </cell>
          <cell r="BC147">
            <v>0</v>
          </cell>
          <cell r="BD147">
            <v>0.1</v>
          </cell>
          <cell r="BG147">
            <v>0</v>
          </cell>
          <cell r="BJ147">
            <v>0.3</v>
          </cell>
          <cell r="BM147">
            <v>0</v>
          </cell>
          <cell r="BP147">
            <v>0</v>
          </cell>
          <cell r="BQ147">
            <v>0</v>
          </cell>
          <cell r="BR147">
            <v>0</v>
          </cell>
          <cell r="BS147">
            <v>0</v>
          </cell>
          <cell r="BT147">
            <v>0.1</v>
          </cell>
          <cell r="BU147">
            <v>0</v>
          </cell>
          <cell r="BV147">
            <v>0</v>
          </cell>
          <cell r="BW147">
            <v>0.1</v>
          </cell>
          <cell r="BX147">
            <v>0.6</v>
          </cell>
          <cell r="BY147">
            <v>0.1</v>
          </cell>
          <cell r="BZ147">
            <v>0.1</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row>
        <row r="148">
          <cell r="D148">
            <v>3981</v>
          </cell>
          <cell r="G148">
            <v>14151</v>
          </cell>
          <cell r="J148">
            <v>5588</v>
          </cell>
          <cell r="M148">
            <v>8331</v>
          </cell>
          <cell r="N148">
            <v>5592</v>
          </cell>
          <cell r="O148">
            <v>12712</v>
          </cell>
          <cell r="P148">
            <v>12581</v>
          </cell>
          <cell r="Q148">
            <v>10523</v>
          </cell>
          <cell r="R148">
            <v>1605</v>
          </cell>
          <cell r="S148">
            <v>4380</v>
          </cell>
          <cell r="T148">
            <v>21365</v>
          </cell>
          <cell r="U148">
            <v>192910</v>
          </cell>
          <cell r="V148">
            <v>17255</v>
          </cell>
          <cell r="W148">
            <v>3046</v>
          </cell>
          <cell r="X148">
            <v>212890</v>
          </cell>
          <cell r="Y148">
            <v>0.3</v>
          </cell>
          <cell r="Z148">
            <v>0</v>
          </cell>
          <cell r="AA148">
            <v>0.3</v>
          </cell>
          <cell r="AB148">
            <v>0</v>
          </cell>
          <cell r="AC148">
            <v>-0.1</v>
          </cell>
          <cell r="AD148">
            <v>0</v>
          </cell>
          <cell r="AE148">
            <v>0</v>
          </cell>
          <cell r="AF148">
            <v>-0.1</v>
          </cell>
          <cell r="AG148">
            <v>0</v>
          </cell>
          <cell r="AH148">
            <v>-0.1</v>
          </cell>
          <cell r="AI148">
            <v>0</v>
          </cell>
          <cell r="AJ148">
            <v>0.1</v>
          </cell>
          <cell r="AK148">
            <v>0.1</v>
          </cell>
          <cell r="AL148">
            <v>0.1</v>
          </cell>
          <cell r="AM148">
            <v>0.1</v>
          </cell>
          <cell r="AN148">
            <v>0.3</v>
          </cell>
          <cell r="AO148">
            <v>0.1</v>
          </cell>
          <cell r="AP148">
            <v>0</v>
          </cell>
          <cell r="AQ148">
            <v>0</v>
          </cell>
          <cell r="AR148">
            <v>0.1</v>
          </cell>
          <cell r="AV148">
            <v>-0.1</v>
          </cell>
          <cell r="AW148">
            <v>0.1</v>
          </cell>
          <cell r="AX148">
            <v>0.1</v>
          </cell>
          <cell r="AY148">
            <v>0.1</v>
          </cell>
          <cell r="AZ148">
            <v>0</v>
          </cell>
          <cell r="BA148">
            <v>0</v>
          </cell>
          <cell r="BB148">
            <v>0</v>
          </cell>
          <cell r="BC148">
            <v>0</v>
          </cell>
          <cell r="BD148">
            <v>0.1</v>
          </cell>
          <cell r="BG148">
            <v>0</v>
          </cell>
          <cell r="BJ148">
            <v>0.2</v>
          </cell>
          <cell r="BM148">
            <v>0</v>
          </cell>
          <cell r="BP148">
            <v>0.1</v>
          </cell>
          <cell r="BQ148">
            <v>0</v>
          </cell>
          <cell r="BR148">
            <v>0</v>
          </cell>
          <cell r="BS148">
            <v>0</v>
          </cell>
          <cell r="BT148">
            <v>0</v>
          </cell>
          <cell r="BU148">
            <v>0</v>
          </cell>
          <cell r="BV148">
            <v>0</v>
          </cell>
          <cell r="BW148">
            <v>0.1</v>
          </cell>
          <cell r="BX148">
            <v>0.9</v>
          </cell>
          <cell r="BY148">
            <v>0.2</v>
          </cell>
          <cell r="BZ148">
            <v>1.8</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row>
        <row r="149">
          <cell r="D149">
            <v>3774</v>
          </cell>
          <cell r="G149">
            <v>14228</v>
          </cell>
          <cell r="J149">
            <v>6056</v>
          </cell>
          <cell r="M149">
            <v>9278</v>
          </cell>
          <cell r="N149">
            <v>6149</v>
          </cell>
          <cell r="O149">
            <v>13271</v>
          </cell>
          <cell r="P149">
            <v>12606</v>
          </cell>
          <cell r="Q149">
            <v>10282</v>
          </cell>
          <cell r="R149">
            <v>1605</v>
          </cell>
          <cell r="S149">
            <v>4256</v>
          </cell>
          <cell r="T149">
            <v>21571</v>
          </cell>
          <cell r="U149">
            <v>181851</v>
          </cell>
          <cell r="V149">
            <v>16478</v>
          </cell>
          <cell r="W149">
            <v>713</v>
          </cell>
          <cell r="X149">
            <v>198729</v>
          </cell>
          <cell r="Y149">
            <v>0.1</v>
          </cell>
          <cell r="Z149">
            <v>0</v>
          </cell>
          <cell r="AA149">
            <v>0</v>
          </cell>
          <cell r="AB149">
            <v>0</v>
          </cell>
          <cell r="AC149">
            <v>0.2</v>
          </cell>
          <cell r="AD149">
            <v>0</v>
          </cell>
          <cell r="AE149">
            <v>0</v>
          </cell>
          <cell r="AF149">
            <v>0.2</v>
          </cell>
          <cell r="AG149">
            <v>0.1</v>
          </cell>
          <cell r="AH149">
            <v>0.3</v>
          </cell>
          <cell r="AI149">
            <v>0</v>
          </cell>
          <cell r="AJ149">
            <v>0</v>
          </cell>
          <cell r="AK149">
            <v>0</v>
          </cell>
          <cell r="AL149">
            <v>0.1</v>
          </cell>
          <cell r="AM149">
            <v>0.1</v>
          </cell>
          <cell r="AN149">
            <v>0.1</v>
          </cell>
          <cell r="AO149">
            <v>-0.1</v>
          </cell>
          <cell r="AP149">
            <v>0</v>
          </cell>
          <cell r="AQ149">
            <v>0</v>
          </cell>
          <cell r="AR149">
            <v>0</v>
          </cell>
          <cell r="AV149">
            <v>0.2</v>
          </cell>
          <cell r="AW149">
            <v>0.1</v>
          </cell>
          <cell r="AX149">
            <v>0</v>
          </cell>
          <cell r="AY149">
            <v>0.1</v>
          </cell>
          <cell r="AZ149">
            <v>0</v>
          </cell>
          <cell r="BA149">
            <v>0</v>
          </cell>
          <cell r="BB149">
            <v>-0.1</v>
          </cell>
          <cell r="BC149">
            <v>0</v>
          </cell>
          <cell r="BD149">
            <v>0</v>
          </cell>
          <cell r="BG149">
            <v>0</v>
          </cell>
          <cell r="BJ149">
            <v>0</v>
          </cell>
          <cell r="BM149">
            <v>0.1</v>
          </cell>
          <cell r="BP149">
            <v>0.3</v>
          </cell>
          <cell r="BQ149">
            <v>0.2</v>
          </cell>
          <cell r="BR149">
            <v>0.1</v>
          </cell>
          <cell r="BS149">
            <v>0</v>
          </cell>
          <cell r="BT149">
            <v>-0.1</v>
          </cell>
          <cell r="BU149">
            <v>0</v>
          </cell>
          <cell r="BV149">
            <v>0</v>
          </cell>
          <cell r="BW149">
            <v>0.1</v>
          </cell>
          <cell r="BX149">
            <v>1.6</v>
          </cell>
          <cell r="BY149">
            <v>0.2</v>
          </cell>
          <cell r="BZ149">
            <v>1.7</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-0.3</v>
          </cell>
        </row>
        <row r="150">
          <cell r="D150">
            <v>4008</v>
          </cell>
          <cell r="G150">
            <v>14203</v>
          </cell>
          <cell r="J150">
            <v>6059</v>
          </cell>
          <cell r="M150">
            <v>9579</v>
          </cell>
          <cell r="N150">
            <v>6270</v>
          </cell>
          <cell r="O150">
            <v>13531</v>
          </cell>
          <cell r="P150">
            <v>12628</v>
          </cell>
          <cell r="Q150">
            <v>10879</v>
          </cell>
          <cell r="R150">
            <v>1610</v>
          </cell>
          <cell r="S150">
            <v>4343</v>
          </cell>
          <cell r="T150">
            <v>21795</v>
          </cell>
          <cell r="U150">
            <v>188132</v>
          </cell>
          <cell r="V150">
            <v>16940</v>
          </cell>
          <cell r="W150">
            <v>1511</v>
          </cell>
          <cell r="X150">
            <v>206276</v>
          </cell>
          <cell r="Y150">
            <v>-0.2</v>
          </cell>
          <cell r="Z150">
            <v>0</v>
          </cell>
          <cell r="AA150">
            <v>-0.2</v>
          </cell>
          <cell r="AB150">
            <v>0</v>
          </cell>
          <cell r="AC150">
            <v>0</v>
          </cell>
          <cell r="AD150">
            <v>0</v>
          </cell>
          <cell r="AE150">
            <v>0</v>
          </cell>
          <cell r="AF150">
            <v>0</v>
          </cell>
          <cell r="AG150">
            <v>-0.1</v>
          </cell>
          <cell r="AH150">
            <v>0</v>
          </cell>
          <cell r="AI150">
            <v>0.1</v>
          </cell>
          <cell r="AJ150">
            <v>0</v>
          </cell>
          <cell r="AK150">
            <v>0</v>
          </cell>
          <cell r="AL150">
            <v>0</v>
          </cell>
          <cell r="AM150">
            <v>0</v>
          </cell>
          <cell r="AN150">
            <v>0.1</v>
          </cell>
          <cell r="AO150">
            <v>0</v>
          </cell>
          <cell r="AP150">
            <v>0</v>
          </cell>
          <cell r="AQ150">
            <v>0</v>
          </cell>
          <cell r="AR150">
            <v>0</v>
          </cell>
          <cell r="AV150">
            <v>0.3</v>
          </cell>
          <cell r="AW150">
            <v>0.1</v>
          </cell>
          <cell r="AX150">
            <v>0</v>
          </cell>
          <cell r="AY150">
            <v>0.1</v>
          </cell>
          <cell r="AZ150">
            <v>0.1</v>
          </cell>
          <cell r="BA150">
            <v>0</v>
          </cell>
          <cell r="BB150">
            <v>0</v>
          </cell>
          <cell r="BC150">
            <v>0</v>
          </cell>
          <cell r="BD150">
            <v>0.1</v>
          </cell>
          <cell r="BG150">
            <v>0</v>
          </cell>
          <cell r="BJ150">
            <v>0</v>
          </cell>
          <cell r="BM150">
            <v>0.1</v>
          </cell>
          <cell r="BP150">
            <v>0.2</v>
          </cell>
          <cell r="BQ150">
            <v>0.1</v>
          </cell>
          <cell r="BR150">
            <v>0.1</v>
          </cell>
          <cell r="BS150">
            <v>0</v>
          </cell>
          <cell r="BT150">
            <v>0.1</v>
          </cell>
          <cell r="BU150">
            <v>0</v>
          </cell>
          <cell r="BV150">
            <v>0</v>
          </cell>
          <cell r="BW150">
            <v>0.1</v>
          </cell>
          <cell r="BX150">
            <v>1</v>
          </cell>
          <cell r="BY150">
            <v>0.1</v>
          </cell>
          <cell r="BZ150">
            <v>1.2</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0.3</v>
          </cell>
        </row>
        <row r="151">
          <cell r="B151">
            <v>1949</v>
          </cell>
          <cell r="C151">
            <v>2359</v>
          </cell>
          <cell r="D151">
            <v>4262</v>
          </cell>
          <cell r="E151">
            <v>7328</v>
          </cell>
          <cell r="F151">
            <v>7997</v>
          </cell>
          <cell r="G151">
            <v>14004</v>
          </cell>
          <cell r="H151">
            <v>1093</v>
          </cell>
          <cell r="I151">
            <v>5223</v>
          </cell>
          <cell r="J151">
            <v>6371</v>
          </cell>
          <cell r="K151">
            <v>1105</v>
          </cell>
          <cell r="L151">
            <v>10848</v>
          </cell>
          <cell r="M151">
            <v>10421</v>
          </cell>
          <cell r="N151">
            <v>6737</v>
          </cell>
          <cell r="O151">
            <v>14031</v>
          </cell>
          <cell r="P151">
            <v>12622</v>
          </cell>
          <cell r="Q151">
            <v>11911</v>
          </cell>
          <cell r="R151">
            <v>1649</v>
          </cell>
          <cell r="S151">
            <v>4471</v>
          </cell>
          <cell r="T151">
            <v>22060</v>
          </cell>
          <cell r="U151">
            <v>194055</v>
          </cell>
          <cell r="V151">
            <v>18198</v>
          </cell>
          <cell r="W151">
            <v>-1271</v>
          </cell>
          <cell r="X151">
            <v>210657</v>
          </cell>
          <cell r="Y151">
            <v>-0.3</v>
          </cell>
          <cell r="Z151">
            <v>0</v>
          </cell>
          <cell r="AA151">
            <v>-0.3</v>
          </cell>
          <cell r="AB151">
            <v>0</v>
          </cell>
          <cell r="AC151">
            <v>0.1</v>
          </cell>
          <cell r="AD151">
            <v>0</v>
          </cell>
          <cell r="AE151">
            <v>-0.1</v>
          </cell>
          <cell r="AF151">
            <v>0.1</v>
          </cell>
          <cell r="AG151">
            <v>0.1</v>
          </cell>
          <cell r="AH151">
            <v>0.2</v>
          </cell>
          <cell r="AI151">
            <v>0</v>
          </cell>
          <cell r="AJ151">
            <v>0</v>
          </cell>
          <cell r="AK151">
            <v>0</v>
          </cell>
          <cell r="AL151">
            <v>0</v>
          </cell>
          <cell r="AM151">
            <v>0.1</v>
          </cell>
          <cell r="AN151">
            <v>0.1</v>
          </cell>
          <cell r="AO151">
            <v>0</v>
          </cell>
          <cell r="AP151">
            <v>0</v>
          </cell>
          <cell r="AQ151">
            <v>0</v>
          </cell>
          <cell r="AR151">
            <v>0.1</v>
          </cell>
          <cell r="AV151">
            <v>0</v>
          </cell>
          <cell r="AW151">
            <v>0.1</v>
          </cell>
          <cell r="AX151">
            <v>0</v>
          </cell>
          <cell r="AY151">
            <v>0.1</v>
          </cell>
          <cell r="AZ151">
            <v>0</v>
          </cell>
          <cell r="BA151">
            <v>0</v>
          </cell>
          <cell r="BB151">
            <v>0</v>
          </cell>
          <cell r="BC151">
            <v>0.1</v>
          </cell>
          <cell r="BD151">
            <v>0.1</v>
          </cell>
          <cell r="BG151">
            <v>0.1</v>
          </cell>
          <cell r="BJ151">
            <v>-0.1</v>
          </cell>
          <cell r="BM151">
            <v>0.1</v>
          </cell>
          <cell r="BP151">
            <v>0.3</v>
          </cell>
          <cell r="BQ151">
            <v>0.2</v>
          </cell>
          <cell r="BR151">
            <v>0.3</v>
          </cell>
          <cell r="BS151">
            <v>0</v>
          </cell>
          <cell r="BT151">
            <v>0.2</v>
          </cell>
          <cell r="BU151">
            <v>0</v>
          </cell>
          <cell r="BV151">
            <v>0</v>
          </cell>
          <cell r="BW151">
            <v>0.1</v>
          </cell>
          <cell r="BX151">
            <v>1.4</v>
          </cell>
          <cell r="BY151">
            <v>0.5</v>
          </cell>
          <cell r="BZ151">
            <v>0.8</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-0.1</v>
          </cell>
        </row>
        <row r="152">
          <cell r="B152">
            <v>2015</v>
          </cell>
          <cell r="C152">
            <v>2484</v>
          </cell>
          <cell r="D152">
            <v>4403</v>
          </cell>
          <cell r="E152">
            <v>7366</v>
          </cell>
          <cell r="F152">
            <v>7822</v>
          </cell>
          <cell r="G152">
            <v>13818</v>
          </cell>
          <cell r="H152">
            <v>1036</v>
          </cell>
          <cell r="I152">
            <v>4951</v>
          </cell>
          <cell r="J152">
            <v>6062</v>
          </cell>
          <cell r="K152">
            <v>1048</v>
          </cell>
          <cell r="L152">
            <v>10270</v>
          </cell>
          <cell r="M152">
            <v>10150</v>
          </cell>
          <cell r="N152">
            <v>6495</v>
          </cell>
          <cell r="O152">
            <v>13345</v>
          </cell>
          <cell r="P152">
            <v>12640</v>
          </cell>
          <cell r="Q152">
            <v>10944</v>
          </cell>
          <cell r="R152">
            <v>1696</v>
          </cell>
          <cell r="S152">
            <v>4622</v>
          </cell>
          <cell r="T152">
            <v>22262</v>
          </cell>
          <cell r="U152">
            <v>199463</v>
          </cell>
          <cell r="V152">
            <v>18793</v>
          </cell>
          <cell r="W152">
            <v>2917</v>
          </cell>
          <cell r="X152">
            <v>220851</v>
          </cell>
          <cell r="Y152">
            <v>-0.2</v>
          </cell>
          <cell r="Z152">
            <v>0</v>
          </cell>
          <cell r="AA152">
            <v>-0.2</v>
          </cell>
          <cell r="AB152">
            <v>0</v>
          </cell>
          <cell r="AC152">
            <v>0</v>
          </cell>
          <cell r="AD152">
            <v>0</v>
          </cell>
          <cell r="AE152">
            <v>0</v>
          </cell>
          <cell r="AF152">
            <v>0</v>
          </cell>
          <cell r="AG152">
            <v>0</v>
          </cell>
          <cell r="AH152">
            <v>0</v>
          </cell>
          <cell r="AI152">
            <v>0</v>
          </cell>
          <cell r="AJ152">
            <v>-0.1</v>
          </cell>
          <cell r="AK152">
            <v>0</v>
          </cell>
          <cell r="AL152">
            <v>0</v>
          </cell>
          <cell r="AM152">
            <v>0</v>
          </cell>
          <cell r="AN152">
            <v>-0.1</v>
          </cell>
          <cell r="AO152">
            <v>0</v>
          </cell>
          <cell r="AP152">
            <v>0</v>
          </cell>
          <cell r="AQ152">
            <v>0</v>
          </cell>
          <cell r="AR152">
            <v>0</v>
          </cell>
          <cell r="AS152">
            <v>0</v>
          </cell>
          <cell r="AT152">
            <v>0.2</v>
          </cell>
          <cell r="AU152">
            <v>0.1</v>
          </cell>
          <cell r="AV152">
            <v>0.1</v>
          </cell>
          <cell r="AW152">
            <v>0.1</v>
          </cell>
          <cell r="AX152">
            <v>0</v>
          </cell>
          <cell r="AY152">
            <v>0</v>
          </cell>
          <cell r="AZ152">
            <v>0</v>
          </cell>
          <cell r="BA152">
            <v>0</v>
          </cell>
          <cell r="BB152">
            <v>0</v>
          </cell>
          <cell r="BC152">
            <v>0</v>
          </cell>
          <cell r="BD152">
            <v>0.1</v>
          </cell>
          <cell r="BE152">
            <v>0</v>
          </cell>
          <cell r="BF152">
            <v>0</v>
          </cell>
          <cell r="BG152">
            <v>0</v>
          </cell>
          <cell r="BH152">
            <v>0</v>
          </cell>
          <cell r="BI152">
            <v>-0.1</v>
          </cell>
          <cell r="BJ152">
            <v>-0.1</v>
          </cell>
          <cell r="BK152">
            <v>0</v>
          </cell>
          <cell r="BL152">
            <v>0</v>
          </cell>
          <cell r="BM152">
            <v>0</v>
          </cell>
          <cell r="BN152">
            <v>0</v>
          </cell>
          <cell r="BO152">
            <v>-0.1</v>
          </cell>
          <cell r="BP152">
            <v>0.1</v>
          </cell>
          <cell r="BQ152">
            <v>0</v>
          </cell>
          <cell r="BR152">
            <v>-0.2</v>
          </cell>
          <cell r="BS152">
            <v>0</v>
          </cell>
          <cell r="BT152">
            <v>0</v>
          </cell>
          <cell r="BU152">
            <v>0</v>
          </cell>
          <cell r="BV152">
            <v>0</v>
          </cell>
          <cell r="BW152">
            <v>0.1</v>
          </cell>
          <cell r="BX152">
            <v>0</v>
          </cell>
          <cell r="BY152">
            <v>-0.1</v>
          </cell>
          <cell r="BZ152">
            <v>0.9</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-0.1</v>
          </cell>
        </row>
        <row r="153">
          <cell r="B153">
            <v>2010</v>
          </cell>
          <cell r="C153">
            <v>2241</v>
          </cell>
          <cell r="D153">
            <v>4248</v>
          </cell>
          <cell r="E153">
            <v>7354</v>
          </cell>
          <cell r="F153">
            <v>7747</v>
          </cell>
          <cell r="G153">
            <v>13682</v>
          </cell>
          <cell r="H153">
            <v>1106</v>
          </cell>
          <cell r="I153">
            <v>5296</v>
          </cell>
          <cell r="J153">
            <v>6497</v>
          </cell>
          <cell r="K153">
            <v>1124</v>
          </cell>
          <cell r="L153">
            <v>10922</v>
          </cell>
          <cell r="M153">
            <v>10986</v>
          </cell>
          <cell r="N153">
            <v>6986</v>
          </cell>
          <cell r="O153">
            <v>13582</v>
          </cell>
          <cell r="P153">
            <v>12681</v>
          </cell>
          <cell r="Q153">
            <v>10965</v>
          </cell>
          <cell r="R153">
            <v>1698</v>
          </cell>
          <cell r="S153">
            <v>4602</v>
          </cell>
          <cell r="T153">
            <v>22408</v>
          </cell>
          <cell r="U153">
            <v>187616</v>
          </cell>
          <cell r="V153">
            <v>17720</v>
          </cell>
          <cell r="W153">
            <v>-810</v>
          </cell>
          <cell r="X153">
            <v>204236</v>
          </cell>
          <cell r="Y153">
            <v>-0.2</v>
          </cell>
          <cell r="Z153">
            <v>0</v>
          </cell>
          <cell r="AA153">
            <v>-0.2</v>
          </cell>
          <cell r="AB153">
            <v>0</v>
          </cell>
          <cell r="AC153">
            <v>0</v>
          </cell>
          <cell r="AD153">
            <v>0</v>
          </cell>
          <cell r="AE153">
            <v>0</v>
          </cell>
          <cell r="AF153">
            <v>0</v>
          </cell>
          <cell r="AG153">
            <v>0</v>
          </cell>
          <cell r="AH153">
            <v>0</v>
          </cell>
          <cell r="AI153">
            <v>-0.1</v>
          </cell>
          <cell r="AJ153">
            <v>0</v>
          </cell>
          <cell r="AK153">
            <v>0</v>
          </cell>
          <cell r="AL153">
            <v>0</v>
          </cell>
          <cell r="AM153">
            <v>0</v>
          </cell>
          <cell r="AN153">
            <v>-0.1</v>
          </cell>
          <cell r="AO153">
            <v>0</v>
          </cell>
          <cell r="AP153">
            <v>0</v>
          </cell>
          <cell r="AQ153">
            <v>0</v>
          </cell>
          <cell r="AR153">
            <v>-0.1</v>
          </cell>
          <cell r="AS153">
            <v>0</v>
          </cell>
          <cell r="AT153">
            <v>-0.1</v>
          </cell>
          <cell r="AU153">
            <v>-0.1</v>
          </cell>
          <cell r="AV153">
            <v>-0.2</v>
          </cell>
          <cell r="AW153">
            <v>0.1</v>
          </cell>
          <cell r="AX153">
            <v>0.1</v>
          </cell>
          <cell r="AY153">
            <v>0</v>
          </cell>
          <cell r="AZ153">
            <v>0</v>
          </cell>
          <cell r="BA153">
            <v>0</v>
          </cell>
          <cell r="BB153">
            <v>0</v>
          </cell>
          <cell r="BC153">
            <v>0</v>
          </cell>
          <cell r="BD153">
            <v>0</v>
          </cell>
          <cell r="BE153">
            <v>0</v>
          </cell>
          <cell r="BF153">
            <v>0</v>
          </cell>
          <cell r="BG153">
            <v>0.1</v>
          </cell>
          <cell r="BH153">
            <v>0</v>
          </cell>
          <cell r="BI153">
            <v>0</v>
          </cell>
          <cell r="BJ153">
            <v>-0.1</v>
          </cell>
          <cell r="BK153">
            <v>0</v>
          </cell>
          <cell r="BL153">
            <v>0.1</v>
          </cell>
          <cell r="BM153">
            <v>0.1</v>
          </cell>
          <cell r="BN153">
            <v>0</v>
          </cell>
          <cell r="BO153">
            <v>0.1</v>
          </cell>
          <cell r="BP153">
            <v>0.2</v>
          </cell>
          <cell r="BQ153">
            <v>0.1</v>
          </cell>
          <cell r="BR153">
            <v>0</v>
          </cell>
          <cell r="BS153">
            <v>0</v>
          </cell>
          <cell r="BT153">
            <v>0.1</v>
          </cell>
          <cell r="BU153">
            <v>0</v>
          </cell>
          <cell r="BV153">
            <v>0</v>
          </cell>
          <cell r="BW153">
            <v>0.1</v>
          </cell>
          <cell r="BX153">
            <v>0.2</v>
          </cell>
          <cell r="BY153">
            <v>0.1</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-0.1</v>
          </cell>
        </row>
        <row r="154">
          <cell r="B154">
            <v>2163</v>
          </cell>
          <cell r="C154">
            <v>2410</v>
          </cell>
          <cell r="D154">
            <v>4534</v>
          </cell>
          <cell r="E154">
            <v>7389</v>
          </cell>
          <cell r="F154">
            <v>7951</v>
          </cell>
          <cell r="G154">
            <v>13817</v>
          </cell>
          <cell r="H154">
            <v>1091</v>
          </cell>
          <cell r="I154">
            <v>5235</v>
          </cell>
          <cell r="J154">
            <v>6421</v>
          </cell>
          <cell r="K154">
            <v>1117</v>
          </cell>
          <cell r="L154">
            <v>10682</v>
          </cell>
          <cell r="M154">
            <v>10816</v>
          </cell>
          <cell r="N154">
            <v>6859</v>
          </cell>
          <cell r="O154">
            <v>13641</v>
          </cell>
          <cell r="P154">
            <v>12742</v>
          </cell>
          <cell r="Q154">
            <v>11288</v>
          </cell>
          <cell r="R154">
            <v>1688</v>
          </cell>
          <cell r="S154">
            <v>4661</v>
          </cell>
          <cell r="T154">
            <v>22498</v>
          </cell>
          <cell r="U154">
            <v>193876</v>
          </cell>
          <cell r="V154">
            <v>18241</v>
          </cell>
          <cell r="W154">
            <v>-837</v>
          </cell>
          <cell r="X154">
            <v>210997</v>
          </cell>
          <cell r="Y154">
            <v>0.4</v>
          </cell>
          <cell r="Z154">
            <v>0</v>
          </cell>
          <cell r="AA154">
            <v>0.3</v>
          </cell>
          <cell r="AB154">
            <v>0</v>
          </cell>
          <cell r="AC154">
            <v>0</v>
          </cell>
          <cell r="AD154">
            <v>0</v>
          </cell>
          <cell r="AE154">
            <v>0</v>
          </cell>
          <cell r="AF154">
            <v>0</v>
          </cell>
          <cell r="AG154">
            <v>0.1</v>
          </cell>
          <cell r="AH154">
            <v>0.1</v>
          </cell>
          <cell r="AI154">
            <v>0</v>
          </cell>
          <cell r="AJ154">
            <v>0.1</v>
          </cell>
          <cell r="AK154">
            <v>0</v>
          </cell>
          <cell r="AL154">
            <v>0</v>
          </cell>
          <cell r="AM154">
            <v>0</v>
          </cell>
          <cell r="AN154">
            <v>0.1</v>
          </cell>
          <cell r="AO154">
            <v>0</v>
          </cell>
          <cell r="AP154">
            <v>0</v>
          </cell>
          <cell r="AQ154">
            <v>0</v>
          </cell>
          <cell r="AR154">
            <v>0</v>
          </cell>
          <cell r="AS154">
            <v>0</v>
          </cell>
          <cell r="AT154">
            <v>0</v>
          </cell>
          <cell r="AU154">
            <v>0.1</v>
          </cell>
          <cell r="AV154">
            <v>0.1</v>
          </cell>
          <cell r="AW154">
            <v>0.1</v>
          </cell>
          <cell r="AX154">
            <v>0.1</v>
          </cell>
          <cell r="AY154">
            <v>0</v>
          </cell>
          <cell r="AZ154">
            <v>0</v>
          </cell>
          <cell r="BA154">
            <v>0</v>
          </cell>
          <cell r="BB154">
            <v>0</v>
          </cell>
          <cell r="BC154">
            <v>0.1</v>
          </cell>
          <cell r="BD154">
            <v>0.1</v>
          </cell>
          <cell r="BE154">
            <v>0.1</v>
          </cell>
          <cell r="BF154">
            <v>0.1</v>
          </cell>
          <cell r="BG154">
            <v>0</v>
          </cell>
          <cell r="BH154">
            <v>0</v>
          </cell>
          <cell r="BI154">
            <v>0.1</v>
          </cell>
          <cell r="BJ154">
            <v>0.1</v>
          </cell>
          <cell r="BK154">
            <v>0</v>
          </cell>
          <cell r="BL154">
            <v>0</v>
          </cell>
          <cell r="BM154">
            <v>0</v>
          </cell>
          <cell r="BN154">
            <v>0</v>
          </cell>
          <cell r="BO154">
            <v>0</v>
          </cell>
          <cell r="BP154">
            <v>0</v>
          </cell>
          <cell r="BQ154">
            <v>0</v>
          </cell>
          <cell r="BR154">
            <v>0</v>
          </cell>
          <cell r="BS154">
            <v>0</v>
          </cell>
          <cell r="BT154">
            <v>-0.1</v>
          </cell>
          <cell r="BU154">
            <v>0</v>
          </cell>
          <cell r="BV154">
            <v>0</v>
          </cell>
          <cell r="BW154">
            <v>0</v>
          </cell>
          <cell r="BX154">
            <v>1</v>
          </cell>
          <cell r="BY154">
            <v>0.1</v>
          </cell>
          <cell r="BZ154">
            <v>0.3</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-0.1</v>
          </cell>
        </row>
        <row r="155">
          <cell r="B155">
            <v>2167</v>
          </cell>
          <cell r="C155">
            <v>2421</v>
          </cell>
          <cell r="D155">
            <v>4538</v>
          </cell>
          <cell r="E155">
            <v>7436</v>
          </cell>
          <cell r="F155">
            <v>8078</v>
          </cell>
          <cell r="G155">
            <v>14011</v>
          </cell>
          <cell r="H155">
            <v>1117</v>
          </cell>
          <cell r="I155">
            <v>5398</v>
          </cell>
          <cell r="J155">
            <v>6597</v>
          </cell>
          <cell r="K155">
            <v>1161</v>
          </cell>
          <cell r="L155">
            <v>10835</v>
          </cell>
          <cell r="M155">
            <v>10935</v>
          </cell>
          <cell r="N155">
            <v>6953</v>
          </cell>
          <cell r="O155">
            <v>13680</v>
          </cell>
          <cell r="P155">
            <v>12801</v>
          </cell>
          <cell r="Q155">
            <v>12242</v>
          </cell>
          <cell r="R155">
            <v>1649</v>
          </cell>
          <cell r="S155">
            <v>4710</v>
          </cell>
          <cell r="T155">
            <v>22532</v>
          </cell>
          <cell r="U155">
            <v>198901</v>
          </cell>
          <cell r="V155">
            <v>18279</v>
          </cell>
          <cell r="W155">
            <v>-879</v>
          </cell>
          <cell r="X155">
            <v>216030</v>
          </cell>
          <cell r="Y155">
            <v>0.3</v>
          </cell>
          <cell r="Z155">
            <v>0</v>
          </cell>
          <cell r="AA155">
            <v>0.4</v>
          </cell>
          <cell r="AB155">
            <v>0</v>
          </cell>
          <cell r="AC155">
            <v>0</v>
          </cell>
          <cell r="AD155">
            <v>0</v>
          </cell>
          <cell r="AE155">
            <v>0.1</v>
          </cell>
          <cell r="AF155">
            <v>0.2</v>
          </cell>
          <cell r="AG155">
            <v>0.1</v>
          </cell>
          <cell r="AH155">
            <v>0.2</v>
          </cell>
          <cell r="AI155">
            <v>0.1</v>
          </cell>
          <cell r="AJ155">
            <v>-0.1</v>
          </cell>
          <cell r="AK155">
            <v>0</v>
          </cell>
          <cell r="AL155">
            <v>0</v>
          </cell>
          <cell r="AM155">
            <v>0</v>
          </cell>
          <cell r="AN155">
            <v>0.1</v>
          </cell>
          <cell r="AO155">
            <v>0</v>
          </cell>
          <cell r="AP155">
            <v>0</v>
          </cell>
          <cell r="AQ155">
            <v>0</v>
          </cell>
          <cell r="AR155">
            <v>0.1</v>
          </cell>
          <cell r="AS155">
            <v>0</v>
          </cell>
          <cell r="AT155">
            <v>0.1</v>
          </cell>
          <cell r="AU155">
            <v>0.1</v>
          </cell>
          <cell r="AV155">
            <v>0.1</v>
          </cell>
          <cell r="AW155">
            <v>0.1</v>
          </cell>
          <cell r="AX155">
            <v>0</v>
          </cell>
          <cell r="AY155">
            <v>0</v>
          </cell>
          <cell r="AZ155">
            <v>0.1</v>
          </cell>
          <cell r="BA155">
            <v>0</v>
          </cell>
          <cell r="BB155">
            <v>0</v>
          </cell>
          <cell r="BC155">
            <v>0.1</v>
          </cell>
          <cell r="BD155">
            <v>0.1</v>
          </cell>
          <cell r="BE155">
            <v>0</v>
          </cell>
          <cell r="BF155">
            <v>0</v>
          </cell>
          <cell r="BG155">
            <v>0</v>
          </cell>
          <cell r="BH155">
            <v>0</v>
          </cell>
          <cell r="BI155">
            <v>0</v>
          </cell>
          <cell r="BJ155">
            <v>0.1</v>
          </cell>
          <cell r="BK155">
            <v>0</v>
          </cell>
          <cell r="BL155">
            <v>0</v>
          </cell>
          <cell r="BM155">
            <v>0</v>
          </cell>
          <cell r="BN155">
            <v>0</v>
          </cell>
          <cell r="BO155">
            <v>0</v>
          </cell>
          <cell r="BP155">
            <v>-0.1</v>
          </cell>
          <cell r="BQ155">
            <v>0</v>
          </cell>
          <cell r="BR155">
            <v>0</v>
          </cell>
          <cell r="BS155">
            <v>0</v>
          </cell>
          <cell r="BT155">
            <v>0.1</v>
          </cell>
          <cell r="BU155">
            <v>0</v>
          </cell>
          <cell r="BV155">
            <v>0</v>
          </cell>
          <cell r="BW155">
            <v>0</v>
          </cell>
          <cell r="BX155">
            <v>1.4</v>
          </cell>
          <cell r="BY155">
            <v>-0.1</v>
          </cell>
          <cell r="BZ155">
            <v>2.2999999999999998</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0.1</v>
          </cell>
        </row>
        <row r="156">
          <cell r="B156">
            <v>2159</v>
          </cell>
          <cell r="C156">
            <v>2568</v>
          </cell>
          <cell r="D156">
            <v>4668</v>
          </cell>
          <cell r="E156">
            <v>7612</v>
          </cell>
          <cell r="F156">
            <v>8213</v>
          </cell>
          <cell r="G156">
            <v>14340</v>
          </cell>
          <cell r="H156">
            <v>1087</v>
          </cell>
          <cell r="I156">
            <v>5267</v>
          </cell>
          <cell r="J156">
            <v>6427</v>
          </cell>
          <cell r="K156">
            <v>1141</v>
          </cell>
          <cell r="L156">
            <v>10448</v>
          </cell>
          <cell r="M156">
            <v>10524</v>
          </cell>
          <cell r="N156">
            <v>6674</v>
          </cell>
          <cell r="O156">
            <v>13684</v>
          </cell>
          <cell r="P156">
            <v>12864</v>
          </cell>
          <cell r="Q156">
            <v>11501</v>
          </cell>
          <cell r="R156">
            <v>1676</v>
          </cell>
          <cell r="S156">
            <v>4828</v>
          </cell>
          <cell r="T156">
            <v>22650</v>
          </cell>
          <cell r="U156">
            <v>210038</v>
          </cell>
          <cell r="V156">
            <v>19563</v>
          </cell>
          <cell r="W156">
            <v>1769</v>
          </cell>
          <cell r="X156">
            <v>231040</v>
          </cell>
          <cell r="Y156">
            <v>0.1</v>
          </cell>
          <cell r="Z156">
            <v>0</v>
          </cell>
          <cell r="AA156">
            <v>0.1</v>
          </cell>
          <cell r="AB156">
            <v>0</v>
          </cell>
          <cell r="AC156">
            <v>0</v>
          </cell>
          <cell r="AD156">
            <v>0</v>
          </cell>
          <cell r="AE156">
            <v>0</v>
          </cell>
          <cell r="AF156">
            <v>0</v>
          </cell>
          <cell r="AG156">
            <v>0</v>
          </cell>
          <cell r="AH156">
            <v>0</v>
          </cell>
          <cell r="AI156">
            <v>0</v>
          </cell>
          <cell r="AJ156">
            <v>0.1</v>
          </cell>
          <cell r="AK156">
            <v>0</v>
          </cell>
          <cell r="AL156">
            <v>0.1</v>
          </cell>
          <cell r="AM156">
            <v>-0.1</v>
          </cell>
          <cell r="AN156">
            <v>0.2</v>
          </cell>
          <cell r="AO156">
            <v>0</v>
          </cell>
          <cell r="AP156">
            <v>0</v>
          </cell>
          <cell r="AQ156">
            <v>0</v>
          </cell>
          <cell r="AR156">
            <v>0</v>
          </cell>
          <cell r="AS156">
            <v>-0.1</v>
          </cell>
          <cell r="AT156">
            <v>0</v>
          </cell>
          <cell r="AU156">
            <v>0</v>
          </cell>
          <cell r="AV156">
            <v>0.1</v>
          </cell>
          <cell r="AW156">
            <v>0.1</v>
          </cell>
          <cell r="AX156">
            <v>0</v>
          </cell>
          <cell r="AY156">
            <v>0</v>
          </cell>
          <cell r="AZ156">
            <v>0</v>
          </cell>
          <cell r="BA156">
            <v>0</v>
          </cell>
          <cell r="BB156">
            <v>0</v>
          </cell>
          <cell r="BC156">
            <v>0</v>
          </cell>
          <cell r="BD156">
            <v>0.1</v>
          </cell>
          <cell r="BE156">
            <v>0</v>
          </cell>
          <cell r="BF156">
            <v>0</v>
          </cell>
          <cell r="BG156">
            <v>0</v>
          </cell>
          <cell r="BH156">
            <v>0.1</v>
          </cell>
          <cell r="BI156">
            <v>0.1</v>
          </cell>
          <cell r="BJ156">
            <v>0.2</v>
          </cell>
          <cell r="BK156">
            <v>0</v>
          </cell>
          <cell r="BL156">
            <v>0</v>
          </cell>
          <cell r="BM156">
            <v>0.1</v>
          </cell>
          <cell r="BN156">
            <v>0</v>
          </cell>
          <cell r="BO156">
            <v>0</v>
          </cell>
          <cell r="BP156">
            <v>0</v>
          </cell>
          <cell r="BQ156">
            <v>0</v>
          </cell>
          <cell r="BR156">
            <v>0.1</v>
          </cell>
          <cell r="BS156">
            <v>0</v>
          </cell>
          <cell r="BT156">
            <v>0.1</v>
          </cell>
          <cell r="BU156">
            <v>0</v>
          </cell>
          <cell r="BV156">
            <v>0</v>
          </cell>
          <cell r="BW156">
            <v>0.1</v>
          </cell>
          <cell r="BX156">
            <v>1.1000000000000001</v>
          </cell>
          <cell r="BY156">
            <v>0.1</v>
          </cell>
          <cell r="BZ156">
            <v>0.1</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row>
        <row r="157">
          <cell r="B157">
            <v>2110</v>
          </cell>
          <cell r="C157">
            <v>2399</v>
          </cell>
          <cell r="D157">
            <v>4479</v>
          </cell>
          <cell r="E157">
            <v>7763</v>
          </cell>
          <cell r="F157">
            <v>8310</v>
          </cell>
          <cell r="G157">
            <v>14602</v>
          </cell>
          <cell r="H157">
            <v>1118</v>
          </cell>
          <cell r="I157">
            <v>5413</v>
          </cell>
          <cell r="J157">
            <v>6603</v>
          </cell>
          <cell r="K157">
            <v>1180</v>
          </cell>
          <cell r="L157">
            <v>10653</v>
          </cell>
          <cell r="M157">
            <v>10729</v>
          </cell>
          <cell r="N157">
            <v>6755</v>
          </cell>
          <cell r="O157">
            <v>13905</v>
          </cell>
          <cell r="P157">
            <v>12955</v>
          </cell>
          <cell r="Q157">
            <v>11511</v>
          </cell>
          <cell r="R157">
            <v>1684</v>
          </cell>
          <cell r="S157">
            <v>4815</v>
          </cell>
          <cell r="T157">
            <v>22842</v>
          </cell>
          <cell r="U157">
            <v>196543</v>
          </cell>
          <cell r="V157">
            <v>18166</v>
          </cell>
          <cell r="W157">
            <v>-2006</v>
          </cell>
          <cell r="X157">
            <v>212406</v>
          </cell>
          <cell r="Y157">
            <v>0</v>
          </cell>
          <cell r="Z157">
            <v>0</v>
          </cell>
          <cell r="AA157">
            <v>0</v>
          </cell>
          <cell r="AB157">
            <v>0</v>
          </cell>
          <cell r="AC157">
            <v>0.1</v>
          </cell>
          <cell r="AD157">
            <v>0</v>
          </cell>
          <cell r="AE157">
            <v>0.1</v>
          </cell>
          <cell r="AF157">
            <v>0.2</v>
          </cell>
          <cell r="AG157">
            <v>0</v>
          </cell>
          <cell r="AH157">
            <v>0.2</v>
          </cell>
          <cell r="AI157">
            <v>0.1</v>
          </cell>
          <cell r="AJ157">
            <v>0.2</v>
          </cell>
          <cell r="AK157">
            <v>0.1</v>
          </cell>
          <cell r="AL157">
            <v>0</v>
          </cell>
          <cell r="AM157">
            <v>0</v>
          </cell>
          <cell r="AN157">
            <v>0.2</v>
          </cell>
          <cell r="AO157">
            <v>0</v>
          </cell>
          <cell r="AP157">
            <v>0</v>
          </cell>
          <cell r="AQ157">
            <v>0</v>
          </cell>
          <cell r="AR157">
            <v>0</v>
          </cell>
          <cell r="AS157">
            <v>-0.1</v>
          </cell>
          <cell r="AT157">
            <v>0</v>
          </cell>
          <cell r="AU157">
            <v>-0.1</v>
          </cell>
          <cell r="AV157">
            <v>-0.1</v>
          </cell>
          <cell r="AW157">
            <v>0.1</v>
          </cell>
          <cell r="AX157">
            <v>0</v>
          </cell>
          <cell r="AY157">
            <v>0</v>
          </cell>
          <cell r="AZ157">
            <v>0</v>
          </cell>
          <cell r="BA157">
            <v>0</v>
          </cell>
          <cell r="BB157">
            <v>0</v>
          </cell>
          <cell r="BC157">
            <v>0</v>
          </cell>
          <cell r="BD157">
            <v>0.1</v>
          </cell>
          <cell r="BE157">
            <v>0</v>
          </cell>
          <cell r="BF157">
            <v>0</v>
          </cell>
          <cell r="BG157">
            <v>0</v>
          </cell>
          <cell r="BH157">
            <v>0.1</v>
          </cell>
          <cell r="BI157">
            <v>0.1</v>
          </cell>
          <cell r="BJ157">
            <v>0.1</v>
          </cell>
          <cell r="BK157">
            <v>0</v>
          </cell>
          <cell r="BL157">
            <v>0</v>
          </cell>
          <cell r="BM157">
            <v>0</v>
          </cell>
          <cell r="BN157">
            <v>0</v>
          </cell>
          <cell r="BO157">
            <v>-0.1</v>
          </cell>
          <cell r="BP157">
            <v>-0.1</v>
          </cell>
          <cell r="BQ157">
            <v>-0.1</v>
          </cell>
          <cell r="BR157">
            <v>0.2</v>
          </cell>
          <cell r="BS157">
            <v>0</v>
          </cell>
          <cell r="BT157">
            <v>0.1</v>
          </cell>
          <cell r="BU157">
            <v>0</v>
          </cell>
          <cell r="BV157">
            <v>0</v>
          </cell>
          <cell r="BW157">
            <v>0.1</v>
          </cell>
          <cell r="BX157">
            <v>1.1000000000000001</v>
          </cell>
          <cell r="BY157">
            <v>0.1</v>
          </cell>
          <cell r="BZ157">
            <v>1.7</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0.2</v>
          </cell>
        </row>
        <row r="158">
          <cell r="B158">
            <v>2233</v>
          </cell>
          <cell r="C158">
            <v>2515</v>
          </cell>
          <cell r="D158">
            <v>4722</v>
          </cell>
          <cell r="E158">
            <v>7810</v>
          </cell>
          <cell r="F158">
            <v>8384</v>
          </cell>
          <cell r="G158">
            <v>14698</v>
          </cell>
          <cell r="H158">
            <v>1131</v>
          </cell>
          <cell r="I158">
            <v>5454</v>
          </cell>
          <cell r="J158">
            <v>6660</v>
          </cell>
          <cell r="K158">
            <v>1196</v>
          </cell>
          <cell r="L158">
            <v>10694</v>
          </cell>
          <cell r="M158">
            <v>10790</v>
          </cell>
          <cell r="N158">
            <v>6712</v>
          </cell>
          <cell r="O158">
            <v>13512</v>
          </cell>
          <cell r="P158">
            <v>13076</v>
          </cell>
          <cell r="Q158">
            <v>12309</v>
          </cell>
          <cell r="R158">
            <v>1688</v>
          </cell>
          <cell r="S158">
            <v>4866</v>
          </cell>
          <cell r="T158">
            <v>23110</v>
          </cell>
          <cell r="U158">
            <v>200721</v>
          </cell>
          <cell r="V158">
            <v>18569</v>
          </cell>
          <cell r="W158">
            <v>1116</v>
          </cell>
          <cell r="X158">
            <v>220107</v>
          </cell>
          <cell r="Y158">
            <v>0</v>
          </cell>
          <cell r="Z158">
            <v>0</v>
          </cell>
          <cell r="AA158">
            <v>-0.1</v>
          </cell>
          <cell r="AB158">
            <v>0</v>
          </cell>
          <cell r="AC158">
            <v>0.1</v>
          </cell>
          <cell r="AD158">
            <v>0</v>
          </cell>
          <cell r="AE158">
            <v>0</v>
          </cell>
          <cell r="AF158">
            <v>0.1</v>
          </cell>
          <cell r="AG158">
            <v>0</v>
          </cell>
          <cell r="AH158">
            <v>0.1</v>
          </cell>
          <cell r="AI158">
            <v>-0.1</v>
          </cell>
          <cell r="AJ158">
            <v>0</v>
          </cell>
          <cell r="AK158">
            <v>-0.1</v>
          </cell>
          <cell r="AL158">
            <v>0</v>
          </cell>
          <cell r="AM158">
            <v>0</v>
          </cell>
          <cell r="AN158">
            <v>-0.2</v>
          </cell>
          <cell r="AO158">
            <v>0</v>
          </cell>
          <cell r="AP158">
            <v>0</v>
          </cell>
          <cell r="AQ158">
            <v>0</v>
          </cell>
          <cell r="AR158">
            <v>0</v>
          </cell>
          <cell r="AS158">
            <v>0</v>
          </cell>
          <cell r="AT158">
            <v>0.1</v>
          </cell>
          <cell r="AU158">
            <v>0.1</v>
          </cell>
          <cell r="AV158">
            <v>0.2</v>
          </cell>
          <cell r="AW158">
            <v>-0.1</v>
          </cell>
          <cell r="AX158">
            <v>0.1</v>
          </cell>
          <cell r="AY158">
            <v>0</v>
          </cell>
          <cell r="AZ158">
            <v>0</v>
          </cell>
          <cell r="BA158">
            <v>0</v>
          </cell>
          <cell r="BB158">
            <v>0</v>
          </cell>
          <cell r="BC158">
            <v>0</v>
          </cell>
          <cell r="BD158">
            <v>0</v>
          </cell>
          <cell r="BE158">
            <v>0.1</v>
          </cell>
          <cell r="BF158">
            <v>0</v>
          </cell>
          <cell r="BG158">
            <v>0.1</v>
          </cell>
          <cell r="BH158">
            <v>0</v>
          </cell>
          <cell r="BI158">
            <v>0</v>
          </cell>
          <cell r="BJ158">
            <v>0</v>
          </cell>
          <cell r="BK158">
            <v>0</v>
          </cell>
          <cell r="BL158">
            <v>0.1</v>
          </cell>
          <cell r="BM158">
            <v>0.1</v>
          </cell>
          <cell r="BN158">
            <v>0</v>
          </cell>
          <cell r="BO158">
            <v>0.1</v>
          </cell>
          <cell r="BP158">
            <v>0.1</v>
          </cell>
          <cell r="BQ158">
            <v>0</v>
          </cell>
          <cell r="BR158">
            <v>-0.4</v>
          </cell>
          <cell r="BS158">
            <v>0.1</v>
          </cell>
          <cell r="BT158">
            <v>0.1</v>
          </cell>
          <cell r="BU158">
            <v>0</v>
          </cell>
          <cell r="BV158">
            <v>0</v>
          </cell>
          <cell r="BW158">
            <v>0.1</v>
          </cell>
          <cell r="BX158">
            <v>0.1</v>
          </cell>
          <cell r="BY158">
            <v>0</v>
          </cell>
          <cell r="BZ158">
            <v>0.7</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-0.1</v>
          </cell>
        </row>
        <row r="159">
          <cell r="B159">
            <v>2286</v>
          </cell>
          <cell r="C159">
            <v>2557</v>
          </cell>
          <cell r="D159">
            <v>4811</v>
          </cell>
          <cell r="E159">
            <v>7979</v>
          </cell>
          <cell r="F159">
            <v>8556</v>
          </cell>
          <cell r="G159">
            <v>14986</v>
          </cell>
          <cell r="H159">
            <v>1166</v>
          </cell>
          <cell r="I159">
            <v>5573</v>
          </cell>
          <cell r="J159">
            <v>6826</v>
          </cell>
          <cell r="K159">
            <v>1233</v>
          </cell>
          <cell r="L159">
            <v>10962</v>
          </cell>
          <cell r="M159">
            <v>11122</v>
          </cell>
          <cell r="N159">
            <v>6794</v>
          </cell>
          <cell r="O159">
            <v>13733</v>
          </cell>
          <cell r="P159">
            <v>13246</v>
          </cell>
          <cell r="Q159">
            <v>13062</v>
          </cell>
          <cell r="R159">
            <v>1694</v>
          </cell>
          <cell r="S159">
            <v>5001</v>
          </cell>
          <cell r="T159">
            <v>23443</v>
          </cell>
          <cell r="U159">
            <v>205629</v>
          </cell>
          <cell r="V159">
            <v>18758</v>
          </cell>
          <cell r="W159">
            <v>-1898</v>
          </cell>
          <cell r="X159">
            <v>222194</v>
          </cell>
          <cell r="Y159">
            <v>0.2</v>
          </cell>
          <cell r="Z159">
            <v>0.1</v>
          </cell>
          <cell r="AA159">
            <v>0.2</v>
          </cell>
          <cell r="AB159">
            <v>0</v>
          </cell>
          <cell r="AC159">
            <v>0</v>
          </cell>
          <cell r="AD159">
            <v>0</v>
          </cell>
          <cell r="AE159">
            <v>-0.1</v>
          </cell>
          <cell r="AF159">
            <v>-0.1</v>
          </cell>
          <cell r="AG159">
            <v>0</v>
          </cell>
          <cell r="AH159">
            <v>-0.1</v>
          </cell>
          <cell r="AI159">
            <v>0</v>
          </cell>
          <cell r="AJ159">
            <v>-0.1</v>
          </cell>
          <cell r="AK159">
            <v>0.1</v>
          </cell>
          <cell r="AL159">
            <v>0</v>
          </cell>
          <cell r="AM159">
            <v>0</v>
          </cell>
          <cell r="AN159">
            <v>0.2</v>
          </cell>
          <cell r="AO159">
            <v>0</v>
          </cell>
          <cell r="AP159">
            <v>0</v>
          </cell>
          <cell r="AQ159">
            <v>0</v>
          </cell>
          <cell r="AR159">
            <v>0</v>
          </cell>
          <cell r="AS159">
            <v>0</v>
          </cell>
          <cell r="AT159">
            <v>0</v>
          </cell>
          <cell r="AU159">
            <v>0.1</v>
          </cell>
          <cell r="AV159">
            <v>0.1</v>
          </cell>
          <cell r="AW159">
            <v>0.1</v>
          </cell>
          <cell r="AX159">
            <v>0.1</v>
          </cell>
          <cell r="AY159">
            <v>0</v>
          </cell>
          <cell r="AZ159">
            <v>0</v>
          </cell>
          <cell r="BA159">
            <v>0</v>
          </cell>
          <cell r="BB159">
            <v>0</v>
          </cell>
          <cell r="BC159">
            <v>0</v>
          </cell>
          <cell r="BD159">
            <v>0</v>
          </cell>
          <cell r="BE159">
            <v>0</v>
          </cell>
          <cell r="BF159">
            <v>0</v>
          </cell>
          <cell r="BG159">
            <v>0</v>
          </cell>
          <cell r="BH159">
            <v>0.1</v>
          </cell>
          <cell r="BI159">
            <v>0.1</v>
          </cell>
          <cell r="BJ159">
            <v>0.1</v>
          </cell>
          <cell r="BK159">
            <v>0</v>
          </cell>
          <cell r="BL159">
            <v>0</v>
          </cell>
          <cell r="BM159">
            <v>0</v>
          </cell>
          <cell r="BN159">
            <v>0</v>
          </cell>
          <cell r="BO159">
            <v>0</v>
          </cell>
          <cell r="BP159">
            <v>0.1</v>
          </cell>
          <cell r="BQ159">
            <v>0</v>
          </cell>
          <cell r="BR159">
            <v>0.2</v>
          </cell>
          <cell r="BS159">
            <v>0.1</v>
          </cell>
          <cell r="BT159">
            <v>-0.1</v>
          </cell>
          <cell r="BU159">
            <v>0</v>
          </cell>
          <cell r="BV159">
            <v>0</v>
          </cell>
          <cell r="BW159">
            <v>0.2</v>
          </cell>
          <cell r="BX159">
            <v>1.4</v>
          </cell>
          <cell r="BY159">
            <v>0</v>
          </cell>
          <cell r="BZ159">
            <v>0.8</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row>
        <row r="160">
          <cell r="B160">
            <v>2343</v>
          </cell>
          <cell r="C160">
            <v>2754</v>
          </cell>
          <cell r="D160">
            <v>5034</v>
          </cell>
          <cell r="E160">
            <v>8179</v>
          </cell>
          <cell r="F160">
            <v>8451</v>
          </cell>
          <cell r="G160">
            <v>15210</v>
          </cell>
          <cell r="H160">
            <v>1130</v>
          </cell>
          <cell r="I160">
            <v>5418</v>
          </cell>
          <cell r="J160">
            <v>6630</v>
          </cell>
          <cell r="K160">
            <v>1207</v>
          </cell>
          <cell r="L160">
            <v>10629</v>
          </cell>
          <cell r="M160">
            <v>10811</v>
          </cell>
          <cell r="N160">
            <v>6558</v>
          </cell>
          <cell r="O160">
            <v>14044</v>
          </cell>
          <cell r="P160">
            <v>13372</v>
          </cell>
          <cell r="Q160">
            <v>12001</v>
          </cell>
          <cell r="R160">
            <v>1735</v>
          </cell>
          <cell r="S160">
            <v>5101</v>
          </cell>
          <cell r="T160">
            <v>23735</v>
          </cell>
          <cell r="U160">
            <v>219990</v>
          </cell>
          <cell r="V160">
            <v>20017</v>
          </cell>
          <cell r="W160">
            <v>2749</v>
          </cell>
          <cell r="X160">
            <v>242443</v>
          </cell>
          <cell r="Y160">
            <v>0.3</v>
          </cell>
          <cell r="Z160">
            <v>0</v>
          </cell>
          <cell r="AA160">
            <v>0.3</v>
          </cell>
          <cell r="AB160">
            <v>0</v>
          </cell>
          <cell r="AC160">
            <v>0</v>
          </cell>
          <cell r="AD160">
            <v>0</v>
          </cell>
          <cell r="AE160">
            <v>0</v>
          </cell>
          <cell r="AF160">
            <v>0</v>
          </cell>
          <cell r="AG160">
            <v>0</v>
          </cell>
          <cell r="AH160">
            <v>0</v>
          </cell>
          <cell r="AI160">
            <v>0.1</v>
          </cell>
          <cell r="AJ160">
            <v>0.2</v>
          </cell>
          <cell r="AK160">
            <v>0</v>
          </cell>
          <cell r="AL160">
            <v>-0.1</v>
          </cell>
          <cell r="AM160">
            <v>0.1</v>
          </cell>
          <cell r="AN160">
            <v>0.1</v>
          </cell>
          <cell r="AO160">
            <v>0</v>
          </cell>
          <cell r="AP160">
            <v>0</v>
          </cell>
          <cell r="AQ160">
            <v>0</v>
          </cell>
          <cell r="AR160">
            <v>0</v>
          </cell>
          <cell r="AS160">
            <v>0</v>
          </cell>
          <cell r="AT160">
            <v>-0.1</v>
          </cell>
          <cell r="AU160">
            <v>-0.1</v>
          </cell>
          <cell r="AV160">
            <v>-0.2</v>
          </cell>
          <cell r="AW160">
            <v>0.1</v>
          </cell>
          <cell r="AX160">
            <v>0</v>
          </cell>
          <cell r="AY160">
            <v>0.1</v>
          </cell>
          <cell r="AZ160">
            <v>0.1</v>
          </cell>
          <cell r="BA160">
            <v>0</v>
          </cell>
          <cell r="BB160">
            <v>0</v>
          </cell>
          <cell r="BC160">
            <v>0</v>
          </cell>
          <cell r="BD160">
            <v>0.1</v>
          </cell>
          <cell r="BE160">
            <v>0</v>
          </cell>
          <cell r="BF160">
            <v>0</v>
          </cell>
          <cell r="BG160">
            <v>0.1</v>
          </cell>
          <cell r="BH160">
            <v>0.1</v>
          </cell>
          <cell r="BI160">
            <v>0</v>
          </cell>
          <cell r="BJ160">
            <v>0.1</v>
          </cell>
          <cell r="BK160">
            <v>0</v>
          </cell>
          <cell r="BL160">
            <v>0</v>
          </cell>
          <cell r="BM160">
            <v>0</v>
          </cell>
          <cell r="BN160">
            <v>0</v>
          </cell>
          <cell r="BO160">
            <v>0</v>
          </cell>
          <cell r="BP160">
            <v>0.1</v>
          </cell>
          <cell r="BQ160">
            <v>0</v>
          </cell>
          <cell r="BR160">
            <v>0</v>
          </cell>
          <cell r="BS160">
            <v>0.1</v>
          </cell>
          <cell r="BT160">
            <v>0</v>
          </cell>
          <cell r="BU160">
            <v>0</v>
          </cell>
          <cell r="BV160">
            <v>0</v>
          </cell>
          <cell r="BW160">
            <v>0.1</v>
          </cell>
          <cell r="BX160">
            <v>1.1000000000000001</v>
          </cell>
          <cell r="BY160">
            <v>0.1</v>
          </cell>
          <cell r="BZ160">
            <v>0.9</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0.1</v>
          </cell>
        </row>
        <row r="161">
          <cell r="B161">
            <v>2268</v>
          </cell>
          <cell r="C161">
            <v>2564</v>
          </cell>
          <cell r="D161">
            <v>4792</v>
          </cell>
          <cell r="E161">
            <v>8491</v>
          </cell>
          <cell r="F161">
            <v>8155</v>
          </cell>
          <cell r="G161">
            <v>15495</v>
          </cell>
          <cell r="H161">
            <v>1202</v>
          </cell>
          <cell r="I161">
            <v>5846</v>
          </cell>
          <cell r="J161">
            <v>7125</v>
          </cell>
          <cell r="K161">
            <v>1311</v>
          </cell>
          <cell r="L161">
            <v>11390</v>
          </cell>
          <cell r="M161">
            <v>11625</v>
          </cell>
          <cell r="N161">
            <v>7067</v>
          </cell>
          <cell r="O161">
            <v>14920</v>
          </cell>
          <cell r="P161">
            <v>13479</v>
          </cell>
          <cell r="Q161">
            <v>11579</v>
          </cell>
          <cell r="R161">
            <v>1716</v>
          </cell>
          <cell r="S161">
            <v>5052</v>
          </cell>
          <cell r="T161">
            <v>23976</v>
          </cell>
          <cell r="U161">
            <v>203112</v>
          </cell>
          <cell r="V161">
            <v>18019</v>
          </cell>
          <cell r="W161">
            <v>-2312</v>
          </cell>
          <cell r="X161">
            <v>218551</v>
          </cell>
          <cell r="Y161">
            <v>-0.5</v>
          </cell>
          <cell r="Z161">
            <v>0</v>
          </cell>
          <cell r="AA161">
            <v>-0.5</v>
          </cell>
          <cell r="AB161">
            <v>0</v>
          </cell>
          <cell r="AC161">
            <v>0</v>
          </cell>
          <cell r="AD161">
            <v>0</v>
          </cell>
          <cell r="AE161">
            <v>-0.1</v>
          </cell>
          <cell r="AF161">
            <v>-0.1</v>
          </cell>
          <cell r="AG161">
            <v>0</v>
          </cell>
          <cell r="AH161">
            <v>-0.2</v>
          </cell>
          <cell r="AI161">
            <v>-0.1</v>
          </cell>
          <cell r="AJ161">
            <v>-0.1</v>
          </cell>
          <cell r="AK161">
            <v>-0.1</v>
          </cell>
          <cell r="AL161">
            <v>0.1</v>
          </cell>
          <cell r="AM161">
            <v>0</v>
          </cell>
          <cell r="AN161">
            <v>-0.1</v>
          </cell>
          <cell r="AO161">
            <v>0</v>
          </cell>
          <cell r="AP161">
            <v>0</v>
          </cell>
          <cell r="AQ161">
            <v>0</v>
          </cell>
          <cell r="AR161">
            <v>0</v>
          </cell>
          <cell r="AS161">
            <v>0.1</v>
          </cell>
          <cell r="AT161">
            <v>0</v>
          </cell>
          <cell r="AU161">
            <v>0</v>
          </cell>
          <cell r="AV161">
            <v>0.1</v>
          </cell>
          <cell r="AW161">
            <v>0</v>
          </cell>
          <cell r="AX161">
            <v>0.1</v>
          </cell>
          <cell r="AY161">
            <v>0.1</v>
          </cell>
          <cell r="AZ161">
            <v>-0.1</v>
          </cell>
          <cell r="BA161">
            <v>0</v>
          </cell>
          <cell r="BB161">
            <v>0</v>
          </cell>
          <cell r="BC161">
            <v>0</v>
          </cell>
          <cell r="BD161">
            <v>0</v>
          </cell>
          <cell r="BE161">
            <v>0</v>
          </cell>
          <cell r="BF161">
            <v>0</v>
          </cell>
          <cell r="BG161">
            <v>0</v>
          </cell>
          <cell r="BH161">
            <v>0.1</v>
          </cell>
          <cell r="BI161">
            <v>-0.1</v>
          </cell>
          <cell r="BJ161">
            <v>0.1</v>
          </cell>
          <cell r="BK161">
            <v>0</v>
          </cell>
          <cell r="BL161">
            <v>0.1</v>
          </cell>
          <cell r="BM161">
            <v>0.1</v>
          </cell>
          <cell r="BN161">
            <v>0</v>
          </cell>
          <cell r="BO161">
            <v>0.2</v>
          </cell>
          <cell r="BP161">
            <v>0.2</v>
          </cell>
          <cell r="BQ161">
            <v>0.1</v>
          </cell>
          <cell r="BR161">
            <v>0.4</v>
          </cell>
          <cell r="BS161">
            <v>0</v>
          </cell>
          <cell r="BT161">
            <v>-0.1</v>
          </cell>
          <cell r="BU161">
            <v>0</v>
          </cell>
          <cell r="BV161">
            <v>0</v>
          </cell>
          <cell r="BW161">
            <v>0.1</v>
          </cell>
          <cell r="BX161">
            <v>0.3</v>
          </cell>
          <cell r="BY161">
            <v>-0.1</v>
          </cell>
          <cell r="BZ161">
            <v>0.6</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row>
        <row r="162">
          <cell r="B162">
            <v>2463</v>
          </cell>
          <cell r="C162">
            <v>2692</v>
          </cell>
          <cell r="D162">
            <v>5129</v>
          </cell>
          <cell r="E162">
            <v>8887</v>
          </cell>
          <cell r="F162">
            <v>7929</v>
          </cell>
          <cell r="G162">
            <v>15921</v>
          </cell>
          <cell r="H162">
            <v>1179</v>
          </cell>
          <cell r="I162">
            <v>5888</v>
          </cell>
          <cell r="J162">
            <v>7123</v>
          </cell>
          <cell r="K162">
            <v>1327</v>
          </cell>
          <cell r="L162">
            <v>11340</v>
          </cell>
          <cell r="M162">
            <v>11627</v>
          </cell>
          <cell r="N162">
            <v>7154</v>
          </cell>
          <cell r="O162">
            <v>14432</v>
          </cell>
          <cell r="P162">
            <v>13567</v>
          </cell>
          <cell r="Q162">
            <v>12303</v>
          </cell>
          <cell r="R162">
            <v>1734</v>
          </cell>
          <cell r="S162">
            <v>5102</v>
          </cell>
          <cell r="T162">
            <v>24166</v>
          </cell>
          <cell r="U162">
            <v>210555</v>
          </cell>
          <cell r="V162">
            <v>19592</v>
          </cell>
          <cell r="W162">
            <v>1461</v>
          </cell>
          <cell r="X162">
            <v>231285</v>
          </cell>
          <cell r="Y162">
            <v>0.2</v>
          </cell>
          <cell r="Z162">
            <v>0</v>
          </cell>
          <cell r="AA162">
            <v>0.2</v>
          </cell>
          <cell r="AB162">
            <v>0.1</v>
          </cell>
          <cell r="AC162">
            <v>0.1</v>
          </cell>
          <cell r="AD162">
            <v>0</v>
          </cell>
          <cell r="AE162">
            <v>0</v>
          </cell>
          <cell r="AF162">
            <v>0.1</v>
          </cell>
          <cell r="AG162">
            <v>0</v>
          </cell>
          <cell r="AH162">
            <v>0.1</v>
          </cell>
          <cell r="AI162">
            <v>0</v>
          </cell>
          <cell r="AJ162">
            <v>0</v>
          </cell>
          <cell r="AK162">
            <v>0</v>
          </cell>
          <cell r="AL162">
            <v>0</v>
          </cell>
          <cell r="AM162">
            <v>0.1</v>
          </cell>
          <cell r="AN162">
            <v>0.1</v>
          </cell>
          <cell r="AO162">
            <v>0.1</v>
          </cell>
          <cell r="AP162">
            <v>0</v>
          </cell>
          <cell r="AQ162">
            <v>0</v>
          </cell>
          <cell r="AR162">
            <v>0.1</v>
          </cell>
          <cell r="AS162">
            <v>-0.1</v>
          </cell>
          <cell r="AT162">
            <v>0.1</v>
          </cell>
          <cell r="AU162">
            <v>0</v>
          </cell>
          <cell r="AV162">
            <v>0.1</v>
          </cell>
          <cell r="AW162">
            <v>0.2</v>
          </cell>
          <cell r="AX162">
            <v>0</v>
          </cell>
          <cell r="AY162">
            <v>0</v>
          </cell>
          <cell r="AZ162">
            <v>0</v>
          </cell>
          <cell r="BA162">
            <v>0</v>
          </cell>
          <cell r="BB162">
            <v>0</v>
          </cell>
          <cell r="BC162">
            <v>0</v>
          </cell>
          <cell r="BD162">
            <v>0.1</v>
          </cell>
          <cell r="BE162">
            <v>0.1</v>
          </cell>
          <cell r="BF162">
            <v>0</v>
          </cell>
          <cell r="BG162">
            <v>0.1</v>
          </cell>
          <cell r="BH162">
            <v>0.2</v>
          </cell>
          <cell r="BI162">
            <v>-0.1</v>
          </cell>
          <cell r="BJ162">
            <v>0.2</v>
          </cell>
          <cell r="BK162">
            <v>0</v>
          </cell>
          <cell r="BL162">
            <v>0</v>
          </cell>
          <cell r="BM162">
            <v>0</v>
          </cell>
          <cell r="BN162">
            <v>0</v>
          </cell>
          <cell r="BO162">
            <v>0</v>
          </cell>
          <cell r="BP162">
            <v>0</v>
          </cell>
          <cell r="BQ162">
            <v>0.1</v>
          </cell>
          <cell r="BR162">
            <v>-0.2</v>
          </cell>
          <cell r="BS162">
            <v>0</v>
          </cell>
          <cell r="BT162">
            <v>0.4</v>
          </cell>
          <cell r="BU162">
            <v>0</v>
          </cell>
          <cell r="BV162">
            <v>0</v>
          </cell>
          <cell r="BW162">
            <v>0.1</v>
          </cell>
          <cell r="BX162">
            <v>1.8</v>
          </cell>
          <cell r="BY162">
            <v>0.5</v>
          </cell>
          <cell r="BZ162">
            <v>3</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row>
        <row r="163">
          <cell r="B163">
            <v>2519</v>
          </cell>
          <cell r="C163">
            <v>2823</v>
          </cell>
          <cell r="D163">
            <v>5305</v>
          </cell>
          <cell r="E163">
            <v>9326</v>
          </cell>
          <cell r="F163">
            <v>7369</v>
          </cell>
          <cell r="G163">
            <v>16220</v>
          </cell>
          <cell r="H163">
            <v>1190</v>
          </cell>
          <cell r="I163">
            <v>6187</v>
          </cell>
          <cell r="J163">
            <v>7402</v>
          </cell>
          <cell r="K163">
            <v>1404</v>
          </cell>
          <cell r="L163">
            <v>11692</v>
          </cell>
          <cell r="M163">
            <v>12072</v>
          </cell>
          <cell r="N163">
            <v>7600</v>
          </cell>
          <cell r="O163">
            <v>13801</v>
          </cell>
          <cell r="P163">
            <v>13616</v>
          </cell>
          <cell r="Q163">
            <v>13333</v>
          </cell>
          <cell r="R163">
            <v>1761</v>
          </cell>
          <cell r="S163">
            <v>5171</v>
          </cell>
          <cell r="T163">
            <v>24282</v>
          </cell>
          <cell r="U163">
            <v>215624</v>
          </cell>
          <cell r="V163">
            <v>20249</v>
          </cell>
          <cell r="W163">
            <v>-2262</v>
          </cell>
          <cell r="X163">
            <v>233279</v>
          </cell>
          <cell r="Y163">
            <v>-0.1</v>
          </cell>
          <cell r="Z163">
            <v>0</v>
          </cell>
          <cell r="AA163">
            <v>-0.1</v>
          </cell>
          <cell r="AB163">
            <v>0</v>
          </cell>
          <cell r="AC163">
            <v>0.1</v>
          </cell>
          <cell r="AD163">
            <v>0</v>
          </cell>
          <cell r="AE163">
            <v>0</v>
          </cell>
          <cell r="AF163">
            <v>0.1</v>
          </cell>
          <cell r="AG163">
            <v>-0.1</v>
          </cell>
          <cell r="AH163">
            <v>0</v>
          </cell>
          <cell r="AI163">
            <v>0.2</v>
          </cell>
          <cell r="AJ163">
            <v>0</v>
          </cell>
          <cell r="AK163">
            <v>0</v>
          </cell>
          <cell r="AL163">
            <v>0</v>
          </cell>
          <cell r="AM163">
            <v>-0.1</v>
          </cell>
          <cell r="AN163">
            <v>0.2</v>
          </cell>
          <cell r="AO163">
            <v>0</v>
          </cell>
          <cell r="AP163">
            <v>0</v>
          </cell>
          <cell r="AQ163">
            <v>0</v>
          </cell>
          <cell r="AR163">
            <v>0</v>
          </cell>
          <cell r="AS163">
            <v>0.1</v>
          </cell>
          <cell r="AT163">
            <v>0</v>
          </cell>
          <cell r="AU163">
            <v>0</v>
          </cell>
          <cell r="AV163">
            <v>0.1</v>
          </cell>
          <cell r="AW163">
            <v>0.1</v>
          </cell>
          <cell r="AX163">
            <v>0.1</v>
          </cell>
          <cell r="AY163">
            <v>0</v>
          </cell>
          <cell r="AZ163">
            <v>0</v>
          </cell>
          <cell r="BA163">
            <v>0</v>
          </cell>
          <cell r="BB163">
            <v>0</v>
          </cell>
          <cell r="BC163">
            <v>0</v>
          </cell>
          <cell r="BD163">
            <v>0</v>
          </cell>
          <cell r="BE163">
            <v>0</v>
          </cell>
          <cell r="BF163">
            <v>0</v>
          </cell>
          <cell r="BG163">
            <v>0.1</v>
          </cell>
          <cell r="BH163">
            <v>0.2</v>
          </cell>
          <cell r="BI163">
            <v>-0.2</v>
          </cell>
          <cell r="BJ163">
            <v>0.1</v>
          </cell>
          <cell r="BK163">
            <v>0</v>
          </cell>
          <cell r="BL163">
            <v>0.1</v>
          </cell>
          <cell r="BM163">
            <v>0.1</v>
          </cell>
          <cell r="BN163">
            <v>0</v>
          </cell>
          <cell r="BO163">
            <v>0.1</v>
          </cell>
          <cell r="BP163">
            <v>0.1</v>
          </cell>
          <cell r="BQ163">
            <v>0.1</v>
          </cell>
          <cell r="BR163">
            <v>-0.2</v>
          </cell>
          <cell r="BS163">
            <v>0</v>
          </cell>
          <cell r="BT163">
            <v>-0.5</v>
          </cell>
          <cell r="BU163">
            <v>0</v>
          </cell>
          <cell r="BV163">
            <v>0</v>
          </cell>
          <cell r="BW163">
            <v>0.1</v>
          </cell>
          <cell r="BX163">
            <v>0.3</v>
          </cell>
          <cell r="BY163">
            <v>0.2</v>
          </cell>
          <cell r="BZ163">
            <v>0.1</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row>
        <row r="164">
          <cell r="B164">
            <v>2561</v>
          </cell>
          <cell r="C164">
            <v>3028</v>
          </cell>
          <cell r="D164">
            <v>5523</v>
          </cell>
          <cell r="E164">
            <v>9667</v>
          </cell>
          <cell r="F164">
            <v>6886</v>
          </cell>
          <cell r="G164">
            <v>16404</v>
          </cell>
          <cell r="H164">
            <v>1105</v>
          </cell>
          <cell r="I164">
            <v>5910</v>
          </cell>
          <cell r="J164">
            <v>7018</v>
          </cell>
          <cell r="K164">
            <v>1359</v>
          </cell>
          <cell r="L164">
            <v>11114</v>
          </cell>
          <cell r="M164">
            <v>11531</v>
          </cell>
          <cell r="N164">
            <v>7371</v>
          </cell>
          <cell r="O164">
            <v>14288</v>
          </cell>
          <cell r="P164">
            <v>13701</v>
          </cell>
          <cell r="Q164">
            <v>12602</v>
          </cell>
          <cell r="R164">
            <v>1818</v>
          </cell>
          <cell r="S164">
            <v>5213</v>
          </cell>
          <cell r="T164">
            <v>24409</v>
          </cell>
          <cell r="U164">
            <v>226936</v>
          </cell>
          <cell r="V164">
            <v>21488</v>
          </cell>
          <cell r="W164">
            <v>3221</v>
          </cell>
          <cell r="X164">
            <v>251298</v>
          </cell>
          <cell r="Y164">
            <v>0.1</v>
          </cell>
          <cell r="Z164">
            <v>0</v>
          </cell>
          <cell r="AA164">
            <v>0.1</v>
          </cell>
          <cell r="AB164">
            <v>0</v>
          </cell>
          <cell r="AC164">
            <v>0</v>
          </cell>
          <cell r="AD164">
            <v>0</v>
          </cell>
          <cell r="AE164">
            <v>0.1</v>
          </cell>
          <cell r="AF164">
            <v>0.1</v>
          </cell>
          <cell r="AG164">
            <v>0.1</v>
          </cell>
          <cell r="AH164">
            <v>0.2</v>
          </cell>
          <cell r="AI164">
            <v>0</v>
          </cell>
          <cell r="AJ164">
            <v>0</v>
          </cell>
          <cell r="AK164">
            <v>0</v>
          </cell>
          <cell r="AL164">
            <v>0</v>
          </cell>
          <cell r="AM164">
            <v>0</v>
          </cell>
          <cell r="AN164">
            <v>0</v>
          </cell>
          <cell r="AO164">
            <v>0</v>
          </cell>
          <cell r="AP164">
            <v>0</v>
          </cell>
          <cell r="AQ164">
            <v>0</v>
          </cell>
          <cell r="AR164">
            <v>0.1</v>
          </cell>
          <cell r="AS164">
            <v>0.1</v>
          </cell>
          <cell r="AT164">
            <v>0.1</v>
          </cell>
          <cell r="AU164">
            <v>0.1</v>
          </cell>
          <cell r="AV164">
            <v>0.3</v>
          </cell>
          <cell r="AW164">
            <v>-0.1</v>
          </cell>
          <cell r="AX164">
            <v>0</v>
          </cell>
          <cell r="AY164">
            <v>0</v>
          </cell>
          <cell r="AZ164">
            <v>0</v>
          </cell>
          <cell r="BA164">
            <v>0</v>
          </cell>
          <cell r="BB164">
            <v>0</v>
          </cell>
          <cell r="BC164">
            <v>0</v>
          </cell>
          <cell r="BD164">
            <v>0</v>
          </cell>
          <cell r="BE164">
            <v>0</v>
          </cell>
          <cell r="BF164">
            <v>0</v>
          </cell>
          <cell r="BG164">
            <v>0</v>
          </cell>
          <cell r="BH164">
            <v>0.1</v>
          </cell>
          <cell r="BI164">
            <v>-0.2</v>
          </cell>
          <cell r="BJ164">
            <v>0.1</v>
          </cell>
          <cell r="BK164">
            <v>0</v>
          </cell>
          <cell r="BL164">
            <v>0</v>
          </cell>
          <cell r="BM164">
            <v>-0.1</v>
          </cell>
          <cell r="BN164">
            <v>0</v>
          </cell>
          <cell r="BO164">
            <v>-0.1</v>
          </cell>
          <cell r="BP164">
            <v>-0.1</v>
          </cell>
          <cell r="BQ164">
            <v>0</v>
          </cell>
          <cell r="BR164">
            <v>0.2</v>
          </cell>
          <cell r="BS164">
            <v>0</v>
          </cell>
          <cell r="BT164">
            <v>0.7</v>
          </cell>
          <cell r="BU164">
            <v>0</v>
          </cell>
          <cell r="BV164">
            <v>0</v>
          </cell>
          <cell r="BW164">
            <v>0.1</v>
          </cell>
          <cell r="BX164">
            <v>1.7</v>
          </cell>
          <cell r="BY164">
            <v>0.1</v>
          </cell>
          <cell r="BZ164">
            <v>1.4</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row>
        <row r="165">
          <cell r="B165">
            <v>2485</v>
          </cell>
          <cell r="C165">
            <v>2695</v>
          </cell>
          <cell r="D165">
            <v>5155</v>
          </cell>
          <cell r="E165">
            <v>9914</v>
          </cell>
          <cell r="F165">
            <v>6718</v>
          </cell>
          <cell r="G165">
            <v>16635</v>
          </cell>
          <cell r="H165">
            <v>1105</v>
          </cell>
          <cell r="I165">
            <v>5997</v>
          </cell>
          <cell r="J165">
            <v>7094</v>
          </cell>
          <cell r="K165">
            <v>1407</v>
          </cell>
          <cell r="L165">
            <v>11361</v>
          </cell>
          <cell r="M165">
            <v>11828</v>
          </cell>
          <cell r="N165">
            <v>7619</v>
          </cell>
          <cell r="O165">
            <v>14679</v>
          </cell>
          <cell r="P165">
            <v>13803</v>
          </cell>
          <cell r="Q165">
            <v>12059</v>
          </cell>
          <cell r="R165">
            <v>1813</v>
          </cell>
          <cell r="S165">
            <v>5114</v>
          </cell>
          <cell r="T165">
            <v>24540</v>
          </cell>
          <cell r="U165">
            <v>213257</v>
          </cell>
          <cell r="V165">
            <v>19590</v>
          </cell>
          <cell r="W165">
            <v>-455</v>
          </cell>
          <cell r="X165">
            <v>232093</v>
          </cell>
          <cell r="Y165">
            <v>-0.1</v>
          </cell>
          <cell r="Z165">
            <v>0</v>
          </cell>
          <cell r="AA165">
            <v>-0.1</v>
          </cell>
          <cell r="AB165">
            <v>0</v>
          </cell>
          <cell r="AC165">
            <v>-0.1</v>
          </cell>
          <cell r="AD165">
            <v>0</v>
          </cell>
          <cell r="AE165">
            <v>0</v>
          </cell>
          <cell r="AF165">
            <v>-0.1</v>
          </cell>
          <cell r="AG165">
            <v>0.1</v>
          </cell>
          <cell r="AH165">
            <v>0</v>
          </cell>
          <cell r="AI165">
            <v>0</v>
          </cell>
          <cell r="AJ165">
            <v>0</v>
          </cell>
          <cell r="AK165">
            <v>0.1</v>
          </cell>
          <cell r="AL165">
            <v>0</v>
          </cell>
          <cell r="AM165">
            <v>-0.1</v>
          </cell>
          <cell r="AN165">
            <v>0</v>
          </cell>
          <cell r="AO165">
            <v>0</v>
          </cell>
          <cell r="AP165">
            <v>0</v>
          </cell>
          <cell r="AQ165">
            <v>0</v>
          </cell>
          <cell r="AR165">
            <v>0</v>
          </cell>
          <cell r="AS165">
            <v>0.1</v>
          </cell>
          <cell r="AT165">
            <v>0.2</v>
          </cell>
          <cell r="AU165">
            <v>0.2</v>
          </cell>
          <cell r="AV165">
            <v>0.4</v>
          </cell>
          <cell r="AW165">
            <v>0</v>
          </cell>
          <cell r="AX165">
            <v>0</v>
          </cell>
          <cell r="AY165">
            <v>-0.1</v>
          </cell>
          <cell r="AZ165">
            <v>0</v>
          </cell>
          <cell r="BA165">
            <v>0</v>
          </cell>
          <cell r="BB165">
            <v>0</v>
          </cell>
          <cell r="BC165">
            <v>0</v>
          </cell>
          <cell r="BD165">
            <v>0</v>
          </cell>
          <cell r="BE165">
            <v>0</v>
          </cell>
          <cell r="BF165">
            <v>0</v>
          </cell>
          <cell r="BG165">
            <v>-0.1</v>
          </cell>
          <cell r="BH165">
            <v>0.1</v>
          </cell>
          <cell r="BI165">
            <v>-0.1</v>
          </cell>
          <cell r="BJ165">
            <v>0.1</v>
          </cell>
          <cell r="BK165">
            <v>0</v>
          </cell>
          <cell r="BL165">
            <v>0</v>
          </cell>
          <cell r="BM165">
            <v>0</v>
          </cell>
          <cell r="BN165">
            <v>0</v>
          </cell>
          <cell r="BO165">
            <v>0</v>
          </cell>
          <cell r="BP165">
            <v>0</v>
          </cell>
          <cell r="BQ165">
            <v>0</v>
          </cell>
          <cell r="BR165">
            <v>0.1</v>
          </cell>
          <cell r="BS165">
            <v>0</v>
          </cell>
          <cell r="BT165">
            <v>-0.1</v>
          </cell>
          <cell r="BU165">
            <v>0</v>
          </cell>
          <cell r="BV165">
            <v>0</v>
          </cell>
          <cell r="BW165">
            <v>0.1</v>
          </cell>
          <cell r="BX165">
            <v>0.5</v>
          </cell>
          <cell r="BY165">
            <v>0</v>
          </cell>
          <cell r="BZ165">
            <v>0.8</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row>
        <row r="166">
          <cell r="B166">
            <v>2637</v>
          </cell>
          <cell r="C166">
            <v>2827</v>
          </cell>
          <cell r="D166">
            <v>5443</v>
          </cell>
          <cell r="E166">
            <v>10103</v>
          </cell>
          <cell r="F166">
            <v>6748</v>
          </cell>
          <cell r="G166">
            <v>16899</v>
          </cell>
          <cell r="H166">
            <v>1111</v>
          </cell>
          <cell r="I166">
            <v>6027</v>
          </cell>
          <cell r="J166">
            <v>7129</v>
          </cell>
          <cell r="K166">
            <v>1455</v>
          </cell>
          <cell r="L166">
            <v>11650</v>
          </cell>
          <cell r="M166">
            <v>12155</v>
          </cell>
          <cell r="N166">
            <v>7827</v>
          </cell>
          <cell r="O166">
            <v>14083</v>
          </cell>
          <cell r="P166">
            <v>13920</v>
          </cell>
          <cell r="Q166">
            <v>12647</v>
          </cell>
          <cell r="R166">
            <v>1843</v>
          </cell>
          <cell r="S166">
            <v>5205</v>
          </cell>
          <cell r="T166">
            <v>24677</v>
          </cell>
          <cell r="U166">
            <v>219564</v>
          </cell>
          <cell r="V166">
            <v>20939</v>
          </cell>
          <cell r="W166">
            <v>-504</v>
          </cell>
          <cell r="X166">
            <v>239655</v>
          </cell>
          <cell r="Y166">
            <v>0.2</v>
          </cell>
          <cell r="Z166">
            <v>0</v>
          </cell>
          <cell r="AA166">
            <v>0.2</v>
          </cell>
          <cell r="AB166">
            <v>0</v>
          </cell>
          <cell r="AC166">
            <v>0.1</v>
          </cell>
          <cell r="AD166">
            <v>0</v>
          </cell>
          <cell r="AE166">
            <v>0</v>
          </cell>
          <cell r="AF166">
            <v>0</v>
          </cell>
          <cell r="AG166">
            <v>0.1</v>
          </cell>
          <cell r="AH166">
            <v>0.1</v>
          </cell>
          <cell r="AI166">
            <v>0</v>
          </cell>
          <cell r="AJ166">
            <v>0.1</v>
          </cell>
          <cell r="AK166">
            <v>0</v>
          </cell>
          <cell r="AL166">
            <v>0</v>
          </cell>
          <cell r="AM166">
            <v>0.1</v>
          </cell>
          <cell r="AN166">
            <v>0.1</v>
          </cell>
          <cell r="AO166">
            <v>0</v>
          </cell>
          <cell r="AP166">
            <v>0</v>
          </cell>
          <cell r="AQ166">
            <v>0</v>
          </cell>
          <cell r="AR166">
            <v>0</v>
          </cell>
          <cell r="AS166">
            <v>0</v>
          </cell>
          <cell r="AT166">
            <v>-0.1</v>
          </cell>
          <cell r="AU166">
            <v>0</v>
          </cell>
          <cell r="AV166">
            <v>-0.1</v>
          </cell>
          <cell r="AW166">
            <v>0.1</v>
          </cell>
          <cell r="AX166">
            <v>0.1</v>
          </cell>
          <cell r="AY166">
            <v>0.1</v>
          </cell>
          <cell r="AZ166">
            <v>0</v>
          </cell>
          <cell r="BA166">
            <v>0</v>
          </cell>
          <cell r="BB166">
            <v>0</v>
          </cell>
          <cell r="BC166">
            <v>0</v>
          </cell>
          <cell r="BD166">
            <v>0.1</v>
          </cell>
          <cell r="BE166">
            <v>0.1</v>
          </cell>
          <cell r="BF166">
            <v>0</v>
          </cell>
          <cell r="BG166">
            <v>0.1</v>
          </cell>
          <cell r="BH166">
            <v>0.1</v>
          </cell>
          <cell r="BI166">
            <v>0</v>
          </cell>
          <cell r="BJ166">
            <v>0.1</v>
          </cell>
          <cell r="BK166">
            <v>0</v>
          </cell>
          <cell r="BL166">
            <v>0</v>
          </cell>
          <cell r="BM166">
            <v>0</v>
          </cell>
          <cell r="BN166">
            <v>0</v>
          </cell>
          <cell r="BO166">
            <v>0.1</v>
          </cell>
          <cell r="BP166">
            <v>0.1</v>
          </cell>
          <cell r="BQ166">
            <v>0.1</v>
          </cell>
          <cell r="BR166">
            <v>-0.3</v>
          </cell>
          <cell r="BS166">
            <v>0</v>
          </cell>
          <cell r="BT166">
            <v>0</v>
          </cell>
          <cell r="BU166">
            <v>0</v>
          </cell>
          <cell r="BV166">
            <v>0</v>
          </cell>
          <cell r="BW166">
            <v>0.1</v>
          </cell>
          <cell r="BX166">
            <v>1</v>
          </cell>
          <cell r="BY166">
            <v>0.3</v>
          </cell>
          <cell r="BZ166">
            <v>0.9</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row>
        <row r="167">
          <cell r="B167">
            <v>2672</v>
          </cell>
          <cell r="C167">
            <v>2841</v>
          </cell>
          <cell r="D167">
            <v>5497</v>
          </cell>
          <cell r="E167">
            <v>10481</v>
          </cell>
          <cell r="F167">
            <v>6968</v>
          </cell>
          <cell r="G167">
            <v>17487</v>
          </cell>
          <cell r="H167">
            <v>1137</v>
          </cell>
          <cell r="I167">
            <v>6072</v>
          </cell>
          <cell r="J167">
            <v>7213</v>
          </cell>
          <cell r="K167">
            <v>1527</v>
          </cell>
          <cell r="L167">
            <v>12188</v>
          </cell>
          <cell r="M167">
            <v>12726</v>
          </cell>
          <cell r="N167">
            <v>8111</v>
          </cell>
          <cell r="O167">
            <v>14221</v>
          </cell>
          <cell r="P167">
            <v>14094</v>
          </cell>
          <cell r="Q167">
            <v>13584</v>
          </cell>
          <cell r="R167">
            <v>1877</v>
          </cell>
          <cell r="S167">
            <v>5286</v>
          </cell>
          <cell r="T167">
            <v>24816</v>
          </cell>
          <cell r="U167">
            <v>225591</v>
          </cell>
          <cell r="V167">
            <v>21142</v>
          </cell>
          <cell r="W167">
            <v>-894</v>
          </cell>
          <cell r="X167">
            <v>245506</v>
          </cell>
          <cell r="Y167">
            <v>0.2</v>
          </cell>
          <cell r="Z167">
            <v>0</v>
          </cell>
          <cell r="AA167">
            <v>0.2</v>
          </cell>
          <cell r="AB167">
            <v>0</v>
          </cell>
          <cell r="AC167">
            <v>0</v>
          </cell>
          <cell r="AD167">
            <v>0</v>
          </cell>
          <cell r="AE167">
            <v>0.1</v>
          </cell>
          <cell r="AF167">
            <v>0.1</v>
          </cell>
          <cell r="AG167">
            <v>-0.2</v>
          </cell>
          <cell r="AH167">
            <v>-0.1</v>
          </cell>
          <cell r="AI167">
            <v>0.1</v>
          </cell>
          <cell r="AJ167">
            <v>0</v>
          </cell>
          <cell r="AK167">
            <v>0</v>
          </cell>
          <cell r="AL167">
            <v>0</v>
          </cell>
          <cell r="AM167">
            <v>0</v>
          </cell>
          <cell r="AN167">
            <v>0.1</v>
          </cell>
          <cell r="AO167">
            <v>0</v>
          </cell>
          <cell r="AP167">
            <v>0</v>
          </cell>
          <cell r="AQ167">
            <v>0</v>
          </cell>
          <cell r="AR167">
            <v>0</v>
          </cell>
          <cell r="AS167">
            <v>0</v>
          </cell>
          <cell r="AT167">
            <v>0</v>
          </cell>
          <cell r="AU167">
            <v>0.2</v>
          </cell>
          <cell r="AV167">
            <v>0.2</v>
          </cell>
          <cell r="AW167">
            <v>0</v>
          </cell>
          <cell r="AX167">
            <v>0.1</v>
          </cell>
          <cell r="AY167">
            <v>0.1</v>
          </cell>
          <cell r="AZ167">
            <v>0.1</v>
          </cell>
          <cell r="BA167">
            <v>0</v>
          </cell>
          <cell r="BB167">
            <v>0</v>
          </cell>
          <cell r="BC167">
            <v>0.1</v>
          </cell>
          <cell r="BD167">
            <v>0.1</v>
          </cell>
          <cell r="BE167">
            <v>0</v>
          </cell>
          <cell r="BF167">
            <v>0</v>
          </cell>
          <cell r="BG167">
            <v>0</v>
          </cell>
          <cell r="BH167">
            <v>0.2</v>
          </cell>
          <cell r="BI167">
            <v>0.1</v>
          </cell>
          <cell r="BJ167">
            <v>0.3</v>
          </cell>
          <cell r="BK167">
            <v>0</v>
          </cell>
          <cell r="BL167">
            <v>0</v>
          </cell>
          <cell r="BM167">
            <v>0</v>
          </cell>
          <cell r="BN167">
            <v>0</v>
          </cell>
          <cell r="BO167">
            <v>0.1</v>
          </cell>
          <cell r="BP167">
            <v>0.2</v>
          </cell>
          <cell r="BQ167">
            <v>0.1</v>
          </cell>
          <cell r="BR167">
            <v>0.1</v>
          </cell>
          <cell r="BS167">
            <v>0.1</v>
          </cell>
          <cell r="BT167">
            <v>0</v>
          </cell>
          <cell r="BU167">
            <v>0</v>
          </cell>
          <cell r="BV167">
            <v>0</v>
          </cell>
          <cell r="BW167">
            <v>0</v>
          </cell>
          <cell r="BX167">
            <v>1.5</v>
          </cell>
          <cell r="BY167">
            <v>0</v>
          </cell>
          <cell r="BZ167">
            <v>1.9</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row>
        <row r="168">
          <cell r="B168">
            <v>2817</v>
          </cell>
          <cell r="C168">
            <v>3137</v>
          </cell>
          <cell r="D168">
            <v>5911</v>
          </cell>
          <cell r="E168">
            <v>10659</v>
          </cell>
          <cell r="F168">
            <v>7258</v>
          </cell>
          <cell r="G168">
            <v>17884</v>
          </cell>
          <cell r="H168">
            <v>1132</v>
          </cell>
          <cell r="I168">
            <v>5982</v>
          </cell>
          <cell r="J168">
            <v>7126</v>
          </cell>
          <cell r="K168">
            <v>1550</v>
          </cell>
          <cell r="L168">
            <v>12260</v>
          </cell>
          <cell r="M168">
            <v>12832</v>
          </cell>
          <cell r="N168">
            <v>8143</v>
          </cell>
          <cell r="O168">
            <v>14384</v>
          </cell>
          <cell r="P168">
            <v>14214</v>
          </cell>
          <cell r="Q168">
            <v>12498</v>
          </cell>
          <cell r="R168">
            <v>1957</v>
          </cell>
          <cell r="S168">
            <v>5362</v>
          </cell>
          <cell r="T168">
            <v>24957</v>
          </cell>
          <cell r="U168">
            <v>238512</v>
          </cell>
          <cell r="V168">
            <v>22303</v>
          </cell>
          <cell r="W168">
            <v>3378</v>
          </cell>
          <cell r="X168">
            <v>263845</v>
          </cell>
          <cell r="Y168">
            <v>0.2</v>
          </cell>
          <cell r="Z168">
            <v>0</v>
          </cell>
          <cell r="AA168">
            <v>0.2</v>
          </cell>
          <cell r="AB168">
            <v>0.1</v>
          </cell>
          <cell r="AC168">
            <v>-0.3</v>
          </cell>
          <cell r="AD168">
            <v>0</v>
          </cell>
          <cell r="AE168">
            <v>0</v>
          </cell>
          <cell r="AF168">
            <v>-0.2</v>
          </cell>
          <cell r="AG168">
            <v>0.1</v>
          </cell>
          <cell r="AH168">
            <v>-0.1</v>
          </cell>
          <cell r="AI168">
            <v>0</v>
          </cell>
          <cell r="AJ168">
            <v>0</v>
          </cell>
          <cell r="AK168">
            <v>0</v>
          </cell>
          <cell r="AL168">
            <v>0.1</v>
          </cell>
          <cell r="AM168">
            <v>0</v>
          </cell>
          <cell r="AN168">
            <v>0.1</v>
          </cell>
          <cell r="AO168">
            <v>0</v>
          </cell>
          <cell r="AP168">
            <v>0</v>
          </cell>
          <cell r="AQ168">
            <v>0</v>
          </cell>
          <cell r="AR168">
            <v>0</v>
          </cell>
          <cell r="AS168">
            <v>0.1</v>
          </cell>
          <cell r="AT168">
            <v>0</v>
          </cell>
          <cell r="AU168">
            <v>0.1</v>
          </cell>
          <cell r="AV168">
            <v>0.3</v>
          </cell>
          <cell r="AW168">
            <v>0.1</v>
          </cell>
          <cell r="AX168">
            <v>0</v>
          </cell>
          <cell r="AY168">
            <v>0.1</v>
          </cell>
          <cell r="AZ168">
            <v>0</v>
          </cell>
          <cell r="BA168">
            <v>0</v>
          </cell>
          <cell r="BB168">
            <v>0</v>
          </cell>
          <cell r="BC168">
            <v>0</v>
          </cell>
          <cell r="BD168">
            <v>0</v>
          </cell>
          <cell r="BE168">
            <v>0.1</v>
          </cell>
          <cell r="BF168">
            <v>0.1</v>
          </cell>
          <cell r="BG168">
            <v>0.1</v>
          </cell>
          <cell r="BH168">
            <v>0.1</v>
          </cell>
          <cell r="BI168">
            <v>0.1</v>
          </cell>
          <cell r="BJ168">
            <v>0.2</v>
          </cell>
          <cell r="BK168">
            <v>0</v>
          </cell>
          <cell r="BL168">
            <v>0</v>
          </cell>
          <cell r="BM168">
            <v>0.1</v>
          </cell>
          <cell r="BN168">
            <v>0</v>
          </cell>
          <cell r="BO168">
            <v>0.2</v>
          </cell>
          <cell r="BP168">
            <v>0.2</v>
          </cell>
          <cell r="BQ168">
            <v>0.1</v>
          </cell>
          <cell r="BR168">
            <v>0.2</v>
          </cell>
          <cell r="BS168">
            <v>0</v>
          </cell>
          <cell r="BT168">
            <v>-0.1</v>
          </cell>
          <cell r="BU168">
            <v>0</v>
          </cell>
          <cell r="BV168">
            <v>0</v>
          </cell>
          <cell r="BW168">
            <v>0.1</v>
          </cell>
          <cell r="BX168">
            <v>1.6</v>
          </cell>
          <cell r="BY168">
            <v>0</v>
          </cell>
          <cell r="BZ168">
            <v>1.5</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row>
        <row r="169">
          <cell r="B169">
            <v>2804</v>
          </cell>
          <cell r="C169">
            <v>2962</v>
          </cell>
          <cell r="D169">
            <v>5755</v>
          </cell>
          <cell r="E169">
            <v>10906</v>
          </cell>
          <cell r="F169">
            <v>7485</v>
          </cell>
          <cell r="G169">
            <v>18333</v>
          </cell>
          <cell r="H169">
            <v>1164</v>
          </cell>
          <cell r="I169">
            <v>6118</v>
          </cell>
          <cell r="J169">
            <v>7298</v>
          </cell>
          <cell r="K169">
            <v>1619</v>
          </cell>
          <cell r="L169">
            <v>12601</v>
          </cell>
          <cell r="M169">
            <v>13246</v>
          </cell>
          <cell r="N169">
            <v>8401</v>
          </cell>
          <cell r="O169">
            <v>15507</v>
          </cell>
          <cell r="P169">
            <v>14303</v>
          </cell>
          <cell r="Q169">
            <v>12638</v>
          </cell>
          <cell r="R169">
            <v>1917</v>
          </cell>
          <cell r="S169">
            <v>5307</v>
          </cell>
          <cell r="T169">
            <v>25132</v>
          </cell>
          <cell r="U169">
            <v>225329</v>
          </cell>
          <cell r="V169">
            <v>20936</v>
          </cell>
          <cell r="W169">
            <v>-1563</v>
          </cell>
          <cell r="X169">
            <v>244376</v>
          </cell>
          <cell r="Y169">
            <v>-0.3</v>
          </cell>
          <cell r="Z169">
            <v>0</v>
          </cell>
          <cell r="AA169">
            <v>-0.3</v>
          </cell>
          <cell r="AB169">
            <v>0.1</v>
          </cell>
          <cell r="AC169">
            <v>0.1</v>
          </cell>
          <cell r="AD169">
            <v>0</v>
          </cell>
          <cell r="AE169">
            <v>0</v>
          </cell>
          <cell r="AF169">
            <v>0.2</v>
          </cell>
          <cell r="AG169">
            <v>0</v>
          </cell>
          <cell r="AH169">
            <v>0.2</v>
          </cell>
          <cell r="AI169">
            <v>0</v>
          </cell>
          <cell r="AJ169">
            <v>0.1</v>
          </cell>
          <cell r="AK169">
            <v>0</v>
          </cell>
          <cell r="AL169">
            <v>-0.1</v>
          </cell>
          <cell r="AM169">
            <v>0.1</v>
          </cell>
          <cell r="AN169">
            <v>0.1</v>
          </cell>
          <cell r="AO169">
            <v>0</v>
          </cell>
          <cell r="AP169">
            <v>0</v>
          </cell>
          <cell r="AQ169">
            <v>0</v>
          </cell>
          <cell r="AR169">
            <v>0</v>
          </cell>
          <cell r="AS169">
            <v>0</v>
          </cell>
          <cell r="AT169">
            <v>0</v>
          </cell>
          <cell r="AU169">
            <v>-0.1</v>
          </cell>
          <cell r="AV169">
            <v>0</v>
          </cell>
          <cell r="AW169">
            <v>0</v>
          </cell>
          <cell r="AX169">
            <v>0.1</v>
          </cell>
          <cell r="AY169">
            <v>0.1</v>
          </cell>
          <cell r="AZ169">
            <v>-0.1</v>
          </cell>
          <cell r="BA169">
            <v>0</v>
          </cell>
          <cell r="BB169">
            <v>0</v>
          </cell>
          <cell r="BC169">
            <v>-0.1</v>
          </cell>
          <cell r="BD169">
            <v>-0.1</v>
          </cell>
          <cell r="BE169">
            <v>0</v>
          </cell>
          <cell r="BF169">
            <v>0</v>
          </cell>
          <cell r="BG169">
            <v>0</v>
          </cell>
          <cell r="BH169">
            <v>0.1</v>
          </cell>
          <cell r="BI169">
            <v>0.1</v>
          </cell>
          <cell r="BJ169">
            <v>0.2</v>
          </cell>
          <cell r="BK169">
            <v>0</v>
          </cell>
          <cell r="BL169">
            <v>0</v>
          </cell>
          <cell r="BM169">
            <v>0</v>
          </cell>
          <cell r="BN169">
            <v>0</v>
          </cell>
          <cell r="BO169">
            <v>0.1</v>
          </cell>
          <cell r="BP169">
            <v>0.1</v>
          </cell>
          <cell r="BQ169">
            <v>0.1</v>
          </cell>
          <cell r="BR169">
            <v>0.2</v>
          </cell>
          <cell r="BS169">
            <v>0</v>
          </cell>
          <cell r="BT169">
            <v>0.1</v>
          </cell>
          <cell r="BU169">
            <v>0</v>
          </cell>
          <cell r="BV169">
            <v>0</v>
          </cell>
          <cell r="BW169">
            <v>0.1</v>
          </cell>
          <cell r="BX169">
            <v>0.8</v>
          </cell>
          <cell r="BY169">
            <v>0.2</v>
          </cell>
          <cell r="BZ169">
            <v>0.7</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row>
        <row r="170">
          <cell r="B170">
            <v>2829</v>
          </cell>
          <cell r="C170">
            <v>2958</v>
          </cell>
          <cell r="D170">
            <v>5782</v>
          </cell>
          <cell r="E170">
            <v>11038</v>
          </cell>
          <cell r="F170">
            <v>7727</v>
          </cell>
          <cell r="G170">
            <v>18654</v>
          </cell>
          <cell r="H170">
            <v>1199</v>
          </cell>
          <cell r="I170">
            <v>6305</v>
          </cell>
          <cell r="J170">
            <v>7520</v>
          </cell>
          <cell r="K170">
            <v>1689</v>
          </cell>
          <cell r="L170">
            <v>12835</v>
          </cell>
          <cell r="M170">
            <v>13580</v>
          </cell>
          <cell r="N170">
            <v>8642</v>
          </cell>
          <cell r="O170">
            <v>15822</v>
          </cell>
          <cell r="P170">
            <v>14362</v>
          </cell>
          <cell r="Q170">
            <v>13202</v>
          </cell>
          <cell r="R170">
            <v>1927</v>
          </cell>
          <cell r="S170">
            <v>5501</v>
          </cell>
          <cell r="T170">
            <v>25342</v>
          </cell>
          <cell r="U170">
            <v>230460</v>
          </cell>
          <cell r="V170">
            <v>21381</v>
          </cell>
          <cell r="W170">
            <v>-920</v>
          </cell>
          <cell r="X170">
            <v>250586</v>
          </cell>
          <cell r="Y170">
            <v>0</v>
          </cell>
          <cell r="Z170">
            <v>0</v>
          </cell>
          <cell r="AA170">
            <v>0.1</v>
          </cell>
          <cell r="AB170">
            <v>0</v>
          </cell>
          <cell r="AC170">
            <v>0</v>
          </cell>
          <cell r="AD170">
            <v>0</v>
          </cell>
          <cell r="AE170">
            <v>0</v>
          </cell>
          <cell r="AF170">
            <v>0</v>
          </cell>
          <cell r="AG170">
            <v>0</v>
          </cell>
          <cell r="AH170">
            <v>-0.1</v>
          </cell>
          <cell r="AI170">
            <v>0</v>
          </cell>
          <cell r="AJ170">
            <v>0</v>
          </cell>
          <cell r="AK170">
            <v>0</v>
          </cell>
          <cell r="AL170">
            <v>-0.1</v>
          </cell>
          <cell r="AM170">
            <v>-0.1</v>
          </cell>
          <cell r="AN170">
            <v>-0.3</v>
          </cell>
          <cell r="AO170">
            <v>0</v>
          </cell>
          <cell r="AP170">
            <v>0</v>
          </cell>
          <cell r="AQ170">
            <v>0</v>
          </cell>
          <cell r="AR170">
            <v>0</v>
          </cell>
          <cell r="AS170">
            <v>0.1</v>
          </cell>
          <cell r="AT170">
            <v>0.1</v>
          </cell>
          <cell r="AU170">
            <v>-0.1</v>
          </cell>
          <cell r="AV170">
            <v>0.1</v>
          </cell>
          <cell r="AW170">
            <v>0</v>
          </cell>
          <cell r="AX170">
            <v>0</v>
          </cell>
          <cell r="AY170">
            <v>0.1</v>
          </cell>
          <cell r="AZ170">
            <v>0</v>
          </cell>
          <cell r="BA170">
            <v>0</v>
          </cell>
          <cell r="BB170">
            <v>0</v>
          </cell>
          <cell r="BC170">
            <v>0.1</v>
          </cell>
          <cell r="BD170">
            <v>0.1</v>
          </cell>
          <cell r="BE170">
            <v>0</v>
          </cell>
          <cell r="BF170">
            <v>0</v>
          </cell>
          <cell r="BG170">
            <v>0</v>
          </cell>
          <cell r="BH170">
            <v>0</v>
          </cell>
          <cell r="BI170">
            <v>0.1</v>
          </cell>
          <cell r="BJ170">
            <v>0.1</v>
          </cell>
          <cell r="BK170">
            <v>0</v>
          </cell>
          <cell r="BL170">
            <v>0.1</v>
          </cell>
          <cell r="BM170">
            <v>0.1</v>
          </cell>
          <cell r="BN170">
            <v>0</v>
          </cell>
          <cell r="BO170">
            <v>0.1</v>
          </cell>
          <cell r="BP170">
            <v>0.1</v>
          </cell>
          <cell r="BQ170">
            <v>0.1</v>
          </cell>
          <cell r="BR170">
            <v>0.1</v>
          </cell>
          <cell r="BS170">
            <v>0</v>
          </cell>
          <cell r="BT170">
            <v>0</v>
          </cell>
          <cell r="BU170">
            <v>0</v>
          </cell>
          <cell r="BV170">
            <v>0.1</v>
          </cell>
          <cell r="BW170">
            <v>0.1</v>
          </cell>
          <cell r="BX170">
            <v>0.5</v>
          </cell>
          <cell r="BY170">
            <v>0</v>
          </cell>
          <cell r="BZ170">
            <v>0.4</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row>
        <row r="171">
          <cell r="B171">
            <v>2744</v>
          </cell>
          <cell r="C171">
            <v>3048</v>
          </cell>
          <cell r="D171">
            <v>5761</v>
          </cell>
          <cell r="E171">
            <v>11102</v>
          </cell>
          <cell r="F171">
            <v>7756</v>
          </cell>
          <cell r="G171">
            <v>18765</v>
          </cell>
          <cell r="H171">
            <v>1221</v>
          </cell>
          <cell r="I171">
            <v>6489</v>
          </cell>
          <cell r="J171">
            <v>7719</v>
          </cell>
          <cell r="K171">
            <v>1751</v>
          </cell>
          <cell r="L171">
            <v>12800</v>
          </cell>
          <cell r="M171">
            <v>13691</v>
          </cell>
          <cell r="N171">
            <v>8790</v>
          </cell>
          <cell r="O171">
            <v>15269</v>
          </cell>
          <cell r="P171">
            <v>14379</v>
          </cell>
          <cell r="Q171">
            <v>14119</v>
          </cell>
          <cell r="R171">
            <v>1972</v>
          </cell>
          <cell r="S171">
            <v>5648</v>
          </cell>
          <cell r="T171">
            <v>25585</v>
          </cell>
          <cell r="U171">
            <v>236167</v>
          </cell>
          <cell r="V171">
            <v>21895</v>
          </cell>
          <cell r="W171">
            <v>-1903</v>
          </cell>
          <cell r="X171">
            <v>255833</v>
          </cell>
          <cell r="Y171">
            <v>0.3</v>
          </cell>
          <cell r="Z171">
            <v>0</v>
          </cell>
          <cell r="AA171">
            <v>0.3</v>
          </cell>
          <cell r="AB171">
            <v>0</v>
          </cell>
          <cell r="AC171">
            <v>0</v>
          </cell>
          <cell r="AD171">
            <v>0.1</v>
          </cell>
          <cell r="AE171">
            <v>0</v>
          </cell>
          <cell r="AF171">
            <v>0.1</v>
          </cell>
          <cell r="AG171">
            <v>0</v>
          </cell>
          <cell r="AH171">
            <v>0.1</v>
          </cell>
          <cell r="AI171">
            <v>-0.1</v>
          </cell>
          <cell r="AJ171">
            <v>0.1</v>
          </cell>
          <cell r="AK171">
            <v>0</v>
          </cell>
          <cell r="AL171">
            <v>0.1</v>
          </cell>
          <cell r="AM171">
            <v>0</v>
          </cell>
          <cell r="AN171">
            <v>0</v>
          </cell>
          <cell r="AO171">
            <v>0</v>
          </cell>
          <cell r="AP171">
            <v>0</v>
          </cell>
          <cell r="AQ171">
            <v>0</v>
          </cell>
          <cell r="AR171">
            <v>0</v>
          </cell>
          <cell r="AS171">
            <v>0.1</v>
          </cell>
          <cell r="AT171">
            <v>0.1</v>
          </cell>
          <cell r="AU171">
            <v>0</v>
          </cell>
          <cell r="AV171">
            <v>0.2</v>
          </cell>
          <cell r="AW171">
            <v>0.1</v>
          </cell>
          <cell r="AX171">
            <v>0</v>
          </cell>
          <cell r="AY171">
            <v>0</v>
          </cell>
          <cell r="AZ171">
            <v>0.1</v>
          </cell>
          <cell r="BA171">
            <v>0</v>
          </cell>
          <cell r="BB171">
            <v>0</v>
          </cell>
          <cell r="BC171">
            <v>0</v>
          </cell>
          <cell r="BD171">
            <v>0.1</v>
          </cell>
          <cell r="BE171">
            <v>0</v>
          </cell>
          <cell r="BF171">
            <v>0</v>
          </cell>
          <cell r="BG171">
            <v>0</v>
          </cell>
          <cell r="BH171">
            <v>0</v>
          </cell>
          <cell r="BI171">
            <v>0</v>
          </cell>
          <cell r="BJ171">
            <v>0.1</v>
          </cell>
          <cell r="BK171">
            <v>0</v>
          </cell>
          <cell r="BL171">
            <v>0</v>
          </cell>
          <cell r="BM171">
            <v>0</v>
          </cell>
          <cell r="BN171">
            <v>0</v>
          </cell>
          <cell r="BO171">
            <v>-0.1</v>
          </cell>
          <cell r="BP171">
            <v>0</v>
          </cell>
          <cell r="BQ171">
            <v>0</v>
          </cell>
          <cell r="BR171">
            <v>-0.1</v>
          </cell>
          <cell r="BS171">
            <v>0</v>
          </cell>
          <cell r="BT171">
            <v>0.1</v>
          </cell>
          <cell r="BU171">
            <v>0</v>
          </cell>
          <cell r="BV171">
            <v>0</v>
          </cell>
          <cell r="BW171">
            <v>0.1</v>
          </cell>
          <cell r="BX171">
            <v>0.9</v>
          </cell>
          <cell r="BY171">
            <v>0.1</v>
          </cell>
          <cell r="BZ171">
            <v>1.2</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row>
        <row r="172">
          <cell r="B172">
            <v>2899</v>
          </cell>
          <cell r="C172">
            <v>3136</v>
          </cell>
          <cell r="D172">
            <v>6012</v>
          </cell>
          <cell r="E172">
            <v>11437</v>
          </cell>
          <cell r="F172">
            <v>7942</v>
          </cell>
          <cell r="G172">
            <v>19297</v>
          </cell>
          <cell r="H172">
            <v>1209</v>
          </cell>
          <cell r="I172">
            <v>6438</v>
          </cell>
          <cell r="J172">
            <v>7655</v>
          </cell>
          <cell r="K172">
            <v>1759</v>
          </cell>
          <cell r="L172">
            <v>12568</v>
          </cell>
          <cell r="M172">
            <v>13533</v>
          </cell>
          <cell r="N172">
            <v>8704</v>
          </cell>
          <cell r="O172">
            <v>15392</v>
          </cell>
          <cell r="P172">
            <v>14439</v>
          </cell>
          <cell r="Q172">
            <v>13330</v>
          </cell>
          <cell r="R172">
            <v>1982</v>
          </cell>
          <cell r="S172">
            <v>5594</v>
          </cell>
          <cell r="T172">
            <v>25833</v>
          </cell>
          <cell r="U172">
            <v>246007</v>
          </cell>
          <cell r="V172">
            <v>23293</v>
          </cell>
          <cell r="W172">
            <v>1682</v>
          </cell>
          <cell r="X172">
            <v>270608</v>
          </cell>
          <cell r="Y172">
            <v>-0.1</v>
          </cell>
          <cell r="Z172">
            <v>0</v>
          </cell>
          <cell r="AA172">
            <v>-0.1</v>
          </cell>
          <cell r="AB172">
            <v>0</v>
          </cell>
          <cell r="AC172">
            <v>0.1</v>
          </cell>
          <cell r="AD172">
            <v>0</v>
          </cell>
          <cell r="AE172">
            <v>0</v>
          </cell>
          <cell r="AF172">
            <v>0</v>
          </cell>
          <cell r="AG172">
            <v>-0.1</v>
          </cell>
          <cell r="AH172">
            <v>0</v>
          </cell>
          <cell r="AI172">
            <v>0</v>
          </cell>
          <cell r="AJ172">
            <v>0.1</v>
          </cell>
          <cell r="AK172">
            <v>0</v>
          </cell>
          <cell r="AL172">
            <v>0</v>
          </cell>
          <cell r="AM172">
            <v>0.1</v>
          </cell>
          <cell r="AN172">
            <v>0.1</v>
          </cell>
          <cell r="AO172">
            <v>0</v>
          </cell>
          <cell r="AP172">
            <v>0</v>
          </cell>
          <cell r="AQ172">
            <v>0</v>
          </cell>
          <cell r="AR172">
            <v>0</v>
          </cell>
          <cell r="AS172">
            <v>0</v>
          </cell>
          <cell r="AT172">
            <v>0.1</v>
          </cell>
          <cell r="AU172">
            <v>0</v>
          </cell>
          <cell r="AV172">
            <v>0.1</v>
          </cell>
          <cell r="AW172">
            <v>0.1</v>
          </cell>
          <cell r="AX172">
            <v>0.1</v>
          </cell>
          <cell r="AY172">
            <v>0.1</v>
          </cell>
          <cell r="AZ172">
            <v>0</v>
          </cell>
          <cell r="BA172">
            <v>0</v>
          </cell>
          <cell r="BB172">
            <v>0</v>
          </cell>
          <cell r="BC172">
            <v>0.1</v>
          </cell>
          <cell r="BD172">
            <v>0.1</v>
          </cell>
          <cell r="BE172">
            <v>0</v>
          </cell>
          <cell r="BF172">
            <v>0</v>
          </cell>
          <cell r="BG172">
            <v>0</v>
          </cell>
          <cell r="BH172">
            <v>0.1</v>
          </cell>
          <cell r="BI172">
            <v>0.1</v>
          </cell>
          <cell r="BJ172">
            <v>0.2</v>
          </cell>
          <cell r="BK172">
            <v>0</v>
          </cell>
          <cell r="BL172">
            <v>0.1</v>
          </cell>
          <cell r="BM172">
            <v>0.1</v>
          </cell>
          <cell r="BN172">
            <v>0</v>
          </cell>
          <cell r="BO172">
            <v>0</v>
          </cell>
          <cell r="BP172">
            <v>0.1</v>
          </cell>
          <cell r="BQ172">
            <v>0.1</v>
          </cell>
          <cell r="BR172">
            <v>0.1</v>
          </cell>
          <cell r="BS172">
            <v>0</v>
          </cell>
          <cell r="BT172">
            <v>0.1</v>
          </cell>
          <cell r="BU172">
            <v>0</v>
          </cell>
          <cell r="BV172">
            <v>0</v>
          </cell>
          <cell r="BW172">
            <v>0.1</v>
          </cell>
          <cell r="BX172">
            <v>1.1000000000000001</v>
          </cell>
          <cell r="BY172">
            <v>0</v>
          </cell>
          <cell r="BZ172">
            <v>1.7</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row>
        <row r="173">
          <cell r="B173">
            <v>2923</v>
          </cell>
          <cell r="C173">
            <v>2899</v>
          </cell>
          <cell r="D173">
            <v>5837</v>
          </cell>
          <cell r="E173">
            <v>11395</v>
          </cell>
          <cell r="F173">
            <v>7931</v>
          </cell>
          <cell r="G173">
            <v>19229</v>
          </cell>
          <cell r="H173">
            <v>1200</v>
          </cell>
          <cell r="I173">
            <v>6380</v>
          </cell>
          <cell r="J173">
            <v>7587</v>
          </cell>
          <cell r="K173">
            <v>1780</v>
          </cell>
          <cell r="L173">
            <v>12567</v>
          </cell>
          <cell r="M173">
            <v>13579</v>
          </cell>
          <cell r="N173">
            <v>8707</v>
          </cell>
          <cell r="O173">
            <v>15311</v>
          </cell>
          <cell r="P173">
            <v>14503</v>
          </cell>
          <cell r="Q173">
            <v>13368</v>
          </cell>
          <cell r="R173">
            <v>1987</v>
          </cell>
          <cell r="S173">
            <v>5452</v>
          </cell>
          <cell r="T173">
            <v>26092</v>
          </cell>
          <cell r="U173">
            <v>234437</v>
          </cell>
          <cell r="V173">
            <v>21253</v>
          </cell>
          <cell r="W173">
            <v>-496</v>
          </cell>
          <cell r="X173">
            <v>254897</v>
          </cell>
          <cell r="Y173">
            <v>0.1</v>
          </cell>
          <cell r="Z173">
            <v>0</v>
          </cell>
          <cell r="AA173">
            <v>0.1</v>
          </cell>
          <cell r="AB173">
            <v>0</v>
          </cell>
          <cell r="AC173">
            <v>0.1</v>
          </cell>
          <cell r="AD173">
            <v>0</v>
          </cell>
          <cell r="AE173">
            <v>0</v>
          </cell>
          <cell r="AF173">
            <v>0.1</v>
          </cell>
          <cell r="AG173">
            <v>0</v>
          </cell>
          <cell r="AH173">
            <v>0.1</v>
          </cell>
          <cell r="AI173">
            <v>0.1</v>
          </cell>
          <cell r="AJ173">
            <v>0</v>
          </cell>
          <cell r="AK173">
            <v>0.1</v>
          </cell>
          <cell r="AL173">
            <v>0</v>
          </cell>
          <cell r="AM173">
            <v>0.2</v>
          </cell>
          <cell r="AN173">
            <v>0.4</v>
          </cell>
          <cell r="AO173">
            <v>0</v>
          </cell>
          <cell r="AP173">
            <v>0</v>
          </cell>
          <cell r="AQ173">
            <v>0</v>
          </cell>
          <cell r="AR173">
            <v>0</v>
          </cell>
          <cell r="AS173">
            <v>0.1</v>
          </cell>
          <cell r="AT173">
            <v>0</v>
          </cell>
          <cell r="AU173">
            <v>0.1</v>
          </cell>
          <cell r="AV173">
            <v>0.1</v>
          </cell>
          <cell r="AW173">
            <v>0</v>
          </cell>
          <cell r="AX173">
            <v>-0.1</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-0.1</v>
          </cell>
          <cell r="BN173">
            <v>0</v>
          </cell>
          <cell r="BO173">
            <v>0</v>
          </cell>
          <cell r="BP173">
            <v>0</v>
          </cell>
          <cell r="BQ173">
            <v>0</v>
          </cell>
          <cell r="BR173">
            <v>0</v>
          </cell>
          <cell r="BS173">
            <v>0</v>
          </cell>
          <cell r="BT173">
            <v>0.1</v>
          </cell>
          <cell r="BU173">
            <v>0</v>
          </cell>
          <cell r="BV173">
            <v>0</v>
          </cell>
          <cell r="BW173">
            <v>0.1</v>
          </cell>
          <cell r="BX173">
            <v>1</v>
          </cell>
          <cell r="BY173">
            <v>0</v>
          </cell>
          <cell r="BZ173">
            <v>0.4</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row>
        <row r="174">
          <cell r="B174">
            <v>2931</v>
          </cell>
          <cell r="C174">
            <v>3186</v>
          </cell>
          <cell r="D174">
            <v>6084</v>
          </cell>
          <cell r="E174">
            <v>11689</v>
          </cell>
          <cell r="F174">
            <v>7882</v>
          </cell>
          <cell r="G174">
            <v>19548</v>
          </cell>
          <cell r="H174">
            <v>1208</v>
          </cell>
          <cell r="I174">
            <v>6400</v>
          </cell>
          <cell r="J174">
            <v>7618</v>
          </cell>
          <cell r="K174">
            <v>1840</v>
          </cell>
          <cell r="L174">
            <v>12978</v>
          </cell>
          <cell r="M174">
            <v>14028</v>
          </cell>
          <cell r="N174">
            <v>8921</v>
          </cell>
          <cell r="O174">
            <v>15289</v>
          </cell>
          <cell r="P174">
            <v>14570</v>
          </cell>
          <cell r="Q174">
            <v>13826</v>
          </cell>
          <cell r="R174">
            <v>2043</v>
          </cell>
          <cell r="S174">
            <v>5388</v>
          </cell>
          <cell r="T174">
            <v>26365</v>
          </cell>
          <cell r="U174">
            <v>240397</v>
          </cell>
          <cell r="V174">
            <v>21795</v>
          </cell>
          <cell r="W174">
            <v>716</v>
          </cell>
          <cell r="X174">
            <v>262578</v>
          </cell>
          <cell r="Y174">
            <v>-0.1</v>
          </cell>
          <cell r="Z174">
            <v>0</v>
          </cell>
          <cell r="AA174">
            <v>-0.1</v>
          </cell>
          <cell r="AB174">
            <v>0.1</v>
          </cell>
          <cell r="AC174">
            <v>0</v>
          </cell>
          <cell r="AD174">
            <v>0</v>
          </cell>
          <cell r="AE174">
            <v>0.1</v>
          </cell>
          <cell r="AF174">
            <v>0.1</v>
          </cell>
          <cell r="AG174">
            <v>0.1</v>
          </cell>
          <cell r="AH174">
            <v>0.2</v>
          </cell>
          <cell r="AI174">
            <v>0</v>
          </cell>
          <cell r="AJ174">
            <v>-0.2</v>
          </cell>
          <cell r="AK174">
            <v>-0.1</v>
          </cell>
          <cell r="AL174">
            <v>0.1</v>
          </cell>
          <cell r="AM174">
            <v>0</v>
          </cell>
          <cell r="AN174">
            <v>-0.2</v>
          </cell>
          <cell r="AO174">
            <v>0</v>
          </cell>
          <cell r="AP174">
            <v>0</v>
          </cell>
          <cell r="AQ174">
            <v>0</v>
          </cell>
          <cell r="AR174">
            <v>0</v>
          </cell>
          <cell r="AS174">
            <v>0.1</v>
          </cell>
          <cell r="AT174">
            <v>-0.2</v>
          </cell>
          <cell r="AU174">
            <v>0.1</v>
          </cell>
          <cell r="AV174">
            <v>0.1</v>
          </cell>
          <cell r="AW174">
            <v>0</v>
          </cell>
          <cell r="AX174">
            <v>0.1</v>
          </cell>
          <cell r="AY174">
            <v>0</v>
          </cell>
          <cell r="AZ174">
            <v>0</v>
          </cell>
          <cell r="BA174">
            <v>0</v>
          </cell>
          <cell r="BB174">
            <v>0</v>
          </cell>
          <cell r="BC174">
            <v>0</v>
          </cell>
          <cell r="BD174">
            <v>0.1</v>
          </cell>
          <cell r="BE174">
            <v>0</v>
          </cell>
          <cell r="BF174">
            <v>0.1</v>
          </cell>
          <cell r="BG174">
            <v>0.1</v>
          </cell>
          <cell r="BH174">
            <v>0.1</v>
          </cell>
          <cell r="BI174">
            <v>0</v>
          </cell>
          <cell r="BJ174">
            <v>0.1</v>
          </cell>
          <cell r="BK174">
            <v>0</v>
          </cell>
          <cell r="BL174">
            <v>0</v>
          </cell>
          <cell r="BM174">
            <v>0</v>
          </cell>
          <cell r="BN174">
            <v>0</v>
          </cell>
          <cell r="BO174">
            <v>0.1</v>
          </cell>
          <cell r="BP174">
            <v>0.1</v>
          </cell>
          <cell r="BQ174">
            <v>0.1</v>
          </cell>
          <cell r="BR174">
            <v>-0.1</v>
          </cell>
          <cell r="BS174">
            <v>0</v>
          </cell>
          <cell r="BT174">
            <v>0</v>
          </cell>
          <cell r="BU174">
            <v>0</v>
          </cell>
          <cell r="BV174">
            <v>0</v>
          </cell>
          <cell r="BW174">
            <v>0.1</v>
          </cell>
          <cell r="BX174">
            <v>0.6</v>
          </cell>
          <cell r="BY174">
            <v>0</v>
          </cell>
          <cell r="BZ174">
            <v>0.9</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row>
        <row r="175">
          <cell r="B175">
            <v>2963</v>
          </cell>
          <cell r="C175">
            <v>3236</v>
          </cell>
          <cell r="D175">
            <v>6161</v>
          </cell>
          <cell r="E175">
            <v>11526</v>
          </cell>
          <cell r="F175">
            <v>7534</v>
          </cell>
          <cell r="G175">
            <v>19109</v>
          </cell>
          <cell r="H175">
            <v>1238</v>
          </cell>
          <cell r="I175">
            <v>6513</v>
          </cell>
          <cell r="J175">
            <v>7765</v>
          </cell>
          <cell r="K175">
            <v>1958</v>
          </cell>
          <cell r="L175">
            <v>13925</v>
          </cell>
          <cell r="M175">
            <v>15015</v>
          </cell>
          <cell r="N175">
            <v>9411</v>
          </cell>
          <cell r="O175">
            <v>15399</v>
          </cell>
          <cell r="P175">
            <v>14639</v>
          </cell>
          <cell r="Q175">
            <v>14567</v>
          </cell>
          <cell r="R175">
            <v>2435</v>
          </cell>
          <cell r="S175">
            <v>5679</v>
          </cell>
          <cell r="T175">
            <v>26643</v>
          </cell>
          <cell r="U175">
            <v>243063</v>
          </cell>
          <cell r="V175">
            <v>21829</v>
          </cell>
          <cell r="W175">
            <v>-220</v>
          </cell>
          <cell r="X175">
            <v>264347</v>
          </cell>
          <cell r="Y175">
            <v>0.2</v>
          </cell>
          <cell r="Z175">
            <v>0</v>
          </cell>
          <cell r="AA175">
            <v>0.2</v>
          </cell>
          <cell r="AB175">
            <v>0.1</v>
          </cell>
          <cell r="AC175">
            <v>-0.1</v>
          </cell>
          <cell r="AD175">
            <v>0</v>
          </cell>
          <cell r="AE175">
            <v>0</v>
          </cell>
          <cell r="AF175">
            <v>0</v>
          </cell>
          <cell r="AG175">
            <v>0</v>
          </cell>
          <cell r="AH175">
            <v>0</v>
          </cell>
          <cell r="AI175">
            <v>0</v>
          </cell>
          <cell r="AJ175">
            <v>0.2</v>
          </cell>
          <cell r="AK175">
            <v>0</v>
          </cell>
          <cell r="AL175">
            <v>0</v>
          </cell>
          <cell r="AM175">
            <v>-0.1</v>
          </cell>
          <cell r="AN175">
            <v>0.2</v>
          </cell>
          <cell r="AO175">
            <v>0</v>
          </cell>
          <cell r="AP175">
            <v>0</v>
          </cell>
          <cell r="AQ175">
            <v>0</v>
          </cell>
          <cell r="AR175">
            <v>0</v>
          </cell>
          <cell r="AS175">
            <v>-0.4</v>
          </cell>
          <cell r="AT175">
            <v>-0.1</v>
          </cell>
          <cell r="AU175">
            <v>-0.3</v>
          </cell>
          <cell r="AV175">
            <v>-0.8</v>
          </cell>
          <cell r="AW175">
            <v>0</v>
          </cell>
          <cell r="AX175">
            <v>0</v>
          </cell>
          <cell r="AY175">
            <v>0</v>
          </cell>
          <cell r="AZ175">
            <v>0</v>
          </cell>
          <cell r="BA175">
            <v>0</v>
          </cell>
          <cell r="BB175">
            <v>0.1</v>
          </cell>
          <cell r="BC175">
            <v>0</v>
          </cell>
          <cell r="BD175">
            <v>0</v>
          </cell>
          <cell r="BE175">
            <v>0</v>
          </cell>
          <cell r="BF175">
            <v>0</v>
          </cell>
          <cell r="BG175">
            <v>0</v>
          </cell>
          <cell r="BH175">
            <v>0</v>
          </cell>
          <cell r="BI175">
            <v>-0.1</v>
          </cell>
          <cell r="BJ175">
            <v>-0.1</v>
          </cell>
          <cell r="BK175">
            <v>0</v>
          </cell>
          <cell r="BL175">
            <v>0</v>
          </cell>
          <cell r="BM175">
            <v>0</v>
          </cell>
          <cell r="BN175">
            <v>0</v>
          </cell>
          <cell r="BO175">
            <v>0.3</v>
          </cell>
          <cell r="BP175">
            <v>0.3</v>
          </cell>
          <cell r="BQ175">
            <v>0.1</v>
          </cell>
          <cell r="BR175">
            <v>0.1</v>
          </cell>
          <cell r="BS175">
            <v>0</v>
          </cell>
          <cell r="BT175">
            <v>0</v>
          </cell>
          <cell r="BU175">
            <v>0.1</v>
          </cell>
          <cell r="BV175">
            <v>0.1</v>
          </cell>
          <cell r="BW175">
            <v>0.1</v>
          </cell>
          <cell r="BX175">
            <v>0.3</v>
          </cell>
          <cell r="BY175">
            <v>-0.1</v>
          </cell>
          <cell r="BZ175">
            <v>0.2</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row>
        <row r="176">
          <cell r="B176">
            <v>3043</v>
          </cell>
          <cell r="C176">
            <v>3430</v>
          </cell>
          <cell r="D176">
            <v>6420</v>
          </cell>
          <cell r="E176">
            <v>11593</v>
          </cell>
          <cell r="F176">
            <v>7564</v>
          </cell>
          <cell r="G176">
            <v>19212</v>
          </cell>
          <cell r="H176">
            <v>1190</v>
          </cell>
          <cell r="I176">
            <v>6248</v>
          </cell>
          <cell r="J176">
            <v>7453</v>
          </cell>
          <cell r="K176">
            <v>1955</v>
          </cell>
          <cell r="L176">
            <v>13844</v>
          </cell>
          <cell r="M176">
            <v>14945</v>
          </cell>
          <cell r="N176">
            <v>9287</v>
          </cell>
          <cell r="O176">
            <v>15168</v>
          </cell>
          <cell r="P176">
            <v>14705</v>
          </cell>
          <cell r="Q176">
            <v>13698</v>
          </cell>
          <cell r="R176">
            <v>2108</v>
          </cell>
          <cell r="S176">
            <v>5859</v>
          </cell>
          <cell r="T176">
            <v>26884</v>
          </cell>
          <cell r="U176">
            <v>251053</v>
          </cell>
          <cell r="V176">
            <v>22115</v>
          </cell>
          <cell r="W176">
            <v>1503</v>
          </cell>
          <cell r="X176">
            <v>274422</v>
          </cell>
          <cell r="Y176">
            <v>0</v>
          </cell>
          <cell r="Z176">
            <v>0</v>
          </cell>
          <cell r="AA176">
            <v>-0.1</v>
          </cell>
          <cell r="AB176">
            <v>0</v>
          </cell>
          <cell r="AC176">
            <v>0</v>
          </cell>
          <cell r="AD176">
            <v>0</v>
          </cell>
          <cell r="AE176">
            <v>0</v>
          </cell>
          <cell r="AF176">
            <v>0</v>
          </cell>
          <cell r="AG176">
            <v>0</v>
          </cell>
          <cell r="AH176">
            <v>0</v>
          </cell>
          <cell r="AI176">
            <v>0</v>
          </cell>
          <cell r="AJ176">
            <v>-0.1</v>
          </cell>
          <cell r="AK176">
            <v>0.1</v>
          </cell>
          <cell r="AL176">
            <v>0</v>
          </cell>
          <cell r="AM176">
            <v>-0.1</v>
          </cell>
          <cell r="AN176">
            <v>0</v>
          </cell>
          <cell r="AO176">
            <v>0</v>
          </cell>
          <cell r="AP176">
            <v>0</v>
          </cell>
          <cell r="AQ176">
            <v>0</v>
          </cell>
          <cell r="AR176">
            <v>0</v>
          </cell>
          <cell r="AS176">
            <v>-0.2</v>
          </cell>
          <cell r="AT176">
            <v>-0.2</v>
          </cell>
          <cell r="AU176">
            <v>-0.3</v>
          </cell>
          <cell r="AV176">
            <v>-0.6</v>
          </cell>
          <cell r="AW176">
            <v>-0.1</v>
          </cell>
          <cell r="AX176">
            <v>0.1</v>
          </cell>
          <cell r="AY176">
            <v>0.1</v>
          </cell>
          <cell r="AZ176">
            <v>-0.1</v>
          </cell>
          <cell r="BA176">
            <v>0</v>
          </cell>
          <cell r="BB176">
            <v>0</v>
          </cell>
          <cell r="BC176">
            <v>0.1</v>
          </cell>
          <cell r="BD176">
            <v>0</v>
          </cell>
          <cell r="BE176">
            <v>0</v>
          </cell>
          <cell r="BF176">
            <v>0</v>
          </cell>
          <cell r="BG176">
            <v>0</v>
          </cell>
          <cell r="BH176">
            <v>0</v>
          </cell>
          <cell r="BI176">
            <v>0</v>
          </cell>
          <cell r="BJ176">
            <v>0</v>
          </cell>
          <cell r="BK176">
            <v>0</v>
          </cell>
          <cell r="BL176">
            <v>0</v>
          </cell>
          <cell r="BM176">
            <v>0</v>
          </cell>
          <cell r="BN176">
            <v>0</v>
          </cell>
          <cell r="BO176">
            <v>0.1</v>
          </cell>
          <cell r="BP176">
            <v>0.1</v>
          </cell>
          <cell r="BQ176">
            <v>0</v>
          </cell>
          <cell r="BR176">
            <v>0.1</v>
          </cell>
          <cell r="BS176">
            <v>0</v>
          </cell>
          <cell r="BT176">
            <v>0.1</v>
          </cell>
          <cell r="BU176">
            <v>-0.1</v>
          </cell>
          <cell r="BV176">
            <v>0.1</v>
          </cell>
          <cell r="BW176">
            <v>0.1</v>
          </cell>
          <cell r="BX176">
            <v>-0.2</v>
          </cell>
          <cell r="BY176">
            <v>-0.4</v>
          </cell>
          <cell r="BZ176">
            <v>-0.4</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row>
        <row r="177">
          <cell r="B177">
            <v>2986</v>
          </cell>
          <cell r="C177">
            <v>2912</v>
          </cell>
          <cell r="D177">
            <v>5937</v>
          </cell>
          <cell r="E177">
            <v>11881</v>
          </cell>
          <cell r="F177">
            <v>7673</v>
          </cell>
          <cell r="G177">
            <v>19629</v>
          </cell>
          <cell r="H177">
            <v>1176</v>
          </cell>
          <cell r="I177">
            <v>6199</v>
          </cell>
          <cell r="J177">
            <v>7389</v>
          </cell>
          <cell r="K177">
            <v>2020</v>
          </cell>
          <cell r="L177">
            <v>14042</v>
          </cell>
          <cell r="M177">
            <v>15238</v>
          </cell>
          <cell r="N177">
            <v>9435</v>
          </cell>
          <cell r="O177">
            <v>16332</v>
          </cell>
          <cell r="P177">
            <v>14780</v>
          </cell>
          <cell r="Q177">
            <v>14342</v>
          </cell>
          <cell r="R177">
            <v>1828</v>
          </cell>
          <cell r="S177">
            <v>5837</v>
          </cell>
          <cell r="T177">
            <v>27056</v>
          </cell>
          <cell r="U177">
            <v>239509</v>
          </cell>
          <cell r="V177">
            <v>20979</v>
          </cell>
          <cell r="W177">
            <v>-866</v>
          </cell>
          <cell r="X177">
            <v>259349</v>
          </cell>
          <cell r="Y177">
            <v>0</v>
          </cell>
          <cell r="Z177">
            <v>0</v>
          </cell>
          <cell r="AA177">
            <v>-0.1</v>
          </cell>
          <cell r="AB177">
            <v>0</v>
          </cell>
          <cell r="AC177">
            <v>0</v>
          </cell>
          <cell r="AD177">
            <v>0</v>
          </cell>
          <cell r="AE177">
            <v>0.1</v>
          </cell>
          <cell r="AF177">
            <v>0.1</v>
          </cell>
          <cell r="AG177">
            <v>0.1</v>
          </cell>
          <cell r="AH177">
            <v>0.1</v>
          </cell>
          <cell r="AI177">
            <v>0</v>
          </cell>
          <cell r="AJ177">
            <v>0</v>
          </cell>
          <cell r="AK177">
            <v>-0.1</v>
          </cell>
          <cell r="AL177">
            <v>0</v>
          </cell>
          <cell r="AM177">
            <v>0</v>
          </cell>
          <cell r="AN177">
            <v>-0.2</v>
          </cell>
          <cell r="AO177">
            <v>0</v>
          </cell>
          <cell r="AP177">
            <v>0</v>
          </cell>
          <cell r="AQ177">
            <v>0</v>
          </cell>
          <cell r="AR177">
            <v>0</v>
          </cell>
          <cell r="AS177">
            <v>0.1</v>
          </cell>
          <cell r="AT177">
            <v>0</v>
          </cell>
          <cell r="AU177">
            <v>0.1</v>
          </cell>
          <cell r="AV177">
            <v>0.1</v>
          </cell>
          <cell r="AW177">
            <v>0</v>
          </cell>
          <cell r="AX177">
            <v>0.1</v>
          </cell>
          <cell r="AY177">
            <v>0</v>
          </cell>
          <cell r="AZ177">
            <v>0</v>
          </cell>
          <cell r="BA177">
            <v>0</v>
          </cell>
          <cell r="BB177">
            <v>-0.1</v>
          </cell>
          <cell r="BC177">
            <v>-0.1</v>
          </cell>
          <cell r="BD177">
            <v>-0.1</v>
          </cell>
          <cell r="BE177">
            <v>0</v>
          </cell>
          <cell r="BF177">
            <v>-0.1</v>
          </cell>
          <cell r="BG177">
            <v>-0.1</v>
          </cell>
          <cell r="BH177">
            <v>0.1</v>
          </cell>
          <cell r="BI177">
            <v>0.1</v>
          </cell>
          <cell r="BJ177">
            <v>0.2</v>
          </cell>
          <cell r="BK177">
            <v>0</v>
          </cell>
          <cell r="BL177">
            <v>0</v>
          </cell>
          <cell r="BM177">
            <v>0</v>
          </cell>
          <cell r="BN177">
            <v>0</v>
          </cell>
          <cell r="BO177">
            <v>0.1</v>
          </cell>
          <cell r="BP177">
            <v>0.1</v>
          </cell>
          <cell r="BQ177">
            <v>0</v>
          </cell>
          <cell r="BR177">
            <v>0.2</v>
          </cell>
          <cell r="BS177">
            <v>0</v>
          </cell>
          <cell r="BT177">
            <v>0.3</v>
          </cell>
          <cell r="BU177">
            <v>-0.1</v>
          </cell>
          <cell r="BV177">
            <v>0</v>
          </cell>
          <cell r="BW177">
            <v>0.1</v>
          </cell>
          <cell r="BX177">
            <v>0.6</v>
          </cell>
          <cell r="BY177">
            <v>0.4</v>
          </cell>
          <cell r="BZ177">
            <v>1</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row>
        <row r="178">
          <cell r="B178">
            <v>2915</v>
          </cell>
          <cell r="C178">
            <v>3161</v>
          </cell>
          <cell r="D178">
            <v>6050</v>
          </cell>
          <cell r="E178">
            <v>11890</v>
          </cell>
          <cell r="F178">
            <v>8050</v>
          </cell>
          <cell r="G178">
            <v>19914</v>
          </cell>
          <cell r="H178">
            <v>1175</v>
          </cell>
          <cell r="I178">
            <v>6251</v>
          </cell>
          <cell r="J178">
            <v>7435</v>
          </cell>
          <cell r="K178">
            <v>2119</v>
          </cell>
          <cell r="L178">
            <v>14268</v>
          </cell>
          <cell r="M178">
            <v>15627</v>
          </cell>
          <cell r="N178">
            <v>9691</v>
          </cell>
          <cell r="O178">
            <v>15755</v>
          </cell>
          <cell r="P178">
            <v>14865</v>
          </cell>
          <cell r="Q178">
            <v>14749</v>
          </cell>
          <cell r="R178">
            <v>1973</v>
          </cell>
          <cell r="S178">
            <v>5887</v>
          </cell>
          <cell r="T178">
            <v>27158</v>
          </cell>
          <cell r="U178">
            <v>245358</v>
          </cell>
          <cell r="V178">
            <v>21296</v>
          </cell>
          <cell r="W178">
            <v>-417</v>
          </cell>
          <cell r="X178">
            <v>265978</v>
          </cell>
          <cell r="Y178">
            <v>0.2</v>
          </cell>
          <cell r="Z178">
            <v>0</v>
          </cell>
          <cell r="AA178">
            <v>0.2</v>
          </cell>
          <cell r="AB178">
            <v>0</v>
          </cell>
          <cell r="AC178">
            <v>0</v>
          </cell>
          <cell r="AD178">
            <v>0</v>
          </cell>
          <cell r="AE178">
            <v>0</v>
          </cell>
          <cell r="AF178">
            <v>0</v>
          </cell>
          <cell r="AG178">
            <v>0</v>
          </cell>
          <cell r="AH178">
            <v>0</v>
          </cell>
          <cell r="AI178">
            <v>0</v>
          </cell>
          <cell r="AJ178">
            <v>0.2</v>
          </cell>
          <cell r="AK178">
            <v>0</v>
          </cell>
          <cell r="AL178">
            <v>0</v>
          </cell>
          <cell r="AM178">
            <v>0</v>
          </cell>
          <cell r="AN178">
            <v>0.1</v>
          </cell>
          <cell r="AO178">
            <v>0</v>
          </cell>
          <cell r="AP178">
            <v>0</v>
          </cell>
          <cell r="AQ178">
            <v>0</v>
          </cell>
          <cell r="AR178">
            <v>0</v>
          </cell>
          <cell r="AS178">
            <v>0</v>
          </cell>
          <cell r="AT178">
            <v>0.1</v>
          </cell>
          <cell r="AU178">
            <v>0.2</v>
          </cell>
          <cell r="AV178">
            <v>0.3</v>
          </cell>
          <cell r="AW178">
            <v>0</v>
          </cell>
          <cell r="AX178">
            <v>0.1</v>
          </cell>
          <cell r="AY178">
            <v>0</v>
          </cell>
          <cell r="AZ178">
            <v>0.1</v>
          </cell>
          <cell r="BA178">
            <v>0</v>
          </cell>
          <cell r="BB178">
            <v>0.1</v>
          </cell>
          <cell r="BC178">
            <v>0.1</v>
          </cell>
          <cell r="BD178">
            <v>0.3</v>
          </cell>
          <cell r="BE178">
            <v>0</v>
          </cell>
          <cell r="BF178">
            <v>0.1</v>
          </cell>
          <cell r="BG178">
            <v>0</v>
          </cell>
          <cell r="BH178">
            <v>0</v>
          </cell>
          <cell r="BI178">
            <v>0.1</v>
          </cell>
          <cell r="BJ178">
            <v>0.1</v>
          </cell>
          <cell r="BK178">
            <v>0</v>
          </cell>
          <cell r="BL178">
            <v>0</v>
          </cell>
          <cell r="BM178">
            <v>0</v>
          </cell>
          <cell r="BN178">
            <v>0</v>
          </cell>
          <cell r="BO178">
            <v>0.1</v>
          </cell>
          <cell r="BP178">
            <v>0.1</v>
          </cell>
          <cell r="BQ178">
            <v>0.1</v>
          </cell>
          <cell r="BR178">
            <v>-0.1</v>
          </cell>
          <cell r="BS178">
            <v>0</v>
          </cell>
          <cell r="BT178">
            <v>0</v>
          </cell>
          <cell r="BU178">
            <v>0.1</v>
          </cell>
          <cell r="BV178">
            <v>0</v>
          </cell>
          <cell r="BW178">
            <v>0</v>
          </cell>
          <cell r="BX178">
            <v>1.3</v>
          </cell>
          <cell r="BY178">
            <v>-0.1</v>
          </cell>
          <cell r="BZ178">
            <v>0.8</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row>
        <row r="179">
          <cell r="B179">
            <v>3056</v>
          </cell>
          <cell r="C179">
            <v>3332</v>
          </cell>
          <cell r="D179">
            <v>6361</v>
          </cell>
          <cell r="E179">
            <v>11991</v>
          </cell>
          <cell r="F179">
            <v>8391</v>
          </cell>
          <cell r="G179">
            <v>20287</v>
          </cell>
          <cell r="H179">
            <v>1166</v>
          </cell>
          <cell r="I179">
            <v>6311</v>
          </cell>
          <cell r="J179">
            <v>7478</v>
          </cell>
          <cell r="K179">
            <v>2228</v>
          </cell>
          <cell r="L179">
            <v>14328</v>
          </cell>
          <cell r="M179">
            <v>15911</v>
          </cell>
          <cell r="N179">
            <v>9918</v>
          </cell>
          <cell r="O179">
            <v>16180</v>
          </cell>
          <cell r="P179">
            <v>14965</v>
          </cell>
          <cell r="Q179">
            <v>15534</v>
          </cell>
          <cell r="R179">
            <v>2120</v>
          </cell>
          <cell r="S179">
            <v>5726</v>
          </cell>
          <cell r="T179">
            <v>27163</v>
          </cell>
          <cell r="U179">
            <v>248771</v>
          </cell>
          <cell r="V179">
            <v>21510</v>
          </cell>
          <cell r="W179">
            <v>801</v>
          </cell>
          <cell r="X179">
            <v>270812</v>
          </cell>
          <cell r="Y179">
            <v>0.1</v>
          </cell>
          <cell r="Z179">
            <v>0</v>
          </cell>
          <cell r="AA179">
            <v>0.1</v>
          </cell>
          <cell r="AB179">
            <v>0</v>
          </cell>
          <cell r="AC179">
            <v>0</v>
          </cell>
          <cell r="AD179">
            <v>0</v>
          </cell>
          <cell r="AE179">
            <v>0</v>
          </cell>
          <cell r="AF179">
            <v>-0.1</v>
          </cell>
          <cell r="AG179">
            <v>0.1</v>
          </cell>
          <cell r="AH179">
            <v>0</v>
          </cell>
          <cell r="AI179">
            <v>0</v>
          </cell>
          <cell r="AJ179">
            <v>-0.1</v>
          </cell>
          <cell r="AK179">
            <v>0.1</v>
          </cell>
          <cell r="AL179">
            <v>0</v>
          </cell>
          <cell r="AM179">
            <v>0</v>
          </cell>
          <cell r="AN179">
            <v>0</v>
          </cell>
          <cell r="AO179">
            <v>0</v>
          </cell>
          <cell r="AP179">
            <v>0</v>
          </cell>
          <cell r="AQ179">
            <v>0</v>
          </cell>
          <cell r="AR179">
            <v>0</v>
          </cell>
          <cell r="AS179">
            <v>0.1</v>
          </cell>
          <cell r="AT179">
            <v>0</v>
          </cell>
          <cell r="AU179">
            <v>0</v>
          </cell>
          <cell r="AV179">
            <v>0.1</v>
          </cell>
          <cell r="AW179">
            <v>-0.1</v>
          </cell>
          <cell r="AX179">
            <v>0</v>
          </cell>
          <cell r="AY179">
            <v>0</v>
          </cell>
          <cell r="AZ179">
            <v>-0.1</v>
          </cell>
          <cell r="BA179">
            <v>0</v>
          </cell>
          <cell r="BB179">
            <v>0</v>
          </cell>
          <cell r="BC179">
            <v>0</v>
          </cell>
          <cell r="BD179">
            <v>-0.1</v>
          </cell>
          <cell r="BE179">
            <v>0</v>
          </cell>
          <cell r="BF179">
            <v>0</v>
          </cell>
          <cell r="BG179">
            <v>0.1</v>
          </cell>
          <cell r="BH179">
            <v>0.1</v>
          </cell>
          <cell r="BI179">
            <v>0.1</v>
          </cell>
          <cell r="BJ179">
            <v>0.2</v>
          </cell>
          <cell r="BK179">
            <v>0</v>
          </cell>
          <cell r="BL179">
            <v>0</v>
          </cell>
          <cell r="BM179">
            <v>0</v>
          </cell>
          <cell r="BN179">
            <v>0</v>
          </cell>
          <cell r="BO179">
            <v>0</v>
          </cell>
          <cell r="BP179">
            <v>0.1</v>
          </cell>
          <cell r="BQ179">
            <v>0.1</v>
          </cell>
          <cell r="BR179">
            <v>0.2</v>
          </cell>
          <cell r="BS179">
            <v>0</v>
          </cell>
          <cell r="BT179">
            <v>0</v>
          </cell>
          <cell r="BU179">
            <v>0</v>
          </cell>
          <cell r="BV179">
            <v>-0.1</v>
          </cell>
          <cell r="BW179">
            <v>0</v>
          </cell>
          <cell r="BX179">
            <v>0.6</v>
          </cell>
          <cell r="BY179">
            <v>0</v>
          </cell>
          <cell r="BZ179">
            <v>1.2</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row>
        <row r="180">
          <cell r="B180">
            <v>3060</v>
          </cell>
          <cell r="C180">
            <v>3389</v>
          </cell>
          <cell r="D180">
            <v>6420</v>
          </cell>
          <cell r="E180">
            <v>11842</v>
          </cell>
          <cell r="F180">
            <v>9024</v>
          </cell>
          <cell r="G180">
            <v>20535</v>
          </cell>
          <cell r="H180">
            <v>1337</v>
          </cell>
          <cell r="I180">
            <v>7024</v>
          </cell>
          <cell r="J180">
            <v>8379</v>
          </cell>
          <cell r="K180">
            <v>2327</v>
          </cell>
          <cell r="L180">
            <v>14420</v>
          </cell>
          <cell r="M180">
            <v>16193</v>
          </cell>
          <cell r="N180">
            <v>10288</v>
          </cell>
          <cell r="O180">
            <v>15948</v>
          </cell>
          <cell r="P180">
            <v>15051</v>
          </cell>
          <cell r="Q180">
            <v>15068</v>
          </cell>
          <cell r="R180">
            <v>2183</v>
          </cell>
          <cell r="S180">
            <v>6029</v>
          </cell>
          <cell r="T180">
            <v>27205</v>
          </cell>
          <cell r="U180">
            <v>263645</v>
          </cell>
          <cell r="V180">
            <v>23851</v>
          </cell>
          <cell r="W180">
            <v>477</v>
          </cell>
          <cell r="X180">
            <v>287703</v>
          </cell>
          <cell r="Y180">
            <v>-0.1</v>
          </cell>
          <cell r="Z180">
            <v>0</v>
          </cell>
          <cell r="AA180">
            <v>-0.1</v>
          </cell>
          <cell r="AB180">
            <v>-0.1</v>
          </cell>
          <cell r="AC180">
            <v>0</v>
          </cell>
          <cell r="AD180">
            <v>0</v>
          </cell>
          <cell r="AE180">
            <v>0</v>
          </cell>
          <cell r="AF180">
            <v>0</v>
          </cell>
          <cell r="AG180">
            <v>-0.1</v>
          </cell>
          <cell r="AH180">
            <v>-0.1</v>
          </cell>
          <cell r="AI180">
            <v>0</v>
          </cell>
          <cell r="AJ180">
            <v>0</v>
          </cell>
          <cell r="AK180">
            <v>0.1</v>
          </cell>
          <cell r="AL180">
            <v>0</v>
          </cell>
          <cell r="AM180">
            <v>0.2</v>
          </cell>
          <cell r="AN180">
            <v>0.2</v>
          </cell>
          <cell r="AO180">
            <v>0.1</v>
          </cell>
          <cell r="AP180">
            <v>0</v>
          </cell>
          <cell r="AQ180">
            <v>0.1</v>
          </cell>
          <cell r="AR180">
            <v>0.1</v>
          </cell>
          <cell r="AS180">
            <v>0.1</v>
          </cell>
          <cell r="AT180">
            <v>0</v>
          </cell>
          <cell r="AU180">
            <v>0</v>
          </cell>
          <cell r="AV180">
            <v>0.2</v>
          </cell>
          <cell r="AW180">
            <v>0.2</v>
          </cell>
          <cell r="AX180">
            <v>0.1</v>
          </cell>
          <cell r="AY180">
            <v>-0.1</v>
          </cell>
          <cell r="AZ180">
            <v>0</v>
          </cell>
          <cell r="BA180">
            <v>0</v>
          </cell>
          <cell r="BB180">
            <v>0</v>
          </cell>
          <cell r="BC180">
            <v>0</v>
          </cell>
          <cell r="BD180">
            <v>0</v>
          </cell>
          <cell r="BE180">
            <v>0</v>
          </cell>
          <cell r="BF180">
            <v>0</v>
          </cell>
          <cell r="BG180">
            <v>0</v>
          </cell>
          <cell r="BH180">
            <v>-0.1</v>
          </cell>
          <cell r="BI180">
            <v>0.2</v>
          </cell>
          <cell r="BJ180">
            <v>0.1</v>
          </cell>
          <cell r="BK180">
            <v>0</v>
          </cell>
          <cell r="BL180">
            <v>0.1</v>
          </cell>
          <cell r="BM180">
            <v>0.2</v>
          </cell>
          <cell r="BN180">
            <v>0</v>
          </cell>
          <cell r="BO180">
            <v>-0.1</v>
          </cell>
          <cell r="BP180">
            <v>0</v>
          </cell>
          <cell r="BQ180">
            <v>0</v>
          </cell>
          <cell r="BR180">
            <v>0</v>
          </cell>
          <cell r="BS180">
            <v>0</v>
          </cell>
          <cell r="BT180">
            <v>0.2</v>
          </cell>
          <cell r="BU180">
            <v>0</v>
          </cell>
          <cell r="BV180">
            <v>0</v>
          </cell>
          <cell r="BW180">
            <v>0</v>
          </cell>
          <cell r="BX180">
            <v>1</v>
          </cell>
          <cell r="BY180">
            <v>0.3</v>
          </cell>
          <cell r="BZ180">
            <v>1.2</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row>
        <row r="181">
          <cell r="B181">
            <v>3071</v>
          </cell>
          <cell r="C181">
            <v>3156</v>
          </cell>
          <cell r="D181">
            <v>6219</v>
          </cell>
          <cell r="E181">
            <v>11703</v>
          </cell>
          <cell r="F181">
            <v>9464</v>
          </cell>
          <cell r="G181">
            <v>20653</v>
          </cell>
          <cell r="H181">
            <v>1198</v>
          </cell>
          <cell r="I181">
            <v>6472</v>
          </cell>
          <cell r="J181">
            <v>7673</v>
          </cell>
          <cell r="K181">
            <v>2235</v>
          </cell>
          <cell r="L181">
            <v>13325</v>
          </cell>
          <cell r="M181">
            <v>15137</v>
          </cell>
          <cell r="N181">
            <v>9605</v>
          </cell>
          <cell r="O181">
            <v>16898</v>
          </cell>
          <cell r="P181">
            <v>15130</v>
          </cell>
          <cell r="Q181">
            <v>14628</v>
          </cell>
          <cell r="R181">
            <v>2090</v>
          </cell>
          <cell r="S181">
            <v>5719</v>
          </cell>
          <cell r="T181">
            <v>27268</v>
          </cell>
          <cell r="U181">
            <v>249024</v>
          </cell>
          <cell r="V181">
            <v>21832</v>
          </cell>
          <cell r="W181">
            <v>-2183</v>
          </cell>
          <cell r="X181">
            <v>268368</v>
          </cell>
          <cell r="Y181">
            <v>0.1</v>
          </cell>
          <cell r="Z181">
            <v>0</v>
          </cell>
          <cell r="AA181">
            <v>0.1</v>
          </cell>
          <cell r="AB181">
            <v>0</v>
          </cell>
          <cell r="AC181">
            <v>0</v>
          </cell>
          <cell r="AD181">
            <v>0</v>
          </cell>
          <cell r="AE181">
            <v>0</v>
          </cell>
          <cell r="AF181">
            <v>0.1</v>
          </cell>
          <cell r="AG181">
            <v>0.1</v>
          </cell>
          <cell r="AH181">
            <v>0.1</v>
          </cell>
          <cell r="AI181">
            <v>0.1</v>
          </cell>
          <cell r="AJ181">
            <v>0.1</v>
          </cell>
          <cell r="AK181">
            <v>0</v>
          </cell>
          <cell r="AL181">
            <v>0</v>
          </cell>
          <cell r="AM181">
            <v>0</v>
          </cell>
          <cell r="AN181">
            <v>0.1</v>
          </cell>
          <cell r="AO181">
            <v>-0.1</v>
          </cell>
          <cell r="AP181">
            <v>0</v>
          </cell>
          <cell r="AQ181">
            <v>0</v>
          </cell>
          <cell r="AR181">
            <v>-0.1</v>
          </cell>
          <cell r="AS181">
            <v>0.1</v>
          </cell>
          <cell r="AT181">
            <v>0.2</v>
          </cell>
          <cell r="AU181">
            <v>0.1</v>
          </cell>
          <cell r="AV181">
            <v>0.4</v>
          </cell>
          <cell r="AW181">
            <v>-0.1</v>
          </cell>
          <cell r="AX181">
            <v>0.1</v>
          </cell>
          <cell r="AY181">
            <v>0.1</v>
          </cell>
          <cell r="AZ181">
            <v>0</v>
          </cell>
          <cell r="BA181">
            <v>0</v>
          </cell>
          <cell r="BB181">
            <v>0.1</v>
          </cell>
          <cell r="BC181">
            <v>0.1</v>
          </cell>
          <cell r="BD181">
            <v>0.2</v>
          </cell>
          <cell r="BE181">
            <v>0</v>
          </cell>
          <cell r="BF181">
            <v>0</v>
          </cell>
          <cell r="BG181">
            <v>0.1</v>
          </cell>
          <cell r="BH181">
            <v>0</v>
          </cell>
          <cell r="BI181">
            <v>0.2</v>
          </cell>
          <cell r="BJ181">
            <v>0.1</v>
          </cell>
          <cell r="BK181">
            <v>0</v>
          </cell>
          <cell r="BL181">
            <v>0</v>
          </cell>
          <cell r="BM181">
            <v>0</v>
          </cell>
          <cell r="BN181">
            <v>0</v>
          </cell>
          <cell r="BO181">
            <v>0</v>
          </cell>
          <cell r="BP181">
            <v>0.1</v>
          </cell>
          <cell r="BQ181">
            <v>0.1</v>
          </cell>
          <cell r="BR181">
            <v>0.3</v>
          </cell>
          <cell r="BS181">
            <v>0</v>
          </cell>
          <cell r="BT181">
            <v>0</v>
          </cell>
          <cell r="BU181">
            <v>0</v>
          </cell>
          <cell r="BV181">
            <v>0</v>
          </cell>
          <cell r="BW181">
            <v>0</v>
          </cell>
          <cell r="BX181">
            <v>1.5</v>
          </cell>
          <cell r="BY181">
            <v>0.1</v>
          </cell>
          <cell r="BZ181">
            <v>0.7</v>
          </cell>
          <cell r="CA181">
            <v>0</v>
          </cell>
          <cell r="CB181">
            <v>0</v>
          </cell>
          <cell r="CC181">
            <v>0</v>
          </cell>
          <cell r="CD181">
            <v>0</v>
          </cell>
          <cell r="CE181">
            <v>0</v>
          </cell>
          <cell r="CF181">
            <v>0</v>
          </cell>
          <cell r="CG181">
            <v>0</v>
          </cell>
          <cell r="CH181">
            <v>0</v>
          </cell>
          <cell r="CI181">
            <v>0</v>
          </cell>
          <cell r="CJ181">
            <v>0</v>
          </cell>
          <cell r="CK181">
            <v>0</v>
          </cell>
          <cell r="CL181">
            <v>0.1</v>
          </cell>
          <cell r="CM181">
            <v>0</v>
          </cell>
          <cell r="CN181">
            <v>0</v>
          </cell>
          <cell r="CO181">
            <v>0</v>
          </cell>
          <cell r="CP181">
            <v>0</v>
          </cell>
          <cell r="CQ181">
            <v>0</v>
          </cell>
          <cell r="CR181">
            <v>0</v>
          </cell>
          <cell r="CS181">
            <v>0</v>
          </cell>
          <cell r="CT181">
            <v>0</v>
          </cell>
          <cell r="CU181">
            <v>0</v>
          </cell>
          <cell r="CV181">
            <v>0</v>
          </cell>
          <cell r="CW181">
            <v>0</v>
          </cell>
        </row>
        <row r="182">
          <cell r="B182">
            <v>3081</v>
          </cell>
          <cell r="C182">
            <v>3310</v>
          </cell>
          <cell r="D182">
            <v>6366</v>
          </cell>
          <cell r="E182">
            <v>12229</v>
          </cell>
          <cell r="F182">
            <v>9666</v>
          </cell>
          <cell r="G182">
            <v>21444</v>
          </cell>
          <cell r="H182">
            <v>1195</v>
          </cell>
          <cell r="I182">
            <v>6585</v>
          </cell>
          <cell r="J182">
            <v>7773</v>
          </cell>
          <cell r="K182">
            <v>2502</v>
          </cell>
          <cell r="L182">
            <v>14449</v>
          </cell>
          <cell r="M182">
            <v>16567</v>
          </cell>
          <cell r="N182">
            <v>10333</v>
          </cell>
          <cell r="O182">
            <v>16521</v>
          </cell>
          <cell r="P182">
            <v>15200</v>
          </cell>
          <cell r="Q182">
            <v>15571</v>
          </cell>
          <cell r="R182">
            <v>2008</v>
          </cell>
          <cell r="S182">
            <v>6061</v>
          </cell>
          <cell r="T182">
            <v>27352</v>
          </cell>
          <cell r="U182">
            <v>256552</v>
          </cell>
          <cell r="V182">
            <v>22645</v>
          </cell>
          <cell r="W182">
            <v>905</v>
          </cell>
          <cell r="X182">
            <v>279809</v>
          </cell>
          <cell r="Y182">
            <v>-0.3</v>
          </cell>
          <cell r="Z182">
            <v>0</v>
          </cell>
          <cell r="AA182">
            <v>-0.3</v>
          </cell>
          <cell r="AB182">
            <v>0</v>
          </cell>
          <cell r="AC182">
            <v>0</v>
          </cell>
          <cell r="AD182">
            <v>0</v>
          </cell>
          <cell r="AE182">
            <v>0</v>
          </cell>
          <cell r="AF182">
            <v>0</v>
          </cell>
          <cell r="AG182">
            <v>-0.1</v>
          </cell>
          <cell r="AH182">
            <v>-0.1</v>
          </cell>
          <cell r="AI182">
            <v>0</v>
          </cell>
          <cell r="AJ182">
            <v>0.1</v>
          </cell>
          <cell r="AK182">
            <v>-0.1</v>
          </cell>
          <cell r="AL182">
            <v>0.1</v>
          </cell>
          <cell r="AM182">
            <v>0</v>
          </cell>
          <cell r="AN182">
            <v>0.1</v>
          </cell>
          <cell r="AO182">
            <v>0</v>
          </cell>
          <cell r="AP182">
            <v>0</v>
          </cell>
          <cell r="AQ182">
            <v>0</v>
          </cell>
          <cell r="AR182">
            <v>0</v>
          </cell>
          <cell r="AS182">
            <v>0.1</v>
          </cell>
          <cell r="AT182">
            <v>0</v>
          </cell>
          <cell r="AU182">
            <v>0.4</v>
          </cell>
          <cell r="AV182">
            <v>0.5</v>
          </cell>
          <cell r="AW182">
            <v>0.2</v>
          </cell>
          <cell r="AX182">
            <v>0.1</v>
          </cell>
          <cell r="AY182">
            <v>0.1</v>
          </cell>
          <cell r="AZ182">
            <v>0</v>
          </cell>
          <cell r="BA182">
            <v>0</v>
          </cell>
          <cell r="BB182">
            <v>0.1</v>
          </cell>
          <cell r="BC182">
            <v>0</v>
          </cell>
          <cell r="BD182">
            <v>0.1</v>
          </cell>
          <cell r="BE182">
            <v>0</v>
          </cell>
          <cell r="BF182">
            <v>0</v>
          </cell>
          <cell r="BG182">
            <v>0</v>
          </cell>
          <cell r="BH182">
            <v>0.2</v>
          </cell>
          <cell r="BI182">
            <v>0</v>
          </cell>
          <cell r="BJ182">
            <v>0.2</v>
          </cell>
          <cell r="BK182">
            <v>0</v>
          </cell>
          <cell r="BL182">
            <v>0</v>
          </cell>
          <cell r="BM182">
            <v>0</v>
          </cell>
          <cell r="BN182">
            <v>0</v>
          </cell>
          <cell r="BO182">
            <v>0</v>
          </cell>
          <cell r="BP182">
            <v>0.1</v>
          </cell>
          <cell r="BQ182">
            <v>0</v>
          </cell>
          <cell r="BR182">
            <v>-0.2</v>
          </cell>
          <cell r="BS182">
            <v>0</v>
          </cell>
          <cell r="BT182">
            <v>0.1</v>
          </cell>
          <cell r="BU182">
            <v>0</v>
          </cell>
          <cell r="BV182">
            <v>0</v>
          </cell>
          <cell r="BW182">
            <v>0</v>
          </cell>
          <cell r="BX182">
            <v>0.9</v>
          </cell>
          <cell r="BY182">
            <v>0.1</v>
          </cell>
          <cell r="BZ182">
            <v>1.8</v>
          </cell>
          <cell r="CA182">
            <v>0</v>
          </cell>
          <cell r="CB182">
            <v>0</v>
          </cell>
          <cell r="CC182">
            <v>0</v>
          </cell>
          <cell r="CD182">
            <v>0</v>
          </cell>
          <cell r="CE182">
            <v>0</v>
          </cell>
          <cell r="CF182">
            <v>0</v>
          </cell>
          <cell r="CG182">
            <v>0</v>
          </cell>
          <cell r="CH182">
            <v>0</v>
          </cell>
          <cell r="CI182">
            <v>0</v>
          </cell>
          <cell r="CJ182">
            <v>0</v>
          </cell>
          <cell r="CK182">
            <v>0</v>
          </cell>
          <cell r="CL182">
            <v>-0.1</v>
          </cell>
          <cell r="CM182">
            <v>0</v>
          </cell>
          <cell r="CN182">
            <v>0</v>
          </cell>
          <cell r="CO182">
            <v>0</v>
          </cell>
          <cell r="CP182">
            <v>0</v>
          </cell>
          <cell r="CQ182">
            <v>0</v>
          </cell>
          <cell r="CR182">
            <v>0</v>
          </cell>
          <cell r="CS182">
            <v>0</v>
          </cell>
          <cell r="CT182">
            <v>0</v>
          </cell>
          <cell r="CU182">
            <v>0</v>
          </cell>
          <cell r="CV182">
            <v>0</v>
          </cell>
          <cell r="CW182">
            <v>0</v>
          </cell>
        </row>
        <row r="183">
          <cell r="B183">
            <v>3251</v>
          </cell>
          <cell r="C183">
            <v>3486</v>
          </cell>
          <cell r="D183">
            <v>6709</v>
          </cell>
          <cell r="E183">
            <v>12013</v>
          </cell>
          <cell r="F183">
            <v>9831</v>
          </cell>
          <cell r="G183">
            <v>21317</v>
          </cell>
          <cell r="H183">
            <v>1276</v>
          </cell>
          <cell r="I183">
            <v>6980</v>
          </cell>
          <cell r="J183">
            <v>8251</v>
          </cell>
          <cell r="K183">
            <v>2507</v>
          </cell>
          <cell r="L183">
            <v>14241</v>
          </cell>
          <cell r="M183">
            <v>16403</v>
          </cell>
          <cell r="N183">
            <v>10283</v>
          </cell>
          <cell r="O183">
            <v>15854</v>
          </cell>
          <cell r="P183">
            <v>15273</v>
          </cell>
          <cell r="Q183">
            <v>16494</v>
          </cell>
          <cell r="R183">
            <v>2123</v>
          </cell>
          <cell r="S183">
            <v>5935</v>
          </cell>
          <cell r="T183">
            <v>27460</v>
          </cell>
          <cell r="U183">
            <v>261283</v>
          </cell>
          <cell r="V183">
            <v>23594</v>
          </cell>
          <cell r="W183">
            <v>-1907</v>
          </cell>
          <cell r="X183">
            <v>282711</v>
          </cell>
          <cell r="Y183">
            <v>-0.3</v>
          </cell>
          <cell r="Z183">
            <v>-0.1</v>
          </cell>
          <cell r="AA183">
            <v>-0.4</v>
          </cell>
          <cell r="AB183">
            <v>0</v>
          </cell>
          <cell r="AC183">
            <v>0</v>
          </cell>
          <cell r="AD183">
            <v>0.1</v>
          </cell>
          <cell r="AE183">
            <v>0</v>
          </cell>
          <cell r="AF183">
            <v>0</v>
          </cell>
          <cell r="AG183">
            <v>0.1</v>
          </cell>
          <cell r="AH183">
            <v>0.1</v>
          </cell>
          <cell r="AI183">
            <v>0</v>
          </cell>
          <cell r="AJ183">
            <v>0</v>
          </cell>
          <cell r="AK183">
            <v>0</v>
          </cell>
          <cell r="AL183">
            <v>-0.1</v>
          </cell>
          <cell r="AM183">
            <v>0</v>
          </cell>
          <cell r="AN183">
            <v>0</v>
          </cell>
          <cell r="AO183">
            <v>0</v>
          </cell>
          <cell r="AP183">
            <v>0</v>
          </cell>
          <cell r="AQ183">
            <v>0.1</v>
          </cell>
          <cell r="AR183">
            <v>0.1</v>
          </cell>
          <cell r="AS183">
            <v>0.1</v>
          </cell>
          <cell r="AT183">
            <v>0.1</v>
          </cell>
          <cell r="AU183">
            <v>-0.1</v>
          </cell>
          <cell r="AV183">
            <v>0</v>
          </cell>
          <cell r="AW183">
            <v>0.1</v>
          </cell>
          <cell r="AX183">
            <v>0</v>
          </cell>
          <cell r="AY183">
            <v>0</v>
          </cell>
          <cell r="AZ183">
            <v>0.1</v>
          </cell>
          <cell r="BA183">
            <v>0</v>
          </cell>
          <cell r="BB183">
            <v>0</v>
          </cell>
          <cell r="BC183">
            <v>0.1</v>
          </cell>
          <cell r="BD183">
            <v>0.3</v>
          </cell>
          <cell r="BE183">
            <v>0</v>
          </cell>
          <cell r="BF183">
            <v>0</v>
          </cell>
          <cell r="BG183">
            <v>0.1</v>
          </cell>
          <cell r="BH183">
            <v>-0.1</v>
          </cell>
          <cell r="BI183">
            <v>0</v>
          </cell>
          <cell r="BJ183">
            <v>-0.1</v>
          </cell>
          <cell r="BK183">
            <v>0</v>
          </cell>
          <cell r="BL183">
            <v>0.1</v>
          </cell>
          <cell r="BM183">
            <v>0.1</v>
          </cell>
          <cell r="BN183">
            <v>0</v>
          </cell>
          <cell r="BO183">
            <v>0</v>
          </cell>
          <cell r="BP183">
            <v>0</v>
          </cell>
          <cell r="BQ183">
            <v>0.1</v>
          </cell>
          <cell r="BR183">
            <v>-0.2</v>
          </cell>
          <cell r="BS183">
            <v>0</v>
          </cell>
          <cell r="BT183">
            <v>0.1</v>
          </cell>
          <cell r="BU183">
            <v>0</v>
          </cell>
          <cell r="BV183">
            <v>0</v>
          </cell>
          <cell r="BW183">
            <v>0</v>
          </cell>
          <cell r="BX183">
            <v>0.3</v>
          </cell>
          <cell r="BY183">
            <v>0.2</v>
          </cell>
          <cell r="BZ183">
            <v>0.3</v>
          </cell>
          <cell r="CA183">
            <v>0</v>
          </cell>
          <cell r="CB183">
            <v>0</v>
          </cell>
          <cell r="CC183">
            <v>0</v>
          </cell>
          <cell r="CD183">
            <v>0</v>
          </cell>
          <cell r="CE183">
            <v>0</v>
          </cell>
          <cell r="CF183">
            <v>0</v>
          </cell>
          <cell r="CG183">
            <v>0</v>
          </cell>
          <cell r="CH183">
            <v>0</v>
          </cell>
          <cell r="CI183">
            <v>0</v>
          </cell>
          <cell r="CJ183">
            <v>0</v>
          </cell>
          <cell r="CK183">
            <v>0</v>
          </cell>
          <cell r="CL183">
            <v>0.1</v>
          </cell>
          <cell r="CM183">
            <v>0</v>
          </cell>
          <cell r="CN183">
            <v>0</v>
          </cell>
          <cell r="CO183">
            <v>0</v>
          </cell>
          <cell r="CP183">
            <v>0</v>
          </cell>
          <cell r="CQ183">
            <v>0</v>
          </cell>
          <cell r="CR183">
            <v>0</v>
          </cell>
          <cell r="CS183">
            <v>0</v>
          </cell>
          <cell r="CT183">
            <v>0</v>
          </cell>
          <cell r="CU183">
            <v>0</v>
          </cell>
          <cell r="CV183">
            <v>0</v>
          </cell>
          <cell r="CW183">
            <v>-0.1</v>
          </cell>
        </row>
        <row r="184">
          <cell r="B184">
            <v>3319</v>
          </cell>
          <cell r="C184">
            <v>3526</v>
          </cell>
          <cell r="D184">
            <v>6823</v>
          </cell>
          <cell r="E184">
            <v>12138</v>
          </cell>
          <cell r="F184">
            <v>9487</v>
          </cell>
          <cell r="G184">
            <v>21218</v>
          </cell>
          <cell r="H184">
            <v>1397</v>
          </cell>
          <cell r="I184">
            <v>7545</v>
          </cell>
          <cell r="J184">
            <v>8944</v>
          </cell>
          <cell r="K184">
            <v>2477</v>
          </cell>
          <cell r="L184">
            <v>14031</v>
          </cell>
          <cell r="M184">
            <v>16173</v>
          </cell>
          <cell r="N184">
            <v>10254</v>
          </cell>
          <cell r="O184">
            <v>16397</v>
          </cell>
          <cell r="P184">
            <v>15345</v>
          </cell>
          <cell r="Q184">
            <v>15534</v>
          </cell>
          <cell r="R184">
            <v>2234</v>
          </cell>
          <cell r="S184">
            <v>6257</v>
          </cell>
          <cell r="T184">
            <v>27561</v>
          </cell>
          <cell r="U184">
            <v>270945</v>
          </cell>
          <cell r="V184">
            <v>25277</v>
          </cell>
          <cell r="W184">
            <v>1471</v>
          </cell>
          <cell r="X184">
            <v>297457</v>
          </cell>
          <cell r="Y184">
            <v>-0.2</v>
          </cell>
          <cell r="Z184">
            <v>0</v>
          </cell>
          <cell r="AA184">
            <v>-0.1</v>
          </cell>
          <cell r="AB184">
            <v>0</v>
          </cell>
          <cell r="AC184">
            <v>0</v>
          </cell>
          <cell r="AD184">
            <v>0</v>
          </cell>
          <cell r="AE184">
            <v>0</v>
          </cell>
          <cell r="AF184">
            <v>0</v>
          </cell>
          <cell r="AG184">
            <v>0.1</v>
          </cell>
          <cell r="AH184">
            <v>0</v>
          </cell>
          <cell r="AI184">
            <v>0</v>
          </cell>
          <cell r="AJ184">
            <v>0</v>
          </cell>
          <cell r="AK184">
            <v>0.1</v>
          </cell>
          <cell r="AL184">
            <v>0.1</v>
          </cell>
          <cell r="AM184">
            <v>0</v>
          </cell>
          <cell r="AN184">
            <v>0.1</v>
          </cell>
          <cell r="AO184">
            <v>0</v>
          </cell>
          <cell r="AP184">
            <v>0</v>
          </cell>
          <cell r="AQ184">
            <v>0</v>
          </cell>
          <cell r="AR184">
            <v>0</v>
          </cell>
          <cell r="AS184">
            <v>0</v>
          </cell>
          <cell r="AT184">
            <v>0</v>
          </cell>
          <cell r="AU184">
            <v>0.4</v>
          </cell>
          <cell r="AV184">
            <v>0.5</v>
          </cell>
          <cell r="AW184">
            <v>0</v>
          </cell>
          <cell r="AX184">
            <v>0</v>
          </cell>
          <cell r="AY184">
            <v>0</v>
          </cell>
          <cell r="AZ184">
            <v>0</v>
          </cell>
          <cell r="BA184">
            <v>0</v>
          </cell>
          <cell r="BB184">
            <v>-0.1</v>
          </cell>
          <cell r="BC184">
            <v>-0.1</v>
          </cell>
          <cell r="BD184">
            <v>-0.1</v>
          </cell>
          <cell r="BE184">
            <v>0</v>
          </cell>
          <cell r="BF184">
            <v>0</v>
          </cell>
          <cell r="BG184">
            <v>0</v>
          </cell>
          <cell r="BH184">
            <v>0</v>
          </cell>
          <cell r="BI184">
            <v>-0.1</v>
          </cell>
          <cell r="BJ184">
            <v>0</v>
          </cell>
          <cell r="BK184">
            <v>0</v>
          </cell>
          <cell r="BL184">
            <v>0.1</v>
          </cell>
          <cell r="BM184">
            <v>0.1</v>
          </cell>
          <cell r="BN184">
            <v>0</v>
          </cell>
          <cell r="BO184">
            <v>-0.2</v>
          </cell>
          <cell r="BP184">
            <v>-0.2</v>
          </cell>
          <cell r="BQ184">
            <v>-0.1</v>
          </cell>
          <cell r="BR184">
            <v>0.2</v>
          </cell>
          <cell r="BS184">
            <v>0</v>
          </cell>
          <cell r="BT184">
            <v>0</v>
          </cell>
          <cell r="BU184">
            <v>0</v>
          </cell>
          <cell r="BV184">
            <v>0</v>
          </cell>
          <cell r="BW184">
            <v>0</v>
          </cell>
          <cell r="BX184">
            <v>0.6</v>
          </cell>
          <cell r="BY184">
            <v>0</v>
          </cell>
          <cell r="BZ184">
            <v>0.7</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row>
        <row r="185">
          <cell r="B185">
            <v>3269</v>
          </cell>
          <cell r="C185">
            <v>3417</v>
          </cell>
          <cell r="D185">
            <v>6675</v>
          </cell>
          <cell r="E185">
            <v>12159</v>
          </cell>
          <cell r="F185">
            <v>9403</v>
          </cell>
          <cell r="G185">
            <v>21185</v>
          </cell>
          <cell r="H185">
            <v>1325</v>
          </cell>
          <cell r="I185">
            <v>7070</v>
          </cell>
          <cell r="J185">
            <v>8404</v>
          </cell>
          <cell r="K185">
            <v>2346</v>
          </cell>
          <cell r="L185">
            <v>13219</v>
          </cell>
          <cell r="M185">
            <v>15260</v>
          </cell>
          <cell r="N185">
            <v>9569</v>
          </cell>
          <cell r="O185">
            <v>16723</v>
          </cell>
          <cell r="P185">
            <v>15416</v>
          </cell>
          <cell r="Q185">
            <v>15298</v>
          </cell>
          <cell r="R185">
            <v>2124</v>
          </cell>
          <cell r="S185">
            <v>6021</v>
          </cell>
          <cell r="T185">
            <v>27688</v>
          </cell>
          <cell r="U185">
            <v>253801</v>
          </cell>
          <cell r="V185">
            <v>22426</v>
          </cell>
          <cell r="W185">
            <v>-1207</v>
          </cell>
          <cell r="X185">
            <v>274740</v>
          </cell>
          <cell r="Y185">
            <v>-0.2</v>
          </cell>
          <cell r="Z185">
            <v>0</v>
          </cell>
          <cell r="AA185">
            <v>-0.2</v>
          </cell>
          <cell r="AB185">
            <v>0</v>
          </cell>
          <cell r="AC185">
            <v>-0.1</v>
          </cell>
          <cell r="AD185">
            <v>0.1</v>
          </cell>
          <cell r="AE185">
            <v>0</v>
          </cell>
          <cell r="AF185">
            <v>0</v>
          </cell>
          <cell r="AG185">
            <v>-0.1</v>
          </cell>
          <cell r="AH185">
            <v>-0.1</v>
          </cell>
          <cell r="AI185">
            <v>0</v>
          </cell>
          <cell r="AJ185">
            <v>0.2</v>
          </cell>
          <cell r="AK185">
            <v>0</v>
          </cell>
          <cell r="AL185">
            <v>0.1</v>
          </cell>
          <cell r="AM185">
            <v>0</v>
          </cell>
          <cell r="AN185">
            <v>0.2</v>
          </cell>
          <cell r="AO185">
            <v>-0.1</v>
          </cell>
          <cell r="AP185">
            <v>0</v>
          </cell>
          <cell r="AQ185">
            <v>-0.1</v>
          </cell>
          <cell r="AR185">
            <v>-0.1</v>
          </cell>
          <cell r="AS185">
            <v>0</v>
          </cell>
          <cell r="AT185">
            <v>0</v>
          </cell>
          <cell r="AU185">
            <v>-0.3</v>
          </cell>
          <cell r="AV185">
            <v>-0.2</v>
          </cell>
          <cell r="AW185">
            <v>0</v>
          </cell>
          <cell r="AX185">
            <v>0</v>
          </cell>
          <cell r="AY185">
            <v>-0.1</v>
          </cell>
          <cell r="AZ185">
            <v>-0.1</v>
          </cell>
          <cell r="BA185">
            <v>0</v>
          </cell>
          <cell r="BB185">
            <v>0</v>
          </cell>
          <cell r="BC185">
            <v>-0.1</v>
          </cell>
          <cell r="BD185">
            <v>-0.1</v>
          </cell>
          <cell r="BE185">
            <v>0</v>
          </cell>
          <cell r="BF185">
            <v>0.1</v>
          </cell>
          <cell r="BG185">
            <v>0.1</v>
          </cell>
          <cell r="BH185">
            <v>0</v>
          </cell>
          <cell r="BI185">
            <v>0.1</v>
          </cell>
          <cell r="BJ185">
            <v>0.1</v>
          </cell>
          <cell r="BK185">
            <v>0</v>
          </cell>
          <cell r="BL185">
            <v>0</v>
          </cell>
          <cell r="BM185">
            <v>0</v>
          </cell>
          <cell r="BN185">
            <v>0</v>
          </cell>
          <cell r="BO185">
            <v>0.1</v>
          </cell>
          <cell r="BP185">
            <v>0.1</v>
          </cell>
          <cell r="BQ185">
            <v>0</v>
          </cell>
          <cell r="BR185">
            <v>0.2</v>
          </cell>
          <cell r="BS185">
            <v>0</v>
          </cell>
          <cell r="BT185">
            <v>0.1</v>
          </cell>
          <cell r="BU185">
            <v>0</v>
          </cell>
          <cell r="BV185">
            <v>0</v>
          </cell>
          <cell r="BW185">
            <v>0</v>
          </cell>
          <cell r="BX185">
            <v>0.2</v>
          </cell>
          <cell r="BY185">
            <v>-0.1</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row>
        <row r="186">
          <cell r="B186">
            <v>3271</v>
          </cell>
          <cell r="C186">
            <v>3465</v>
          </cell>
          <cell r="D186">
            <v>6719</v>
          </cell>
          <cell r="E186">
            <v>12376</v>
          </cell>
          <cell r="F186">
            <v>10077</v>
          </cell>
          <cell r="G186">
            <v>21932</v>
          </cell>
          <cell r="H186">
            <v>1268</v>
          </cell>
          <cell r="I186">
            <v>6775</v>
          </cell>
          <cell r="J186">
            <v>8051</v>
          </cell>
          <cell r="K186">
            <v>2621</v>
          </cell>
          <cell r="L186">
            <v>14749</v>
          </cell>
          <cell r="M186">
            <v>17033</v>
          </cell>
          <cell r="N186">
            <v>10221</v>
          </cell>
          <cell r="O186">
            <v>16180</v>
          </cell>
          <cell r="P186">
            <v>15487</v>
          </cell>
          <cell r="Q186">
            <v>16023</v>
          </cell>
          <cell r="R186">
            <v>2260</v>
          </cell>
          <cell r="S186">
            <v>6416</v>
          </cell>
          <cell r="T186">
            <v>27844</v>
          </cell>
          <cell r="U186">
            <v>260359</v>
          </cell>
          <cell r="V186">
            <v>23132</v>
          </cell>
          <cell r="W186">
            <v>1643</v>
          </cell>
          <cell r="X186">
            <v>284828</v>
          </cell>
          <cell r="Y186">
            <v>0</v>
          </cell>
          <cell r="Z186">
            <v>0</v>
          </cell>
          <cell r="AA186">
            <v>0.1</v>
          </cell>
          <cell r="AB186">
            <v>0</v>
          </cell>
          <cell r="AC186">
            <v>0</v>
          </cell>
          <cell r="AD186">
            <v>0</v>
          </cell>
          <cell r="AE186">
            <v>0.1</v>
          </cell>
          <cell r="AF186">
            <v>0</v>
          </cell>
          <cell r="AG186">
            <v>0</v>
          </cell>
          <cell r="AH186">
            <v>-0.1</v>
          </cell>
          <cell r="AI186">
            <v>-0.1</v>
          </cell>
          <cell r="AJ186">
            <v>-0.3</v>
          </cell>
          <cell r="AK186">
            <v>0.1</v>
          </cell>
          <cell r="AL186">
            <v>0.1</v>
          </cell>
          <cell r="AM186">
            <v>0</v>
          </cell>
          <cell r="AN186">
            <v>-0.1</v>
          </cell>
          <cell r="AO186">
            <v>0</v>
          </cell>
          <cell r="AP186">
            <v>0</v>
          </cell>
          <cell r="AQ186">
            <v>0</v>
          </cell>
          <cell r="AR186">
            <v>0</v>
          </cell>
          <cell r="AS186">
            <v>-0.1</v>
          </cell>
          <cell r="AT186">
            <v>0</v>
          </cell>
          <cell r="AU186">
            <v>0.3</v>
          </cell>
          <cell r="AV186">
            <v>0.2</v>
          </cell>
          <cell r="AW186">
            <v>0</v>
          </cell>
          <cell r="AX186">
            <v>0.1</v>
          </cell>
          <cell r="AY186">
            <v>0</v>
          </cell>
          <cell r="AZ186">
            <v>0</v>
          </cell>
          <cell r="BA186">
            <v>0</v>
          </cell>
          <cell r="BB186">
            <v>0</v>
          </cell>
          <cell r="BC186">
            <v>-0.1</v>
          </cell>
          <cell r="BD186">
            <v>-0.1</v>
          </cell>
          <cell r="BE186">
            <v>0</v>
          </cell>
          <cell r="BF186">
            <v>-0.1</v>
          </cell>
          <cell r="BG186">
            <v>0</v>
          </cell>
          <cell r="BH186">
            <v>0.1</v>
          </cell>
          <cell r="BI186">
            <v>0.1</v>
          </cell>
          <cell r="BJ186">
            <v>0.1</v>
          </cell>
          <cell r="BK186">
            <v>0</v>
          </cell>
          <cell r="BL186">
            <v>-0.1</v>
          </cell>
          <cell r="BM186">
            <v>-0.2</v>
          </cell>
          <cell r="BN186">
            <v>0</v>
          </cell>
          <cell r="BO186">
            <v>0.2</v>
          </cell>
          <cell r="BP186">
            <v>0.2</v>
          </cell>
          <cell r="BQ186">
            <v>0</v>
          </cell>
          <cell r="BR186">
            <v>-0.1</v>
          </cell>
          <cell r="BS186">
            <v>0</v>
          </cell>
          <cell r="BT186">
            <v>0.1</v>
          </cell>
          <cell r="BU186">
            <v>0</v>
          </cell>
          <cell r="BV186">
            <v>0</v>
          </cell>
          <cell r="BW186">
            <v>0.1</v>
          </cell>
          <cell r="BX186">
            <v>0.3</v>
          </cell>
          <cell r="BY186">
            <v>0.1</v>
          </cell>
          <cell r="BZ186">
            <v>0.3</v>
          </cell>
          <cell r="CA186">
            <v>0</v>
          </cell>
          <cell r="CB186">
            <v>0</v>
          </cell>
          <cell r="CC186">
            <v>0</v>
          </cell>
          <cell r="CD186">
            <v>0</v>
          </cell>
          <cell r="CE186">
            <v>0</v>
          </cell>
          <cell r="CF186">
            <v>0</v>
          </cell>
          <cell r="CG186">
            <v>0</v>
          </cell>
          <cell r="CH186">
            <v>0</v>
          </cell>
          <cell r="CI186">
            <v>0</v>
          </cell>
          <cell r="CJ186">
            <v>0</v>
          </cell>
          <cell r="CK186">
            <v>0</v>
          </cell>
          <cell r="CL186">
            <v>-0.1</v>
          </cell>
          <cell r="CM186">
            <v>0</v>
          </cell>
          <cell r="CN186">
            <v>0</v>
          </cell>
          <cell r="CO186">
            <v>0</v>
          </cell>
          <cell r="CP186">
            <v>0</v>
          </cell>
          <cell r="CQ186">
            <v>0</v>
          </cell>
          <cell r="CR186">
            <v>0</v>
          </cell>
          <cell r="CS186">
            <v>0</v>
          </cell>
          <cell r="CT186">
            <v>0</v>
          </cell>
          <cell r="CU186">
            <v>0</v>
          </cell>
          <cell r="CV186">
            <v>0</v>
          </cell>
          <cell r="CW186">
            <v>0</v>
          </cell>
        </row>
        <row r="187">
          <cell r="B187">
            <v>3449</v>
          </cell>
          <cell r="C187">
            <v>3562</v>
          </cell>
          <cell r="D187">
            <v>7004</v>
          </cell>
          <cell r="E187">
            <v>12457</v>
          </cell>
          <cell r="F187">
            <v>10597</v>
          </cell>
          <cell r="G187">
            <v>22397</v>
          </cell>
          <cell r="H187">
            <v>1307</v>
          </cell>
          <cell r="I187">
            <v>6829</v>
          </cell>
          <cell r="J187">
            <v>8158</v>
          </cell>
          <cell r="K187">
            <v>2620</v>
          </cell>
          <cell r="L187">
            <v>14846</v>
          </cell>
          <cell r="M187">
            <v>17112</v>
          </cell>
          <cell r="N187">
            <v>10095</v>
          </cell>
          <cell r="O187">
            <v>15601</v>
          </cell>
          <cell r="P187">
            <v>15557</v>
          </cell>
          <cell r="Q187">
            <v>16954</v>
          </cell>
          <cell r="R187">
            <v>2305</v>
          </cell>
          <cell r="S187">
            <v>6409</v>
          </cell>
          <cell r="T187">
            <v>28012</v>
          </cell>
          <cell r="U187">
            <v>264959</v>
          </cell>
          <cell r="V187">
            <v>24129</v>
          </cell>
          <cell r="W187">
            <v>471</v>
          </cell>
          <cell r="X187">
            <v>289322</v>
          </cell>
          <cell r="Y187">
            <v>0.4</v>
          </cell>
          <cell r="Z187">
            <v>0</v>
          </cell>
          <cell r="AA187">
            <v>0.4</v>
          </cell>
          <cell r="AB187">
            <v>0</v>
          </cell>
          <cell r="AC187">
            <v>0</v>
          </cell>
          <cell r="AD187">
            <v>-0.1</v>
          </cell>
          <cell r="AE187">
            <v>-0.1</v>
          </cell>
          <cell r="AF187">
            <v>0</v>
          </cell>
          <cell r="AG187">
            <v>-0.1</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0.1</v>
          </cell>
          <cell r="AV187">
            <v>0.1</v>
          </cell>
          <cell r="AW187">
            <v>0.1</v>
          </cell>
          <cell r="AX187">
            <v>0.1</v>
          </cell>
          <cell r="AY187">
            <v>0.1</v>
          </cell>
          <cell r="AZ187">
            <v>0.1</v>
          </cell>
          <cell r="BA187">
            <v>0</v>
          </cell>
          <cell r="BB187">
            <v>0</v>
          </cell>
          <cell r="BC187">
            <v>0</v>
          </cell>
          <cell r="BD187">
            <v>0.1</v>
          </cell>
          <cell r="BE187">
            <v>0</v>
          </cell>
          <cell r="BF187">
            <v>0</v>
          </cell>
          <cell r="BG187">
            <v>0</v>
          </cell>
          <cell r="BH187">
            <v>0</v>
          </cell>
          <cell r="BI187">
            <v>0.2</v>
          </cell>
          <cell r="BJ187">
            <v>0.2</v>
          </cell>
          <cell r="BK187">
            <v>0</v>
          </cell>
          <cell r="BL187">
            <v>0</v>
          </cell>
          <cell r="BM187">
            <v>0</v>
          </cell>
          <cell r="BN187">
            <v>0</v>
          </cell>
          <cell r="BO187">
            <v>0.1</v>
          </cell>
          <cell r="BP187">
            <v>0.1</v>
          </cell>
          <cell r="BQ187">
            <v>0</v>
          </cell>
          <cell r="BR187">
            <v>-0.1</v>
          </cell>
          <cell r="BS187">
            <v>0</v>
          </cell>
          <cell r="BT187">
            <v>0.1</v>
          </cell>
          <cell r="BU187">
            <v>0</v>
          </cell>
          <cell r="BV187">
            <v>0</v>
          </cell>
          <cell r="BW187">
            <v>0.1</v>
          </cell>
          <cell r="BX187">
            <v>1.2</v>
          </cell>
          <cell r="BY187">
            <v>0.2</v>
          </cell>
          <cell r="BZ187">
            <v>1.6</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row>
        <row r="188">
          <cell r="B188">
            <v>3362</v>
          </cell>
          <cell r="C188">
            <v>3838</v>
          </cell>
          <cell r="D188">
            <v>7141</v>
          </cell>
          <cell r="E188">
            <v>12656</v>
          </cell>
          <cell r="F188">
            <v>10857</v>
          </cell>
          <cell r="G188">
            <v>22817</v>
          </cell>
          <cell r="H188">
            <v>1383</v>
          </cell>
          <cell r="I188">
            <v>7378</v>
          </cell>
          <cell r="J188">
            <v>8772</v>
          </cell>
          <cell r="K188">
            <v>2691</v>
          </cell>
          <cell r="L188">
            <v>15403</v>
          </cell>
          <cell r="M188">
            <v>17702</v>
          </cell>
          <cell r="N188">
            <v>10438</v>
          </cell>
          <cell r="O188">
            <v>16529</v>
          </cell>
          <cell r="P188">
            <v>15632</v>
          </cell>
          <cell r="Q188">
            <v>16275</v>
          </cell>
          <cell r="R188">
            <v>2454</v>
          </cell>
          <cell r="S188">
            <v>6554</v>
          </cell>
          <cell r="T188">
            <v>28242</v>
          </cell>
          <cell r="U188">
            <v>283698</v>
          </cell>
          <cell r="V188">
            <v>26265</v>
          </cell>
          <cell r="W188">
            <v>552</v>
          </cell>
          <cell r="X188">
            <v>310300</v>
          </cell>
          <cell r="Y188">
            <v>0.3</v>
          </cell>
          <cell r="Z188">
            <v>0</v>
          </cell>
          <cell r="AA188">
            <v>0.3</v>
          </cell>
          <cell r="AB188">
            <v>0</v>
          </cell>
          <cell r="AC188">
            <v>-0.1</v>
          </cell>
          <cell r="AD188">
            <v>0</v>
          </cell>
          <cell r="AE188">
            <v>0</v>
          </cell>
          <cell r="AF188">
            <v>-0.1</v>
          </cell>
          <cell r="AG188">
            <v>0</v>
          </cell>
          <cell r="AH188">
            <v>-0.1</v>
          </cell>
          <cell r="AI188">
            <v>0.1</v>
          </cell>
          <cell r="AJ188">
            <v>0.1</v>
          </cell>
          <cell r="AK188">
            <v>0</v>
          </cell>
          <cell r="AL188">
            <v>0</v>
          </cell>
          <cell r="AM188">
            <v>0</v>
          </cell>
          <cell r="AN188">
            <v>0.1</v>
          </cell>
          <cell r="AO188">
            <v>0</v>
          </cell>
          <cell r="AP188">
            <v>0</v>
          </cell>
          <cell r="AQ188">
            <v>0</v>
          </cell>
          <cell r="AR188">
            <v>0</v>
          </cell>
          <cell r="AS188">
            <v>0.1</v>
          </cell>
          <cell r="AT188">
            <v>0.1</v>
          </cell>
          <cell r="AU188">
            <v>0</v>
          </cell>
          <cell r="AV188">
            <v>0.1</v>
          </cell>
          <cell r="AW188">
            <v>0</v>
          </cell>
          <cell r="AX188">
            <v>0.1</v>
          </cell>
          <cell r="AY188">
            <v>0</v>
          </cell>
          <cell r="AZ188">
            <v>0</v>
          </cell>
          <cell r="BA188">
            <v>0</v>
          </cell>
          <cell r="BB188">
            <v>0</v>
          </cell>
          <cell r="BC188">
            <v>0.1</v>
          </cell>
          <cell r="BD188">
            <v>0.2</v>
          </cell>
          <cell r="BE188">
            <v>0</v>
          </cell>
          <cell r="BF188">
            <v>0</v>
          </cell>
          <cell r="BG188">
            <v>0</v>
          </cell>
          <cell r="BH188">
            <v>0.1</v>
          </cell>
          <cell r="BI188">
            <v>0.1</v>
          </cell>
          <cell r="BJ188">
            <v>0.1</v>
          </cell>
          <cell r="BK188">
            <v>0</v>
          </cell>
          <cell r="BL188">
            <v>0.1</v>
          </cell>
          <cell r="BM188">
            <v>0.1</v>
          </cell>
          <cell r="BN188">
            <v>0</v>
          </cell>
          <cell r="BO188">
            <v>0.1</v>
          </cell>
          <cell r="BP188">
            <v>0.1</v>
          </cell>
          <cell r="BQ188">
            <v>0</v>
          </cell>
          <cell r="BR188">
            <v>0.2</v>
          </cell>
          <cell r="BS188">
            <v>0</v>
          </cell>
          <cell r="BT188">
            <v>0</v>
          </cell>
          <cell r="BU188">
            <v>0</v>
          </cell>
          <cell r="BV188">
            <v>0</v>
          </cell>
          <cell r="BW188">
            <v>0.1</v>
          </cell>
          <cell r="BX188">
            <v>1.6</v>
          </cell>
          <cell r="BY188">
            <v>0.1</v>
          </cell>
          <cell r="BZ188">
            <v>1.8</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row>
        <row r="189">
          <cell r="B189">
            <v>3361</v>
          </cell>
          <cell r="C189">
            <v>3436</v>
          </cell>
          <cell r="D189">
            <v>6799</v>
          </cell>
          <cell r="E189">
            <v>12857</v>
          </cell>
          <cell r="F189">
            <v>10216</v>
          </cell>
          <cell r="G189">
            <v>22603</v>
          </cell>
          <cell r="H189">
            <v>1282</v>
          </cell>
          <cell r="I189">
            <v>6878</v>
          </cell>
          <cell r="J189">
            <v>8167</v>
          </cell>
          <cell r="K189">
            <v>2384</v>
          </cell>
          <cell r="L189">
            <v>13945</v>
          </cell>
          <cell r="M189">
            <v>15926</v>
          </cell>
          <cell r="N189">
            <v>9460</v>
          </cell>
          <cell r="O189">
            <v>16959</v>
          </cell>
          <cell r="P189">
            <v>15709</v>
          </cell>
          <cell r="Q189">
            <v>16162</v>
          </cell>
          <cell r="R189">
            <v>2193</v>
          </cell>
          <cell r="S189">
            <v>6206</v>
          </cell>
          <cell r="T189">
            <v>28532</v>
          </cell>
          <cell r="U189">
            <v>265697</v>
          </cell>
          <cell r="V189">
            <v>23452</v>
          </cell>
          <cell r="W189">
            <v>-1661</v>
          </cell>
          <cell r="X189">
            <v>287157</v>
          </cell>
          <cell r="Y189">
            <v>0.2</v>
          </cell>
          <cell r="Z189">
            <v>0</v>
          </cell>
          <cell r="AA189">
            <v>0.2</v>
          </cell>
          <cell r="AB189">
            <v>0</v>
          </cell>
          <cell r="AC189">
            <v>0</v>
          </cell>
          <cell r="AD189">
            <v>0</v>
          </cell>
          <cell r="AE189">
            <v>0</v>
          </cell>
          <cell r="AF189">
            <v>0</v>
          </cell>
          <cell r="AG189">
            <v>0</v>
          </cell>
          <cell r="AH189">
            <v>0</v>
          </cell>
          <cell r="AI189">
            <v>0</v>
          </cell>
          <cell r="AJ189">
            <v>0</v>
          </cell>
          <cell r="AK189">
            <v>0</v>
          </cell>
          <cell r="AL189">
            <v>0</v>
          </cell>
          <cell r="AM189">
            <v>0.1</v>
          </cell>
          <cell r="AN189">
            <v>0.1</v>
          </cell>
          <cell r="AO189">
            <v>0</v>
          </cell>
          <cell r="AP189">
            <v>0</v>
          </cell>
          <cell r="AQ189">
            <v>0</v>
          </cell>
          <cell r="AR189">
            <v>0.1</v>
          </cell>
          <cell r="AS189">
            <v>0.1</v>
          </cell>
          <cell r="AT189">
            <v>0.1</v>
          </cell>
          <cell r="AU189">
            <v>0</v>
          </cell>
          <cell r="AV189">
            <v>0.1</v>
          </cell>
          <cell r="AW189">
            <v>0.2</v>
          </cell>
          <cell r="AX189">
            <v>0</v>
          </cell>
          <cell r="AY189">
            <v>0</v>
          </cell>
          <cell r="AZ189">
            <v>0.1</v>
          </cell>
          <cell r="BA189">
            <v>0</v>
          </cell>
          <cell r="BB189">
            <v>0</v>
          </cell>
          <cell r="BC189">
            <v>0.1</v>
          </cell>
          <cell r="BD189">
            <v>0.2</v>
          </cell>
          <cell r="BE189">
            <v>0</v>
          </cell>
          <cell r="BF189">
            <v>0</v>
          </cell>
          <cell r="BG189">
            <v>0</v>
          </cell>
          <cell r="BH189">
            <v>0.1</v>
          </cell>
          <cell r="BI189">
            <v>0</v>
          </cell>
          <cell r="BJ189">
            <v>0.1</v>
          </cell>
          <cell r="BK189">
            <v>0</v>
          </cell>
          <cell r="BL189">
            <v>0</v>
          </cell>
          <cell r="BM189">
            <v>0</v>
          </cell>
          <cell r="BN189">
            <v>0</v>
          </cell>
          <cell r="BO189">
            <v>0</v>
          </cell>
          <cell r="BP189">
            <v>-0.1</v>
          </cell>
          <cell r="BQ189">
            <v>0</v>
          </cell>
          <cell r="BR189">
            <v>0</v>
          </cell>
          <cell r="BS189">
            <v>0</v>
          </cell>
          <cell r="BT189">
            <v>0.1</v>
          </cell>
          <cell r="BU189">
            <v>-0.1</v>
          </cell>
          <cell r="BV189">
            <v>0</v>
          </cell>
          <cell r="BW189">
            <v>0.1</v>
          </cell>
          <cell r="BX189">
            <v>1.1000000000000001</v>
          </cell>
          <cell r="BY189">
            <v>0</v>
          </cell>
          <cell r="BZ189">
            <v>0.9</v>
          </cell>
          <cell r="CA189">
            <v>0</v>
          </cell>
          <cell r="CB189">
            <v>0</v>
          </cell>
          <cell r="CC189">
            <v>0</v>
          </cell>
          <cell r="CD189">
            <v>0</v>
          </cell>
          <cell r="CE189">
            <v>0</v>
          </cell>
          <cell r="CF189">
            <v>0</v>
          </cell>
          <cell r="CG189">
            <v>0</v>
          </cell>
          <cell r="CH189">
            <v>0</v>
          </cell>
          <cell r="CI189">
            <v>0</v>
          </cell>
          <cell r="CJ189">
            <v>0</v>
          </cell>
          <cell r="CK189">
            <v>0</v>
          </cell>
          <cell r="CL189">
            <v>0.2</v>
          </cell>
          <cell r="CM189">
            <v>0</v>
          </cell>
          <cell r="CN189">
            <v>0</v>
          </cell>
          <cell r="CO189">
            <v>0</v>
          </cell>
          <cell r="CP189">
            <v>0</v>
          </cell>
          <cell r="CQ189">
            <v>0</v>
          </cell>
          <cell r="CR189">
            <v>0</v>
          </cell>
          <cell r="CS189">
            <v>0</v>
          </cell>
          <cell r="CT189">
            <v>0</v>
          </cell>
          <cell r="CU189">
            <v>0</v>
          </cell>
          <cell r="CV189">
            <v>0</v>
          </cell>
          <cell r="CW189">
            <v>0</v>
          </cell>
        </row>
        <row r="190">
          <cell r="B190">
            <v>3407</v>
          </cell>
          <cell r="C190">
            <v>3766</v>
          </cell>
          <cell r="D190">
            <v>7136</v>
          </cell>
          <cell r="E190">
            <v>13133</v>
          </cell>
          <cell r="F190">
            <v>10998</v>
          </cell>
          <cell r="G190">
            <v>23478</v>
          </cell>
          <cell r="H190">
            <v>1345</v>
          </cell>
          <cell r="I190">
            <v>7486</v>
          </cell>
          <cell r="J190">
            <v>8815</v>
          </cell>
          <cell r="K190">
            <v>2547</v>
          </cell>
          <cell r="L190">
            <v>15192</v>
          </cell>
          <cell r="M190">
            <v>17254</v>
          </cell>
          <cell r="N190">
            <v>10326</v>
          </cell>
          <cell r="O190">
            <v>17367</v>
          </cell>
          <cell r="P190">
            <v>15787</v>
          </cell>
          <cell r="Q190">
            <v>16803</v>
          </cell>
          <cell r="R190">
            <v>2405</v>
          </cell>
          <cell r="S190">
            <v>6548</v>
          </cell>
          <cell r="T190">
            <v>28886</v>
          </cell>
          <cell r="U190">
            <v>274263</v>
          </cell>
          <cell r="V190">
            <v>24023</v>
          </cell>
          <cell r="W190">
            <v>638</v>
          </cell>
          <cell r="X190">
            <v>298557</v>
          </cell>
          <cell r="Y190">
            <v>0</v>
          </cell>
          <cell r="Z190">
            <v>0</v>
          </cell>
          <cell r="AA190">
            <v>-0.1</v>
          </cell>
          <cell r="AB190">
            <v>0</v>
          </cell>
          <cell r="AC190">
            <v>0</v>
          </cell>
          <cell r="AD190">
            <v>0</v>
          </cell>
          <cell r="AE190">
            <v>0</v>
          </cell>
          <cell r="AF190">
            <v>0</v>
          </cell>
          <cell r="AG190">
            <v>0.1</v>
          </cell>
          <cell r="AH190">
            <v>0</v>
          </cell>
          <cell r="AI190">
            <v>0</v>
          </cell>
          <cell r="AJ190">
            <v>0</v>
          </cell>
          <cell r="AK190">
            <v>0</v>
          </cell>
          <cell r="AL190">
            <v>0</v>
          </cell>
          <cell r="AM190">
            <v>0</v>
          </cell>
          <cell r="AN190">
            <v>-0.1</v>
          </cell>
          <cell r="AO190">
            <v>0</v>
          </cell>
          <cell r="AP190">
            <v>0</v>
          </cell>
          <cell r="AQ190">
            <v>0</v>
          </cell>
          <cell r="AR190">
            <v>0</v>
          </cell>
          <cell r="AS190">
            <v>0</v>
          </cell>
          <cell r="AT190">
            <v>0</v>
          </cell>
          <cell r="AU190">
            <v>0</v>
          </cell>
          <cell r="AV190">
            <v>0</v>
          </cell>
          <cell r="AW190">
            <v>0</v>
          </cell>
          <cell r="AX190">
            <v>0.1</v>
          </cell>
          <cell r="AY190">
            <v>0.1</v>
          </cell>
          <cell r="AZ190">
            <v>0</v>
          </cell>
          <cell r="BA190">
            <v>0</v>
          </cell>
          <cell r="BB190">
            <v>0</v>
          </cell>
          <cell r="BC190">
            <v>0</v>
          </cell>
          <cell r="BD190">
            <v>0.1</v>
          </cell>
          <cell r="BE190">
            <v>0</v>
          </cell>
          <cell r="BF190">
            <v>0</v>
          </cell>
          <cell r="BG190">
            <v>0.1</v>
          </cell>
          <cell r="BH190">
            <v>0.1</v>
          </cell>
          <cell r="BI190">
            <v>0.1</v>
          </cell>
          <cell r="BJ190">
            <v>0.2</v>
          </cell>
          <cell r="BK190">
            <v>0</v>
          </cell>
          <cell r="BL190">
            <v>0.2</v>
          </cell>
          <cell r="BM190">
            <v>0.2</v>
          </cell>
          <cell r="BN190">
            <v>0</v>
          </cell>
          <cell r="BO190">
            <v>0</v>
          </cell>
          <cell r="BP190">
            <v>0</v>
          </cell>
          <cell r="BQ190">
            <v>0</v>
          </cell>
          <cell r="BR190">
            <v>0.1</v>
          </cell>
          <cell r="BS190">
            <v>0</v>
          </cell>
          <cell r="BT190">
            <v>0.1</v>
          </cell>
          <cell r="BU190">
            <v>0.1</v>
          </cell>
          <cell r="BV190">
            <v>0</v>
          </cell>
          <cell r="BW190">
            <v>0.1</v>
          </cell>
          <cell r="BX190">
            <v>0.8</v>
          </cell>
          <cell r="BY190">
            <v>0</v>
          </cell>
          <cell r="BZ190">
            <v>0.7</v>
          </cell>
          <cell r="CA190">
            <v>0</v>
          </cell>
          <cell r="CB190">
            <v>0</v>
          </cell>
          <cell r="CC190">
            <v>0</v>
          </cell>
          <cell r="CD190">
            <v>0</v>
          </cell>
          <cell r="CE190">
            <v>0</v>
          </cell>
          <cell r="CF190">
            <v>0</v>
          </cell>
          <cell r="CG190">
            <v>0</v>
          </cell>
          <cell r="CH190">
            <v>0</v>
          </cell>
          <cell r="CI190">
            <v>0</v>
          </cell>
          <cell r="CJ190">
            <v>0</v>
          </cell>
          <cell r="CK190">
            <v>0</v>
          </cell>
          <cell r="CL190">
            <v>-0.1</v>
          </cell>
          <cell r="CM190">
            <v>0</v>
          </cell>
          <cell r="CN190">
            <v>0</v>
          </cell>
          <cell r="CO190">
            <v>0</v>
          </cell>
          <cell r="CP190">
            <v>0</v>
          </cell>
          <cell r="CQ190">
            <v>0</v>
          </cell>
          <cell r="CR190">
            <v>0</v>
          </cell>
          <cell r="CS190">
            <v>0</v>
          </cell>
          <cell r="CT190">
            <v>0</v>
          </cell>
          <cell r="CU190">
            <v>0</v>
          </cell>
          <cell r="CV190">
            <v>0</v>
          </cell>
          <cell r="CW190">
            <v>0</v>
          </cell>
        </row>
        <row r="191">
          <cell r="B191">
            <v>3476</v>
          </cell>
          <cell r="C191">
            <v>3817</v>
          </cell>
          <cell r="D191">
            <v>7261</v>
          </cell>
          <cell r="E191">
            <v>13561</v>
          </cell>
          <cell r="F191">
            <v>10747</v>
          </cell>
          <cell r="G191">
            <v>23778</v>
          </cell>
          <cell r="H191">
            <v>1294</v>
          </cell>
          <cell r="I191">
            <v>7184</v>
          </cell>
          <cell r="J191">
            <v>8463</v>
          </cell>
          <cell r="K191">
            <v>2598</v>
          </cell>
          <cell r="L191">
            <v>15249</v>
          </cell>
          <cell r="M191">
            <v>17398</v>
          </cell>
          <cell r="N191">
            <v>10393</v>
          </cell>
          <cell r="O191">
            <v>16374</v>
          </cell>
          <cell r="P191">
            <v>15865</v>
          </cell>
          <cell r="Q191">
            <v>17645</v>
          </cell>
          <cell r="R191">
            <v>2481</v>
          </cell>
          <cell r="S191">
            <v>6369</v>
          </cell>
          <cell r="T191">
            <v>29291</v>
          </cell>
          <cell r="U191">
            <v>277276</v>
          </cell>
          <cell r="V191">
            <v>24671</v>
          </cell>
          <cell r="W191">
            <v>106</v>
          </cell>
          <cell r="X191">
            <v>301722</v>
          </cell>
          <cell r="Y191">
            <v>-0.1</v>
          </cell>
          <cell r="Z191">
            <v>0.1</v>
          </cell>
          <cell r="AA191">
            <v>0</v>
          </cell>
          <cell r="AB191">
            <v>0</v>
          </cell>
          <cell r="AC191">
            <v>0</v>
          </cell>
          <cell r="AD191">
            <v>0.1</v>
          </cell>
          <cell r="AE191">
            <v>0</v>
          </cell>
          <cell r="AF191">
            <v>0.1</v>
          </cell>
          <cell r="AG191">
            <v>0</v>
          </cell>
          <cell r="AH191">
            <v>0.1</v>
          </cell>
          <cell r="AI191">
            <v>0</v>
          </cell>
          <cell r="AJ191">
            <v>0.1</v>
          </cell>
          <cell r="AK191">
            <v>0</v>
          </cell>
          <cell r="AL191">
            <v>-0.1</v>
          </cell>
          <cell r="AM191">
            <v>0</v>
          </cell>
          <cell r="AN191">
            <v>-0.1</v>
          </cell>
          <cell r="AO191">
            <v>0</v>
          </cell>
          <cell r="AP191">
            <v>0</v>
          </cell>
          <cell r="AQ191">
            <v>0</v>
          </cell>
          <cell r="AR191">
            <v>0</v>
          </cell>
          <cell r="AS191">
            <v>0</v>
          </cell>
          <cell r="AT191">
            <v>0.1</v>
          </cell>
          <cell r="AU191">
            <v>-0.1</v>
          </cell>
          <cell r="AV191">
            <v>0</v>
          </cell>
          <cell r="AW191">
            <v>0</v>
          </cell>
          <cell r="AX191">
            <v>0.1</v>
          </cell>
          <cell r="AY191">
            <v>0.1</v>
          </cell>
          <cell r="AZ191">
            <v>0</v>
          </cell>
          <cell r="BA191">
            <v>0</v>
          </cell>
          <cell r="BB191">
            <v>-0.1</v>
          </cell>
          <cell r="BC191">
            <v>0</v>
          </cell>
          <cell r="BD191">
            <v>0</v>
          </cell>
          <cell r="BE191">
            <v>0</v>
          </cell>
          <cell r="BF191">
            <v>0</v>
          </cell>
          <cell r="BG191">
            <v>0</v>
          </cell>
          <cell r="BH191">
            <v>0.1</v>
          </cell>
          <cell r="BI191">
            <v>-0.1</v>
          </cell>
          <cell r="BJ191">
            <v>0.1</v>
          </cell>
          <cell r="BK191">
            <v>0</v>
          </cell>
          <cell r="BL191">
            <v>-0.1</v>
          </cell>
          <cell r="BM191">
            <v>-0.2</v>
          </cell>
          <cell r="BN191">
            <v>0</v>
          </cell>
          <cell r="BO191">
            <v>0</v>
          </cell>
          <cell r="BP191">
            <v>0.1</v>
          </cell>
          <cell r="BQ191">
            <v>0.1</v>
          </cell>
          <cell r="BR191">
            <v>-0.3</v>
          </cell>
          <cell r="BS191">
            <v>0</v>
          </cell>
          <cell r="BT191">
            <v>0</v>
          </cell>
          <cell r="BU191">
            <v>0</v>
          </cell>
          <cell r="BV191">
            <v>0</v>
          </cell>
          <cell r="BW191">
            <v>0.1</v>
          </cell>
          <cell r="BX191">
            <v>0.2</v>
          </cell>
          <cell r="BY191">
            <v>0.1</v>
          </cell>
          <cell r="BZ191">
            <v>0.7</v>
          </cell>
          <cell r="CA191">
            <v>0</v>
          </cell>
          <cell r="CB191">
            <v>0</v>
          </cell>
          <cell r="CC191">
            <v>0</v>
          </cell>
          <cell r="CD191">
            <v>0</v>
          </cell>
          <cell r="CE191">
            <v>0</v>
          </cell>
          <cell r="CF191">
            <v>0</v>
          </cell>
          <cell r="CG191">
            <v>0</v>
          </cell>
          <cell r="CH191">
            <v>0</v>
          </cell>
          <cell r="CI191">
            <v>0</v>
          </cell>
          <cell r="CJ191">
            <v>0</v>
          </cell>
          <cell r="CK191">
            <v>0</v>
          </cell>
          <cell r="CL191">
            <v>0.1</v>
          </cell>
          <cell r="CM191">
            <v>0</v>
          </cell>
          <cell r="CN191">
            <v>0</v>
          </cell>
          <cell r="CO191">
            <v>0</v>
          </cell>
          <cell r="CP191">
            <v>0</v>
          </cell>
          <cell r="CQ191">
            <v>0</v>
          </cell>
          <cell r="CR191">
            <v>0</v>
          </cell>
          <cell r="CS191">
            <v>0</v>
          </cell>
          <cell r="CT191">
            <v>0</v>
          </cell>
          <cell r="CU191">
            <v>0</v>
          </cell>
          <cell r="CV191">
            <v>0</v>
          </cell>
          <cell r="CW191">
            <v>0</v>
          </cell>
        </row>
        <row r="192">
          <cell r="B192">
            <v>3506</v>
          </cell>
          <cell r="C192">
            <v>4035</v>
          </cell>
          <cell r="D192">
            <v>7494</v>
          </cell>
          <cell r="E192">
            <v>13800</v>
          </cell>
          <cell r="F192">
            <v>10650</v>
          </cell>
          <cell r="G192">
            <v>23979</v>
          </cell>
          <cell r="H192">
            <v>1326</v>
          </cell>
          <cell r="I192">
            <v>7197</v>
          </cell>
          <cell r="J192">
            <v>8524</v>
          </cell>
          <cell r="K192">
            <v>2671</v>
          </cell>
          <cell r="L192">
            <v>15521</v>
          </cell>
          <cell r="M192">
            <v>17760</v>
          </cell>
          <cell r="N192">
            <v>10704</v>
          </cell>
          <cell r="O192">
            <v>17480</v>
          </cell>
          <cell r="P192">
            <v>15932</v>
          </cell>
          <cell r="Q192">
            <v>17314</v>
          </cell>
          <cell r="R192">
            <v>2484</v>
          </cell>
          <cell r="S192">
            <v>6437</v>
          </cell>
          <cell r="T192">
            <v>29661</v>
          </cell>
          <cell r="U192">
            <v>290892</v>
          </cell>
          <cell r="V192">
            <v>26540</v>
          </cell>
          <cell r="W192">
            <v>1633</v>
          </cell>
          <cell r="X192">
            <v>318803</v>
          </cell>
          <cell r="Y192">
            <v>0</v>
          </cell>
          <cell r="Z192">
            <v>0</v>
          </cell>
          <cell r="AA192">
            <v>0</v>
          </cell>
          <cell r="AB192">
            <v>0</v>
          </cell>
          <cell r="AC192">
            <v>0</v>
          </cell>
          <cell r="AD192">
            <v>0</v>
          </cell>
          <cell r="AE192">
            <v>0</v>
          </cell>
          <cell r="AF192">
            <v>0</v>
          </cell>
          <cell r="AG192">
            <v>0</v>
          </cell>
          <cell r="AH192">
            <v>0</v>
          </cell>
          <cell r="AI192">
            <v>0</v>
          </cell>
          <cell r="AJ192">
            <v>-0.1</v>
          </cell>
          <cell r="AK192">
            <v>0</v>
          </cell>
          <cell r="AL192">
            <v>0</v>
          </cell>
          <cell r="AM192">
            <v>-0.1</v>
          </cell>
          <cell r="AN192">
            <v>0</v>
          </cell>
          <cell r="AO192">
            <v>0</v>
          </cell>
          <cell r="AP192">
            <v>0</v>
          </cell>
          <cell r="AQ192">
            <v>0</v>
          </cell>
          <cell r="AR192">
            <v>-0.1</v>
          </cell>
          <cell r="AS192">
            <v>0.1</v>
          </cell>
          <cell r="AT192">
            <v>0</v>
          </cell>
          <cell r="AU192">
            <v>0</v>
          </cell>
          <cell r="AV192">
            <v>0.1</v>
          </cell>
          <cell r="AW192">
            <v>0</v>
          </cell>
          <cell r="AX192">
            <v>0</v>
          </cell>
          <cell r="AY192">
            <v>-0.1</v>
          </cell>
          <cell r="AZ192">
            <v>0.1</v>
          </cell>
          <cell r="BA192">
            <v>0</v>
          </cell>
          <cell r="BB192">
            <v>0.1</v>
          </cell>
          <cell r="BC192">
            <v>0</v>
          </cell>
          <cell r="BD192">
            <v>0.1</v>
          </cell>
          <cell r="BE192">
            <v>0</v>
          </cell>
          <cell r="BF192">
            <v>0</v>
          </cell>
          <cell r="BG192">
            <v>0</v>
          </cell>
          <cell r="BH192">
            <v>0.1</v>
          </cell>
          <cell r="BI192">
            <v>0</v>
          </cell>
          <cell r="BJ192">
            <v>0.1</v>
          </cell>
          <cell r="BK192">
            <v>0</v>
          </cell>
          <cell r="BL192">
            <v>-0.1</v>
          </cell>
          <cell r="BM192">
            <v>-0.1</v>
          </cell>
          <cell r="BN192">
            <v>0</v>
          </cell>
          <cell r="BO192">
            <v>0</v>
          </cell>
          <cell r="BP192">
            <v>0</v>
          </cell>
          <cell r="BQ192">
            <v>0</v>
          </cell>
          <cell r="BR192">
            <v>0.4</v>
          </cell>
          <cell r="BS192">
            <v>0</v>
          </cell>
          <cell r="BT192">
            <v>0.1</v>
          </cell>
          <cell r="BU192">
            <v>0</v>
          </cell>
          <cell r="BV192">
            <v>0</v>
          </cell>
          <cell r="BW192">
            <v>0.1</v>
          </cell>
          <cell r="BX192">
            <v>0.7</v>
          </cell>
          <cell r="BY192">
            <v>0</v>
          </cell>
          <cell r="BZ192">
            <v>0.7</v>
          </cell>
          <cell r="CA192">
            <v>0</v>
          </cell>
          <cell r="CB192">
            <v>0</v>
          </cell>
          <cell r="CC192">
            <v>0</v>
          </cell>
          <cell r="CD192">
            <v>0</v>
          </cell>
          <cell r="CE192">
            <v>0</v>
          </cell>
          <cell r="CF192">
            <v>0</v>
          </cell>
          <cell r="CG192">
            <v>0</v>
          </cell>
          <cell r="CH192">
            <v>0</v>
          </cell>
          <cell r="CI192">
            <v>0</v>
          </cell>
          <cell r="CJ192">
            <v>0</v>
          </cell>
          <cell r="CK192">
            <v>0</v>
          </cell>
          <cell r="CL192">
            <v>-0.1</v>
          </cell>
          <cell r="CM192">
            <v>0</v>
          </cell>
          <cell r="CN192">
            <v>0</v>
          </cell>
          <cell r="CO192">
            <v>0</v>
          </cell>
          <cell r="CP192">
            <v>0</v>
          </cell>
          <cell r="CQ192">
            <v>0</v>
          </cell>
          <cell r="CR192">
            <v>0</v>
          </cell>
          <cell r="CS192">
            <v>0</v>
          </cell>
          <cell r="CT192">
            <v>0</v>
          </cell>
          <cell r="CU192">
            <v>0</v>
          </cell>
          <cell r="CV192">
            <v>0</v>
          </cell>
          <cell r="CW192">
            <v>0</v>
          </cell>
        </row>
        <row r="193">
          <cell r="B193">
            <v>3385</v>
          </cell>
          <cell r="C193">
            <v>3433</v>
          </cell>
          <cell r="D193">
            <v>6811</v>
          </cell>
          <cell r="E193">
            <v>13921</v>
          </cell>
          <cell r="F193">
            <v>9852</v>
          </cell>
          <cell r="G193">
            <v>23471</v>
          </cell>
          <cell r="H193">
            <v>1230</v>
          </cell>
          <cell r="I193">
            <v>6984</v>
          </cell>
          <cell r="J193">
            <v>8189</v>
          </cell>
          <cell r="K193">
            <v>2495</v>
          </cell>
          <cell r="L193">
            <v>14238</v>
          </cell>
          <cell r="M193">
            <v>16377</v>
          </cell>
          <cell r="N193">
            <v>9952</v>
          </cell>
          <cell r="O193">
            <v>17414</v>
          </cell>
          <cell r="P193">
            <v>15988</v>
          </cell>
          <cell r="Q193">
            <v>16468</v>
          </cell>
          <cell r="R193">
            <v>2450</v>
          </cell>
          <cell r="S193">
            <v>6090</v>
          </cell>
          <cell r="T193">
            <v>29973</v>
          </cell>
          <cell r="U193">
            <v>272160</v>
          </cell>
          <cell r="V193">
            <v>23936</v>
          </cell>
          <cell r="W193">
            <v>-334</v>
          </cell>
          <cell r="X193">
            <v>295398</v>
          </cell>
          <cell r="Y193">
            <v>0.1</v>
          </cell>
          <cell r="Z193">
            <v>0</v>
          </cell>
          <cell r="AA193">
            <v>0</v>
          </cell>
          <cell r="AB193">
            <v>0</v>
          </cell>
          <cell r="AC193">
            <v>0.1</v>
          </cell>
          <cell r="AD193">
            <v>0.1</v>
          </cell>
          <cell r="AE193">
            <v>0</v>
          </cell>
          <cell r="AF193">
            <v>0.1</v>
          </cell>
          <cell r="AG193">
            <v>0</v>
          </cell>
          <cell r="AH193">
            <v>0.1</v>
          </cell>
          <cell r="AI193">
            <v>0</v>
          </cell>
          <cell r="AJ193">
            <v>-0.1</v>
          </cell>
          <cell r="AK193">
            <v>0</v>
          </cell>
          <cell r="AL193">
            <v>0.1</v>
          </cell>
          <cell r="AM193">
            <v>0</v>
          </cell>
          <cell r="AN193">
            <v>0</v>
          </cell>
          <cell r="AO193">
            <v>0</v>
          </cell>
          <cell r="AP193">
            <v>0</v>
          </cell>
          <cell r="AQ193">
            <v>0</v>
          </cell>
          <cell r="AR193">
            <v>0</v>
          </cell>
          <cell r="AS193">
            <v>0</v>
          </cell>
          <cell r="AT193">
            <v>0.1</v>
          </cell>
          <cell r="AU193">
            <v>0</v>
          </cell>
          <cell r="AV193">
            <v>0.1</v>
          </cell>
          <cell r="AW193">
            <v>0</v>
          </cell>
          <cell r="AX193">
            <v>0</v>
          </cell>
          <cell r="AY193">
            <v>0</v>
          </cell>
          <cell r="AZ193">
            <v>0</v>
          </cell>
          <cell r="BA193">
            <v>0</v>
          </cell>
          <cell r="BB193">
            <v>0</v>
          </cell>
          <cell r="BC193">
            <v>0</v>
          </cell>
          <cell r="BD193">
            <v>0</v>
          </cell>
          <cell r="BE193">
            <v>0</v>
          </cell>
          <cell r="BF193">
            <v>0</v>
          </cell>
          <cell r="BG193">
            <v>0</v>
          </cell>
          <cell r="BH193">
            <v>0.1</v>
          </cell>
          <cell r="BI193">
            <v>0</v>
          </cell>
          <cell r="BJ193">
            <v>0</v>
          </cell>
          <cell r="BK193">
            <v>0</v>
          </cell>
          <cell r="BL193">
            <v>0.1</v>
          </cell>
          <cell r="BM193">
            <v>0.1</v>
          </cell>
          <cell r="BN193">
            <v>0</v>
          </cell>
          <cell r="BO193">
            <v>0.1</v>
          </cell>
          <cell r="BP193">
            <v>0.1</v>
          </cell>
          <cell r="BQ193">
            <v>0.1</v>
          </cell>
          <cell r="BR193">
            <v>0</v>
          </cell>
          <cell r="BS193">
            <v>0</v>
          </cell>
          <cell r="BT193">
            <v>-0.1</v>
          </cell>
          <cell r="BU193">
            <v>0</v>
          </cell>
          <cell r="BV193">
            <v>0</v>
          </cell>
          <cell r="BW193">
            <v>0.1</v>
          </cell>
          <cell r="BX193">
            <v>0.7</v>
          </cell>
          <cell r="BY193">
            <v>0.1</v>
          </cell>
          <cell r="BZ193">
            <v>0.7</v>
          </cell>
          <cell r="CA193">
            <v>0</v>
          </cell>
          <cell r="CB193">
            <v>0</v>
          </cell>
          <cell r="CC193">
            <v>0</v>
          </cell>
          <cell r="CD193">
            <v>0</v>
          </cell>
          <cell r="CE193">
            <v>0</v>
          </cell>
          <cell r="CF193">
            <v>0</v>
          </cell>
          <cell r="CG193">
            <v>0</v>
          </cell>
          <cell r="CH193">
            <v>0</v>
          </cell>
          <cell r="CI193">
            <v>0</v>
          </cell>
          <cell r="CJ193">
            <v>0</v>
          </cell>
          <cell r="CK193">
            <v>0</v>
          </cell>
          <cell r="CL193">
            <v>0.2</v>
          </cell>
          <cell r="CM193">
            <v>0</v>
          </cell>
          <cell r="CN193">
            <v>0</v>
          </cell>
          <cell r="CO193">
            <v>0</v>
          </cell>
          <cell r="CP193">
            <v>0</v>
          </cell>
          <cell r="CQ193">
            <v>0</v>
          </cell>
          <cell r="CR193">
            <v>0</v>
          </cell>
          <cell r="CS193">
            <v>0</v>
          </cell>
          <cell r="CT193">
            <v>0</v>
          </cell>
          <cell r="CU193">
            <v>0</v>
          </cell>
          <cell r="CV193">
            <v>0</v>
          </cell>
          <cell r="CW193">
            <v>0</v>
          </cell>
        </row>
        <row r="194">
          <cell r="B194">
            <v>3535</v>
          </cell>
          <cell r="C194">
            <v>3788</v>
          </cell>
          <cell r="D194">
            <v>7298</v>
          </cell>
          <cell r="E194">
            <v>14046</v>
          </cell>
          <cell r="F194">
            <v>11159</v>
          </cell>
          <cell r="G194">
            <v>24679</v>
          </cell>
          <cell r="H194">
            <v>1418</v>
          </cell>
          <cell r="I194">
            <v>7535</v>
          </cell>
          <cell r="J194">
            <v>8972</v>
          </cell>
          <cell r="K194">
            <v>2681</v>
          </cell>
          <cell r="L194">
            <v>15288</v>
          </cell>
          <cell r="M194">
            <v>17583</v>
          </cell>
          <cell r="N194">
            <v>10973</v>
          </cell>
          <cell r="O194">
            <v>17524</v>
          </cell>
          <cell r="P194">
            <v>16034</v>
          </cell>
          <cell r="Q194">
            <v>17781</v>
          </cell>
          <cell r="R194">
            <v>2447</v>
          </cell>
          <cell r="S194">
            <v>6316</v>
          </cell>
          <cell r="T194">
            <v>30226</v>
          </cell>
          <cell r="U194">
            <v>284218</v>
          </cell>
          <cell r="V194">
            <v>24717</v>
          </cell>
          <cell r="W194">
            <v>-1404</v>
          </cell>
          <cell r="X194">
            <v>307230</v>
          </cell>
          <cell r="Y194">
            <v>0.2</v>
          </cell>
          <cell r="Z194">
            <v>0</v>
          </cell>
          <cell r="AA194">
            <v>0.2</v>
          </cell>
          <cell r="AB194">
            <v>0</v>
          </cell>
          <cell r="AC194">
            <v>0.2</v>
          </cell>
          <cell r="AD194">
            <v>0</v>
          </cell>
          <cell r="AE194">
            <v>-0.1</v>
          </cell>
          <cell r="AF194">
            <v>0.2</v>
          </cell>
          <cell r="AG194">
            <v>0</v>
          </cell>
          <cell r="AH194">
            <v>0.2</v>
          </cell>
          <cell r="AI194">
            <v>0.1</v>
          </cell>
          <cell r="AJ194">
            <v>0</v>
          </cell>
          <cell r="AK194">
            <v>-0.1</v>
          </cell>
          <cell r="AL194">
            <v>0</v>
          </cell>
          <cell r="AM194">
            <v>0</v>
          </cell>
          <cell r="AN194">
            <v>0</v>
          </cell>
          <cell r="AO194">
            <v>0</v>
          </cell>
          <cell r="AP194">
            <v>0</v>
          </cell>
          <cell r="AQ194">
            <v>0</v>
          </cell>
          <cell r="AR194">
            <v>0.1</v>
          </cell>
          <cell r="AS194">
            <v>0.1</v>
          </cell>
          <cell r="AT194">
            <v>0</v>
          </cell>
          <cell r="AU194">
            <v>0.2</v>
          </cell>
          <cell r="AV194">
            <v>0.3</v>
          </cell>
          <cell r="AW194">
            <v>0.1</v>
          </cell>
          <cell r="AX194">
            <v>0</v>
          </cell>
          <cell r="AY194">
            <v>0</v>
          </cell>
          <cell r="AZ194">
            <v>0</v>
          </cell>
          <cell r="BA194">
            <v>0</v>
          </cell>
          <cell r="BB194">
            <v>0</v>
          </cell>
          <cell r="BC194">
            <v>0</v>
          </cell>
          <cell r="BD194">
            <v>0</v>
          </cell>
          <cell r="BE194">
            <v>0</v>
          </cell>
          <cell r="BF194">
            <v>0</v>
          </cell>
          <cell r="BG194">
            <v>0.1</v>
          </cell>
          <cell r="BH194">
            <v>0</v>
          </cell>
          <cell r="BI194">
            <v>0.1</v>
          </cell>
          <cell r="BJ194">
            <v>0.1</v>
          </cell>
          <cell r="BK194">
            <v>0</v>
          </cell>
          <cell r="BL194">
            <v>0.1</v>
          </cell>
          <cell r="BM194">
            <v>0.2</v>
          </cell>
          <cell r="BN194">
            <v>0</v>
          </cell>
          <cell r="BO194">
            <v>0</v>
          </cell>
          <cell r="BP194">
            <v>-0.1</v>
          </cell>
          <cell r="BQ194">
            <v>0.1</v>
          </cell>
          <cell r="BR194">
            <v>0.1</v>
          </cell>
          <cell r="BS194">
            <v>0</v>
          </cell>
          <cell r="BT194">
            <v>0.2</v>
          </cell>
          <cell r="BU194">
            <v>0</v>
          </cell>
          <cell r="BV194">
            <v>0</v>
          </cell>
          <cell r="BW194">
            <v>0.1</v>
          </cell>
          <cell r="BX194">
            <v>1.5</v>
          </cell>
          <cell r="BY194">
            <v>0.1</v>
          </cell>
          <cell r="BZ194">
            <v>0.5</v>
          </cell>
          <cell r="CA194">
            <v>0</v>
          </cell>
          <cell r="CB194">
            <v>0</v>
          </cell>
          <cell r="CC194">
            <v>0</v>
          </cell>
          <cell r="CD194">
            <v>0</v>
          </cell>
          <cell r="CE194">
            <v>0</v>
          </cell>
          <cell r="CF194">
            <v>0</v>
          </cell>
          <cell r="CG194">
            <v>0</v>
          </cell>
          <cell r="CH194">
            <v>0</v>
          </cell>
          <cell r="CI194">
            <v>0</v>
          </cell>
          <cell r="CJ194">
            <v>0</v>
          </cell>
          <cell r="CK194">
            <v>0</v>
          </cell>
          <cell r="CL194">
            <v>-0.2</v>
          </cell>
          <cell r="CM194">
            <v>0</v>
          </cell>
          <cell r="CN194">
            <v>0</v>
          </cell>
          <cell r="CO194">
            <v>0</v>
          </cell>
          <cell r="CP194">
            <v>0</v>
          </cell>
          <cell r="CQ194">
            <v>0</v>
          </cell>
          <cell r="CR194">
            <v>0</v>
          </cell>
          <cell r="CS194">
            <v>0</v>
          </cell>
          <cell r="CT194">
            <v>0</v>
          </cell>
          <cell r="CU194">
            <v>0</v>
          </cell>
          <cell r="CV194">
            <v>0</v>
          </cell>
          <cell r="CW194">
            <v>0</v>
          </cell>
        </row>
        <row r="195">
          <cell r="B195">
            <v>3532</v>
          </cell>
          <cell r="C195">
            <v>4008</v>
          </cell>
          <cell r="D195">
            <v>7495</v>
          </cell>
          <cell r="E195">
            <v>14102</v>
          </cell>
          <cell r="F195">
            <v>10982</v>
          </cell>
          <cell r="G195">
            <v>24581</v>
          </cell>
          <cell r="H195">
            <v>1366</v>
          </cell>
          <cell r="I195">
            <v>7778</v>
          </cell>
          <cell r="J195">
            <v>9122</v>
          </cell>
          <cell r="K195">
            <v>2682</v>
          </cell>
          <cell r="L195">
            <v>15302</v>
          </cell>
          <cell r="M195">
            <v>17590</v>
          </cell>
          <cell r="N195">
            <v>10903</v>
          </cell>
          <cell r="O195">
            <v>17583</v>
          </cell>
          <cell r="P195">
            <v>16066</v>
          </cell>
          <cell r="Q195">
            <v>18509</v>
          </cell>
          <cell r="R195">
            <v>2510</v>
          </cell>
          <cell r="S195">
            <v>6333</v>
          </cell>
          <cell r="T195">
            <v>30416</v>
          </cell>
          <cell r="U195">
            <v>286710</v>
          </cell>
          <cell r="V195">
            <v>25185</v>
          </cell>
          <cell r="W195">
            <v>-766</v>
          </cell>
          <cell r="X195">
            <v>310823</v>
          </cell>
          <cell r="Y195">
            <v>-0.1</v>
          </cell>
          <cell r="Z195">
            <v>0</v>
          </cell>
          <cell r="AA195">
            <v>-0.1</v>
          </cell>
          <cell r="AB195">
            <v>0</v>
          </cell>
          <cell r="AC195">
            <v>0</v>
          </cell>
          <cell r="AD195">
            <v>0</v>
          </cell>
          <cell r="AE195">
            <v>0</v>
          </cell>
          <cell r="AF195">
            <v>-0.1</v>
          </cell>
          <cell r="AG195">
            <v>0</v>
          </cell>
          <cell r="AH195">
            <v>-0.1</v>
          </cell>
          <cell r="AI195">
            <v>-0.1</v>
          </cell>
          <cell r="AJ195">
            <v>0</v>
          </cell>
          <cell r="AK195">
            <v>0</v>
          </cell>
          <cell r="AL195">
            <v>0.1</v>
          </cell>
          <cell r="AM195">
            <v>0</v>
          </cell>
          <cell r="AN195">
            <v>0.1</v>
          </cell>
          <cell r="AO195">
            <v>0</v>
          </cell>
          <cell r="AP195">
            <v>0</v>
          </cell>
          <cell r="AQ195">
            <v>0</v>
          </cell>
          <cell r="AR195">
            <v>-0.1</v>
          </cell>
          <cell r="AS195">
            <v>0</v>
          </cell>
          <cell r="AT195">
            <v>0</v>
          </cell>
          <cell r="AU195">
            <v>0.1</v>
          </cell>
          <cell r="AV195">
            <v>0.1</v>
          </cell>
          <cell r="AW195">
            <v>0</v>
          </cell>
          <cell r="AX195">
            <v>0</v>
          </cell>
          <cell r="AY195">
            <v>0</v>
          </cell>
          <cell r="AZ195">
            <v>0</v>
          </cell>
          <cell r="BA195">
            <v>0</v>
          </cell>
          <cell r="BB195">
            <v>0</v>
          </cell>
          <cell r="BC195">
            <v>0</v>
          </cell>
          <cell r="BD195">
            <v>0</v>
          </cell>
          <cell r="BE195">
            <v>0</v>
          </cell>
          <cell r="BF195">
            <v>0.1</v>
          </cell>
          <cell r="BG195">
            <v>0</v>
          </cell>
          <cell r="BH195">
            <v>0</v>
          </cell>
          <cell r="BI195">
            <v>0.1</v>
          </cell>
          <cell r="BJ195">
            <v>0.1</v>
          </cell>
          <cell r="BK195">
            <v>0</v>
          </cell>
          <cell r="BL195">
            <v>0</v>
          </cell>
          <cell r="BM195">
            <v>0</v>
          </cell>
          <cell r="BN195">
            <v>0</v>
          </cell>
          <cell r="BO195">
            <v>0</v>
          </cell>
          <cell r="BP195">
            <v>0</v>
          </cell>
          <cell r="BQ195">
            <v>0</v>
          </cell>
          <cell r="BR195">
            <v>-0.1</v>
          </cell>
          <cell r="BS195">
            <v>0</v>
          </cell>
          <cell r="BT195">
            <v>0</v>
          </cell>
          <cell r="BU195">
            <v>0</v>
          </cell>
          <cell r="BV195">
            <v>0</v>
          </cell>
          <cell r="BW195">
            <v>0.1</v>
          </cell>
          <cell r="BX195">
            <v>0.1</v>
          </cell>
          <cell r="BY195">
            <v>0</v>
          </cell>
          <cell r="BZ195">
            <v>1</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row>
        <row r="196">
          <cell r="B196">
            <v>3671</v>
          </cell>
          <cell r="C196">
            <v>4258</v>
          </cell>
          <cell r="D196">
            <v>7871</v>
          </cell>
          <cell r="E196">
            <v>14418</v>
          </cell>
          <cell r="F196">
            <v>11012</v>
          </cell>
          <cell r="G196">
            <v>24956</v>
          </cell>
          <cell r="H196">
            <v>1481</v>
          </cell>
          <cell r="I196">
            <v>7894</v>
          </cell>
          <cell r="J196">
            <v>9389</v>
          </cell>
          <cell r="K196">
            <v>2788</v>
          </cell>
          <cell r="L196">
            <v>16014</v>
          </cell>
          <cell r="M196">
            <v>18375</v>
          </cell>
          <cell r="N196">
            <v>11536</v>
          </cell>
          <cell r="O196">
            <v>17153</v>
          </cell>
          <cell r="P196">
            <v>16113</v>
          </cell>
          <cell r="Q196">
            <v>18005</v>
          </cell>
          <cell r="R196">
            <v>2543</v>
          </cell>
          <cell r="S196">
            <v>6368</v>
          </cell>
          <cell r="T196">
            <v>30595</v>
          </cell>
          <cell r="U196">
            <v>299533</v>
          </cell>
          <cell r="V196">
            <v>27339</v>
          </cell>
          <cell r="W196">
            <v>2372</v>
          </cell>
          <cell r="X196">
            <v>328874</v>
          </cell>
          <cell r="Y196">
            <v>0.2</v>
          </cell>
          <cell r="Z196">
            <v>0</v>
          </cell>
          <cell r="AA196">
            <v>0.2</v>
          </cell>
          <cell r="AB196">
            <v>0</v>
          </cell>
          <cell r="AC196">
            <v>0</v>
          </cell>
          <cell r="AD196">
            <v>0</v>
          </cell>
          <cell r="AE196">
            <v>0</v>
          </cell>
          <cell r="AF196">
            <v>0.1</v>
          </cell>
          <cell r="AG196">
            <v>0</v>
          </cell>
          <cell r="AH196">
            <v>0.1</v>
          </cell>
          <cell r="AI196">
            <v>0</v>
          </cell>
          <cell r="AJ196">
            <v>-0.1</v>
          </cell>
          <cell r="AK196">
            <v>0</v>
          </cell>
          <cell r="AL196">
            <v>0</v>
          </cell>
          <cell r="AM196">
            <v>0</v>
          </cell>
          <cell r="AN196">
            <v>-0.2</v>
          </cell>
          <cell r="AO196">
            <v>0.1</v>
          </cell>
          <cell r="AP196">
            <v>0</v>
          </cell>
          <cell r="AQ196">
            <v>0</v>
          </cell>
          <cell r="AR196">
            <v>0.1</v>
          </cell>
          <cell r="AS196">
            <v>-0.1</v>
          </cell>
          <cell r="AT196">
            <v>0</v>
          </cell>
          <cell r="AU196">
            <v>0.1</v>
          </cell>
          <cell r="AV196">
            <v>0.1</v>
          </cell>
          <cell r="AW196">
            <v>0</v>
          </cell>
          <cell r="AX196">
            <v>0</v>
          </cell>
          <cell r="AY196">
            <v>0</v>
          </cell>
          <cell r="AZ196">
            <v>0</v>
          </cell>
          <cell r="BA196">
            <v>0</v>
          </cell>
          <cell r="BB196">
            <v>0</v>
          </cell>
          <cell r="BC196">
            <v>0</v>
          </cell>
          <cell r="BD196">
            <v>0</v>
          </cell>
          <cell r="BE196">
            <v>0</v>
          </cell>
          <cell r="BF196">
            <v>0</v>
          </cell>
          <cell r="BG196">
            <v>0</v>
          </cell>
          <cell r="BH196">
            <v>0.1</v>
          </cell>
          <cell r="BI196">
            <v>0</v>
          </cell>
          <cell r="BJ196">
            <v>0.1</v>
          </cell>
          <cell r="BK196">
            <v>0</v>
          </cell>
          <cell r="BL196">
            <v>0</v>
          </cell>
          <cell r="BM196">
            <v>0</v>
          </cell>
          <cell r="BN196">
            <v>0</v>
          </cell>
          <cell r="BO196">
            <v>0.1</v>
          </cell>
          <cell r="BP196">
            <v>0.1</v>
          </cell>
          <cell r="BQ196">
            <v>0.1</v>
          </cell>
          <cell r="BR196">
            <v>0</v>
          </cell>
          <cell r="BS196">
            <v>0</v>
          </cell>
          <cell r="BT196">
            <v>0.1</v>
          </cell>
          <cell r="BU196">
            <v>0</v>
          </cell>
          <cell r="BV196">
            <v>0</v>
          </cell>
          <cell r="BW196">
            <v>0.1</v>
          </cell>
          <cell r="BX196">
            <v>0.6</v>
          </cell>
          <cell r="BY196">
            <v>0.1</v>
          </cell>
          <cell r="BZ196">
            <v>1</v>
          </cell>
          <cell r="CA196">
            <v>0</v>
          </cell>
          <cell r="CB196">
            <v>0</v>
          </cell>
          <cell r="CC196">
            <v>0</v>
          </cell>
          <cell r="CD196">
            <v>0</v>
          </cell>
          <cell r="CE196">
            <v>0</v>
          </cell>
          <cell r="CF196">
            <v>0</v>
          </cell>
          <cell r="CG196">
            <v>0</v>
          </cell>
          <cell r="CH196">
            <v>0</v>
          </cell>
          <cell r="CI196">
            <v>0</v>
          </cell>
          <cell r="CJ196">
            <v>0</v>
          </cell>
          <cell r="CK196">
            <v>0</v>
          </cell>
          <cell r="CL196">
            <v>-0.2</v>
          </cell>
          <cell r="CM196">
            <v>0</v>
          </cell>
          <cell r="CN196">
            <v>0</v>
          </cell>
          <cell r="CO196">
            <v>0</v>
          </cell>
          <cell r="CP196">
            <v>0</v>
          </cell>
          <cell r="CQ196">
            <v>0</v>
          </cell>
          <cell r="CR196">
            <v>0</v>
          </cell>
          <cell r="CS196">
            <v>0</v>
          </cell>
          <cell r="CT196">
            <v>0</v>
          </cell>
          <cell r="CU196">
            <v>0</v>
          </cell>
          <cell r="CV196">
            <v>0</v>
          </cell>
          <cell r="CW196">
            <v>0.1</v>
          </cell>
        </row>
        <row r="197">
          <cell r="B197">
            <v>3580</v>
          </cell>
          <cell r="C197">
            <v>3598</v>
          </cell>
          <cell r="D197">
            <v>7180</v>
          </cell>
          <cell r="E197">
            <v>14850</v>
          </cell>
          <cell r="F197">
            <v>10305</v>
          </cell>
          <cell r="G197">
            <v>24841</v>
          </cell>
          <cell r="H197">
            <v>1269</v>
          </cell>
          <cell r="I197">
            <v>7248</v>
          </cell>
          <cell r="J197">
            <v>8490</v>
          </cell>
          <cell r="K197">
            <v>2542</v>
          </cell>
          <cell r="L197">
            <v>14928</v>
          </cell>
          <cell r="M197">
            <v>17042</v>
          </cell>
          <cell r="N197">
            <v>10596</v>
          </cell>
          <cell r="O197">
            <v>17475</v>
          </cell>
          <cell r="P197">
            <v>16182</v>
          </cell>
          <cell r="Q197">
            <v>17675</v>
          </cell>
          <cell r="R197">
            <v>2417</v>
          </cell>
          <cell r="S197">
            <v>6074</v>
          </cell>
          <cell r="T197">
            <v>30739</v>
          </cell>
          <cell r="U197">
            <v>280308</v>
          </cell>
          <cell r="V197">
            <v>24539</v>
          </cell>
          <cell r="W197">
            <v>-1610</v>
          </cell>
          <cell r="X197">
            <v>302927</v>
          </cell>
          <cell r="Y197">
            <v>-0.1</v>
          </cell>
          <cell r="Z197">
            <v>0</v>
          </cell>
          <cell r="AA197">
            <v>-0.1</v>
          </cell>
          <cell r="AB197">
            <v>0</v>
          </cell>
          <cell r="AC197">
            <v>-0.1</v>
          </cell>
          <cell r="AD197">
            <v>0</v>
          </cell>
          <cell r="AE197">
            <v>0</v>
          </cell>
          <cell r="AF197">
            <v>-0.2</v>
          </cell>
          <cell r="AG197">
            <v>0</v>
          </cell>
          <cell r="AH197">
            <v>-0.2</v>
          </cell>
          <cell r="AI197">
            <v>0</v>
          </cell>
          <cell r="AJ197">
            <v>0</v>
          </cell>
          <cell r="AK197">
            <v>0.1</v>
          </cell>
          <cell r="AL197">
            <v>-0.1</v>
          </cell>
          <cell r="AM197">
            <v>0</v>
          </cell>
          <cell r="AN197">
            <v>0</v>
          </cell>
          <cell r="AO197">
            <v>0</v>
          </cell>
          <cell r="AP197">
            <v>0</v>
          </cell>
          <cell r="AQ197">
            <v>0</v>
          </cell>
          <cell r="AR197">
            <v>0</v>
          </cell>
          <cell r="AS197">
            <v>0</v>
          </cell>
          <cell r="AT197">
            <v>0</v>
          </cell>
          <cell r="AU197">
            <v>0.2</v>
          </cell>
          <cell r="AV197">
            <v>0.2</v>
          </cell>
          <cell r="AW197">
            <v>0</v>
          </cell>
          <cell r="AX197">
            <v>0.1</v>
          </cell>
          <cell r="AY197">
            <v>0</v>
          </cell>
          <cell r="AZ197">
            <v>0</v>
          </cell>
          <cell r="BA197">
            <v>0</v>
          </cell>
          <cell r="BB197">
            <v>0.1</v>
          </cell>
          <cell r="BC197">
            <v>0</v>
          </cell>
          <cell r="BD197">
            <v>0.1</v>
          </cell>
          <cell r="BE197">
            <v>0</v>
          </cell>
          <cell r="BF197">
            <v>0</v>
          </cell>
          <cell r="BG197">
            <v>0</v>
          </cell>
          <cell r="BH197">
            <v>0.1</v>
          </cell>
          <cell r="BI197">
            <v>0</v>
          </cell>
          <cell r="BJ197">
            <v>0.2</v>
          </cell>
          <cell r="BK197">
            <v>0</v>
          </cell>
          <cell r="BL197">
            <v>0</v>
          </cell>
          <cell r="BM197">
            <v>-0.1</v>
          </cell>
          <cell r="BN197">
            <v>0</v>
          </cell>
          <cell r="BO197">
            <v>0.2</v>
          </cell>
          <cell r="BP197">
            <v>0.2</v>
          </cell>
          <cell r="BQ197">
            <v>0.1</v>
          </cell>
          <cell r="BR197">
            <v>-0.1</v>
          </cell>
          <cell r="BS197">
            <v>0</v>
          </cell>
          <cell r="BT197">
            <v>0.1</v>
          </cell>
          <cell r="BU197">
            <v>0</v>
          </cell>
          <cell r="BV197">
            <v>0</v>
          </cell>
          <cell r="BW197">
            <v>0</v>
          </cell>
          <cell r="BX197">
            <v>0.4</v>
          </cell>
          <cell r="BY197">
            <v>0</v>
          </cell>
          <cell r="BZ197">
            <v>0.3</v>
          </cell>
          <cell r="CA197">
            <v>0</v>
          </cell>
          <cell r="CB197">
            <v>0</v>
          </cell>
          <cell r="CC197">
            <v>0</v>
          </cell>
          <cell r="CD197">
            <v>0</v>
          </cell>
          <cell r="CE197">
            <v>0</v>
          </cell>
          <cell r="CF197">
            <v>0</v>
          </cell>
          <cell r="CG197">
            <v>0</v>
          </cell>
          <cell r="CH197">
            <v>0</v>
          </cell>
          <cell r="CI197">
            <v>0</v>
          </cell>
          <cell r="CJ197">
            <v>0</v>
          </cell>
          <cell r="CK197">
            <v>0</v>
          </cell>
          <cell r="CL197">
            <v>0.4</v>
          </cell>
          <cell r="CM197">
            <v>0</v>
          </cell>
          <cell r="CN197">
            <v>0</v>
          </cell>
          <cell r="CO197">
            <v>0</v>
          </cell>
          <cell r="CP197">
            <v>0</v>
          </cell>
          <cell r="CQ197">
            <v>0</v>
          </cell>
          <cell r="CR197">
            <v>0</v>
          </cell>
          <cell r="CS197">
            <v>0</v>
          </cell>
          <cell r="CT197">
            <v>0</v>
          </cell>
          <cell r="CU197">
            <v>0</v>
          </cell>
          <cell r="CV197">
            <v>0</v>
          </cell>
          <cell r="CW197">
            <v>0</v>
          </cell>
        </row>
        <row r="198">
          <cell r="B198">
            <v>3592</v>
          </cell>
          <cell r="C198">
            <v>3888</v>
          </cell>
          <cell r="D198">
            <v>7454</v>
          </cell>
          <cell r="E198">
            <v>15445</v>
          </cell>
          <cell r="F198">
            <v>10825</v>
          </cell>
          <cell r="G198">
            <v>25934</v>
          </cell>
          <cell r="H198">
            <v>1375</v>
          </cell>
          <cell r="I198">
            <v>7366</v>
          </cell>
          <cell r="J198">
            <v>8746</v>
          </cell>
          <cell r="K198">
            <v>2763</v>
          </cell>
          <cell r="L198">
            <v>16508</v>
          </cell>
          <cell r="M198">
            <v>18775</v>
          </cell>
          <cell r="N198">
            <v>11610</v>
          </cell>
          <cell r="O198">
            <v>17966</v>
          </cell>
          <cell r="P198">
            <v>16274</v>
          </cell>
          <cell r="Q198">
            <v>18219</v>
          </cell>
          <cell r="R198">
            <v>2527</v>
          </cell>
          <cell r="S198">
            <v>6317</v>
          </cell>
          <cell r="T198">
            <v>30849</v>
          </cell>
          <cell r="U198">
            <v>290374</v>
          </cell>
          <cell r="V198">
            <v>25125</v>
          </cell>
          <cell r="W198">
            <v>4</v>
          </cell>
          <cell r="X198">
            <v>315195</v>
          </cell>
          <cell r="Y198">
            <v>-0.1</v>
          </cell>
          <cell r="Z198">
            <v>0</v>
          </cell>
          <cell r="AA198">
            <v>-0.1</v>
          </cell>
          <cell r="AB198">
            <v>0</v>
          </cell>
          <cell r="AC198">
            <v>0</v>
          </cell>
          <cell r="AD198">
            <v>0</v>
          </cell>
          <cell r="AE198">
            <v>0</v>
          </cell>
          <cell r="AF198">
            <v>0.1</v>
          </cell>
          <cell r="AG198">
            <v>0</v>
          </cell>
          <cell r="AH198">
            <v>0.1</v>
          </cell>
          <cell r="AI198">
            <v>0</v>
          </cell>
          <cell r="AJ198">
            <v>0</v>
          </cell>
          <cell r="AK198">
            <v>0.1</v>
          </cell>
          <cell r="AL198">
            <v>0</v>
          </cell>
          <cell r="AM198">
            <v>0</v>
          </cell>
          <cell r="AN198">
            <v>0.1</v>
          </cell>
          <cell r="AO198">
            <v>0</v>
          </cell>
          <cell r="AP198">
            <v>0</v>
          </cell>
          <cell r="AQ198">
            <v>0</v>
          </cell>
          <cell r="AR198">
            <v>0</v>
          </cell>
          <cell r="AS198">
            <v>0.1</v>
          </cell>
          <cell r="AT198">
            <v>0.1</v>
          </cell>
          <cell r="AU198">
            <v>-0.1</v>
          </cell>
          <cell r="AV198">
            <v>0.1</v>
          </cell>
          <cell r="AW198">
            <v>-0.1</v>
          </cell>
          <cell r="AX198">
            <v>0.1</v>
          </cell>
          <cell r="AY198">
            <v>0</v>
          </cell>
          <cell r="AZ198">
            <v>0</v>
          </cell>
          <cell r="BA198">
            <v>0</v>
          </cell>
          <cell r="BB198">
            <v>0</v>
          </cell>
          <cell r="BC198">
            <v>0</v>
          </cell>
          <cell r="BD198">
            <v>0.1</v>
          </cell>
          <cell r="BE198">
            <v>0</v>
          </cell>
          <cell r="BF198">
            <v>0</v>
          </cell>
          <cell r="BG198">
            <v>0</v>
          </cell>
          <cell r="BH198">
            <v>0.2</v>
          </cell>
          <cell r="BI198">
            <v>-0.2</v>
          </cell>
          <cell r="BJ198">
            <v>0.1</v>
          </cell>
          <cell r="BK198">
            <v>0</v>
          </cell>
          <cell r="BL198">
            <v>0</v>
          </cell>
          <cell r="BM198">
            <v>0</v>
          </cell>
          <cell r="BN198">
            <v>0</v>
          </cell>
          <cell r="BO198">
            <v>0.1</v>
          </cell>
          <cell r="BP198">
            <v>0.1</v>
          </cell>
          <cell r="BQ198">
            <v>0</v>
          </cell>
          <cell r="BR198">
            <v>0.2</v>
          </cell>
          <cell r="BS198">
            <v>0</v>
          </cell>
          <cell r="BT198">
            <v>0</v>
          </cell>
          <cell r="BU198">
            <v>0</v>
          </cell>
          <cell r="BV198">
            <v>0</v>
          </cell>
          <cell r="BW198">
            <v>0</v>
          </cell>
          <cell r="BX198">
            <v>0.7</v>
          </cell>
          <cell r="BY198">
            <v>0</v>
          </cell>
          <cell r="BZ198">
            <v>0.2</v>
          </cell>
          <cell r="CA198">
            <v>0</v>
          </cell>
          <cell r="CB198">
            <v>0</v>
          </cell>
          <cell r="CC198">
            <v>0</v>
          </cell>
          <cell r="CD198">
            <v>0</v>
          </cell>
          <cell r="CE198">
            <v>0</v>
          </cell>
          <cell r="CF198">
            <v>0</v>
          </cell>
          <cell r="CG198">
            <v>0</v>
          </cell>
          <cell r="CH198">
            <v>0</v>
          </cell>
          <cell r="CI198">
            <v>0</v>
          </cell>
          <cell r="CJ198">
            <v>0</v>
          </cell>
          <cell r="CK198">
            <v>0</v>
          </cell>
          <cell r="CL198">
            <v>-0.3</v>
          </cell>
          <cell r="CM198">
            <v>0</v>
          </cell>
          <cell r="CN198">
            <v>0</v>
          </cell>
          <cell r="CO198">
            <v>0</v>
          </cell>
          <cell r="CP198">
            <v>0</v>
          </cell>
          <cell r="CQ198">
            <v>0</v>
          </cell>
          <cell r="CR198">
            <v>0</v>
          </cell>
          <cell r="CS198">
            <v>0</v>
          </cell>
          <cell r="CT198">
            <v>0</v>
          </cell>
          <cell r="CU198">
            <v>0</v>
          </cell>
          <cell r="CV198">
            <v>0</v>
          </cell>
          <cell r="CW198">
            <v>0</v>
          </cell>
        </row>
        <row r="199">
          <cell r="B199">
            <v>3669</v>
          </cell>
          <cell r="C199">
            <v>3960</v>
          </cell>
          <cell r="D199">
            <v>7604</v>
          </cell>
          <cell r="E199">
            <v>16276</v>
          </cell>
          <cell r="F199">
            <v>10384</v>
          </cell>
          <cell r="G199">
            <v>26458</v>
          </cell>
          <cell r="H199">
            <v>1278</v>
          </cell>
          <cell r="I199">
            <v>7148</v>
          </cell>
          <cell r="J199">
            <v>8415</v>
          </cell>
          <cell r="K199">
            <v>2605</v>
          </cell>
          <cell r="L199">
            <v>16568</v>
          </cell>
          <cell r="M199">
            <v>18592</v>
          </cell>
          <cell r="N199">
            <v>11487</v>
          </cell>
          <cell r="O199">
            <v>19262</v>
          </cell>
          <cell r="P199">
            <v>16377</v>
          </cell>
          <cell r="Q199">
            <v>19397</v>
          </cell>
          <cell r="R199">
            <v>2576</v>
          </cell>
          <cell r="S199">
            <v>6132</v>
          </cell>
          <cell r="T199">
            <v>30936</v>
          </cell>
          <cell r="U199">
            <v>297104</v>
          </cell>
          <cell r="V199">
            <v>25825</v>
          </cell>
          <cell r="W199">
            <v>-1719</v>
          </cell>
          <cell r="X199">
            <v>320897</v>
          </cell>
          <cell r="Y199">
            <v>-0.2</v>
          </cell>
          <cell r="Z199">
            <v>0</v>
          </cell>
          <cell r="AA199">
            <v>-0.3</v>
          </cell>
          <cell r="AB199">
            <v>0</v>
          </cell>
          <cell r="AC199">
            <v>0.2</v>
          </cell>
          <cell r="AD199">
            <v>0</v>
          </cell>
          <cell r="AE199">
            <v>0</v>
          </cell>
          <cell r="AF199">
            <v>0.3</v>
          </cell>
          <cell r="AG199">
            <v>0</v>
          </cell>
          <cell r="AH199">
            <v>0.4</v>
          </cell>
          <cell r="AI199">
            <v>0.1</v>
          </cell>
          <cell r="AJ199">
            <v>-0.2</v>
          </cell>
          <cell r="AK199">
            <v>0</v>
          </cell>
          <cell r="AL199">
            <v>0</v>
          </cell>
          <cell r="AM199">
            <v>0</v>
          </cell>
          <cell r="AN199">
            <v>0</v>
          </cell>
          <cell r="AO199">
            <v>0</v>
          </cell>
          <cell r="AP199">
            <v>0</v>
          </cell>
          <cell r="AQ199">
            <v>0</v>
          </cell>
          <cell r="AR199">
            <v>0</v>
          </cell>
          <cell r="AS199">
            <v>0</v>
          </cell>
          <cell r="AT199">
            <v>-0.1</v>
          </cell>
          <cell r="AU199">
            <v>-0.1</v>
          </cell>
          <cell r="AV199">
            <v>-0.2</v>
          </cell>
          <cell r="AW199">
            <v>0.1</v>
          </cell>
          <cell r="AX199">
            <v>0.1</v>
          </cell>
          <cell r="AY199">
            <v>0</v>
          </cell>
          <cell r="AZ199">
            <v>0.1</v>
          </cell>
          <cell r="BA199">
            <v>0</v>
          </cell>
          <cell r="BB199">
            <v>-0.1</v>
          </cell>
          <cell r="BC199">
            <v>0</v>
          </cell>
          <cell r="BD199">
            <v>0</v>
          </cell>
          <cell r="BE199">
            <v>0</v>
          </cell>
          <cell r="BF199">
            <v>0</v>
          </cell>
          <cell r="BG199">
            <v>0</v>
          </cell>
          <cell r="BH199">
            <v>0.3</v>
          </cell>
          <cell r="BI199">
            <v>0</v>
          </cell>
          <cell r="BJ199">
            <v>0.3</v>
          </cell>
          <cell r="BK199">
            <v>0</v>
          </cell>
          <cell r="BL199">
            <v>-0.1</v>
          </cell>
          <cell r="BM199">
            <v>-0.1</v>
          </cell>
          <cell r="BN199">
            <v>0</v>
          </cell>
          <cell r="BO199">
            <v>0</v>
          </cell>
          <cell r="BP199">
            <v>-0.1</v>
          </cell>
          <cell r="BQ199">
            <v>0</v>
          </cell>
          <cell r="BR199">
            <v>0.3</v>
          </cell>
          <cell r="BS199">
            <v>0</v>
          </cell>
          <cell r="BT199">
            <v>0.1</v>
          </cell>
          <cell r="BU199">
            <v>0</v>
          </cell>
          <cell r="BV199">
            <v>0</v>
          </cell>
          <cell r="BW199">
            <v>0</v>
          </cell>
          <cell r="BX199">
            <v>0.9</v>
          </cell>
          <cell r="BY199">
            <v>0.1</v>
          </cell>
          <cell r="BZ199">
            <v>1.4</v>
          </cell>
          <cell r="CA199">
            <v>-0.1</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row>
        <row r="200">
          <cell r="B200">
            <v>3819</v>
          </cell>
          <cell r="C200">
            <v>4384</v>
          </cell>
          <cell r="D200">
            <v>8157</v>
          </cell>
          <cell r="E200">
            <v>16999</v>
          </cell>
          <cell r="F200">
            <v>10785</v>
          </cell>
          <cell r="G200">
            <v>27599</v>
          </cell>
          <cell r="H200">
            <v>1350</v>
          </cell>
          <cell r="I200">
            <v>7777</v>
          </cell>
          <cell r="J200">
            <v>9104</v>
          </cell>
          <cell r="K200">
            <v>2699</v>
          </cell>
          <cell r="L200">
            <v>17156</v>
          </cell>
          <cell r="M200">
            <v>19260</v>
          </cell>
          <cell r="N200">
            <v>11963</v>
          </cell>
          <cell r="O200">
            <v>17724</v>
          </cell>
          <cell r="P200">
            <v>16478</v>
          </cell>
          <cell r="Q200">
            <v>19135</v>
          </cell>
          <cell r="R200">
            <v>2727</v>
          </cell>
          <cell r="S200">
            <v>6611</v>
          </cell>
          <cell r="T200">
            <v>31030</v>
          </cell>
          <cell r="U200">
            <v>309507</v>
          </cell>
          <cell r="V200">
            <v>28260</v>
          </cell>
          <cell r="W200">
            <v>488</v>
          </cell>
          <cell r="X200">
            <v>337903</v>
          </cell>
          <cell r="Y200">
            <v>-0.2</v>
          </cell>
          <cell r="Z200">
            <v>0</v>
          </cell>
          <cell r="AA200">
            <v>-0.2</v>
          </cell>
          <cell r="AB200">
            <v>0</v>
          </cell>
          <cell r="AC200">
            <v>-0.1</v>
          </cell>
          <cell r="AD200">
            <v>0</v>
          </cell>
          <cell r="AE200">
            <v>0</v>
          </cell>
          <cell r="AF200">
            <v>0</v>
          </cell>
          <cell r="AG200">
            <v>0</v>
          </cell>
          <cell r="AH200">
            <v>0</v>
          </cell>
          <cell r="AI200">
            <v>-0.1</v>
          </cell>
          <cell r="AJ200">
            <v>0.2</v>
          </cell>
          <cell r="AK200">
            <v>0.1</v>
          </cell>
          <cell r="AL200">
            <v>0.1</v>
          </cell>
          <cell r="AM200">
            <v>0</v>
          </cell>
          <cell r="AN200">
            <v>0.2</v>
          </cell>
          <cell r="AO200">
            <v>0</v>
          </cell>
          <cell r="AP200">
            <v>0</v>
          </cell>
          <cell r="AQ200">
            <v>0</v>
          </cell>
          <cell r="AR200">
            <v>0</v>
          </cell>
          <cell r="AS200">
            <v>0.1</v>
          </cell>
          <cell r="AT200">
            <v>0.1</v>
          </cell>
          <cell r="AU200">
            <v>0.2</v>
          </cell>
          <cell r="AV200">
            <v>0.4</v>
          </cell>
          <cell r="AW200">
            <v>0.1</v>
          </cell>
          <cell r="AX200">
            <v>0.1</v>
          </cell>
          <cell r="AY200">
            <v>0</v>
          </cell>
          <cell r="AZ200">
            <v>0.1</v>
          </cell>
          <cell r="BA200">
            <v>0</v>
          </cell>
          <cell r="BB200">
            <v>0</v>
          </cell>
          <cell r="BC200">
            <v>0</v>
          </cell>
          <cell r="BD200">
            <v>0.2</v>
          </cell>
          <cell r="BE200">
            <v>0</v>
          </cell>
          <cell r="BF200">
            <v>0.1</v>
          </cell>
          <cell r="BG200">
            <v>0.1</v>
          </cell>
          <cell r="BH200">
            <v>0.2</v>
          </cell>
          <cell r="BI200">
            <v>0.1</v>
          </cell>
          <cell r="BJ200">
            <v>0.3</v>
          </cell>
          <cell r="BK200">
            <v>0</v>
          </cell>
          <cell r="BL200">
            <v>0</v>
          </cell>
          <cell r="BM200">
            <v>0</v>
          </cell>
          <cell r="BN200">
            <v>0</v>
          </cell>
          <cell r="BO200">
            <v>0.1</v>
          </cell>
          <cell r="BP200">
            <v>0.1</v>
          </cell>
          <cell r="BQ200">
            <v>0</v>
          </cell>
          <cell r="BR200">
            <v>-0.3</v>
          </cell>
          <cell r="BS200">
            <v>0</v>
          </cell>
          <cell r="BT200">
            <v>0</v>
          </cell>
          <cell r="BU200">
            <v>0</v>
          </cell>
          <cell r="BV200">
            <v>0.1</v>
          </cell>
          <cell r="BW200">
            <v>0</v>
          </cell>
          <cell r="BX200">
            <v>1.3</v>
          </cell>
          <cell r="BY200">
            <v>0.1</v>
          </cell>
          <cell r="BZ200">
            <v>1.2</v>
          </cell>
          <cell r="CA200">
            <v>0</v>
          </cell>
          <cell r="CB200">
            <v>0</v>
          </cell>
          <cell r="CC200">
            <v>0</v>
          </cell>
          <cell r="CD200">
            <v>0</v>
          </cell>
          <cell r="CE200">
            <v>0</v>
          </cell>
          <cell r="CF200">
            <v>0</v>
          </cell>
          <cell r="CG200">
            <v>0</v>
          </cell>
          <cell r="CH200">
            <v>0</v>
          </cell>
          <cell r="CI200">
            <v>0</v>
          </cell>
          <cell r="CJ200">
            <v>0</v>
          </cell>
          <cell r="CK200">
            <v>0</v>
          </cell>
          <cell r="CL200">
            <v>-0.3</v>
          </cell>
          <cell r="CM200">
            <v>0</v>
          </cell>
          <cell r="CN200">
            <v>0</v>
          </cell>
          <cell r="CO200">
            <v>0</v>
          </cell>
          <cell r="CP200">
            <v>0</v>
          </cell>
          <cell r="CQ200">
            <v>0</v>
          </cell>
          <cell r="CR200">
            <v>0</v>
          </cell>
          <cell r="CS200">
            <v>0</v>
          </cell>
          <cell r="CT200">
            <v>0</v>
          </cell>
          <cell r="CU200">
            <v>0</v>
          </cell>
          <cell r="CV200">
            <v>0</v>
          </cell>
          <cell r="CW200">
            <v>0</v>
          </cell>
        </row>
        <row r="201">
          <cell r="B201">
            <v>3736</v>
          </cell>
          <cell r="C201">
            <v>4288</v>
          </cell>
          <cell r="D201">
            <v>7980</v>
          </cell>
          <cell r="E201">
            <v>17532</v>
          </cell>
          <cell r="F201">
            <v>10116</v>
          </cell>
          <cell r="G201">
            <v>27557</v>
          </cell>
          <cell r="H201">
            <v>1336</v>
          </cell>
          <cell r="I201">
            <v>6745</v>
          </cell>
          <cell r="J201">
            <v>8103</v>
          </cell>
          <cell r="K201">
            <v>2422</v>
          </cell>
          <cell r="L201">
            <v>14996</v>
          </cell>
          <cell r="M201">
            <v>16938</v>
          </cell>
          <cell r="N201">
            <v>10988</v>
          </cell>
          <cell r="O201">
            <v>18387</v>
          </cell>
          <cell r="P201">
            <v>16584</v>
          </cell>
          <cell r="Q201">
            <v>17922</v>
          </cell>
          <cell r="R201">
            <v>2707</v>
          </cell>
          <cell r="S201">
            <v>6562</v>
          </cell>
          <cell r="T201">
            <v>31136</v>
          </cell>
          <cell r="U201">
            <v>292294</v>
          </cell>
          <cell r="V201">
            <v>25470</v>
          </cell>
          <cell r="W201">
            <v>-1795</v>
          </cell>
          <cell r="X201">
            <v>315642</v>
          </cell>
          <cell r="Y201">
            <v>0</v>
          </cell>
          <cell r="Z201">
            <v>0</v>
          </cell>
          <cell r="AA201">
            <v>0.1</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-0.1</v>
          </cell>
          <cell r="AS201">
            <v>0</v>
          </cell>
          <cell r="AT201">
            <v>0.1</v>
          </cell>
          <cell r="AU201">
            <v>0.1</v>
          </cell>
          <cell r="AV201">
            <v>0.2</v>
          </cell>
          <cell r="AW201">
            <v>0</v>
          </cell>
          <cell r="AX201">
            <v>0.1</v>
          </cell>
          <cell r="AY201">
            <v>0</v>
          </cell>
          <cell r="AZ201">
            <v>0</v>
          </cell>
          <cell r="BA201">
            <v>0</v>
          </cell>
          <cell r="BB201">
            <v>0</v>
          </cell>
          <cell r="BC201">
            <v>0.1</v>
          </cell>
          <cell r="BD201">
            <v>0.1</v>
          </cell>
          <cell r="BE201">
            <v>0</v>
          </cell>
          <cell r="BF201">
            <v>0.1</v>
          </cell>
          <cell r="BG201">
            <v>0.1</v>
          </cell>
          <cell r="BH201">
            <v>0.2</v>
          </cell>
          <cell r="BI201">
            <v>0</v>
          </cell>
          <cell r="BJ201">
            <v>0.2</v>
          </cell>
          <cell r="BK201">
            <v>0</v>
          </cell>
          <cell r="BL201">
            <v>0</v>
          </cell>
          <cell r="BM201">
            <v>0.1</v>
          </cell>
          <cell r="BN201">
            <v>0</v>
          </cell>
          <cell r="BO201">
            <v>-0.1</v>
          </cell>
          <cell r="BP201">
            <v>-0.1</v>
          </cell>
          <cell r="BQ201">
            <v>0.1</v>
          </cell>
          <cell r="BR201">
            <v>0</v>
          </cell>
          <cell r="BS201">
            <v>0</v>
          </cell>
          <cell r="BT201">
            <v>0.1</v>
          </cell>
          <cell r="BU201">
            <v>0</v>
          </cell>
          <cell r="BV201">
            <v>0.1</v>
          </cell>
          <cell r="BW201">
            <v>0</v>
          </cell>
          <cell r="BX201">
            <v>1.2</v>
          </cell>
          <cell r="BY201">
            <v>0.1</v>
          </cell>
          <cell r="BZ201">
            <v>1.5</v>
          </cell>
          <cell r="CA201">
            <v>0</v>
          </cell>
          <cell r="CB201">
            <v>0</v>
          </cell>
          <cell r="CC201">
            <v>0</v>
          </cell>
          <cell r="CD201">
            <v>0</v>
          </cell>
          <cell r="CE201">
            <v>0</v>
          </cell>
          <cell r="CF201">
            <v>0</v>
          </cell>
          <cell r="CG201">
            <v>0</v>
          </cell>
          <cell r="CH201">
            <v>0</v>
          </cell>
          <cell r="CI201">
            <v>0</v>
          </cell>
          <cell r="CJ201">
            <v>0</v>
          </cell>
          <cell r="CK201">
            <v>0</v>
          </cell>
          <cell r="CL201">
            <v>0.5</v>
          </cell>
          <cell r="CM201">
            <v>0</v>
          </cell>
          <cell r="CN201">
            <v>0</v>
          </cell>
          <cell r="CO201">
            <v>0</v>
          </cell>
          <cell r="CP201">
            <v>0</v>
          </cell>
          <cell r="CQ201">
            <v>0</v>
          </cell>
          <cell r="CR201">
            <v>0</v>
          </cell>
          <cell r="CS201">
            <v>0</v>
          </cell>
          <cell r="CT201">
            <v>0</v>
          </cell>
          <cell r="CU201">
            <v>0.1</v>
          </cell>
          <cell r="CV201">
            <v>0</v>
          </cell>
          <cell r="CW201">
            <v>0</v>
          </cell>
        </row>
        <row r="202">
          <cell r="B202">
            <v>3814</v>
          </cell>
          <cell r="C202">
            <v>4472</v>
          </cell>
          <cell r="D202">
            <v>8232</v>
          </cell>
          <cell r="E202">
            <v>17942</v>
          </cell>
          <cell r="F202">
            <v>11228</v>
          </cell>
          <cell r="G202">
            <v>29020</v>
          </cell>
          <cell r="H202">
            <v>1266</v>
          </cell>
          <cell r="I202">
            <v>7299</v>
          </cell>
          <cell r="J202">
            <v>8541</v>
          </cell>
          <cell r="K202">
            <v>2749</v>
          </cell>
          <cell r="L202">
            <v>17430</v>
          </cell>
          <cell r="M202">
            <v>19585</v>
          </cell>
          <cell r="N202">
            <v>12149</v>
          </cell>
          <cell r="O202">
            <v>18180</v>
          </cell>
          <cell r="P202">
            <v>16696</v>
          </cell>
          <cell r="Q202">
            <v>18938</v>
          </cell>
          <cell r="R202">
            <v>2754</v>
          </cell>
          <cell r="S202">
            <v>6350</v>
          </cell>
          <cell r="T202">
            <v>31257</v>
          </cell>
          <cell r="U202">
            <v>302487</v>
          </cell>
          <cell r="V202">
            <v>25708</v>
          </cell>
          <cell r="W202">
            <v>3026</v>
          </cell>
          <cell r="X202">
            <v>330890</v>
          </cell>
          <cell r="Y202">
            <v>0</v>
          </cell>
          <cell r="Z202">
            <v>0</v>
          </cell>
          <cell r="AA202">
            <v>0</v>
          </cell>
          <cell r="AB202">
            <v>0</v>
          </cell>
          <cell r="AC202">
            <v>0</v>
          </cell>
          <cell r="AD202">
            <v>0</v>
          </cell>
          <cell r="AE202">
            <v>0</v>
          </cell>
          <cell r="AF202">
            <v>0</v>
          </cell>
          <cell r="AG202">
            <v>0</v>
          </cell>
          <cell r="AH202">
            <v>0.1</v>
          </cell>
          <cell r="AI202">
            <v>-0.1</v>
          </cell>
          <cell r="AJ202">
            <v>0</v>
          </cell>
          <cell r="AK202">
            <v>-0.1</v>
          </cell>
          <cell r="AL202">
            <v>0</v>
          </cell>
          <cell r="AM202">
            <v>0.1</v>
          </cell>
          <cell r="AN202">
            <v>-0.1</v>
          </cell>
          <cell r="AO202">
            <v>0</v>
          </cell>
          <cell r="AP202">
            <v>0</v>
          </cell>
          <cell r="AQ202">
            <v>0</v>
          </cell>
          <cell r="AR202">
            <v>0</v>
          </cell>
          <cell r="AS202">
            <v>-0.1</v>
          </cell>
          <cell r="AT202">
            <v>0</v>
          </cell>
          <cell r="AU202">
            <v>-0.1</v>
          </cell>
          <cell r="AV202">
            <v>-0.2</v>
          </cell>
          <cell r="AW202">
            <v>0</v>
          </cell>
          <cell r="AX202">
            <v>0</v>
          </cell>
          <cell r="AY202">
            <v>0</v>
          </cell>
          <cell r="AZ202">
            <v>0</v>
          </cell>
          <cell r="BA202">
            <v>0</v>
          </cell>
          <cell r="BB202">
            <v>0</v>
          </cell>
          <cell r="BC202">
            <v>0</v>
          </cell>
          <cell r="BD202">
            <v>0</v>
          </cell>
          <cell r="BE202">
            <v>0</v>
          </cell>
          <cell r="BF202">
            <v>0</v>
          </cell>
          <cell r="BG202">
            <v>0</v>
          </cell>
          <cell r="BH202">
            <v>0.1</v>
          </cell>
          <cell r="BI202">
            <v>0</v>
          </cell>
          <cell r="BJ202">
            <v>0.2</v>
          </cell>
          <cell r="BK202">
            <v>0</v>
          </cell>
          <cell r="BL202">
            <v>0</v>
          </cell>
          <cell r="BM202">
            <v>-0.1</v>
          </cell>
          <cell r="BN202">
            <v>0</v>
          </cell>
          <cell r="BO202">
            <v>0.3</v>
          </cell>
          <cell r="BP202">
            <v>0.3</v>
          </cell>
          <cell r="BQ202">
            <v>0</v>
          </cell>
          <cell r="BR202">
            <v>0</v>
          </cell>
          <cell r="BS202">
            <v>0</v>
          </cell>
          <cell r="BT202">
            <v>0.1</v>
          </cell>
          <cell r="BU202">
            <v>0</v>
          </cell>
          <cell r="BV202">
            <v>-0.2</v>
          </cell>
          <cell r="BW202">
            <v>0</v>
          </cell>
          <cell r="BX202">
            <v>0.3</v>
          </cell>
          <cell r="BY202">
            <v>-0.1</v>
          </cell>
          <cell r="BZ202">
            <v>0.6</v>
          </cell>
          <cell r="CA202">
            <v>0</v>
          </cell>
          <cell r="CB202">
            <v>0</v>
          </cell>
          <cell r="CC202">
            <v>0</v>
          </cell>
          <cell r="CD202">
            <v>0</v>
          </cell>
          <cell r="CE202">
            <v>0</v>
          </cell>
          <cell r="CF202">
            <v>0</v>
          </cell>
          <cell r="CG202">
            <v>0</v>
          </cell>
          <cell r="CH202">
            <v>0</v>
          </cell>
          <cell r="CI202">
            <v>0</v>
          </cell>
          <cell r="CJ202">
            <v>0</v>
          </cell>
          <cell r="CK202">
            <v>0</v>
          </cell>
          <cell r="CL202">
            <v>-0.3</v>
          </cell>
          <cell r="CM202">
            <v>0</v>
          </cell>
          <cell r="CN202">
            <v>0</v>
          </cell>
          <cell r="CO202">
            <v>0</v>
          </cell>
          <cell r="CP202">
            <v>0</v>
          </cell>
          <cell r="CQ202">
            <v>0</v>
          </cell>
          <cell r="CR202">
            <v>0</v>
          </cell>
          <cell r="CS202">
            <v>0</v>
          </cell>
          <cell r="CT202">
            <v>0</v>
          </cell>
          <cell r="CU202">
            <v>0</v>
          </cell>
          <cell r="CV202">
            <v>0</v>
          </cell>
          <cell r="CW202">
            <v>0</v>
          </cell>
        </row>
        <row r="203">
          <cell r="B203">
            <v>3890</v>
          </cell>
          <cell r="C203">
            <v>4292</v>
          </cell>
          <cell r="D203">
            <v>8139</v>
          </cell>
          <cell r="E203">
            <v>18378</v>
          </cell>
          <cell r="F203">
            <v>10848</v>
          </cell>
          <cell r="G203">
            <v>29111</v>
          </cell>
          <cell r="H203">
            <v>1228</v>
          </cell>
          <cell r="I203">
            <v>6925</v>
          </cell>
          <cell r="J203">
            <v>8135</v>
          </cell>
          <cell r="K203">
            <v>2699</v>
          </cell>
          <cell r="L203">
            <v>17726</v>
          </cell>
          <cell r="M203">
            <v>19764</v>
          </cell>
          <cell r="N203">
            <v>12315</v>
          </cell>
          <cell r="O203">
            <v>18288</v>
          </cell>
          <cell r="P203">
            <v>16796</v>
          </cell>
          <cell r="Q203">
            <v>19475</v>
          </cell>
          <cell r="R203">
            <v>2682</v>
          </cell>
          <cell r="S203">
            <v>6853</v>
          </cell>
          <cell r="T203">
            <v>31373</v>
          </cell>
          <cell r="U203">
            <v>308179</v>
          </cell>
          <cell r="V203">
            <v>26469</v>
          </cell>
          <cell r="W203">
            <v>149</v>
          </cell>
          <cell r="X203">
            <v>334467</v>
          </cell>
          <cell r="Y203">
            <v>0</v>
          </cell>
          <cell r="Z203">
            <v>0</v>
          </cell>
          <cell r="AA203">
            <v>0.1</v>
          </cell>
          <cell r="AB203">
            <v>0.1</v>
          </cell>
          <cell r="AC203">
            <v>0</v>
          </cell>
          <cell r="AD203">
            <v>0</v>
          </cell>
          <cell r="AE203">
            <v>-0.1</v>
          </cell>
          <cell r="AF203">
            <v>0</v>
          </cell>
          <cell r="AG203">
            <v>0</v>
          </cell>
          <cell r="AH203">
            <v>0</v>
          </cell>
          <cell r="AI203">
            <v>0.1</v>
          </cell>
          <cell r="AJ203">
            <v>-0.1</v>
          </cell>
          <cell r="AK203">
            <v>0.1</v>
          </cell>
          <cell r="AL203">
            <v>0</v>
          </cell>
          <cell r="AM203">
            <v>0</v>
          </cell>
          <cell r="AN203">
            <v>0.1</v>
          </cell>
          <cell r="AO203">
            <v>0.1</v>
          </cell>
          <cell r="AP203">
            <v>0</v>
          </cell>
          <cell r="AQ203">
            <v>0</v>
          </cell>
          <cell r="AR203">
            <v>0.1</v>
          </cell>
          <cell r="AS203">
            <v>0.1</v>
          </cell>
          <cell r="AT203">
            <v>0</v>
          </cell>
          <cell r="AU203">
            <v>0.2</v>
          </cell>
          <cell r="AV203">
            <v>0.3</v>
          </cell>
          <cell r="AW203">
            <v>0</v>
          </cell>
          <cell r="AX203">
            <v>0.1</v>
          </cell>
          <cell r="AY203">
            <v>0</v>
          </cell>
          <cell r="AZ203">
            <v>0</v>
          </cell>
          <cell r="BA203">
            <v>0</v>
          </cell>
          <cell r="BB203">
            <v>0</v>
          </cell>
          <cell r="BC203">
            <v>0</v>
          </cell>
          <cell r="BD203">
            <v>0</v>
          </cell>
          <cell r="BE203">
            <v>0</v>
          </cell>
          <cell r="BF203">
            <v>0</v>
          </cell>
          <cell r="BG203">
            <v>0</v>
          </cell>
          <cell r="BH203">
            <v>0.1</v>
          </cell>
          <cell r="BI203">
            <v>0</v>
          </cell>
          <cell r="BJ203">
            <v>0.1</v>
          </cell>
          <cell r="BK203">
            <v>0</v>
          </cell>
          <cell r="BL203">
            <v>0</v>
          </cell>
          <cell r="BM203">
            <v>-0.1</v>
          </cell>
          <cell r="BN203">
            <v>0</v>
          </cell>
          <cell r="BO203">
            <v>0</v>
          </cell>
          <cell r="BP203">
            <v>0</v>
          </cell>
          <cell r="BQ203">
            <v>0.1</v>
          </cell>
          <cell r="BR203">
            <v>0.1</v>
          </cell>
          <cell r="BS203">
            <v>0</v>
          </cell>
          <cell r="BT203">
            <v>0.1</v>
          </cell>
          <cell r="BU203">
            <v>0</v>
          </cell>
          <cell r="BV203">
            <v>0.2</v>
          </cell>
          <cell r="BW203">
            <v>0</v>
          </cell>
          <cell r="BX203">
            <v>1.2</v>
          </cell>
          <cell r="BY203">
            <v>0.1</v>
          </cell>
          <cell r="BZ203">
            <v>1.1000000000000001</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row>
        <row r="204">
          <cell r="B204">
            <v>3937</v>
          </cell>
          <cell r="C204">
            <v>5023</v>
          </cell>
          <cell r="D204">
            <v>8894</v>
          </cell>
          <cell r="E204">
            <v>18835</v>
          </cell>
          <cell r="F204">
            <v>10679</v>
          </cell>
          <cell r="G204">
            <v>29432</v>
          </cell>
          <cell r="H204">
            <v>1189</v>
          </cell>
          <cell r="I204">
            <v>7951</v>
          </cell>
          <cell r="J204">
            <v>9084</v>
          </cell>
          <cell r="K204">
            <v>2774</v>
          </cell>
          <cell r="L204">
            <v>17462</v>
          </cell>
          <cell r="M204">
            <v>19648</v>
          </cell>
          <cell r="N204">
            <v>12779</v>
          </cell>
          <cell r="O204">
            <v>18532</v>
          </cell>
          <cell r="P204">
            <v>16888</v>
          </cell>
          <cell r="Q204">
            <v>19669</v>
          </cell>
          <cell r="R204">
            <v>2711</v>
          </cell>
          <cell r="S204">
            <v>6615</v>
          </cell>
          <cell r="T204">
            <v>31539</v>
          </cell>
          <cell r="U204">
            <v>322446</v>
          </cell>
          <cell r="V204">
            <v>28630</v>
          </cell>
          <cell r="W204">
            <v>1211</v>
          </cell>
          <cell r="X204">
            <v>351900</v>
          </cell>
          <cell r="Y204">
            <v>0</v>
          </cell>
          <cell r="Z204">
            <v>0</v>
          </cell>
          <cell r="AA204">
            <v>0</v>
          </cell>
          <cell r="AB204">
            <v>-0.1</v>
          </cell>
          <cell r="AC204">
            <v>0</v>
          </cell>
          <cell r="AD204">
            <v>0.1</v>
          </cell>
          <cell r="AE204">
            <v>0</v>
          </cell>
          <cell r="AF204">
            <v>0</v>
          </cell>
          <cell r="AG204">
            <v>0</v>
          </cell>
          <cell r="AH204">
            <v>0</v>
          </cell>
          <cell r="AI204">
            <v>0</v>
          </cell>
          <cell r="AJ204">
            <v>0</v>
          </cell>
          <cell r="AK204">
            <v>0.1</v>
          </cell>
          <cell r="AL204">
            <v>0</v>
          </cell>
          <cell r="AM204">
            <v>-0.1</v>
          </cell>
          <cell r="AN204">
            <v>0.1</v>
          </cell>
          <cell r="AO204">
            <v>0</v>
          </cell>
          <cell r="AP204">
            <v>0</v>
          </cell>
          <cell r="AQ204">
            <v>0</v>
          </cell>
          <cell r="AR204">
            <v>0</v>
          </cell>
          <cell r="AS204">
            <v>0</v>
          </cell>
          <cell r="AT204">
            <v>0</v>
          </cell>
          <cell r="AU204">
            <v>0</v>
          </cell>
          <cell r="AV204">
            <v>-0.1</v>
          </cell>
          <cell r="AW204">
            <v>0.1</v>
          </cell>
          <cell r="AX204">
            <v>0.1</v>
          </cell>
          <cell r="AY204">
            <v>0</v>
          </cell>
          <cell r="AZ204">
            <v>0</v>
          </cell>
          <cell r="BA204">
            <v>0</v>
          </cell>
          <cell r="BB204">
            <v>0</v>
          </cell>
          <cell r="BC204">
            <v>0.1</v>
          </cell>
          <cell r="BD204">
            <v>0.1</v>
          </cell>
          <cell r="BE204">
            <v>0</v>
          </cell>
          <cell r="BF204">
            <v>0.1</v>
          </cell>
          <cell r="BG204">
            <v>0.1</v>
          </cell>
          <cell r="BH204">
            <v>0.1</v>
          </cell>
          <cell r="BI204">
            <v>-0.1</v>
          </cell>
          <cell r="BJ204">
            <v>0</v>
          </cell>
          <cell r="BK204">
            <v>0</v>
          </cell>
          <cell r="BL204">
            <v>0.1</v>
          </cell>
          <cell r="BM204">
            <v>0.1</v>
          </cell>
          <cell r="BN204">
            <v>0</v>
          </cell>
          <cell r="BO204">
            <v>-0.2</v>
          </cell>
          <cell r="BP204">
            <v>-0.1</v>
          </cell>
          <cell r="BQ204">
            <v>0</v>
          </cell>
          <cell r="BR204">
            <v>0</v>
          </cell>
          <cell r="BS204">
            <v>0</v>
          </cell>
          <cell r="BT204">
            <v>0.1</v>
          </cell>
          <cell r="BU204">
            <v>0</v>
          </cell>
          <cell r="BV204">
            <v>-0.1</v>
          </cell>
          <cell r="BW204">
            <v>0</v>
          </cell>
          <cell r="BX204">
            <v>0.4</v>
          </cell>
          <cell r="BY204">
            <v>0.1</v>
          </cell>
          <cell r="BZ204">
            <v>0.5</v>
          </cell>
          <cell r="CA204">
            <v>0</v>
          </cell>
          <cell r="CB204">
            <v>0</v>
          </cell>
          <cell r="CC204">
            <v>0</v>
          </cell>
          <cell r="CD204">
            <v>0</v>
          </cell>
          <cell r="CE204">
            <v>0</v>
          </cell>
          <cell r="CF204">
            <v>0</v>
          </cell>
          <cell r="CG204">
            <v>0</v>
          </cell>
          <cell r="CH204">
            <v>0</v>
          </cell>
          <cell r="CI204">
            <v>0</v>
          </cell>
          <cell r="CJ204">
            <v>0</v>
          </cell>
          <cell r="CK204">
            <v>0</v>
          </cell>
          <cell r="CL204">
            <v>-0.2</v>
          </cell>
          <cell r="CM204">
            <v>0</v>
          </cell>
          <cell r="CN204">
            <v>0</v>
          </cell>
          <cell r="CO204">
            <v>0</v>
          </cell>
          <cell r="CP204">
            <v>0</v>
          </cell>
          <cell r="CQ204">
            <v>0</v>
          </cell>
          <cell r="CR204">
            <v>0</v>
          </cell>
          <cell r="CS204">
            <v>0</v>
          </cell>
          <cell r="CT204">
            <v>0</v>
          </cell>
          <cell r="CU204">
            <v>0</v>
          </cell>
          <cell r="CV204">
            <v>0</v>
          </cell>
          <cell r="CW204">
            <v>0</v>
          </cell>
        </row>
        <row r="205">
          <cell r="B205">
            <v>3953</v>
          </cell>
          <cell r="C205">
            <v>4324</v>
          </cell>
          <cell r="D205">
            <v>8241</v>
          </cell>
          <cell r="E205">
            <v>19089</v>
          </cell>
          <cell r="F205">
            <v>9395</v>
          </cell>
          <cell r="G205">
            <v>28493</v>
          </cell>
          <cell r="H205">
            <v>1218</v>
          </cell>
          <cell r="I205">
            <v>6170</v>
          </cell>
          <cell r="J205">
            <v>7397</v>
          </cell>
          <cell r="K205">
            <v>2649</v>
          </cell>
          <cell r="L205">
            <v>15450</v>
          </cell>
          <cell r="M205">
            <v>17685</v>
          </cell>
          <cell r="N205">
            <v>11833</v>
          </cell>
          <cell r="O205">
            <v>18747</v>
          </cell>
          <cell r="P205">
            <v>16978</v>
          </cell>
          <cell r="Q205">
            <v>19600</v>
          </cell>
          <cell r="R205">
            <v>2752</v>
          </cell>
          <cell r="S205">
            <v>6134</v>
          </cell>
          <cell r="T205">
            <v>31741</v>
          </cell>
          <cell r="U205">
            <v>302233</v>
          </cell>
          <cell r="V205">
            <v>25687</v>
          </cell>
          <cell r="W205">
            <v>-2097</v>
          </cell>
          <cell r="X205">
            <v>325516</v>
          </cell>
          <cell r="Y205">
            <v>0.3</v>
          </cell>
          <cell r="Z205">
            <v>0</v>
          </cell>
          <cell r="AA205">
            <v>0.3</v>
          </cell>
          <cell r="AB205">
            <v>0</v>
          </cell>
          <cell r="AC205">
            <v>0</v>
          </cell>
          <cell r="AD205">
            <v>0</v>
          </cell>
          <cell r="AE205">
            <v>0</v>
          </cell>
          <cell r="AF205">
            <v>0.1</v>
          </cell>
          <cell r="AG205">
            <v>0</v>
          </cell>
          <cell r="AH205">
            <v>0.1</v>
          </cell>
          <cell r="AI205">
            <v>0</v>
          </cell>
          <cell r="AJ205">
            <v>0</v>
          </cell>
          <cell r="AK205">
            <v>0.1</v>
          </cell>
          <cell r="AL205">
            <v>0.1</v>
          </cell>
          <cell r="AM205">
            <v>0</v>
          </cell>
          <cell r="AN205">
            <v>0.3</v>
          </cell>
          <cell r="AO205">
            <v>0</v>
          </cell>
          <cell r="AP205">
            <v>0</v>
          </cell>
          <cell r="AQ205">
            <v>0</v>
          </cell>
          <cell r="AR205">
            <v>0</v>
          </cell>
          <cell r="AS205">
            <v>0</v>
          </cell>
          <cell r="AT205">
            <v>0.2</v>
          </cell>
          <cell r="AU205">
            <v>0.1</v>
          </cell>
          <cell r="AV205">
            <v>0.3</v>
          </cell>
          <cell r="AW205">
            <v>0</v>
          </cell>
          <cell r="AX205">
            <v>0</v>
          </cell>
          <cell r="AY205">
            <v>0</v>
          </cell>
          <cell r="AZ205">
            <v>0</v>
          </cell>
          <cell r="BA205">
            <v>0</v>
          </cell>
          <cell r="BB205">
            <v>0</v>
          </cell>
          <cell r="BC205">
            <v>0</v>
          </cell>
          <cell r="BD205">
            <v>0.1</v>
          </cell>
          <cell r="BE205">
            <v>0</v>
          </cell>
          <cell r="BF205">
            <v>0</v>
          </cell>
          <cell r="BG205">
            <v>0</v>
          </cell>
          <cell r="BH205">
            <v>0.1</v>
          </cell>
          <cell r="BI205">
            <v>-0.1</v>
          </cell>
          <cell r="BJ205">
            <v>0</v>
          </cell>
          <cell r="BK205">
            <v>0.1</v>
          </cell>
          <cell r="BL205">
            <v>-0.2</v>
          </cell>
          <cell r="BM205">
            <v>-0.1</v>
          </cell>
          <cell r="BN205">
            <v>0</v>
          </cell>
          <cell r="BO205">
            <v>0</v>
          </cell>
          <cell r="BP205">
            <v>0.1</v>
          </cell>
          <cell r="BQ205">
            <v>0.1</v>
          </cell>
          <cell r="BR205">
            <v>0.1</v>
          </cell>
          <cell r="BS205">
            <v>0</v>
          </cell>
          <cell r="BT205">
            <v>0.1</v>
          </cell>
          <cell r="BU205">
            <v>0</v>
          </cell>
          <cell r="BV205">
            <v>-0.1</v>
          </cell>
          <cell r="BW205">
            <v>0.1</v>
          </cell>
          <cell r="BX205">
            <v>1.2</v>
          </cell>
          <cell r="BY205">
            <v>0</v>
          </cell>
          <cell r="BZ205">
            <v>1.2</v>
          </cell>
          <cell r="CA205">
            <v>0</v>
          </cell>
          <cell r="CB205">
            <v>0</v>
          </cell>
          <cell r="CC205">
            <v>0</v>
          </cell>
          <cell r="CD205">
            <v>0</v>
          </cell>
          <cell r="CE205">
            <v>0</v>
          </cell>
          <cell r="CF205">
            <v>0</v>
          </cell>
          <cell r="CG205">
            <v>0</v>
          </cell>
          <cell r="CH205">
            <v>0</v>
          </cell>
          <cell r="CI205">
            <v>0</v>
          </cell>
          <cell r="CJ205">
            <v>0</v>
          </cell>
          <cell r="CK205">
            <v>0</v>
          </cell>
          <cell r="CL205">
            <v>0.4</v>
          </cell>
          <cell r="CM205">
            <v>0</v>
          </cell>
          <cell r="CN205">
            <v>0</v>
          </cell>
          <cell r="CO205">
            <v>0</v>
          </cell>
          <cell r="CP205">
            <v>0</v>
          </cell>
          <cell r="CQ205">
            <v>0</v>
          </cell>
          <cell r="CR205">
            <v>0</v>
          </cell>
          <cell r="CS205">
            <v>0</v>
          </cell>
          <cell r="CT205">
            <v>0</v>
          </cell>
          <cell r="CU205">
            <v>0</v>
          </cell>
          <cell r="CV205">
            <v>0</v>
          </cell>
          <cell r="CW205">
            <v>0</v>
          </cell>
        </row>
        <row r="206">
          <cell r="B206">
            <v>3989</v>
          </cell>
          <cell r="C206">
            <v>4704</v>
          </cell>
          <cell r="D206">
            <v>8646</v>
          </cell>
          <cell r="E206">
            <v>19433</v>
          </cell>
          <cell r="F206">
            <v>9877</v>
          </cell>
          <cell r="G206">
            <v>29318</v>
          </cell>
          <cell r="H206">
            <v>1352</v>
          </cell>
          <cell r="I206">
            <v>7070</v>
          </cell>
          <cell r="J206">
            <v>8428</v>
          </cell>
          <cell r="K206">
            <v>2943</v>
          </cell>
          <cell r="L206">
            <v>17426</v>
          </cell>
          <cell r="M206">
            <v>19879</v>
          </cell>
          <cell r="N206">
            <v>12827</v>
          </cell>
          <cell r="O206">
            <v>18326</v>
          </cell>
          <cell r="P206">
            <v>17065</v>
          </cell>
          <cell r="Q206">
            <v>20390</v>
          </cell>
          <cell r="R206">
            <v>2842</v>
          </cell>
          <cell r="S206">
            <v>6580</v>
          </cell>
          <cell r="T206">
            <v>31983</v>
          </cell>
          <cell r="U206">
            <v>314770</v>
          </cell>
          <cell r="V206">
            <v>25952</v>
          </cell>
          <cell r="W206">
            <v>736</v>
          </cell>
          <cell r="X206">
            <v>341195</v>
          </cell>
          <cell r="Y206">
            <v>0.1</v>
          </cell>
          <cell r="Z206">
            <v>0</v>
          </cell>
          <cell r="AA206">
            <v>0.1</v>
          </cell>
          <cell r="AB206">
            <v>0</v>
          </cell>
          <cell r="AC206">
            <v>0</v>
          </cell>
          <cell r="AD206">
            <v>0</v>
          </cell>
          <cell r="AE206">
            <v>0</v>
          </cell>
          <cell r="AF206">
            <v>0</v>
          </cell>
          <cell r="AG206">
            <v>0</v>
          </cell>
          <cell r="AH206">
            <v>0</v>
          </cell>
          <cell r="AI206">
            <v>0</v>
          </cell>
          <cell r="AJ206">
            <v>0</v>
          </cell>
          <cell r="AK206">
            <v>0</v>
          </cell>
          <cell r="AL206">
            <v>0.1</v>
          </cell>
          <cell r="AM206">
            <v>0</v>
          </cell>
          <cell r="AN206">
            <v>0.1</v>
          </cell>
          <cell r="AO206">
            <v>0</v>
          </cell>
          <cell r="AP206">
            <v>0</v>
          </cell>
          <cell r="AQ206">
            <v>0</v>
          </cell>
          <cell r="AR206">
            <v>0</v>
          </cell>
          <cell r="AS206">
            <v>0.1</v>
          </cell>
          <cell r="AT206">
            <v>-0.2</v>
          </cell>
          <cell r="AU206">
            <v>0.3</v>
          </cell>
          <cell r="AV206">
            <v>0.3</v>
          </cell>
          <cell r="AW206">
            <v>0.1</v>
          </cell>
          <cell r="AX206">
            <v>0</v>
          </cell>
          <cell r="AY206">
            <v>-0.1</v>
          </cell>
          <cell r="AZ206">
            <v>0</v>
          </cell>
          <cell r="BA206">
            <v>0</v>
          </cell>
          <cell r="BB206">
            <v>0</v>
          </cell>
          <cell r="BC206">
            <v>0.2</v>
          </cell>
          <cell r="BD206">
            <v>0.2</v>
          </cell>
          <cell r="BE206">
            <v>0</v>
          </cell>
          <cell r="BF206">
            <v>0</v>
          </cell>
          <cell r="BG206">
            <v>0</v>
          </cell>
          <cell r="BH206">
            <v>0.1</v>
          </cell>
          <cell r="BI206">
            <v>-0.1</v>
          </cell>
          <cell r="BJ206">
            <v>0</v>
          </cell>
          <cell r="BK206">
            <v>0</v>
          </cell>
          <cell r="BL206">
            <v>0.1</v>
          </cell>
          <cell r="BM206">
            <v>0.1</v>
          </cell>
          <cell r="BN206">
            <v>0</v>
          </cell>
          <cell r="BO206">
            <v>0.1</v>
          </cell>
          <cell r="BP206">
            <v>0.1</v>
          </cell>
          <cell r="BQ206">
            <v>0.1</v>
          </cell>
          <cell r="BR206">
            <v>-0.1</v>
          </cell>
          <cell r="BS206">
            <v>0</v>
          </cell>
          <cell r="BT206">
            <v>0.1</v>
          </cell>
          <cell r="BU206">
            <v>0</v>
          </cell>
          <cell r="BV206">
            <v>0</v>
          </cell>
          <cell r="BW206">
            <v>0.1</v>
          </cell>
          <cell r="BX206">
            <v>1.1000000000000001</v>
          </cell>
          <cell r="BY206">
            <v>-0.1</v>
          </cell>
          <cell r="BZ206">
            <v>0.2</v>
          </cell>
          <cell r="CA206">
            <v>0</v>
          </cell>
          <cell r="CB206">
            <v>0</v>
          </cell>
          <cell r="CC206">
            <v>0</v>
          </cell>
          <cell r="CD206">
            <v>0</v>
          </cell>
          <cell r="CE206">
            <v>0</v>
          </cell>
          <cell r="CF206">
            <v>0</v>
          </cell>
          <cell r="CG206">
            <v>0</v>
          </cell>
          <cell r="CH206">
            <v>0</v>
          </cell>
          <cell r="CI206">
            <v>0</v>
          </cell>
          <cell r="CJ206">
            <v>0</v>
          </cell>
          <cell r="CK206">
            <v>0</v>
          </cell>
          <cell r="CL206">
            <v>-0.3</v>
          </cell>
          <cell r="CM206">
            <v>0</v>
          </cell>
          <cell r="CN206">
            <v>0</v>
          </cell>
          <cell r="CO206">
            <v>0</v>
          </cell>
          <cell r="CP206">
            <v>0</v>
          </cell>
          <cell r="CQ206">
            <v>0</v>
          </cell>
          <cell r="CR206">
            <v>0</v>
          </cell>
          <cell r="CS206">
            <v>0</v>
          </cell>
          <cell r="CT206">
            <v>0</v>
          </cell>
          <cell r="CU206">
            <v>0</v>
          </cell>
          <cell r="CV206">
            <v>0</v>
          </cell>
          <cell r="CW206">
            <v>0</v>
          </cell>
        </row>
        <row r="207">
          <cell r="B207">
            <v>4028</v>
          </cell>
          <cell r="C207">
            <v>4487</v>
          </cell>
          <cell r="D207">
            <v>8469</v>
          </cell>
          <cell r="E207">
            <v>19998</v>
          </cell>
          <cell r="F207">
            <v>9354</v>
          </cell>
          <cell r="G207">
            <v>29382</v>
          </cell>
          <cell r="H207">
            <v>1485</v>
          </cell>
          <cell r="I207">
            <v>7109</v>
          </cell>
          <cell r="J207">
            <v>8673</v>
          </cell>
          <cell r="K207">
            <v>2731</v>
          </cell>
          <cell r="L207">
            <v>18470</v>
          </cell>
          <cell r="M207">
            <v>20498</v>
          </cell>
          <cell r="N207">
            <v>12734</v>
          </cell>
          <cell r="O207">
            <v>19143</v>
          </cell>
          <cell r="P207">
            <v>17242</v>
          </cell>
          <cell r="Q207">
            <v>20833</v>
          </cell>
          <cell r="R207">
            <v>3107</v>
          </cell>
          <cell r="S207">
            <v>6666</v>
          </cell>
          <cell r="T207">
            <v>32271</v>
          </cell>
          <cell r="U207">
            <v>318939</v>
          </cell>
          <cell r="V207">
            <v>26317</v>
          </cell>
          <cell r="W207">
            <v>-2620</v>
          </cell>
          <cell r="X207">
            <v>342348</v>
          </cell>
          <cell r="Y207">
            <v>0.2</v>
          </cell>
          <cell r="Z207">
            <v>0</v>
          </cell>
          <cell r="AA207">
            <v>0.2</v>
          </cell>
          <cell r="AB207">
            <v>0</v>
          </cell>
          <cell r="AC207">
            <v>0</v>
          </cell>
          <cell r="AD207">
            <v>0.1</v>
          </cell>
          <cell r="AE207">
            <v>0</v>
          </cell>
          <cell r="AF207">
            <v>0.1</v>
          </cell>
          <cell r="AG207">
            <v>0</v>
          </cell>
          <cell r="AH207">
            <v>0.1</v>
          </cell>
          <cell r="AI207">
            <v>0</v>
          </cell>
          <cell r="AJ207">
            <v>0</v>
          </cell>
          <cell r="AK207">
            <v>0</v>
          </cell>
          <cell r="AL207">
            <v>-0.1</v>
          </cell>
          <cell r="AM207">
            <v>-0.1</v>
          </cell>
          <cell r="AN207">
            <v>-0.2</v>
          </cell>
          <cell r="AO207">
            <v>0.1</v>
          </cell>
          <cell r="AP207">
            <v>0</v>
          </cell>
          <cell r="AQ207">
            <v>0</v>
          </cell>
          <cell r="AR207">
            <v>0.1</v>
          </cell>
          <cell r="AS207">
            <v>0</v>
          </cell>
          <cell r="AT207">
            <v>0.1</v>
          </cell>
          <cell r="AU207">
            <v>0</v>
          </cell>
          <cell r="AV207">
            <v>0.1</v>
          </cell>
          <cell r="AW207">
            <v>0</v>
          </cell>
          <cell r="AX207">
            <v>0</v>
          </cell>
          <cell r="AY207">
            <v>0</v>
          </cell>
          <cell r="AZ207">
            <v>-0.1</v>
          </cell>
          <cell r="BA207">
            <v>0</v>
          </cell>
          <cell r="BB207">
            <v>0</v>
          </cell>
          <cell r="BC207">
            <v>-0.2</v>
          </cell>
          <cell r="BD207">
            <v>-0.3</v>
          </cell>
          <cell r="BE207">
            <v>0</v>
          </cell>
          <cell r="BF207">
            <v>0</v>
          </cell>
          <cell r="BG207">
            <v>0</v>
          </cell>
          <cell r="BH207">
            <v>0.2</v>
          </cell>
          <cell r="BI207">
            <v>-0.1</v>
          </cell>
          <cell r="BJ207">
            <v>0</v>
          </cell>
          <cell r="BK207">
            <v>0</v>
          </cell>
          <cell r="BL207">
            <v>0.1</v>
          </cell>
          <cell r="BM207">
            <v>0.1</v>
          </cell>
          <cell r="BN207">
            <v>0</v>
          </cell>
          <cell r="BO207">
            <v>0.2</v>
          </cell>
          <cell r="BP207">
            <v>0.2</v>
          </cell>
          <cell r="BQ207">
            <v>0</v>
          </cell>
          <cell r="BR207">
            <v>0.3</v>
          </cell>
          <cell r="BS207">
            <v>0.1</v>
          </cell>
          <cell r="BT207">
            <v>0.1</v>
          </cell>
          <cell r="BU207">
            <v>0</v>
          </cell>
          <cell r="BV207">
            <v>0</v>
          </cell>
          <cell r="BW207">
            <v>0.1</v>
          </cell>
          <cell r="BX207">
            <v>0.8</v>
          </cell>
          <cell r="BY207">
            <v>0</v>
          </cell>
          <cell r="BZ207">
            <v>0.8</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row>
        <row r="208">
          <cell r="B208">
            <v>4049</v>
          </cell>
          <cell r="C208">
            <v>4998</v>
          </cell>
          <cell r="D208">
            <v>8994</v>
          </cell>
          <cell r="E208">
            <v>20620</v>
          </cell>
          <cell r="F208">
            <v>8751</v>
          </cell>
          <cell r="G208">
            <v>29371</v>
          </cell>
          <cell r="H208">
            <v>1493</v>
          </cell>
          <cell r="I208">
            <v>7910</v>
          </cell>
          <cell r="J208">
            <v>9429</v>
          </cell>
          <cell r="K208">
            <v>2954</v>
          </cell>
          <cell r="L208">
            <v>18661</v>
          </cell>
          <cell r="M208">
            <v>21001</v>
          </cell>
          <cell r="N208">
            <v>11539</v>
          </cell>
          <cell r="O208">
            <v>18812</v>
          </cell>
          <cell r="P208">
            <v>17420</v>
          </cell>
          <cell r="Q208">
            <v>21058</v>
          </cell>
          <cell r="R208">
            <v>3225</v>
          </cell>
          <cell r="S208">
            <v>6881</v>
          </cell>
          <cell r="T208">
            <v>32484</v>
          </cell>
          <cell r="U208">
            <v>333235</v>
          </cell>
          <cell r="V208">
            <v>28075</v>
          </cell>
          <cell r="W208">
            <v>-3373</v>
          </cell>
          <cell r="X208">
            <v>357598</v>
          </cell>
          <cell r="Y208">
            <v>0.1</v>
          </cell>
          <cell r="Z208">
            <v>0</v>
          </cell>
          <cell r="AA208">
            <v>0.1</v>
          </cell>
          <cell r="AB208">
            <v>0</v>
          </cell>
          <cell r="AC208">
            <v>0.1</v>
          </cell>
          <cell r="AD208">
            <v>-0.1</v>
          </cell>
          <cell r="AE208">
            <v>0</v>
          </cell>
          <cell r="AF208">
            <v>0</v>
          </cell>
          <cell r="AG208">
            <v>0</v>
          </cell>
          <cell r="AH208">
            <v>0</v>
          </cell>
          <cell r="AI208">
            <v>0</v>
          </cell>
          <cell r="AJ208">
            <v>-0.1</v>
          </cell>
          <cell r="AK208">
            <v>-0.1</v>
          </cell>
          <cell r="AL208">
            <v>-0.1</v>
          </cell>
          <cell r="AM208">
            <v>-0.1</v>
          </cell>
          <cell r="AN208">
            <v>-0.4</v>
          </cell>
          <cell r="AO208">
            <v>0</v>
          </cell>
          <cell r="AP208">
            <v>0</v>
          </cell>
          <cell r="AQ208">
            <v>0</v>
          </cell>
          <cell r="AR208">
            <v>-0.1</v>
          </cell>
          <cell r="AS208">
            <v>0</v>
          </cell>
          <cell r="AT208">
            <v>0</v>
          </cell>
          <cell r="AU208">
            <v>0.2</v>
          </cell>
          <cell r="AV208">
            <v>0.2</v>
          </cell>
          <cell r="AW208">
            <v>-0.1</v>
          </cell>
          <cell r="AX208">
            <v>0</v>
          </cell>
          <cell r="AY208">
            <v>0</v>
          </cell>
          <cell r="AZ208">
            <v>0</v>
          </cell>
          <cell r="BA208">
            <v>0</v>
          </cell>
          <cell r="BB208">
            <v>0</v>
          </cell>
          <cell r="BC208">
            <v>0.2</v>
          </cell>
          <cell r="BD208">
            <v>0.2</v>
          </cell>
          <cell r="BE208">
            <v>0</v>
          </cell>
          <cell r="BF208">
            <v>0</v>
          </cell>
          <cell r="BG208">
            <v>0</v>
          </cell>
          <cell r="BH208">
            <v>0.1</v>
          </cell>
          <cell r="BI208">
            <v>-0.2</v>
          </cell>
          <cell r="BJ208">
            <v>0</v>
          </cell>
          <cell r="BK208">
            <v>0</v>
          </cell>
          <cell r="BL208">
            <v>0</v>
          </cell>
          <cell r="BM208">
            <v>0</v>
          </cell>
          <cell r="BN208">
            <v>0</v>
          </cell>
          <cell r="BO208">
            <v>0</v>
          </cell>
          <cell r="BP208">
            <v>0</v>
          </cell>
          <cell r="BQ208">
            <v>-0.4</v>
          </cell>
          <cell r="BR208">
            <v>0.1</v>
          </cell>
          <cell r="BS208">
            <v>0.1</v>
          </cell>
          <cell r="BT208">
            <v>0.1</v>
          </cell>
          <cell r="BU208">
            <v>0</v>
          </cell>
          <cell r="BV208">
            <v>0</v>
          </cell>
          <cell r="BW208">
            <v>0.1</v>
          </cell>
          <cell r="BX208">
            <v>-0.2</v>
          </cell>
          <cell r="BY208">
            <v>0</v>
          </cell>
          <cell r="BZ208">
            <v>-0.5</v>
          </cell>
          <cell r="CA208">
            <v>0</v>
          </cell>
          <cell r="CB208">
            <v>0</v>
          </cell>
          <cell r="CC208">
            <v>0</v>
          </cell>
          <cell r="CD208">
            <v>0</v>
          </cell>
          <cell r="CE208">
            <v>0</v>
          </cell>
          <cell r="CF208">
            <v>0</v>
          </cell>
          <cell r="CG208">
            <v>0</v>
          </cell>
          <cell r="CH208">
            <v>0</v>
          </cell>
          <cell r="CI208">
            <v>0</v>
          </cell>
          <cell r="CJ208">
            <v>0</v>
          </cell>
          <cell r="CK208">
            <v>0</v>
          </cell>
          <cell r="CL208">
            <v>-0.3</v>
          </cell>
          <cell r="CM208">
            <v>0</v>
          </cell>
          <cell r="CN208">
            <v>0</v>
          </cell>
          <cell r="CO208">
            <v>0</v>
          </cell>
          <cell r="CP208">
            <v>0</v>
          </cell>
          <cell r="CQ208">
            <v>0</v>
          </cell>
          <cell r="CR208">
            <v>0</v>
          </cell>
          <cell r="CS208">
            <v>0</v>
          </cell>
          <cell r="CT208">
            <v>0</v>
          </cell>
          <cell r="CU208">
            <v>0</v>
          </cell>
          <cell r="CV208">
            <v>0</v>
          </cell>
          <cell r="CW208">
            <v>0</v>
          </cell>
        </row>
        <row r="209">
          <cell r="B209">
            <v>3968</v>
          </cell>
          <cell r="C209">
            <v>4412</v>
          </cell>
          <cell r="D209">
            <v>8338</v>
          </cell>
          <cell r="E209">
            <v>20989</v>
          </cell>
          <cell r="F209">
            <v>7437</v>
          </cell>
          <cell r="G209">
            <v>28275</v>
          </cell>
          <cell r="H209">
            <v>1193</v>
          </cell>
          <cell r="I209">
            <v>6983</v>
          </cell>
          <cell r="J209">
            <v>8128</v>
          </cell>
          <cell r="K209">
            <v>3007</v>
          </cell>
          <cell r="L209">
            <v>15845</v>
          </cell>
          <cell r="M209">
            <v>18558</v>
          </cell>
          <cell r="N209">
            <v>10817</v>
          </cell>
          <cell r="O209">
            <v>20138</v>
          </cell>
          <cell r="P209">
            <v>17606</v>
          </cell>
          <cell r="Q209">
            <v>20983</v>
          </cell>
          <cell r="R209">
            <v>2786</v>
          </cell>
          <cell r="S209">
            <v>6430</v>
          </cell>
          <cell r="T209">
            <v>32608</v>
          </cell>
          <cell r="U209">
            <v>306782</v>
          </cell>
          <cell r="V209">
            <v>25169</v>
          </cell>
          <cell r="W209">
            <v>51</v>
          </cell>
          <cell r="X209">
            <v>331722</v>
          </cell>
          <cell r="Y209">
            <v>-0.2</v>
          </cell>
          <cell r="Z209">
            <v>0</v>
          </cell>
          <cell r="AA209">
            <v>-0.2</v>
          </cell>
          <cell r="AB209">
            <v>0</v>
          </cell>
          <cell r="AC209">
            <v>0</v>
          </cell>
          <cell r="AD209">
            <v>0.1</v>
          </cell>
          <cell r="AE209">
            <v>0</v>
          </cell>
          <cell r="AF209">
            <v>0</v>
          </cell>
          <cell r="AG209">
            <v>0.1</v>
          </cell>
          <cell r="AH209">
            <v>0.1</v>
          </cell>
          <cell r="AI209">
            <v>0</v>
          </cell>
          <cell r="AJ209">
            <v>-0.1</v>
          </cell>
          <cell r="AK209">
            <v>-0.1</v>
          </cell>
          <cell r="AL209">
            <v>-0.1</v>
          </cell>
          <cell r="AM209">
            <v>-0.1</v>
          </cell>
          <cell r="AN209">
            <v>-0.3</v>
          </cell>
          <cell r="AO209">
            <v>0</v>
          </cell>
          <cell r="AP209">
            <v>0</v>
          </cell>
          <cell r="AQ209">
            <v>0.1</v>
          </cell>
          <cell r="AR209">
            <v>0.2</v>
          </cell>
          <cell r="AS209">
            <v>0</v>
          </cell>
          <cell r="AT209">
            <v>-0.1</v>
          </cell>
          <cell r="AU209">
            <v>-0.1</v>
          </cell>
          <cell r="AV209">
            <v>-0.2</v>
          </cell>
          <cell r="AW209">
            <v>0</v>
          </cell>
          <cell r="AX209">
            <v>0</v>
          </cell>
          <cell r="AY209">
            <v>0.1</v>
          </cell>
          <cell r="AZ209">
            <v>0</v>
          </cell>
          <cell r="BA209">
            <v>0</v>
          </cell>
          <cell r="BB209">
            <v>0</v>
          </cell>
          <cell r="BC209">
            <v>-0.1</v>
          </cell>
          <cell r="BD209">
            <v>-0.2</v>
          </cell>
          <cell r="BE209">
            <v>0</v>
          </cell>
          <cell r="BF209">
            <v>0</v>
          </cell>
          <cell r="BG209">
            <v>0</v>
          </cell>
          <cell r="BH209">
            <v>0.1</v>
          </cell>
          <cell r="BI209">
            <v>-0.2</v>
          </cell>
          <cell r="BJ209">
            <v>-0.1</v>
          </cell>
          <cell r="BK209">
            <v>0</v>
          </cell>
          <cell r="BL209">
            <v>0</v>
          </cell>
          <cell r="BM209">
            <v>-0.1</v>
          </cell>
          <cell r="BN209">
            <v>0.1</v>
          </cell>
          <cell r="BO209">
            <v>-0.2</v>
          </cell>
          <cell r="BP209">
            <v>0</v>
          </cell>
          <cell r="BQ209">
            <v>-0.1</v>
          </cell>
          <cell r="BR209">
            <v>0</v>
          </cell>
          <cell r="BS209">
            <v>0.1</v>
          </cell>
          <cell r="BT209">
            <v>0.1</v>
          </cell>
          <cell r="BU209">
            <v>0</v>
          </cell>
          <cell r="BV209">
            <v>0</v>
          </cell>
          <cell r="BW209">
            <v>0</v>
          </cell>
          <cell r="BX209">
            <v>-0.6</v>
          </cell>
          <cell r="BY209">
            <v>0</v>
          </cell>
          <cell r="BZ209">
            <v>1</v>
          </cell>
          <cell r="CA209">
            <v>0</v>
          </cell>
          <cell r="CB209">
            <v>0</v>
          </cell>
          <cell r="CC209">
            <v>0</v>
          </cell>
          <cell r="CD209">
            <v>0</v>
          </cell>
          <cell r="CE209">
            <v>0</v>
          </cell>
          <cell r="CF209">
            <v>0</v>
          </cell>
          <cell r="CG209">
            <v>0</v>
          </cell>
          <cell r="CH209">
            <v>0</v>
          </cell>
          <cell r="CI209">
            <v>0</v>
          </cell>
          <cell r="CJ209">
            <v>0</v>
          </cell>
          <cell r="CK209">
            <v>0</v>
          </cell>
          <cell r="CL209">
            <v>0.5</v>
          </cell>
          <cell r="CM209">
            <v>0.1</v>
          </cell>
          <cell r="CN209">
            <v>0</v>
          </cell>
          <cell r="CO209">
            <v>0</v>
          </cell>
          <cell r="CP209">
            <v>0</v>
          </cell>
          <cell r="CQ209">
            <v>0</v>
          </cell>
          <cell r="CR209">
            <v>0</v>
          </cell>
          <cell r="CS209">
            <v>0.1</v>
          </cell>
          <cell r="CT209">
            <v>0</v>
          </cell>
          <cell r="CU209">
            <v>0</v>
          </cell>
          <cell r="CV209">
            <v>0</v>
          </cell>
          <cell r="CW209">
            <v>0</v>
          </cell>
        </row>
        <row r="210">
          <cell r="B210">
            <v>3949</v>
          </cell>
          <cell r="C210">
            <v>4684</v>
          </cell>
          <cell r="D210">
            <v>8578</v>
          </cell>
          <cell r="E210">
            <v>21055</v>
          </cell>
          <cell r="F210">
            <v>8457</v>
          </cell>
          <cell r="G210">
            <v>29517</v>
          </cell>
          <cell r="H210">
            <v>1058</v>
          </cell>
          <cell r="I210">
            <v>7557</v>
          </cell>
          <cell r="J210">
            <v>8490</v>
          </cell>
          <cell r="K210">
            <v>3582</v>
          </cell>
          <cell r="L210">
            <v>17866</v>
          </cell>
          <cell r="M210">
            <v>21197</v>
          </cell>
          <cell r="N210">
            <v>11292</v>
          </cell>
          <cell r="O210">
            <v>20227</v>
          </cell>
          <cell r="P210">
            <v>17753</v>
          </cell>
          <cell r="Q210">
            <v>21495</v>
          </cell>
          <cell r="R210">
            <v>2784</v>
          </cell>
          <cell r="S210">
            <v>6923</v>
          </cell>
          <cell r="T210">
            <v>32641</v>
          </cell>
          <cell r="U210">
            <v>315818</v>
          </cell>
          <cell r="V210">
            <v>25937</v>
          </cell>
          <cell r="W210">
            <v>5942</v>
          </cell>
          <cell r="X210">
            <v>347426</v>
          </cell>
          <cell r="Y210">
            <v>-0.1</v>
          </cell>
          <cell r="Z210">
            <v>0</v>
          </cell>
          <cell r="AA210">
            <v>-0.1</v>
          </cell>
          <cell r="AB210">
            <v>0</v>
          </cell>
          <cell r="AC210">
            <v>-0.1</v>
          </cell>
          <cell r="AD210">
            <v>0.1</v>
          </cell>
          <cell r="AE210">
            <v>0</v>
          </cell>
          <cell r="AF210">
            <v>0</v>
          </cell>
          <cell r="AG210">
            <v>0</v>
          </cell>
          <cell r="AH210">
            <v>0</v>
          </cell>
          <cell r="AI210">
            <v>0.1</v>
          </cell>
          <cell r="AJ210">
            <v>0.1</v>
          </cell>
          <cell r="AK210">
            <v>0</v>
          </cell>
          <cell r="AL210">
            <v>0</v>
          </cell>
          <cell r="AM210">
            <v>0</v>
          </cell>
          <cell r="AN210">
            <v>0.1</v>
          </cell>
          <cell r="AO210">
            <v>0</v>
          </cell>
          <cell r="AP210">
            <v>0</v>
          </cell>
          <cell r="AQ210">
            <v>-0.1</v>
          </cell>
          <cell r="AR210">
            <v>0</v>
          </cell>
          <cell r="AS210">
            <v>-0.1</v>
          </cell>
          <cell r="AT210">
            <v>0.1</v>
          </cell>
          <cell r="AU210">
            <v>-0.2</v>
          </cell>
          <cell r="AV210">
            <v>-0.2</v>
          </cell>
          <cell r="AW210">
            <v>0</v>
          </cell>
          <cell r="AX210">
            <v>0.1</v>
          </cell>
          <cell r="AY210">
            <v>-0.1</v>
          </cell>
          <cell r="AZ210">
            <v>0</v>
          </cell>
          <cell r="BA210">
            <v>0</v>
          </cell>
          <cell r="BB210">
            <v>0</v>
          </cell>
          <cell r="BC210">
            <v>0</v>
          </cell>
          <cell r="BD210">
            <v>0</v>
          </cell>
          <cell r="BE210">
            <v>0</v>
          </cell>
          <cell r="BF210">
            <v>0</v>
          </cell>
          <cell r="BG210">
            <v>0</v>
          </cell>
          <cell r="BH210">
            <v>0</v>
          </cell>
          <cell r="BI210">
            <v>0.2</v>
          </cell>
          <cell r="BJ210">
            <v>0.2</v>
          </cell>
          <cell r="BK210">
            <v>-0.1</v>
          </cell>
          <cell r="BL210">
            <v>0.1</v>
          </cell>
          <cell r="BM210">
            <v>0</v>
          </cell>
          <cell r="BN210">
            <v>0.1</v>
          </cell>
          <cell r="BO210">
            <v>0.1</v>
          </cell>
          <cell r="BP210">
            <v>0.2</v>
          </cell>
          <cell r="BQ210">
            <v>0.1</v>
          </cell>
          <cell r="BR210">
            <v>0</v>
          </cell>
          <cell r="BS210">
            <v>0</v>
          </cell>
          <cell r="BT210">
            <v>0.1</v>
          </cell>
          <cell r="BU210">
            <v>0</v>
          </cell>
          <cell r="BV210">
            <v>0.1</v>
          </cell>
          <cell r="BW210">
            <v>0</v>
          </cell>
          <cell r="BX210">
            <v>0.4</v>
          </cell>
          <cell r="BY210">
            <v>0</v>
          </cell>
          <cell r="BZ210">
            <v>0.6</v>
          </cell>
          <cell r="CA210">
            <v>0</v>
          </cell>
          <cell r="CB210">
            <v>0</v>
          </cell>
          <cell r="CC210">
            <v>0</v>
          </cell>
          <cell r="CD210">
            <v>0</v>
          </cell>
          <cell r="CE210">
            <v>0</v>
          </cell>
          <cell r="CF210">
            <v>0</v>
          </cell>
          <cell r="CG210">
            <v>0</v>
          </cell>
          <cell r="CH210">
            <v>0</v>
          </cell>
          <cell r="CI210">
            <v>0</v>
          </cell>
          <cell r="CJ210">
            <v>0</v>
          </cell>
          <cell r="CK210">
            <v>0</v>
          </cell>
          <cell r="CL210">
            <v>-0.3</v>
          </cell>
          <cell r="CM210">
            <v>0</v>
          </cell>
          <cell r="CN210">
            <v>0</v>
          </cell>
          <cell r="CO210">
            <v>0</v>
          </cell>
          <cell r="CP210">
            <v>0</v>
          </cell>
          <cell r="CQ210">
            <v>0</v>
          </cell>
          <cell r="CR210">
            <v>0</v>
          </cell>
          <cell r="CS210">
            <v>0</v>
          </cell>
          <cell r="CT210">
            <v>0</v>
          </cell>
          <cell r="CU210">
            <v>0</v>
          </cell>
          <cell r="CV210">
            <v>0</v>
          </cell>
          <cell r="CW210">
            <v>0</v>
          </cell>
        </row>
        <row r="211">
          <cell r="B211">
            <v>3983</v>
          </cell>
          <cell r="C211">
            <v>4452</v>
          </cell>
          <cell r="D211">
            <v>8398</v>
          </cell>
          <cell r="E211">
            <v>20972</v>
          </cell>
          <cell r="F211">
            <v>8198</v>
          </cell>
          <cell r="G211">
            <v>29146</v>
          </cell>
          <cell r="H211">
            <v>1298</v>
          </cell>
          <cell r="I211">
            <v>7818</v>
          </cell>
          <cell r="J211">
            <v>9067</v>
          </cell>
          <cell r="K211">
            <v>3624</v>
          </cell>
          <cell r="L211">
            <v>18124</v>
          </cell>
          <cell r="M211">
            <v>21476</v>
          </cell>
          <cell r="N211">
            <v>11476</v>
          </cell>
          <cell r="O211">
            <v>19350</v>
          </cell>
          <cell r="P211">
            <v>17773</v>
          </cell>
          <cell r="Q211">
            <v>22130</v>
          </cell>
          <cell r="R211">
            <v>3114</v>
          </cell>
          <cell r="S211">
            <v>6564</v>
          </cell>
          <cell r="T211">
            <v>32558</v>
          </cell>
          <cell r="U211">
            <v>320998</v>
          </cell>
          <cell r="V211">
            <v>26233</v>
          </cell>
          <cell r="W211">
            <v>729</v>
          </cell>
          <cell r="X211">
            <v>347711</v>
          </cell>
          <cell r="Y211">
            <v>0.2</v>
          </cell>
          <cell r="Z211">
            <v>0</v>
          </cell>
          <cell r="AA211">
            <v>0.2</v>
          </cell>
          <cell r="AB211">
            <v>0</v>
          </cell>
          <cell r="AC211">
            <v>0</v>
          </cell>
          <cell r="AD211">
            <v>0.1</v>
          </cell>
          <cell r="AE211">
            <v>0</v>
          </cell>
          <cell r="AF211">
            <v>0.2</v>
          </cell>
          <cell r="AG211">
            <v>-0.1</v>
          </cell>
          <cell r="AH211">
            <v>0.2</v>
          </cell>
          <cell r="AI211">
            <v>0</v>
          </cell>
          <cell r="AJ211">
            <v>0</v>
          </cell>
          <cell r="AK211">
            <v>-0.1</v>
          </cell>
          <cell r="AL211">
            <v>0.1</v>
          </cell>
          <cell r="AM211">
            <v>-0.1</v>
          </cell>
          <cell r="AN211">
            <v>0</v>
          </cell>
          <cell r="AO211">
            <v>0</v>
          </cell>
          <cell r="AP211">
            <v>0</v>
          </cell>
          <cell r="AQ211">
            <v>0</v>
          </cell>
          <cell r="AR211">
            <v>-0.1</v>
          </cell>
          <cell r="AS211">
            <v>0</v>
          </cell>
          <cell r="AT211">
            <v>0.1</v>
          </cell>
          <cell r="AU211">
            <v>0.1</v>
          </cell>
          <cell r="AV211">
            <v>0.2</v>
          </cell>
          <cell r="AW211">
            <v>0.1</v>
          </cell>
          <cell r="AX211">
            <v>0</v>
          </cell>
          <cell r="AY211">
            <v>0</v>
          </cell>
          <cell r="AZ211">
            <v>0</v>
          </cell>
          <cell r="BA211">
            <v>0</v>
          </cell>
          <cell r="BB211">
            <v>0</v>
          </cell>
          <cell r="BC211">
            <v>0.1</v>
          </cell>
          <cell r="BD211">
            <v>0.1</v>
          </cell>
          <cell r="BE211">
            <v>0</v>
          </cell>
          <cell r="BF211">
            <v>0</v>
          </cell>
          <cell r="BG211">
            <v>0</v>
          </cell>
          <cell r="BH211">
            <v>0</v>
          </cell>
          <cell r="BI211">
            <v>-0.1</v>
          </cell>
          <cell r="BJ211">
            <v>-0.1</v>
          </cell>
          <cell r="BK211">
            <v>0.1</v>
          </cell>
          <cell r="BL211">
            <v>0</v>
          </cell>
          <cell r="BM211">
            <v>0.1</v>
          </cell>
          <cell r="BN211">
            <v>0.1</v>
          </cell>
          <cell r="BO211">
            <v>0</v>
          </cell>
          <cell r="BP211">
            <v>0.1</v>
          </cell>
          <cell r="BQ211">
            <v>0</v>
          </cell>
          <cell r="BR211">
            <v>-0.1</v>
          </cell>
          <cell r="BS211">
            <v>0</v>
          </cell>
          <cell r="BT211">
            <v>0.1</v>
          </cell>
          <cell r="BU211">
            <v>0</v>
          </cell>
          <cell r="BV211">
            <v>-0.1</v>
          </cell>
          <cell r="BW211">
            <v>0</v>
          </cell>
          <cell r="BX211">
            <v>0.8</v>
          </cell>
          <cell r="BY211">
            <v>-0.1</v>
          </cell>
          <cell r="BZ211">
            <v>0.3</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row>
        <row r="212">
          <cell r="B212">
            <v>4159</v>
          </cell>
          <cell r="C212">
            <v>5080</v>
          </cell>
          <cell r="D212">
            <v>9166</v>
          </cell>
          <cell r="E212">
            <v>21223</v>
          </cell>
          <cell r="F212">
            <v>8213</v>
          </cell>
          <cell r="G212">
            <v>29437</v>
          </cell>
          <cell r="H212">
            <v>1381</v>
          </cell>
          <cell r="I212">
            <v>7599</v>
          </cell>
          <cell r="J212">
            <v>8978</v>
          </cell>
          <cell r="K212">
            <v>3527</v>
          </cell>
          <cell r="L212">
            <v>18863</v>
          </cell>
          <cell r="M212">
            <v>22011</v>
          </cell>
          <cell r="N212">
            <v>11552</v>
          </cell>
          <cell r="O212">
            <v>19325</v>
          </cell>
          <cell r="P212">
            <v>17891</v>
          </cell>
          <cell r="Q212">
            <v>22443</v>
          </cell>
          <cell r="R212">
            <v>3064</v>
          </cell>
          <cell r="S212">
            <v>6931</v>
          </cell>
          <cell r="T212">
            <v>32594</v>
          </cell>
          <cell r="U212">
            <v>337077</v>
          </cell>
          <cell r="V212">
            <v>28061</v>
          </cell>
          <cell r="W212">
            <v>576</v>
          </cell>
          <cell r="X212">
            <v>365390</v>
          </cell>
          <cell r="Y212">
            <v>0</v>
          </cell>
          <cell r="Z212">
            <v>0</v>
          </cell>
          <cell r="AA212">
            <v>0</v>
          </cell>
          <cell r="AB212">
            <v>0</v>
          </cell>
          <cell r="AC212">
            <v>0</v>
          </cell>
          <cell r="AD212">
            <v>0</v>
          </cell>
          <cell r="AE212">
            <v>0</v>
          </cell>
          <cell r="AF212">
            <v>0</v>
          </cell>
          <cell r="AG212">
            <v>0</v>
          </cell>
          <cell r="AH212">
            <v>0</v>
          </cell>
          <cell r="AI212">
            <v>0</v>
          </cell>
          <cell r="AJ212">
            <v>0.1</v>
          </cell>
          <cell r="AK212">
            <v>0</v>
          </cell>
          <cell r="AL212">
            <v>0.2</v>
          </cell>
          <cell r="AM212">
            <v>0.1</v>
          </cell>
          <cell r="AN212">
            <v>0.3</v>
          </cell>
          <cell r="AO212">
            <v>0.1</v>
          </cell>
          <cell r="AP212">
            <v>0</v>
          </cell>
          <cell r="AQ212">
            <v>0.1</v>
          </cell>
          <cell r="AR212">
            <v>0.1</v>
          </cell>
          <cell r="AS212">
            <v>0.1</v>
          </cell>
          <cell r="AT212">
            <v>-0.1</v>
          </cell>
          <cell r="AU212">
            <v>0</v>
          </cell>
          <cell r="AV212">
            <v>0</v>
          </cell>
          <cell r="AW212">
            <v>0.1</v>
          </cell>
          <cell r="AX212">
            <v>0</v>
          </cell>
          <cell r="AY212">
            <v>0</v>
          </cell>
          <cell r="AZ212">
            <v>0</v>
          </cell>
          <cell r="BA212">
            <v>0</v>
          </cell>
          <cell r="BB212">
            <v>0</v>
          </cell>
          <cell r="BC212">
            <v>0</v>
          </cell>
          <cell r="BD212">
            <v>0</v>
          </cell>
          <cell r="BE212">
            <v>0</v>
          </cell>
          <cell r="BF212">
            <v>0.1</v>
          </cell>
          <cell r="BG212">
            <v>0.1</v>
          </cell>
          <cell r="BH212">
            <v>0</v>
          </cell>
          <cell r="BI212">
            <v>-0.1</v>
          </cell>
          <cell r="BJ212">
            <v>-0.1</v>
          </cell>
          <cell r="BK212">
            <v>0</v>
          </cell>
          <cell r="BL212">
            <v>-0.1</v>
          </cell>
          <cell r="BM212">
            <v>-0.1</v>
          </cell>
          <cell r="BN212">
            <v>-0.1</v>
          </cell>
          <cell r="BO212">
            <v>0.1</v>
          </cell>
          <cell r="BP212">
            <v>0</v>
          </cell>
          <cell r="BQ212">
            <v>-0.1</v>
          </cell>
          <cell r="BR212">
            <v>0.1</v>
          </cell>
          <cell r="BS212">
            <v>0</v>
          </cell>
          <cell r="BT212">
            <v>0.1</v>
          </cell>
          <cell r="BU212">
            <v>0</v>
          </cell>
          <cell r="BV212">
            <v>0.1</v>
          </cell>
          <cell r="BW212">
            <v>0</v>
          </cell>
          <cell r="BX212">
            <v>0.9</v>
          </cell>
          <cell r="BY212">
            <v>0</v>
          </cell>
          <cell r="BZ212">
            <v>0.7</v>
          </cell>
          <cell r="CA212">
            <v>0</v>
          </cell>
          <cell r="CB212">
            <v>0</v>
          </cell>
          <cell r="CC212">
            <v>0</v>
          </cell>
          <cell r="CD212">
            <v>0</v>
          </cell>
          <cell r="CE212">
            <v>0</v>
          </cell>
          <cell r="CF212">
            <v>0</v>
          </cell>
          <cell r="CG212">
            <v>0</v>
          </cell>
          <cell r="CH212">
            <v>0</v>
          </cell>
          <cell r="CI212">
            <v>0</v>
          </cell>
          <cell r="CJ212">
            <v>0</v>
          </cell>
          <cell r="CK212">
            <v>0</v>
          </cell>
          <cell r="CL212">
            <v>-0.1</v>
          </cell>
          <cell r="CM212">
            <v>0</v>
          </cell>
          <cell r="CN212">
            <v>0</v>
          </cell>
          <cell r="CO212">
            <v>0</v>
          </cell>
          <cell r="CP212">
            <v>0</v>
          </cell>
          <cell r="CQ212">
            <v>0</v>
          </cell>
          <cell r="CR212">
            <v>0</v>
          </cell>
          <cell r="CS212">
            <v>0</v>
          </cell>
          <cell r="CT212">
            <v>0</v>
          </cell>
          <cell r="CU212">
            <v>0</v>
          </cell>
          <cell r="CV212">
            <v>0</v>
          </cell>
          <cell r="CW212">
            <v>0</v>
          </cell>
        </row>
        <row r="213">
          <cell r="B213">
            <v>4044</v>
          </cell>
          <cell r="C213">
            <v>4413</v>
          </cell>
          <cell r="D213">
            <v>8435</v>
          </cell>
          <cell r="E213">
            <v>21214</v>
          </cell>
          <cell r="F213">
            <v>7766</v>
          </cell>
          <cell r="G213">
            <v>28961</v>
          </cell>
          <cell r="H213">
            <v>1253</v>
          </cell>
          <cell r="I213">
            <v>7108</v>
          </cell>
          <cell r="J213">
            <v>8375</v>
          </cell>
          <cell r="K213">
            <v>3546</v>
          </cell>
          <cell r="L213">
            <v>16767</v>
          </cell>
          <cell r="M213">
            <v>20111</v>
          </cell>
          <cell r="N213">
            <v>11193</v>
          </cell>
          <cell r="O213">
            <v>19879</v>
          </cell>
          <cell r="P213">
            <v>17983</v>
          </cell>
          <cell r="Q213">
            <v>22136</v>
          </cell>
          <cell r="R213">
            <v>2847</v>
          </cell>
          <cell r="S213">
            <v>6609</v>
          </cell>
          <cell r="T213">
            <v>32734</v>
          </cell>
          <cell r="U213">
            <v>316285</v>
          </cell>
          <cell r="V213">
            <v>24885</v>
          </cell>
          <cell r="W213">
            <v>-3691</v>
          </cell>
          <cell r="X213">
            <v>337364</v>
          </cell>
          <cell r="Y213">
            <v>-0.2</v>
          </cell>
          <cell r="Z213">
            <v>0</v>
          </cell>
          <cell r="AA213">
            <v>-0.2</v>
          </cell>
          <cell r="AB213">
            <v>0</v>
          </cell>
          <cell r="AC213">
            <v>0.1</v>
          </cell>
          <cell r="AD213">
            <v>0.1</v>
          </cell>
          <cell r="AE213">
            <v>0.1</v>
          </cell>
          <cell r="AF213">
            <v>0.2</v>
          </cell>
          <cell r="AG213">
            <v>0</v>
          </cell>
          <cell r="AH213">
            <v>0.2</v>
          </cell>
          <cell r="AI213">
            <v>0.1</v>
          </cell>
          <cell r="AJ213">
            <v>0.1</v>
          </cell>
          <cell r="AK213">
            <v>0.1</v>
          </cell>
          <cell r="AL213">
            <v>-0.1</v>
          </cell>
          <cell r="AM213">
            <v>0</v>
          </cell>
          <cell r="AN213">
            <v>0.1</v>
          </cell>
          <cell r="AO213">
            <v>0</v>
          </cell>
          <cell r="AP213">
            <v>0</v>
          </cell>
          <cell r="AQ213">
            <v>0</v>
          </cell>
          <cell r="AR213">
            <v>-0.1</v>
          </cell>
          <cell r="AS213">
            <v>0.1</v>
          </cell>
          <cell r="AT213">
            <v>0</v>
          </cell>
          <cell r="AU213">
            <v>0</v>
          </cell>
          <cell r="AV213">
            <v>0.1</v>
          </cell>
          <cell r="AW213">
            <v>-0.1</v>
          </cell>
          <cell r="AX213">
            <v>0</v>
          </cell>
          <cell r="AY213">
            <v>0</v>
          </cell>
          <cell r="AZ213">
            <v>0.1</v>
          </cell>
          <cell r="BA213">
            <v>0</v>
          </cell>
          <cell r="BB213">
            <v>0</v>
          </cell>
          <cell r="BC213">
            <v>0.1</v>
          </cell>
          <cell r="BD213">
            <v>0.2</v>
          </cell>
          <cell r="BE213">
            <v>0</v>
          </cell>
          <cell r="BF213">
            <v>0</v>
          </cell>
          <cell r="BG213">
            <v>0</v>
          </cell>
          <cell r="BH213">
            <v>0</v>
          </cell>
          <cell r="BI213">
            <v>0.1</v>
          </cell>
          <cell r="BJ213">
            <v>0.2</v>
          </cell>
          <cell r="BK213">
            <v>0</v>
          </cell>
          <cell r="BL213">
            <v>0</v>
          </cell>
          <cell r="BM213">
            <v>0</v>
          </cell>
          <cell r="BN213">
            <v>0.1</v>
          </cell>
          <cell r="BO213">
            <v>0.1</v>
          </cell>
          <cell r="BP213">
            <v>0.2</v>
          </cell>
          <cell r="BQ213">
            <v>0.1</v>
          </cell>
          <cell r="BR213">
            <v>0.1</v>
          </cell>
          <cell r="BS213">
            <v>0</v>
          </cell>
          <cell r="BT213">
            <v>0</v>
          </cell>
          <cell r="BU213">
            <v>0</v>
          </cell>
          <cell r="BV213">
            <v>0</v>
          </cell>
          <cell r="BW213">
            <v>0</v>
          </cell>
          <cell r="BX213">
            <v>0.8</v>
          </cell>
          <cell r="BY213">
            <v>0</v>
          </cell>
          <cell r="BZ213">
            <v>0.5</v>
          </cell>
          <cell r="CA213">
            <v>0</v>
          </cell>
          <cell r="CB213">
            <v>0</v>
          </cell>
          <cell r="CC213">
            <v>0</v>
          </cell>
          <cell r="CD213">
            <v>0</v>
          </cell>
          <cell r="CE213">
            <v>0</v>
          </cell>
          <cell r="CF213">
            <v>0</v>
          </cell>
          <cell r="CG213">
            <v>0</v>
          </cell>
          <cell r="CH213">
            <v>0</v>
          </cell>
          <cell r="CI213">
            <v>0</v>
          </cell>
          <cell r="CJ213">
            <v>0</v>
          </cell>
          <cell r="CK213">
            <v>0</v>
          </cell>
          <cell r="CL213">
            <v>0.3</v>
          </cell>
          <cell r="CM213">
            <v>0</v>
          </cell>
          <cell r="CN213">
            <v>0</v>
          </cell>
          <cell r="CO213">
            <v>0</v>
          </cell>
          <cell r="CP213">
            <v>0</v>
          </cell>
          <cell r="CQ213">
            <v>0</v>
          </cell>
          <cell r="CR213">
            <v>0</v>
          </cell>
          <cell r="CS213">
            <v>0</v>
          </cell>
          <cell r="CT213">
            <v>0</v>
          </cell>
          <cell r="CU213">
            <v>0</v>
          </cell>
          <cell r="CV213">
            <v>0</v>
          </cell>
          <cell r="CW213">
            <v>0</v>
          </cell>
        </row>
        <row r="214">
          <cell r="B214">
            <v>4128</v>
          </cell>
          <cell r="C214">
            <v>5002</v>
          </cell>
          <cell r="D214">
            <v>9064</v>
          </cell>
          <cell r="E214">
            <v>21112</v>
          </cell>
          <cell r="F214">
            <v>8399</v>
          </cell>
          <cell r="G214">
            <v>29598</v>
          </cell>
          <cell r="H214">
            <v>1472</v>
          </cell>
          <cell r="I214">
            <v>7089</v>
          </cell>
          <cell r="J214">
            <v>8584</v>
          </cell>
          <cell r="K214">
            <v>4272</v>
          </cell>
          <cell r="L214">
            <v>18941</v>
          </cell>
          <cell r="M214">
            <v>23062</v>
          </cell>
          <cell r="N214">
            <v>11672</v>
          </cell>
          <cell r="O214">
            <v>20100</v>
          </cell>
          <cell r="P214">
            <v>18051</v>
          </cell>
          <cell r="Q214">
            <v>22352</v>
          </cell>
          <cell r="R214">
            <v>2945</v>
          </cell>
          <cell r="S214">
            <v>6782</v>
          </cell>
          <cell r="T214">
            <v>32980</v>
          </cell>
          <cell r="U214">
            <v>328618</v>
          </cell>
          <cell r="V214">
            <v>26093</v>
          </cell>
          <cell r="W214">
            <v>2386</v>
          </cell>
          <cell r="X214">
            <v>356941</v>
          </cell>
          <cell r="Y214">
            <v>0.1</v>
          </cell>
          <cell r="Z214">
            <v>0</v>
          </cell>
          <cell r="AA214">
            <v>0.1</v>
          </cell>
          <cell r="AB214">
            <v>0</v>
          </cell>
          <cell r="AC214">
            <v>0</v>
          </cell>
          <cell r="AD214">
            <v>0</v>
          </cell>
          <cell r="AE214">
            <v>0</v>
          </cell>
          <cell r="AF214">
            <v>0</v>
          </cell>
          <cell r="AG214">
            <v>0</v>
          </cell>
          <cell r="AH214">
            <v>0</v>
          </cell>
          <cell r="AI214">
            <v>-0.1</v>
          </cell>
          <cell r="AJ214">
            <v>-0.1</v>
          </cell>
          <cell r="AK214">
            <v>0</v>
          </cell>
          <cell r="AL214">
            <v>0.1</v>
          </cell>
          <cell r="AM214">
            <v>-0.1</v>
          </cell>
          <cell r="AN214">
            <v>-0.1</v>
          </cell>
          <cell r="AO214">
            <v>0</v>
          </cell>
          <cell r="AP214">
            <v>0</v>
          </cell>
          <cell r="AQ214">
            <v>0</v>
          </cell>
          <cell r="AR214">
            <v>0</v>
          </cell>
          <cell r="AS214">
            <v>0</v>
          </cell>
          <cell r="AT214">
            <v>0</v>
          </cell>
          <cell r="AU214">
            <v>0.2</v>
          </cell>
          <cell r="AV214">
            <v>0.2</v>
          </cell>
          <cell r="AW214">
            <v>-0.1</v>
          </cell>
          <cell r="AX214">
            <v>0</v>
          </cell>
          <cell r="AY214">
            <v>0</v>
          </cell>
          <cell r="AZ214">
            <v>0</v>
          </cell>
          <cell r="BA214">
            <v>0</v>
          </cell>
          <cell r="BB214">
            <v>0</v>
          </cell>
          <cell r="BC214">
            <v>-0.1</v>
          </cell>
          <cell r="BD214">
            <v>-0.1</v>
          </cell>
          <cell r="BE214">
            <v>0</v>
          </cell>
          <cell r="BF214">
            <v>0</v>
          </cell>
          <cell r="BG214">
            <v>0.1</v>
          </cell>
          <cell r="BH214">
            <v>0</v>
          </cell>
          <cell r="BI214">
            <v>0</v>
          </cell>
          <cell r="BJ214">
            <v>-0.1</v>
          </cell>
          <cell r="BK214">
            <v>0</v>
          </cell>
          <cell r="BL214">
            <v>0</v>
          </cell>
          <cell r="BM214">
            <v>0</v>
          </cell>
          <cell r="BN214">
            <v>0.1</v>
          </cell>
          <cell r="BO214">
            <v>0.1</v>
          </cell>
          <cell r="BP214">
            <v>0.2</v>
          </cell>
          <cell r="BQ214">
            <v>0.1</v>
          </cell>
          <cell r="BR214">
            <v>0.1</v>
          </cell>
          <cell r="BS214">
            <v>0</v>
          </cell>
          <cell r="BT214">
            <v>0</v>
          </cell>
          <cell r="BU214">
            <v>0</v>
          </cell>
          <cell r="BV214">
            <v>0</v>
          </cell>
          <cell r="BW214">
            <v>0.1</v>
          </cell>
          <cell r="BX214">
            <v>0.7</v>
          </cell>
          <cell r="BY214">
            <v>0.2</v>
          </cell>
          <cell r="BZ214">
            <v>0.7</v>
          </cell>
          <cell r="CA214">
            <v>0</v>
          </cell>
          <cell r="CB214">
            <v>0</v>
          </cell>
          <cell r="CC214">
            <v>-0.1</v>
          </cell>
          <cell r="CD214">
            <v>0</v>
          </cell>
          <cell r="CE214">
            <v>0</v>
          </cell>
          <cell r="CF214">
            <v>0</v>
          </cell>
          <cell r="CG214">
            <v>-0.1</v>
          </cell>
          <cell r="CH214">
            <v>0</v>
          </cell>
          <cell r="CI214">
            <v>0</v>
          </cell>
          <cell r="CJ214">
            <v>0</v>
          </cell>
          <cell r="CK214">
            <v>0</v>
          </cell>
          <cell r="CL214">
            <v>-0.2</v>
          </cell>
          <cell r="CM214">
            <v>-0.1</v>
          </cell>
          <cell r="CN214">
            <v>0</v>
          </cell>
          <cell r="CO214">
            <v>0</v>
          </cell>
          <cell r="CP214">
            <v>0</v>
          </cell>
          <cell r="CQ214">
            <v>0</v>
          </cell>
          <cell r="CR214">
            <v>0</v>
          </cell>
          <cell r="CS214">
            <v>0</v>
          </cell>
          <cell r="CT214">
            <v>0</v>
          </cell>
          <cell r="CU214">
            <v>0</v>
          </cell>
          <cell r="CV214">
            <v>0</v>
          </cell>
          <cell r="CW214">
            <v>0</v>
          </cell>
        </row>
        <row r="215">
          <cell r="B215">
            <v>4169</v>
          </cell>
          <cell r="C215">
            <v>4693</v>
          </cell>
          <cell r="D215">
            <v>8828</v>
          </cell>
          <cell r="E215">
            <v>21137</v>
          </cell>
          <cell r="F215">
            <v>8198</v>
          </cell>
          <cell r="G215">
            <v>29381</v>
          </cell>
          <cell r="H215">
            <v>1520</v>
          </cell>
          <cell r="I215">
            <v>7358</v>
          </cell>
          <cell r="J215">
            <v>8923</v>
          </cell>
          <cell r="K215">
            <v>4201</v>
          </cell>
          <cell r="L215">
            <v>18883</v>
          </cell>
          <cell r="M215">
            <v>22917</v>
          </cell>
          <cell r="N215">
            <v>12029</v>
          </cell>
          <cell r="O215">
            <v>20280</v>
          </cell>
          <cell r="P215">
            <v>18048</v>
          </cell>
          <cell r="Q215">
            <v>22575</v>
          </cell>
          <cell r="R215">
            <v>2968</v>
          </cell>
          <cell r="S215">
            <v>6936</v>
          </cell>
          <cell r="T215">
            <v>33334</v>
          </cell>
          <cell r="U215">
            <v>330724</v>
          </cell>
          <cell r="V215">
            <v>26740</v>
          </cell>
          <cell r="W215">
            <v>-310</v>
          </cell>
          <cell r="X215">
            <v>356944</v>
          </cell>
          <cell r="Y215">
            <v>0.1</v>
          </cell>
          <cell r="Z215">
            <v>0</v>
          </cell>
          <cell r="AA215">
            <v>0.1</v>
          </cell>
          <cell r="AB215">
            <v>0</v>
          </cell>
          <cell r="AC215">
            <v>0.1</v>
          </cell>
          <cell r="AD215">
            <v>0</v>
          </cell>
          <cell r="AE215">
            <v>0</v>
          </cell>
          <cell r="AF215">
            <v>0</v>
          </cell>
          <cell r="AG215">
            <v>0</v>
          </cell>
          <cell r="AH215">
            <v>0</v>
          </cell>
          <cell r="AI215">
            <v>0</v>
          </cell>
          <cell r="AJ215">
            <v>0</v>
          </cell>
          <cell r="AK215">
            <v>0</v>
          </cell>
          <cell r="AL215">
            <v>0</v>
          </cell>
          <cell r="AM215">
            <v>0</v>
          </cell>
          <cell r="AN215">
            <v>-0.1</v>
          </cell>
          <cell r="AO215">
            <v>0</v>
          </cell>
          <cell r="AP215">
            <v>0</v>
          </cell>
          <cell r="AQ215">
            <v>0</v>
          </cell>
          <cell r="AR215">
            <v>0</v>
          </cell>
          <cell r="AS215">
            <v>0</v>
          </cell>
          <cell r="AT215">
            <v>-0.1</v>
          </cell>
          <cell r="AU215">
            <v>0</v>
          </cell>
          <cell r="AV215">
            <v>-0.2</v>
          </cell>
          <cell r="AW215">
            <v>0</v>
          </cell>
          <cell r="AX215">
            <v>0</v>
          </cell>
          <cell r="AY215">
            <v>0</v>
          </cell>
          <cell r="AZ215">
            <v>0</v>
          </cell>
          <cell r="BA215">
            <v>0</v>
          </cell>
          <cell r="BB215">
            <v>0</v>
          </cell>
          <cell r="BC215">
            <v>0</v>
          </cell>
          <cell r="BD215">
            <v>0.1</v>
          </cell>
          <cell r="BE215">
            <v>0</v>
          </cell>
          <cell r="BF215">
            <v>0</v>
          </cell>
          <cell r="BG215">
            <v>0</v>
          </cell>
          <cell r="BH215">
            <v>0</v>
          </cell>
          <cell r="BI215">
            <v>0</v>
          </cell>
          <cell r="BJ215">
            <v>0</v>
          </cell>
          <cell r="BK215">
            <v>0</v>
          </cell>
          <cell r="BL215">
            <v>0</v>
          </cell>
          <cell r="BM215">
            <v>0</v>
          </cell>
          <cell r="BN215">
            <v>0</v>
          </cell>
          <cell r="BO215">
            <v>-0.1</v>
          </cell>
          <cell r="BP215">
            <v>0</v>
          </cell>
          <cell r="BQ215">
            <v>0.1</v>
          </cell>
          <cell r="BR215">
            <v>-0.1</v>
          </cell>
          <cell r="BS215">
            <v>0</v>
          </cell>
          <cell r="BT215">
            <v>0</v>
          </cell>
          <cell r="BU215">
            <v>0</v>
          </cell>
          <cell r="BV215">
            <v>0</v>
          </cell>
          <cell r="BW215">
            <v>0.1</v>
          </cell>
          <cell r="BX215">
            <v>0</v>
          </cell>
          <cell r="BY215">
            <v>0</v>
          </cell>
          <cell r="BZ215">
            <v>0.6</v>
          </cell>
          <cell r="CA215">
            <v>0</v>
          </cell>
          <cell r="CB215">
            <v>0</v>
          </cell>
          <cell r="CC215">
            <v>0</v>
          </cell>
          <cell r="CD215">
            <v>0</v>
          </cell>
          <cell r="CE215">
            <v>0</v>
          </cell>
          <cell r="CF215">
            <v>0</v>
          </cell>
          <cell r="CG215">
            <v>0</v>
          </cell>
          <cell r="CH215">
            <v>0</v>
          </cell>
          <cell r="CI215">
            <v>0</v>
          </cell>
          <cell r="CJ215">
            <v>0</v>
          </cell>
          <cell r="CK215">
            <v>0.1</v>
          </cell>
          <cell r="CL215">
            <v>0</v>
          </cell>
          <cell r="CM215">
            <v>0</v>
          </cell>
          <cell r="CN215">
            <v>0</v>
          </cell>
          <cell r="CO215">
            <v>0</v>
          </cell>
          <cell r="CP215">
            <v>0</v>
          </cell>
          <cell r="CQ215">
            <v>0</v>
          </cell>
          <cell r="CR215">
            <v>0</v>
          </cell>
          <cell r="CS215">
            <v>0</v>
          </cell>
          <cell r="CT215">
            <v>0</v>
          </cell>
          <cell r="CU215">
            <v>0</v>
          </cell>
          <cell r="CV215">
            <v>0</v>
          </cell>
          <cell r="CW215">
            <v>0</v>
          </cell>
        </row>
        <row r="216">
          <cell r="B216">
            <v>4186</v>
          </cell>
          <cell r="C216">
            <v>5155</v>
          </cell>
          <cell r="D216">
            <v>9268</v>
          </cell>
          <cell r="E216">
            <v>21505</v>
          </cell>
          <cell r="F216">
            <v>8671</v>
          </cell>
          <cell r="G216">
            <v>30191</v>
          </cell>
          <cell r="H216">
            <v>1426</v>
          </cell>
          <cell r="I216">
            <v>7493</v>
          </cell>
          <cell r="J216">
            <v>8936</v>
          </cell>
          <cell r="K216">
            <v>4699</v>
          </cell>
          <cell r="L216">
            <v>20214</v>
          </cell>
          <cell r="M216">
            <v>24762</v>
          </cell>
          <cell r="N216">
            <v>12836</v>
          </cell>
          <cell r="O216">
            <v>20077</v>
          </cell>
          <cell r="P216">
            <v>18098</v>
          </cell>
          <cell r="Q216">
            <v>22688</v>
          </cell>
          <cell r="R216">
            <v>3121</v>
          </cell>
          <cell r="S216">
            <v>6861</v>
          </cell>
          <cell r="T216">
            <v>33611</v>
          </cell>
          <cell r="U216">
            <v>345405</v>
          </cell>
          <cell r="V216">
            <v>28532</v>
          </cell>
          <cell r="W216">
            <v>1689</v>
          </cell>
          <cell r="X216">
            <v>375338</v>
          </cell>
          <cell r="Y216">
            <v>0.1</v>
          </cell>
          <cell r="Z216">
            <v>0</v>
          </cell>
          <cell r="AA216">
            <v>0.1</v>
          </cell>
          <cell r="AB216">
            <v>-0.1</v>
          </cell>
          <cell r="AC216">
            <v>-0.1</v>
          </cell>
          <cell r="AD216">
            <v>0.1</v>
          </cell>
          <cell r="AE216">
            <v>0</v>
          </cell>
          <cell r="AF216">
            <v>-0.1</v>
          </cell>
          <cell r="AG216">
            <v>0</v>
          </cell>
          <cell r="AH216">
            <v>-0.1</v>
          </cell>
          <cell r="AI216">
            <v>0</v>
          </cell>
          <cell r="AJ216">
            <v>0.1</v>
          </cell>
          <cell r="AK216">
            <v>0</v>
          </cell>
          <cell r="AL216">
            <v>0</v>
          </cell>
          <cell r="AM216">
            <v>0</v>
          </cell>
          <cell r="AN216">
            <v>0</v>
          </cell>
          <cell r="AO216">
            <v>0</v>
          </cell>
          <cell r="AP216">
            <v>0</v>
          </cell>
          <cell r="AQ216">
            <v>0</v>
          </cell>
          <cell r="AR216">
            <v>0</v>
          </cell>
          <cell r="AS216">
            <v>-0.1</v>
          </cell>
          <cell r="AT216">
            <v>0.1</v>
          </cell>
          <cell r="AU216">
            <v>0.1</v>
          </cell>
          <cell r="AV216">
            <v>0.1</v>
          </cell>
          <cell r="AW216">
            <v>0</v>
          </cell>
          <cell r="AX216">
            <v>0</v>
          </cell>
          <cell r="AY216">
            <v>0</v>
          </cell>
          <cell r="AZ216">
            <v>0</v>
          </cell>
          <cell r="BA216">
            <v>0</v>
          </cell>
          <cell r="BB216">
            <v>0</v>
          </cell>
          <cell r="BC216">
            <v>0.1</v>
          </cell>
          <cell r="BD216">
            <v>0</v>
          </cell>
          <cell r="BE216">
            <v>0</v>
          </cell>
          <cell r="BF216">
            <v>0</v>
          </cell>
          <cell r="BG216">
            <v>0</v>
          </cell>
          <cell r="BH216">
            <v>0.1</v>
          </cell>
          <cell r="BI216">
            <v>0</v>
          </cell>
          <cell r="BJ216">
            <v>0.1</v>
          </cell>
          <cell r="BK216">
            <v>0</v>
          </cell>
          <cell r="BL216">
            <v>0</v>
          </cell>
          <cell r="BM216">
            <v>0</v>
          </cell>
          <cell r="BN216">
            <v>0.1</v>
          </cell>
          <cell r="BO216">
            <v>0.2</v>
          </cell>
          <cell r="BP216">
            <v>0.3</v>
          </cell>
          <cell r="BQ216">
            <v>0.1</v>
          </cell>
          <cell r="BR216">
            <v>0.1</v>
          </cell>
          <cell r="BS216">
            <v>0</v>
          </cell>
          <cell r="BT216">
            <v>0.1</v>
          </cell>
          <cell r="BU216">
            <v>0</v>
          </cell>
          <cell r="BV216">
            <v>0</v>
          </cell>
          <cell r="BW216">
            <v>0.1</v>
          </cell>
          <cell r="BX216">
            <v>0.9</v>
          </cell>
          <cell r="BY216">
            <v>0</v>
          </cell>
          <cell r="BZ216">
            <v>1</v>
          </cell>
          <cell r="CA216">
            <v>0</v>
          </cell>
          <cell r="CB216">
            <v>0.1</v>
          </cell>
          <cell r="CC216">
            <v>0</v>
          </cell>
          <cell r="CD216">
            <v>0</v>
          </cell>
          <cell r="CE216">
            <v>0</v>
          </cell>
          <cell r="CF216">
            <v>0</v>
          </cell>
          <cell r="CG216">
            <v>0</v>
          </cell>
          <cell r="CH216">
            <v>0</v>
          </cell>
          <cell r="CI216">
            <v>0</v>
          </cell>
          <cell r="CJ216">
            <v>0</v>
          </cell>
          <cell r="CK216">
            <v>0</v>
          </cell>
          <cell r="CL216">
            <v>-0.1</v>
          </cell>
          <cell r="CM216">
            <v>0</v>
          </cell>
          <cell r="CN216">
            <v>0</v>
          </cell>
          <cell r="CO216">
            <v>0</v>
          </cell>
          <cell r="CP216">
            <v>0</v>
          </cell>
          <cell r="CQ216">
            <v>0</v>
          </cell>
          <cell r="CR216">
            <v>0</v>
          </cell>
          <cell r="CS216">
            <v>-0.1</v>
          </cell>
          <cell r="CT216">
            <v>0</v>
          </cell>
          <cell r="CU216">
            <v>0</v>
          </cell>
          <cell r="CV216">
            <v>0</v>
          </cell>
          <cell r="CW216">
            <v>0</v>
          </cell>
        </row>
        <row r="217">
          <cell r="B217">
            <v>4037</v>
          </cell>
          <cell r="C217">
            <v>4828</v>
          </cell>
          <cell r="D217">
            <v>8810</v>
          </cell>
          <cell r="E217">
            <v>21578</v>
          </cell>
          <cell r="F217">
            <v>7954</v>
          </cell>
          <cell r="G217">
            <v>29527</v>
          </cell>
          <cell r="H217">
            <v>1256</v>
          </cell>
          <cell r="I217">
            <v>7274</v>
          </cell>
          <cell r="J217">
            <v>8499</v>
          </cell>
          <cell r="K217">
            <v>4329</v>
          </cell>
          <cell r="L217">
            <v>17378</v>
          </cell>
          <cell r="M217">
            <v>21609</v>
          </cell>
          <cell r="N217">
            <v>12037</v>
          </cell>
          <cell r="O217">
            <v>20344</v>
          </cell>
          <cell r="P217">
            <v>18172</v>
          </cell>
          <cell r="Q217">
            <v>22819</v>
          </cell>
          <cell r="R217">
            <v>3112</v>
          </cell>
          <cell r="S217">
            <v>6461</v>
          </cell>
          <cell r="T217">
            <v>33818</v>
          </cell>
          <cell r="U217">
            <v>321965</v>
          </cell>
          <cell r="V217">
            <v>25349</v>
          </cell>
          <cell r="W217">
            <v>-2802</v>
          </cell>
          <cell r="X217">
            <v>344351</v>
          </cell>
          <cell r="Y217">
            <v>0</v>
          </cell>
          <cell r="Z217">
            <v>0</v>
          </cell>
          <cell r="AA217">
            <v>0</v>
          </cell>
          <cell r="AB217">
            <v>0</v>
          </cell>
          <cell r="AC217">
            <v>-0.1</v>
          </cell>
          <cell r="AD217">
            <v>0</v>
          </cell>
          <cell r="AE217">
            <v>0</v>
          </cell>
          <cell r="AF217">
            <v>-0.1</v>
          </cell>
          <cell r="AG217">
            <v>0</v>
          </cell>
          <cell r="AH217">
            <v>-0.1</v>
          </cell>
          <cell r="AI217">
            <v>0</v>
          </cell>
          <cell r="AJ217">
            <v>-0.1</v>
          </cell>
          <cell r="AK217">
            <v>0</v>
          </cell>
          <cell r="AL217">
            <v>0</v>
          </cell>
          <cell r="AM217">
            <v>0</v>
          </cell>
          <cell r="AN217">
            <v>-0.1</v>
          </cell>
          <cell r="AO217">
            <v>0</v>
          </cell>
          <cell r="AP217">
            <v>0</v>
          </cell>
          <cell r="AQ217">
            <v>0</v>
          </cell>
          <cell r="AR217">
            <v>0</v>
          </cell>
          <cell r="AS217">
            <v>-0.1</v>
          </cell>
          <cell r="AT217">
            <v>0.2</v>
          </cell>
          <cell r="AU217">
            <v>0</v>
          </cell>
          <cell r="AV217">
            <v>0.1</v>
          </cell>
          <cell r="AW217">
            <v>0.1</v>
          </cell>
          <cell r="AX217">
            <v>0</v>
          </cell>
          <cell r="AY217">
            <v>0</v>
          </cell>
          <cell r="AZ217">
            <v>0</v>
          </cell>
          <cell r="BA217">
            <v>0</v>
          </cell>
          <cell r="BB217">
            <v>0</v>
          </cell>
          <cell r="BC217">
            <v>0.1</v>
          </cell>
          <cell r="BD217">
            <v>0</v>
          </cell>
          <cell r="BE217">
            <v>0</v>
          </cell>
          <cell r="BF217">
            <v>0</v>
          </cell>
          <cell r="BG217">
            <v>0</v>
          </cell>
          <cell r="BH217">
            <v>0</v>
          </cell>
          <cell r="BI217">
            <v>0.1</v>
          </cell>
          <cell r="BJ217">
            <v>0.1</v>
          </cell>
          <cell r="BK217">
            <v>0</v>
          </cell>
          <cell r="BL217">
            <v>0</v>
          </cell>
          <cell r="BM217">
            <v>0</v>
          </cell>
          <cell r="BN217">
            <v>0</v>
          </cell>
          <cell r="BO217">
            <v>-0.1</v>
          </cell>
          <cell r="BP217">
            <v>-0.1</v>
          </cell>
          <cell r="BQ217">
            <v>0</v>
          </cell>
          <cell r="BR217">
            <v>0.2</v>
          </cell>
          <cell r="BS217">
            <v>0</v>
          </cell>
          <cell r="BT217">
            <v>0.1</v>
          </cell>
          <cell r="BU217">
            <v>0</v>
          </cell>
          <cell r="BV217">
            <v>0</v>
          </cell>
          <cell r="BW217">
            <v>0.1</v>
          </cell>
          <cell r="BX217">
            <v>0.2</v>
          </cell>
          <cell r="BY217">
            <v>0</v>
          </cell>
          <cell r="BZ217">
            <v>-0.2</v>
          </cell>
          <cell r="CA217">
            <v>-0.1</v>
          </cell>
          <cell r="CB217">
            <v>0</v>
          </cell>
          <cell r="CC217">
            <v>0</v>
          </cell>
          <cell r="CD217">
            <v>-0.1</v>
          </cell>
          <cell r="CE217">
            <v>-0.1</v>
          </cell>
          <cell r="CF217">
            <v>0</v>
          </cell>
          <cell r="CG217">
            <v>0</v>
          </cell>
          <cell r="CH217">
            <v>0</v>
          </cell>
          <cell r="CI217">
            <v>0</v>
          </cell>
          <cell r="CJ217">
            <v>0</v>
          </cell>
          <cell r="CK217">
            <v>0</v>
          </cell>
          <cell r="CL217">
            <v>0.2</v>
          </cell>
          <cell r="CM217">
            <v>0</v>
          </cell>
          <cell r="CN217">
            <v>0</v>
          </cell>
          <cell r="CO217">
            <v>0</v>
          </cell>
          <cell r="CP217">
            <v>0</v>
          </cell>
          <cell r="CQ217">
            <v>0</v>
          </cell>
          <cell r="CR217">
            <v>0</v>
          </cell>
          <cell r="CS217">
            <v>0</v>
          </cell>
          <cell r="CT217">
            <v>0</v>
          </cell>
          <cell r="CU217">
            <v>0</v>
          </cell>
          <cell r="CV217">
            <v>0</v>
          </cell>
          <cell r="CW217">
            <v>0</v>
          </cell>
        </row>
        <row r="218">
          <cell r="B218">
            <v>4139</v>
          </cell>
          <cell r="C218">
            <v>5273</v>
          </cell>
          <cell r="D218">
            <v>9324</v>
          </cell>
          <cell r="E218">
            <v>21644</v>
          </cell>
          <cell r="F218">
            <v>8853</v>
          </cell>
          <cell r="G218">
            <v>30475</v>
          </cell>
          <cell r="H218">
            <v>1389</v>
          </cell>
          <cell r="I218">
            <v>7607</v>
          </cell>
          <cell r="J218">
            <v>9004</v>
          </cell>
          <cell r="K218">
            <v>4726</v>
          </cell>
          <cell r="L218">
            <v>19671</v>
          </cell>
          <cell r="M218">
            <v>24260</v>
          </cell>
          <cell r="N218">
            <v>11955</v>
          </cell>
          <cell r="O218">
            <v>20278</v>
          </cell>
          <cell r="P218">
            <v>18269</v>
          </cell>
          <cell r="Q218">
            <v>23071</v>
          </cell>
          <cell r="R218">
            <v>3111</v>
          </cell>
          <cell r="S218">
            <v>6939</v>
          </cell>
          <cell r="T218">
            <v>33956</v>
          </cell>
          <cell r="U218">
            <v>337455</v>
          </cell>
          <cell r="V218">
            <v>26543</v>
          </cell>
          <cell r="W218">
            <v>1422</v>
          </cell>
          <cell r="X218">
            <v>365270</v>
          </cell>
          <cell r="Y218">
            <v>0.1</v>
          </cell>
          <cell r="Z218">
            <v>0</v>
          </cell>
          <cell r="AA218">
            <v>0.1</v>
          </cell>
          <cell r="AB218">
            <v>0</v>
          </cell>
          <cell r="AC218">
            <v>0</v>
          </cell>
          <cell r="AD218">
            <v>0.1</v>
          </cell>
          <cell r="AE218">
            <v>0</v>
          </cell>
          <cell r="AF218">
            <v>0.1</v>
          </cell>
          <cell r="AG218">
            <v>0.1</v>
          </cell>
          <cell r="AH218">
            <v>0.2</v>
          </cell>
          <cell r="AI218">
            <v>0.1</v>
          </cell>
          <cell r="AJ218">
            <v>0.1</v>
          </cell>
          <cell r="AK218">
            <v>0.1</v>
          </cell>
          <cell r="AL218">
            <v>-0.1</v>
          </cell>
          <cell r="AM218">
            <v>0</v>
          </cell>
          <cell r="AN218">
            <v>0.2</v>
          </cell>
          <cell r="AO218">
            <v>0</v>
          </cell>
          <cell r="AP218">
            <v>0</v>
          </cell>
          <cell r="AQ218">
            <v>0</v>
          </cell>
          <cell r="AR218">
            <v>0</v>
          </cell>
          <cell r="AS218">
            <v>0</v>
          </cell>
          <cell r="AT218">
            <v>0.2</v>
          </cell>
          <cell r="AU218">
            <v>0</v>
          </cell>
          <cell r="AV218">
            <v>0.2</v>
          </cell>
          <cell r="AW218">
            <v>0</v>
          </cell>
          <cell r="AX218">
            <v>0</v>
          </cell>
          <cell r="AY218">
            <v>0.1</v>
          </cell>
          <cell r="AZ218">
            <v>0</v>
          </cell>
          <cell r="BA218">
            <v>0</v>
          </cell>
          <cell r="BB218">
            <v>0.1</v>
          </cell>
          <cell r="BC218">
            <v>0.1</v>
          </cell>
          <cell r="BD218">
            <v>0.2</v>
          </cell>
          <cell r="BE218">
            <v>0</v>
          </cell>
          <cell r="BF218">
            <v>0</v>
          </cell>
          <cell r="BG218">
            <v>0</v>
          </cell>
          <cell r="BH218">
            <v>0</v>
          </cell>
          <cell r="BI218">
            <v>0</v>
          </cell>
          <cell r="BJ218">
            <v>0.1</v>
          </cell>
          <cell r="BK218">
            <v>0</v>
          </cell>
          <cell r="BL218">
            <v>0.1</v>
          </cell>
          <cell r="BM218">
            <v>0.1</v>
          </cell>
          <cell r="BN218">
            <v>0</v>
          </cell>
          <cell r="BO218">
            <v>0.1</v>
          </cell>
          <cell r="BP218">
            <v>0.1</v>
          </cell>
          <cell r="BQ218">
            <v>-0.1</v>
          </cell>
          <cell r="BR218">
            <v>0</v>
          </cell>
          <cell r="BS218">
            <v>0</v>
          </cell>
          <cell r="BT218">
            <v>0</v>
          </cell>
          <cell r="BU218">
            <v>0</v>
          </cell>
          <cell r="BV218">
            <v>0.1</v>
          </cell>
          <cell r="BW218">
            <v>0</v>
          </cell>
          <cell r="BX218">
            <v>1.3</v>
          </cell>
          <cell r="BY218">
            <v>0.1</v>
          </cell>
          <cell r="BZ218">
            <v>1.1000000000000001</v>
          </cell>
          <cell r="CA218">
            <v>0</v>
          </cell>
          <cell r="CB218">
            <v>-0.1</v>
          </cell>
          <cell r="CC218">
            <v>0</v>
          </cell>
          <cell r="CD218">
            <v>0</v>
          </cell>
          <cell r="CE218">
            <v>0</v>
          </cell>
          <cell r="CF218">
            <v>0</v>
          </cell>
          <cell r="CG218">
            <v>0</v>
          </cell>
          <cell r="CH218">
            <v>0</v>
          </cell>
          <cell r="CI218">
            <v>0</v>
          </cell>
          <cell r="CJ218">
            <v>0</v>
          </cell>
          <cell r="CK218">
            <v>0</v>
          </cell>
          <cell r="CL218">
            <v>-0.1</v>
          </cell>
          <cell r="CM218">
            <v>-0.1</v>
          </cell>
          <cell r="CN218">
            <v>0</v>
          </cell>
          <cell r="CO218">
            <v>0</v>
          </cell>
          <cell r="CP218">
            <v>0</v>
          </cell>
          <cell r="CQ218">
            <v>0</v>
          </cell>
          <cell r="CR218">
            <v>0</v>
          </cell>
          <cell r="CS218">
            <v>0</v>
          </cell>
          <cell r="CT218">
            <v>0</v>
          </cell>
          <cell r="CU218">
            <v>-0.1</v>
          </cell>
          <cell r="CV218">
            <v>0</v>
          </cell>
          <cell r="CW218">
            <v>0</v>
          </cell>
        </row>
        <row r="219">
          <cell r="B219">
            <v>4204</v>
          </cell>
          <cell r="C219">
            <v>4923</v>
          </cell>
          <cell r="D219">
            <v>9075</v>
          </cell>
          <cell r="E219">
            <v>21936</v>
          </cell>
          <cell r="F219">
            <v>8680</v>
          </cell>
          <cell r="G219">
            <v>30615</v>
          </cell>
          <cell r="H219">
            <v>1586</v>
          </cell>
          <cell r="I219">
            <v>7644</v>
          </cell>
          <cell r="J219">
            <v>9299</v>
          </cell>
          <cell r="K219">
            <v>4705</v>
          </cell>
          <cell r="L219">
            <v>19704</v>
          </cell>
          <cell r="M219">
            <v>24275</v>
          </cell>
          <cell r="N219">
            <v>11828</v>
          </cell>
          <cell r="O219">
            <v>20574</v>
          </cell>
          <cell r="P219">
            <v>18377</v>
          </cell>
          <cell r="Q219">
            <v>23461</v>
          </cell>
          <cell r="R219">
            <v>3177</v>
          </cell>
          <cell r="S219">
            <v>7037</v>
          </cell>
          <cell r="T219">
            <v>33999</v>
          </cell>
          <cell r="U219">
            <v>342788</v>
          </cell>
          <cell r="V219">
            <v>27399</v>
          </cell>
          <cell r="W219">
            <v>-2438</v>
          </cell>
          <cell r="X219">
            <v>367543</v>
          </cell>
          <cell r="Y219">
            <v>0</v>
          </cell>
          <cell r="Z219">
            <v>0</v>
          </cell>
          <cell r="AA219">
            <v>0</v>
          </cell>
          <cell r="AB219">
            <v>0.1</v>
          </cell>
          <cell r="AC219">
            <v>0</v>
          </cell>
          <cell r="AD219">
            <v>0.1</v>
          </cell>
          <cell r="AE219">
            <v>0</v>
          </cell>
          <cell r="AF219">
            <v>0.1</v>
          </cell>
          <cell r="AG219">
            <v>0</v>
          </cell>
          <cell r="AH219">
            <v>0.1</v>
          </cell>
          <cell r="AI219">
            <v>0</v>
          </cell>
          <cell r="AJ219">
            <v>0</v>
          </cell>
          <cell r="AK219">
            <v>0</v>
          </cell>
          <cell r="AL219">
            <v>0.1</v>
          </cell>
          <cell r="AM219">
            <v>0</v>
          </cell>
          <cell r="AN219">
            <v>0.1</v>
          </cell>
          <cell r="AO219">
            <v>0</v>
          </cell>
          <cell r="AP219">
            <v>0</v>
          </cell>
          <cell r="AQ219">
            <v>0</v>
          </cell>
          <cell r="AR219">
            <v>0</v>
          </cell>
          <cell r="AS219">
            <v>0</v>
          </cell>
          <cell r="AT219">
            <v>0.4</v>
          </cell>
          <cell r="AU219">
            <v>0.1</v>
          </cell>
          <cell r="AV219">
            <v>0.5</v>
          </cell>
          <cell r="AW219">
            <v>0.1</v>
          </cell>
          <cell r="AX219">
            <v>0.1</v>
          </cell>
          <cell r="AY219">
            <v>0.1</v>
          </cell>
          <cell r="AZ219">
            <v>0</v>
          </cell>
          <cell r="BA219">
            <v>0</v>
          </cell>
          <cell r="BB219">
            <v>0</v>
          </cell>
          <cell r="BC219">
            <v>-0.1</v>
          </cell>
          <cell r="BD219">
            <v>-0.1</v>
          </cell>
          <cell r="BE219">
            <v>0</v>
          </cell>
          <cell r="BF219">
            <v>0</v>
          </cell>
          <cell r="BG219">
            <v>0</v>
          </cell>
          <cell r="BH219">
            <v>0.1</v>
          </cell>
          <cell r="BI219">
            <v>0</v>
          </cell>
          <cell r="BJ219">
            <v>0.1</v>
          </cell>
          <cell r="BK219">
            <v>0</v>
          </cell>
          <cell r="BL219">
            <v>0</v>
          </cell>
          <cell r="BM219">
            <v>0</v>
          </cell>
          <cell r="BN219">
            <v>0.1</v>
          </cell>
          <cell r="BO219">
            <v>0</v>
          </cell>
          <cell r="BP219">
            <v>0.1</v>
          </cell>
          <cell r="BQ219">
            <v>-0.1</v>
          </cell>
          <cell r="BR219">
            <v>0</v>
          </cell>
          <cell r="BS219">
            <v>0</v>
          </cell>
          <cell r="BT219">
            <v>0</v>
          </cell>
          <cell r="BU219">
            <v>0</v>
          </cell>
          <cell r="BV219">
            <v>0</v>
          </cell>
          <cell r="BW219">
            <v>0</v>
          </cell>
          <cell r="BX219">
            <v>1.3</v>
          </cell>
          <cell r="BY219">
            <v>0</v>
          </cell>
          <cell r="BZ219">
            <v>1.3</v>
          </cell>
          <cell r="CA219">
            <v>0.1</v>
          </cell>
          <cell r="CB219">
            <v>0.1</v>
          </cell>
          <cell r="CC219">
            <v>0</v>
          </cell>
          <cell r="CD219">
            <v>0</v>
          </cell>
          <cell r="CE219">
            <v>0</v>
          </cell>
          <cell r="CF219">
            <v>0</v>
          </cell>
          <cell r="CG219">
            <v>0</v>
          </cell>
          <cell r="CH219">
            <v>-0.1</v>
          </cell>
          <cell r="CI219">
            <v>0</v>
          </cell>
          <cell r="CJ219">
            <v>0</v>
          </cell>
          <cell r="CK219">
            <v>0</v>
          </cell>
          <cell r="CL219">
            <v>0</v>
          </cell>
          <cell r="CM219">
            <v>-0.1</v>
          </cell>
          <cell r="CN219">
            <v>0</v>
          </cell>
          <cell r="CO219">
            <v>0</v>
          </cell>
          <cell r="CP219">
            <v>0</v>
          </cell>
          <cell r="CQ219">
            <v>0</v>
          </cell>
          <cell r="CR219">
            <v>0</v>
          </cell>
          <cell r="CS219">
            <v>0</v>
          </cell>
          <cell r="CT219">
            <v>0</v>
          </cell>
          <cell r="CU219">
            <v>0</v>
          </cell>
          <cell r="CV219">
            <v>0</v>
          </cell>
          <cell r="CW219">
            <v>0</v>
          </cell>
        </row>
        <row r="220">
          <cell r="B220">
            <v>4300</v>
          </cell>
          <cell r="C220">
            <v>5154</v>
          </cell>
          <cell r="D220">
            <v>9390</v>
          </cell>
          <cell r="E220">
            <v>22439</v>
          </cell>
          <cell r="F220">
            <v>9196</v>
          </cell>
          <cell r="G220">
            <v>31617</v>
          </cell>
          <cell r="H220">
            <v>1546</v>
          </cell>
          <cell r="I220">
            <v>8034</v>
          </cell>
          <cell r="J220">
            <v>9603</v>
          </cell>
          <cell r="K220">
            <v>5078</v>
          </cell>
          <cell r="L220">
            <v>19994</v>
          </cell>
          <cell r="M220">
            <v>24962</v>
          </cell>
          <cell r="N220">
            <v>12585</v>
          </cell>
          <cell r="O220">
            <v>21080</v>
          </cell>
          <cell r="P220">
            <v>18449</v>
          </cell>
          <cell r="Q220">
            <v>23247</v>
          </cell>
          <cell r="R220">
            <v>3293</v>
          </cell>
          <cell r="S220">
            <v>7296</v>
          </cell>
          <cell r="T220">
            <v>34088</v>
          </cell>
          <cell r="U220">
            <v>357365</v>
          </cell>
          <cell r="V220">
            <v>28861</v>
          </cell>
          <cell r="W220">
            <v>1532</v>
          </cell>
          <cell r="X220">
            <v>387507</v>
          </cell>
          <cell r="Y220">
            <v>-0.1</v>
          </cell>
          <cell r="Z220">
            <v>0</v>
          </cell>
          <cell r="AA220">
            <v>-0.1</v>
          </cell>
          <cell r="AB220">
            <v>0</v>
          </cell>
          <cell r="AC220">
            <v>0.1</v>
          </cell>
          <cell r="AD220">
            <v>0.1</v>
          </cell>
          <cell r="AE220">
            <v>0</v>
          </cell>
          <cell r="AF220">
            <v>0.1</v>
          </cell>
          <cell r="AG220">
            <v>0</v>
          </cell>
          <cell r="AH220">
            <v>0.1</v>
          </cell>
          <cell r="AI220">
            <v>0</v>
          </cell>
          <cell r="AJ220">
            <v>-0.1</v>
          </cell>
          <cell r="AK220">
            <v>0.1</v>
          </cell>
          <cell r="AL220">
            <v>-0.1</v>
          </cell>
          <cell r="AM220">
            <v>-0.1</v>
          </cell>
          <cell r="AN220">
            <v>-0.1</v>
          </cell>
          <cell r="AO220">
            <v>0</v>
          </cell>
          <cell r="AP220">
            <v>0</v>
          </cell>
          <cell r="AQ220">
            <v>0</v>
          </cell>
          <cell r="AR220">
            <v>0</v>
          </cell>
          <cell r="AS220">
            <v>0</v>
          </cell>
          <cell r="AT220">
            <v>0.1</v>
          </cell>
          <cell r="AU220">
            <v>-0.2</v>
          </cell>
          <cell r="AV220">
            <v>-0.1</v>
          </cell>
          <cell r="AW220">
            <v>0</v>
          </cell>
          <cell r="AX220">
            <v>0</v>
          </cell>
          <cell r="AY220">
            <v>-0.1</v>
          </cell>
          <cell r="AZ220">
            <v>0</v>
          </cell>
          <cell r="BA220">
            <v>0</v>
          </cell>
          <cell r="BB220">
            <v>0</v>
          </cell>
          <cell r="BC220">
            <v>0.1</v>
          </cell>
          <cell r="BD220">
            <v>0.1</v>
          </cell>
          <cell r="BE220">
            <v>0</v>
          </cell>
          <cell r="BF220">
            <v>0</v>
          </cell>
          <cell r="BG220">
            <v>0</v>
          </cell>
          <cell r="BH220">
            <v>0.1</v>
          </cell>
          <cell r="BI220">
            <v>0</v>
          </cell>
          <cell r="BJ220">
            <v>0.1</v>
          </cell>
          <cell r="BK220">
            <v>0</v>
          </cell>
          <cell r="BL220">
            <v>0.1</v>
          </cell>
          <cell r="BM220">
            <v>0</v>
          </cell>
          <cell r="BN220">
            <v>0.1</v>
          </cell>
          <cell r="BO220">
            <v>-0.1</v>
          </cell>
          <cell r="BP220">
            <v>0</v>
          </cell>
          <cell r="BQ220">
            <v>0.1</v>
          </cell>
          <cell r="BR220">
            <v>0.1</v>
          </cell>
          <cell r="BS220">
            <v>0</v>
          </cell>
          <cell r="BT220">
            <v>0</v>
          </cell>
          <cell r="BU220">
            <v>0</v>
          </cell>
          <cell r="BV220">
            <v>0.1</v>
          </cell>
          <cell r="BW220">
            <v>0</v>
          </cell>
          <cell r="BX220">
            <v>0.5</v>
          </cell>
          <cell r="BY220">
            <v>0</v>
          </cell>
          <cell r="BZ220">
            <v>1.1000000000000001</v>
          </cell>
          <cell r="CA220">
            <v>0</v>
          </cell>
          <cell r="CB220">
            <v>0</v>
          </cell>
          <cell r="CC220">
            <v>0</v>
          </cell>
          <cell r="CD220">
            <v>0</v>
          </cell>
          <cell r="CE220">
            <v>0</v>
          </cell>
          <cell r="CF220">
            <v>0</v>
          </cell>
          <cell r="CG220">
            <v>0</v>
          </cell>
          <cell r="CH220">
            <v>0</v>
          </cell>
          <cell r="CI220">
            <v>0</v>
          </cell>
          <cell r="CJ220">
            <v>0</v>
          </cell>
          <cell r="CK220">
            <v>0</v>
          </cell>
          <cell r="CL220">
            <v>0</v>
          </cell>
          <cell r="CM220">
            <v>0.1</v>
          </cell>
          <cell r="CN220">
            <v>0</v>
          </cell>
          <cell r="CO220">
            <v>0</v>
          </cell>
          <cell r="CP220">
            <v>0</v>
          </cell>
          <cell r="CQ220">
            <v>0</v>
          </cell>
          <cell r="CR220">
            <v>0</v>
          </cell>
          <cell r="CS220">
            <v>-0.1</v>
          </cell>
          <cell r="CT220">
            <v>0</v>
          </cell>
          <cell r="CU220">
            <v>0</v>
          </cell>
          <cell r="CV220">
            <v>0</v>
          </cell>
          <cell r="CW220">
            <v>0</v>
          </cell>
        </row>
        <row r="221">
          <cell r="B221">
            <v>4206</v>
          </cell>
          <cell r="C221">
            <v>4685</v>
          </cell>
          <cell r="D221">
            <v>8858</v>
          </cell>
          <cell r="E221">
            <v>22769</v>
          </cell>
          <cell r="F221">
            <v>8363</v>
          </cell>
          <cell r="G221">
            <v>31180</v>
          </cell>
          <cell r="H221">
            <v>1383</v>
          </cell>
          <cell r="I221">
            <v>7936</v>
          </cell>
          <cell r="J221">
            <v>9279</v>
          </cell>
          <cell r="K221">
            <v>4500</v>
          </cell>
          <cell r="L221">
            <v>18440</v>
          </cell>
          <cell r="M221">
            <v>22854</v>
          </cell>
          <cell r="N221">
            <v>12069</v>
          </cell>
          <cell r="O221">
            <v>21190</v>
          </cell>
          <cell r="P221">
            <v>18521</v>
          </cell>
          <cell r="Q221">
            <v>23085</v>
          </cell>
          <cell r="R221">
            <v>3044</v>
          </cell>
          <cell r="S221">
            <v>7116</v>
          </cell>
          <cell r="T221">
            <v>34189</v>
          </cell>
          <cell r="U221">
            <v>337538</v>
          </cell>
          <cell r="V221">
            <v>25888</v>
          </cell>
          <cell r="W221">
            <v>-2597</v>
          </cell>
          <cell r="X221">
            <v>360771</v>
          </cell>
          <cell r="Y221">
            <v>0.1</v>
          </cell>
          <cell r="Z221">
            <v>0</v>
          </cell>
          <cell r="AA221">
            <v>0.1</v>
          </cell>
          <cell r="AB221">
            <v>0</v>
          </cell>
          <cell r="AC221">
            <v>-0.1</v>
          </cell>
          <cell r="AD221">
            <v>0</v>
          </cell>
          <cell r="AE221">
            <v>0</v>
          </cell>
          <cell r="AF221">
            <v>0</v>
          </cell>
          <cell r="AG221">
            <v>0</v>
          </cell>
          <cell r="AH221">
            <v>0</v>
          </cell>
          <cell r="AI221">
            <v>-0.1</v>
          </cell>
          <cell r="AJ221">
            <v>0</v>
          </cell>
          <cell r="AK221">
            <v>0</v>
          </cell>
          <cell r="AL221">
            <v>0.1</v>
          </cell>
          <cell r="AM221">
            <v>0</v>
          </cell>
          <cell r="AN221">
            <v>0</v>
          </cell>
          <cell r="AO221">
            <v>0</v>
          </cell>
          <cell r="AP221">
            <v>0</v>
          </cell>
          <cell r="AQ221">
            <v>0</v>
          </cell>
          <cell r="AR221">
            <v>0</v>
          </cell>
          <cell r="AS221">
            <v>0</v>
          </cell>
          <cell r="AT221">
            <v>0.4</v>
          </cell>
          <cell r="AU221">
            <v>0</v>
          </cell>
          <cell r="AV221">
            <v>0.3</v>
          </cell>
          <cell r="AW221">
            <v>0.1</v>
          </cell>
          <cell r="AX221">
            <v>0</v>
          </cell>
          <cell r="AY221">
            <v>0</v>
          </cell>
          <cell r="AZ221">
            <v>0</v>
          </cell>
          <cell r="BA221">
            <v>0</v>
          </cell>
          <cell r="BB221">
            <v>0</v>
          </cell>
          <cell r="BC221">
            <v>0.1</v>
          </cell>
          <cell r="BD221">
            <v>0.1</v>
          </cell>
          <cell r="BE221">
            <v>0</v>
          </cell>
          <cell r="BF221">
            <v>0</v>
          </cell>
          <cell r="BG221">
            <v>0</v>
          </cell>
          <cell r="BH221">
            <v>0.1</v>
          </cell>
          <cell r="BI221">
            <v>0</v>
          </cell>
          <cell r="BJ221">
            <v>0.1</v>
          </cell>
          <cell r="BK221">
            <v>0</v>
          </cell>
          <cell r="BL221">
            <v>0.1</v>
          </cell>
          <cell r="BM221">
            <v>0.1</v>
          </cell>
          <cell r="BN221">
            <v>-0.1</v>
          </cell>
          <cell r="BO221">
            <v>0.3</v>
          </cell>
          <cell r="BP221">
            <v>0.2</v>
          </cell>
          <cell r="BQ221">
            <v>0.1</v>
          </cell>
          <cell r="BR221">
            <v>0.1</v>
          </cell>
          <cell r="BS221">
            <v>0</v>
          </cell>
          <cell r="BT221">
            <v>0</v>
          </cell>
          <cell r="BU221">
            <v>0</v>
          </cell>
          <cell r="BV221">
            <v>0</v>
          </cell>
          <cell r="BW221">
            <v>0</v>
          </cell>
          <cell r="BX221">
            <v>1.3</v>
          </cell>
          <cell r="BY221">
            <v>0</v>
          </cell>
          <cell r="BZ221">
            <v>1</v>
          </cell>
          <cell r="CA221">
            <v>0</v>
          </cell>
          <cell r="CB221">
            <v>0</v>
          </cell>
          <cell r="CC221">
            <v>0</v>
          </cell>
          <cell r="CD221">
            <v>0</v>
          </cell>
          <cell r="CE221">
            <v>0</v>
          </cell>
          <cell r="CF221">
            <v>0</v>
          </cell>
          <cell r="CG221">
            <v>0</v>
          </cell>
          <cell r="CH221">
            <v>0</v>
          </cell>
          <cell r="CI221">
            <v>0</v>
          </cell>
          <cell r="CJ221">
            <v>0</v>
          </cell>
          <cell r="CK221">
            <v>0</v>
          </cell>
          <cell r="CL221">
            <v>0</v>
          </cell>
          <cell r="CM221">
            <v>0.1</v>
          </cell>
          <cell r="CN221">
            <v>0</v>
          </cell>
          <cell r="CO221">
            <v>0</v>
          </cell>
          <cell r="CP221">
            <v>0</v>
          </cell>
          <cell r="CQ221">
            <v>0</v>
          </cell>
          <cell r="CR221">
            <v>0</v>
          </cell>
          <cell r="CS221">
            <v>0.1</v>
          </cell>
          <cell r="CT221">
            <v>0</v>
          </cell>
          <cell r="CU221">
            <v>0</v>
          </cell>
          <cell r="CV221">
            <v>0</v>
          </cell>
          <cell r="CW221">
            <v>0</v>
          </cell>
        </row>
        <row r="222">
          <cell r="B222">
            <v>4210</v>
          </cell>
          <cell r="C222">
            <v>5205</v>
          </cell>
          <cell r="D222">
            <v>9337</v>
          </cell>
          <cell r="E222">
            <v>23114</v>
          </cell>
          <cell r="F222">
            <v>9097</v>
          </cell>
          <cell r="G222">
            <v>32221</v>
          </cell>
          <cell r="H222">
            <v>1615</v>
          </cell>
          <cell r="I222">
            <v>8153</v>
          </cell>
          <cell r="J222">
            <v>9800</v>
          </cell>
          <cell r="K222">
            <v>5478</v>
          </cell>
          <cell r="L222">
            <v>20446</v>
          </cell>
          <cell r="M222">
            <v>25854</v>
          </cell>
          <cell r="N222">
            <v>12118</v>
          </cell>
          <cell r="O222">
            <v>20729</v>
          </cell>
          <cell r="P222">
            <v>18592</v>
          </cell>
          <cell r="Q222">
            <v>23785</v>
          </cell>
          <cell r="R222">
            <v>3102</v>
          </cell>
          <cell r="S222">
            <v>6984</v>
          </cell>
          <cell r="T222">
            <v>34301</v>
          </cell>
          <cell r="U222">
            <v>352029</v>
          </cell>
          <cell r="V222">
            <v>26683</v>
          </cell>
          <cell r="W222">
            <v>3503</v>
          </cell>
          <cell r="X222">
            <v>382201</v>
          </cell>
          <cell r="Y222">
            <v>-0.1</v>
          </cell>
          <cell r="Z222">
            <v>0</v>
          </cell>
          <cell r="AA222">
            <v>-0.1</v>
          </cell>
          <cell r="AB222">
            <v>0</v>
          </cell>
          <cell r="AC222">
            <v>0.1</v>
          </cell>
          <cell r="AD222">
            <v>0</v>
          </cell>
          <cell r="AE222">
            <v>0</v>
          </cell>
          <cell r="AF222">
            <v>0.1</v>
          </cell>
          <cell r="AG222">
            <v>0.1</v>
          </cell>
          <cell r="AH222">
            <v>0.1</v>
          </cell>
          <cell r="AI222">
            <v>0</v>
          </cell>
          <cell r="AJ222">
            <v>-0.1</v>
          </cell>
          <cell r="AK222">
            <v>-0.1</v>
          </cell>
          <cell r="AL222">
            <v>0</v>
          </cell>
          <cell r="AM222">
            <v>0</v>
          </cell>
          <cell r="AN222">
            <v>-0.3</v>
          </cell>
          <cell r="AO222">
            <v>0</v>
          </cell>
          <cell r="AP222">
            <v>0</v>
          </cell>
          <cell r="AQ222">
            <v>0</v>
          </cell>
          <cell r="AR222">
            <v>0</v>
          </cell>
          <cell r="AS222">
            <v>-0.1</v>
          </cell>
          <cell r="AT222">
            <v>0.2</v>
          </cell>
          <cell r="AU222">
            <v>0</v>
          </cell>
          <cell r="AV222">
            <v>0.1</v>
          </cell>
          <cell r="AW222">
            <v>0.1</v>
          </cell>
          <cell r="AX222">
            <v>0.1</v>
          </cell>
          <cell r="AY222">
            <v>0</v>
          </cell>
          <cell r="AZ222">
            <v>0</v>
          </cell>
          <cell r="BA222">
            <v>0</v>
          </cell>
          <cell r="BB222">
            <v>0</v>
          </cell>
          <cell r="BC222">
            <v>0.1</v>
          </cell>
          <cell r="BD222">
            <v>0.1</v>
          </cell>
          <cell r="BE222">
            <v>0</v>
          </cell>
          <cell r="BF222">
            <v>0</v>
          </cell>
          <cell r="BG222">
            <v>0</v>
          </cell>
          <cell r="BH222">
            <v>0.1</v>
          </cell>
          <cell r="BI222">
            <v>0</v>
          </cell>
          <cell r="BJ222">
            <v>0.1</v>
          </cell>
          <cell r="BK222">
            <v>0</v>
          </cell>
          <cell r="BL222">
            <v>0</v>
          </cell>
          <cell r="BM222">
            <v>0.1</v>
          </cell>
          <cell r="BN222">
            <v>0.1</v>
          </cell>
          <cell r="BO222">
            <v>0</v>
          </cell>
          <cell r="BP222">
            <v>0.2</v>
          </cell>
          <cell r="BQ222">
            <v>-0.1</v>
          </cell>
          <cell r="BR222">
            <v>-0.1</v>
          </cell>
          <cell r="BS222">
            <v>0</v>
          </cell>
          <cell r="BT222">
            <v>0.1</v>
          </cell>
          <cell r="BU222">
            <v>0</v>
          </cell>
          <cell r="BV222">
            <v>-0.1</v>
          </cell>
          <cell r="BW222">
            <v>0</v>
          </cell>
          <cell r="BX222">
            <v>0.6</v>
          </cell>
          <cell r="BY222">
            <v>0</v>
          </cell>
          <cell r="BZ222">
            <v>1</v>
          </cell>
          <cell r="CA222">
            <v>-0.1</v>
          </cell>
          <cell r="CB222">
            <v>-0.2</v>
          </cell>
          <cell r="CC222">
            <v>-0.1</v>
          </cell>
          <cell r="CD222">
            <v>0</v>
          </cell>
          <cell r="CE222">
            <v>0</v>
          </cell>
          <cell r="CF222">
            <v>0</v>
          </cell>
          <cell r="CG222">
            <v>0</v>
          </cell>
          <cell r="CH222">
            <v>0.1</v>
          </cell>
          <cell r="CI222">
            <v>0</v>
          </cell>
          <cell r="CJ222">
            <v>0</v>
          </cell>
          <cell r="CK222">
            <v>0</v>
          </cell>
          <cell r="CL222">
            <v>-0.1</v>
          </cell>
          <cell r="CM222">
            <v>-0.1</v>
          </cell>
          <cell r="CN222">
            <v>0</v>
          </cell>
          <cell r="CO222">
            <v>0</v>
          </cell>
          <cell r="CP222">
            <v>0</v>
          </cell>
          <cell r="CQ222">
            <v>0</v>
          </cell>
          <cell r="CR222">
            <v>0.1</v>
          </cell>
          <cell r="CS222">
            <v>0</v>
          </cell>
          <cell r="CT222">
            <v>0</v>
          </cell>
          <cell r="CU222">
            <v>-0.1</v>
          </cell>
          <cell r="CV222">
            <v>0</v>
          </cell>
          <cell r="CW222">
            <v>0</v>
          </cell>
        </row>
        <row r="223">
          <cell r="B223">
            <v>4226</v>
          </cell>
          <cell r="C223">
            <v>4857</v>
          </cell>
          <cell r="D223">
            <v>9034</v>
          </cell>
          <cell r="E223">
            <v>23220</v>
          </cell>
          <cell r="F223">
            <v>8879</v>
          </cell>
          <cell r="G223">
            <v>32111</v>
          </cell>
          <cell r="H223">
            <v>1759</v>
          </cell>
          <cell r="I223">
            <v>8212</v>
          </cell>
          <cell r="J223">
            <v>10024</v>
          </cell>
          <cell r="K223">
            <v>5318</v>
          </cell>
          <cell r="L223">
            <v>19985</v>
          </cell>
          <cell r="M223">
            <v>25253</v>
          </cell>
          <cell r="N223">
            <v>12157</v>
          </cell>
          <cell r="O223">
            <v>20586</v>
          </cell>
          <cell r="P223">
            <v>18666</v>
          </cell>
          <cell r="Q223">
            <v>24367</v>
          </cell>
          <cell r="R223">
            <v>3070</v>
          </cell>
          <cell r="S223">
            <v>6939</v>
          </cell>
          <cell r="T223">
            <v>34410</v>
          </cell>
          <cell r="U223">
            <v>354025</v>
          </cell>
          <cell r="V223">
            <v>27923</v>
          </cell>
          <cell r="W223">
            <v>-755</v>
          </cell>
          <cell r="X223">
            <v>381027</v>
          </cell>
          <cell r="Y223">
            <v>0</v>
          </cell>
          <cell r="Z223">
            <v>0</v>
          </cell>
          <cell r="AA223">
            <v>0</v>
          </cell>
          <cell r="AB223">
            <v>0.1</v>
          </cell>
          <cell r="AC223">
            <v>0.1</v>
          </cell>
          <cell r="AD223">
            <v>0</v>
          </cell>
          <cell r="AE223">
            <v>0</v>
          </cell>
          <cell r="AF223">
            <v>0.2</v>
          </cell>
          <cell r="AG223">
            <v>0</v>
          </cell>
          <cell r="AH223">
            <v>0.2</v>
          </cell>
          <cell r="AI223">
            <v>0.1</v>
          </cell>
          <cell r="AJ223">
            <v>0</v>
          </cell>
          <cell r="AK223">
            <v>0</v>
          </cell>
          <cell r="AL223">
            <v>0</v>
          </cell>
          <cell r="AM223">
            <v>0</v>
          </cell>
          <cell r="AN223">
            <v>0.1</v>
          </cell>
          <cell r="AO223">
            <v>0</v>
          </cell>
          <cell r="AP223">
            <v>0</v>
          </cell>
          <cell r="AQ223">
            <v>0</v>
          </cell>
          <cell r="AR223">
            <v>0</v>
          </cell>
          <cell r="AS223">
            <v>0</v>
          </cell>
          <cell r="AT223">
            <v>0</v>
          </cell>
          <cell r="AU223">
            <v>0.1</v>
          </cell>
          <cell r="AV223">
            <v>0.1</v>
          </cell>
          <cell r="AW223">
            <v>0.1</v>
          </cell>
          <cell r="AX223">
            <v>0</v>
          </cell>
          <cell r="AY223">
            <v>0</v>
          </cell>
          <cell r="AZ223">
            <v>0</v>
          </cell>
          <cell r="BA223">
            <v>0</v>
          </cell>
          <cell r="BB223">
            <v>0</v>
          </cell>
          <cell r="BC223">
            <v>0</v>
          </cell>
          <cell r="BD223">
            <v>-0.1</v>
          </cell>
          <cell r="BE223">
            <v>0</v>
          </cell>
          <cell r="BF223">
            <v>0</v>
          </cell>
          <cell r="BG223">
            <v>0</v>
          </cell>
          <cell r="BH223">
            <v>0</v>
          </cell>
          <cell r="BI223">
            <v>0</v>
          </cell>
          <cell r="BJ223">
            <v>0</v>
          </cell>
          <cell r="BK223">
            <v>0</v>
          </cell>
          <cell r="BL223">
            <v>0</v>
          </cell>
          <cell r="BM223">
            <v>0</v>
          </cell>
          <cell r="BN223">
            <v>0</v>
          </cell>
          <cell r="BO223">
            <v>-0.1</v>
          </cell>
          <cell r="BP223">
            <v>-0.1</v>
          </cell>
          <cell r="BQ223">
            <v>0</v>
          </cell>
          <cell r="BR223">
            <v>0</v>
          </cell>
          <cell r="BS223">
            <v>0</v>
          </cell>
          <cell r="BT223">
            <v>0.1</v>
          </cell>
          <cell r="BU223">
            <v>0</v>
          </cell>
          <cell r="BV223">
            <v>0</v>
          </cell>
          <cell r="BW223">
            <v>0</v>
          </cell>
          <cell r="BX223">
            <v>0.6</v>
          </cell>
          <cell r="BY223">
            <v>0.1</v>
          </cell>
          <cell r="BZ223">
            <v>0.4</v>
          </cell>
          <cell r="CA223">
            <v>0.1</v>
          </cell>
          <cell r="CB223">
            <v>0.2</v>
          </cell>
          <cell r="CC223">
            <v>0</v>
          </cell>
          <cell r="CD223">
            <v>0</v>
          </cell>
          <cell r="CE223">
            <v>0</v>
          </cell>
          <cell r="CF223">
            <v>-0.1</v>
          </cell>
          <cell r="CG223">
            <v>0</v>
          </cell>
          <cell r="CH223">
            <v>0</v>
          </cell>
          <cell r="CI223">
            <v>0</v>
          </cell>
          <cell r="CJ223">
            <v>0</v>
          </cell>
          <cell r="CK223">
            <v>0</v>
          </cell>
          <cell r="CL223">
            <v>0</v>
          </cell>
          <cell r="CM223">
            <v>-0.1</v>
          </cell>
          <cell r="CN223">
            <v>0</v>
          </cell>
          <cell r="CO223">
            <v>0</v>
          </cell>
          <cell r="CP223">
            <v>0</v>
          </cell>
          <cell r="CQ223">
            <v>-0.1</v>
          </cell>
          <cell r="CR223">
            <v>0</v>
          </cell>
          <cell r="CS223">
            <v>0.1</v>
          </cell>
          <cell r="CT223">
            <v>0</v>
          </cell>
          <cell r="CU223">
            <v>0</v>
          </cell>
          <cell r="CV223">
            <v>0</v>
          </cell>
          <cell r="CW223">
            <v>0</v>
          </cell>
        </row>
        <row r="224">
          <cell r="B224">
            <v>4479</v>
          </cell>
          <cell r="C224">
            <v>4805</v>
          </cell>
          <cell r="D224">
            <v>9261</v>
          </cell>
          <cell r="E224">
            <v>23210</v>
          </cell>
          <cell r="F224">
            <v>9738</v>
          </cell>
          <cell r="G224">
            <v>32948</v>
          </cell>
          <cell r="H224">
            <v>1866</v>
          </cell>
          <cell r="I224">
            <v>8514</v>
          </cell>
          <cell r="J224">
            <v>10443</v>
          </cell>
          <cell r="K224">
            <v>5422</v>
          </cell>
          <cell r="L224">
            <v>21452</v>
          </cell>
          <cell r="M224">
            <v>26843</v>
          </cell>
          <cell r="N224">
            <v>12399</v>
          </cell>
          <cell r="O224">
            <v>20952</v>
          </cell>
          <cell r="P224">
            <v>18731</v>
          </cell>
          <cell r="Q224">
            <v>24329</v>
          </cell>
          <cell r="R224">
            <v>3255</v>
          </cell>
          <cell r="S224">
            <v>6914</v>
          </cell>
          <cell r="T224">
            <v>34507</v>
          </cell>
          <cell r="U224">
            <v>368028</v>
          </cell>
          <cell r="V224">
            <v>29227</v>
          </cell>
          <cell r="W224">
            <v>1150</v>
          </cell>
          <cell r="X224">
            <v>398204</v>
          </cell>
          <cell r="Y224">
            <v>0</v>
          </cell>
          <cell r="Z224">
            <v>0</v>
          </cell>
          <cell r="AA224">
            <v>0</v>
          </cell>
          <cell r="AB224">
            <v>0.1</v>
          </cell>
          <cell r="AC224">
            <v>-0.1</v>
          </cell>
          <cell r="AD224">
            <v>0</v>
          </cell>
          <cell r="AE224">
            <v>0</v>
          </cell>
          <cell r="AF224">
            <v>0.1</v>
          </cell>
          <cell r="AG224">
            <v>-0.1</v>
          </cell>
          <cell r="AH224">
            <v>0.1</v>
          </cell>
          <cell r="AI224">
            <v>0</v>
          </cell>
          <cell r="AJ224">
            <v>0</v>
          </cell>
          <cell r="AK224">
            <v>-0.1</v>
          </cell>
          <cell r="AL224">
            <v>0</v>
          </cell>
          <cell r="AM224">
            <v>0</v>
          </cell>
          <cell r="AN224">
            <v>-0.1</v>
          </cell>
          <cell r="AO224">
            <v>0</v>
          </cell>
          <cell r="AP224">
            <v>0</v>
          </cell>
          <cell r="AQ224">
            <v>0</v>
          </cell>
          <cell r="AR224">
            <v>0</v>
          </cell>
          <cell r="AS224">
            <v>0.1</v>
          </cell>
          <cell r="AT224">
            <v>0</v>
          </cell>
          <cell r="AU224">
            <v>0.1</v>
          </cell>
          <cell r="AV224">
            <v>0.1</v>
          </cell>
          <cell r="AW224">
            <v>0</v>
          </cell>
          <cell r="AX224">
            <v>0</v>
          </cell>
          <cell r="AY224">
            <v>0</v>
          </cell>
          <cell r="AZ224">
            <v>0</v>
          </cell>
          <cell r="BA224">
            <v>0</v>
          </cell>
          <cell r="BB224">
            <v>0</v>
          </cell>
          <cell r="BC224">
            <v>0</v>
          </cell>
          <cell r="BD224">
            <v>0</v>
          </cell>
          <cell r="BE224">
            <v>0</v>
          </cell>
          <cell r="BF224">
            <v>-0.1</v>
          </cell>
          <cell r="BG224">
            <v>0</v>
          </cell>
          <cell r="BH224">
            <v>0</v>
          </cell>
          <cell r="BI224">
            <v>0.1</v>
          </cell>
          <cell r="BJ224">
            <v>0.1</v>
          </cell>
          <cell r="BK224">
            <v>0</v>
          </cell>
          <cell r="BL224">
            <v>0</v>
          </cell>
          <cell r="BM224">
            <v>0</v>
          </cell>
          <cell r="BN224">
            <v>0</v>
          </cell>
          <cell r="BO224">
            <v>0.2</v>
          </cell>
          <cell r="BP224">
            <v>0.2</v>
          </cell>
          <cell r="BQ224">
            <v>0</v>
          </cell>
          <cell r="BR224">
            <v>0.1</v>
          </cell>
          <cell r="BS224">
            <v>0</v>
          </cell>
          <cell r="BT224">
            <v>0.1</v>
          </cell>
          <cell r="BU224">
            <v>0</v>
          </cell>
          <cell r="BV224">
            <v>0</v>
          </cell>
          <cell r="BW224">
            <v>0</v>
          </cell>
          <cell r="BX224">
            <v>0.7</v>
          </cell>
          <cell r="BY224">
            <v>0</v>
          </cell>
          <cell r="BZ224">
            <v>0.6</v>
          </cell>
          <cell r="CA224">
            <v>0.1</v>
          </cell>
          <cell r="CB224">
            <v>0</v>
          </cell>
          <cell r="CC224">
            <v>0</v>
          </cell>
          <cell r="CD224">
            <v>0</v>
          </cell>
          <cell r="CE224">
            <v>0</v>
          </cell>
          <cell r="CF224">
            <v>0</v>
          </cell>
          <cell r="CG224">
            <v>0</v>
          </cell>
          <cell r="CH224">
            <v>0</v>
          </cell>
          <cell r="CI224">
            <v>0</v>
          </cell>
          <cell r="CJ224">
            <v>0</v>
          </cell>
          <cell r="CK224">
            <v>0</v>
          </cell>
          <cell r="CL224">
            <v>0</v>
          </cell>
          <cell r="CM224">
            <v>0.1</v>
          </cell>
          <cell r="CN224">
            <v>0</v>
          </cell>
          <cell r="CO224">
            <v>0.1</v>
          </cell>
          <cell r="CP224">
            <v>0</v>
          </cell>
          <cell r="CQ224">
            <v>0</v>
          </cell>
          <cell r="CR224">
            <v>-0.1</v>
          </cell>
          <cell r="CS224">
            <v>-0.2</v>
          </cell>
          <cell r="CT224">
            <v>0</v>
          </cell>
          <cell r="CU224">
            <v>0</v>
          </cell>
          <cell r="CV224">
            <v>0</v>
          </cell>
          <cell r="CW224">
            <v>0.1</v>
          </cell>
        </row>
        <row r="225">
          <cell r="B225">
            <v>4309</v>
          </cell>
          <cell r="C225">
            <v>4531</v>
          </cell>
          <cell r="D225">
            <v>8826</v>
          </cell>
          <cell r="E225">
            <v>22944</v>
          </cell>
          <cell r="F225">
            <v>8938</v>
          </cell>
          <cell r="G225">
            <v>31891</v>
          </cell>
          <cell r="H225">
            <v>1564</v>
          </cell>
          <cell r="I225">
            <v>8512</v>
          </cell>
          <cell r="J225">
            <v>10083</v>
          </cell>
          <cell r="K225">
            <v>5492</v>
          </cell>
          <cell r="L225">
            <v>18455</v>
          </cell>
          <cell r="M225">
            <v>23901</v>
          </cell>
          <cell r="N225">
            <v>11643</v>
          </cell>
          <cell r="O225">
            <v>21429</v>
          </cell>
          <cell r="P225">
            <v>18804</v>
          </cell>
          <cell r="Q225">
            <v>24135</v>
          </cell>
          <cell r="R225">
            <v>3103</v>
          </cell>
          <cell r="S225">
            <v>6661</v>
          </cell>
          <cell r="T225">
            <v>34589</v>
          </cell>
          <cell r="U225">
            <v>344835</v>
          </cell>
          <cell r="V225">
            <v>26527</v>
          </cell>
          <cell r="W225">
            <v>-2527</v>
          </cell>
          <cell r="X225">
            <v>368773</v>
          </cell>
          <cell r="Y225">
            <v>0.1</v>
          </cell>
          <cell r="Z225">
            <v>0</v>
          </cell>
          <cell r="AA225">
            <v>0.1</v>
          </cell>
          <cell r="AB225">
            <v>0</v>
          </cell>
          <cell r="AC225">
            <v>-0.1</v>
          </cell>
          <cell r="AD225">
            <v>0.1</v>
          </cell>
          <cell r="AE225">
            <v>0</v>
          </cell>
          <cell r="AF225">
            <v>0</v>
          </cell>
          <cell r="AG225">
            <v>-0.1</v>
          </cell>
          <cell r="AH225">
            <v>0</v>
          </cell>
          <cell r="AI225">
            <v>0</v>
          </cell>
          <cell r="AJ225">
            <v>0</v>
          </cell>
          <cell r="AK225">
            <v>0</v>
          </cell>
          <cell r="AL225">
            <v>-0.1</v>
          </cell>
          <cell r="AM225">
            <v>0</v>
          </cell>
          <cell r="AN225">
            <v>0</v>
          </cell>
          <cell r="AO225">
            <v>0</v>
          </cell>
          <cell r="AP225">
            <v>0</v>
          </cell>
          <cell r="AQ225">
            <v>0</v>
          </cell>
          <cell r="AR225">
            <v>0</v>
          </cell>
          <cell r="AS225">
            <v>0</v>
          </cell>
          <cell r="AT225">
            <v>-0.2</v>
          </cell>
          <cell r="AU225">
            <v>0</v>
          </cell>
          <cell r="AV225">
            <v>-0.2</v>
          </cell>
          <cell r="AW225">
            <v>0</v>
          </cell>
          <cell r="AX225">
            <v>0.1</v>
          </cell>
          <cell r="AY225">
            <v>0</v>
          </cell>
          <cell r="AZ225">
            <v>0.1</v>
          </cell>
          <cell r="BA225">
            <v>0</v>
          </cell>
          <cell r="BB225">
            <v>0</v>
          </cell>
          <cell r="BC225">
            <v>0</v>
          </cell>
          <cell r="BD225">
            <v>0.1</v>
          </cell>
          <cell r="BE225">
            <v>0</v>
          </cell>
          <cell r="BF225">
            <v>0</v>
          </cell>
          <cell r="BG225">
            <v>0</v>
          </cell>
          <cell r="BH225">
            <v>-0.1</v>
          </cell>
          <cell r="BI225">
            <v>0.1</v>
          </cell>
          <cell r="BJ225">
            <v>0</v>
          </cell>
          <cell r="BK225">
            <v>0</v>
          </cell>
          <cell r="BL225">
            <v>0.1</v>
          </cell>
          <cell r="BM225">
            <v>0.1</v>
          </cell>
          <cell r="BN225">
            <v>0.1</v>
          </cell>
          <cell r="BO225">
            <v>-0.1</v>
          </cell>
          <cell r="BP225">
            <v>0</v>
          </cell>
          <cell r="BQ225">
            <v>0</v>
          </cell>
          <cell r="BR225">
            <v>0</v>
          </cell>
          <cell r="BS225">
            <v>0</v>
          </cell>
          <cell r="BT225">
            <v>0</v>
          </cell>
          <cell r="BU225">
            <v>0</v>
          </cell>
          <cell r="BV225">
            <v>0</v>
          </cell>
          <cell r="BW225">
            <v>0</v>
          </cell>
          <cell r="BX225">
            <v>0.1</v>
          </cell>
          <cell r="BY225">
            <v>0.1</v>
          </cell>
          <cell r="BZ225">
            <v>0.3</v>
          </cell>
          <cell r="CA225">
            <v>-0.1</v>
          </cell>
          <cell r="CB225">
            <v>0</v>
          </cell>
          <cell r="CC225">
            <v>0</v>
          </cell>
          <cell r="CD225">
            <v>0</v>
          </cell>
          <cell r="CE225">
            <v>0</v>
          </cell>
          <cell r="CF225">
            <v>0</v>
          </cell>
          <cell r="CG225">
            <v>0</v>
          </cell>
          <cell r="CH225">
            <v>0.1</v>
          </cell>
          <cell r="CI225">
            <v>0</v>
          </cell>
          <cell r="CJ225">
            <v>0</v>
          </cell>
          <cell r="CK225">
            <v>0</v>
          </cell>
          <cell r="CL225">
            <v>0.1</v>
          </cell>
          <cell r="CM225">
            <v>0.1</v>
          </cell>
          <cell r="CN225">
            <v>0</v>
          </cell>
          <cell r="CO225">
            <v>0</v>
          </cell>
          <cell r="CP225">
            <v>0</v>
          </cell>
          <cell r="CQ225">
            <v>0</v>
          </cell>
          <cell r="CR225">
            <v>0</v>
          </cell>
          <cell r="CS225">
            <v>0.1</v>
          </cell>
          <cell r="CT225">
            <v>0</v>
          </cell>
          <cell r="CU225">
            <v>0</v>
          </cell>
          <cell r="CV225">
            <v>0</v>
          </cell>
          <cell r="CW225">
            <v>-0.1</v>
          </cell>
        </row>
        <row r="226">
          <cell r="B226">
            <v>4584</v>
          </cell>
          <cell r="C226">
            <v>4927</v>
          </cell>
          <cell r="D226">
            <v>9488</v>
          </cell>
          <cell r="E226">
            <v>23153</v>
          </cell>
          <cell r="F226">
            <v>9776</v>
          </cell>
          <cell r="G226">
            <v>32927</v>
          </cell>
          <cell r="H226">
            <v>1547</v>
          </cell>
          <cell r="I226">
            <v>8864</v>
          </cell>
          <cell r="J226">
            <v>10406</v>
          </cell>
          <cell r="K226">
            <v>6148</v>
          </cell>
          <cell r="L226">
            <v>20251</v>
          </cell>
          <cell r="M226">
            <v>26339</v>
          </cell>
          <cell r="N226">
            <v>12029</v>
          </cell>
          <cell r="O226">
            <v>21806</v>
          </cell>
          <cell r="P226">
            <v>18885</v>
          </cell>
          <cell r="Q226">
            <v>24785</v>
          </cell>
          <cell r="R226">
            <v>3188</v>
          </cell>
          <cell r="S226">
            <v>7048</v>
          </cell>
          <cell r="T226">
            <v>34656</v>
          </cell>
          <cell r="U226">
            <v>360529</v>
          </cell>
          <cell r="V226">
            <v>26821</v>
          </cell>
          <cell r="W226">
            <v>2132</v>
          </cell>
          <cell r="X226">
            <v>389557</v>
          </cell>
          <cell r="Y226">
            <v>0.1</v>
          </cell>
          <cell r="Z226">
            <v>0</v>
          </cell>
          <cell r="AA226">
            <v>0.1</v>
          </cell>
          <cell r="AB226">
            <v>0</v>
          </cell>
          <cell r="AC226">
            <v>0</v>
          </cell>
          <cell r="AD226">
            <v>0.1</v>
          </cell>
          <cell r="AE226">
            <v>0</v>
          </cell>
          <cell r="AF226">
            <v>0.2</v>
          </cell>
          <cell r="AG226">
            <v>0</v>
          </cell>
          <cell r="AH226">
            <v>0.1</v>
          </cell>
          <cell r="AI226">
            <v>-0.1</v>
          </cell>
          <cell r="AJ226">
            <v>0</v>
          </cell>
          <cell r="AK226">
            <v>0</v>
          </cell>
          <cell r="AL226">
            <v>0</v>
          </cell>
          <cell r="AM226">
            <v>0</v>
          </cell>
          <cell r="AN226">
            <v>-0.1</v>
          </cell>
          <cell r="AO226">
            <v>0</v>
          </cell>
          <cell r="AP226">
            <v>0</v>
          </cell>
          <cell r="AQ226">
            <v>0</v>
          </cell>
          <cell r="AR226">
            <v>0</v>
          </cell>
          <cell r="AS226">
            <v>0</v>
          </cell>
          <cell r="AT226">
            <v>0</v>
          </cell>
          <cell r="AU226">
            <v>0.1</v>
          </cell>
          <cell r="AV226">
            <v>0.1</v>
          </cell>
          <cell r="AW226">
            <v>0</v>
          </cell>
          <cell r="AX226">
            <v>0</v>
          </cell>
          <cell r="AY226">
            <v>0</v>
          </cell>
          <cell r="AZ226">
            <v>-0.1</v>
          </cell>
          <cell r="BA226">
            <v>0</v>
          </cell>
          <cell r="BB226">
            <v>0</v>
          </cell>
          <cell r="BC226">
            <v>0</v>
          </cell>
          <cell r="BD226">
            <v>-0.1</v>
          </cell>
          <cell r="BE226">
            <v>0.1</v>
          </cell>
          <cell r="BF226">
            <v>0</v>
          </cell>
          <cell r="BG226">
            <v>0</v>
          </cell>
          <cell r="BH226">
            <v>0.1</v>
          </cell>
          <cell r="BI226">
            <v>0</v>
          </cell>
          <cell r="BJ226">
            <v>0.1</v>
          </cell>
          <cell r="BK226">
            <v>0</v>
          </cell>
          <cell r="BL226">
            <v>0</v>
          </cell>
          <cell r="BM226">
            <v>0</v>
          </cell>
          <cell r="BN226">
            <v>0</v>
          </cell>
          <cell r="BO226">
            <v>0</v>
          </cell>
          <cell r="BP226">
            <v>0</v>
          </cell>
          <cell r="BQ226">
            <v>0</v>
          </cell>
          <cell r="BR226">
            <v>0.1</v>
          </cell>
          <cell r="BS226">
            <v>0</v>
          </cell>
          <cell r="BT226">
            <v>0</v>
          </cell>
          <cell r="BU226">
            <v>0</v>
          </cell>
          <cell r="BV226">
            <v>0</v>
          </cell>
          <cell r="BW226">
            <v>0</v>
          </cell>
          <cell r="BX226">
            <v>0.7</v>
          </cell>
          <cell r="BY226">
            <v>-0.1</v>
          </cell>
          <cell r="BZ226">
            <v>0.5</v>
          </cell>
          <cell r="CA226">
            <v>-0.1</v>
          </cell>
          <cell r="CB226">
            <v>-0.4</v>
          </cell>
          <cell r="CC226">
            <v>0</v>
          </cell>
          <cell r="CD226">
            <v>0.1</v>
          </cell>
          <cell r="CE226">
            <v>0.1</v>
          </cell>
          <cell r="CF226">
            <v>0</v>
          </cell>
          <cell r="CG226">
            <v>0</v>
          </cell>
          <cell r="CH226">
            <v>-0.1</v>
          </cell>
          <cell r="CI226">
            <v>0</v>
          </cell>
          <cell r="CJ226">
            <v>0</v>
          </cell>
          <cell r="CK226">
            <v>-0.1</v>
          </cell>
          <cell r="CL226">
            <v>-0.1</v>
          </cell>
          <cell r="CM226">
            <v>-0.2</v>
          </cell>
          <cell r="CN226">
            <v>-0.1</v>
          </cell>
          <cell r="CO226">
            <v>0</v>
          </cell>
          <cell r="CP226">
            <v>0</v>
          </cell>
          <cell r="CQ226">
            <v>0</v>
          </cell>
          <cell r="CR226">
            <v>0</v>
          </cell>
          <cell r="CS226">
            <v>0</v>
          </cell>
          <cell r="CT226">
            <v>0</v>
          </cell>
          <cell r="CU226">
            <v>-0.1</v>
          </cell>
          <cell r="CV226">
            <v>0</v>
          </cell>
          <cell r="CW226">
            <v>-0.1</v>
          </cell>
        </row>
        <row r="227">
          <cell r="B227">
            <v>4598</v>
          </cell>
          <cell r="C227">
            <v>4689</v>
          </cell>
          <cell r="D227">
            <v>9278</v>
          </cell>
          <cell r="E227">
            <v>23176</v>
          </cell>
          <cell r="F227">
            <v>9535</v>
          </cell>
          <cell r="G227">
            <v>32712</v>
          </cell>
          <cell r="H227">
            <v>1639</v>
          </cell>
          <cell r="I227">
            <v>8818</v>
          </cell>
          <cell r="J227">
            <v>10469</v>
          </cell>
          <cell r="K227">
            <v>5767</v>
          </cell>
          <cell r="L227">
            <v>20395</v>
          </cell>
          <cell r="M227">
            <v>26080</v>
          </cell>
          <cell r="N227">
            <v>12323</v>
          </cell>
          <cell r="O227">
            <v>21604</v>
          </cell>
          <cell r="P227">
            <v>19025</v>
          </cell>
          <cell r="Q227">
            <v>25274</v>
          </cell>
          <cell r="R227">
            <v>3324</v>
          </cell>
          <cell r="S227">
            <v>7462</v>
          </cell>
          <cell r="T227">
            <v>34697</v>
          </cell>
          <cell r="U227">
            <v>361197</v>
          </cell>
          <cell r="V227">
            <v>27712</v>
          </cell>
          <cell r="W227">
            <v>408</v>
          </cell>
          <cell r="X227">
            <v>389276</v>
          </cell>
          <cell r="Y227">
            <v>-0.2</v>
          </cell>
          <cell r="Z227">
            <v>0</v>
          </cell>
          <cell r="AA227">
            <v>-0.2</v>
          </cell>
          <cell r="AB227">
            <v>0</v>
          </cell>
          <cell r="AC227">
            <v>0.1</v>
          </cell>
          <cell r="AD227">
            <v>0.1</v>
          </cell>
          <cell r="AE227">
            <v>0</v>
          </cell>
          <cell r="AF227">
            <v>0.2</v>
          </cell>
          <cell r="AG227">
            <v>0</v>
          </cell>
          <cell r="AH227">
            <v>0.2</v>
          </cell>
          <cell r="AI227">
            <v>0</v>
          </cell>
          <cell r="AJ227">
            <v>0</v>
          </cell>
          <cell r="AK227">
            <v>0.1</v>
          </cell>
          <cell r="AL227">
            <v>0</v>
          </cell>
          <cell r="AM227">
            <v>0</v>
          </cell>
          <cell r="AN227">
            <v>0</v>
          </cell>
          <cell r="AO227">
            <v>0</v>
          </cell>
          <cell r="AP227">
            <v>0</v>
          </cell>
          <cell r="AQ227">
            <v>0</v>
          </cell>
          <cell r="AR227">
            <v>0</v>
          </cell>
          <cell r="AS227">
            <v>0</v>
          </cell>
          <cell r="AT227">
            <v>0.2</v>
          </cell>
          <cell r="AU227">
            <v>-0.1</v>
          </cell>
          <cell r="AV227">
            <v>0.1</v>
          </cell>
          <cell r="AW227">
            <v>-0.1</v>
          </cell>
          <cell r="AX227">
            <v>0</v>
          </cell>
          <cell r="AY227">
            <v>0</v>
          </cell>
          <cell r="AZ227">
            <v>0</v>
          </cell>
          <cell r="BA227">
            <v>0</v>
          </cell>
          <cell r="BB227">
            <v>0</v>
          </cell>
          <cell r="BC227">
            <v>0.1</v>
          </cell>
          <cell r="BD227">
            <v>0.1</v>
          </cell>
          <cell r="BE227">
            <v>0</v>
          </cell>
          <cell r="BF227">
            <v>0</v>
          </cell>
          <cell r="BG227">
            <v>0</v>
          </cell>
          <cell r="BH227">
            <v>0</v>
          </cell>
          <cell r="BI227">
            <v>0</v>
          </cell>
          <cell r="BJ227">
            <v>0</v>
          </cell>
          <cell r="BK227">
            <v>0</v>
          </cell>
          <cell r="BL227">
            <v>0</v>
          </cell>
          <cell r="BM227">
            <v>0</v>
          </cell>
          <cell r="BN227">
            <v>0</v>
          </cell>
          <cell r="BO227">
            <v>0</v>
          </cell>
          <cell r="BP227">
            <v>0</v>
          </cell>
          <cell r="BQ227">
            <v>0.1</v>
          </cell>
          <cell r="BR227">
            <v>0.1</v>
          </cell>
          <cell r="BS227">
            <v>0</v>
          </cell>
          <cell r="BT227">
            <v>0.1</v>
          </cell>
          <cell r="BU227">
            <v>0</v>
          </cell>
          <cell r="BV227">
            <v>0.1</v>
          </cell>
          <cell r="BW227">
            <v>0</v>
          </cell>
          <cell r="BX227">
            <v>0.7</v>
          </cell>
          <cell r="BY227">
            <v>0</v>
          </cell>
          <cell r="BZ227">
            <v>0.7</v>
          </cell>
          <cell r="CA227">
            <v>0.1</v>
          </cell>
          <cell r="CB227">
            <v>0.4</v>
          </cell>
          <cell r="CC227">
            <v>-0.1</v>
          </cell>
          <cell r="CD227">
            <v>0</v>
          </cell>
          <cell r="CE227">
            <v>0</v>
          </cell>
          <cell r="CF227">
            <v>0</v>
          </cell>
          <cell r="CG227">
            <v>0</v>
          </cell>
          <cell r="CH227">
            <v>0</v>
          </cell>
          <cell r="CI227">
            <v>0</v>
          </cell>
          <cell r="CJ227">
            <v>0</v>
          </cell>
          <cell r="CK227">
            <v>0</v>
          </cell>
          <cell r="CL227">
            <v>0</v>
          </cell>
          <cell r="CM227">
            <v>-0.1</v>
          </cell>
          <cell r="CN227">
            <v>0</v>
          </cell>
          <cell r="CO227">
            <v>-0.1</v>
          </cell>
          <cell r="CP227">
            <v>0</v>
          </cell>
          <cell r="CQ227">
            <v>0</v>
          </cell>
          <cell r="CR227">
            <v>0.1</v>
          </cell>
          <cell r="CS227">
            <v>0.2</v>
          </cell>
          <cell r="CT227">
            <v>0</v>
          </cell>
          <cell r="CU227">
            <v>0</v>
          </cell>
          <cell r="CV227">
            <v>0</v>
          </cell>
          <cell r="CW227">
            <v>0</v>
          </cell>
        </row>
        <row r="228">
          <cell r="B228">
            <v>4761</v>
          </cell>
          <cell r="C228">
            <v>4813</v>
          </cell>
          <cell r="D228">
            <v>9566</v>
          </cell>
          <cell r="E228">
            <v>23473</v>
          </cell>
          <cell r="F228">
            <v>10093</v>
          </cell>
          <cell r="G228">
            <v>33551</v>
          </cell>
          <cell r="H228">
            <v>1765</v>
          </cell>
          <cell r="I228">
            <v>9472</v>
          </cell>
          <cell r="J228">
            <v>11257</v>
          </cell>
          <cell r="K228">
            <v>5684</v>
          </cell>
          <cell r="L228">
            <v>21294</v>
          </cell>
          <cell r="M228">
            <v>26865</v>
          </cell>
          <cell r="N228">
            <v>12997</v>
          </cell>
          <cell r="O228">
            <v>21630</v>
          </cell>
          <cell r="P228">
            <v>19149</v>
          </cell>
          <cell r="Q228">
            <v>25441</v>
          </cell>
          <cell r="R228">
            <v>3338</v>
          </cell>
          <cell r="S228">
            <v>7194</v>
          </cell>
          <cell r="T228">
            <v>34736</v>
          </cell>
          <cell r="U228">
            <v>378447</v>
          </cell>
          <cell r="V228">
            <v>29360</v>
          </cell>
          <cell r="W228">
            <v>714</v>
          </cell>
          <cell r="X228">
            <v>408419</v>
          </cell>
          <cell r="Y228">
            <v>0.1</v>
          </cell>
          <cell r="Z228">
            <v>0</v>
          </cell>
          <cell r="AA228">
            <v>0.1</v>
          </cell>
          <cell r="AB228">
            <v>0</v>
          </cell>
          <cell r="AC228">
            <v>0</v>
          </cell>
          <cell r="AD228">
            <v>0.1</v>
          </cell>
          <cell r="AE228">
            <v>0</v>
          </cell>
          <cell r="AF228">
            <v>0.1</v>
          </cell>
          <cell r="AG228">
            <v>0</v>
          </cell>
          <cell r="AH228">
            <v>0.1</v>
          </cell>
          <cell r="AI228">
            <v>0.1</v>
          </cell>
          <cell r="AJ228">
            <v>0</v>
          </cell>
          <cell r="AK228">
            <v>0</v>
          </cell>
          <cell r="AL228">
            <v>0</v>
          </cell>
          <cell r="AM228">
            <v>0</v>
          </cell>
          <cell r="AN228">
            <v>0.1</v>
          </cell>
          <cell r="AO228">
            <v>0</v>
          </cell>
          <cell r="AP228">
            <v>0</v>
          </cell>
          <cell r="AQ228">
            <v>0</v>
          </cell>
          <cell r="AR228">
            <v>0</v>
          </cell>
          <cell r="AS228">
            <v>0</v>
          </cell>
          <cell r="AT228">
            <v>0.1</v>
          </cell>
          <cell r="AU228">
            <v>0</v>
          </cell>
          <cell r="AV228">
            <v>0.1</v>
          </cell>
          <cell r="AW228">
            <v>0</v>
          </cell>
          <cell r="AX228">
            <v>0</v>
          </cell>
          <cell r="AY228">
            <v>0</v>
          </cell>
          <cell r="AZ228">
            <v>0</v>
          </cell>
          <cell r="BA228">
            <v>0</v>
          </cell>
          <cell r="BB228">
            <v>0</v>
          </cell>
          <cell r="BC228">
            <v>0</v>
          </cell>
          <cell r="BD228">
            <v>0</v>
          </cell>
          <cell r="BE228">
            <v>0</v>
          </cell>
          <cell r="BF228">
            <v>0</v>
          </cell>
          <cell r="BG228">
            <v>0</v>
          </cell>
          <cell r="BH228">
            <v>0.1</v>
          </cell>
          <cell r="BI228">
            <v>0</v>
          </cell>
          <cell r="BJ228">
            <v>0.1</v>
          </cell>
          <cell r="BK228">
            <v>0</v>
          </cell>
          <cell r="BL228">
            <v>0.1</v>
          </cell>
          <cell r="BM228">
            <v>0.1</v>
          </cell>
          <cell r="BN228">
            <v>-0.1</v>
          </cell>
          <cell r="BO228">
            <v>0.1</v>
          </cell>
          <cell r="BP228">
            <v>0</v>
          </cell>
          <cell r="BQ228">
            <v>0.1</v>
          </cell>
          <cell r="BR228">
            <v>0</v>
          </cell>
          <cell r="BS228">
            <v>0</v>
          </cell>
          <cell r="BT228">
            <v>0.1</v>
          </cell>
          <cell r="BU228">
            <v>0</v>
          </cell>
          <cell r="BV228">
            <v>0</v>
          </cell>
          <cell r="BW228">
            <v>0</v>
          </cell>
          <cell r="BX228">
            <v>0.7</v>
          </cell>
          <cell r="BY228">
            <v>0.1</v>
          </cell>
          <cell r="BZ228">
            <v>0.8</v>
          </cell>
          <cell r="CA228">
            <v>-0.1</v>
          </cell>
          <cell r="CB228">
            <v>0</v>
          </cell>
          <cell r="CC228">
            <v>0.1</v>
          </cell>
          <cell r="CD228">
            <v>0</v>
          </cell>
          <cell r="CE228">
            <v>-0.1</v>
          </cell>
          <cell r="CF228">
            <v>0.1</v>
          </cell>
          <cell r="CG228">
            <v>0</v>
          </cell>
          <cell r="CH228">
            <v>0</v>
          </cell>
          <cell r="CI228">
            <v>0</v>
          </cell>
          <cell r="CJ228">
            <v>0</v>
          </cell>
          <cell r="CK228">
            <v>0</v>
          </cell>
          <cell r="CL228">
            <v>0</v>
          </cell>
          <cell r="CM228">
            <v>0.1</v>
          </cell>
          <cell r="CN228">
            <v>0</v>
          </cell>
          <cell r="CO228">
            <v>0</v>
          </cell>
          <cell r="CP228">
            <v>0</v>
          </cell>
          <cell r="CQ228">
            <v>0</v>
          </cell>
          <cell r="CR228">
            <v>-0.2</v>
          </cell>
          <cell r="CS228">
            <v>-0.3</v>
          </cell>
          <cell r="CT228">
            <v>0</v>
          </cell>
          <cell r="CU228">
            <v>0</v>
          </cell>
          <cell r="CV228">
            <v>0</v>
          </cell>
          <cell r="CW228">
            <v>0.1</v>
          </cell>
        </row>
        <row r="229">
          <cell r="B229">
            <v>4716</v>
          </cell>
          <cell r="C229">
            <v>4588</v>
          </cell>
          <cell r="D229">
            <v>9305</v>
          </cell>
          <cell r="E229">
            <v>23627</v>
          </cell>
          <cell r="F229">
            <v>9323</v>
          </cell>
          <cell r="G229">
            <v>32958</v>
          </cell>
          <cell r="H229">
            <v>1658</v>
          </cell>
          <cell r="I229">
            <v>9352</v>
          </cell>
          <cell r="J229">
            <v>11018</v>
          </cell>
          <cell r="K229">
            <v>5529</v>
          </cell>
          <cell r="L229">
            <v>18056</v>
          </cell>
          <cell r="M229">
            <v>23608</v>
          </cell>
          <cell r="N229">
            <v>12476</v>
          </cell>
          <cell r="O229">
            <v>22175</v>
          </cell>
          <cell r="P229">
            <v>19263</v>
          </cell>
          <cell r="Q229">
            <v>25761</v>
          </cell>
          <cell r="R229">
            <v>3247</v>
          </cell>
          <cell r="S229">
            <v>6792</v>
          </cell>
          <cell r="T229">
            <v>34769</v>
          </cell>
          <cell r="U229">
            <v>355955</v>
          </cell>
          <cell r="V229">
            <v>26575</v>
          </cell>
          <cell r="W229">
            <v>-2917</v>
          </cell>
          <cell r="X229">
            <v>379642</v>
          </cell>
          <cell r="Y229">
            <v>-0.1</v>
          </cell>
          <cell r="Z229">
            <v>0</v>
          </cell>
          <cell r="AA229">
            <v>-0.1</v>
          </cell>
          <cell r="AB229">
            <v>0.1</v>
          </cell>
          <cell r="AC229">
            <v>0.1</v>
          </cell>
          <cell r="AD229">
            <v>0.1</v>
          </cell>
          <cell r="AE229">
            <v>0</v>
          </cell>
          <cell r="AF229">
            <v>0.3</v>
          </cell>
          <cell r="AG229">
            <v>0</v>
          </cell>
          <cell r="AH229">
            <v>0.3</v>
          </cell>
          <cell r="AI229">
            <v>-0.1</v>
          </cell>
          <cell r="AJ229">
            <v>0</v>
          </cell>
          <cell r="AK229">
            <v>-0.1</v>
          </cell>
          <cell r="AL229">
            <v>0</v>
          </cell>
          <cell r="AM229">
            <v>0</v>
          </cell>
          <cell r="AN229">
            <v>-0.2</v>
          </cell>
          <cell r="AO229">
            <v>0</v>
          </cell>
          <cell r="AP229">
            <v>0</v>
          </cell>
          <cell r="AQ229">
            <v>0</v>
          </cell>
          <cell r="AR229">
            <v>0</v>
          </cell>
          <cell r="AS229">
            <v>0</v>
          </cell>
          <cell r="AT229">
            <v>-0.1</v>
          </cell>
          <cell r="AU229">
            <v>0.3</v>
          </cell>
          <cell r="AV229">
            <v>0.2</v>
          </cell>
          <cell r="AW229">
            <v>0</v>
          </cell>
          <cell r="AX229">
            <v>0</v>
          </cell>
          <cell r="AY229">
            <v>0</v>
          </cell>
          <cell r="AZ229">
            <v>0</v>
          </cell>
          <cell r="BA229">
            <v>0</v>
          </cell>
          <cell r="BB229">
            <v>0</v>
          </cell>
          <cell r="BC229">
            <v>-0.1</v>
          </cell>
          <cell r="BD229">
            <v>-0.1</v>
          </cell>
          <cell r="BE229">
            <v>0</v>
          </cell>
          <cell r="BF229">
            <v>0</v>
          </cell>
          <cell r="BG229">
            <v>0</v>
          </cell>
          <cell r="BH229">
            <v>0</v>
          </cell>
          <cell r="BI229">
            <v>0.1</v>
          </cell>
          <cell r="BJ229">
            <v>0.1</v>
          </cell>
          <cell r="BK229">
            <v>0</v>
          </cell>
          <cell r="BL229">
            <v>0.1</v>
          </cell>
          <cell r="BM229">
            <v>0.1</v>
          </cell>
          <cell r="BN229">
            <v>0</v>
          </cell>
          <cell r="BO229">
            <v>-0.1</v>
          </cell>
          <cell r="BP229">
            <v>-0.1</v>
          </cell>
          <cell r="BQ229">
            <v>0.1</v>
          </cell>
          <cell r="BR229">
            <v>-0.1</v>
          </cell>
          <cell r="BS229">
            <v>0</v>
          </cell>
          <cell r="BT229">
            <v>0.1</v>
          </cell>
          <cell r="BU229">
            <v>0</v>
          </cell>
          <cell r="BV229">
            <v>0</v>
          </cell>
          <cell r="BW229">
            <v>0</v>
          </cell>
          <cell r="BX229">
            <v>0.7</v>
          </cell>
          <cell r="BY229">
            <v>0</v>
          </cell>
          <cell r="BZ229">
            <v>0.7</v>
          </cell>
          <cell r="CA229">
            <v>0</v>
          </cell>
          <cell r="CB229">
            <v>0</v>
          </cell>
          <cell r="CC229">
            <v>0</v>
          </cell>
          <cell r="CD229">
            <v>0</v>
          </cell>
          <cell r="CE229">
            <v>0</v>
          </cell>
          <cell r="CF229">
            <v>0</v>
          </cell>
          <cell r="CG229">
            <v>0</v>
          </cell>
          <cell r="CH229">
            <v>0.1</v>
          </cell>
          <cell r="CI229">
            <v>0</v>
          </cell>
          <cell r="CJ229">
            <v>0</v>
          </cell>
          <cell r="CK229">
            <v>-0.1</v>
          </cell>
          <cell r="CL229">
            <v>0</v>
          </cell>
          <cell r="CM229">
            <v>0.2</v>
          </cell>
          <cell r="CN229">
            <v>0</v>
          </cell>
          <cell r="CO229">
            <v>0</v>
          </cell>
          <cell r="CP229">
            <v>0</v>
          </cell>
          <cell r="CQ229">
            <v>0</v>
          </cell>
          <cell r="CR229">
            <v>0.1</v>
          </cell>
          <cell r="CS229">
            <v>0.2</v>
          </cell>
          <cell r="CT229">
            <v>0</v>
          </cell>
          <cell r="CU229">
            <v>0</v>
          </cell>
          <cell r="CV229">
            <v>0</v>
          </cell>
          <cell r="CW229">
            <v>-0.1</v>
          </cell>
        </row>
        <row r="230">
          <cell r="B230">
            <v>4882</v>
          </cell>
          <cell r="C230">
            <v>5097</v>
          </cell>
          <cell r="D230">
            <v>9962</v>
          </cell>
          <cell r="E230">
            <v>23895</v>
          </cell>
          <cell r="F230">
            <v>9835</v>
          </cell>
          <cell r="G230">
            <v>33727</v>
          </cell>
          <cell r="H230">
            <v>1712</v>
          </cell>
          <cell r="I230">
            <v>9910</v>
          </cell>
          <cell r="J230">
            <v>11627</v>
          </cell>
          <cell r="K230">
            <v>6332</v>
          </cell>
          <cell r="L230">
            <v>19848</v>
          </cell>
          <cell r="M230">
            <v>26244</v>
          </cell>
          <cell r="N230">
            <v>12893</v>
          </cell>
          <cell r="O230">
            <v>21910</v>
          </cell>
          <cell r="P230">
            <v>19367</v>
          </cell>
          <cell r="Q230">
            <v>26275</v>
          </cell>
          <cell r="R230">
            <v>3210</v>
          </cell>
          <cell r="S230">
            <v>7234</v>
          </cell>
          <cell r="T230">
            <v>34795</v>
          </cell>
          <cell r="U230">
            <v>370487</v>
          </cell>
          <cell r="V230">
            <v>27192</v>
          </cell>
          <cell r="W230">
            <v>1795</v>
          </cell>
          <cell r="X230">
            <v>399561</v>
          </cell>
          <cell r="Y230">
            <v>0</v>
          </cell>
          <cell r="Z230">
            <v>0</v>
          </cell>
          <cell r="AA230">
            <v>0</v>
          </cell>
          <cell r="AB230">
            <v>0</v>
          </cell>
          <cell r="AC230">
            <v>0</v>
          </cell>
          <cell r="AD230">
            <v>0.1</v>
          </cell>
          <cell r="AE230">
            <v>0</v>
          </cell>
          <cell r="AF230">
            <v>0.1</v>
          </cell>
          <cell r="AG230">
            <v>0</v>
          </cell>
          <cell r="AH230">
            <v>0.1</v>
          </cell>
          <cell r="AI230">
            <v>0.1</v>
          </cell>
          <cell r="AJ230">
            <v>0</v>
          </cell>
          <cell r="AK230">
            <v>0</v>
          </cell>
          <cell r="AL230">
            <v>0</v>
          </cell>
          <cell r="AM230">
            <v>0</v>
          </cell>
          <cell r="AN230">
            <v>0.1</v>
          </cell>
          <cell r="AO230">
            <v>0</v>
          </cell>
          <cell r="AP230">
            <v>0</v>
          </cell>
          <cell r="AQ230">
            <v>0</v>
          </cell>
          <cell r="AR230">
            <v>0</v>
          </cell>
          <cell r="AS230">
            <v>0</v>
          </cell>
          <cell r="AT230">
            <v>0</v>
          </cell>
          <cell r="AU230">
            <v>0.1</v>
          </cell>
          <cell r="AV230">
            <v>0.1</v>
          </cell>
          <cell r="AW230">
            <v>0</v>
          </cell>
          <cell r="AX230">
            <v>0</v>
          </cell>
          <cell r="AY230">
            <v>0.1</v>
          </cell>
          <cell r="AZ230">
            <v>0</v>
          </cell>
          <cell r="BA230">
            <v>0</v>
          </cell>
          <cell r="BB230">
            <v>0</v>
          </cell>
          <cell r="BC230">
            <v>-0.1</v>
          </cell>
          <cell r="BD230">
            <v>-0.1</v>
          </cell>
          <cell r="BE230">
            <v>0</v>
          </cell>
          <cell r="BF230">
            <v>0</v>
          </cell>
          <cell r="BG230">
            <v>0.1</v>
          </cell>
          <cell r="BH230">
            <v>0.1</v>
          </cell>
          <cell r="BI230">
            <v>-0.1</v>
          </cell>
          <cell r="BJ230">
            <v>0</v>
          </cell>
          <cell r="BK230">
            <v>0</v>
          </cell>
          <cell r="BL230">
            <v>0.1</v>
          </cell>
          <cell r="BM230">
            <v>0.1</v>
          </cell>
          <cell r="BN230">
            <v>0.1</v>
          </cell>
          <cell r="BO230">
            <v>0</v>
          </cell>
          <cell r="BP230">
            <v>0</v>
          </cell>
          <cell r="BQ230">
            <v>0</v>
          </cell>
          <cell r="BR230">
            <v>0.1</v>
          </cell>
          <cell r="BS230">
            <v>0</v>
          </cell>
          <cell r="BT230">
            <v>0.1</v>
          </cell>
          <cell r="BU230">
            <v>0</v>
          </cell>
          <cell r="BV230">
            <v>0</v>
          </cell>
          <cell r="BW230">
            <v>0</v>
          </cell>
          <cell r="BX230">
            <v>0.7</v>
          </cell>
          <cell r="BY230">
            <v>0</v>
          </cell>
          <cell r="BZ230">
            <v>0.6</v>
          </cell>
          <cell r="CA230">
            <v>-0.2</v>
          </cell>
          <cell r="CB230">
            <v>-0.5</v>
          </cell>
          <cell r="CC230">
            <v>0</v>
          </cell>
          <cell r="CD230">
            <v>0</v>
          </cell>
          <cell r="CE230">
            <v>0</v>
          </cell>
          <cell r="CF230">
            <v>0</v>
          </cell>
          <cell r="CG230">
            <v>-0.1</v>
          </cell>
          <cell r="CH230">
            <v>-0.1</v>
          </cell>
          <cell r="CI230">
            <v>0</v>
          </cell>
          <cell r="CJ230">
            <v>0</v>
          </cell>
          <cell r="CK230">
            <v>-0.1</v>
          </cell>
          <cell r="CL230">
            <v>0</v>
          </cell>
          <cell r="CM230">
            <v>-0.2</v>
          </cell>
          <cell r="CN230">
            <v>-0.1</v>
          </cell>
          <cell r="CO230">
            <v>0</v>
          </cell>
          <cell r="CP230">
            <v>0</v>
          </cell>
          <cell r="CQ230">
            <v>0</v>
          </cell>
          <cell r="CR230">
            <v>0</v>
          </cell>
          <cell r="CS230">
            <v>0</v>
          </cell>
          <cell r="CT230">
            <v>0</v>
          </cell>
          <cell r="CU230">
            <v>0</v>
          </cell>
          <cell r="CV230">
            <v>0.1</v>
          </cell>
          <cell r="CW230">
            <v>0</v>
          </cell>
        </row>
        <row r="231">
          <cell r="B231">
            <v>4912</v>
          </cell>
          <cell r="C231">
            <v>4880</v>
          </cell>
          <cell r="D231">
            <v>9786</v>
          </cell>
          <cell r="E231">
            <v>24285</v>
          </cell>
          <cell r="F231">
            <v>9730</v>
          </cell>
          <cell r="G231">
            <v>34015</v>
          </cell>
          <cell r="H231">
            <v>1706</v>
          </cell>
          <cell r="I231">
            <v>9698</v>
          </cell>
          <cell r="J231">
            <v>11414</v>
          </cell>
          <cell r="K231">
            <v>5945</v>
          </cell>
          <cell r="L231">
            <v>19794</v>
          </cell>
          <cell r="M231">
            <v>25747</v>
          </cell>
          <cell r="N231">
            <v>12809</v>
          </cell>
          <cell r="O231">
            <v>21464</v>
          </cell>
          <cell r="P231">
            <v>19421</v>
          </cell>
          <cell r="Q231">
            <v>26826</v>
          </cell>
          <cell r="R231">
            <v>3316</v>
          </cell>
          <cell r="S231">
            <v>7578</v>
          </cell>
          <cell r="T231">
            <v>34796</v>
          </cell>
          <cell r="U231">
            <v>370817</v>
          </cell>
          <cell r="V231">
            <v>28585</v>
          </cell>
          <cell r="W231">
            <v>16</v>
          </cell>
          <cell r="X231">
            <v>399395</v>
          </cell>
          <cell r="Y231">
            <v>0</v>
          </cell>
          <cell r="Z231">
            <v>0</v>
          </cell>
          <cell r="AA231">
            <v>0</v>
          </cell>
          <cell r="AB231">
            <v>0.1</v>
          </cell>
          <cell r="AC231">
            <v>0</v>
          </cell>
          <cell r="AD231">
            <v>0.1</v>
          </cell>
          <cell r="AE231">
            <v>0</v>
          </cell>
          <cell r="AF231">
            <v>0.2</v>
          </cell>
          <cell r="AG231">
            <v>0</v>
          </cell>
          <cell r="AH231">
            <v>0.2</v>
          </cell>
          <cell r="AI231">
            <v>-0.1</v>
          </cell>
          <cell r="AJ231">
            <v>0</v>
          </cell>
          <cell r="AK231">
            <v>0</v>
          </cell>
          <cell r="AL231">
            <v>0</v>
          </cell>
          <cell r="AM231">
            <v>0</v>
          </cell>
          <cell r="AN231">
            <v>-0.1</v>
          </cell>
          <cell r="AO231">
            <v>0</v>
          </cell>
          <cell r="AP231">
            <v>0</v>
          </cell>
          <cell r="AQ231">
            <v>0</v>
          </cell>
          <cell r="AR231">
            <v>0</v>
          </cell>
          <cell r="AS231">
            <v>0</v>
          </cell>
          <cell r="AT231">
            <v>-0.3</v>
          </cell>
          <cell r="AU231">
            <v>0</v>
          </cell>
          <cell r="AV231">
            <v>-0.3</v>
          </cell>
          <cell r="AW231">
            <v>0</v>
          </cell>
          <cell r="AX231">
            <v>0</v>
          </cell>
          <cell r="AY231">
            <v>0</v>
          </cell>
          <cell r="AZ231">
            <v>0</v>
          </cell>
          <cell r="BA231">
            <v>0</v>
          </cell>
          <cell r="BB231">
            <v>0</v>
          </cell>
          <cell r="BC231">
            <v>0</v>
          </cell>
          <cell r="BD231">
            <v>0.1</v>
          </cell>
          <cell r="BE231">
            <v>0</v>
          </cell>
          <cell r="BF231">
            <v>0</v>
          </cell>
          <cell r="BG231">
            <v>0</v>
          </cell>
          <cell r="BH231">
            <v>0.1</v>
          </cell>
          <cell r="BI231">
            <v>0</v>
          </cell>
          <cell r="BJ231">
            <v>0.1</v>
          </cell>
          <cell r="BK231">
            <v>0</v>
          </cell>
          <cell r="BL231">
            <v>0</v>
          </cell>
          <cell r="BM231">
            <v>0</v>
          </cell>
          <cell r="BN231">
            <v>0</v>
          </cell>
          <cell r="BO231">
            <v>0</v>
          </cell>
          <cell r="BP231">
            <v>0</v>
          </cell>
          <cell r="BQ231">
            <v>0</v>
          </cell>
          <cell r="BR231">
            <v>-0.1</v>
          </cell>
          <cell r="BS231">
            <v>0</v>
          </cell>
          <cell r="BT231">
            <v>0.1</v>
          </cell>
          <cell r="BU231">
            <v>0</v>
          </cell>
          <cell r="BV231">
            <v>0</v>
          </cell>
          <cell r="BW231">
            <v>0</v>
          </cell>
          <cell r="BX231">
            <v>0.2</v>
          </cell>
          <cell r="BY231">
            <v>0.1</v>
          </cell>
          <cell r="BZ231">
            <v>0.5</v>
          </cell>
          <cell r="CA231">
            <v>0.3</v>
          </cell>
          <cell r="CB231">
            <v>0.8</v>
          </cell>
          <cell r="CC231">
            <v>0</v>
          </cell>
          <cell r="CD231">
            <v>-0.1</v>
          </cell>
          <cell r="CE231">
            <v>0</v>
          </cell>
          <cell r="CF231">
            <v>-0.1</v>
          </cell>
          <cell r="CG231">
            <v>0</v>
          </cell>
          <cell r="CH231">
            <v>0</v>
          </cell>
          <cell r="CI231">
            <v>0</v>
          </cell>
          <cell r="CJ231">
            <v>0</v>
          </cell>
          <cell r="CK231">
            <v>0.1</v>
          </cell>
          <cell r="CL231">
            <v>0.2</v>
          </cell>
          <cell r="CM231">
            <v>0</v>
          </cell>
          <cell r="CN231">
            <v>-0.1</v>
          </cell>
          <cell r="CO231">
            <v>0</v>
          </cell>
          <cell r="CP231">
            <v>0</v>
          </cell>
          <cell r="CQ231">
            <v>0</v>
          </cell>
          <cell r="CR231">
            <v>0.1</v>
          </cell>
          <cell r="CS231">
            <v>0.3</v>
          </cell>
          <cell r="CT231">
            <v>0</v>
          </cell>
          <cell r="CU231">
            <v>0.1</v>
          </cell>
          <cell r="CV231">
            <v>-0.1</v>
          </cell>
          <cell r="CW231">
            <v>0.1</v>
          </cell>
        </row>
        <row r="232">
          <cell r="B232">
            <v>5228</v>
          </cell>
          <cell r="C232">
            <v>5020</v>
          </cell>
          <cell r="D232">
            <v>10251</v>
          </cell>
          <cell r="E232">
            <v>24550</v>
          </cell>
          <cell r="F232">
            <v>10266</v>
          </cell>
          <cell r="G232">
            <v>34819</v>
          </cell>
          <cell r="H232">
            <v>1682</v>
          </cell>
          <cell r="I232">
            <v>9860</v>
          </cell>
          <cell r="J232">
            <v>11549</v>
          </cell>
          <cell r="K232">
            <v>6398</v>
          </cell>
          <cell r="L232">
            <v>20256</v>
          </cell>
          <cell r="M232">
            <v>26652</v>
          </cell>
          <cell r="N232">
            <v>13342</v>
          </cell>
          <cell r="O232">
            <v>21682</v>
          </cell>
          <cell r="P232">
            <v>19549</v>
          </cell>
          <cell r="Q232">
            <v>27135</v>
          </cell>
          <cell r="R232">
            <v>3477</v>
          </cell>
          <cell r="S232">
            <v>7213</v>
          </cell>
          <cell r="T232">
            <v>34867</v>
          </cell>
          <cell r="U232">
            <v>386611</v>
          </cell>
          <cell r="V232">
            <v>29926</v>
          </cell>
          <cell r="W232">
            <v>517</v>
          </cell>
          <cell r="X232">
            <v>417006</v>
          </cell>
          <cell r="Y232">
            <v>0.1</v>
          </cell>
          <cell r="Z232">
            <v>0</v>
          </cell>
          <cell r="AA232">
            <v>0.1</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0.1</v>
          </cell>
          <cell r="AV232">
            <v>0</v>
          </cell>
          <cell r="AW232">
            <v>0</v>
          </cell>
          <cell r="AX232">
            <v>0.1</v>
          </cell>
          <cell r="AY232">
            <v>0</v>
          </cell>
          <cell r="AZ232">
            <v>0</v>
          </cell>
          <cell r="BA232">
            <v>0</v>
          </cell>
          <cell r="BB232">
            <v>0</v>
          </cell>
          <cell r="BC232">
            <v>0</v>
          </cell>
          <cell r="BD232">
            <v>0</v>
          </cell>
          <cell r="BE232">
            <v>0</v>
          </cell>
          <cell r="BF232">
            <v>0</v>
          </cell>
          <cell r="BG232">
            <v>0</v>
          </cell>
          <cell r="BH232">
            <v>0.1</v>
          </cell>
          <cell r="BI232">
            <v>0</v>
          </cell>
          <cell r="BJ232">
            <v>0.1</v>
          </cell>
          <cell r="BK232">
            <v>0</v>
          </cell>
          <cell r="BL232">
            <v>0</v>
          </cell>
          <cell r="BM232">
            <v>-0.1</v>
          </cell>
          <cell r="BN232">
            <v>0.1</v>
          </cell>
          <cell r="BO232">
            <v>0</v>
          </cell>
          <cell r="BP232">
            <v>0</v>
          </cell>
          <cell r="BQ232">
            <v>0</v>
          </cell>
          <cell r="BR232">
            <v>0.1</v>
          </cell>
          <cell r="BS232">
            <v>0</v>
          </cell>
          <cell r="BT232">
            <v>0.1</v>
          </cell>
          <cell r="BU232">
            <v>0</v>
          </cell>
          <cell r="BV232">
            <v>-0.1</v>
          </cell>
          <cell r="BW232">
            <v>0</v>
          </cell>
          <cell r="BX232">
            <v>0.5</v>
          </cell>
          <cell r="BY232">
            <v>0</v>
          </cell>
          <cell r="BZ232">
            <v>0.4</v>
          </cell>
          <cell r="CA232">
            <v>0.1</v>
          </cell>
          <cell r="CB232">
            <v>-0.2</v>
          </cell>
          <cell r="CC232">
            <v>0</v>
          </cell>
          <cell r="CD232">
            <v>0</v>
          </cell>
          <cell r="CE232">
            <v>-0.1</v>
          </cell>
          <cell r="CF232">
            <v>0.1</v>
          </cell>
          <cell r="CG232">
            <v>0</v>
          </cell>
          <cell r="CH232">
            <v>-0.1</v>
          </cell>
          <cell r="CI232">
            <v>0</v>
          </cell>
          <cell r="CJ232">
            <v>0</v>
          </cell>
          <cell r="CK232">
            <v>0.1</v>
          </cell>
          <cell r="CL232">
            <v>-0.1</v>
          </cell>
          <cell r="CM232">
            <v>0.1</v>
          </cell>
          <cell r="CN232">
            <v>0.1</v>
          </cell>
          <cell r="CO232">
            <v>0</v>
          </cell>
          <cell r="CP232">
            <v>0</v>
          </cell>
          <cell r="CQ232">
            <v>0</v>
          </cell>
          <cell r="CR232">
            <v>-0.3</v>
          </cell>
          <cell r="CS232">
            <v>-0.5</v>
          </cell>
          <cell r="CT232">
            <v>0</v>
          </cell>
          <cell r="CU232">
            <v>-0.1</v>
          </cell>
          <cell r="CV232">
            <v>0</v>
          </cell>
          <cell r="CW232">
            <v>0</v>
          </cell>
        </row>
        <row r="233">
          <cell r="B233">
            <v>5241</v>
          </cell>
          <cell r="C233">
            <v>4952</v>
          </cell>
          <cell r="D233">
            <v>10205</v>
          </cell>
          <cell r="E233">
            <v>24856</v>
          </cell>
          <cell r="F233">
            <v>9356</v>
          </cell>
          <cell r="G233">
            <v>34207</v>
          </cell>
          <cell r="H233">
            <v>1620</v>
          </cell>
          <cell r="I233">
            <v>9666</v>
          </cell>
          <cell r="J233">
            <v>11290</v>
          </cell>
          <cell r="K233">
            <v>6140</v>
          </cell>
          <cell r="L233">
            <v>18626</v>
          </cell>
          <cell r="M233">
            <v>24761</v>
          </cell>
          <cell r="N233">
            <v>12667</v>
          </cell>
          <cell r="O233">
            <v>22158</v>
          </cell>
          <cell r="P233">
            <v>19693</v>
          </cell>
          <cell r="Q233">
            <v>27017</v>
          </cell>
          <cell r="R233">
            <v>3262</v>
          </cell>
          <cell r="S233">
            <v>7110</v>
          </cell>
          <cell r="T233">
            <v>35013</v>
          </cell>
          <cell r="U233">
            <v>364904</v>
          </cell>
          <cell r="V233">
            <v>26649</v>
          </cell>
          <cell r="W233">
            <v>-2403</v>
          </cell>
          <cell r="X233">
            <v>389205</v>
          </cell>
          <cell r="Y233">
            <v>0.1</v>
          </cell>
          <cell r="Z233">
            <v>0</v>
          </cell>
          <cell r="AA233">
            <v>0.1</v>
          </cell>
          <cell r="AB233">
            <v>0</v>
          </cell>
          <cell r="AC233">
            <v>0</v>
          </cell>
          <cell r="AD233">
            <v>0</v>
          </cell>
          <cell r="AE233">
            <v>0</v>
          </cell>
          <cell r="AF233">
            <v>0.1</v>
          </cell>
          <cell r="AG233">
            <v>0</v>
          </cell>
          <cell r="AH233">
            <v>0.1</v>
          </cell>
          <cell r="AI233">
            <v>0</v>
          </cell>
          <cell r="AJ233">
            <v>-0.1</v>
          </cell>
          <cell r="AK233">
            <v>0</v>
          </cell>
          <cell r="AL233">
            <v>0</v>
          </cell>
          <cell r="AM233">
            <v>0.1</v>
          </cell>
          <cell r="AN233">
            <v>0</v>
          </cell>
          <cell r="AO233">
            <v>0</v>
          </cell>
          <cell r="AP233">
            <v>0</v>
          </cell>
          <cell r="AQ233">
            <v>0</v>
          </cell>
          <cell r="AR233">
            <v>0</v>
          </cell>
          <cell r="AS233">
            <v>0.1</v>
          </cell>
          <cell r="AT233">
            <v>-0.2</v>
          </cell>
          <cell r="AU233">
            <v>0</v>
          </cell>
          <cell r="AV233">
            <v>-0.2</v>
          </cell>
          <cell r="AW233">
            <v>0</v>
          </cell>
          <cell r="AX233">
            <v>0.1</v>
          </cell>
          <cell r="AY233">
            <v>0</v>
          </cell>
          <cell r="AZ233">
            <v>0</v>
          </cell>
          <cell r="BA233">
            <v>0</v>
          </cell>
          <cell r="BB233">
            <v>0.1</v>
          </cell>
          <cell r="BC233">
            <v>0</v>
          </cell>
          <cell r="BD233">
            <v>0.1</v>
          </cell>
          <cell r="BE233">
            <v>0</v>
          </cell>
          <cell r="BF233">
            <v>0.1</v>
          </cell>
          <cell r="BG233">
            <v>0.1</v>
          </cell>
          <cell r="BH233">
            <v>0.1</v>
          </cell>
          <cell r="BI233">
            <v>0</v>
          </cell>
          <cell r="BJ233">
            <v>0.1</v>
          </cell>
          <cell r="BK233">
            <v>0</v>
          </cell>
          <cell r="BL233">
            <v>0</v>
          </cell>
          <cell r="BM233">
            <v>0.1</v>
          </cell>
          <cell r="BN233">
            <v>0</v>
          </cell>
          <cell r="BO233">
            <v>0.2</v>
          </cell>
          <cell r="BP233">
            <v>0.3</v>
          </cell>
          <cell r="BQ233">
            <v>0</v>
          </cell>
          <cell r="BR233">
            <v>0</v>
          </cell>
          <cell r="BS233">
            <v>0</v>
          </cell>
          <cell r="BT233">
            <v>0</v>
          </cell>
          <cell r="BU233">
            <v>0</v>
          </cell>
          <cell r="BV233">
            <v>0.1</v>
          </cell>
          <cell r="BW233">
            <v>0</v>
          </cell>
          <cell r="BX233">
            <v>1</v>
          </cell>
          <cell r="BY233">
            <v>-0.1</v>
          </cell>
          <cell r="BZ233">
            <v>1</v>
          </cell>
          <cell r="CA233">
            <v>-0.3</v>
          </cell>
          <cell r="CB233">
            <v>0</v>
          </cell>
          <cell r="CC233">
            <v>0.1</v>
          </cell>
          <cell r="CD233">
            <v>-0.1</v>
          </cell>
          <cell r="CE233">
            <v>0</v>
          </cell>
          <cell r="CF233">
            <v>-0.1</v>
          </cell>
          <cell r="CG233">
            <v>0</v>
          </cell>
          <cell r="CH233">
            <v>0.2</v>
          </cell>
          <cell r="CI233">
            <v>0</v>
          </cell>
          <cell r="CJ233">
            <v>0</v>
          </cell>
          <cell r="CK233">
            <v>-0.1</v>
          </cell>
          <cell r="CL233">
            <v>0</v>
          </cell>
          <cell r="CM233">
            <v>0.1</v>
          </cell>
          <cell r="CN233">
            <v>0</v>
          </cell>
          <cell r="CO233">
            <v>0</v>
          </cell>
          <cell r="CP233">
            <v>0</v>
          </cell>
          <cell r="CQ233">
            <v>0</v>
          </cell>
          <cell r="CR233">
            <v>0.1</v>
          </cell>
          <cell r="CS233">
            <v>0.2</v>
          </cell>
          <cell r="CT233">
            <v>0</v>
          </cell>
          <cell r="CU233">
            <v>0</v>
          </cell>
          <cell r="CV233">
            <v>-0.1</v>
          </cell>
          <cell r="CW233">
            <v>0</v>
          </cell>
        </row>
        <row r="234">
          <cell r="B234">
            <v>5266</v>
          </cell>
          <cell r="C234">
            <v>5480</v>
          </cell>
          <cell r="D234">
            <v>10727</v>
          </cell>
          <cell r="E234">
            <v>24990</v>
          </cell>
          <cell r="F234">
            <v>10208</v>
          </cell>
          <cell r="G234">
            <v>35203</v>
          </cell>
          <cell r="H234">
            <v>1693</v>
          </cell>
          <cell r="I234">
            <v>10340</v>
          </cell>
          <cell r="J234">
            <v>12033</v>
          </cell>
          <cell r="K234">
            <v>6940</v>
          </cell>
          <cell r="L234">
            <v>20624</v>
          </cell>
          <cell r="M234">
            <v>27564</v>
          </cell>
          <cell r="N234">
            <v>13380</v>
          </cell>
          <cell r="O234">
            <v>22635</v>
          </cell>
          <cell r="P234">
            <v>19853</v>
          </cell>
          <cell r="Q234">
            <v>27625</v>
          </cell>
          <cell r="R234">
            <v>3252</v>
          </cell>
          <cell r="S234">
            <v>7357</v>
          </cell>
          <cell r="T234">
            <v>35237</v>
          </cell>
          <cell r="U234">
            <v>379149</v>
          </cell>
          <cell r="V234">
            <v>27283</v>
          </cell>
          <cell r="W234">
            <v>1870</v>
          </cell>
          <cell r="X234">
            <v>408366</v>
          </cell>
          <cell r="Y234">
            <v>-0.1</v>
          </cell>
          <cell r="Z234">
            <v>0</v>
          </cell>
          <cell r="AA234">
            <v>-0.1</v>
          </cell>
          <cell r="AB234">
            <v>0</v>
          </cell>
          <cell r="AC234">
            <v>-0.1</v>
          </cell>
          <cell r="AD234">
            <v>0</v>
          </cell>
          <cell r="AE234">
            <v>0</v>
          </cell>
          <cell r="AF234">
            <v>-0.1</v>
          </cell>
          <cell r="AG234">
            <v>0</v>
          </cell>
          <cell r="AH234">
            <v>-0.1</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-0.1</v>
          </cell>
          <cell r="AW234">
            <v>0</v>
          </cell>
          <cell r="AX234">
            <v>0</v>
          </cell>
          <cell r="AY234">
            <v>0</v>
          </cell>
          <cell r="AZ234">
            <v>0</v>
          </cell>
          <cell r="BA234">
            <v>0</v>
          </cell>
          <cell r="BB234">
            <v>0</v>
          </cell>
          <cell r="BC234">
            <v>0.1</v>
          </cell>
          <cell r="BD234">
            <v>0.1</v>
          </cell>
          <cell r="BE234">
            <v>0</v>
          </cell>
          <cell r="BF234">
            <v>0</v>
          </cell>
          <cell r="BG234">
            <v>0</v>
          </cell>
          <cell r="BH234">
            <v>0</v>
          </cell>
          <cell r="BI234">
            <v>0</v>
          </cell>
          <cell r="BJ234">
            <v>0</v>
          </cell>
          <cell r="BK234">
            <v>0</v>
          </cell>
          <cell r="BL234">
            <v>0.1</v>
          </cell>
          <cell r="BM234">
            <v>0.1</v>
          </cell>
          <cell r="BN234">
            <v>0</v>
          </cell>
          <cell r="BO234">
            <v>0</v>
          </cell>
          <cell r="BP234">
            <v>0</v>
          </cell>
          <cell r="BQ234">
            <v>0.1</v>
          </cell>
          <cell r="BR234">
            <v>0</v>
          </cell>
          <cell r="BS234">
            <v>0</v>
          </cell>
          <cell r="BT234">
            <v>0.1</v>
          </cell>
          <cell r="BU234">
            <v>0</v>
          </cell>
          <cell r="BV234">
            <v>0</v>
          </cell>
          <cell r="BW234">
            <v>0.1</v>
          </cell>
          <cell r="BX234">
            <v>0.4</v>
          </cell>
          <cell r="BY234">
            <v>0</v>
          </cell>
          <cell r="BZ234">
            <v>0.2</v>
          </cell>
          <cell r="CA234">
            <v>-0.1</v>
          </cell>
          <cell r="CB234">
            <v>-0.7</v>
          </cell>
          <cell r="CC234">
            <v>-0.1</v>
          </cell>
          <cell r="CD234">
            <v>0.1</v>
          </cell>
          <cell r="CE234">
            <v>0</v>
          </cell>
          <cell r="CF234">
            <v>0</v>
          </cell>
          <cell r="CG234">
            <v>0</v>
          </cell>
          <cell r="CH234">
            <v>-0.2</v>
          </cell>
          <cell r="CI234">
            <v>0</v>
          </cell>
          <cell r="CJ234">
            <v>0</v>
          </cell>
          <cell r="CK234">
            <v>0</v>
          </cell>
          <cell r="CL234">
            <v>0</v>
          </cell>
          <cell r="CM234">
            <v>-0.2</v>
          </cell>
          <cell r="CN234">
            <v>-0.1</v>
          </cell>
          <cell r="CO234">
            <v>0</v>
          </cell>
          <cell r="CP234">
            <v>0</v>
          </cell>
          <cell r="CQ234">
            <v>0</v>
          </cell>
          <cell r="CR234">
            <v>0.1</v>
          </cell>
          <cell r="CS234">
            <v>0</v>
          </cell>
          <cell r="CT234">
            <v>0</v>
          </cell>
          <cell r="CU234">
            <v>-0.1</v>
          </cell>
          <cell r="CV234">
            <v>0.1</v>
          </cell>
          <cell r="CW234">
            <v>-0.1</v>
          </cell>
        </row>
        <row r="235">
          <cell r="B235">
            <v>5384</v>
          </cell>
          <cell r="C235">
            <v>5248</v>
          </cell>
          <cell r="D235">
            <v>10626</v>
          </cell>
          <cell r="E235">
            <v>25131</v>
          </cell>
          <cell r="F235">
            <v>9949</v>
          </cell>
          <cell r="G235">
            <v>35079</v>
          </cell>
          <cell r="H235">
            <v>1643</v>
          </cell>
          <cell r="I235">
            <v>10676</v>
          </cell>
          <cell r="J235">
            <v>12317</v>
          </cell>
          <cell r="K235">
            <v>6327</v>
          </cell>
          <cell r="L235">
            <v>20596</v>
          </cell>
          <cell r="M235">
            <v>26891</v>
          </cell>
          <cell r="N235">
            <v>13313</v>
          </cell>
          <cell r="O235">
            <v>22500</v>
          </cell>
          <cell r="P235">
            <v>20038</v>
          </cell>
          <cell r="Q235">
            <v>28171</v>
          </cell>
          <cell r="R235">
            <v>3385</v>
          </cell>
          <cell r="S235">
            <v>7470</v>
          </cell>
          <cell r="T235">
            <v>35528</v>
          </cell>
          <cell r="U235">
            <v>381762</v>
          </cell>
          <cell r="V235">
            <v>28742</v>
          </cell>
          <cell r="W235">
            <v>-219</v>
          </cell>
          <cell r="X235">
            <v>410278</v>
          </cell>
          <cell r="Y235">
            <v>-0.2</v>
          </cell>
          <cell r="Z235">
            <v>0</v>
          </cell>
          <cell r="AA235">
            <v>-0.2</v>
          </cell>
          <cell r="AB235">
            <v>0</v>
          </cell>
          <cell r="AC235">
            <v>0.1</v>
          </cell>
          <cell r="AD235">
            <v>0.1</v>
          </cell>
          <cell r="AE235">
            <v>0.1</v>
          </cell>
          <cell r="AF235">
            <v>0.4</v>
          </cell>
          <cell r="AG235">
            <v>-0.1</v>
          </cell>
          <cell r="AH235">
            <v>0.4</v>
          </cell>
          <cell r="AI235">
            <v>0</v>
          </cell>
          <cell r="AJ235">
            <v>0.1</v>
          </cell>
          <cell r="AK235">
            <v>0</v>
          </cell>
          <cell r="AL235">
            <v>0</v>
          </cell>
          <cell r="AM235">
            <v>-0.1</v>
          </cell>
          <cell r="AN235">
            <v>0</v>
          </cell>
          <cell r="AO235">
            <v>0</v>
          </cell>
          <cell r="AP235">
            <v>0</v>
          </cell>
          <cell r="AQ235">
            <v>0</v>
          </cell>
          <cell r="AR235">
            <v>0</v>
          </cell>
          <cell r="AS235">
            <v>0</v>
          </cell>
          <cell r="AT235">
            <v>-0.1</v>
          </cell>
          <cell r="AU235">
            <v>0.1</v>
          </cell>
          <cell r="AV235">
            <v>0.1</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0.1</v>
          </cell>
          <cell r="BM235">
            <v>0.1</v>
          </cell>
          <cell r="BN235">
            <v>0</v>
          </cell>
          <cell r="BO235">
            <v>0</v>
          </cell>
          <cell r="BP235">
            <v>0</v>
          </cell>
          <cell r="BQ235">
            <v>0</v>
          </cell>
          <cell r="BR235">
            <v>0</v>
          </cell>
          <cell r="BS235">
            <v>0</v>
          </cell>
          <cell r="BT235">
            <v>0.1</v>
          </cell>
          <cell r="BU235">
            <v>0</v>
          </cell>
          <cell r="BV235">
            <v>0</v>
          </cell>
          <cell r="BW235">
            <v>0.1</v>
          </cell>
          <cell r="BX235">
            <v>0.7</v>
          </cell>
          <cell r="BY235">
            <v>0.1</v>
          </cell>
          <cell r="BZ235">
            <v>1</v>
          </cell>
          <cell r="CA235">
            <v>0.1</v>
          </cell>
          <cell r="CB235">
            <v>1.1000000000000001</v>
          </cell>
          <cell r="CC235">
            <v>-0.1</v>
          </cell>
          <cell r="CD235">
            <v>0</v>
          </cell>
          <cell r="CE235">
            <v>0</v>
          </cell>
          <cell r="CF235">
            <v>-0.1</v>
          </cell>
          <cell r="CG235">
            <v>0.1</v>
          </cell>
          <cell r="CH235">
            <v>0.1</v>
          </cell>
          <cell r="CI235">
            <v>0</v>
          </cell>
          <cell r="CJ235">
            <v>0</v>
          </cell>
          <cell r="CK235">
            <v>0.1</v>
          </cell>
          <cell r="CL235">
            <v>0.2</v>
          </cell>
          <cell r="CM235">
            <v>0.1</v>
          </cell>
          <cell r="CN235">
            <v>-0.1</v>
          </cell>
          <cell r="CO235">
            <v>0</v>
          </cell>
          <cell r="CP235">
            <v>0</v>
          </cell>
          <cell r="CQ235">
            <v>-0.1</v>
          </cell>
          <cell r="CR235">
            <v>0</v>
          </cell>
          <cell r="CS235">
            <v>0.4</v>
          </cell>
          <cell r="CT235">
            <v>0</v>
          </cell>
          <cell r="CU235">
            <v>0.1</v>
          </cell>
          <cell r="CV235">
            <v>-0.1</v>
          </cell>
          <cell r="CW235">
            <v>0.1</v>
          </cell>
        </row>
        <row r="236">
          <cell r="B236">
            <v>5703</v>
          </cell>
          <cell r="C236">
            <v>5639</v>
          </cell>
          <cell r="D236">
            <v>11336</v>
          </cell>
          <cell r="E236">
            <v>25365</v>
          </cell>
          <cell r="F236">
            <v>10488</v>
          </cell>
          <cell r="G236">
            <v>35863</v>
          </cell>
          <cell r="H236">
            <v>1785</v>
          </cell>
          <cell r="I236">
            <v>11129</v>
          </cell>
          <cell r="J236">
            <v>12914</v>
          </cell>
          <cell r="K236">
            <v>6769</v>
          </cell>
          <cell r="L236">
            <v>21118</v>
          </cell>
          <cell r="M236">
            <v>27882</v>
          </cell>
          <cell r="N236">
            <v>13698</v>
          </cell>
          <cell r="O236">
            <v>22135</v>
          </cell>
          <cell r="P236">
            <v>20168</v>
          </cell>
          <cell r="Q236">
            <v>28100</v>
          </cell>
          <cell r="R236">
            <v>3579</v>
          </cell>
          <cell r="S236">
            <v>7429</v>
          </cell>
          <cell r="T236">
            <v>35788</v>
          </cell>
          <cell r="U236">
            <v>396674</v>
          </cell>
          <cell r="V236">
            <v>30641</v>
          </cell>
          <cell r="W236">
            <v>521</v>
          </cell>
          <cell r="X236">
            <v>427795</v>
          </cell>
          <cell r="Y236">
            <v>-0.1</v>
          </cell>
          <cell r="Z236">
            <v>0</v>
          </cell>
          <cell r="AA236">
            <v>-0.1</v>
          </cell>
          <cell r="AB236">
            <v>0</v>
          </cell>
          <cell r="AC236">
            <v>0.1</v>
          </cell>
          <cell r="AD236">
            <v>0</v>
          </cell>
          <cell r="AE236">
            <v>-0.1</v>
          </cell>
          <cell r="AF236">
            <v>0</v>
          </cell>
          <cell r="AG236">
            <v>0</v>
          </cell>
          <cell r="AH236">
            <v>0</v>
          </cell>
          <cell r="AI236">
            <v>0</v>
          </cell>
          <cell r="AJ236">
            <v>-0.1</v>
          </cell>
          <cell r="AK236">
            <v>0</v>
          </cell>
          <cell r="AL236">
            <v>0</v>
          </cell>
          <cell r="AM236">
            <v>0.1</v>
          </cell>
          <cell r="AN236">
            <v>-0.1</v>
          </cell>
          <cell r="AO236">
            <v>0</v>
          </cell>
          <cell r="AP236">
            <v>0</v>
          </cell>
          <cell r="AQ236">
            <v>0</v>
          </cell>
          <cell r="AR236">
            <v>0</v>
          </cell>
          <cell r="AS236">
            <v>0</v>
          </cell>
          <cell r="AT236">
            <v>-0.1</v>
          </cell>
          <cell r="AU236">
            <v>0.1</v>
          </cell>
          <cell r="AV236">
            <v>0.1</v>
          </cell>
          <cell r="AW236">
            <v>0</v>
          </cell>
          <cell r="AX236">
            <v>0</v>
          </cell>
          <cell r="AY236">
            <v>0</v>
          </cell>
          <cell r="AZ236">
            <v>0</v>
          </cell>
          <cell r="BA236">
            <v>0</v>
          </cell>
          <cell r="BB236">
            <v>0</v>
          </cell>
          <cell r="BC236">
            <v>0</v>
          </cell>
          <cell r="BD236">
            <v>0</v>
          </cell>
          <cell r="BE236">
            <v>0</v>
          </cell>
          <cell r="BF236">
            <v>0</v>
          </cell>
          <cell r="BG236">
            <v>0.1</v>
          </cell>
          <cell r="BH236">
            <v>0</v>
          </cell>
          <cell r="BI236">
            <v>0.1</v>
          </cell>
          <cell r="BJ236">
            <v>0.1</v>
          </cell>
          <cell r="BK236">
            <v>0</v>
          </cell>
          <cell r="BL236">
            <v>0</v>
          </cell>
          <cell r="BM236">
            <v>0</v>
          </cell>
          <cell r="BN236">
            <v>0</v>
          </cell>
          <cell r="BO236">
            <v>0</v>
          </cell>
          <cell r="BP236">
            <v>0</v>
          </cell>
          <cell r="BQ236">
            <v>0</v>
          </cell>
          <cell r="BR236">
            <v>0.1</v>
          </cell>
          <cell r="BS236">
            <v>0</v>
          </cell>
          <cell r="BT236">
            <v>0</v>
          </cell>
          <cell r="BU236">
            <v>0</v>
          </cell>
          <cell r="BV236">
            <v>0</v>
          </cell>
          <cell r="BW236">
            <v>0.1</v>
          </cell>
          <cell r="BX236">
            <v>0.5</v>
          </cell>
          <cell r="BY236">
            <v>0.1</v>
          </cell>
          <cell r="BZ236">
            <v>0.5</v>
          </cell>
          <cell r="CA236">
            <v>-0.6</v>
          </cell>
          <cell r="CB236">
            <v>-0.3</v>
          </cell>
          <cell r="CC236">
            <v>0</v>
          </cell>
          <cell r="CD236">
            <v>0</v>
          </cell>
          <cell r="CE236">
            <v>-0.2</v>
          </cell>
          <cell r="CF236">
            <v>0.1</v>
          </cell>
          <cell r="CG236">
            <v>0</v>
          </cell>
          <cell r="CH236">
            <v>-0.3</v>
          </cell>
          <cell r="CI236">
            <v>0</v>
          </cell>
          <cell r="CJ236">
            <v>0</v>
          </cell>
          <cell r="CK236">
            <v>0.2</v>
          </cell>
          <cell r="CL236">
            <v>-0.3</v>
          </cell>
          <cell r="CM236">
            <v>0.1</v>
          </cell>
          <cell r="CN236">
            <v>0.2</v>
          </cell>
          <cell r="CO236">
            <v>0</v>
          </cell>
          <cell r="CP236">
            <v>0</v>
          </cell>
          <cell r="CQ236">
            <v>-0.1</v>
          </cell>
          <cell r="CR236">
            <v>-0.3</v>
          </cell>
          <cell r="CS236">
            <v>-0.7</v>
          </cell>
          <cell r="CT236">
            <v>0</v>
          </cell>
          <cell r="CU236">
            <v>-0.1</v>
          </cell>
          <cell r="CV236">
            <v>0.2</v>
          </cell>
          <cell r="CW236">
            <v>0</v>
          </cell>
        </row>
        <row r="237">
          <cell r="B237">
            <v>5629</v>
          </cell>
          <cell r="C237">
            <v>5222</v>
          </cell>
          <cell r="D237">
            <v>10860</v>
          </cell>
          <cell r="E237">
            <v>25679</v>
          </cell>
          <cell r="F237">
            <v>9712</v>
          </cell>
          <cell r="G237">
            <v>35376</v>
          </cell>
          <cell r="H237">
            <v>1788</v>
          </cell>
          <cell r="I237">
            <v>10456</v>
          </cell>
          <cell r="J237">
            <v>12244</v>
          </cell>
          <cell r="K237">
            <v>6300</v>
          </cell>
          <cell r="L237">
            <v>18862</v>
          </cell>
          <cell r="M237">
            <v>25191</v>
          </cell>
          <cell r="N237">
            <v>12917</v>
          </cell>
          <cell r="O237">
            <v>23160</v>
          </cell>
          <cell r="P237">
            <v>20284</v>
          </cell>
          <cell r="Q237">
            <v>27681</v>
          </cell>
          <cell r="R237">
            <v>3444</v>
          </cell>
          <cell r="S237">
            <v>6887</v>
          </cell>
          <cell r="T237">
            <v>36031</v>
          </cell>
          <cell r="U237">
            <v>374154</v>
          </cell>
          <cell r="V237">
            <v>28104</v>
          </cell>
          <cell r="W237">
            <v>-2555</v>
          </cell>
          <cell r="X237">
            <v>399709</v>
          </cell>
          <cell r="Y237">
            <v>0</v>
          </cell>
          <cell r="Z237">
            <v>0</v>
          </cell>
          <cell r="AA237">
            <v>0.1</v>
          </cell>
          <cell r="AB237">
            <v>0</v>
          </cell>
          <cell r="AC237">
            <v>0.1</v>
          </cell>
          <cell r="AD237">
            <v>0.2</v>
          </cell>
          <cell r="AE237">
            <v>0</v>
          </cell>
          <cell r="AF237">
            <v>0.2</v>
          </cell>
          <cell r="AG237">
            <v>0</v>
          </cell>
          <cell r="AH237">
            <v>0.2</v>
          </cell>
          <cell r="AI237">
            <v>0.1</v>
          </cell>
          <cell r="AJ237">
            <v>0</v>
          </cell>
          <cell r="AK237">
            <v>0</v>
          </cell>
          <cell r="AL237">
            <v>0</v>
          </cell>
          <cell r="AM237">
            <v>0</v>
          </cell>
          <cell r="AN237">
            <v>0</v>
          </cell>
          <cell r="AO237">
            <v>0</v>
          </cell>
          <cell r="AP237">
            <v>0</v>
          </cell>
          <cell r="AQ237">
            <v>0</v>
          </cell>
          <cell r="AR237">
            <v>0</v>
          </cell>
          <cell r="AS237">
            <v>0</v>
          </cell>
          <cell r="AT237">
            <v>-0.1</v>
          </cell>
          <cell r="AU237">
            <v>0</v>
          </cell>
          <cell r="AV237">
            <v>-0.1</v>
          </cell>
          <cell r="AW237">
            <v>0</v>
          </cell>
          <cell r="AX237">
            <v>0</v>
          </cell>
          <cell r="AY237">
            <v>0</v>
          </cell>
          <cell r="AZ237">
            <v>0</v>
          </cell>
          <cell r="BA237">
            <v>0</v>
          </cell>
          <cell r="BB237">
            <v>0</v>
          </cell>
          <cell r="BC237">
            <v>0</v>
          </cell>
          <cell r="BD237">
            <v>0</v>
          </cell>
          <cell r="BE237">
            <v>0</v>
          </cell>
          <cell r="BF237">
            <v>0</v>
          </cell>
          <cell r="BG237">
            <v>0</v>
          </cell>
          <cell r="BH237">
            <v>0.1</v>
          </cell>
          <cell r="BI237">
            <v>0</v>
          </cell>
          <cell r="BJ237">
            <v>0.1</v>
          </cell>
          <cell r="BK237">
            <v>0</v>
          </cell>
          <cell r="BL237">
            <v>-0.1</v>
          </cell>
          <cell r="BM237">
            <v>0</v>
          </cell>
          <cell r="BN237">
            <v>0</v>
          </cell>
          <cell r="BO237">
            <v>0.1</v>
          </cell>
          <cell r="BP237">
            <v>0.1</v>
          </cell>
          <cell r="BQ237">
            <v>0</v>
          </cell>
          <cell r="BR237">
            <v>0.2</v>
          </cell>
          <cell r="BS237">
            <v>0</v>
          </cell>
          <cell r="BT237">
            <v>0</v>
          </cell>
          <cell r="BU237">
            <v>0</v>
          </cell>
          <cell r="BV237">
            <v>0</v>
          </cell>
          <cell r="BW237">
            <v>0.1</v>
          </cell>
          <cell r="BX237">
            <v>0.8</v>
          </cell>
          <cell r="BY237">
            <v>0.1</v>
          </cell>
          <cell r="BZ237">
            <v>1</v>
          </cell>
          <cell r="CA237">
            <v>0.9</v>
          </cell>
          <cell r="CB237">
            <v>0</v>
          </cell>
          <cell r="CC237">
            <v>0.2</v>
          </cell>
          <cell r="CD237">
            <v>0</v>
          </cell>
          <cell r="CE237">
            <v>0.1</v>
          </cell>
          <cell r="CF237">
            <v>-0.1</v>
          </cell>
          <cell r="CG237">
            <v>0</v>
          </cell>
          <cell r="CH237">
            <v>0.3</v>
          </cell>
          <cell r="CI237">
            <v>0</v>
          </cell>
          <cell r="CJ237">
            <v>0</v>
          </cell>
          <cell r="CK237">
            <v>-0.2</v>
          </cell>
          <cell r="CL237">
            <v>0.1</v>
          </cell>
          <cell r="CM237">
            <v>0.1</v>
          </cell>
          <cell r="CN237">
            <v>0</v>
          </cell>
          <cell r="CO237">
            <v>0</v>
          </cell>
          <cell r="CP237">
            <v>0</v>
          </cell>
          <cell r="CQ237">
            <v>0</v>
          </cell>
          <cell r="CR237">
            <v>0.2</v>
          </cell>
          <cell r="CS237">
            <v>0.3</v>
          </cell>
          <cell r="CT237">
            <v>0</v>
          </cell>
          <cell r="CU237">
            <v>0.1</v>
          </cell>
          <cell r="CV237">
            <v>-0.1</v>
          </cell>
          <cell r="CW237">
            <v>0</v>
          </cell>
        </row>
        <row r="238">
          <cell r="B238">
            <v>5747</v>
          </cell>
          <cell r="C238">
            <v>5505</v>
          </cell>
          <cell r="D238">
            <v>11254</v>
          </cell>
          <cell r="E238">
            <v>25905</v>
          </cell>
          <cell r="F238">
            <v>10734</v>
          </cell>
          <cell r="G238">
            <v>36647</v>
          </cell>
          <cell r="H238">
            <v>1719</v>
          </cell>
          <cell r="I238">
            <v>11401</v>
          </cell>
          <cell r="J238">
            <v>13122</v>
          </cell>
          <cell r="K238">
            <v>6972</v>
          </cell>
          <cell r="L238">
            <v>21592</v>
          </cell>
          <cell r="M238">
            <v>28574</v>
          </cell>
          <cell r="N238">
            <v>13644</v>
          </cell>
          <cell r="O238">
            <v>23333</v>
          </cell>
          <cell r="P238">
            <v>20384</v>
          </cell>
          <cell r="Q238">
            <v>29109</v>
          </cell>
          <cell r="R238">
            <v>3404</v>
          </cell>
          <cell r="S238">
            <v>7389</v>
          </cell>
          <cell r="T238">
            <v>36255</v>
          </cell>
          <cell r="U238">
            <v>390182</v>
          </cell>
          <cell r="V238">
            <v>29344</v>
          </cell>
          <cell r="W238">
            <v>2253</v>
          </cell>
          <cell r="X238">
            <v>421822</v>
          </cell>
          <cell r="Y238">
            <v>0.1</v>
          </cell>
          <cell r="Z238">
            <v>0</v>
          </cell>
          <cell r="AA238">
            <v>0.1</v>
          </cell>
          <cell r="AB238">
            <v>0</v>
          </cell>
          <cell r="AC238">
            <v>0</v>
          </cell>
          <cell r="AD238">
            <v>-0.1</v>
          </cell>
          <cell r="AE238">
            <v>0</v>
          </cell>
          <cell r="AF238">
            <v>-0.1</v>
          </cell>
          <cell r="AG238">
            <v>0</v>
          </cell>
          <cell r="AH238">
            <v>-0.1</v>
          </cell>
          <cell r="AI238">
            <v>0</v>
          </cell>
          <cell r="AJ238">
            <v>0</v>
          </cell>
          <cell r="AK238">
            <v>0</v>
          </cell>
          <cell r="AL238">
            <v>-0.1</v>
          </cell>
          <cell r="AM238">
            <v>0</v>
          </cell>
          <cell r="AN238">
            <v>0</v>
          </cell>
          <cell r="AO238">
            <v>0</v>
          </cell>
          <cell r="AP238">
            <v>0</v>
          </cell>
          <cell r="AQ238">
            <v>0</v>
          </cell>
          <cell r="AR238">
            <v>0</v>
          </cell>
          <cell r="AS238">
            <v>0</v>
          </cell>
          <cell r="AT238">
            <v>0</v>
          </cell>
          <cell r="AU238">
            <v>-0.1</v>
          </cell>
          <cell r="AV238">
            <v>-0.1</v>
          </cell>
          <cell r="AW238">
            <v>0.1</v>
          </cell>
          <cell r="AX238">
            <v>0</v>
          </cell>
          <cell r="AY238">
            <v>0</v>
          </cell>
          <cell r="AZ238">
            <v>0</v>
          </cell>
          <cell r="BA238">
            <v>0</v>
          </cell>
          <cell r="BB238">
            <v>0</v>
          </cell>
          <cell r="BC238">
            <v>0.1</v>
          </cell>
          <cell r="BD238">
            <v>0</v>
          </cell>
          <cell r="BE238">
            <v>0</v>
          </cell>
          <cell r="BF238">
            <v>0</v>
          </cell>
          <cell r="BG238">
            <v>0</v>
          </cell>
          <cell r="BH238">
            <v>0.1</v>
          </cell>
          <cell r="BI238">
            <v>0</v>
          </cell>
          <cell r="BJ238">
            <v>0.1</v>
          </cell>
          <cell r="BK238">
            <v>0</v>
          </cell>
          <cell r="BL238">
            <v>0.1</v>
          </cell>
          <cell r="BM238">
            <v>0.1</v>
          </cell>
          <cell r="BN238">
            <v>0</v>
          </cell>
          <cell r="BO238">
            <v>0.2</v>
          </cell>
          <cell r="BP238">
            <v>0.2</v>
          </cell>
          <cell r="BQ238">
            <v>0</v>
          </cell>
          <cell r="BR238">
            <v>-0.1</v>
          </cell>
          <cell r="BS238">
            <v>0</v>
          </cell>
          <cell r="BT238">
            <v>0.2</v>
          </cell>
          <cell r="BU238">
            <v>0</v>
          </cell>
          <cell r="BV238">
            <v>0.1</v>
          </cell>
          <cell r="BW238">
            <v>0.1</v>
          </cell>
          <cell r="BX238">
            <v>0.7</v>
          </cell>
          <cell r="BY238">
            <v>0.2</v>
          </cell>
          <cell r="BZ238">
            <v>0.8</v>
          </cell>
          <cell r="CA238">
            <v>0.2</v>
          </cell>
          <cell r="CB238">
            <v>-0.8</v>
          </cell>
          <cell r="CC238">
            <v>0</v>
          </cell>
          <cell r="CD238">
            <v>0.1</v>
          </cell>
          <cell r="CE238">
            <v>0</v>
          </cell>
          <cell r="CF238">
            <v>0.1</v>
          </cell>
          <cell r="CG238">
            <v>0</v>
          </cell>
          <cell r="CH238">
            <v>-0.1</v>
          </cell>
          <cell r="CI238">
            <v>0</v>
          </cell>
          <cell r="CJ238">
            <v>0</v>
          </cell>
          <cell r="CK238">
            <v>-0.1</v>
          </cell>
          <cell r="CL238">
            <v>-0.1</v>
          </cell>
          <cell r="CM238">
            <v>-0.2</v>
          </cell>
          <cell r="CN238">
            <v>-0.1</v>
          </cell>
          <cell r="CO238">
            <v>0</v>
          </cell>
          <cell r="CP238">
            <v>0</v>
          </cell>
          <cell r="CQ238">
            <v>0.7</v>
          </cell>
          <cell r="CR238">
            <v>0.1</v>
          </cell>
          <cell r="CS238">
            <v>0</v>
          </cell>
          <cell r="CT238">
            <v>0</v>
          </cell>
          <cell r="CU238">
            <v>0</v>
          </cell>
          <cell r="CV238">
            <v>0.1</v>
          </cell>
          <cell r="CW238">
            <v>0</v>
          </cell>
        </row>
        <row r="239">
          <cell r="B239">
            <v>5938</v>
          </cell>
          <cell r="C239">
            <v>5070</v>
          </cell>
          <cell r="D239">
            <v>11007</v>
          </cell>
          <cell r="E239">
            <v>25979</v>
          </cell>
          <cell r="F239">
            <v>10502</v>
          </cell>
          <cell r="G239">
            <v>36482</v>
          </cell>
          <cell r="H239">
            <v>1720</v>
          </cell>
          <cell r="I239">
            <v>10701</v>
          </cell>
          <cell r="J239">
            <v>12422</v>
          </cell>
          <cell r="K239">
            <v>6555</v>
          </cell>
          <cell r="L239">
            <v>21619</v>
          </cell>
          <cell r="M239">
            <v>28178</v>
          </cell>
          <cell r="N239">
            <v>13441</v>
          </cell>
          <cell r="O239">
            <v>22998</v>
          </cell>
          <cell r="P239">
            <v>20459</v>
          </cell>
          <cell r="Q239">
            <v>29636</v>
          </cell>
          <cell r="R239">
            <v>3488</v>
          </cell>
          <cell r="S239">
            <v>7210</v>
          </cell>
          <cell r="T239">
            <v>36461</v>
          </cell>
          <cell r="U239">
            <v>388036</v>
          </cell>
          <cell r="V239">
            <v>29933</v>
          </cell>
          <cell r="W239">
            <v>-29</v>
          </cell>
          <cell r="X239">
            <v>417941</v>
          </cell>
          <cell r="Y239">
            <v>0.2</v>
          </cell>
          <cell r="Z239">
            <v>0</v>
          </cell>
          <cell r="AA239">
            <v>0.2</v>
          </cell>
          <cell r="AB239">
            <v>0</v>
          </cell>
          <cell r="AC239">
            <v>0</v>
          </cell>
          <cell r="AD239">
            <v>0</v>
          </cell>
          <cell r="AE239">
            <v>0</v>
          </cell>
          <cell r="AF239">
            <v>0.1</v>
          </cell>
          <cell r="AG239">
            <v>0</v>
          </cell>
          <cell r="AH239">
            <v>0</v>
          </cell>
          <cell r="AI239">
            <v>0</v>
          </cell>
          <cell r="AJ239">
            <v>0</v>
          </cell>
          <cell r="AK239">
            <v>0</v>
          </cell>
          <cell r="AL239">
            <v>0</v>
          </cell>
          <cell r="AM239">
            <v>0</v>
          </cell>
          <cell r="AN239">
            <v>0</v>
          </cell>
          <cell r="AO239">
            <v>0</v>
          </cell>
          <cell r="AP239">
            <v>0</v>
          </cell>
          <cell r="AQ239">
            <v>0</v>
          </cell>
          <cell r="AR239">
            <v>0</v>
          </cell>
          <cell r="AS239">
            <v>-0.1</v>
          </cell>
          <cell r="AT239">
            <v>-0.1</v>
          </cell>
          <cell r="AU239">
            <v>-0.1</v>
          </cell>
          <cell r="AV239">
            <v>-0.3</v>
          </cell>
          <cell r="AW239">
            <v>0.1</v>
          </cell>
          <cell r="AX239">
            <v>0</v>
          </cell>
          <cell r="AY239">
            <v>0</v>
          </cell>
          <cell r="AZ239">
            <v>0</v>
          </cell>
          <cell r="BA239">
            <v>0</v>
          </cell>
          <cell r="BB239">
            <v>0</v>
          </cell>
          <cell r="BC239">
            <v>0</v>
          </cell>
          <cell r="BD239">
            <v>0</v>
          </cell>
          <cell r="BE239">
            <v>0.1</v>
          </cell>
          <cell r="BF239">
            <v>0</v>
          </cell>
          <cell r="BG239">
            <v>0</v>
          </cell>
          <cell r="BH239">
            <v>0</v>
          </cell>
          <cell r="BI239">
            <v>0</v>
          </cell>
          <cell r="BJ239">
            <v>0</v>
          </cell>
          <cell r="BK239">
            <v>0</v>
          </cell>
          <cell r="BL239">
            <v>-0.1</v>
          </cell>
          <cell r="BM239">
            <v>-0.1</v>
          </cell>
          <cell r="BN239">
            <v>0</v>
          </cell>
          <cell r="BO239">
            <v>0</v>
          </cell>
          <cell r="BP239">
            <v>0</v>
          </cell>
          <cell r="BQ239">
            <v>0</v>
          </cell>
          <cell r="BR239">
            <v>0</v>
          </cell>
          <cell r="BS239">
            <v>0</v>
          </cell>
          <cell r="BT239">
            <v>0.1</v>
          </cell>
          <cell r="BU239">
            <v>0</v>
          </cell>
          <cell r="BV239">
            <v>-0.1</v>
          </cell>
          <cell r="BW239">
            <v>0</v>
          </cell>
          <cell r="BX239">
            <v>0</v>
          </cell>
          <cell r="BY239">
            <v>-0.2</v>
          </cell>
          <cell r="BZ239">
            <v>-0.2</v>
          </cell>
          <cell r="CA239">
            <v>-0.4</v>
          </cell>
          <cell r="CB239">
            <v>1.2</v>
          </cell>
          <cell r="CC239">
            <v>-0.1</v>
          </cell>
          <cell r="CD239">
            <v>0</v>
          </cell>
          <cell r="CE239">
            <v>0</v>
          </cell>
          <cell r="CF239">
            <v>-0.2</v>
          </cell>
          <cell r="CG239">
            <v>0</v>
          </cell>
          <cell r="CH239">
            <v>0.2</v>
          </cell>
          <cell r="CI239">
            <v>0</v>
          </cell>
          <cell r="CJ239">
            <v>0</v>
          </cell>
          <cell r="CK239">
            <v>0.1</v>
          </cell>
          <cell r="CL239">
            <v>0.4</v>
          </cell>
          <cell r="CM239">
            <v>0</v>
          </cell>
          <cell r="CN239">
            <v>-0.1</v>
          </cell>
          <cell r="CO239">
            <v>0</v>
          </cell>
          <cell r="CP239">
            <v>0.1</v>
          </cell>
          <cell r="CQ239">
            <v>0.1</v>
          </cell>
          <cell r="CR239">
            <v>0.1</v>
          </cell>
          <cell r="CS239">
            <v>0.5</v>
          </cell>
          <cell r="CT239">
            <v>0</v>
          </cell>
          <cell r="CU239">
            <v>0.1</v>
          </cell>
          <cell r="CV239">
            <v>-0.1</v>
          </cell>
          <cell r="CW239">
            <v>0.1</v>
          </cell>
        </row>
        <row r="240">
          <cell r="B240">
            <v>6274</v>
          </cell>
          <cell r="C240">
            <v>5252</v>
          </cell>
          <cell r="D240">
            <v>11526</v>
          </cell>
          <cell r="E240">
            <v>26330</v>
          </cell>
          <cell r="F240">
            <v>10907</v>
          </cell>
          <cell r="G240">
            <v>37237</v>
          </cell>
          <cell r="H240">
            <v>1965</v>
          </cell>
          <cell r="I240">
            <v>11224</v>
          </cell>
          <cell r="J240">
            <v>13189</v>
          </cell>
          <cell r="K240">
            <v>7362</v>
          </cell>
          <cell r="L240">
            <v>22313</v>
          </cell>
          <cell r="M240">
            <v>29677</v>
          </cell>
          <cell r="N240">
            <v>13491</v>
          </cell>
          <cell r="O240">
            <v>23414</v>
          </cell>
          <cell r="P240">
            <v>20552</v>
          </cell>
          <cell r="Q240">
            <v>29817</v>
          </cell>
          <cell r="R240">
            <v>3610</v>
          </cell>
          <cell r="S240">
            <v>7452</v>
          </cell>
          <cell r="T240">
            <v>36662</v>
          </cell>
          <cell r="U240">
            <v>408580</v>
          </cell>
          <cell r="V240">
            <v>31165</v>
          </cell>
          <cell r="W240">
            <v>-972</v>
          </cell>
          <cell r="X240">
            <v>438772</v>
          </cell>
          <cell r="Y240">
            <v>0.1</v>
          </cell>
          <cell r="Z240">
            <v>0</v>
          </cell>
          <cell r="AA240">
            <v>0.1</v>
          </cell>
          <cell r="AB240">
            <v>0</v>
          </cell>
          <cell r="AC240">
            <v>0.1</v>
          </cell>
          <cell r="AD240">
            <v>0.1</v>
          </cell>
          <cell r="AE240">
            <v>0</v>
          </cell>
          <cell r="AF240">
            <v>0.2</v>
          </cell>
          <cell r="AG240">
            <v>0</v>
          </cell>
          <cell r="AH240">
            <v>0.1</v>
          </cell>
          <cell r="AI240">
            <v>0.1</v>
          </cell>
          <cell r="AJ240">
            <v>0</v>
          </cell>
          <cell r="AK240">
            <v>0</v>
          </cell>
          <cell r="AL240">
            <v>0</v>
          </cell>
          <cell r="AM240">
            <v>0</v>
          </cell>
          <cell r="AN240">
            <v>0</v>
          </cell>
          <cell r="AO240">
            <v>0</v>
          </cell>
          <cell r="AP240">
            <v>0</v>
          </cell>
          <cell r="AQ240">
            <v>0</v>
          </cell>
          <cell r="AR240">
            <v>0</v>
          </cell>
          <cell r="AS240">
            <v>0</v>
          </cell>
          <cell r="AT240">
            <v>0</v>
          </cell>
          <cell r="AU240">
            <v>-0.1</v>
          </cell>
          <cell r="AV240">
            <v>-0.1</v>
          </cell>
          <cell r="AW240">
            <v>0.1</v>
          </cell>
          <cell r="AX240">
            <v>0</v>
          </cell>
          <cell r="AY240">
            <v>-0.1</v>
          </cell>
          <cell r="AZ240">
            <v>0</v>
          </cell>
          <cell r="BA240">
            <v>0</v>
          </cell>
          <cell r="BB240">
            <v>0</v>
          </cell>
          <cell r="BC240">
            <v>0</v>
          </cell>
          <cell r="BD240">
            <v>0</v>
          </cell>
          <cell r="BE240">
            <v>0</v>
          </cell>
          <cell r="BF240">
            <v>0</v>
          </cell>
          <cell r="BG240">
            <v>0</v>
          </cell>
          <cell r="BH240">
            <v>0.1</v>
          </cell>
          <cell r="BI240">
            <v>0</v>
          </cell>
          <cell r="BJ240">
            <v>0.1</v>
          </cell>
          <cell r="BK240">
            <v>0</v>
          </cell>
          <cell r="BL240">
            <v>0</v>
          </cell>
          <cell r="BM240">
            <v>0.1</v>
          </cell>
          <cell r="BN240">
            <v>0.1</v>
          </cell>
          <cell r="BO240">
            <v>0.1</v>
          </cell>
          <cell r="BP240">
            <v>0.2</v>
          </cell>
          <cell r="BQ240">
            <v>-0.1</v>
          </cell>
          <cell r="BR240">
            <v>0.1</v>
          </cell>
          <cell r="BS240">
            <v>0</v>
          </cell>
          <cell r="BT240">
            <v>0.1</v>
          </cell>
          <cell r="BU240">
            <v>0</v>
          </cell>
          <cell r="BV240">
            <v>0.1</v>
          </cell>
          <cell r="BW240">
            <v>0</v>
          </cell>
          <cell r="BX240">
            <v>0.9</v>
          </cell>
          <cell r="BY240">
            <v>0</v>
          </cell>
          <cell r="BZ240">
            <v>0.9</v>
          </cell>
          <cell r="CA240">
            <v>-0.2</v>
          </cell>
          <cell r="CB240">
            <v>-0.6</v>
          </cell>
          <cell r="CC240">
            <v>0</v>
          </cell>
          <cell r="CD240">
            <v>0</v>
          </cell>
          <cell r="CE240">
            <v>-0.2</v>
          </cell>
          <cell r="CF240">
            <v>-0.6</v>
          </cell>
          <cell r="CG240">
            <v>0.1</v>
          </cell>
          <cell r="CH240">
            <v>-0.3</v>
          </cell>
          <cell r="CI240">
            <v>0</v>
          </cell>
          <cell r="CJ240">
            <v>-0.3</v>
          </cell>
          <cell r="CK240">
            <v>0.3</v>
          </cell>
          <cell r="CL240">
            <v>-0.5</v>
          </cell>
          <cell r="CM240">
            <v>0.1</v>
          </cell>
          <cell r="CN240">
            <v>0.2</v>
          </cell>
          <cell r="CO240">
            <v>0</v>
          </cell>
          <cell r="CP240">
            <v>0.1</v>
          </cell>
          <cell r="CQ240">
            <v>-0.1</v>
          </cell>
          <cell r="CR240">
            <v>-0.3</v>
          </cell>
          <cell r="CS240">
            <v>-1</v>
          </cell>
          <cell r="CT240">
            <v>0</v>
          </cell>
          <cell r="CU240">
            <v>-0.1</v>
          </cell>
          <cell r="CV240">
            <v>0.3</v>
          </cell>
          <cell r="CW240">
            <v>0</v>
          </cell>
        </row>
        <row r="241">
          <cell r="B241">
            <v>5995</v>
          </cell>
          <cell r="C241">
            <v>5000</v>
          </cell>
          <cell r="D241">
            <v>10995</v>
          </cell>
          <cell r="E241">
            <v>26655</v>
          </cell>
          <cell r="F241">
            <v>10163</v>
          </cell>
          <cell r="G241">
            <v>36818</v>
          </cell>
          <cell r="H241">
            <v>1848</v>
          </cell>
          <cell r="I241">
            <v>10980</v>
          </cell>
          <cell r="J241">
            <v>12828</v>
          </cell>
          <cell r="K241">
            <v>6846</v>
          </cell>
          <cell r="L241">
            <v>19936</v>
          </cell>
          <cell r="M241">
            <v>26781</v>
          </cell>
          <cell r="N241">
            <v>12899</v>
          </cell>
          <cell r="O241">
            <v>23222</v>
          </cell>
          <cell r="P241">
            <v>20654</v>
          </cell>
          <cell r="Q241">
            <v>29868</v>
          </cell>
          <cell r="R241">
            <v>3447</v>
          </cell>
          <cell r="S241">
            <v>6732</v>
          </cell>
          <cell r="T241">
            <v>36870</v>
          </cell>
          <cell r="U241">
            <v>383867</v>
          </cell>
          <cell r="V241">
            <v>27910</v>
          </cell>
          <cell r="W241">
            <v>-4706</v>
          </cell>
          <cell r="X241">
            <v>407071</v>
          </cell>
          <cell r="Y241">
            <v>0.1</v>
          </cell>
          <cell r="Z241">
            <v>0</v>
          </cell>
          <cell r="AA241">
            <v>0.1</v>
          </cell>
          <cell r="AB241">
            <v>0</v>
          </cell>
          <cell r="AC241">
            <v>0</v>
          </cell>
          <cell r="AD241">
            <v>0</v>
          </cell>
          <cell r="AE241">
            <v>0</v>
          </cell>
          <cell r="AF241">
            <v>0</v>
          </cell>
          <cell r="AG241">
            <v>0</v>
          </cell>
          <cell r="AH241">
            <v>0</v>
          </cell>
          <cell r="AI241">
            <v>0</v>
          </cell>
          <cell r="AJ241">
            <v>0.1</v>
          </cell>
          <cell r="AK241">
            <v>0</v>
          </cell>
          <cell r="AL241">
            <v>0</v>
          </cell>
          <cell r="AM241">
            <v>0</v>
          </cell>
          <cell r="AN241">
            <v>0</v>
          </cell>
          <cell r="AO241">
            <v>0</v>
          </cell>
          <cell r="AP241">
            <v>0</v>
          </cell>
          <cell r="AQ241">
            <v>0</v>
          </cell>
          <cell r="AR241">
            <v>0</v>
          </cell>
          <cell r="AS241">
            <v>0</v>
          </cell>
          <cell r="AT241">
            <v>0.1</v>
          </cell>
          <cell r="AU241">
            <v>0.1</v>
          </cell>
          <cell r="AV241">
            <v>0.1</v>
          </cell>
          <cell r="AW241">
            <v>0</v>
          </cell>
          <cell r="AX241">
            <v>0</v>
          </cell>
          <cell r="AY241">
            <v>0</v>
          </cell>
          <cell r="AZ241">
            <v>0</v>
          </cell>
          <cell r="BA241">
            <v>0</v>
          </cell>
          <cell r="BB241">
            <v>0</v>
          </cell>
          <cell r="BC241">
            <v>0</v>
          </cell>
          <cell r="BD241">
            <v>0.1</v>
          </cell>
          <cell r="BE241">
            <v>0</v>
          </cell>
          <cell r="BF241">
            <v>0</v>
          </cell>
          <cell r="BG241">
            <v>0</v>
          </cell>
          <cell r="BH241">
            <v>0.1</v>
          </cell>
          <cell r="BI241">
            <v>0</v>
          </cell>
          <cell r="BJ241">
            <v>0.1</v>
          </cell>
          <cell r="BK241">
            <v>0</v>
          </cell>
          <cell r="BL241">
            <v>0.1</v>
          </cell>
          <cell r="BM241">
            <v>0.1</v>
          </cell>
          <cell r="BN241">
            <v>0</v>
          </cell>
          <cell r="BO241">
            <v>0.1</v>
          </cell>
          <cell r="BP241">
            <v>0.1</v>
          </cell>
          <cell r="BQ241">
            <v>0.1</v>
          </cell>
          <cell r="BR241">
            <v>0</v>
          </cell>
          <cell r="BS241">
            <v>0</v>
          </cell>
          <cell r="BT241">
            <v>0.1</v>
          </cell>
          <cell r="BU241">
            <v>0</v>
          </cell>
          <cell r="BV241">
            <v>-0.1</v>
          </cell>
          <cell r="BW241">
            <v>0</v>
          </cell>
          <cell r="BX241">
            <v>0.8</v>
          </cell>
          <cell r="BY241">
            <v>0</v>
          </cell>
          <cell r="BZ241">
            <v>0.5</v>
          </cell>
          <cell r="CA241">
            <v>0.9</v>
          </cell>
          <cell r="CB241">
            <v>0.7</v>
          </cell>
          <cell r="CC241">
            <v>0.2</v>
          </cell>
          <cell r="CD241">
            <v>0</v>
          </cell>
          <cell r="CE241">
            <v>0.1</v>
          </cell>
          <cell r="CF241">
            <v>-0.4</v>
          </cell>
          <cell r="CG241">
            <v>0</v>
          </cell>
          <cell r="CH241">
            <v>0.4</v>
          </cell>
          <cell r="CI241">
            <v>-0.1</v>
          </cell>
          <cell r="CJ241">
            <v>0.2</v>
          </cell>
          <cell r="CK241">
            <v>-0.2</v>
          </cell>
          <cell r="CL241">
            <v>0.2</v>
          </cell>
          <cell r="CM241">
            <v>0</v>
          </cell>
          <cell r="CN241">
            <v>0.1</v>
          </cell>
          <cell r="CO241">
            <v>0</v>
          </cell>
          <cell r="CP241">
            <v>0</v>
          </cell>
          <cell r="CQ241">
            <v>0</v>
          </cell>
          <cell r="CR241">
            <v>0.2</v>
          </cell>
          <cell r="CS241">
            <v>0.3</v>
          </cell>
          <cell r="CT241">
            <v>0</v>
          </cell>
          <cell r="CU241">
            <v>0.1</v>
          </cell>
          <cell r="CV241">
            <v>-0.2</v>
          </cell>
          <cell r="CW241">
            <v>0.1</v>
          </cell>
        </row>
        <row r="242">
          <cell r="B242">
            <v>6224</v>
          </cell>
          <cell r="C242">
            <v>5387</v>
          </cell>
          <cell r="D242">
            <v>11611</v>
          </cell>
          <cell r="E242">
            <v>26939</v>
          </cell>
          <cell r="F242">
            <v>11473</v>
          </cell>
          <cell r="G242">
            <v>38413</v>
          </cell>
          <cell r="H242">
            <v>1982</v>
          </cell>
          <cell r="I242">
            <v>11349</v>
          </cell>
          <cell r="J242">
            <v>13331</v>
          </cell>
          <cell r="K242">
            <v>8043</v>
          </cell>
          <cell r="L242">
            <v>22200</v>
          </cell>
          <cell r="M242">
            <v>30238</v>
          </cell>
          <cell r="N242">
            <v>13678</v>
          </cell>
          <cell r="O242">
            <v>23386</v>
          </cell>
          <cell r="P242">
            <v>20763</v>
          </cell>
          <cell r="Q242">
            <v>30462</v>
          </cell>
          <cell r="R242">
            <v>3380</v>
          </cell>
          <cell r="S242">
            <v>6967</v>
          </cell>
          <cell r="T242">
            <v>37086</v>
          </cell>
          <cell r="U242">
            <v>400193</v>
          </cell>
          <cell r="V242">
            <v>29224</v>
          </cell>
          <cell r="W242">
            <v>1282</v>
          </cell>
          <cell r="X242">
            <v>430699</v>
          </cell>
          <cell r="Y242">
            <v>-0.1</v>
          </cell>
          <cell r="Z242">
            <v>0</v>
          </cell>
          <cell r="AA242">
            <v>-0.1</v>
          </cell>
          <cell r="AB242">
            <v>-0.1</v>
          </cell>
          <cell r="AC242">
            <v>0.1</v>
          </cell>
          <cell r="AD242">
            <v>0</v>
          </cell>
          <cell r="AE242">
            <v>0</v>
          </cell>
          <cell r="AF242">
            <v>0</v>
          </cell>
          <cell r="AG242">
            <v>0</v>
          </cell>
          <cell r="AH242">
            <v>0</v>
          </cell>
          <cell r="AI242">
            <v>0</v>
          </cell>
          <cell r="AJ242">
            <v>0</v>
          </cell>
          <cell r="AK242">
            <v>0</v>
          </cell>
          <cell r="AL242">
            <v>0</v>
          </cell>
          <cell r="AM242">
            <v>0</v>
          </cell>
          <cell r="AN242">
            <v>0.1</v>
          </cell>
          <cell r="AO242">
            <v>0</v>
          </cell>
          <cell r="AP242">
            <v>0</v>
          </cell>
          <cell r="AQ242">
            <v>0</v>
          </cell>
          <cell r="AR242">
            <v>0</v>
          </cell>
          <cell r="AS242">
            <v>0</v>
          </cell>
          <cell r="AT242">
            <v>0</v>
          </cell>
          <cell r="AU242">
            <v>0.1</v>
          </cell>
          <cell r="AV242">
            <v>0.1</v>
          </cell>
          <cell r="AW242">
            <v>0</v>
          </cell>
          <cell r="AX242">
            <v>0.1</v>
          </cell>
          <cell r="AY242">
            <v>0.1</v>
          </cell>
          <cell r="AZ242">
            <v>0</v>
          </cell>
          <cell r="BA242">
            <v>0</v>
          </cell>
          <cell r="BB242">
            <v>0</v>
          </cell>
          <cell r="BC242">
            <v>-0.1</v>
          </cell>
          <cell r="BD242">
            <v>-0.1</v>
          </cell>
          <cell r="BE242">
            <v>0</v>
          </cell>
          <cell r="BF242">
            <v>0</v>
          </cell>
          <cell r="BG242">
            <v>0.1</v>
          </cell>
          <cell r="BH242">
            <v>0.1</v>
          </cell>
          <cell r="BI242">
            <v>0.1</v>
          </cell>
          <cell r="BJ242">
            <v>0.2</v>
          </cell>
          <cell r="BK242">
            <v>0</v>
          </cell>
          <cell r="BL242">
            <v>0</v>
          </cell>
          <cell r="BM242">
            <v>0</v>
          </cell>
          <cell r="BN242">
            <v>0.1</v>
          </cell>
          <cell r="BO242">
            <v>0</v>
          </cell>
          <cell r="BP242">
            <v>0.1</v>
          </cell>
          <cell r="BQ242">
            <v>0</v>
          </cell>
          <cell r="BR242">
            <v>0</v>
          </cell>
          <cell r="BS242">
            <v>0</v>
          </cell>
          <cell r="BT242">
            <v>0.1</v>
          </cell>
          <cell r="BU242">
            <v>0</v>
          </cell>
          <cell r="BV242">
            <v>0</v>
          </cell>
          <cell r="BW242">
            <v>0.1</v>
          </cell>
          <cell r="BX242">
            <v>0.7</v>
          </cell>
          <cell r="BY242">
            <v>0.2</v>
          </cell>
          <cell r="BZ242">
            <v>0.8</v>
          </cell>
          <cell r="CA242">
            <v>0.7</v>
          </cell>
          <cell r="CB242">
            <v>-1.2</v>
          </cell>
          <cell r="CC242">
            <v>-0.1</v>
          </cell>
          <cell r="CD242">
            <v>0.1</v>
          </cell>
          <cell r="CE242">
            <v>0.1</v>
          </cell>
          <cell r="CF242">
            <v>0.7</v>
          </cell>
          <cell r="CG242">
            <v>-0.1</v>
          </cell>
          <cell r="CH242">
            <v>-0.2</v>
          </cell>
          <cell r="CI242">
            <v>-0.1</v>
          </cell>
          <cell r="CJ242">
            <v>0</v>
          </cell>
          <cell r="CK242">
            <v>0</v>
          </cell>
          <cell r="CL242">
            <v>-0.2</v>
          </cell>
          <cell r="CM242">
            <v>-0.3</v>
          </cell>
          <cell r="CN242">
            <v>-0.1</v>
          </cell>
          <cell r="CO242">
            <v>0</v>
          </cell>
          <cell r="CP242">
            <v>0</v>
          </cell>
          <cell r="CQ242">
            <v>0.1</v>
          </cell>
          <cell r="CR242">
            <v>0.2</v>
          </cell>
          <cell r="CS242">
            <v>0.2</v>
          </cell>
          <cell r="CT242">
            <v>0</v>
          </cell>
          <cell r="CU242">
            <v>0</v>
          </cell>
          <cell r="CV242">
            <v>0.3</v>
          </cell>
          <cell r="CW242">
            <v>-0.1</v>
          </cell>
        </row>
        <row r="243">
          <cell r="B243">
            <v>6124</v>
          </cell>
          <cell r="C243">
            <v>5096</v>
          </cell>
          <cell r="D243">
            <v>11220</v>
          </cell>
          <cell r="E243">
            <v>27039</v>
          </cell>
          <cell r="F243">
            <v>11420</v>
          </cell>
          <cell r="G243">
            <v>38460</v>
          </cell>
          <cell r="H243">
            <v>2126</v>
          </cell>
          <cell r="I243">
            <v>10596</v>
          </cell>
          <cell r="J243">
            <v>12722</v>
          </cell>
          <cell r="K243">
            <v>7810</v>
          </cell>
          <cell r="L243">
            <v>22072</v>
          </cell>
          <cell r="M243">
            <v>29877</v>
          </cell>
          <cell r="N243">
            <v>13759</v>
          </cell>
          <cell r="O243">
            <v>23300</v>
          </cell>
          <cell r="P243">
            <v>20877</v>
          </cell>
          <cell r="Q243">
            <v>31270</v>
          </cell>
          <cell r="R243">
            <v>3508</v>
          </cell>
          <cell r="S243">
            <v>7326</v>
          </cell>
          <cell r="T243">
            <v>37305</v>
          </cell>
          <cell r="U243">
            <v>400804</v>
          </cell>
          <cell r="V243">
            <v>31347</v>
          </cell>
          <cell r="W243">
            <v>-1854</v>
          </cell>
          <cell r="X243">
            <v>430297</v>
          </cell>
          <cell r="Y243">
            <v>-0.2</v>
          </cell>
          <cell r="Z243">
            <v>0</v>
          </cell>
          <cell r="AA243">
            <v>-0.2</v>
          </cell>
          <cell r="AB243">
            <v>0</v>
          </cell>
          <cell r="AC243">
            <v>0</v>
          </cell>
          <cell r="AD243">
            <v>0</v>
          </cell>
          <cell r="AE243">
            <v>-0.1</v>
          </cell>
          <cell r="AF243">
            <v>-0.1</v>
          </cell>
          <cell r="AG243">
            <v>0</v>
          </cell>
          <cell r="AH243">
            <v>-0.1</v>
          </cell>
          <cell r="AI243">
            <v>0.1</v>
          </cell>
          <cell r="AJ243">
            <v>0</v>
          </cell>
          <cell r="AK243">
            <v>0</v>
          </cell>
          <cell r="AL243">
            <v>0</v>
          </cell>
          <cell r="AM243">
            <v>0.1</v>
          </cell>
          <cell r="AN243">
            <v>0.1</v>
          </cell>
          <cell r="AO243">
            <v>0</v>
          </cell>
          <cell r="AP243">
            <v>0</v>
          </cell>
          <cell r="AQ243">
            <v>0</v>
          </cell>
          <cell r="AR243">
            <v>0</v>
          </cell>
          <cell r="AS243">
            <v>0</v>
          </cell>
          <cell r="AT243">
            <v>0.1</v>
          </cell>
          <cell r="AU243">
            <v>0</v>
          </cell>
          <cell r="AV243">
            <v>0.1</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0.1</v>
          </cell>
          <cell r="BK243">
            <v>0</v>
          </cell>
          <cell r="BL243">
            <v>-0.1</v>
          </cell>
          <cell r="BM243">
            <v>-0.1</v>
          </cell>
          <cell r="BN243">
            <v>0.1</v>
          </cell>
          <cell r="BO243">
            <v>0</v>
          </cell>
          <cell r="BP243">
            <v>0.1</v>
          </cell>
          <cell r="BQ243">
            <v>0</v>
          </cell>
          <cell r="BR243">
            <v>0</v>
          </cell>
          <cell r="BS243">
            <v>0</v>
          </cell>
          <cell r="BT243">
            <v>0.1</v>
          </cell>
          <cell r="BU243">
            <v>0</v>
          </cell>
          <cell r="BV243">
            <v>0</v>
          </cell>
          <cell r="BW243">
            <v>0.1</v>
          </cell>
          <cell r="BX243">
            <v>0.4</v>
          </cell>
          <cell r="BY243">
            <v>0.2</v>
          </cell>
          <cell r="BZ243">
            <v>0.7</v>
          </cell>
          <cell r="CA243">
            <v>-1.8</v>
          </cell>
          <cell r="CB243">
            <v>-2.2000000000000002</v>
          </cell>
          <cell r="CC243">
            <v>0.2</v>
          </cell>
          <cell r="CD243">
            <v>-0.1</v>
          </cell>
          <cell r="CE243">
            <v>0.7</v>
          </cell>
          <cell r="CF243">
            <v>-0.6</v>
          </cell>
          <cell r="CG243">
            <v>0.1</v>
          </cell>
          <cell r="CH243">
            <v>0.2</v>
          </cell>
          <cell r="CI243">
            <v>-0.3</v>
          </cell>
          <cell r="CJ243">
            <v>0.1</v>
          </cell>
          <cell r="CK243">
            <v>0.8</v>
          </cell>
          <cell r="CL243">
            <v>-0.6</v>
          </cell>
          <cell r="CM243">
            <v>0.2</v>
          </cell>
          <cell r="CN243">
            <v>0.3</v>
          </cell>
          <cell r="CO243">
            <v>0</v>
          </cell>
          <cell r="CP243">
            <v>0.1</v>
          </cell>
          <cell r="CQ243">
            <v>0.8</v>
          </cell>
          <cell r="CR243">
            <v>0.5</v>
          </cell>
          <cell r="CS243">
            <v>0.3</v>
          </cell>
          <cell r="CT243">
            <v>0</v>
          </cell>
          <cell r="CU243">
            <v>0</v>
          </cell>
          <cell r="CV243">
            <v>1.8</v>
          </cell>
          <cell r="CW243">
            <v>0.1</v>
          </cell>
        </row>
        <row r="244">
          <cell r="B244">
            <v>6621</v>
          </cell>
          <cell r="C244">
            <v>5380</v>
          </cell>
          <cell r="D244">
            <v>12001</v>
          </cell>
          <cell r="E244">
            <v>27065</v>
          </cell>
          <cell r="F244">
            <v>11696</v>
          </cell>
          <cell r="G244">
            <v>38761</v>
          </cell>
          <cell r="H244">
            <v>2278</v>
          </cell>
          <cell r="I244">
            <v>11255</v>
          </cell>
          <cell r="J244">
            <v>13533</v>
          </cell>
          <cell r="K244">
            <v>8766</v>
          </cell>
          <cell r="L244">
            <v>22019</v>
          </cell>
          <cell r="M244">
            <v>30777</v>
          </cell>
          <cell r="N244">
            <v>13972</v>
          </cell>
          <cell r="O244">
            <v>23418</v>
          </cell>
          <cell r="P244">
            <v>20988</v>
          </cell>
          <cell r="Q244">
            <v>31730</v>
          </cell>
          <cell r="R244">
            <v>3715</v>
          </cell>
          <cell r="S244">
            <v>7414</v>
          </cell>
          <cell r="T244">
            <v>37523</v>
          </cell>
          <cell r="U244">
            <v>416196</v>
          </cell>
          <cell r="V244">
            <v>32575</v>
          </cell>
          <cell r="W244">
            <v>-386</v>
          </cell>
          <cell r="X244">
            <v>448385</v>
          </cell>
          <cell r="Y244">
            <v>-0.1</v>
          </cell>
          <cell r="Z244">
            <v>0</v>
          </cell>
          <cell r="AA244">
            <v>-0.1</v>
          </cell>
          <cell r="AB244">
            <v>0</v>
          </cell>
          <cell r="AC244">
            <v>0</v>
          </cell>
          <cell r="AD244">
            <v>0.1</v>
          </cell>
          <cell r="AE244">
            <v>0</v>
          </cell>
          <cell r="AF244">
            <v>0.1</v>
          </cell>
          <cell r="AG244">
            <v>0</v>
          </cell>
          <cell r="AH244">
            <v>0.1</v>
          </cell>
          <cell r="AI244">
            <v>0</v>
          </cell>
          <cell r="AJ244">
            <v>0</v>
          </cell>
          <cell r="AK244">
            <v>0</v>
          </cell>
          <cell r="AL244">
            <v>-0.1</v>
          </cell>
          <cell r="AM244">
            <v>0</v>
          </cell>
          <cell r="AN244">
            <v>-0.1</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-0.1</v>
          </cell>
          <cell r="BD244">
            <v>0</v>
          </cell>
          <cell r="BE244">
            <v>0.1</v>
          </cell>
          <cell r="BF244">
            <v>0</v>
          </cell>
          <cell r="BG244">
            <v>0.1</v>
          </cell>
          <cell r="BH244">
            <v>0</v>
          </cell>
          <cell r="BI244">
            <v>0</v>
          </cell>
          <cell r="BJ244">
            <v>0</v>
          </cell>
          <cell r="BK244">
            <v>0</v>
          </cell>
          <cell r="BL244">
            <v>0.1</v>
          </cell>
          <cell r="BM244">
            <v>0.1</v>
          </cell>
          <cell r="BN244">
            <v>0.1</v>
          </cell>
          <cell r="BO244">
            <v>-0.1</v>
          </cell>
          <cell r="BP244">
            <v>0</v>
          </cell>
          <cell r="BQ244">
            <v>0</v>
          </cell>
          <cell r="BR244">
            <v>0.1</v>
          </cell>
          <cell r="BS244">
            <v>0</v>
          </cell>
          <cell r="BT244">
            <v>0.1</v>
          </cell>
          <cell r="BU244">
            <v>0</v>
          </cell>
          <cell r="BV244">
            <v>0</v>
          </cell>
          <cell r="BW244">
            <v>0.1</v>
          </cell>
          <cell r="BX244">
            <v>0.4</v>
          </cell>
          <cell r="BY244">
            <v>0</v>
          </cell>
          <cell r="BZ244">
            <v>0.4</v>
          </cell>
        </row>
      </sheetData>
      <sheetData sheetId="17">
        <row r="1">
          <cell r="B1" t="str">
            <v>Gross operating surplus ;</v>
          </cell>
          <cell r="C1" t="str">
            <v>Property income receivable - Interest ;</v>
          </cell>
          <cell r="D1" t="str">
            <v>Property income receivable - Dividends ;</v>
          </cell>
          <cell r="E1" t="str">
            <v>Property income receivable - Reinvested earnings ;</v>
          </cell>
          <cell r="F1" t="str">
            <v>Property income receivable - Rent on natural assets ;</v>
          </cell>
          <cell r="G1" t="str">
            <v>Total property income receivable ;</v>
          </cell>
          <cell r="H1" t="str">
            <v>Total primary income receivable ;</v>
          </cell>
          <cell r="I1" t="str">
            <v>Secondary income receivable - Net non-life insurance premiums ;</v>
          </cell>
          <cell r="J1" t="str">
            <v>Secondary income receivable - Other current transfers ;</v>
          </cell>
          <cell r="K1" t="str">
            <v>Total secondary income receivable ;</v>
          </cell>
          <cell r="L1" t="str">
            <v>TOTAL GROSS INCOME ;</v>
          </cell>
          <cell r="M1" t="str">
            <v>Property income payable - Interest ;</v>
          </cell>
          <cell r="N1" t="str">
            <v>Property income payable - Dividends ;</v>
          </cell>
          <cell r="O1" t="str">
            <v>Property income payable - Reinvested earnings ;</v>
          </cell>
          <cell r="P1" t="str">
            <v>Property income payable - Property income attributed to insurance policy holders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Non-life insurance claims ;</v>
          </cell>
          <cell r="X1" t="str">
            <v>Secondary income payable - Other current transfers ;</v>
          </cell>
          <cell r="Y1" t="str">
            <v>Total secondary income payable ;</v>
          </cell>
          <cell r="Z1" t="str">
            <v>Total income payable ;</v>
          </cell>
          <cell r="AA1" t="str">
            <v>Gross disposable income ;</v>
          </cell>
          <cell r="AB1" t="str">
            <v>Net saving ;</v>
          </cell>
          <cell r="AC1" t="str">
            <v>Consumption of fixed capital ;</v>
          </cell>
          <cell r="AD1" t="str">
            <v>TOTAL USE OF GROSS INCOME ;</v>
          </cell>
          <cell r="AE1" t="str">
            <v>Gross operating surplus ;</v>
          </cell>
          <cell r="AF1" t="str">
            <v>Property income receivable - Interest ;</v>
          </cell>
          <cell r="AG1" t="str">
            <v>Property income receivable - Dividends ;</v>
          </cell>
          <cell r="AH1" t="str">
            <v>Property income receivable - Reinvested earnings ;</v>
          </cell>
          <cell r="AI1" t="str">
            <v>Property income receivable - Rent on natural assets ;</v>
          </cell>
          <cell r="AJ1" t="str">
            <v>Total property income receivable ;</v>
          </cell>
          <cell r="AK1" t="str">
            <v>Total primary income receivable ;</v>
          </cell>
          <cell r="AL1" t="str">
            <v>Secondary income receivable - Net non-life insurance premiums ;</v>
          </cell>
          <cell r="AM1" t="str">
            <v>Secondary income receivable - Other current transfers ;</v>
          </cell>
          <cell r="AN1" t="str">
            <v>Total secondary income receivable ;</v>
          </cell>
          <cell r="AO1" t="str">
            <v>TOTAL GROSS INCOME ;</v>
          </cell>
          <cell r="AP1" t="str">
            <v>Property income payable - Interest ;</v>
          </cell>
          <cell r="AQ1" t="str">
            <v>Property income payable - Dividends ;</v>
          </cell>
          <cell r="AR1" t="str">
            <v>Property income payable - Reinvested earnings ;</v>
          </cell>
          <cell r="AS1" t="str">
            <v>Property income payable - Property income attributed to insurance policy holders ;</v>
          </cell>
          <cell r="AT1" t="str">
            <v>Property income payable - Rent on natural assets ;</v>
          </cell>
          <cell r="AU1" t="str">
            <v>Total property income payable ;</v>
          </cell>
          <cell r="AV1" t="str">
            <v>Total primary income payable ;</v>
          </cell>
          <cell r="AW1" t="str">
            <v>Secondary income payable - Current taxes on income, wealth, etc - Income taxes ;</v>
          </cell>
          <cell r="AX1" t="str">
            <v>Secondary income payable - Current taxes on income, wealth, etc - Other ;</v>
          </cell>
          <cell r="AY1" t="str">
            <v>Secondary income payable - Current taxes on income, wealth, etc - Total ;</v>
          </cell>
          <cell r="AZ1" t="str">
            <v>Secondary income payable - Non-life insurance claims ;</v>
          </cell>
          <cell r="BA1" t="str">
            <v>Secondary income payable - Other current transfers ;</v>
          </cell>
          <cell r="BB1" t="str">
            <v>Total secondary income payable ;</v>
          </cell>
          <cell r="BC1" t="str">
            <v>Total income payable ;</v>
          </cell>
          <cell r="BD1" t="str">
            <v>Gross disposable income ;</v>
          </cell>
          <cell r="BE1" t="str">
            <v>Net saving ;</v>
          </cell>
          <cell r="BF1" t="str">
            <v>Consumption of fixed capital ;</v>
          </cell>
          <cell r="BG1" t="str">
            <v>TOTAL USE OF GROSS INCOME ;</v>
          </cell>
          <cell r="BH1" t="str">
            <v>Gross operating surplus ;</v>
          </cell>
          <cell r="BI1" t="str">
            <v>Property income receivable - Interest ;</v>
          </cell>
          <cell r="BJ1" t="str">
            <v>Property income receivable - Dividends ;</v>
          </cell>
          <cell r="BK1" t="str">
            <v>Property income receivable - Reinvested earnings ;</v>
          </cell>
          <cell r="BL1" t="str">
            <v>Property income receivable - Rent on natural assets ;</v>
          </cell>
          <cell r="BM1" t="str">
            <v>Total property income receivable ;</v>
          </cell>
          <cell r="BN1" t="str">
            <v>Total primary income receivable ;</v>
          </cell>
          <cell r="BO1" t="str">
            <v>Secondary income receivable - Net non-life insurance premiums ;</v>
          </cell>
          <cell r="BP1" t="str">
            <v>Secondary income receivable - Other current transfers ;</v>
          </cell>
          <cell r="BQ1" t="str">
            <v>Total secondary income receivable ;</v>
          </cell>
          <cell r="BR1" t="str">
            <v>TOTAL GROSS INCOME ;</v>
          </cell>
          <cell r="BS1" t="str">
            <v>Property income payable - Interest ;</v>
          </cell>
          <cell r="BT1" t="str">
            <v>Property income payable - Dividends ;</v>
          </cell>
          <cell r="BU1" t="str">
            <v>Property income payable - Reinvested earnings ;</v>
          </cell>
          <cell r="BV1" t="str">
            <v>Property income payable - Property income attributed to insurance policy holders ;</v>
          </cell>
          <cell r="BW1" t="str">
            <v>Property income payable - Rent on natural assets ;</v>
          </cell>
          <cell r="BX1" t="str">
            <v>Total property income payable ;</v>
          </cell>
          <cell r="BY1" t="str">
            <v>Total primary income payable ;</v>
          </cell>
          <cell r="BZ1" t="str">
            <v>Secondary income payable - Current taxes on income, wealth, etc - Income taxes ;</v>
          </cell>
          <cell r="CA1" t="str">
            <v>Secondary income payable - Current taxes on income, wealth, etc - Other ;</v>
          </cell>
          <cell r="CB1" t="str">
            <v>Secondary income payable - Current taxes on income, wealth, etc - Total ;</v>
          </cell>
          <cell r="CC1" t="str">
            <v>Secondary income payable - Non-life insurance claims ;</v>
          </cell>
          <cell r="CD1" t="str">
            <v>Secondary income payable - Other current transfers ;</v>
          </cell>
          <cell r="CE1" t="str">
            <v>Total secondary income payable ;</v>
          </cell>
          <cell r="CF1" t="str">
            <v>Total income payable ;</v>
          </cell>
          <cell r="CG1" t="str">
            <v>Gross disposable income ;</v>
          </cell>
          <cell r="CH1" t="str">
            <v>Net saving ;</v>
          </cell>
          <cell r="CI1" t="str">
            <v>Consumption of fixed capital ;</v>
          </cell>
          <cell r="CJ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row>
        <row r="10">
          <cell r="B10" t="str">
            <v>A85125379W</v>
          </cell>
          <cell r="C10" t="str">
            <v>A85125380F</v>
          </cell>
          <cell r="D10" t="str">
            <v>A85125381J</v>
          </cell>
          <cell r="E10" t="str">
            <v>A85125382K</v>
          </cell>
          <cell r="F10" t="str">
            <v>A85125383L</v>
          </cell>
          <cell r="G10" t="str">
            <v>A85125384R</v>
          </cell>
          <cell r="H10" t="str">
            <v>A85125385T</v>
          </cell>
          <cell r="I10" t="str">
            <v>A85125386V</v>
          </cell>
          <cell r="J10" t="str">
            <v>A85125387W</v>
          </cell>
          <cell r="K10" t="str">
            <v>A85125388X</v>
          </cell>
          <cell r="L10" t="str">
            <v>A85125389A</v>
          </cell>
          <cell r="M10" t="str">
            <v>A85125390K</v>
          </cell>
          <cell r="N10" t="str">
            <v>A85125391L</v>
          </cell>
          <cell r="O10" t="str">
            <v>A85125392R</v>
          </cell>
          <cell r="P10" t="str">
            <v>A85125393T</v>
          </cell>
          <cell r="Q10" t="str">
            <v>A85125394V</v>
          </cell>
          <cell r="R10" t="str">
            <v>A85124990W</v>
          </cell>
          <cell r="S10" t="str">
            <v>A85124991X</v>
          </cell>
          <cell r="T10" t="str">
            <v>A85124992A</v>
          </cell>
          <cell r="U10" t="str">
            <v>A85124993C</v>
          </cell>
          <cell r="V10" t="str">
            <v>A85124994F</v>
          </cell>
          <cell r="W10" t="str">
            <v>A85124995J</v>
          </cell>
          <cell r="X10" t="str">
            <v>A85124996K</v>
          </cell>
          <cell r="Y10" t="str">
            <v>A85124997L</v>
          </cell>
          <cell r="Z10" t="str">
            <v>A85124998R</v>
          </cell>
          <cell r="AA10" t="str">
            <v>A85124999T</v>
          </cell>
          <cell r="AB10" t="str">
            <v>A85125812X</v>
          </cell>
          <cell r="AC10" t="str">
            <v>A85125000T</v>
          </cell>
          <cell r="AD10" t="str">
            <v>A85125001V</v>
          </cell>
          <cell r="AE10" t="str">
            <v>A85125002W</v>
          </cell>
          <cell r="AF10" t="str">
            <v>A85125003X</v>
          </cell>
          <cell r="AG10" t="str">
            <v>A85125004A</v>
          </cell>
          <cell r="AH10" t="str">
            <v>A85125005C</v>
          </cell>
          <cell r="AI10" t="str">
            <v>A85125006F</v>
          </cell>
          <cell r="AJ10" t="str">
            <v>A85125007J</v>
          </cell>
          <cell r="AK10" t="str">
            <v>A85125008K</v>
          </cell>
          <cell r="AL10" t="str">
            <v>A85125009L</v>
          </cell>
          <cell r="AM10" t="str">
            <v>A85125010W</v>
          </cell>
          <cell r="AN10" t="str">
            <v>A85125011X</v>
          </cell>
          <cell r="AO10" t="str">
            <v>A85125012A</v>
          </cell>
          <cell r="AP10" t="str">
            <v>A85125013C</v>
          </cell>
          <cell r="AQ10" t="str">
            <v>A85125014F</v>
          </cell>
          <cell r="AR10" t="str">
            <v>A85125015J</v>
          </cell>
          <cell r="AS10" t="str">
            <v>A85125016K</v>
          </cell>
          <cell r="AT10" t="str">
            <v>A85125017L</v>
          </cell>
          <cell r="AU10" t="str">
            <v>A85125018R</v>
          </cell>
          <cell r="AV10" t="str">
            <v>A85125019T</v>
          </cell>
          <cell r="AW10" t="str">
            <v>A85125020A</v>
          </cell>
          <cell r="AX10" t="str">
            <v>A85125021C</v>
          </cell>
          <cell r="AY10" t="str">
            <v>A85125022F</v>
          </cell>
          <cell r="AZ10" t="str">
            <v>A85125023J</v>
          </cell>
          <cell r="BA10" t="str">
            <v>A85125024K</v>
          </cell>
          <cell r="BB10" t="str">
            <v>A85125025L</v>
          </cell>
          <cell r="BC10" t="str">
            <v>A85125026R</v>
          </cell>
          <cell r="BD10" t="str">
            <v>A85125027T</v>
          </cell>
          <cell r="BE10" t="str">
            <v>A85125814C</v>
          </cell>
          <cell r="BF10" t="str">
            <v>A85125028V</v>
          </cell>
          <cell r="BG10" t="str">
            <v>A85125029W</v>
          </cell>
          <cell r="BH10" t="str">
            <v>A85125030F</v>
          </cell>
          <cell r="BI10" t="str">
            <v>A85125031J</v>
          </cell>
          <cell r="BJ10" t="str">
            <v>A85125032K</v>
          </cell>
          <cell r="BK10" t="str">
            <v>A85125033L</v>
          </cell>
          <cell r="BL10" t="str">
            <v>A85125034R</v>
          </cell>
          <cell r="BM10" t="str">
            <v>A85125035T</v>
          </cell>
          <cell r="BN10" t="str">
            <v>A85125036V</v>
          </cell>
          <cell r="BO10" t="str">
            <v>A85125037W</v>
          </cell>
          <cell r="BP10" t="str">
            <v>A85125038X</v>
          </cell>
          <cell r="BQ10" t="str">
            <v>A85125039A</v>
          </cell>
          <cell r="BR10" t="str">
            <v>A85125040K</v>
          </cell>
          <cell r="BS10" t="str">
            <v>A85125041L</v>
          </cell>
          <cell r="BT10" t="str">
            <v>A85125042R</v>
          </cell>
          <cell r="BU10" t="str">
            <v>A85125043T</v>
          </cell>
          <cell r="BV10" t="str">
            <v>A85125044V</v>
          </cell>
          <cell r="BW10" t="str">
            <v>A85125045W</v>
          </cell>
          <cell r="BX10" t="str">
            <v>A85125046X</v>
          </cell>
          <cell r="BY10" t="str">
            <v>A85125047A</v>
          </cell>
          <cell r="BZ10" t="str">
            <v>A85125048C</v>
          </cell>
          <cell r="CA10" t="str">
            <v>A85125049F</v>
          </cell>
          <cell r="CB10" t="str">
            <v>A85125050R</v>
          </cell>
          <cell r="CC10" t="str">
            <v>A85125051T</v>
          </cell>
          <cell r="CD10" t="str">
            <v>A85125052V</v>
          </cell>
          <cell r="CE10" t="str">
            <v>A85125053W</v>
          </cell>
          <cell r="CF10" t="str">
            <v>A85125054X</v>
          </cell>
          <cell r="CG10" t="str">
            <v>A85125055A</v>
          </cell>
          <cell r="CH10" t="str">
            <v>A85125816J</v>
          </cell>
          <cell r="CI10" t="str">
            <v>A85125056C</v>
          </cell>
          <cell r="CJ10" t="str">
            <v>A85125057F</v>
          </cell>
        </row>
        <row r="11">
          <cell r="A11">
            <v>32387</v>
          </cell>
          <cell r="B11">
            <v>2783</v>
          </cell>
          <cell r="C11">
            <v>12167</v>
          </cell>
          <cell r="D11">
            <v>832</v>
          </cell>
          <cell r="E11">
            <v>245</v>
          </cell>
          <cell r="F11">
            <v>0</v>
          </cell>
          <cell r="G11">
            <v>13244</v>
          </cell>
          <cell r="H11">
            <v>16027</v>
          </cell>
          <cell r="I11">
            <v>2521</v>
          </cell>
          <cell r="J11">
            <v>0</v>
          </cell>
          <cell r="K11">
            <v>2521</v>
          </cell>
          <cell r="L11">
            <v>18548</v>
          </cell>
          <cell r="M11">
            <v>7598</v>
          </cell>
          <cell r="N11">
            <v>1013</v>
          </cell>
          <cell r="O11">
            <v>-126</v>
          </cell>
          <cell r="P11">
            <v>3230</v>
          </cell>
          <cell r="Q11">
            <v>0</v>
          </cell>
          <cell r="R11">
            <v>11715</v>
          </cell>
          <cell r="S11">
            <v>11715</v>
          </cell>
          <cell r="T11">
            <v>672</v>
          </cell>
          <cell r="U11">
            <v>0</v>
          </cell>
          <cell r="V11">
            <v>672</v>
          </cell>
          <cell r="W11">
            <v>2770</v>
          </cell>
          <cell r="X11">
            <v>84</v>
          </cell>
          <cell r="Y11">
            <v>3525</v>
          </cell>
          <cell r="Z11">
            <v>15241</v>
          </cell>
          <cell r="AA11">
            <v>3307</v>
          </cell>
          <cell r="AB11">
            <v>2771</v>
          </cell>
          <cell r="AC11">
            <v>536</v>
          </cell>
          <cell r="AD11">
            <v>18548</v>
          </cell>
          <cell r="AE11">
            <v>2809</v>
          </cell>
          <cell r="AF11">
            <v>12075</v>
          </cell>
          <cell r="AG11">
            <v>838</v>
          </cell>
          <cell r="AH11">
            <v>330</v>
          </cell>
          <cell r="AI11">
            <v>0</v>
          </cell>
          <cell r="AJ11">
            <v>13243</v>
          </cell>
          <cell r="AK11">
            <v>16051</v>
          </cell>
          <cell r="AL11">
            <v>2515</v>
          </cell>
          <cell r="AM11">
            <v>0</v>
          </cell>
          <cell r="AN11">
            <v>2515</v>
          </cell>
          <cell r="AO11">
            <v>18566</v>
          </cell>
          <cell r="AP11">
            <v>7550</v>
          </cell>
          <cell r="AQ11">
            <v>983</v>
          </cell>
          <cell r="AR11">
            <v>-143</v>
          </cell>
          <cell r="AS11">
            <v>3242</v>
          </cell>
          <cell r="AT11">
            <v>0</v>
          </cell>
          <cell r="AU11">
            <v>11632</v>
          </cell>
          <cell r="AV11">
            <v>11632</v>
          </cell>
          <cell r="AW11">
            <v>716</v>
          </cell>
          <cell r="AX11">
            <v>0</v>
          </cell>
          <cell r="AY11">
            <v>716</v>
          </cell>
          <cell r="AZ11">
            <v>2746</v>
          </cell>
          <cell r="BA11">
            <v>84</v>
          </cell>
          <cell r="BB11">
            <v>3546</v>
          </cell>
          <cell r="BC11">
            <v>15179</v>
          </cell>
          <cell r="BD11">
            <v>3387</v>
          </cell>
          <cell r="BE11">
            <v>2851</v>
          </cell>
          <cell r="BF11">
            <v>536</v>
          </cell>
          <cell r="BG11">
            <v>18566</v>
          </cell>
          <cell r="BH11">
            <v>2809</v>
          </cell>
          <cell r="BI11">
            <v>12075</v>
          </cell>
          <cell r="BJ11">
            <v>1461</v>
          </cell>
          <cell r="BK11">
            <v>328</v>
          </cell>
          <cell r="BL11">
            <v>0</v>
          </cell>
          <cell r="BM11">
            <v>13864</v>
          </cell>
          <cell r="BN11">
            <v>16672</v>
          </cell>
          <cell r="BO11">
            <v>2515</v>
          </cell>
          <cell r="BP11">
            <v>0</v>
          </cell>
          <cell r="BQ11">
            <v>2515</v>
          </cell>
          <cell r="BR11">
            <v>19187</v>
          </cell>
          <cell r="BS11">
            <v>7474</v>
          </cell>
          <cell r="BT11">
            <v>1261</v>
          </cell>
          <cell r="BU11">
            <v>-109</v>
          </cell>
          <cell r="BV11">
            <v>3242</v>
          </cell>
          <cell r="BW11">
            <v>0</v>
          </cell>
          <cell r="BX11">
            <v>11868</v>
          </cell>
          <cell r="BY11">
            <v>11868</v>
          </cell>
          <cell r="BZ11">
            <v>771</v>
          </cell>
          <cell r="CA11">
            <v>0</v>
          </cell>
          <cell r="CB11">
            <v>771</v>
          </cell>
          <cell r="CC11">
            <v>2642</v>
          </cell>
          <cell r="CD11">
            <v>84</v>
          </cell>
          <cell r="CE11">
            <v>3497</v>
          </cell>
          <cell r="CF11">
            <v>15365</v>
          </cell>
          <cell r="CG11">
            <v>3822</v>
          </cell>
          <cell r="CH11">
            <v>3286</v>
          </cell>
          <cell r="CI11">
            <v>536</v>
          </cell>
          <cell r="CJ11">
            <v>19187</v>
          </cell>
        </row>
        <row r="12">
          <cell r="A12">
            <v>32478</v>
          </cell>
          <cell r="B12">
            <v>3003</v>
          </cell>
          <cell r="C12">
            <v>13246</v>
          </cell>
          <cell r="D12">
            <v>829</v>
          </cell>
          <cell r="E12">
            <v>165</v>
          </cell>
          <cell r="F12">
            <v>0</v>
          </cell>
          <cell r="G12">
            <v>14239</v>
          </cell>
          <cell r="H12">
            <v>17243</v>
          </cell>
          <cell r="I12">
            <v>2554</v>
          </cell>
          <cell r="J12">
            <v>0</v>
          </cell>
          <cell r="K12">
            <v>2554</v>
          </cell>
          <cell r="L12">
            <v>19797</v>
          </cell>
          <cell r="M12">
            <v>8192</v>
          </cell>
          <cell r="N12">
            <v>1006</v>
          </cell>
          <cell r="O12">
            <v>-99</v>
          </cell>
          <cell r="P12">
            <v>3342</v>
          </cell>
          <cell r="Q12">
            <v>0</v>
          </cell>
          <cell r="R12">
            <v>12441</v>
          </cell>
          <cell r="S12">
            <v>12441</v>
          </cell>
          <cell r="T12">
            <v>703</v>
          </cell>
          <cell r="U12">
            <v>0</v>
          </cell>
          <cell r="V12">
            <v>703</v>
          </cell>
          <cell r="W12">
            <v>2790</v>
          </cell>
          <cell r="X12">
            <v>86</v>
          </cell>
          <cell r="Y12">
            <v>3579</v>
          </cell>
          <cell r="Z12">
            <v>16020</v>
          </cell>
          <cell r="AA12">
            <v>3777</v>
          </cell>
          <cell r="AB12">
            <v>3224</v>
          </cell>
          <cell r="AC12">
            <v>553</v>
          </cell>
          <cell r="AD12">
            <v>19797</v>
          </cell>
          <cell r="AE12">
            <v>3021</v>
          </cell>
          <cell r="AF12">
            <v>13089</v>
          </cell>
          <cell r="AG12">
            <v>789</v>
          </cell>
          <cell r="AH12">
            <v>104</v>
          </cell>
          <cell r="AI12">
            <v>0</v>
          </cell>
          <cell r="AJ12">
            <v>13982</v>
          </cell>
          <cell r="AK12">
            <v>17003</v>
          </cell>
          <cell r="AL12">
            <v>2554</v>
          </cell>
          <cell r="AM12">
            <v>0</v>
          </cell>
          <cell r="AN12">
            <v>2554</v>
          </cell>
          <cell r="AO12">
            <v>19557</v>
          </cell>
          <cell r="AP12">
            <v>8205</v>
          </cell>
          <cell r="AQ12">
            <v>999</v>
          </cell>
          <cell r="AR12">
            <v>-85</v>
          </cell>
          <cell r="AS12">
            <v>3342</v>
          </cell>
          <cell r="AT12">
            <v>0</v>
          </cell>
          <cell r="AU12">
            <v>12461</v>
          </cell>
          <cell r="AV12">
            <v>12461</v>
          </cell>
          <cell r="AW12">
            <v>677</v>
          </cell>
          <cell r="AX12">
            <v>0</v>
          </cell>
          <cell r="AY12">
            <v>677</v>
          </cell>
          <cell r="AZ12">
            <v>2801</v>
          </cell>
          <cell r="BA12">
            <v>86</v>
          </cell>
          <cell r="BB12">
            <v>3564</v>
          </cell>
          <cell r="BC12">
            <v>16025</v>
          </cell>
          <cell r="BD12">
            <v>3532</v>
          </cell>
          <cell r="BE12">
            <v>2979</v>
          </cell>
          <cell r="BF12">
            <v>553</v>
          </cell>
          <cell r="BG12">
            <v>19557</v>
          </cell>
          <cell r="BH12">
            <v>3021</v>
          </cell>
          <cell r="BI12">
            <v>13089</v>
          </cell>
          <cell r="BJ12">
            <v>286</v>
          </cell>
          <cell r="BK12">
            <v>113</v>
          </cell>
          <cell r="BL12">
            <v>0</v>
          </cell>
          <cell r="BM12">
            <v>13487</v>
          </cell>
          <cell r="BN12">
            <v>16508</v>
          </cell>
          <cell r="BO12">
            <v>2554</v>
          </cell>
          <cell r="BP12">
            <v>0</v>
          </cell>
          <cell r="BQ12">
            <v>2554</v>
          </cell>
          <cell r="BR12">
            <v>19062</v>
          </cell>
          <cell r="BS12">
            <v>8342</v>
          </cell>
          <cell r="BT12">
            <v>833</v>
          </cell>
          <cell r="BU12">
            <v>-43</v>
          </cell>
          <cell r="BV12">
            <v>3342</v>
          </cell>
          <cell r="BW12">
            <v>0</v>
          </cell>
          <cell r="BX12">
            <v>12474</v>
          </cell>
          <cell r="BY12">
            <v>12474</v>
          </cell>
          <cell r="BZ12">
            <v>865</v>
          </cell>
          <cell r="CA12">
            <v>0</v>
          </cell>
          <cell r="CB12">
            <v>865</v>
          </cell>
          <cell r="CC12">
            <v>2812</v>
          </cell>
          <cell r="CD12">
            <v>86</v>
          </cell>
          <cell r="CE12">
            <v>3763</v>
          </cell>
          <cell r="CF12">
            <v>16237</v>
          </cell>
          <cell r="CG12">
            <v>2825</v>
          </cell>
          <cell r="CH12">
            <v>2272</v>
          </cell>
          <cell r="CI12">
            <v>553</v>
          </cell>
          <cell r="CJ12">
            <v>19062</v>
          </cell>
        </row>
        <row r="13">
          <cell r="A13">
            <v>32568</v>
          </cell>
          <cell r="B13">
            <v>3019</v>
          </cell>
          <cell r="C13">
            <v>14432</v>
          </cell>
          <cell r="D13">
            <v>834</v>
          </cell>
          <cell r="E13">
            <v>92</v>
          </cell>
          <cell r="F13">
            <v>0</v>
          </cell>
          <cell r="G13">
            <v>15358</v>
          </cell>
          <cell r="H13">
            <v>18377</v>
          </cell>
          <cell r="I13">
            <v>2598</v>
          </cell>
          <cell r="J13">
            <v>0</v>
          </cell>
          <cell r="K13">
            <v>2598</v>
          </cell>
          <cell r="L13">
            <v>20975</v>
          </cell>
          <cell r="M13">
            <v>8786</v>
          </cell>
          <cell r="N13">
            <v>928</v>
          </cell>
          <cell r="O13">
            <v>-78</v>
          </cell>
          <cell r="P13">
            <v>3483</v>
          </cell>
          <cell r="Q13">
            <v>0</v>
          </cell>
          <cell r="R13">
            <v>13119</v>
          </cell>
          <cell r="S13">
            <v>13119</v>
          </cell>
          <cell r="T13">
            <v>799</v>
          </cell>
          <cell r="U13">
            <v>0</v>
          </cell>
          <cell r="V13">
            <v>799</v>
          </cell>
          <cell r="W13">
            <v>2773</v>
          </cell>
          <cell r="X13">
            <v>89</v>
          </cell>
          <cell r="Y13">
            <v>3661</v>
          </cell>
          <cell r="Z13">
            <v>16780</v>
          </cell>
          <cell r="AA13">
            <v>4196</v>
          </cell>
          <cell r="AB13">
            <v>3621</v>
          </cell>
          <cell r="AC13">
            <v>575</v>
          </cell>
          <cell r="AD13">
            <v>20975</v>
          </cell>
          <cell r="AE13">
            <v>3043</v>
          </cell>
          <cell r="AF13">
            <v>14576</v>
          </cell>
          <cell r="AG13">
            <v>908</v>
          </cell>
          <cell r="AH13">
            <v>106</v>
          </cell>
          <cell r="AI13">
            <v>0</v>
          </cell>
          <cell r="AJ13">
            <v>15590</v>
          </cell>
          <cell r="AK13">
            <v>18632</v>
          </cell>
          <cell r="AL13">
            <v>2598</v>
          </cell>
          <cell r="AM13">
            <v>0</v>
          </cell>
          <cell r="AN13">
            <v>2598</v>
          </cell>
          <cell r="AO13">
            <v>21230</v>
          </cell>
          <cell r="AP13">
            <v>8842</v>
          </cell>
          <cell r="AQ13">
            <v>1034</v>
          </cell>
          <cell r="AR13">
            <v>-96</v>
          </cell>
          <cell r="AS13">
            <v>3471</v>
          </cell>
          <cell r="AT13">
            <v>0</v>
          </cell>
          <cell r="AU13">
            <v>13251</v>
          </cell>
          <cell r="AV13">
            <v>13251</v>
          </cell>
          <cell r="AW13">
            <v>778</v>
          </cell>
          <cell r="AX13">
            <v>0</v>
          </cell>
          <cell r="AY13">
            <v>778</v>
          </cell>
          <cell r="AZ13">
            <v>2769</v>
          </cell>
          <cell r="BA13">
            <v>89</v>
          </cell>
          <cell r="BB13">
            <v>3635</v>
          </cell>
          <cell r="BC13">
            <v>16886</v>
          </cell>
          <cell r="BD13">
            <v>4344</v>
          </cell>
          <cell r="BE13">
            <v>3770</v>
          </cell>
          <cell r="BF13">
            <v>574</v>
          </cell>
          <cell r="BG13">
            <v>21230</v>
          </cell>
          <cell r="BH13">
            <v>3043</v>
          </cell>
          <cell r="BI13">
            <v>14576</v>
          </cell>
          <cell r="BJ13">
            <v>1440</v>
          </cell>
          <cell r="BK13">
            <v>92</v>
          </cell>
          <cell r="BL13">
            <v>0</v>
          </cell>
          <cell r="BM13">
            <v>16108</v>
          </cell>
          <cell r="BN13">
            <v>19151</v>
          </cell>
          <cell r="BO13">
            <v>2598</v>
          </cell>
          <cell r="BP13">
            <v>0</v>
          </cell>
          <cell r="BQ13">
            <v>2598</v>
          </cell>
          <cell r="BR13">
            <v>21748</v>
          </cell>
          <cell r="BS13">
            <v>8781</v>
          </cell>
          <cell r="BT13">
            <v>712</v>
          </cell>
          <cell r="BU13">
            <v>-95</v>
          </cell>
          <cell r="BV13">
            <v>3471</v>
          </cell>
          <cell r="BW13">
            <v>0</v>
          </cell>
          <cell r="BX13">
            <v>12868</v>
          </cell>
          <cell r="BY13">
            <v>12868</v>
          </cell>
          <cell r="BZ13">
            <v>592</v>
          </cell>
          <cell r="CA13">
            <v>0</v>
          </cell>
          <cell r="CB13">
            <v>592</v>
          </cell>
          <cell r="CC13">
            <v>2852</v>
          </cell>
          <cell r="CD13">
            <v>89</v>
          </cell>
          <cell r="CE13">
            <v>3533</v>
          </cell>
          <cell r="CF13">
            <v>16401</v>
          </cell>
          <cell r="CG13">
            <v>5347</v>
          </cell>
          <cell r="CH13">
            <v>4773</v>
          </cell>
          <cell r="CI13">
            <v>574</v>
          </cell>
          <cell r="CJ13">
            <v>21748</v>
          </cell>
        </row>
        <row r="14">
          <cell r="A14">
            <v>32660</v>
          </cell>
          <cell r="B14">
            <v>2812</v>
          </cell>
          <cell r="C14">
            <v>15478</v>
          </cell>
          <cell r="D14">
            <v>853</v>
          </cell>
          <cell r="E14">
            <v>65</v>
          </cell>
          <cell r="F14">
            <v>0</v>
          </cell>
          <cell r="G14">
            <v>16396</v>
          </cell>
          <cell r="H14">
            <v>19208</v>
          </cell>
          <cell r="I14">
            <v>2647</v>
          </cell>
          <cell r="J14">
            <v>0</v>
          </cell>
          <cell r="K14">
            <v>2647</v>
          </cell>
          <cell r="L14">
            <v>21856</v>
          </cell>
          <cell r="M14">
            <v>9343</v>
          </cell>
          <cell r="N14">
            <v>820</v>
          </cell>
          <cell r="O14">
            <v>-89</v>
          </cell>
          <cell r="P14">
            <v>3673</v>
          </cell>
          <cell r="Q14">
            <v>0</v>
          </cell>
          <cell r="R14">
            <v>13747</v>
          </cell>
          <cell r="S14">
            <v>13747</v>
          </cell>
          <cell r="T14">
            <v>924</v>
          </cell>
          <cell r="U14">
            <v>0</v>
          </cell>
          <cell r="V14">
            <v>924</v>
          </cell>
          <cell r="W14">
            <v>2654</v>
          </cell>
          <cell r="X14">
            <v>93</v>
          </cell>
          <cell r="Y14">
            <v>3671</v>
          </cell>
          <cell r="Z14">
            <v>17418</v>
          </cell>
          <cell r="AA14">
            <v>4437</v>
          </cell>
          <cell r="AB14">
            <v>3835</v>
          </cell>
          <cell r="AC14">
            <v>602</v>
          </cell>
          <cell r="AD14">
            <v>21856</v>
          </cell>
          <cell r="AE14">
            <v>2874</v>
          </cell>
          <cell r="AF14">
            <v>15583</v>
          </cell>
          <cell r="AG14">
            <v>767</v>
          </cell>
          <cell r="AH14">
            <v>32</v>
          </cell>
          <cell r="AI14">
            <v>0</v>
          </cell>
          <cell r="AJ14">
            <v>16383</v>
          </cell>
          <cell r="AK14">
            <v>19256</v>
          </cell>
          <cell r="AL14">
            <v>2645</v>
          </cell>
          <cell r="AM14">
            <v>0</v>
          </cell>
          <cell r="AN14">
            <v>2645</v>
          </cell>
          <cell r="AO14">
            <v>21901</v>
          </cell>
          <cell r="AP14">
            <v>9304</v>
          </cell>
          <cell r="AQ14">
            <v>782</v>
          </cell>
          <cell r="AR14">
            <v>-41</v>
          </cell>
          <cell r="AS14">
            <v>3626</v>
          </cell>
          <cell r="AT14">
            <v>0</v>
          </cell>
          <cell r="AU14">
            <v>13671</v>
          </cell>
          <cell r="AV14">
            <v>13671</v>
          </cell>
          <cell r="AW14">
            <v>875</v>
          </cell>
          <cell r="AX14">
            <v>0</v>
          </cell>
          <cell r="AY14">
            <v>875</v>
          </cell>
          <cell r="AZ14">
            <v>2757</v>
          </cell>
          <cell r="BA14">
            <v>93</v>
          </cell>
          <cell r="BB14">
            <v>3725</v>
          </cell>
          <cell r="BC14">
            <v>17396</v>
          </cell>
          <cell r="BD14">
            <v>4505</v>
          </cell>
          <cell r="BE14">
            <v>3906</v>
          </cell>
          <cell r="BF14">
            <v>599</v>
          </cell>
          <cell r="BG14">
            <v>21901</v>
          </cell>
          <cell r="BH14">
            <v>2874</v>
          </cell>
          <cell r="BI14">
            <v>15583</v>
          </cell>
          <cell r="BJ14">
            <v>282</v>
          </cell>
          <cell r="BK14">
            <v>39</v>
          </cell>
          <cell r="BL14">
            <v>0</v>
          </cell>
          <cell r="BM14">
            <v>15905</v>
          </cell>
          <cell r="BN14">
            <v>18778</v>
          </cell>
          <cell r="BO14">
            <v>2645</v>
          </cell>
          <cell r="BP14">
            <v>0</v>
          </cell>
          <cell r="BQ14">
            <v>2645</v>
          </cell>
          <cell r="BR14">
            <v>21423</v>
          </cell>
          <cell r="BS14">
            <v>9299</v>
          </cell>
          <cell r="BT14">
            <v>957</v>
          </cell>
          <cell r="BU14">
            <v>-117</v>
          </cell>
          <cell r="BV14">
            <v>3626</v>
          </cell>
          <cell r="BW14">
            <v>0</v>
          </cell>
          <cell r="BX14">
            <v>13766</v>
          </cell>
          <cell r="BY14">
            <v>13766</v>
          </cell>
          <cell r="BZ14">
            <v>787</v>
          </cell>
          <cell r="CA14">
            <v>0</v>
          </cell>
          <cell r="CB14">
            <v>787</v>
          </cell>
          <cell r="CC14">
            <v>2763</v>
          </cell>
          <cell r="CD14">
            <v>93</v>
          </cell>
          <cell r="CE14">
            <v>3643</v>
          </cell>
          <cell r="CF14">
            <v>17409</v>
          </cell>
          <cell r="CG14">
            <v>4014</v>
          </cell>
          <cell r="CH14">
            <v>3415</v>
          </cell>
          <cell r="CI14">
            <v>599</v>
          </cell>
          <cell r="CJ14">
            <v>21423</v>
          </cell>
        </row>
        <row r="15">
          <cell r="A15">
            <v>32752</v>
          </cell>
          <cell r="B15">
            <v>2516</v>
          </cell>
          <cell r="C15">
            <v>16368</v>
          </cell>
          <cell r="D15">
            <v>896</v>
          </cell>
          <cell r="E15">
            <v>51</v>
          </cell>
          <cell r="F15">
            <v>0</v>
          </cell>
          <cell r="G15">
            <v>17315</v>
          </cell>
          <cell r="H15">
            <v>19831</v>
          </cell>
          <cell r="I15">
            <v>2699</v>
          </cell>
          <cell r="J15">
            <v>0</v>
          </cell>
          <cell r="K15">
            <v>2699</v>
          </cell>
          <cell r="L15">
            <v>22530</v>
          </cell>
          <cell r="M15">
            <v>10097</v>
          </cell>
          <cell r="N15">
            <v>850</v>
          </cell>
          <cell r="O15">
            <v>-118</v>
          </cell>
          <cell r="P15">
            <v>3898</v>
          </cell>
          <cell r="Q15">
            <v>0</v>
          </cell>
          <cell r="R15">
            <v>14727</v>
          </cell>
          <cell r="S15">
            <v>14727</v>
          </cell>
          <cell r="T15">
            <v>999</v>
          </cell>
          <cell r="U15">
            <v>0</v>
          </cell>
          <cell r="V15">
            <v>999</v>
          </cell>
          <cell r="W15">
            <v>2498</v>
          </cell>
          <cell r="X15">
            <v>98</v>
          </cell>
          <cell r="Y15">
            <v>3596</v>
          </cell>
          <cell r="Z15">
            <v>18323</v>
          </cell>
          <cell r="AA15">
            <v>4207</v>
          </cell>
          <cell r="AB15">
            <v>3576</v>
          </cell>
          <cell r="AC15">
            <v>631</v>
          </cell>
          <cell r="AD15">
            <v>22530</v>
          </cell>
          <cell r="AE15">
            <v>2435</v>
          </cell>
          <cell r="AF15">
            <v>16256</v>
          </cell>
          <cell r="AG15">
            <v>933</v>
          </cell>
          <cell r="AH15">
            <v>104</v>
          </cell>
          <cell r="AI15">
            <v>0</v>
          </cell>
          <cell r="AJ15">
            <v>17294</v>
          </cell>
          <cell r="AK15">
            <v>19729</v>
          </cell>
          <cell r="AL15">
            <v>2701</v>
          </cell>
          <cell r="AM15">
            <v>0</v>
          </cell>
          <cell r="AN15">
            <v>2701</v>
          </cell>
          <cell r="AO15">
            <v>22430</v>
          </cell>
          <cell r="AP15">
            <v>10044</v>
          </cell>
          <cell r="AQ15">
            <v>705</v>
          </cell>
          <cell r="AR15">
            <v>-149</v>
          </cell>
          <cell r="AS15">
            <v>3929</v>
          </cell>
          <cell r="AT15">
            <v>0</v>
          </cell>
          <cell r="AU15">
            <v>14530</v>
          </cell>
          <cell r="AV15">
            <v>14530</v>
          </cell>
          <cell r="AW15">
            <v>1145</v>
          </cell>
          <cell r="AX15">
            <v>0</v>
          </cell>
          <cell r="AY15">
            <v>1145</v>
          </cell>
          <cell r="AZ15">
            <v>2452</v>
          </cell>
          <cell r="BA15">
            <v>98</v>
          </cell>
          <cell r="BB15">
            <v>3695</v>
          </cell>
          <cell r="BC15">
            <v>18225</v>
          </cell>
          <cell r="BD15">
            <v>4205</v>
          </cell>
          <cell r="BE15">
            <v>3571</v>
          </cell>
          <cell r="BF15">
            <v>634</v>
          </cell>
          <cell r="BG15">
            <v>22430</v>
          </cell>
          <cell r="BH15">
            <v>2435</v>
          </cell>
          <cell r="BI15">
            <v>16256</v>
          </cell>
          <cell r="BJ15">
            <v>1618</v>
          </cell>
          <cell r="BK15">
            <v>100</v>
          </cell>
          <cell r="BL15">
            <v>0</v>
          </cell>
          <cell r="BM15">
            <v>17974</v>
          </cell>
          <cell r="BN15">
            <v>20409</v>
          </cell>
          <cell r="BO15">
            <v>2701</v>
          </cell>
          <cell r="BP15">
            <v>0</v>
          </cell>
          <cell r="BQ15">
            <v>2701</v>
          </cell>
          <cell r="BR15">
            <v>23111</v>
          </cell>
          <cell r="BS15">
            <v>9959</v>
          </cell>
          <cell r="BT15">
            <v>759</v>
          </cell>
          <cell r="BU15">
            <v>-116</v>
          </cell>
          <cell r="BV15">
            <v>3929</v>
          </cell>
          <cell r="BW15">
            <v>0</v>
          </cell>
          <cell r="BX15">
            <v>14531</v>
          </cell>
          <cell r="BY15">
            <v>14531</v>
          </cell>
          <cell r="BZ15">
            <v>1187</v>
          </cell>
          <cell r="CA15">
            <v>0</v>
          </cell>
          <cell r="CB15">
            <v>1187</v>
          </cell>
          <cell r="CC15">
            <v>2365</v>
          </cell>
          <cell r="CD15">
            <v>98</v>
          </cell>
          <cell r="CE15">
            <v>3650</v>
          </cell>
          <cell r="CF15">
            <v>18181</v>
          </cell>
          <cell r="CG15">
            <v>4929</v>
          </cell>
          <cell r="CH15">
            <v>4295</v>
          </cell>
          <cell r="CI15">
            <v>634</v>
          </cell>
          <cell r="CJ15">
            <v>23111</v>
          </cell>
        </row>
        <row r="16">
          <cell r="A16">
            <v>32843</v>
          </cell>
          <cell r="B16">
            <v>2279</v>
          </cell>
          <cell r="C16">
            <v>17131</v>
          </cell>
          <cell r="D16">
            <v>931</v>
          </cell>
          <cell r="E16">
            <v>57</v>
          </cell>
          <cell r="F16">
            <v>0</v>
          </cell>
          <cell r="G16">
            <v>18118</v>
          </cell>
          <cell r="H16">
            <v>20398</v>
          </cell>
          <cell r="I16">
            <v>2748</v>
          </cell>
          <cell r="J16">
            <v>0</v>
          </cell>
          <cell r="K16">
            <v>2748</v>
          </cell>
          <cell r="L16">
            <v>23145</v>
          </cell>
          <cell r="M16">
            <v>11002</v>
          </cell>
          <cell r="N16">
            <v>1039</v>
          </cell>
          <cell r="O16">
            <v>-164</v>
          </cell>
          <cell r="P16">
            <v>4070</v>
          </cell>
          <cell r="Q16">
            <v>0</v>
          </cell>
          <cell r="R16">
            <v>15947</v>
          </cell>
          <cell r="S16">
            <v>15947</v>
          </cell>
          <cell r="T16">
            <v>929</v>
          </cell>
          <cell r="U16">
            <v>0</v>
          </cell>
          <cell r="V16">
            <v>929</v>
          </cell>
          <cell r="W16">
            <v>2393</v>
          </cell>
          <cell r="X16">
            <v>104</v>
          </cell>
          <cell r="Y16">
            <v>3426</v>
          </cell>
          <cell r="Z16">
            <v>19373</v>
          </cell>
          <cell r="AA16">
            <v>3772</v>
          </cell>
          <cell r="AB16">
            <v>3114</v>
          </cell>
          <cell r="AC16">
            <v>658</v>
          </cell>
          <cell r="AD16">
            <v>23145</v>
          </cell>
          <cell r="AE16">
            <v>2266</v>
          </cell>
          <cell r="AF16">
            <v>16891</v>
          </cell>
          <cell r="AG16">
            <v>933</v>
          </cell>
          <cell r="AH16">
            <v>43</v>
          </cell>
          <cell r="AI16">
            <v>0</v>
          </cell>
          <cell r="AJ16">
            <v>17867</v>
          </cell>
          <cell r="AK16">
            <v>20133</v>
          </cell>
          <cell r="AL16">
            <v>2749</v>
          </cell>
          <cell r="AM16">
            <v>0</v>
          </cell>
          <cell r="AN16">
            <v>2749</v>
          </cell>
          <cell r="AO16">
            <v>22881</v>
          </cell>
          <cell r="AP16">
            <v>10741</v>
          </cell>
          <cell r="AQ16">
            <v>1078</v>
          </cell>
          <cell r="AR16">
            <v>-174</v>
          </cell>
          <cell r="AS16">
            <v>4085</v>
          </cell>
          <cell r="AT16">
            <v>0</v>
          </cell>
          <cell r="AU16">
            <v>15730</v>
          </cell>
          <cell r="AV16">
            <v>15730</v>
          </cell>
          <cell r="AW16">
            <v>861</v>
          </cell>
          <cell r="AX16">
            <v>0</v>
          </cell>
          <cell r="AY16">
            <v>861</v>
          </cell>
          <cell r="AZ16">
            <v>3140</v>
          </cell>
          <cell r="BA16">
            <v>103</v>
          </cell>
          <cell r="BB16">
            <v>4105</v>
          </cell>
          <cell r="BC16">
            <v>19835</v>
          </cell>
          <cell r="BD16">
            <v>3046</v>
          </cell>
          <cell r="BE16">
            <v>2387</v>
          </cell>
          <cell r="BF16">
            <v>659</v>
          </cell>
          <cell r="BG16">
            <v>22881</v>
          </cell>
          <cell r="BH16">
            <v>2266</v>
          </cell>
          <cell r="BI16">
            <v>16891</v>
          </cell>
          <cell r="BJ16">
            <v>342</v>
          </cell>
          <cell r="BK16">
            <v>54</v>
          </cell>
          <cell r="BL16">
            <v>0</v>
          </cell>
          <cell r="BM16">
            <v>17287</v>
          </cell>
          <cell r="BN16">
            <v>19553</v>
          </cell>
          <cell r="BO16">
            <v>2749</v>
          </cell>
          <cell r="BP16">
            <v>0</v>
          </cell>
          <cell r="BQ16">
            <v>2749</v>
          </cell>
          <cell r="BR16">
            <v>22302</v>
          </cell>
          <cell r="BS16">
            <v>10913</v>
          </cell>
          <cell r="BT16">
            <v>1088</v>
          </cell>
          <cell r="BU16">
            <v>-130</v>
          </cell>
          <cell r="BV16">
            <v>4085</v>
          </cell>
          <cell r="BW16">
            <v>0</v>
          </cell>
          <cell r="BX16">
            <v>15956</v>
          </cell>
          <cell r="BY16">
            <v>15956</v>
          </cell>
          <cell r="BZ16">
            <v>1125</v>
          </cell>
          <cell r="CA16">
            <v>0</v>
          </cell>
          <cell r="CB16">
            <v>1125</v>
          </cell>
          <cell r="CC16">
            <v>3151</v>
          </cell>
          <cell r="CD16">
            <v>103</v>
          </cell>
          <cell r="CE16">
            <v>4379</v>
          </cell>
          <cell r="CF16">
            <v>20335</v>
          </cell>
          <cell r="CG16">
            <v>1967</v>
          </cell>
          <cell r="CH16">
            <v>1308</v>
          </cell>
          <cell r="CI16">
            <v>659</v>
          </cell>
          <cell r="CJ16">
            <v>22302</v>
          </cell>
        </row>
        <row r="17">
          <cell r="A17">
            <v>32933</v>
          </cell>
          <cell r="B17">
            <v>2175</v>
          </cell>
          <cell r="C17">
            <v>17628</v>
          </cell>
          <cell r="D17">
            <v>938</v>
          </cell>
          <cell r="E17">
            <v>68</v>
          </cell>
          <cell r="F17">
            <v>0</v>
          </cell>
          <cell r="G17">
            <v>18634</v>
          </cell>
          <cell r="H17">
            <v>20809</v>
          </cell>
          <cell r="I17">
            <v>2790</v>
          </cell>
          <cell r="J17">
            <v>0</v>
          </cell>
          <cell r="K17">
            <v>2790</v>
          </cell>
          <cell r="L17">
            <v>23599</v>
          </cell>
          <cell r="M17">
            <v>11671</v>
          </cell>
          <cell r="N17">
            <v>1159</v>
          </cell>
          <cell r="O17">
            <v>-178</v>
          </cell>
          <cell r="P17">
            <v>4110</v>
          </cell>
          <cell r="Q17">
            <v>0</v>
          </cell>
          <cell r="R17">
            <v>16762</v>
          </cell>
          <cell r="S17">
            <v>16762</v>
          </cell>
          <cell r="T17">
            <v>814</v>
          </cell>
          <cell r="U17">
            <v>0</v>
          </cell>
          <cell r="V17">
            <v>814</v>
          </cell>
          <cell r="W17">
            <v>2392</v>
          </cell>
          <cell r="X17">
            <v>110</v>
          </cell>
          <cell r="Y17">
            <v>3317</v>
          </cell>
          <cell r="Z17">
            <v>20079</v>
          </cell>
          <cell r="AA17">
            <v>3519</v>
          </cell>
          <cell r="AB17">
            <v>2841</v>
          </cell>
          <cell r="AC17">
            <v>679</v>
          </cell>
          <cell r="AD17">
            <v>23599</v>
          </cell>
          <cell r="AE17">
            <v>2177</v>
          </cell>
          <cell r="AF17">
            <v>18027</v>
          </cell>
          <cell r="AG17">
            <v>953</v>
          </cell>
          <cell r="AH17">
            <v>-14</v>
          </cell>
          <cell r="AI17">
            <v>0</v>
          </cell>
          <cell r="AJ17">
            <v>18967</v>
          </cell>
          <cell r="AK17">
            <v>21144</v>
          </cell>
          <cell r="AL17">
            <v>2791</v>
          </cell>
          <cell r="AM17">
            <v>0</v>
          </cell>
          <cell r="AN17">
            <v>2791</v>
          </cell>
          <cell r="AO17">
            <v>23934</v>
          </cell>
          <cell r="AP17">
            <v>12127</v>
          </cell>
          <cell r="AQ17">
            <v>1322</v>
          </cell>
          <cell r="AR17">
            <v>-121</v>
          </cell>
          <cell r="AS17">
            <v>4122</v>
          </cell>
          <cell r="AT17">
            <v>0</v>
          </cell>
          <cell r="AU17">
            <v>17450</v>
          </cell>
          <cell r="AV17">
            <v>17450</v>
          </cell>
          <cell r="AW17">
            <v>856</v>
          </cell>
          <cell r="AX17">
            <v>0</v>
          </cell>
          <cell r="AY17">
            <v>856</v>
          </cell>
          <cell r="AZ17">
            <v>2601</v>
          </cell>
          <cell r="BA17">
            <v>110</v>
          </cell>
          <cell r="BB17">
            <v>3567</v>
          </cell>
          <cell r="BC17">
            <v>21018</v>
          </cell>
          <cell r="BD17">
            <v>2917</v>
          </cell>
          <cell r="BE17">
            <v>2238</v>
          </cell>
          <cell r="BF17">
            <v>679</v>
          </cell>
          <cell r="BG17">
            <v>23934</v>
          </cell>
          <cell r="BH17">
            <v>2177</v>
          </cell>
          <cell r="BI17">
            <v>18027</v>
          </cell>
          <cell r="BJ17">
            <v>1506</v>
          </cell>
          <cell r="BK17">
            <v>-22</v>
          </cell>
          <cell r="BL17">
            <v>0</v>
          </cell>
          <cell r="BM17">
            <v>19511</v>
          </cell>
          <cell r="BN17">
            <v>21688</v>
          </cell>
          <cell r="BO17">
            <v>2791</v>
          </cell>
          <cell r="BP17">
            <v>0</v>
          </cell>
          <cell r="BQ17">
            <v>2791</v>
          </cell>
          <cell r="BR17">
            <v>24479</v>
          </cell>
          <cell r="BS17">
            <v>12034</v>
          </cell>
          <cell r="BT17">
            <v>1006</v>
          </cell>
          <cell r="BU17">
            <v>-118</v>
          </cell>
          <cell r="BV17">
            <v>4122</v>
          </cell>
          <cell r="BW17">
            <v>0</v>
          </cell>
          <cell r="BX17">
            <v>17043</v>
          </cell>
          <cell r="BY17">
            <v>17043</v>
          </cell>
          <cell r="BZ17">
            <v>644</v>
          </cell>
          <cell r="CA17">
            <v>0</v>
          </cell>
          <cell r="CB17">
            <v>644</v>
          </cell>
          <cell r="CC17">
            <v>2674</v>
          </cell>
          <cell r="CD17">
            <v>110</v>
          </cell>
          <cell r="CE17">
            <v>3428</v>
          </cell>
          <cell r="CF17">
            <v>20471</v>
          </cell>
          <cell r="CG17">
            <v>4008</v>
          </cell>
          <cell r="CH17">
            <v>3329</v>
          </cell>
          <cell r="CI17">
            <v>679</v>
          </cell>
          <cell r="CJ17">
            <v>24479</v>
          </cell>
        </row>
        <row r="18">
          <cell r="A18">
            <v>33025</v>
          </cell>
          <cell r="B18">
            <v>2157</v>
          </cell>
          <cell r="C18">
            <v>17548</v>
          </cell>
          <cell r="D18">
            <v>889</v>
          </cell>
          <cell r="E18">
            <v>78</v>
          </cell>
          <cell r="F18">
            <v>0</v>
          </cell>
          <cell r="G18">
            <v>18515</v>
          </cell>
          <cell r="H18">
            <v>20671</v>
          </cell>
          <cell r="I18">
            <v>2827</v>
          </cell>
          <cell r="J18">
            <v>0</v>
          </cell>
          <cell r="K18">
            <v>2827</v>
          </cell>
          <cell r="L18">
            <v>23499</v>
          </cell>
          <cell r="M18">
            <v>11737</v>
          </cell>
          <cell r="N18">
            <v>1150</v>
          </cell>
          <cell r="O18">
            <v>-127</v>
          </cell>
          <cell r="P18">
            <v>4023</v>
          </cell>
          <cell r="Q18">
            <v>0</v>
          </cell>
          <cell r="R18">
            <v>16782</v>
          </cell>
          <cell r="S18">
            <v>16782</v>
          </cell>
          <cell r="T18">
            <v>823</v>
          </cell>
          <cell r="U18">
            <v>0</v>
          </cell>
          <cell r="V18">
            <v>823</v>
          </cell>
          <cell r="W18">
            <v>2510</v>
          </cell>
          <cell r="X18">
            <v>118</v>
          </cell>
          <cell r="Y18">
            <v>3451</v>
          </cell>
          <cell r="Z18">
            <v>20233</v>
          </cell>
          <cell r="AA18">
            <v>3266</v>
          </cell>
          <cell r="AB18">
            <v>2570</v>
          </cell>
          <cell r="AC18">
            <v>695</v>
          </cell>
          <cell r="AD18">
            <v>23499</v>
          </cell>
          <cell r="AE18">
            <v>2166</v>
          </cell>
          <cell r="AF18">
            <v>17417</v>
          </cell>
          <cell r="AG18">
            <v>868</v>
          </cell>
          <cell r="AH18">
            <v>230</v>
          </cell>
          <cell r="AI18">
            <v>0</v>
          </cell>
          <cell r="AJ18">
            <v>18516</v>
          </cell>
          <cell r="AK18">
            <v>20682</v>
          </cell>
          <cell r="AL18">
            <v>2828</v>
          </cell>
          <cell r="AM18">
            <v>0</v>
          </cell>
          <cell r="AN18">
            <v>2828</v>
          </cell>
          <cell r="AO18">
            <v>23509</v>
          </cell>
          <cell r="AP18">
            <v>11655</v>
          </cell>
          <cell r="AQ18">
            <v>1131</v>
          </cell>
          <cell r="AR18">
            <v>-238</v>
          </cell>
          <cell r="AS18">
            <v>4041</v>
          </cell>
          <cell r="AT18">
            <v>0</v>
          </cell>
          <cell r="AU18">
            <v>16588</v>
          </cell>
          <cell r="AV18">
            <v>16588</v>
          </cell>
          <cell r="AW18">
            <v>673</v>
          </cell>
          <cell r="AX18">
            <v>0</v>
          </cell>
          <cell r="AY18">
            <v>673</v>
          </cell>
          <cell r="AZ18">
            <v>2343</v>
          </cell>
          <cell r="BA18">
            <v>117</v>
          </cell>
          <cell r="BB18">
            <v>3134</v>
          </cell>
          <cell r="BC18">
            <v>19722</v>
          </cell>
          <cell r="BD18">
            <v>3787</v>
          </cell>
          <cell r="BE18">
            <v>3093</v>
          </cell>
          <cell r="BF18">
            <v>694</v>
          </cell>
          <cell r="BG18">
            <v>23509</v>
          </cell>
          <cell r="BH18">
            <v>2166</v>
          </cell>
          <cell r="BI18">
            <v>17417</v>
          </cell>
          <cell r="BJ18">
            <v>328</v>
          </cell>
          <cell r="BK18">
            <v>234</v>
          </cell>
          <cell r="BL18">
            <v>0</v>
          </cell>
          <cell r="BM18">
            <v>17979</v>
          </cell>
          <cell r="BN18">
            <v>20145</v>
          </cell>
          <cell r="BO18">
            <v>2828</v>
          </cell>
          <cell r="BP18">
            <v>0</v>
          </cell>
          <cell r="BQ18">
            <v>2828</v>
          </cell>
          <cell r="BR18">
            <v>22973</v>
          </cell>
          <cell r="BS18">
            <v>11647</v>
          </cell>
          <cell r="BT18">
            <v>1293</v>
          </cell>
          <cell r="BU18">
            <v>-321</v>
          </cell>
          <cell r="BV18">
            <v>4041</v>
          </cell>
          <cell r="BW18">
            <v>0</v>
          </cell>
          <cell r="BX18">
            <v>16660</v>
          </cell>
          <cell r="BY18">
            <v>16660</v>
          </cell>
          <cell r="BZ18">
            <v>632</v>
          </cell>
          <cell r="CA18">
            <v>0</v>
          </cell>
          <cell r="CB18">
            <v>632</v>
          </cell>
          <cell r="CC18">
            <v>2347</v>
          </cell>
          <cell r="CD18">
            <v>117</v>
          </cell>
          <cell r="CE18">
            <v>3095</v>
          </cell>
          <cell r="CF18">
            <v>19755</v>
          </cell>
          <cell r="CG18">
            <v>3218</v>
          </cell>
          <cell r="CH18">
            <v>2524</v>
          </cell>
          <cell r="CI18">
            <v>694</v>
          </cell>
          <cell r="CJ18">
            <v>22973</v>
          </cell>
        </row>
        <row r="19">
          <cell r="A19">
            <v>33117</v>
          </cell>
          <cell r="B19">
            <v>2152</v>
          </cell>
          <cell r="C19">
            <v>16720</v>
          </cell>
          <cell r="D19">
            <v>832</v>
          </cell>
          <cell r="E19">
            <v>82</v>
          </cell>
          <cell r="F19">
            <v>0</v>
          </cell>
          <cell r="G19">
            <v>17635</v>
          </cell>
          <cell r="H19">
            <v>19787</v>
          </cell>
          <cell r="I19">
            <v>2863</v>
          </cell>
          <cell r="J19">
            <v>0</v>
          </cell>
          <cell r="K19">
            <v>2863</v>
          </cell>
          <cell r="L19">
            <v>22650</v>
          </cell>
          <cell r="M19">
            <v>11161</v>
          </cell>
          <cell r="N19">
            <v>1113</v>
          </cell>
          <cell r="O19">
            <v>-45</v>
          </cell>
          <cell r="P19">
            <v>3889</v>
          </cell>
          <cell r="Q19">
            <v>0</v>
          </cell>
          <cell r="R19">
            <v>16119</v>
          </cell>
          <cell r="S19">
            <v>16119</v>
          </cell>
          <cell r="T19">
            <v>937</v>
          </cell>
          <cell r="U19">
            <v>0</v>
          </cell>
          <cell r="V19">
            <v>937</v>
          </cell>
          <cell r="W19">
            <v>2711</v>
          </cell>
          <cell r="X19">
            <v>126</v>
          </cell>
          <cell r="Y19">
            <v>3774</v>
          </cell>
          <cell r="Z19">
            <v>19893</v>
          </cell>
          <cell r="AA19">
            <v>2757</v>
          </cell>
          <cell r="AB19">
            <v>2046</v>
          </cell>
          <cell r="AC19">
            <v>711</v>
          </cell>
          <cell r="AD19">
            <v>22650</v>
          </cell>
          <cell r="AE19">
            <v>2168</v>
          </cell>
          <cell r="AF19">
            <v>16853</v>
          </cell>
          <cell r="AG19">
            <v>861</v>
          </cell>
          <cell r="AH19">
            <v>-51</v>
          </cell>
          <cell r="AI19">
            <v>0</v>
          </cell>
          <cell r="AJ19">
            <v>17662</v>
          </cell>
          <cell r="AK19">
            <v>19830</v>
          </cell>
          <cell r="AL19">
            <v>2861</v>
          </cell>
          <cell r="AM19">
            <v>0</v>
          </cell>
          <cell r="AN19">
            <v>2861</v>
          </cell>
          <cell r="AO19">
            <v>22691</v>
          </cell>
          <cell r="AP19">
            <v>11134</v>
          </cell>
          <cell r="AQ19">
            <v>899</v>
          </cell>
          <cell r="AR19">
            <v>36</v>
          </cell>
          <cell r="AS19">
            <v>3849</v>
          </cell>
          <cell r="AT19">
            <v>0</v>
          </cell>
          <cell r="AU19">
            <v>15918</v>
          </cell>
          <cell r="AV19">
            <v>15918</v>
          </cell>
          <cell r="AW19">
            <v>1007</v>
          </cell>
          <cell r="AX19">
            <v>0</v>
          </cell>
          <cell r="AY19">
            <v>1007</v>
          </cell>
          <cell r="AZ19">
            <v>2730</v>
          </cell>
          <cell r="BA19">
            <v>126</v>
          </cell>
          <cell r="BB19">
            <v>3862</v>
          </cell>
          <cell r="BC19">
            <v>19780</v>
          </cell>
          <cell r="BD19">
            <v>2910</v>
          </cell>
          <cell r="BE19">
            <v>2200</v>
          </cell>
          <cell r="BF19">
            <v>710</v>
          </cell>
          <cell r="BG19">
            <v>22691</v>
          </cell>
          <cell r="BH19">
            <v>2168</v>
          </cell>
          <cell r="BI19">
            <v>16853</v>
          </cell>
          <cell r="BJ19">
            <v>1481</v>
          </cell>
          <cell r="BK19">
            <v>-71</v>
          </cell>
          <cell r="BL19">
            <v>0</v>
          </cell>
          <cell r="BM19">
            <v>18263</v>
          </cell>
          <cell r="BN19">
            <v>20430</v>
          </cell>
          <cell r="BO19">
            <v>2861</v>
          </cell>
          <cell r="BP19">
            <v>0</v>
          </cell>
          <cell r="BQ19">
            <v>2861</v>
          </cell>
          <cell r="BR19">
            <v>23292</v>
          </cell>
          <cell r="BS19">
            <v>11075</v>
          </cell>
          <cell r="BT19">
            <v>1038</v>
          </cell>
          <cell r="BU19">
            <v>69</v>
          </cell>
          <cell r="BV19">
            <v>3849</v>
          </cell>
          <cell r="BW19">
            <v>0</v>
          </cell>
          <cell r="BX19">
            <v>16031</v>
          </cell>
          <cell r="BY19">
            <v>16031</v>
          </cell>
          <cell r="BZ19">
            <v>983</v>
          </cell>
          <cell r="CA19">
            <v>0</v>
          </cell>
          <cell r="CB19">
            <v>983</v>
          </cell>
          <cell r="CC19">
            <v>2647</v>
          </cell>
          <cell r="CD19">
            <v>126</v>
          </cell>
          <cell r="CE19">
            <v>3755</v>
          </cell>
          <cell r="CF19">
            <v>19787</v>
          </cell>
          <cell r="CG19">
            <v>3505</v>
          </cell>
          <cell r="CH19">
            <v>2795</v>
          </cell>
          <cell r="CI19">
            <v>710</v>
          </cell>
          <cell r="CJ19">
            <v>23292</v>
          </cell>
        </row>
        <row r="20">
          <cell r="A20">
            <v>33208</v>
          </cell>
          <cell r="B20">
            <v>2169</v>
          </cell>
          <cell r="C20">
            <v>15649</v>
          </cell>
          <cell r="D20">
            <v>789</v>
          </cell>
          <cell r="E20">
            <v>64</v>
          </cell>
          <cell r="F20">
            <v>0</v>
          </cell>
          <cell r="G20">
            <v>16501</v>
          </cell>
          <cell r="H20">
            <v>18670</v>
          </cell>
          <cell r="I20">
            <v>2900</v>
          </cell>
          <cell r="J20">
            <v>0</v>
          </cell>
          <cell r="K20">
            <v>2900</v>
          </cell>
          <cell r="L20">
            <v>21570</v>
          </cell>
          <cell r="M20">
            <v>10306</v>
          </cell>
          <cell r="N20">
            <v>1206</v>
          </cell>
          <cell r="O20">
            <v>43</v>
          </cell>
          <cell r="P20">
            <v>3767</v>
          </cell>
          <cell r="Q20">
            <v>0</v>
          </cell>
          <cell r="R20">
            <v>15322</v>
          </cell>
          <cell r="S20">
            <v>15322</v>
          </cell>
          <cell r="T20">
            <v>987</v>
          </cell>
          <cell r="U20">
            <v>0</v>
          </cell>
          <cell r="V20">
            <v>987</v>
          </cell>
          <cell r="W20">
            <v>2939</v>
          </cell>
          <cell r="X20">
            <v>133</v>
          </cell>
          <cell r="Y20">
            <v>4059</v>
          </cell>
          <cell r="Z20">
            <v>19381</v>
          </cell>
          <cell r="AA20">
            <v>2189</v>
          </cell>
          <cell r="AB20">
            <v>1464</v>
          </cell>
          <cell r="AC20">
            <v>725</v>
          </cell>
          <cell r="AD20">
            <v>21570</v>
          </cell>
          <cell r="AE20">
            <v>2158</v>
          </cell>
          <cell r="AF20">
            <v>15590</v>
          </cell>
          <cell r="AG20">
            <v>751</v>
          </cell>
          <cell r="AH20">
            <v>140</v>
          </cell>
          <cell r="AI20">
            <v>0</v>
          </cell>
          <cell r="AJ20">
            <v>16482</v>
          </cell>
          <cell r="AK20">
            <v>18639</v>
          </cell>
          <cell r="AL20">
            <v>2898</v>
          </cell>
          <cell r="AM20">
            <v>0</v>
          </cell>
          <cell r="AN20">
            <v>2898</v>
          </cell>
          <cell r="AO20">
            <v>21538</v>
          </cell>
          <cell r="AP20">
            <v>10355</v>
          </cell>
          <cell r="AQ20">
            <v>1415</v>
          </cell>
          <cell r="AR20">
            <v>37</v>
          </cell>
          <cell r="AS20">
            <v>3768</v>
          </cell>
          <cell r="AT20">
            <v>0</v>
          </cell>
          <cell r="AU20">
            <v>15575</v>
          </cell>
          <cell r="AV20">
            <v>15575</v>
          </cell>
          <cell r="AW20">
            <v>1100</v>
          </cell>
          <cell r="AX20">
            <v>0</v>
          </cell>
          <cell r="AY20">
            <v>1100</v>
          </cell>
          <cell r="AZ20">
            <v>2986</v>
          </cell>
          <cell r="BA20">
            <v>133</v>
          </cell>
          <cell r="BB20">
            <v>4219</v>
          </cell>
          <cell r="BC20">
            <v>19794</v>
          </cell>
          <cell r="BD20">
            <v>1744</v>
          </cell>
          <cell r="BE20">
            <v>1019</v>
          </cell>
          <cell r="BF20">
            <v>725</v>
          </cell>
          <cell r="BG20">
            <v>21538</v>
          </cell>
          <cell r="BH20">
            <v>2158</v>
          </cell>
          <cell r="BI20">
            <v>15590</v>
          </cell>
          <cell r="BJ20">
            <v>282</v>
          </cell>
          <cell r="BK20">
            <v>166</v>
          </cell>
          <cell r="BL20">
            <v>0</v>
          </cell>
          <cell r="BM20">
            <v>16038</v>
          </cell>
          <cell r="BN20">
            <v>18196</v>
          </cell>
          <cell r="BO20">
            <v>2898</v>
          </cell>
          <cell r="BP20">
            <v>0</v>
          </cell>
          <cell r="BQ20">
            <v>2898</v>
          </cell>
          <cell r="BR20">
            <v>21095</v>
          </cell>
          <cell r="BS20">
            <v>10495</v>
          </cell>
          <cell r="BT20">
            <v>1429</v>
          </cell>
          <cell r="BU20">
            <v>89</v>
          </cell>
          <cell r="BV20">
            <v>3768</v>
          </cell>
          <cell r="BW20">
            <v>0</v>
          </cell>
          <cell r="BX20">
            <v>15779</v>
          </cell>
          <cell r="BY20">
            <v>15779</v>
          </cell>
          <cell r="BZ20">
            <v>1460</v>
          </cell>
          <cell r="CA20">
            <v>0</v>
          </cell>
          <cell r="CB20">
            <v>1460</v>
          </cell>
          <cell r="CC20">
            <v>2993</v>
          </cell>
          <cell r="CD20">
            <v>133</v>
          </cell>
          <cell r="CE20">
            <v>4585</v>
          </cell>
          <cell r="CF20">
            <v>20365</v>
          </cell>
          <cell r="CG20">
            <v>730</v>
          </cell>
          <cell r="CH20">
            <v>4</v>
          </cell>
          <cell r="CI20">
            <v>725</v>
          </cell>
          <cell r="CJ20">
            <v>21095</v>
          </cell>
        </row>
        <row r="21">
          <cell r="A21">
            <v>33298</v>
          </cell>
          <cell r="B21">
            <v>2225</v>
          </cell>
          <cell r="C21">
            <v>14524</v>
          </cell>
          <cell r="D21">
            <v>768</v>
          </cell>
          <cell r="E21">
            <v>86</v>
          </cell>
          <cell r="F21">
            <v>0</v>
          </cell>
          <cell r="G21">
            <v>15378</v>
          </cell>
          <cell r="H21">
            <v>17603</v>
          </cell>
          <cell r="I21">
            <v>2933</v>
          </cell>
          <cell r="J21">
            <v>0</v>
          </cell>
          <cell r="K21">
            <v>2933</v>
          </cell>
          <cell r="L21">
            <v>20536</v>
          </cell>
          <cell r="M21">
            <v>9571</v>
          </cell>
          <cell r="N21">
            <v>1394</v>
          </cell>
          <cell r="O21">
            <v>97</v>
          </cell>
          <cell r="P21">
            <v>3670</v>
          </cell>
          <cell r="Q21">
            <v>0</v>
          </cell>
          <cell r="R21">
            <v>14732</v>
          </cell>
          <cell r="S21">
            <v>14732</v>
          </cell>
          <cell r="T21">
            <v>931</v>
          </cell>
          <cell r="U21">
            <v>0</v>
          </cell>
          <cell r="V21">
            <v>931</v>
          </cell>
          <cell r="W21">
            <v>3141</v>
          </cell>
          <cell r="X21">
            <v>139</v>
          </cell>
          <cell r="Y21">
            <v>4211</v>
          </cell>
          <cell r="Z21">
            <v>18942</v>
          </cell>
          <cell r="AA21">
            <v>1594</v>
          </cell>
          <cell r="AB21">
            <v>860</v>
          </cell>
          <cell r="AC21">
            <v>734</v>
          </cell>
          <cell r="AD21">
            <v>20536</v>
          </cell>
          <cell r="AE21">
            <v>2213</v>
          </cell>
          <cell r="AF21">
            <v>14221</v>
          </cell>
          <cell r="AG21">
            <v>787</v>
          </cell>
          <cell r="AH21">
            <v>50</v>
          </cell>
          <cell r="AI21">
            <v>0</v>
          </cell>
          <cell r="AJ21">
            <v>15058</v>
          </cell>
          <cell r="AK21">
            <v>17271</v>
          </cell>
          <cell r="AL21">
            <v>2934</v>
          </cell>
          <cell r="AM21">
            <v>0</v>
          </cell>
          <cell r="AN21">
            <v>2934</v>
          </cell>
          <cell r="AO21">
            <v>20204</v>
          </cell>
          <cell r="AP21">
            <v>9423</v>
          </cell>
          <cell r="AQ21">
            <v>1257</v>
          </cell>
          <cell r="AR21">
            <v>76</v>
          </cell>
          <cell r="AS21">
            <v>3678</v>
          </cell>
          <cell r="AT21">
            <v>0</v>
          </cell>
          <cell r="AU21">
            <v>14434</v>
          </cell>
          <cell r="AV21">
            <v>14434</v>
          </cell>
          <cell r="AW21">
            <v>852</v>
          </cell>
          <cell r="AX21">
            <v>0</v>
          </cell>
          <cell r="AY21">
            <v>852</v>
          </cell>
          <cell r="AZ21">
            <v>3174</v>
          </cell>
          <cell r="BA21">
            <v>138</v>
          </cell>
          <cell r="BB21">
            <v>4164</v>
          </cell>
          <cell r="BC21">
            <v>18598</v>
          </cell>
          <cell r="BD21">
            <v>1606</v>
          </cell>
          <cell r="BE21">
            <v>871</v>
          </cell>
          <cell r="BF21">
            <v>735</v>
          </cell>
          <cell r="BG21">
            <v>20204</v>
          </cell>
          <cell r="BH21">
            <v>2213</v>
          </cell>
          <cell r="BI21">
            <v>14221</v>
          </cell>
          <cell r="BJ21">
            <v>1231</v>
          </cell>
          <cell r="BK21">
            <v>55</v>
          </cell>
          <cell r="BL21">
            <v>0</v>
          </cell>
          <cell r="BM21">
            <v>15507</v>
          </cell>
          <cell r="BN21">
            <v>17720</v>
          </cell>
          <cell r="BO21">
            <v>2934</v>
          </cell>
          <cell r="BP21">
            <v>0</v>
          </cell>
          <cell r="BQ21">
            <v>2934</v>
          </cell>
          <cell r="BR21">
            <v>20653</v>
          </cell>
          <cell r="BS21">
            <v>9340</v>
          </cell>
          <cell r="BT21">
            <v>859</v>
          </cell>
          <cell r="BU21">
            <v>81</v>
          </cell>
          <cell r="BV21">
            <v>3678</v>
          </cell>
          <cell r="BW21">
            <v>0</v>
          </cell>
          <cell r="BX21">
            <v>13957</v>
          </cell>
          <cell r="BY21">
            <v>13957</v>
          </cell>
          <cell r="BZ21">
            <v>642</v>
          </cell>
          <cell r="CA21">
            <v>0</v>
          </cell>
          <cell r="CB21">
            <v>642</v>
          </cell>
          <cell r="CC21">
            <v>3255</v>
          </cell>
          <cell r="CD21">
            <v>138</v>
          </cell>
          <cell r="CE21">
            <v>4036</v>
          </cell>
          <cell r="CF21">
            <v>17993</v>
          </cell>
          <cell r="CG21">
            <v>2660</v>
          </cell>
          <cell r="CH21">
            <v>1926</v>
          </cell>
          <cell r="CI21">
            <v>735</v>
          </cell>
          <cell r="CJ21">
            <v>20653</v>
          </cell>
        </row>
        <row r="22">
          <cell r="A22">
            <v>33390</v>
          </cell>
          <cell r="B22">
            <v>2323</v>
          </cell>
          <cell r="C22">
            <v>13539</v>
          </cell>
          <cell r="D22">
            <v>775</v>
          </cell>
          <cell r="E22">
            <v>113</v>
          </cell>
          <cell r="F22">
            <v>0</v>
          </cell>
          <cell r="G22">
            <v>14426</v>
          </cell>
          <cell r="H22">
            <v>16749</v>
          </cell>
          <cell r="I22">
            <v>2957</v>
          </cell>
          <cell r="J22">
            <v>0</v>
          </cell>
          <cell r="K22">
            <v>2957</v>
          </cell>
          <cell r="L22">
            <v>19706</v>
          </cell>
          <cell r="M22">
            <v>9048</v>
          </cell>
          <cell r="N22">
            <v>1523</v>
          </cell>
          <cell r="O22">
            <v>101</v>
          </cell>
          <cell r="P22">
            <v>3574</v>
          </cell>
          <cell r="Q22">
            <v>0</v>
          </cell>
          <cell r="R22">
            <v>14246</v>
          </cell>
          <cell r="S22">
            <v>14246</v>
          </cell>
          <cell r="T22">
            <v>839</v>
          </cell>
          <cell r="U22">
            <v>0</v>
          </cell>
          <cell r="V22">
            <v>839</v>
          </cell>
          <cell r="W22">
            <v>3249</v>
          </cell>
          <cell r="X22">
            <v>143</v>
          </cell>
          <cell r="Y22">
            <v>4231</v>
          </cell>
          <cell r="Z22">
            <v>18477</v>
          </cell>
          <cell r="AA22">
            <v>1229</v>
          </cell>
          <cell r="AB22">
            <v>493</v>
          </cell>
          <cell r="AC22">
            <v>736</v>
          </cell>
          <cell r="AD22">
            <v>19706</v>
          </cell>
          <cell r="AE22">
            <v>2334</v>
          </cell>
          <cell r="AF22">
            <v>14126</v>
          </cell>
          <cell r="AG22">
            <v>776</v>
          </cell>
          <cell r="AH22">
            <v>83</v>
          </cell>
          <cell r="AI22">
            <v>0</v>
          </cell>
          <cell r="AJ22">
            <v>14986</v>
          </cell>
          <cell r="AK22">
            <v>17320</v>
          </cell>
          <cell r="AL22">
            <v>2967</v>
          </cell>
          <cell r="AM22">
            <v>0</v>
          </cell>
          <cell r="AN22">
            <v>2967</v>
          </cell>
          <cell r="AO22">
            <v>20286</v>
          </cell>
          <cell r="AP22">
            <v>9066</v>
          </cell>
          <cell r="AQ22">
            <v>1592</v>
          </cell>
          <cell r="AR22">
            <v>130</v>
          </cell>
          <cell r="AS22">
            <v>3579</v>
          </cell>
          <cell r="AT22">
            <v>0</v>
          </cell>
          <cell r="AU22">
            <v>14367</v>
          </cell>
          <cell r="AV22">
            <v>14367</v>
          </cell>
          <cell r="AW22">
            <v>831</v>
          </cell>
          <cell r="AX22">
            <v>0</v>
          </cell>
          <cell r="AY22">
            <v>831</v>
          </cell>
          <cell r="AZ22">
            <v>3181</v>
          </cell>
          <cell r="BA22">
            <v>143</v>
          </cell>
          <cell r="BB22">
            <v>4155</v>
          </cell>
          <cell r="BC22">
            <v>18522</v>
          </cell>
          <cell r="BD22">
            <v>1764</v>
          </cell>
          <cell r="BE22">
            <v>1026</v>
          </cell>
          <cell r="BF22">
            <v>738</v>
          </cell>
          <cell r="BG22">
            <v>20286</v>
          </cell>
          <cell r="BH22">
            <v>2334</v>
          </cell>
          <cell r="BI22">
            <v>14126</v>
          </cell>
          <cell r="BJ22">
            <v>312</v>
          </cell>
          <cell r="BK22">
            <v>67</v>
          </cell>
          <cell r="BL22">
            <v>0</v>
          </cell>
          <cell r="BM22">
            <v>14505</v>
          </cell>
          <cell r="BN22">
            <v>16839</v>
          </cell>
          <cell r="BO22">
            <v>2967</v>
          </cell>
          <cell r="BP22">
            <v>0</v>
          </cell>
          <cell r="BQ22">
            <v>2967</v>
          </cell>
          <cell r="BR22">
            <v>19806</v>
          </cell>
          <cell r="BS22">
            <v>9063</v>
          </cell>
          <cell r="BT22">
            <v>1761</v>
          </cell>
          <cell r="BU22">
            <v>31</v>
          </cell>
          <cell r="BV22">
            <v>3579</v>
          </cell>
          <cell r="BW22">
            <v>0</v>
          </cell>
          <cell r="BX22">
            <v>14434</v>
          </cell>
          <cell r="BY22">
            <v>14434</v>
          </cell>
          <cell r="BZ22">
            <v>816</v>
          </cell>
          <cell r="CA22">
            <v>0</v>
          </cell>
          <cell r="CB22">
            <v>816</v>
          </cell>
          <cell r="CC22">
            <v>3176</v>
          </cell>
          <cell r="CD22">
            <v>143</v>
          </cell>
          <cell r="CE22">
            <v>4134</v>
          </cell>
          <cell r="CF22">
            <v>18569</v>
          </cell>
          <cell r="CG22">
            <v>1237</v>
          </cell>
          <cell r="CH22">
            <v>499</v>
          </cell>
          <cell r="CI22">
            <v>738</v>
          </cell>
          <cell r="CJ22">
            <v>19806</v>
          </cell>
        </row>
        <row r="23">
          <cell r="A23">
            <v>33482</v>
          </cell>
          <cell r="B23">
            <v>2444</v>
          </cell>
          <cell r="C23">
            <v>12642</v>
          </cell>
          <cell r="D23">
            <v>810</v>
          </cell>
          <cell r="E23">
            <v>93</v>
          </cell>
          <cell r="F23">
            <v>0</v>
          </cell>
          <cell r="G23">
            <v>13545</v>
          </cell>
          <cell r="H23">
            <v>15989</v>
          </cell>
          <cell r="I23">
            <v>2976</v>
          </cell>
          <cell r="J23">
            <v>0</v>
          </cell>
          <cell r="K23">
            <v>2976</v>
          </cell>
          <cell r="L23">
            <v>18965</v>
          </cell>
          <cell r="M23">
            <v>8715</v>
          </cell>
          <cell r="N23">
            <v>1563</v>
          </cell>
          <cell r="O23">
            <v>95</v>
          </cell>
          <cell r="P23">
            <v>3467</v>
          </cell>
          <cell r="Q23">
            <v>0</v>
          </cell>
          <cell r="R23">
            <v>13840</v>
          </cell>
          <cell r="S23">
            <v>13840</v>
          </cell>
          <cell r="T23">
            <v>879</v>
          </cell>
          <cell r="U23">
            <v>0</v>
          </cell>
          <cell r="V23">
            <v>879</v>
          </cell>
          <cell r="W23">
            <v>3346</v>
          </cell>
          <cell r="X23">
            <v>144</v>
          </cell>
          <cell r="Y23">
            <v>4368</v>
          </cell>
          <cell r="Z23">
            <v>18208</v>
          </cell>
          <cell r="AA23">
            <v>757</v>
          </cell>
          <cell r="AB23">
            <v>22</v>
          </cell>
          <cell r="AC23">
            <v>735</v>
          </cell>
          <cell r="AD23">
            <v>18965</v>
          </cell>
          <cell r="AE23">
            <v>2456</v>
          </cell>
          <cell r="AF23">
            <v>11985</v>
          </cell>
          <cell r="AG23">
            <v>779</v>
          </cell>
          <cell r="AH23">
            <v>222</v>
          </cell>
          <cell r="AI23">
            <v>0</v>
          </cell>
          <cell r="AJ23">
            <v>12986</v>
          </cell>
          <cell r="AK23">
            <v>15442</v>
          </cell>
          <cell r="AL23">
            <v>2971</v>
          </cell>
          <cell r="AM23">
            <v>0</v>
          </cell>
          <cell r="AN23">
            <v>2971</v>
          </cell>
          <cell r="AO23">
            <v>18413</v>
          </cell>
          <cell r="AP23">
            <v>8672</v>
          </cell>
          <cell r="AQ23">
            <v>1596</v>
          </cell>
          <cell r="AR23">
            <v>91</v>
          </cell>
          <cell r="AS23">
            <v>3462</v>
          </cell>
          <cell r="AT23">
            <v>0</v>
          </cell>
          <cell r="AU23">
            <v>13822</v>
          </cell>
          <cell r="AV23">
            <v>13822</v>
          </cell>
          <cell r="AW23">
            <v>862</v>
          </cell>
          <cell r="AX23">
            <v>0</v>
          </cell>
          <cell r="AY23">
            <v>862</v>
          </cell>
          <cell r="AZ23">
            <v>3374</v>
          </cell>
          <cell r="BA23">
            <v>144</v>
          </cell>
          <cell r="BB23">
            <v>4381</v>
          </cell>
          <cell r="BC23">
            <v>18203</v>
          </cell>
          <cell r="BD23">
            <v>210</v>
          </cell>
          <cell r="BE23">
            <v>-522</v>
          </cell>
          <cell r="BF23">
            <v>732</v>
          </cell>
          <cell r="BG23">
            <v>18413</v>
          </cell>
          <cell r="BH23">
            <v>2456</v>
          </cell>
          <cell r="BI23">
            <v>12019</v>
          </cell>
          <cell r="BJ23">
            <v>1322</v>
          </cell>
          <cell r="BK23">
            <v>191</v>
          </cell>
          <cell r="BL23">
            <v>0</v>
          </cell>
          <cell r="BM23">
            <v>13532</v>
          </cell>
          <cell r="BN23">
            <v>15988</v>
          </cell>
          <cell r="BO23">
            <v>2971</v>
          </cell>
          <cell r="BP23">
            <v>0</v>
          </cell>
          <cell r="BQ23">
            <v>2971</v>
          </cell>
          <cell r="BR23">
            <v>18959</v>
          </cell>
          <cell r="BS23">
            <v>8660</v>
          </cell>
          <cell r="BT23">
            <v>2273</v>
          </cell>
          <cell r="BU23">
            <v>128</v>
          </cell>
          <cell r="BV23">
            <v>3462</v>
          </cell>
          <cell r="BW23">
            <v>0</v>
          </cell>
          <cell r="BX23">
            <v>14524</v>
          </cell>
          <cell r="BY23">
            <v>14524</v>
          </cell>
          <cell r="BZ23">
            <v>779</v>
          </cell>
          <cell r="CA23">
            <v>0</v>
          </cell>
          <cell r="CB23">
            <v>779</v>
          </cell>
          <cell r="CC23">
            <v>3297</v>
          </cell>
          <cell r="CD23">
            <v>139</v>
          </cell>
          <cell r="CE23">
            <v>4215</v>
          </cell>
          <cell r="CF23">
            <v>18739</v>
          </cell>
          <cell r="CG23">
            <v>221</v>
          </cell>
          <cell r="CH23">
            <v>-512</v>
          </cell>
          <cell r="CI23">
            <v>732</v>
          </cell>
          <cell r="CJ23">
            <v>18959</v>
          </cell>
        </row>
        <row r="24">
          <cell r="A24">
            <v>33573</v>
          </cell>
          <cell r="B24">
            <v>2582</v>
          </cell>
          <cell r="C24">
            <v>12146</v>
          </cell>
          <cell r="D24">
            <v>815</v>
          </cell>
          <cell r="E24">
            <v>92</v>
          </cell>
          <cell r="F24">
            <v>0</v>
          </cell>
          <cell r="G24">
            <v>13053</v>
          </cell>
          <cell r="H24">
            <v>15635</v>
          </cell>
          <cell r="I24">
            <v>3007</v>
          </cell>
          <cell r="J24">
            <v>0</v>
          </cell>
          <cell r="K24">
            <v>3007</v>
          </cell>
          <cell r="L24">
            <v>18642</v>
          </cell>
          <cell r="M24">
            <v>8354</v>
          </cell>
          <cell r="N24">
            <v>1522</v>
          </cell>
          <cell r="O24">
            <v>100</v>
          </cell>
          <cell r="P24">
            <v>3366</v>
          </cell>
          <cell r="Q24">
            <v>0</v>
          </cell>
          <cell r="R24">
            <v>13342</v>
          </cell>
          <cell r="S24">
            <v>13342</v>
          </cell>
          <cell r="T24">
            <v>1030</v>
          </cell>
          <cell r="U24">
            <v>0</v>
          </cell>
          <cell r="V24">
            <v>1030</v>
          </cell>
          <cell r="W24">
            <v>3422</v>
          </cell>
          <cell r="X24">
            <v>140</v>
          </cell>
          <cell r="Y24">
            <v>4592</v>
          </cell>
          <cell r="Z24">
            <v>17933</v>
          </cell>
          <cell r="AA24">
            <v>708</v>
          </cell>
          <cell r="AB24">
            <v>-28</v>
          </cell>
          <cell r="AC24">
            <v>736</v>
          </cell>
          <cell r="AD24">
            <v>18642</v>
          </cell>
          <cell r="AE24">
            <v>2577</v>
          </cell>
          <cell r="AF24">
            <v>12639</v>
          </cell>
          <cell r="AG24">
            <v>853</v>
          </cell>
          <cell r="AH24">
            <v>-55</v>
          </cell>
          <cell r="AI24">
            <v>0</v>
          </cell>
          <cell r="AJ24">
            <v>13436</v>
          </cell>
          <cell r="AK24">
            <v>16013</v>
          </cell>
          <cell r="AL24">
            <v>3004</v>
          </cell>
          <cell r="AM24">
            <v>0</v>
          </cell>
          <cell r="AN24">
            <v>3004</v>
          </cell>
          <cell r="AO24">
            <v>19018</v>
          </cell>
          <cell r="AP24">
            <v>8503</v>
          </cell>
          <cell r="AQ24">
            <v>1510</v>
          </cell>
          <cell r="AR24">
            <v>78</v>
          </cell>
          <cell r="AS24">
            <v>3363</v>
          </cell>
          <cell r="AT24">
            <v>0</v>
          </cell>
          <cell r="AU24">
            <v>13456</v>
          </cell>
          <cell r="AV24">
            <v>13456</v>
          </cell>
          <cell r="AW24">
            <v>987</v>
          </cell>
          <cell r="AX24">
            <v>0</v>
          </cell>
          <cell r="AY24">
            <v>987</v>
          </cell>
          <cell r="AZ24">
            <v>3413</v>
          </cell>
          <cell r="BA24">
            <v>142</v>
          </cell>
          <cell r="BB24">
            <v>4543</v>
          </cell>
          <cell r="BC24">
            <v>17998</v>
          </cell>
          <cell r="BD24">
            <v>1019</v>
          </cell>
          <cell r="BE24">
            <v>284</v>
          </cell>
          <cell r="BF24">
            <v>736</v>
          </cell>
          <cell r="BG24">
            <v>19018</v>
          </cell>
          <cell r="BH24">
            <v>2577</v>
          </cell>
          <cell r="BI24">
            <v>13164</v>
          </cell>
          <cell r="BJ24">
            <v>329</v>
          </cell>
          <cell r="BK24">
            <v>-5</v>
          </cell>
          <cell r="BL24">
            <v>0</v>
          </cell>
          <cell r="BM24">
            <v>13488</v>
          </cell>
          <cell r="BN24">
            <v>16065</v>
          </cell>
          <cell r="BO24">
            <v>3004</v>
          </cell>
          <cell r="BP24">
            <v>0</v>
          </cell>
          <cell r="BQ24">
            <v>3004</v>
          </cell>
          <cell r="BR24">
            <v>19069</v>
          </cell>
          <cell r="BS24">
            <v>8586</v>
          </cell>
          <cell r="BT24">
            <v>1285</v>
          </cell>
          <cell r="BU24">
            <v>147</v>
          </cell>
          <cell r="BV24">
            <v>3363</v>
          </cell>
          <cell r="BW24">
            <v>0</v>
          </cell>
          <cell r="BX24">
            <v>13381</v>
          </cell>
          <cell r="BY24">
            <v>13381</v>
          </cell>
          <cell r="BZ24">
            <v>1339</v>
          </cell>
          <cell r="CA24">
            <v>0</v>
          </cell>
          <cell r="CB24">
            <v>1339</v>
          </cell>
          <cell r="CC24">
            <v>3419</v>
          </cell>
          <cell r="CD24">
            <v>140</v>
          </cell>
          <cell r="CE24">
            <v>4897</v>
          </cell>
          <cell r="CF24">
            <v>18278</v>
          </cell>
          <cell r="CG24">
            <v>791</v>
          </cell>
          <cell r="CH24">
            <v>55</v>
          </cell>
          <cell r="CI24">
            <v>736</v>
          </cell>
          <cell r="CJ24">
            <v>19069</v>
          </cell>
        </row>
        <row r="25">
          <cell r="A25">
            <v>33664</v>
          </cell>
          <cell r="B25">
            <v>2773</v>
          </cell>
          <cell r="C25">
            <v>11803</v>
          </cell>
          <cell r="D25">
            <v>795</v>
          </cell>
          <cell r="E25">
            <v>109</v>
          </cell>
          <cell r="F25">
            <v>0</v>
          </cell>
          <cell r="G25">
            <v>12707</v>
          </cell>
          <cell r="H25">
            <v>15480</v>
          </cell>
          <cell r="I25">
            <v>3068</v>
          </cell>
          <cell r="J25">
            <v>0</v>
          </cell>
          <cell r="K25">
            <v>3068</v>
          </cell>
          <cell r="L25">
            <v>18548</v>
          </cell>
          <cell r="M25">
            <v>7899</v>
          </cell>
          <cell r="N25">
            <v>1569</v>
          </cell>
          <cell r="O25">
            <v>129</v>
          </cell>
          <cell r="P25">
            <v>3275</v>
          </cell>
          <cell r="Q25">
            <v>0</v>
          </cell>
          <cell r="R25">
            <v>12873</v>
          </cell>
          <cell r="S25">
            <v>12873</v>
          </cell>
          <cell r="T25">
            <v>1117</v>
          </cell>
          <cell r="U25">
            <v>0</v>
          </cell>
          <cell r="V25">
            <v>1117</v>
          </cell>
          <cell r="W25">
            <v>3428</v>
          </cell>
          <cell r="X25">
            <v>138</v>
          </cell>
          <cell r="Y25">
            <v>4684</v>
          </cell>
          <cell r="Z25">
            <v>17557</v>
          </cell>
          <cell r="AA25">
            <v>992</v>
          </cell>
          <cell r="AB25">
            <v>249</v>
          </cell>
          <cell r="AC25">
            <v>742</v>
          </cell>
          <cell r="AD25">
            <v>18548</v>
          </cell>
          <cell r="AE25">
            <v>2762</v>
          </cell>
          <cell r="AF25">
            <v>11142</v>
          </cell>
          <cell r="AG25">
            <v>837</v>
          </cell>
          <cell r="AH25">
            <v>166</v>
          </cell>
          <cell r="AI25">
            <v>0</v>
          </cell>
          <cell r="AJ25">
            <v>12144</v>
          </cell>
          <cell r="AK25">
            <v>14906</v>
          </cell>
          <cell r="AL25">
            <v>3065</v>
          </cell>
          <cell r="AM25">
            <v>0</v>
          </cell>
          <cell r="AN25">
            <v>3065</v>
          </cell>
          <cell r="AO25">
            <v>17971</v>
          </cell>
          <cell r="AP25">
            <v>7851</v>
          </cell>
          <cell r="AQ25">
            <v>1546</v>
          </cell>
          <cell r="AR25">
            <v>105</v>
          </cell>
          <cell r="AS25">
            <v>3275</v>
          </cell>
          <cell r="AT25">
            <v>0</v>
          </cell>
          <cell r="AU25">
            <v>12778</v>
          </cell>
          <cell r="AV25">
            <v>12778</v>
          </cell>
          <cell r="AW25">
            <v>1201</v>
          </cell>
          <cell r="AX25">
            <v>0</v>
          </cell>
          <cell r="AY25">
            <v>1201</v>
          </cell>
          <cell r="AZ25">
            <v>3448</v>
          </cell>
          <cell r="BA25">
            <v>136</v>
          </cell>
          <cell r="BB25">
            <v>4786</v>
          </cell>
          <cell r="BC25">
            <v>17564</v>
          </cell>
          <cell r="BD25">
            <v>408</v>
          </cell>
          <cell r="BE25">
            <v>-335</v>
          </cell>
          <cell r="BF25">
            <v>742</v>
          </cell>
          <cell r="BG25">
            <v>17971</v>
          </cell>
          <cell r="BH25">
            <v>2762</v>
          </cell>
          <cell r="BI25">
            <v>10575</v>
          </cell>
          <cell r="BJ25">
            <v>1292</v>
          </cell>
          <cell r="BK25">
            <v>180</v>
          </cell>
          <cell r="BL25">
            <v>0</v>
          </cell>
          <cell r="BM25">
            <v>12047</v>
          </cell>
          <cell r="BN25">
            <v>14809</v>
          </cell>
          <cell r="BO25">
            <v>3065</v>
          </cell>
          <cell r="BP25">
            <v>0</v>
          </cell>
          <cell r="BQ25">
            <v>3065</v>
          </cell>
          <cell r="BR25">
            <v>17874</v>
          </cell>
          <cell r="BS25">
            <v>7777</v>
          </cell>
          <cell r="BT25">
            <v>855</v>
          </cell>
          <cell r="BU25">
            <v>107</v>
          </cell>
          <cell r="BV25">
            <v>3275</v>
          </cell>
          <cell r="BW25">
            <v>0</v>
          </cell>
          <cell r="BX25">
            <v>12014</v>
          </cell>
          <cell r="BY25">
            <v>12014</v>
          </cell>
          <cell r="BZ25">
            <v>906</v>
          </cell>
          <cell r="CA25">
            <v>0</v>
          </cell>
          <cell r="CB25">
            <v>906</v>
          </cell>
          <cell r="CC25">
            <v>3521</v>
          </cell>
          <cell r="CD25">
            <v>140</v>
          </cell>
          <cell r="CE25">
            <v>4567</v>
          </cell>
          <cell r="CF25">
            <v>16581</v>
          </cell>
          <cell r="CG25">
            <v>1293</v>
          </cell>
          <cell r="CH25">
            <v>550</v>
          </cell>
          <cell r="CI25">
            <v>742</v>
          </cell>
          <cell r="CJ25">
            <v>17874</v>
          </cell>
        </row>
        <row r="26">
          <cell r="A26">
            <v>33756</v>
          </cell>
          <cell r="B26">
            <v>3036</v>
          </cell>
          <cell r="C26">
            <v>11537</v>
          </cell>
          <cell r="D26">
            <v>806</v>
          </cell>
          <cell r="E26">
            <v>188</v>
          </cell>
          <cell r="F26">
            <v>0</v>
          </cell>
          <cell r="G26">
            <v>12531</v>
          </cell>
          <cell r="H26">
            <v>15566</v>
          </cell>
          <cell r="I26">
            <v>3162</v>
          </cell>
          <cell r="J26">
            <v>0</v>
          </cell>
          <cell r="K26">
            <v>3162</v>
          </cell>
          <cell r="L26">
            <v>18729</v>
          </cell>
          <cell r="M26">
            <v>7392</v>
          </cell>
          <cell r="N26">
            <v>1702</v>
          </cell>
          <cell r="O26">
            <v>131</v>
          </cell>
          <cell r="P26">
            <v>3191</v>
          </cell>
          <cell r="Q26">
            <v>0</v>
          </cell>
          <cell r="R26">
            <v>12416</v>
          </cell>
          <cell r="S26">
            <v>12416</v>
          </cell>
          <cell r="T26">
            <v>1089</v>
          </cell>
          <cell r="U26">
            <v>0</v>
          </cell>
          <cell r="V26">
            <v>1089</v>
          </cell>
          <cell r="W26">
            <v>3340</v>
          </cell>
          <cell r="X26">
            <v>142</v>
          </cell>
          <cell r="Y26">
            <v>4570</v>
          </cell>
          <cell r="Z26">
            <v>16986</v>
          </cell>
          <cell r="AA26">
            <v>1743</v>
          </cell>
          <cell r="AB26">
            <v>991</v>
          </cell>
          <cell r="AC26">
            <v>752</v>
          </cell>
          <cell r="AD26">
            <v>18729</v>
          </cell>
          <cell r="AE26">
            <v>3011</v>
          </cell>
          <cell r="AF26">
            <v>12557</v>
          </cell>
          <cell r="AG26">
            <v>706</v>
          </cell>
          <cell r="AH26">
            <v>197</v>
          </cell>
          <cell r="AI26">
            <v>0</v>
          </cell>
          <cell r="AJ26">
            <v>13460</v>
          </cell>
          <cell r="AK26">
            <v>16471</v>
          </cell>
          <cell r="AL26">
            <v>3153</v>
          </cell>
          <cell r="AM26">
            <v>0</v>
          </cell>
          <cell r="AN26">
            <v>3153</v>
          </cell>
          <cell r="AO26">
            <v>19624</v>
          </cell>
          <cell r="AP26">
            <v>7314</v>
          </cell>
          <cell r="AQ26">
            <v>1499</v>
          </cell>
          <cell r="AR26">
            <v>210</v>
          </cell>
          <cell r="AS26">
            <v>3196</v>
          </cell>
          <cell r="AT26">
            <v>0</v>
          </cell>
          <cell r="AU26">
            <v>12218</v>
          </cell>
          <cell r="AV26">
            <v>12218</v>
          </cell>
          <cell r="AW26">
            <v>1144</v>
          </cell>
          <cell r="AX26">
            <v>0</v>
          </cell>
          <cell r="AY26">
            <v>1144</v>
          </cell>
          <cell r="AZ26">
            <v>3355</v>
          </cell>
          <cell r="BA26">
            <v>136</v>
          </cell>
          <cell r="BB26">
            <v>4635</v>
          </cell>
          <cell r="BC26">
            <v>16853</v>
          </cell>
          <cell r="BD26">
            <v>2771</v>
          </cell>
          <cell r="BE26">
            <v>2019</v>
          </cell>
          <cell r="BF26">
            <v>752</v>
          </cell>
          <cell r="BG26">
            <v>19624</v>
          </cell>
          <cell r="BH26">
            <v>3011</v>
          </cell>
          <cell r="BI26">
            <v>12651</v>
          </cell>
          <cell r="BJ26">
            <v>307</v>
          </cell>
          <cell r="BK26">
            <v>149</v>
          </cell>
          <cell r="BL26">
            <v>0</v>
          </cell>
          <cell r="BM26">
            <v>13107</v>
          </cell>
          <cell r="BN26">
            <v>16118</v>
          </cell>
          <cell r="BO26">
            <v>3153</v>
          </cell>
          <cell r="BP26">
            <v>0</v>
          </cell>
          <cell r="BQ26">
            <v>3153</v>
          </cell>
          <cell r="BR26">
            <v>19271</v>
          </cell>
          <cell r="BS26">
            <v>7319</v>
          </cell>
          <cell r="BT26">
            <v>1567</v>
          </cell>
          <cell r="BU26">
            <v>92</v>
          </cell>
          <cell r="BV26">
            <v>3196</v>
          </cell>
          <cell r="BW26">
            <v>0</v>
          </cell>
          <cell r="BX26">
            <v>12174</v>
          </cell>
          <cell r="BY26">
            <v>12174</v>
          </cell>
          <cell r="BZ26">
            <v>1172</v>
          </cell>
          <cell r="CA26">
            <v>0</v>
          </cell>
          <cell r="CB26">
            <v>1172</v>
          </cell>
          <cell r="CC26">
            <v>3342</v>
          </cell>
          <cell r="CD26">
            <v>140</v>
          </cell>
          <cell r="CE26">
            <v>4653</v>
          </cell>
          <cell r="CF26">
            <v>16827</v>
          </cell>
          <cell r="CG26">
            <v>2444</v>
          </cell>
          <cell r="CH26">
            <v>1692</v>
          </cell>
          <cell r="CI26">
            <v>752</v>
          </cell>
          <cell r="CJ26">
            <v>19271</v>
          </cell>
        </row>
        <row r="27">
          <cell r="A27">
            <v>33848</v>
          </cell>
          <cell r="B27">
            <v>3333</v>
          </cell>
          <cell r="C27">
            <v>11136</v>
          </cell>
          <cell r="D27">
            <v>875</v>
          </cell>
          <cell r="E27">
            <v>270</v>
          </cell>
          <cell r="F27">
            <v>0</v>
          </cell>
          <cell r="G27">
            <v>12281</v>
          </cell>
          <cell r="H27">
            <v>15614</v>
          </cell>
          <cell r="I27">
            <v>3269</v>
          </cell>
          <cell r="J27">
            <v>0</v>
          </cell>
          <cell r="K27">
            <v>3269</v>
          </cell>
          <cell r="L27">
            <v>18883</v>
          </cell>
          <cell r="M27">
            <v>6931</v>
          </cell>
          <cell r="N27">
            <v>1765</v>
          </cell>
          <cell r="O27">
            <v>123</v>
          </cell>
          <cell r="P27">
            <v>3107</v>
          </cell>
          <cell r="Q27">
            <v>0</v>
          </cell>
          <cell r="R27">
            <v>11925</v>
          </cell>
          <cell r="S27">
            <v>11925</v>
          </cell>
          <cell r="T27">
            <v>962</v>
          </cell>
          <cell r="U27">
            <v>0</v>
          </cell>
          <cell r="V27">
            <v>962</v>
          </cell>
          <cell r="W27">
            <v>3205</v>
          </cell>
          <cell r="X27">
            <v>146</v>
          </cell>
          <cell r="Y27">
            <v>4313</v>
          </cell>
          <cell r="Z27">
            <v>16238</v>
          </cell>
          <cell r="AA27">
            <v>2645</v>
          </cell>
          <cell r="AB27">
            <v>1882</v>
          </cell>
          <cell r="AC27">
            <v>763</v>
          </cell>
          <cell r="AD27">
            <v>18883</v>
          </cell>
          <cell r="AE27">
            <v>3362</v>
          </cell>
          <cell r="AF27">
            <v>10096</v>
          </cell>
          <cell r="AG27">
            <v>890</v>
          </cell>
          <cell r="AH27">
            <v>219</v>
          </cell>
          <cell r="AI27">
            <v>0</v>
          </cell>
          <cell r="AJ27">
            <v>11205</v>
          </cell>
          <cell r="AK27">
            <v>14566</v>
          </cell>
          <cell r="AL27">
            <v>3281</v>
          </cell>
          <cell r="AM27">
            <v>0</v>
          </cell>
          <cell r="AN27">
            <v>3281</v>
          </cell>
          <cell r="AO27">
            <v>17848</v>
          </cell>
          <cell r="AP27">
            <v>7083</v>
          </cell>
          <cell r="AQ27">
            <v>2245</v>
          </cell>
          <cell r="AR27">
            <v>94</v>
          </cell>
          <cell r="AS27">
            <v>3107</v>
          </cell>
          <cell r="AT27">
            <v>0</v>
          </cell>
          <cell r="AU27">
            <v>12529</v>
          </cell>
          <cell r="AV27">
            <v>12529</v>
          </cell>
          <cell r="AW27">
            <v>849</v>
          </cell>
          <cell r="AX27">
            <v>0</v>
          </cell>
          <cell r="AY27">
            <v>849</v>
          </cell>
          <cell r="AZ27">
            <v>3200</v>
          </cell>
          <cell r="BA27">
            <v>153</v>
          </cell>
          <cell r="BB27">
            <v>4202</v>
          </cell>
          <cell r="BC27">
            <v>16731</v>
          </cell>
          <cell r="BD27">
            <v>1117</v>
          </cell>
          <cell r="BE27">
            <v>353</v>
          </cell>
          <cell r="BF27">
            <v>764</v>
          </cell>
          <cell r="BG27">
            <v>17848</v>
          </cell>
          <cell r="BH27">
            <v>3362</v>
          </cell>
          <cell r="BI27">
            <v>10125</v>
          </cell>
          <cell r="BJ27">
            <v>1487</v>
          </cell>
          <cell r="BK27">
            <v>199</v>
          </cell>
          <cell r="BL27">
            <v>0</v>
          </cell>
          <cell r="BM27">
            <v>11811</v>
          </cell>
          <cell r="BN27">
            <v>15173</v>
          </cell>
          <cell r="BO27">
            <v>3281</v>
          </cell>
          <cell r="BP27">
            <v>0</v>
          </cell>
          <cell r="BQ27">
            <v>3281</v>
          </cell>
          <cell r="BR27">
            <v>18454</v>
          </cell>
          <cell r="BS27">
            <v>7097</v>
          </cell>
          <cell r="BT27">
            <v>3195</v>
          </cell>
          <cell r="BU27">
            <v>131</v>
          </cell>
          <cell r="BV27">
            <v>3107</v>
          </cell>
          <cell r="BW27">
            <v>0</v>
          </cell>
          <cell r="BX27">
            <v>13530</v>
          </cell>
          <cell r="BY27">
            <v>13530</v>
          </cell>
          <cell r="BZ27">
            <v>713</v>
          </cell>
          <cell r="CA27">
            <v>0</v>
          </cell>
          <cell r="CB27">
            <v>713</v>
          </cell>
          <cell r="CC27">
            <v>3150</v>
          </cell>
          <cell r="CD27">
            <v>148</v>
          </cell>
          <cell r="CE27">
            <v>4011</v>
          </cell>
          <cell r="CF27">
            <v>17542</v>
          </cell>
          <cell r="CG27">
            <v>913</v>
          </cell>
          <cell r="CH27">
            <v>149</v>
          </cell>
          <cell r="CI27">
            <v>764</v>
          </cell>
          <cell r="CJ27">
            <v>18454</v>
          </cell>
        </row>
        <row r="28">
          <cell r="A28">
            <v>33939</v>
          </cell>
          <cell r="B28">
            <v>3608</v>
          </cell>
          <cell r="C28">
            <v>10558</v>
          </cell>
          <cell r="D28">
            <v>971</v>
          </cell>
          <cell r="E28">
            <v>299</v>
          </cell>
          <cell r="F28">
            <v>0</v>
          </cell>
          <cell r="G28">
            <v>11828</v>
          </cell>
          <cell r="H28">
            <v>15436</v>
          </cell>
          <cell r="I28">
            <v>3368</v>
          </cell>
          <cell r="J28">
            <v>0</v>
          </cell>
          <cell r="K28">
            <v>3368</v>
          </cell>
          <cell r="L28">
            <v>18804</v>
          </cell>
          <cell r="M28">
            <v>6627</v>
          </cell>
          <cell r="N28">
            <v>1786</v>
          </cell>
          <cell r="O28">
            <v>127</v>
          </cell>
          <cell r="P28">
            <v>3039</v>
          </cell>
          <cell r="Q28">
            <v>0</v>
          </cell>
          <cell r="R28">
            <v>11578</v>
          </cell>
          <cell r="S28">
            <v>11578</v>
          </cell>
          <cell r="T28">
            <v>884</v>
          </cell>
          <cell r="U28">
            <v>0</v>
          </cell>
          <cell r="V28">
            <v>884</v>
          </cell>
          <cell r="W28">
            <v>3104</v>
          </cell>
          <cell r="X28">
            <v>148</v>
          </cell>
          <cell r="Y28">
            <v>4136</v>
          </cell>
          <cell r="Z28">
            <v>15714</v>
          </cell>
          <cell r="AA28">
            <v>3090</v>
          </cell>
          <cell r="AB28">
            <v>2317</v>
          </cell>
          <cell r="AC28">
            <v>773</v>
          </cell>
          <cell r="AD28">
            <v>18804</v>
          </cell>
          <cell r="AE28">
            <v>3611</v>
          </cell>
          <cell r="AF28">
            <v>11256</v>
          </cell>
          <cell r="AG28">
            <v>1037</v>
          </cell>
          <cell r="AH28">
            <v>373</v>
          </cell>
          <cell r="AI28">
            <v>0</v>
          </cell>
          <cell r="AJ28">
            <v>12666</v>
          </cell>
          <cell r="AK28">
            <v>16277</v>
          </cell>
          <cell r="AL28">
            <v>3369</v>
          </cell>
          <cell r="AM28">
            <v>0</v>
          </cell>
          <cell r="AN28">
            <v>3369</v>
          </cell>
          <cell r="AO28">
            <v>19646</v>
          </cell>
          <cell r="AP28">
            <v>6452</v>
          </cell>
          <cell r="AQ28">
            <v>1437</v>
          </cell>
          <cell r="AR28">
            <v>43</v>
          </cell>
          <cell r="AS28">
            <v>3028</v>
          </cell>
          <cell r="AT28">
            <v>0</v>
          </cell>
          <cell r="AU28">
            <v>10960</v>
          </cell>
          <cell r="AV28">
            <v>10960</v>
          </cell>
          <cell r="AW28">
            <v>951</v>
          </cell>
          <cell r="AX28">
            <v>0</v>
          </cell>
          <cell r="AY28">
            <v>951</v>
          </cell>
          <cell r="AZ28">
            <v>3091</v>
          </cell>
          <cell r="BA28">
            <v>148</v>
          </cell>
          <cell r="BB28">
            <v>4190</v>
          </cell>
          <cell r="BC28">
            <v>15150</v>
          </cell>
          <cell r="BD28">
            <v>4496</v>
          </cell>
          <cell r="BE28">
            <v>3722</v>
          </cell>
          <cell r="BF28">
            <v>774</v>
          </cell>
          <cell r="BG28">
            <v>19646</v>
          </cell>
          <cell r="BH28">
            <v>3611</v>
          </cell>
          <cell r="BI28">
            <v>11669</v>
          </cell>
          <cell r="BJ28">
            <v>411</v>
          </cell>
          <cell r="BK28">
            <v>423</v>
          </cell>
          <cell r="BL28">
            <v>0</v>
          </cell>
          <cell r="BM28">
            <v>12503</v>
          </cell>
          <cell r="BN28">
            <v>16113</v>
          </cell>
          <cell r="BO28">
            <v>3369</v>
          </cell>
          <cell r="BP28">
            <v>0</v>
          </cell>
          <cell r="BQ28">
            <v>3369</v>
          </cell>
          <cell r="BR28">
            <v>19483</v>
          </cell>
          <cell r="BS28">
            <v>6489</v>
          </cell>
          <cell r="BT28">
            <v>1111</v>
          </cell>
          <cell r="BU28">
            <v>141</v>
          </cell>
          <cell r="BV28">
            <v>3028</v>
          </cell>
          <cell r="BW28">
            <v>0</v>
          </cell>
          <cell r="BX28">
            <v>10769</v>
          </cell>
          <cell r="BY28">
            <v>10769</v>
          </cell>
          <cell r="BZ28">
            <v>1304</v>
          </cell>
          <cell r="CA28">
            <v>0</v>
          </cell>
          <cell r="CB28">
            <v>1304</v>
          </cell>
          <cell r="CC28">
            <v>3094</v>
          </cell>
          <cell r="CD28">
            <v>145</v>
          </cell>
          <cell r="CE28">
            <v>4543</v>
          </cell>
          <cell r="CF28">
            <v>15312</v>
          </cell>
          <cell r="CG28">
            <v>4171</v>
          </cell>
          <cell r="CH28">
            <v>3398</v>
          </cell>
          <cell r="CI28">
            <v>774</v>
          </cell>
          <cell r="CJ28">
            <v>19483</v>
          </cell>
        </row>
        <row r="29">
          <cell r="A29">
            <v>34029</v>
          </cell>
          <cell r="B29">
            <v>3822</v>
          </cell>
          <cell r="C29">
            <v>9852</v>
          </cell>
          <cell r="D29">
            <v>1026</v>
          </cell>
          <cell r="E29">
            <v>223</v>
          </cell>
          <cell r="F29">
            <v>0</v>
          </cell>
          <cell r="G29">
            <v>11101</v>
          </cell>
          <cell r="H29">
            <v>14923</v>
          </cell>
          <cell r="I29">
            <v>3446</v>
          </cell>
          <cell r="J29">
            <v>0</v>
          </cell>
          <cell r="K29">
            <v>3446</v>
          </cell>
          <cell r="L29">
            <v>18369</v>
          </cell>
          <cell r="M29">
            <v>6456</v>
          </cell>
          <cell r="N29">
            <v>1929</v>
          </cell>
          <cell r="O29">
            <v>155</v>
          </cell>
          <cell r="P29">
            <v>2971</v>
          </cell>
          <cell r="Q29">
            <v>0</v>
          </cell>
          <cell r="R29">
            <v>11511</v>
          </cell>
          <cell r="S29">
            <v>11511</v>
          </cell>
          <cell r="T29">
            <v>911</v>
          </cell>
          <cell r="U29">
            <v>0</v>
          </cell>
          <cell r="V29">
            <v>911</v>
          </cell>
          <cell r="W29">
            <v>3111</v>
          </cell>
          <cell r="X29">
            <v>145</v>
          </cell>
          <cell r="Y29">
            <v>4168</v>
          </cell>
          <cell r="Z29">
            <v>15678</v>
          </cell>
          <cell r="AA29">
            <v>2691</v>
          </cell>
          <cell r="AB29">
            <v>1906</v>
          </cell>
          <cell r="AC29">
            <v>785</v>
          </cell>
          <cell r="AD29">
            <v>18369</v>
          </cell>
          <cell r="AE29">
            <v>3823</v>
          </cell>
          <cell r="AF29">
            <v>9889</v>
          </cell>
          <cell r="AG29">
            <v>990</v>
          </cell>
          <cell r="AH29">
            <v>200</v>
          </cell>
          <cell r="AI29">
            <v>0</v>
          </cell>
          <cell r="AJ29">
            <v>11079</v>
          </cell>
          <cell r="AK29">
            <v>14901</v>
          </cell>
          <cell r="AL29">
            <v>3445</v>
          </cell>
          <cell r="AM29">
            <v>0</v>
          </cell>
          <cell r="AN29">
            <v>3445</v>
          </cell>
          <cell r="AO29">
            <v>18347</v>
          </cell>
          <cell r="AP29">
            <v>6484</v>
          </cell>
          <cell r="AQ29">
            <v>1862</v>
          </cell>
          <cell r="AR29">
            <v>270</v>
          </cell>
          <cell r="AS29">
            <v>2969</v>
          </cell>
          <cell r="AT29">
            <v>0</v>
          </cell>
          <cell r="AU29">
            <v>11585</v>
          </cell>
          <cell r="AV29">
            <v>11585</v>
          </cell>
          <cell r="AW29">
            <v>829</v>
          </cell>
          <cell r="AX29">
            <v>0</v>
          </cell>
          <cell r="AY29">
            <v>829</v>
          </cell>
          <cell r="AZ29">
            <v>3069</v>
          </cell>
          <cell r="BA29">
            <v>142</v>
          </cell>
          <cell r="BB29">
            <v>4040</v>
          </cell>
          <cell r="BC29">
            <v>15625</v>
          </cell>
          <cell r="BD29">
            <v>2722</v>
          </cell>
          <cell r="BE29">
            <v>1937</v>
          </cell>
          <cell r="BF29">
            <v>785</v>
          </cell>
          <cell r="BG29">
            <v>18347</v>
          </cell>
          <cell r="BH29">
            <v>3823</v>
          </cell>
          <cell r="BI29">
            <v>9419</v>
          </cell>
          <cell r="BJ29">
            <v>1504</v>
          </cell>
          <cell r="BK29">
            <v>245</v>
          </cell>
          <cell r="BL29">
            <v>0</v>
          </cell>
          <cell r="BM29">
            <v>11168</v>
          </cell>
          <cell r="BN29">
            <v>14991</v>
          </cell>
          <cell r="BO29">
            <v>3445</v>
          </cell>
          <cell r="BP29">
            <v>0</v>
          </cell>
          <cell r="BQ29">
            <v>3445</v>
          </cell>
          <cell r="BR29">
            <v>18436</v>
          </cell>
          <cell r="BS29">
            <v>6427</v>
          </cell>
          <cell r="BT29">
            <v>866</v>
          </cell>
          <cell r="BU29">
            <v>262</v>
          </cell>
          <cell r="BV29">
            <v>2969</v>
          </cell>
          <cell r="BW29">
            <v>0</v>
          </cell>
          <cell r="BX29">
            <v>10524</v>
          </cell>
          <cell r="BY29">
            <v>10524</v>
          </cell>
          <cell r="BZ29">
            <v>637</v>
          </cell>
          <cell r="CA29">
            <v>0</v>
          </cell>
          <cell r="CB29">
            <v>637</v>
          </cell>
          <cell r="CC29">
            <v>3118</v>
          </cell>
          <cell r="CD29">
            <v>146</v>
          </cell>
          <cell r="CE29">
            <v>3901</v>
          </cell>
          <cell r="CF29">
            <v>14424</v>
          </cell>
          <cell r="CG29">
            <v>4012</v>
          </cell>
          <cell r="CH29">
            <v>3227</v>
          </cell>
          <cell r="CI29">
            <v>785</v>
          </cell>
          <cell r="CJ29">
            <v>18436</v>
          </cell>
        </row>
        <row r="30">
          <cell r="A30">
            <v>34121</v>
          </cell>
          <cell r="B30">
            <v>3983</v>
          </cell>
          <cell r="C30">
            <v>9349</v>
          </cell>
          <cell r="D30">
            <v>1036</v>
          </cell>
          <cell r="E30">
            <v>107</v>
          </cell>
          <cell r="F30">
            <v>0</v>
          </cell>
          <cell r="G30">
            <v>10492</v>
          </cell>
          <cell r="H30">
            <v>14475</v>
          </cell>
          <cell r="I30">
            <v>3507</v>
          </cell>
          <cell r="J30">
            <v>0</v>
          </cell>
          <cell r="K30">
            <v>3507</v>
          </cell>
          <cell r="L30">
            <v>17982</v>
          </cell>
          <cell r="M30">
            <v>6353</v>
          </cell>
          <cell r="N30">
            <v>2202</v>
          </cell>
          <cell r="O30">
            <v>197</v>
          </cell>
          <cell r="P30">
            <v>2882</v>
          </cell>
          <cell r="Q30">
            <v>0</v>
          </cell>
          <cell r="R30">
            <v>11633</v>
          </cell>
          <cell r="S30">
            <v>11633</v>
          </cell>
          <cell r="T30">
            <v>1000</v>
          </cell>
          <cell r="U30">
            <v>0</v>
          </cell>
          <cell r="V30">
            <v>1000</v>
          </cell>
          <cell r="W30">
            <v>3211</v>
          </cell>
          <cell r="X30">
            <v>143</v>
          </cell>
          <cell r="Y30">
            <v>4354</v>
          </cell>
          <cell r="Z30">
            <v>15988</v>
          </cell>
          <cell r="AA30">
            <v>1994</v>
          </cell>
          <cell r="AB30">
            <v>1196</v>
          </cell>
          <cell r="AC30">
            <v>798</v>
          </cell>
          <cell r="AD30">
            <v>17982</v>
          </cell>
          <cell r="AE30">
            <v>3998</v>
          </cell>
          <cell r="AF30">
            <v>8794</v>
          </cell>
          <cell r="AG30">
            <v>1039</v>
          </cell>
          <cell r="AH30">
            <v>206</v>
          </cell>
          <cell r="AI30">
            <v>0</v>
          </cell>
          <cell r="AJ30">
            <v>10039</v>
          </cell>
          <cell r="AK30">
            <v>14037</v>
          </cell>
          <cell r="AL30">
            <v>3509</v>
          </cell>
          <cell r="AM30">
            <v>0</v>
          </cell>
          <cell r="AN30">
            <v>3509</v>
          </cell>
          <cell r="AO30">
            <v>17546</v>
          </cell>
          <cell r="AP30">
            <v>6429</v>
          </cell>
          <cell r="AQ30">
            <v>2295</v>
          </cell>
          <cell r="AR30">
            <v>136</v>
          </cell>
          <cell r="AS30">
            <v>2928</v>
          </cell>
          <cell r="AT30">
            <v>0</v>
          </cell>
          <cell r="AU30">
            <v>11788</v>
          </cell>
          <cell r="AV30">
            <v>11788</v>
          </cell>
          <cell r="AW30">
            <v>1107</v>
          </cell>
          <cell r="AX30">
            <v>0</v>
          </cell>
          <cell r="AY30">
            <v>1107</v>
          </cell>
          <cell r="AZ30">
            <v>3242</v>
          </cell>
          <cell r="BA30">
            <v>145</v>
          </cell>
          <cell r="BB30">
            <v>4494</v>
          </cell>
          <cell r="BC30">
            <v>16282</v>
          </cell>
          <cell r="BD30">
            <v>1264</v>
          </cell>
          <cell r="BE30">
            <v>467</v>
          </cell>
          <cell r="BF30">
            <v>797</v>
          </cell>
          <cell r="BG30">
            <v>17546</v>
          </cell>
          <cell r="BH30">
            <v>3998</v>
          </cell>
          <cell r="BI30">
            <v>8888</v>
          </cell>
          <cell r="BJ30">
            <v>495</v>
          </cell>
          <cell r="BK30">
            <v>103</v>
          </cell>
          <cell r="BL30">
            <v>0</v>
          </cell>
          <cell r="BM30">
            <v>9486</v>
          </cell>
          <cell r="BN30">
            <v>13484</v>
          </cell>
          <cell r="BO30">
            <v>3509</v>
          </cell>
          <cell r="BP30">
            <v>0</v>
          </cell>
          <cell r="BQ30">
            <v>3509</v>
          </cell>
          <cell r="BR30">
            <v>16993</v>
          </cell>
          <cell r="BS30">
            <v>6434</v>
          </cell>
          <cell r="BT30">
            <v>2169</v>
          </cell>
          <cell r="BU30">
            <v>-4</v>
          </cell>
          <cell r="BV30">
            <v>2928</v>
          </cell>
          <cell r="BW30">
            <v>0</v>
          </cell>
          <cell r="BX30">
            <v>11527</v>
          </cell>
          <cell r="BY30">
            <v>11527</v>
          </cell>
          <cell r="BZ30">
            <v>1151</v>
          </cell>
          <cell r="CA30">
            <v>0</v>
          </cell>
          <cell r="CB30">
            <v>1151</v>
          </cell>
          <cell r="CC30">
            <v>3225</v>
          </cell>
          <cell r="CD30">
            <v>150</v>
          </cell>
          <cell r="CE30">
            <v>4526</v>
          </cell>
          <cell r="CF30">
            <v>16053</v>
          </cell>
          <cell r="CG30">
            <v>940</v>
          </cell>
          <cell r="CH30">
            <v>143</v>
          </cell>
          <cell r="CI30">
            <v>797</v>
          </cell>
          <cell r="CJ30">
            <v>16993</v>
          </cell>
        </row>
        <row r="31">
          <cell r="A31">
            <v>34213</v>
          </cell>
          <cell r="B31">
            <v>4129</v>
          </cell>
          <cell r="C31">
            <v>9005</v>
          </cell>
          <cell r="D31">
            <v>1052</v>
          </cell>
          <cell r="E31">
            <v>143</v>
          </cell>
          <cell r="F31">
            <v>0</v>
          </cell>
          <cell r="G31">
            <v>10201</v>
          </cell>
          <cell r="H31">
            <v>14330</v>
          </cell>
          <cell r="I31">
            <v>3565</v>
          </cell>
          <cell r="J31">
            <v>0</v>
          </cell>
          <cell r="K31">
            <v>3565</v>
          </cell>
          <cell r="L31">
            <v>17896</v>
          </cell>
          <cell r="M31">
            <v>6234</v>
          </cell>
          <cell r="N31">
            <v>2357</v>
          </cell>
          <cell r="O31">
            <v>212</v>
          </cell>
          <cell r="P31">
            <v>2784</v>
          </cell>
          <cell r="Q31">
            <v>0</v>
          </cell>
          <cell r="R31">
            <v>11587</v>
          </cell>
          <cell r="S31">
            <v>11587</v>
          </cell>
          <cell r="T31">
            <v>1179</v>
          </cell>
          <cell r="U31">
            <v>0</v>
          </cell>
          <cell r="V31">
            <v>1179</v>
          </cell>
          <cell r="W31">
            <v>3340</v>
          </cell>
          <cell r="X31">
            <v>147</v>
          </cell>
          <cell r="Y31">
            <v>4666</v>
          </cell>
          <cell r="Z31">
            <v>16253</v>
          </cell>
          <cell r="AA31">
            <v>1643</v>
          </cell>
          <cell r="AB31">
            <v>830</v>
          </cell>
          <cell r="AC31">
            <v>813</v>
          </cell>
          <cell r="AD31">
            <v>17896</v>
          </cell>
          <cell r="AE31">
            <v>4112</v>
          </cell>
          <cell r="AF31">
            <v>9453</v>
          </cell>
          <cell r="AG31">
            <v>1059</v>
          </cell>
          <cell r="AH31">
            <v>-142</v>
          </cell>
          <cell r="AI31">
            <v>0</v>
          </cell>
          <cell r="AJ31">
            <v>10371</v>
          </cell>
          <cell r="AK31">
            <v>14483</v>
          </cell>
          <cell r="AL31">
            <v>3561</v>
          </cell>
          <cell r="AM31">
            <v>0</v>
          </cell>
          <cell r="AN31">
            <v>3561</v>
          </cell>
          <cell r="AO31">
            <v>18044</v>
          </cell>
          <cell r="AP31">
            <v>6239</v>
          </cell>
          <cell r="AQ31">
            <v>2470</v>
          </cell>
          <cell r="AR31">
            <v>209</v>
          </cell>
          <cell r="AS31">
            <v>2764</v>
          </cell>
          <cell r="AT31">
            <v>0</v>
          </cell>
          <cell r="AU31">
            <v>11682</v>
          </cell>
          <cell r="AV31">
            <v>11682</v>
          </cell>
          <cell r="AW31">
            <v>1073</v>
          </cell>
          <cell r="AX31">
            <v>0</v>
          </cell>
          <cell r="AY31">
            <v>1073</v>
          </cell>
          <cell r="AZ31">
            <v>3358</v>
          </cell>
          <cell r="BA31">
            <v>141</v>
          </cell>
          <cell r="BB31">
            <v>4572</v>
          </cell>
          <cell r="BC31">
            <v>16254</v>
          </cell>
          <cell r="BD31">
            <v>1790</v>
          </cell>
          <cell r="BE31">
            <v>976</v>
          </cell>
          <cell r="BF31">
            <v>814</v>
          </cell>
          <cell r="BG31">
            <v>18044</v>
          </cell>
          <cell r="BH31">
            <v>4112</v>
          </cell>
          <cell r="BI31">
            <v>9491</v>
          </cell>
          <cell r="BJ31">
            <v>1735</v>
          </cell>
          <cell r="BK31">
            <v>-128</v>
          </cell>
          <cell r="BL31">
            <v>0</v>
          </cell>
          <cell r="BM31">
            <v>11098</v>
          </cell>
          <cell r="BN31">
            <v>15210</v>
          </cell>
          <cell r="BO31">
            <v>3561</v>
          </cell>
          <cell r="BP31">
            <v>0</v>
          </cell>
          <cell r="BQ31">
            <v>3561</v>
          </cell>
          <cell r="BR31">
            <v>18771</v>
          </cell>
          <cell r="BS31">
            <v>6269</v>
          </cell>
          <cell r="BT31">
            <v>4769</v>
          </cell>
          <cell r="BU31">
            <v>248</v>
          </cell>
          <cell r="BV31">
            <v>2764</v>
          </cell>
          <cell r="BW31">
            <v>0</v>
          </cell>
          <cell r="BX31">
            <v>14050</v>
          </cell>
          <cell r="BY31">
            <v>14050</v>
          </cell>
          <cell r="BZ31">
            <v>870</v>
          </cell>
          <cell r="CA31">
            <v>0</v>
          </cell>
          <cell r="CB31">
            <v>870</v>
          </cell>
          <cell r="CC31">
            <v>3327</v>
          </cell>
          <cell r="CD31">
            <v>136</v>
          </cell>
          <cell r="CE31">
            <v>4333</v>
          </cell>
          <cell r="CF31">
            <v>18382</v>
          </cell>
          <cell r="CG31">
            <v>389</v>
          </cell>
          <cell r="CH31">
            <v>-425</v>
          </cell>
          <cell r="CI31">
            <v>814</v>
          </cell>
          <cell r="CJ31">
            <v>18771</v>
          </cell>
        </row>
        <row r="32">
          <cell r="A32">
            <v>34304</v>
          </cell>
          <cell r="B32">
            <v>4285</v>
          </cell>
          <cell r="C32">
            <v>9172</v>
          </cell>
          <cell r="D32">
            <v>1132</v>
          </cell>
          <cell r="E32">
            <v>215</v>
          </cell>
          <cell r="F32">
            <v>0</v>
          </cell>
          <cell r="G32">
            <v>10520</v>
          </cell>
          <cell r="H32">
            <v>14805</v>
          </cell>
          <cell r="I32">
            <v>3625</v>
          </cell>
          <cell r="J32">
            <v>0</v>
          </cell>
          <cell r="K32">
            <v>3625</v>
          </cell>
          <cell r="L32">
            <v>18430</v>
          </cell>
          <cell r="M32">
            <v>6087</v>
          </cell>
          <cell r="N32">
            <v>2081</v>
          </cell>
          <cell r="O32">
            <v>208</v>
          </cell>
          <cell r="P32">
            <v>2738</v>
          </cell>
          <cell r="Q32">
            <v>0</v>
          </cell>
          <cell r="R32">
            <v>11115</v>
          </cell>
          <cell r="S32">
            <v>11115</v>
          </cell>
          <cell r="T32">
            <v>1448</v>
          </cell>
          <cell r="U32">
            <v>0</v>
          </cell>
          <cell r="V32">
            <v>1448</v>
          </cell>
          <cell r="W32">
            <v>3457</v>
          </cell>
          <cell r="X32">
            <v>149</v>
          </cell>
          <cell r="Y32">
            <v>5054</v>
          </cell>
          <cell r="Z32">
            <v>16169</v>
          </cell>
          <cell r="AA32">
            <v>2261</v>
          </cell>
          <cell r="AB32">
            <v>1436</v>
          </cell>
          <cell r="AC32">
            <v>825</v>
          </cell>
          <cell r="AD32">
            <v>18430</v>
          </cell>
          <cell r="AE32">
            <v>4287</v>
          </cell>
          <cell r="AF32">
            <v>8979</v>
          </cell>
          <cell r="AG32">
            <v>1118</v>
          </cell>
          <cell r="AH32">
            <v>376</v>
          </cell>
          <cell r="AI32">
            <v>0</v>
          </cell>
          <cell r="AJ32">
            <v>10473</v>
          </cell>
          <cell r="AK32">
            <v>14760</v>
          </cell>
          <cell r="AL32">
            <v>3625</v>
          </cell>
          <cell r="AM32">
            <v>0</v>
          </cell>
          <cell r="AN32">
            <v>3625</v>
          </cell>
          <cell r="AO32">
            <v>18385</v>
          </cell>
          <cell r="AP32">
            <v>6064</v>
          </cell>
          <cell r="AQ32">
            <v>2124</v>
          </cell>
          <cell r="AR32">
            <v>243</v>
          </cell>
          <cell r="AS32">
            <v>2726</v>
          </cell>
          <cell r="AT32">
            <v>0</v>
          </cell>
          <cell r="AU32">
            <v>11156</v>
          </cell>
          <cell r="AV32">
            <v>11156</v>
          </cell>
          <cell r="AW32">
            <v>1378</v>
          </cell>
          <cell r="AX32">
            <v>0</v>
          </cell>
          <cell r="AY32">
            <v>1378</v>
          </cell>
          <cell r="AZ32">
            <v>3450</v>
          </cell>
          <cell r="BA32">
            <v>157</v>
          </cell>
          <cell r="BB32">
            <v>4985</v>
          </cell>
          <cell r="BC32">
            <v>16141</v>
          </cell>
          <cell r="BD32">
            <v>2244</v>
          </cell>
          <cell r="BE32">
            <v>1418</v>
          </cell>
          <cell r="BF32">
            <v>826</v>
          </cell>
          <cell r="BG32">
            <v>18385</v>
          </cell>
          <cell r="BH32">
            <v>4287</v>
          </cell>
          <cell r="BI32">
            <v>9201</v>
          </cell>
          <cell r="BJ32">
            <v>449</v>
          </cell>
          <cell r="BK32">
            <v>420</v>
          </cell>
          <cell r="BL32">
            <v>0</v>
          </cell>
          <cell r="BM32">
            <v>10070</v>
          </cell>
          <cell r="BN32">
            <v>14357</v>
          </cell>
          <cell r="BO32">
            <v>3625</v>
          </cell>
          <cell r="BP32">
            <v>0</v>
          </cell>
          <cell r="BQ32">
            <v>3625</v>
          </cell>
          <cell r="BR32">
            <v>17982</v>
          </cell>
          <cell r="BS32">
            <v>6074</v>
          </cell>
          <cell r="BT32">
            <v>1647</v>
          </cell>
          <cell r="BU32">
            <v>368</v>
          </cell>
          <cell r="BV32">
            <v>2726</v>
          </cell>
          <cell r="BW32">
            <v>0</v>
          </cell>
          <cell r="BX32">
            <v>10815</v>
          </cell>
          <cell r="BY32">
            <v>10815</v>
          </cell>
          <cell r="BZ32">
            <v>1889</v>
          </cell>
          <cell r="CA32">
            <v>0</v>
          </cell>
          <cell r="CB32">
            <v>1889</v>
          </cell>
          <cell r="CC32">
            <v>3456</v>
          </cell>
          <cell r="CD32">
            <v>152</v>
          </cell>
          <cell r="CE32">
            <v>5498</v>
          </cell>
          <cell r="CF32">
            <v>16313</v>
          </cell>
          <cell r="CG32">
            <v>1669</v>
          </cell>
          <cell r="CH32">
            <v>843</v>
          </cell>
          <cell r="CI32">
            <v>826</v>
          </cell>
          <cell r="CJ32">
            <v>17982</v>
          </cell>
        </row>
        <row r="33">
          <cell r="A33">
            <v>34394</v>
          </cell>
          <cell r="B33">
            <v>4485</v>
          </cell>
          <cell r="C33">
            <v>9484</v>
          </cell>
          <cell r="D33">
            <v>1239</v>
          </cell>
          <cell r="E33">
            <v>204</v>
          </cell>
          <cell r="F33">
            <v>0</v>
          </cell>
          <cell r="G33">
            <v>10927</v>
          </cell>
          <cell r="H33">
            <v>15412</v>
          </cell>
          <cell r="I33">
            <v>3686</v>
          </cell>
          <cell r="J33">
            <v>0</v>
          </cell>
          <cell r="K33">
            <v>3686</v>
          </cell>
          <cell r="L33">
            <v>19098</v>
          </cell>
          <cell r="M33">
            <v>6069</v>
          </cell>
          <cell r="N33">
            <v>1711</v>
          </cell>
          <cell r="O33">
            <v>203</v>
          </cell>
          <cell r="P33">
            <v>2839</v>
          </cell>
          <cell r="Q33">
            <v>0</v>
          </cell>
          <cell r="R33">
            <v>10823</v>
          </cell>
          <cell r="S33">
            <v>10823</v>
          </cell>
          <cell r="T33">
            <v>1546</v>
          </cell>
          <cell r="U33">
            <v>0</v>
          </cell>
          <cell r="V33">
            <v>1546</v>
          </cell>
          <cell r="W33">
            <v>3592</v>
          </cell>
          <cell r="X33">
            <v>146</v>
          </cell>
          <cell r="Y33">
            <v>5284</v>
          </cell>
          <cell r="Z33">
            <v>16107</v>
          </cell>
          <cell r="AA33">
            <v>2991</v>
          </cell>
          <cell r="AB33">
            <v>2158</v>
          </cell>
          <cell r="AC33">
            <v>834</v>
          </cell>
          <cell r="AD33">
            <v>19098</v>
          </cell>
          <cell r="AE33">
            <v>4485</v>
          </cell>
          <cell r="AF33">
            <v>9466</v>
          </cell>
          <cell r="AG33">
            <v>1176</v>
          </cell>
          <cell r="AH33">
            <v>445</v>
          </cell>
          <cell r="AI33">
            <v>0</v>
          </cell>
          <cell r="AJ33">
            <v>11088</v>
          </cell>
          <cell r="AK33">
            <v>15572</v>
          </cell>
          <cell r="AL33">
            <v>3687</v>
          </cell>
          <cell r="AM33">
            <v>0</v>
          </cell>
          <cell r="AN33">
            <v>3687</v>
          </cell>
          <cell r="AO33">
            <v>19260</v>
          </cell>
          <cell r="AP33">
            <v>6051</v>
          </cell>
          <cell r="AQ33">
            <v>1619</v>
          </cell>
          <cell r="AR33">
            <v>189</v>
          </cell>
          <cell r="AS33">
            <v>2823</v>
          </cell>
          <cell r="AT33">
            <v>0</v>
          </cell>
          <cell r="AU33">
            <v>10682</v>
          </cell>
          <cell r="AV33">
            <v>10682</v>
          </cell>
          <cell r="AW33">
            <v>1742</v>
          </cell>
          <cell r="AX33">
            <v>0</v>
          </cell>
          <cell r="AY33">
            <v>1742</v>
          </cell>
          <cell r="AZ33">
            <v>3581</v>
          </cell>
          <cell r="BA33">
            <v>144</v>
          </cell>
          <cell r="BB33">
            <v>5467</v>
          </cell>
          <cell r="BC33">
            <v>16149</v>
          </cell>
          <cell r="BD33">
            <v>3111</v>
          </cell>
          <cell r="BE33">
            <v>2277</v>
          </cell>
          <cell r="BF33">
            <v>834</v>
          </cell>
          <cell r="BG33">
            <v>19260</v>
          </cell>
          <cell r="BH33">
            <v>4485</v>
          </cell>
          <cell r="BI33">
            <v>9092</v>
          </cell>
          <cell r="BJ33">
            <v>1769</v>
          </cell>
          <cell r="BK33">
            <v>511</v>
          </cell>
          <cell r="BL33">
            <v>0</v>
          </cell>
          <cell r="BM33">
            <v>11371</v>
          </cell>
          <cell r="BN33">
            <v>15856</v>
          </cell>
          <cell r="BO33">
            <v>3687</v>
          </cell>
          <cell r="BP33">
            <v>0</v>
          </cell>
          <cell r="BQ33">
            <v>3687</v>
          </cell>
          <cell r="BR33">
            <v>19543</v>
          </cell>
          <cell r="BS33">
            <v>6008</v>
          </cell>
          <cell r="BT33">
            <v>710</v>
          </cell>
          <cell r="BU33">
            <v>179</v>
          </cell>
          <cell r="BV33">
            <v>2823</v>
          </cell>
          <cell r="BW33">
            <v>0</v>
          </cell>
          <cell r="BX33">
            <v>9720</v>
          </cell>
          <cell r="BY33">
            <v>9720</v>
          </cell>
          <cell r="BZ33">
            <v>1365</v>
          </cell>
          <cell r="CA33">
            <v>0</v>
          </cell>
          <cell r="CB33">
            <v>1365</v>
          </cell>
          <cell r="CC33">
            <v>3616</v>
          </cell>
          <cell r="CD33">
            <v>149</v>
          </cell>
          <cell r="CE33">
            <v>5130</v>
          </cell>
          <cell r="CF33">
            <v>14850</v>
          </cell>
          <cell r="CG33">
            <v>4694</v>
          </cell>
          <cell r="CH33">
            <v>3860</v>
          </cell>
          <cell r="CI33">
            <v>834</v>
          </cell>
          <cell r="CJ33">
            <v>19543</v>
          </cell>
        </row>
        <row r="34">
          <cell r="A34">
            <v>34486</v>
          </cell>
          <cell r="B34">
            <v>4734</v>
          </cell>
          <cell r="C34">
            <v>9834</v>
          </cell>
          <cell r="D34">
            <v>1301</v>
          </cell>
          <cell r="E34">
            <v>141</v>
          </cell>
          <cell r="F34">
            <v>0</v>
          </cell>
          <cell r="G34">
            <v>11276</v>
          </cell>
          <cell r="H34">
            <v>16010</v>
          </cell>
          <cell r="I34">
            <v>3745</v>
          </cell>
          <cell r="J34">
            <v>0</v>
          </cell>
          <cell r="K34">
            <v>3745</v>
          </cell>
          <cell r="L34">
            <v>19755</v>
          </cell>
          <cell r="M34">
            <v>6239</v>
          </cell>
          <cell r="N34">
            <v>1514</v>
          </cell>
          <cell r="O34">
            <v>192</v>
          </cell>
          <cell r="P34">
            <v>3101</v>
          </cell>
          <cell r="Q34">
            <v>0</v>
          </cell>
          <cell r="R34">
            <v>11046</v>
          </cell>
          <cell r="S34">
            <v>11046</v>
          </cell>
          <cell r="T34">
            <v>1407</v>
          </cell>
          <cell r="U34">
            <v>0</v>
          </cell>
          <cell r="V34">
            <v>1407</v>
          </cell>
          <cell r="W34">
            <v>3770</v>
          </cell>
          <cell r="X34">
            <v>141</v>
          </cell>
          <cell r="Y34">
            <v>5319</v>
          </cell>
          <cell r="Z34">
            <v>16365</v>
          </cell>
          <cell r="AA34">
            <v>3390</v>
          </cell>
          <cell r="AB34">
            <v>2553</v>
          </cell>
          <cell r="AC34">
            <v>838</v>
          </cell>
          <cell r="AD34">
            <v>19755</v>
          </cell>
          <cell r="AE34">
            <v>4706</v>
          </cell>
          <cell r="AF34">
            <v>10058</v>
          </cell>
          <cell r="AG34">
            <v>1440</v>
          </cell>
          <cell r="AH34">
            <v>-255</v>
          </cell>
          <cell r="AI34">
            <v>0</v>
          </cell>
          <cell r="AJ34">
            <v>11244</v>
          </cell>
          <cell r="AK34">
            <v>15949</v>
          </cell>
          <cell r="AL34">
            <v>3749</v>
          </cell>
          <cell r="AM34">
            <v>0</v>
          </cell>
          <cell r="AN34">
            <v>3749</v>
          </cell>
          <cell r="AO34">
            <v>19698</v>
          </cell>
          <cell r="AP34">
            <v>6239</v>
          </cell>
          <cell r="AQ34">
            <v>1369</v>
          </cell>
          <cell r="AR34">
            <v>170</v>
          </cell>
          <cell r="AS34">
            <v>3055</v>
          </cell>
          <cell r="AT34">
            <v>0</v>
          </cell>
          <cell r="AU34">
            <v>10833</v>
          </cell>
          <cell r="AV34">
            <v>10833</v>
          </cell>
          <cell r="AW34">
            <v>1505</v>
          </cell>
          <cell r="AX34">
            <v>0</v>
          </cell>
          <cell r="AY34">
            <v>1505</v>
          </cell>
          <cell r="AZ34">
            <v>3745</v>
          </cell>
          <cell r="BA34">
            <v>140</v>
          </cell>
          <cell r="BB34">
            <v>5391</v>
          </cell>
          <cell r="BC34">
            <v>16223</v>
          </cell>
          <cell r="BD34">
            <v>3475</v>
          </cell>
          <cell r="BE34">
            <v>2637</v>
          </cell>
          <cell r="BF34">
            <v>838</v>
          </cell>
          <cell r="BG34">
            <v>19698</v>
          </cell>
          <cell r="BH34">
            <v>4706</v>
          </cell>
          <cell r="BI34">
            <v>10213</v>
          </cell>
          <cell r="BJ34">
            <v>738</v>
          </cell>
          <cell r="BK34">
            <v>-403</v>
          </cell>
          <cell r="BL34">
            <v>0</v>
          </cell>
          <cell r="BM34">
            <v>10547</v>
          </cell>
          <cell r="BN34">
            <v>15253</v>
          </cell>
          <cell r="BO34">
            <v>3749</v>
          </cell>
          <cell r="BP34">
            <v>0</v>
          </cell>
          <cell r="BQ34">
            <v>3749</v>
          </cell>
          <cell r="BR34">
            <v>19002</v>
          </cell>
          <cell r="BS34">
            <v>6240</v>
          </cell>
          <cell r="BT34">
            <v>1329</v>
          </cell>
          <cell r="BU34">
            <v>2</v>
          </cell>
          <cell r="BV34">
            <v>3055</v>
          </cell>
          <cell r="BW34">
            <v>0</v>
          </cell>
          <cell r="BX34">
            <v>10626</v>
          </cell>
          <cell r="BY34">
            <v>10626</v>
          </cell>
          <cell r="BZ34">
            <v>1555</v>
          </cell>
          <cell r="CA34">
            <v>0</v>
          </cell>
          <cell r="CB34">
            <v>1555</v>
          </cell>
          <cell r="CC34">
            <v>3731</v>
          </cell>
          <cell r="CD34">
            <v>146</v>
          </cell>
          <cell r="CE34">
            <v>5432</v>
          </cell>
          <cell r="CF34">
            <v>16058</v>
          </cell>
          <cell r="CG34">
            <v>2944</v>
          </cell>
          <cell r="CH34">
            <v>2106</v>
          </cell>
          <cell r="CI34">
            <v>838</v>
          </cell>
          <cell r="CJ34">
            <v>19002</v>
          </cell>
        </row>
        <row r="35">
          <cell r="A35">
            <v>34578</v>
          </cell>
          <cell r="B35">
            <v>4999</v>
          </cell>
          <cell r="C35">
            <v>10745</v>
          </cell>
          <cell r="D35">
            <v>1331</v>
          </cell>
          <cell r="E35">
            <v>51</v>
          </cell>
          <cell r="F35">
            <v>0</v>
          </cell>
          <cell r="G35">
            <v>12127</v>
          </cell>
          <cell r="H35">
            <v>17125</v>
          </cell>
          <cell r="I35">
            <v>3802</v>
          </cell>
          <cell r="J35">
            <v>0</v>
          </cell>
          <cell r="K35">
            <v>3802</v>
          </cell>
          <cell r="L35">
            <v>20927</v>
          </cell>
          <cell r="M35">
            <v>6621</v>
          </cell>
          <cell r="N35">
            <v>1569</v>
          </cell>
          <cell r="O35">
            <v>171</v>
          </cell>
          <cell r="P35">
            <v>3426</v>
          </cell>
          <cell r="Q35">
            <v>0</v>
          </cell>
          <cell r="R35">
            <v>11788</v>
          </cell>
          <cell r="S35">
            <v>11788</v>
          </cell>
          <cell r="T35">
            <v>1163</v>
          </cell>
          <cell r="U35">
            <v>0</v>
          </cell>
          <cell r="V35">
            <v>1163</v>
          </cell>
          <cell r="W35">
            <v>3948</v>
          </cell>
          <cell r="X35">
            <v>141</v>
          </cell>
          <cell r="Y35">
            <v>5252</v>
          </cell>
          <cell r="Z35">
            <v>17040</v>
          </cell>
          <cell r="AA35">
            <v>3888</v>
          </cell>
          <cell r="AB35">
            <v>3048</v>
          </cell>
          <cell r="AC35">
            <v>840</v>
          </cell>
          <cell r="AD35">
            <v>20927</v>
          </cell>
          <cell r="AE35">
            <v>5019</v>
          </cell>
          <cell r="AF35">
            <v>10478</v>
          </cell>
          <cell r="AG35">
            <v>1252</v>
          </cell>
          <cell r="AH35">
            <v>247</v>
          </cell>
          <cell r="AI35">
            <v>0</v>
          </cell>
          <cell r="AJ35">
            <v>11976</v>
          </cell>
          <cell r="AK35">
            <v>16995</v>
          </cell>
          <cell r="AL35">
            <v>3800</v>
          </cell>
          <cell r="AM35">
            <v>0</v>
          </cell>
          <cell r="AN35">
            <v>3800</v>
          </cell>
          <cell r="AO35">
            <v>20795</v>
          </cell>
          <cell r="AP35">
            <v>6599</v>
          </cell>
          <cell r="AQ35">
            <v>1731</v>
          </cell>
          <cell r="AR35">
            <v>187</v>
          </cell>
          <cell r="AS35">
            <v>3484</v>
          </cell>
          <cell r="AT35">
            <v>0</v>
          </cell>
          <cell r="AU35">
            <v>12001</v>
          </cell>
          <cell r="AV35">
            <v>12001</v>
          </cell>
          <cell r="AW35">
            <v>883</v>
          </cell>
          <cell r="AX35">
            <v>0</v>
          </cell>
          <cell r="AY35">
            <v>883</v>
          </cell>
          <cell r="AZ35">
            <v>3991</v>
          </cell>
          <cell r="BA35">
            <v>139</v>
          </cell>
          <cell r="BB35">
            <v>5013</v>
          </cell>
          <cell r="BC35">
            <v>17014</v>
          </cell>
          <cell r="BD35">
            <v>3781</v>
          </cell>
          <cell r="BE35">
            <v>2943</v>
          </cell>
          <cell r="BF35">
            <v>839</v>
          </cell>
          <cell r="BG35">
            <v>20795</v>
          </cell>
          <cell r="BH35">
            <v>5019</v>
          </cell>
          <cell r="BI35">
            <v>10526</v>
          </cell>
          <cell r="BJ35">
            <v>2019</v>
          </cell>
          <cell r="BK35">
            <v>297</v>
          </cell>
          <cell r="BL35">
            <v>0</v>
          </cell>
          <cell r="BM35">
            <v>12842</v>
          </cell>
          <cell r="BN35">
            <v>17861</v>
          </cell>
          <cell r="BO35">
            <v>3800</v>
          </cell>
          <cell r="BP35">
            <v>0</v>
          </cell>
          <cell r="BQ35">
            <v>3800</v>
          </cell>
          <cell r="BR35">
            <v>21661</v>
          </cell>
          <cell r="BS35">
            <v>6645</v>
          </cell>
          <cell r="BT35">
            <v>2539</v>
          </cell>
          <cell r="BU35">
            <v>231</v>
          </cell>
          <cell r="BV35">
            <v>3484</v>
          </cell>
          <cell r="BW35">
            <v>0</v>
          </cell>
          <cell r="BX35">
            <v>12899</v>
          </cell>
          <cell r="BY35">
            <v>12899</v>
          </cell>
          <cell r="BZ35">
            <v>729</v>
          </cell>
          <cell r="CA35">
            <v>0</v>
          </cell>
          <cell r="CB35">
            <v>729</v>
          </cell>
          <cell r="CC35">
            <v>3966</v>
          </cell>
          <cell r="CD35">
            <v>133</v>
          </cell>
          <cell r="CE35">
            <v>4827</v>
          </cell>
          <cell r="CF35">
            <v>17726</v>
          </cell>
          <cell r="CG35">
            <v>3936</v>
          </cell>
          <cell r="CH35">
            <v>3097</v>
          </cell>
          <cell r="CI35">
            <v>839</v>
          </cell>
          <cell r="CJ35">
            <v>21661</v>
          </cell>
        </row>
        <row r="36">
          <cell r="A36">
            <v>34669</v>
          </cell>
          <cell r="B36">
            <v>5231</v>
          </cell>
          <cell r="C36">
            <v>11838</v>
          </cell>
          <cell r="D36">
            <v>1262</v>
          </cell>
          <cell r="E36">
            <v>87</v>
          </cell>
          <cell r="F36">
            <v>0</v>
          </cell>
          <cell r="G36">
            <v>13187</v>
          </cell>
          <cell r="H36">
            <v>18418</v>
          </cell>
          <cell r="I36">
            <v>3864</v>
          </cell>
          <cell r="J36">
            <v>0</v>
          </cell>
          <cell r="K36">
            <v>3864</v>
          </cell>
          <cell r="L36">
            <v>22282</v>
          </cell>
          <cell r="M36">
            <v>7178</v>
          </cell>
          <cell r="N36">
            <v>1697</v>
          </cell>
          <cell r="O36">
            <v>139</v>
          </cell>
          <cell r="P36">
            <v>3703</v>
          </cell>
          <cell r="Q36">
            <v>0</v>
          </cell>
          <cell r="R36">
            <v>12717</v>
          </cell>
          <cell r="S36">
            <v>12717</v>
          </cell>
          <cell r="T36">
            <v>1091</v>
          </cell>
          <cell r="U36">
            <v>0</v>
          </cell>
          <cell r="V36">
            <v>1091</v>
          </cell>
          <cell r="W36">
            <v>4091</v>
          </cell>
          <cell r="X36">
            <v>145</v>
          </cell>
          <cell r="Y36">
            <v>5327</v>
          </cell>
          <cell r="Z36">
            <v>18044</v>
          </cell>
          <cell r="AA36">
            <v>4238</v>
          </cell>
          <cell r="AB36">
            <v>3396</v>
          </cell>
          <cell r="AC36">
            <v>843</v>
          </cell>
          <cell r="AD36">
            <v>22282</v>
          </cell>
          <cell r="AE36">
            <v>5240</v>
          </cell>
          <cell r="AF36">
            <v>11364</v>
          </cell>
          <cell r="AG36">
            <v>1227</v>
          </cell>
          <cell r="AH36">
            <v>163</v>
          </cell>
          <cell r="AI36">
            <v>0</v>
          </cell>
          <cell r="AJ36">
            <v>12754</v>
          </cell>
          <cell r="AK36">
            <v>17994</v>
          </cell>
          <cell r="AL36">
            <v>3862</v>
          </cell>
          <cell r="AM36">
            <v>0</v>
          </cell>
          <cell r="AN36">
            <v>3862</v>
          </cell>
          <cell r="AO36">
            <v>21855</v>
          </cell>
          <cell r="AP36">
            <v>7105</v>
          </cell>
          <cell r="AQ36">
            <v>1605</v>
          </cell>
          <cell r="AR36">
            <v>194</v>
          </cell>
          <cell r="AS36">
            <v>3716</v>
          </cell>
          <cell r="AT36">
            <v>0</v>
          </cell>
          <cell r="AU36">
            <v>12620</v>
          </cell>
          <cell r="AV36">
            <v>12620</v>
          </cell>
          <cell r="AW36">
            <v>1181</v>
          </cell>
          <cell r="AX36">
            <v>0</v>
          </cell>
          <cell r="AY36">
            <v>1181</v>
          </cell>
          <cell r="AZ36">
            <v>4085</v>
          </cell>
          <cell r="BA36">
            <v>145</v>
          </cell>
          <cell r="BB36">
            <v>5411</v>
          </cell>
          <cell r="BC36">
            <v>18031</v>
          </cell>
          <cell r="BD36">
            <v>3825</v>
          </cell>
          <cell r="BE36">
            <v>2982</v>
          </cell>
          <cell r="BF36">
            <v>843</v>
          </cell>
          <cell r="BG36">
            <v>21855</v>
          </cell>
          <cell r="BH36">
            <v>5240</v>
          </cell>
          <cell r="BI36">
            <v>11476</v>
          </cell>
          <cell r="BJ36">
            <v>496</v>
          </cell>
          <cell r="BK36">
            <v>184</v>
          </cell>
          <cell r="BL36">
            <v>0</v>
          </cell>
          <cell r="BM36">
            <v>12156</v>
          </cell>
          <cell r="BN36">
            <v>17396</v>
          </cell>
          <cell r="BO36">
            <v>3862</v>
          </cell>
          <cell r="BP36">
            <v>0</v>
          </cell>
          <cell r="BQ36">
            <v>3862</v>
          </cell>
          <cell r="BR36">
            <v>21258</v>
          </cell>
          <cell r="BS36">
            <v>7096</v>
          </cell>
          <cell r="BT36">
            <v>1523</v>
          </cell>
          <cell r="BU36">
            <v>334</v>
          </cell>
          <cell r="BV36">
            <v>3716</v>
          </cell>
          <cell r="BW36">
            <v>0</v>
          </cell>
          <cell r="BX36">
            <v>12670</v>
          </cell>
          <cell r="BY36">
            <v>12670</v>
          </cell>
          <cell r="BZ36">
            <v>1587</v>
          </cell>
          <cell r="CA36">
            <v>0</v>
          </cell>
          <cell r="CB36">
            <v>1587</v>
          </cell>
          <cell r="CC36">
            <v>4095</v>
          </cell>
          <cell r="CD36">
            <v>140</v>
          </cell>
          <cell r="CE36">
            <v>5822</v>
          </cell>
          <cell r="CF36">
            <v>18491</v>
          </cell>
          <cell r="CG36">
            <v>2767</v>
          </cell>
          <cell r="CH36">
            <v>1924</v>
          </cell>
          <cell r="CI36">
            <v>843</v>
          </cell>
          <cell r="CJ36">
            <v>21258</v>
          </cell>
        </row>
        <row r="37">
          <cell r="A37">
            <v>34759</v>
          </cell>
          <cell r="B37">
            <v>5385</v>
          </cell>
          <cell r="C37">
            <v>12632</v>
          </cell>
          <cell r="D37">
            <v>1181</v>
          </cell>
          <cell r="E37">
            <v>209</v>
          </cell>
          <cell r="F37">
            <v>0</v>
          </cell>
          <cell r="G37">
            <v>14022</v>
          </cell>
          <cell r="H37">
            <v>19408</v>
          </cell>
          <cell r="I37">
            <v>3934</v>
          </cell>
          <cell r="J37">
            <v>0</v>
          </cell>
          <cell r="K37">
            <v>3934</v>
          </cell>
          <cell r="L37">
            <v>23341</v>
          </cell>
          <cell r="M37">
            <v>7700</v>
          </cell>
          <cell r="N37">
            <v>1718</v>
          </cell>
          <cell r="O37">
            <v>117</v>
          </cell>
          <cell r="P37">
            <v>3884</v>
          </cell>
          <cell r="Q37">
            <v>0</v>
          </cell>
          <cell r="R37">
            <v>13418</v>
          </cell>
          <cell r="S37">
            <v>13418</v>
          </cell>
          <cell r="T37">
            <v>1213</v>
          </cell>
          <cell r="U37">
            <v>0</v>
          </cell>
          <cell r="V37">
            <v>1213</v>
          </cell>
          <cell r="W37">
            <v>4182</v>
          </cell>
          <cell r="X37">
            <v>147</v>
          </cell>
          <cell r="Y37">
            <v>5543</v>
          </cell>
          <cell r="Z37">
            <v>18961</v>
          </cell>
          <cell r="AA37">
            <v>4380</v>
          </cell>
          <cell r="AB37">
            <v>3534</v>
          </cell>
          <cell r="AC37">
            <v>846</v>
          </cell>
          <cell r="AD37">
            <v>23341</v>
          </cell>
          <cell r="AE37">
            <v>5392</v>
          </cell>
          <cell r="AF37">
            <v>13844</v>
          </cell>
          <cell r="AG37">
            <v>1396</v>
          </cell>
          <cell r="AH37">
            <v>-47</v>
          </cell>
          <cell r="AI37">
            <v>0</v>
          </cell>
          <cell r="AJ37">
            <v>15193</v>
          </cell>
          <cell r="AK37">
            <v>20585</v>
          </cell>
          <cell r="AL37">
            <v>3933</v>
          </cell>
          <cell r="AM37">
            <v>0</v>
          </cell>
          <cell r="AN37">
            <v>3933</v>
          </cell>
          <cell r="AO37">
            <v>24517</v>
          </cell>
          <cell r="AP37">
            <v>7783</v>
          </cell>
          <cell r="AQ37">
            <v>1853</v>
          </cell>
          <cell r="AR37">
            <v>29</v>
          </cell>
          <cell r="AS37">
            <v>3884</v>
          </cell>
          <cell r="AT37">
            <v>0</v>
          </cell>
          <cell r="AU37">
            <v>13549</v>
          </cell>
          <cell r="AV37">
            <v>13549</v>
          </cell>
          <cell r="AW37">
            <v>1223</v>
          </cell>
          <cell r="AX37">
            <v>0</v>
          </cell>
          <cell r="AY37">
            <v>1223</v>
          </cell>
          <cell r="AZ37">
            <v>4164</v>
          </cell>
          <cell r="BA37">
            <v>155</v>
          </cell>
          <cell r="BB37">
            <v>5542</v>
          </cell>
          <cell r="BC37">
            <v>19091</v>
          </cell>
          <cell r="BD37">
            <v>5426</v>
          </cell>
          <cell r="BE37">
            <v>4579</v>
          </cell>
          <cell r="BF37">
            <v>847</v>
          </cell>
          <cell r="BG37">
            <v>24517</v>
          </cell>
          <cell r="BH37">
            <v>5392</v>
          </cell>
          <cell r="BI37">
            <v>13420</v>
          </cell>
          <cell r="BJ37">
            <v>2074</v>
          </cell>
          <cell r="BK37">
            <v>55</v>
          </cell>
          <cell r="BL37">
            <v>0</v>
          </cell>
          <cell r="BM37">
            <v>15548</v>
          </cell>
          <cell r="BN37">
            <v>20940</v>
          </cell>
          <cell r="BO37">
            <v>3933</v>
          </cell>
          <cell r="BP37">
            <v>0</v>
          </cell>
          <cell r="BQ37">
            <v>3933</v>
          </cell>
          <cell r="BR37">
            <v>24873</v>
          </cell>
          <cell r="BS37">
            <v>7743</v>
          </cell>
          <cell r="BT37">
            <v>1043</v>
          </cell>
          <cell r="BU37">
            <v>34</v>
          </cell>
          <cell r="BV37">
            <v>3884</v>
          </cell>
          <cell r="BW37">
            <v>0</v>
          </cell>
          <cell r="BX37">
            <v>12704</v>
          </cell>
          <cell r="BY37">
            <v>12704</v>
          </cell>
          <cell r="BZ37">
            <v>990</v>
          </cell>
          <cell r="CA37">
            <v>0</v>
          </cell>
          <cell r="CB37">
            <v>990</v>
          </cell>
          <cell r="CC37">
            <v>4189</v>
          </cell>
          <cell r="CD37">
            <v>160</v>
          </cell>
          <cell r="CE37">
            <v>5340</v>
          </cell>
          <cell r="CF37">
            <v>18043</v>
          </cell>
          <cell r="CG37">
            <v>6830</v>
          </cell>
          <cell r="CH37">
            <v>5983</v>
          </cell>
          <cell r="CI37">
            <v>847</v>
          </cell>
          <cell r="CJ37">
            <v>24873</v>
          </cell>
        </row>
        <row r="38">
          <cell r="A38">
            <v>34851</v>
          </cell>
          <cell r="B38">
            <v>5466</v>
          </cell>
          <cell r="C38">
            <v>12827</v>
          </cell>
          <cell r="D38">
            <v>1231</v>
          </cell>
          <cell r="E38">
            <v>270</v>
          </cell>
          <cell r="F38">
            <v>0</v>
          </cell>
          <cell r="G38">
            <v>14328</v>
          </cell>
          <cell r="H38">
            <v>19794</v>
          </cell>
          <cell r="I38">
            <v>4007</v>
          </cell>
          <cell r="J38">
            <v>0</v>
          </cell>
          <cell r="K38">
            <v>4007</v>
          </cell>
          <cell r="L38">
            <v>23800</v>
          </cell>
          <cell r="M38">
            <v>7996</v>
          </cell>
          <cell r="N38">
            <v>1726</v>
          </cell>
          <cell r="O38">
            <v>174</v>
          </cell>
          <cell r="P38">
            <v>4008</v>
          </cell>
          <cell r="Q38">
            <v>0</v>
          </cell>
          <cell r="R38">
            <v>13905</v>
          </cell>
          <cell r="S38">
            <v>13905</v>
          </cell>
          <cell r="T38">
            <v>1383</v>
          </cell>
          <cell r="U38">
            <v>0</v>
          </cell>
          <cell r="V38">
            <v>1383</v>
          </cell>
          <cell r="W38">
            <v>4237</v>
          </cell>
          <cell r="X38">
            <v>147</v>
          </cell>
          <cell r="Y38">
            <v>5767</v>
          </cell>
          <cell r="Z38">
            <v>19672</v>
          </cell>
          <cell r="AA38">
            <v>4128</v>
          </cell>
          <cell r="AB38">
            <v>3277</v>
          </cell>
          <cell r="AC38">
            <v>851</v>
          </cell>
          <cell r="AD38">
            <v>23800</v>
          </cell>
          <cell r="AE38">
            <v>5475</v>
          </cell>
          <cell r="AF38">
            <v>12119</v>
          </cell>
          <cell r="AG38">
            <v>918</v>
          </cell>
          <cell r="AH38">
            <v>433</v>
          </cell>
          <cell r="AI38">
            <v>0</v>
          </cell>
          <cell r="AJ38">
            <v>13470</v>
          </cell>
          <cell r="AK38">
            <v>18945</v>
          </cell>
          <cell r="AL38">
            <v>4012</v>
          </cell>
          <cell r="AM38">
            <v>0</v>
          </cell>
          <cell r="AN38">
            <v>4012</v>
          </cell>
          <cell r="AO38">
            <v>22957</v>
          </cell>
          <cell r="AP38">
            <v>8120</v>
          </cell>
          <cell r="AQ38">
            <v>1662</v>
          </cell>
          <cell r="AR38">
            <v>191</v>
          </cell>
          <cell r="AS38">
            <v>3988</v>
          </cell>
          <cell r="AT38">
            <v>0</v>
          </cell>
          <cell r="AU38">
            <v>13961</v>
          </cell>
          <cell r="AV38">
            <v>13961</v>
          </cell>
          <cell r="AW38">
            <v>1417</v>
          </cell>
          <cell r="AX38">
            <v>0</v>
          </cell>
          <cell r="AY38">
            <v>1417</v>
          </cell>
          <cell r="AZ38">
            <v>4274</v>
          </cell>
          <cell r="BA38">
            <v>139</v>
          </cell>
          <cell r="BB38">
            <v>5830</v>
          </cell>
          <cell r="BC38">
            <v>19791</v>
          </cell>
          <cell r="BD38">
            <v>3166</v>
          </cell>
          <cell r="BE38">
            <v>2316</v>
          </cell>
          <cell r="BF38">
            <v>850</v>
          </cell>
          <cell r="BG38">
            <v>22957</v>
          </cell>
          <cell r="BH38">
            <v>5475</v>
          </cell>
          <cell r="BI38">
            <v>12392</v>
          </cell>
          <cell r="BJ38">
            <v>507</v>
          </cell>
          <cell r="BK38">
            <v>240</v>
          </cell>
          <cell r="BL38">
            <v>0</v>
          </cell>
          <cell r="BM38">
            <v>13138</v>
          </cell>
          <cell r="BN38">
            <v>18613</v>
          </cell>
          <cell r="BO38">
            <v>4012</v>
          </cell>
          <cell r="BP38">
            <v>0</v>
          </cell>
          <cell r="BQ38">
            <v>4012</v>
          </cell>
          <cell r="BR38">
            <v>22626</v>
          </cell>
          <cell r="BS38">
            <v>8108</v>
          </cell>
          <cell r="BT38">
            <v>1615</v>
          </cell>
          <cell r="BU38">
            <v>-9</v>
          </cell>
          <cell r="BV38">
            <v>3988</v>
          </cell>
          <cell r="BW38">
            <v>0</v>
          </cell>
          <cell r="BX38">
            <v>13702</v>
          </cell>
          <cell r="BY38">
            <v>13702</v>
          </cell>
          <cell r="BZ38">
            <v>1421</v>
          </cell>
          <cell r="CA38">
            <v>0</v>
          </cell>
          <cell r="CB38">
            <v>1421</v>
          </cell>
          <cell r="CC38">
            <v>4259</v>
          </cell>
          <cell r="CD38">
            <v>147</v>
          </cell>
          <cell r="CE38">
            <v>5827</v>
          </cell>
          <cell r="CF38">
            <v>19529</v>
          </cell>
          <cell r="CG38">
            <v>3097</v>
          </cell>
          <cell r="CH38">
            <v>2247</v>
          </cell>
          <cell r="CI38">
            <v>850</v>
          </cell>
          <cell r="CJ38">
            <v>22626</v>
          </cell>
        </row>
        <row r="39">
          <cell r="A39">
            <v>34943</v>
          </cell>
          <cell r="B39">
            <v>5521</v>
          </cell>
          <cell r="C39">
            <v>12616</v>
          </cell>
          <cell r="D39">
            <v>1420</v>
          </cell>
          <cell r="E39">
            <v>298</v>
          </cell>
          <cell r="F39">
            <v>0</v>
          </cell>
          <cell r="G39">
            <v>14334</v>
          </cell>
          <cell r="H39">
            <v>19855</v>
          </cell>
          <cell r="I39">
            <v>4081</v>
          </cell>
          <cell r="J39">
            <v>0</v>
          </cell>
          <cell r="K39">
            <v>4081</v>
          </cell>
          <cell r="L39">
            <v>23936</v>
          </cell>
          <cell r="M39">
            <v>8049</v>
          </cell>
          <cell r="N39">
            <v>1841</v>
          </cell>
          <cell r="O39">
            <v>262</v>
          </cell>
          <cell r="P39">
            <v>4124</v>
          </cell>
          <cell r="Q39">
            <v>0</v>
          </cell>
          <cell r="R39">
            <v>14276</v>
          </cell>
          <cell r="S39">
            <v>14276</v>
          </cell>
          <cell r="T39">
            <v>1534</v>
          </cell>
          <cell r="U39">
            <v>0</v>
          </cell>
          <cell r="V39">
            <v>1534</v>
          </cell>
          <cell r="W39">
            <v>4279</v>
          </cell>
          <cell r="X39">
            <v>146</v>
          </cell>
          <cell r="Y39">
            <v>5959</v>
          </cell>
          <cell r="Z39">
            <v>20236</v>
          </cell>
          <cell r="AA39">
            <v>3700</v>
          </cell>
          <cell r="AB39">
            <v>2844</v>
          </cell>
          <cell r="AC39">
            <v>856</v>
          </cell>
          <cell r="AD39">
            <v>23936</v>
          </cell>
          <cell r="AE39">
            <v>5498</v>
          </cell>
          <cell r="AF39">
            <v>12610</v>
          </cell>
          <cell r="AG39">
            <v>1548</v>
          </cell>
          <cell r="AH39">
            <v>400</v>
          </cell>
          <cell r="AI39">
            <v>0</v>
          </cell>
          <cell r="AJ39">
            <v>14559</v>
          </cell>
          <cell r="AK39">
            <v>20057</v>
          </cell>
          <cell r="AL39">
            <v>4080</v>
          </cell>
          <cell r="AM39">
            <v>0</v>
          </cell>
          <cell r="AN39">
            <v>4080</v>
          </cell>
          <cell r="AO39">
            <v>24137</v>
          </cell>
          <cell r="AP39">
            <v>7934</v>
          </cell>
          <cell r="AQ39">
            <v>1722</v>
          </cell>
          <cell r="AR39">
            <v>245</v>
          </cell>
          <cell r="AS39">
            <v>4118</v>
          </cell>
          <cell r="AT39">
            <v>0</v>
          </cell>
          <cell r="AU39">
            <v>14018</v>
          </cell>
          <cell r="AV39">
            <v>14018</v>
          </cell>
          <cell r="AW39">
            <v>1439</v>
          </cell>
          <cell r="AX39">
            <v>0</v>
          </cell>
          <cell r="AY39">
            <v>1439</v>
          </cell>
          <cell r="AZ39">
            <v>4252</v>
          </cell>
          <cell r="BA39">
            <v>149</v>
          </cell>
          <cell r="BB39">
            <v>5840</v>
          </cell>
          <cell r="BC39">
            <v>19857</v>
          </cell>
          <cell r="BD39">
            <v>4279</v>
          </cell>
          <cell r="BE39">
            <v>3423</v>
          </cell>
          <cell r="BF39">
            <v>856</v>
          </cell>
          <cell r="BG39">
            <v>24137</v>
          </cell>
          <cell r="BH39">
            <v>5498</v>
          </cell>
          <cell r="BI39">
            <v>12638</v>
          </cell>
          <cell r="BJ39">
            <v>2458</v>
          </cell>
          <cell r="BK39">
            <v>467</v>
          </cell>
          <cell r="BL39">
            <v>0</v>
          </cell>
          <cell r="BM39">
            <v>15563</v>
          </cell>
          <cell r="BN39">
            <v>21061</v>
          </cell>
          <cell r="BO39">
            <v>4080</v>
          </cell>
          <cell r="BP39">
            <v>0</v>
          </cell>
          <cell r="BQ39">
            <v>4080</v>
          </cell>
          <cell r="BR39">
            <v>25141</v>
          </cell>
          <cell r="BS39">
            <v>8002</v>
          </cell>
          <cell r="BT39">
            <v>2765</v>
          </cell>
          <cell r="BU39">
            <v>294</v>
          </cell>
          <cell r="BV39">
            <v>4118</v>
          </cell>
          <cell r="BW39">
            <v>0</v>
          </cell>
          <cell r="BX39">
            <v>15180</v>
          </cell>
          <cell r="BY39">
            <v>15180</v>
          </cell>
          <cell r="BZ39">
            <v>1251</v>
          </cell>
          <cell r="CA39">
            <v>0</v>
          </cell>
          <cell r="CB39">
            <v>1251</v>
          </cell>
          <cell r="CC39">
            <v>4232</v>
          </cell>
          <cell r="CD39">
            <v>140</v>
          </cell>
          <cell r="CE39">
            <v>5624</v>
          </cell>
          <cell r="CF39">
            <v>20803</v>
          </cell>
          <cell r="CG39">
            <v>4338</v>
          </cell>
          <cell r="CH39">
            <v>3482</v>
          </cell>
          <cell r="CI39">
            <v>856</v>
          </cell>
          <cell r="CJ39">
            <v>25141</v>
          </cell>
        </row>
        <row r="40">
          <cell r="A40">
            <v>35034</v>
          </cell>
          <cell r="B40">
            <v>5582</v>
          </cell>
          <cell r="C40">
            <v>12516</v>
          </cell>
          <cell r="D40">
            <v>1757</v>
          </cell>
          <cell r="E40">
            <v>154</v>
          </cell>
          <cell r="F40">
            <v>0</v>
          </cell>
          <cell r="G40">
            <v>14428</v>
          </cell>
          <cell r="H40">
            <v>20010</v>
          </cell>
          <cell r="I40">
            <v>4161</v>
          </cell>
          <cell r="J40">
            <v>0</v>
          </cell>
          <cell r="K40">
            <v>4161</v>
          </cell>
          <cell r="L40">
            <v>24171</v>
          </cell>
          <cell r="M40">
            <v>8006</v>
          </cell>
          <cell r="N40">
            <v>2067</v>
          </cell>
          <cell r="O40">
            <v>285</v>
          </cell>
          <cell r="P40">
            <v>4214</v>
          </cell>
          <cell r="Q40">
            <v>0</v>
          </cell>
          <cell r="R40">
            <v>14571</v>
          </cell>
          <cell r="S40">
            <v>14571</v>
          </cell>
          <cell r="T40">
            <v>1659</v>
          </cell>
          <cell r="U40">
            <v>0</v>
          </cell>
          <cell r="V40">
            <v>1659</v>
          </cell>
          <cell r="W40">
            <v>4322</v>
          </cell>
          <cell r="X40">
            <v>146</v>
          </cell>
          <cell r="Y40">
            <v>6126</v>
          </cell>
          <cell r="Z40">
            <v>20697</v>
          </cell>
          <cell r="AA40">
            <v>3474</v>
          </cell>
          <cell r="AB40">
            <v>2614</v>
          </cell>
          <cell r="AC40">
            <v>860</v>
          </cell>
          <cell r="AD40">
            <v>24171</v>
          </cell>
          <cell r="AE40">
            <v>5581</v>
          </cell>
          <cell r="AF40">
            <v>12633</v>
          </cell>
          <cell r="AG40">
            <v>1778</v>
          </cell>
          <cell r="AH40">
            <v>-10</v>
          </cell>
          <cell r="AI40">
            <v>0</v>
          </cell>
          <cell r="AJ40">
            <v>14401</v>
          </cell>
          <cell r="AK40">
            <v>19982</v>
          </cell>
          <cell r="AL40">
            <v>4160</v>
          </cell>
          <cell r="AM40">
            <v>0</v>
          </cell>
          <cell r="AN40">
            <v>4160</v>
          </cell>
          <cell r="AO40">
            <v>24142</v>
          </cell>
          <cell r="AP40">
            <v>8009</v>
          </cell>
          <cell r="AQ40">
            <v>2192</v>
          </cell>
          <cell r="AR40">
            <v>400</v>
          </cell>
          <cell r="AS40">
            <v>4221</v>
          </cell>
          <cell r="AT40">
            <v>0</v>
          </cell>
          <cell r="AU40">
            <v>14822</v>
          </cell>
          <cell r="AV40">
            <v>14822</v>
          </cell>
          <cell r="AW40">
            <v>1753</v>
          </cell>
          <cell r="AX40">
            <v>0</v>
          </cell>
          <cell r="AY40">
            <v>1753</v>
          </cell>
          <cell r="AZ40">
            <v>4339</v>
          </cell>
          <cell r="BA40">
            <v>148</v>
          </cell>
          <cell r="BB40">
            <v>6240</v>
          </cell>
          <cell r="BC40">
            <v>21062</v>
          </cell>
          <cell r="BD40">
            <v>3080</v>
          </cell>
          <cell r="BE40">
            <v>2220</v>
          </cell>
          <cell r="BF40">
            <v>860</v>
          </cell>
          <cell r="BG40">
            <v>24142</v>
          </cell>
          <cell r="BH40">
            <v>5581</v>
          </cell>
          <cell r="BI40">
            <v>12589</v>
          </cell>
          <cell r="BJ40">
            <v>718</v>
          </cell>
          <cell r="BK40">
            <v>7</v>
          </cell>
          <cell r="BL40">
            <v>0</v>
          </cell>
          <cell r="BM40">
            <v>13314</v>
          </cell>
          <cell r="BN40">
            <v>18895</v>
          </cell>
          <cell r="BO40">
            <v>4160</v>
          </cell>
          <cell r="BP40">
            <v>0</v>
          </cell>
          <cell r="BQ40">
            <v>4160</v>
          </cell>
          <cell r="BR40">
            <v>23055</v>
          </cell>
          <cell r="BS40">
            <v>7991</v>
          </cell>
          <cell r="BT40">
            <v>2087</v>
          </cell>
          <cell r="BU40">
            <v>530</v>
          </cell>
          <cell r="BV40">
            <v>4221</v>
          </cell>
          <cell r="BW40">
            <v>0</v>
          </cell>
          <cell r="BX40">
            <v>14830</v>
          </cell>
          <cell r="BY40">
            <v>14830</v>
          </cell>
          <cell r="BZ40">
            <v>2294</v>
          </cell>
          <cell r="CA40">
            <v>0</v>
          </cell>
          <cell r="CB40">
            <v>2294</v>
          </cell>
          <cell r="CC40">
            <v>4354</v>
          </cell>
          <cell r="CD40">
            <v>141</v>
          </cell>
          <cell r="CE40">
            <v>6789</v>
          </cell>
          <cell r="CF40">
            <v>21619</v>
          </cell>
          <cell r="CG40">
            <v>1436</v>
          </cell>
          <cell r="CH40">
            <v>576</v>
          </cell>
          <cell r="CI40">
            <v>860</v>
          </cell>
          <cell r="CJ40">
            <v>23055</v>
          </cell>
        </row>
        <row r="41">
          <cell r="A41">
            <v>35125</v>
          </cell>
          <cell r="B41">
            <v>5650</v>
          </cell>
          <cell r="C41">
            <v>12634</v>
          </cell>
          <cell r="D41">
            <v>2058</v>
          </cell>
          <cell r="E41">
            <v>-28</v>
          </cell>
          <cell r="F41">
            <v>0</v>
          </cell>
          <cell r="G41">
            <v>14664</v>
          </cell>
          <cell r="H41">
            <v>20315</v>
          </cell>
          <cell r="I41">
            <v>4265</v>
          </cell>
          <cell r="J41">
            <v>0</v>
          </cell>
          <cell r="K41">
            <v>4265</v>
          </cell>
          <cell r="L41">
            <v>24579</v>
          </cell>
          <cell r="M41">
            <v>8009</v>
          </cell>
          <cell r="N41">
            <v>2286</v>
          </cell>
          <cell r="O41">
            <v>244</v>
          </cell>
          <cell r="P41">
            <v>4222</v>
          </cell>
          <cell r="Q41">
            <v>0</v>
          </cell>
          <cell r="R41">
            <v>14760</v>
          </cell>
          <cell r="S41">
            <v>14760</v>
          </cell>
          <cell r="T41">
            <v>1749</v>
          </cell>
          <cell r="U41">
            <v>0</v>
          </cell>
          <cell r="V41">
            <v>1749</v>
          </cell>
          <cell r="W41">
            <v>4429</v>
          </cell>
          <cell r="X41">
            <v>148</v>
          </cell>
          <cell r="Y41">
            <v>6326</v>
          </cell>
          <cell r="Z41">
            <v>21086</v>
          </cell>
          <cell r="AA41">
            <v>3493</v>
          </cell>
          <cell r="AB41">
            <v>2633</v>
          </cell>
          <cell r="AC41">
            <v>861</v>
          </cell>
          <cell r="AD41">
            <v>24579</v>
          </cell>
          <cell r="AE41">
            <v>5655</v>
          </cell>
          <cell r="AF41">
            <v>12545</v>
          </cell>
          <cell r="AG41">
            <v>1959</v>
          </cell>
          <cell r="AH41">
            <v>125</v>
          </cell>
          <cell r="AI41">
            <v>0</v>
          </cell>
          <cell r="AJ41">
            <v>14630</v>
          </cell>
          <cell r="AK41">
            <v>20285</v>
          </cell>
          <cell r="AL41">
            <v>4261</v>
          </cell>
          <cell r="AM41">
            <v>0</v>
          </cell>
          <cell r="AN41">
            <v>4261</v>
          </cell>
          <cell r="AO41">
            <v>24546</v>
          </cell>
          <cell r="AP41">
            <v>8004</v>
          </cell>
          <cell r="AQ41">
            <v>2233</v>
          </cell>
          <cell r="AR41">
            <v>146</v>
          </cell>
          <cell r="AS41">
            <v>4236</v>
          </cell>
          <cell r="AT41">
            <v>0</v>
          </cell>
          <cell r="AU41">
            <v>14619</v>
          </cell>
          <cell r="AV41">
            <v>14619</v>
          </cell>
          <cell r="AW41">
            <v>1771</v>
          </cell>
          <cell r="AX41">
            <v>0</v>
          </cell>
          <cell r="AY41">
            <v>1771</v>
          </cell>
          <cell r="AZ41">
            <v>4404</v>
          </cell>
          <cell r="BA41">
            <v>144</v>
          </cell>
          <cell r="BB41">
            <v>6320</v>
          </cell>
          <cell r="BC41">
            <v>20939</v>
          </cell>
          <cell r="BD41">
            <v>3608</v>
          </cell>
          <cell r="BE41">
            <v>2747</v>
          </cell>
          <cell r="BF41">
            <v>861</v>
          </cell>
          <cell r="BG41">
            <v>24546</v>
          </cell>
          <cell r="BH41">
            <v>5655</v>
          </cell>
          <cell r="BI41">
            <v>12285</v>
          </cell>
          <cell r="BJ41">
            <v>2888</v>
          </cell>
          <cell r="BK41">
            <v>264</v>
          </cell>
          <cell r="BL41">
            <v>0</v>
          </cell>
          <cell r="BM41">
            <v>15437</v>
          </cell>
          <cell r="BN41">
            <v>21092</v>
          </cell>
          <cell r="BO41">
            <v>4261</v>
          </cell>
          <cell r="BP41">
            <v>0</v>
          </cell>
          <cell r="BQ41">
            <v>4261</v>
          </cell>
          <cell r="BR41">
            <v>25354</v>
          </cell>
          <cell r="BS41">
            <v>7972</v>
          </cell>
          <cell r="BT41">
            <v>1110</v>
          </cell>
          <cell r="BU41">
            <v>197</v>
          </cell>
          <cell r="BV41">
            <v>4236</v>
          </cell>
          <cell r="BW41">
            <v>0</v>
          </cell>
          <cell r="BX41">
            <v>13515</v>
          </cell>
          <cell r="BY41">
            <v>13515</v>
          </cell>
          <cell r="BZ41">
            <v>1466</v>
          </cell>
          <cell r="CA41">
            <v>0</v>
          </cell>
          <cell r="CB41">
            <v>1466</v>
          </cell>
          <cell r="CC41">
            <v>4424</v>
          </cell>
          <cell r="CD41">
            <v>150</v>
          </cell>
          <cell r="CE41">
            <v>6039</v>
          </cell>
          <cell r="CF41">
            <v>19555</v>
          </cell>
          <cell r="CG41">
            <v>5799</v>
          </cell>
          <cell r="CH41">
            <v>4938</v>
          </cell>
          <cell r="CI41">
            <v>861</v>
          </cell>
          <cell r="CJ41">
            <v>25354</v>
          </cell>
        </row>
        <row r="42">
          <cell r="A42">
            <v>35217</v>
          </cell>
          <cell r="B42">
            <v>5706</v>
          </cell>
          <cell r="C42">
            <v>12484</v>
          </cell>
          <cell r="D42">
            <v>2106</v>
          </cell>
          <cell r="E42">
            <v>-31</v>
          </cell>
          <cell r="F42">
            <v>0</v>
          </cell>
          <cell r="G42">
            <v>14559</v>
          </cell>
          <cell r="H42">
            <v>20265</v>
          </cell>
          <cell r="I42">
            <v>4397</v>
          </cell>
          <cell r="J42">
            <v>0</v>
          </cell>
          <cell r="K42">
            <v>4397</v>
          </cell>
          <cell r="L42">
            <v>24662</v>
          </cell>
          <cell r="M42">
            <v>8040</v>
          </cell>
          <cell r="N42">
            <v>2417</v>
          </cell>
          <cell r="O42">
            <v>216</v>
          </cell>
          <cell r="P42">
            <v>4127</v>
          </cell>
          <cell r="Q42">
            <v>0</v>
          </cell>
          <cell r="R42">
            <v>14801</v>
          </cell>
          <cell r="S42">
            <v>14801</v>
          </cell>
          <cell r="T42">
            <v>1796</v>
          </cell>
          <cell r="U42">
            <v>0</v>
          </cell>
          <cell r="V42">
            <v>1796</v>
          </cell>
          <cell r="W42">
            <v>4610</v>
          </cell>
          <cell r="X42">
            <v>150</v>
          </cell>
          <cell r="Y42">
            <v>6556</v>
          </cell>
          <cell r="Z42">
            <v>21357</v>
          </cell>
          <cell r="AA42">
            <v>3305</v>
          </cell>
          <cell r="AB42">
            <v>2449</v>
          </cell>
          <cell r="AC42">
            <v>856</v>
          </cell>
          <cell r="AD42">
            <v>24662</v>
          </cell>
          <cell r="AE42">
            <v>5721</v>
          </cell>
          <cell r="AF42">
            <v>12577</v>
          </cell>
          <cell r="AG42">
            <v>2315</v>
          </cell>
          <cell r="AH42">
            <v>-237</v>
          </cell>
          <cell r="AI42">
            <v>0</v>
          </cell>
          <cell r="AJ42">
            <v>14655</v>
          </cell>
          <cell r="AK42">
            <v>20376</v>
          </cell>
          <cell r="AL42">
            <v>4384</v>
          </cell>
          <cell r="AM42">
            <v>0</v>
          </cell>
          <cell r="AN42">
            <v>4384</v>
          </cell>
          <cell r="AO42">
            <v>24760</v>
          </cell>
          <cell r="AP42">
            <v>8035</v>
          </cell>
          <cell r="AQ42">
            <v>2504</v>
          </cell>
          <cell r="AR42">
            <v>185</v>
          </cell>
          <cell r="AS42">
            <v>4161</v>
          </cell>
          <cell r="AT42">
            <v>0</v>
          </cell>
          <cell r="AU42">
            <v>14885</v>
          </cell>
          <cell r="AV42">
            <v>14885</v>
          </cell>
          <cell r="AW42">
            <v>1656</v>
          </cell>
          <cell r="AX42">
            <v>0</v>
          </cell>
          <cell r="AY42">
            <v>1656</v>
          </cell>
          <cell r="AZ42">
            <v>4565</v>
          </cell>
          <cell r="BA42">
            <v>150</v>
          </cell>
          <cell r="BB42">
            <v>6371</v>
          </cell>
          <cell r="BC42">
            <v>21256</v>
          </cell>
          <cell r="BD42">
            <v>3505</v>
          </cell>
          <cell r="BE42">
            <v>2644</v>
          </cell>
          <cell r="BF42">
            <v>860</v>
          </cell>
          <cell r="BG42">
            <v>24760</v>
          </cell>
          <cell r="BH42">
            <v>5721</v>
          </cell>
          <cell r="BI42">
            <v>12918</v>
          </cell>
          <cell r="BJ42">
            <v>1360</v>
          </cell>
          <cell r="BK42">
            <v>-473</v>
          </cell>
          <cell r="BL42">
            <v>0</v>
          </cell>
          <cell r="BM42">
            <v>13805</v>
          </cell>
          <cell r="BN42">
            <v>19526</v>
          </cell>
          <cell r="BO42">
            <v>4384</v>
          </cell>
          <cell r="BP42">
            <v>0</v>
          </cell>
          <cell r="BQ42">
            <v>4384</v>
          </cell>
          <cell r="BR42">
            <v>23910</v>
          </cell>
          <cell r="BS42">
            <v>8005</v>
          </cell>
          <cell r="BT42">
            <v>2289</v>
          </cell>
          <cell r="BU42">
            <v>-40</v>
          </cell>
          <cell r="BV42">
            <v>4161</v>
          </cell>
          <cell r="BW42">
            <v>0</v>
          </cell>
          <cell r="BX42">
            <v>14416</v>
          </cell>
          <cell r="BY42">
            <v>14416</v>
          </cell>
          <cell r="BZ42">
            <v>1609</v>
          </cell>
          <cell r="CA42">
            <v>0</v>
          </cell>
          <cell r="CB42">
            <v>1609</v>
          </cell>
          <cell r="CC42">
            <v>4546</v>
          </cell>
          <cell r="CD42">
            <v>161</v>
          </cell>
          <cell r="CE42">
            <v>6316</v>
          </cell>
          <cell r="CF42">
            <v>20731</v>
          </cell>
          <cell r="CG42">
            <v>3179</v>
          </cell>
          <cell r="CH42">
            <v>2319</v>
          </cell>
          <cell r="CI42">
            <v>860</v>
          </cell>
          <cell r="CJ42">
            <v>23910</v>
          </cell>
        </row>
        <row r="43">
          <cell r="A43">
            <v>35309</v>
          </cell>
          <cell r="B43">
            <v>5750</v>
          </cell>
          <cell r="C43">
            <v>12267</v>
          </cell>
          <cell r="D43">
            <v>2041</v>
          </cell>
          <cell r="E43">
            <v>52</v>
          </cell>
          <cell r="F43">
            <v>0</v>
          </cell>
          <cell r="G43">
            <v>14361</v>
          </cell>
          <cell r="H43">
            <v>20111</v>
          </cell>
          <cell r="I43">
            <v>4541</v>
          </cell>
          <cell r="J43">
            <v>0</v>
          </cell>
          <cell r="K43">
            <v>4541</v>
          </cell>
          <cell r="L43">
            <v>24652</v>
          </cell>
          <cell r="M43">
            <v>8018</v>
          </cell>
          <cell r="N43">
            <v>2438</v>
          </cell>
          <cell r="O43">
            <v>189</v>
          </cell>
          <cell r="P43">
            <v>3986</v>
          </cell>
          <cell r="Q43">
            <v>0</v>
          </cell>
          <cell r="R43">
            <v>14631</v>
          </cell>
          <cell r="S43">
            <v>14631</v>
          </cell>
          <cell r="T43">
            <v>1804</v>
          </cell>
          <cell r="U43">
            <v>0</v>
          </cell>
          <cell r="V43">
            <v>1804</v>
          </cell>
          <cell r="W43">
            <v>4786</v>
          </cell>
          <cell r="X43">
            <v>151</v>
          </cell>
          <cell r="Y43">
            <v>6741</v>
          </cell>
          <cell r="Z43">
            <v>21372</v>
          </cell>
          <cell r="AA43">
            <v>3280</v>
          </cell>
          <cell r="AB43">
            <v>2432</v>
          </cell>
          <cell r="AC43">
            <v>848</v>
          </cell>
          <cell r="AD43">
            <v>24652</v>
          </cell>
          <cell r="AE43">
            <v>5740</v>
          </cell>
          <cell r="AF43">
            <v>12293</v>
          </cell>
          <cell r="AG43">
            <v>1946</v>
          </cell>
          <cell r="AH43">
            <v>169</v>
          </cell>
          <cell r="AI43">
            <v>0</v>
          </cell>
          <cell r="AJ43">
            <v>14408</v>
          </cell>
          <cell r="AK43">
            <v>20148</v>
          </cell>
          <cell r="AL43">
            <v>4553</v>
          </cell>
          <cell r="AM43">
            <v>0</v>
          </cell>
          <cell r="AN43">
            <v>4553</v>
          </cell>
          <cell r="AO43">
            <v>24701</v>
          </cell>
          <cell r="AP43">
            <v>8027</v>
          </cell>
          <cell r="AQ43">
            <v>2297</v>
          </cell>
          <cell r="AR43">
            <v>266</v>
          </cell>
          <cell r="AS43">
            <v>3945</v>
          </cell>
          <cell r="AT43">
            <v>0</v>
          </cell>
          <cell r="AU43">
            <v>14535</v>
          </cell>
          <cell r="AV43">
            <v>14535</v>
          </cell>
          <cell r="AW43">
            <v>1977</v>
          </cell>
          <cell r="AX43">
            <v>0</v>
          </cell>
          <cell r="AY43">
            <v>1977</v>
          </cell>
          <cell r="AZ43">
            <v>4857</v>
          </cell>
          <cell r="BA43">
            <v>156</v>
          </cell>
          <cell r="BB43">
            <v>6990</v>
          </cell>
          <cell r="BC43">
            <v>21525</v>
          </cell>
          <cell r="BD43">
            <v>3176</v>
          </cell>
          <cell r="BE43">
            <v>2331</v>
          </cell>
          <cell r="BF43">
            <v>845</v>
          </cell>
          <cell r="BG43">
            <v>24701</v>
          </cell>
          <cell r="BH43">
            <v>5740</v>
          </cell>
          <cell r="BI43">
            <v>12275</v>
          </cell>
          <cell r="BJ43">
            <v>3039</v>
          </cell>
          <cell r="BK43">
            <v>245</v>
          </cell>
          <cell r="BL43">
            <v>0</v>
          </cell>
          <cell r="BM43">
            <v>15560</v>
          </cell>
          <cell r="BN43">
            <v>21300</v>
          </cell>
          <cell r="BO43">
            <v>4553</v>
          </cell>
          <cell r="BP43">
            <v>0</v>
          </cell>
          <cell r="BQ43">
            <v>4553</v>
          </cell>
          <cell r="BR43">
            <v>25853</v>
          </cell>
          <cell r="BS43">
            <v>8101</v>
          </cell>
          <cell r="BT43">
            <v>3698</v>
          </cell>
          <cell r="BU43">
            <v>292</v>
          </cell>
          <cell r="BV43">
            <v>3945</v>
          </cell>
          <cell r="BW43">
            <v>0</v>
          </cell>
          <cell r="BX43">
            <v>16037</v>
          </cell>
          <cell r="BY43">
            <v>16037</v>
          </cell>
          <cell r="BZ43">
            <v>1826</v>
          </cell>
          <cell r="CA43">
            <v>0</v>
          </cell>
          <cell r="CB43">
            <v>1826</v>
          </cell>
          <cell r="CC43">
            <v>4838</v>
          </cell>
          <cell r="CD43">
            <v>146</v>
          </cell>
          <cell r="CE43">
            <v>6810</v>
          </cell>
          <cell r="CF43">
            <v>22847</v>
          </cell>
          <cell r="CG43">
            <v>3006</v>
          </cell>
          <cell r="CH43">
            <v>2161</v>
          </cell>
          <cell r="CI43">
            <v>845</v>
          </cell>
          <cell r="CJ43">
            <v>25853</v>
          </cell>
        </row>
        <row r="44">
          <cell r="A44">
            <v>35400</v>
          </cell>
          <cell r="B44">
            <v>5809</v>
          </cell>
          <cell r="C44">
            <v>12073</v>
          </cell>
          <cell r="D44">
            <v>1855</v>
          </cell>
          <cell r="E44">
            <v>201</v>
          </cell>
          <cell r="F44">
            <v>0</v>
          </cell>
          <cell r="G44">
            <v>14129</v>
          </cell>
          <cell r="H44">
            <v>19938</v>
          </cell>
          <cell r="I44">
            <v>4672</v>
          </cell>
          <cell r="J44">
            <v>0</v>
          </cell>
          <cell r="K44">
            <v>4672</v>
          </cell>
          <cell r="L44">
            <v>24610</v>
          </cell>
          <cell r="M44">
            <v>7918</v>
          </cell>
          <cell r="N44">
            <v>2389</v>
          </cell>
          <cell r="O44">
            <v>112</v>
          </cell>
          <cell r="P44">
            <v>3878</v>
          </cell>
          <cell r="Q44">
            <v>0</v>
          </cell>
          <cell r="R44">
            <v>14296</v>
          </cell>
          <cell r="S44">
            <v>14296</v>
          </cell>
          <cell r="T44">
            <v>1785</v>
          </cell>
          <cell r="U44">
            <v>0</v>
          </cell>
          <cell r="V44">
            <v>1785</v>
          </cell>
          <cell r="W44">
            <v>4892</v>
          </cell>
          <cell r="X44">
            <v>154</v>
          </cell>
          <cell r="Y44">
            <v>6831</v>
          </cell>
          <cell r="Z44">
            <v>21127</v>
          </cell>
          <cell r="AA44">
            <v>3483</v>
          </cell>
          <cell r="AB44">
            <v>2637</v>
          </cell>
          <cell r="AC44">
            <v>845</v>
          </cell>
          <cell r="AD44">
            <v>24610</v>
          </cell>
          <cell r="AE44">
            <v>5805</v>
          </cell>
          <cell r="AF44">
            <v>11870</v>
          </cell>
          <cell r="AG44">
            <v>1765</v>
          </cell>
          <cell r="AH44">
            <v>255</v>
          </cell>
          <cell r="AI44">
            <v>0</v>
          </cell>
          <cell r="AJ44">
            <v>13889</v>
          </cell>
          <cell r="AK44">
            <v>19694</v>
          </cell>
          <cell r="AL44">
            <v>4676</v>
          </cell>
          <cell r="AM44">
            <v>0</v>
          </cell>
          <cell r="AN44">
            <v>4676</v>
          </cell>
          <cell r="AO44">
            <v>24370</v>
          </cell>
          <cell r="AP44">
            <v>7940</v>
          </cell>
          <cell r="AQ44">
            <v>2604</v>
          </cell>
          <cell r="AR44">
            <v>122</v>
          </cell>
          <cell r="AS44">
            <v>3871</v>
          </cell>
          <cell r="AT44">
            <v>0</v>
          </cell>
          <cell r="AU44">
            <v>14536</v>
          </cell>
          <cell r="AV44">
            <v>14536</v>
          </cell>
          <cell r="AW44">
            <v>1714</v>
          </cell>
          <cell r="AX44">
            <v>0</v>
          </cell>
          <cell r="AY44">
            <v>1714</v>
          </cell>
          <cell r="AZ44">
            <v>4891</v>
          </cell>
          <cell r="BA44">
            <v>149</v>
          </cell>
          <cell r="BB44">
            <v>6755</v>
          </cell>
          <cell r="BC44">
            <v>21291</v>
          </cell>
          <cell r="BD44">
            <v>3079</v>
          </cell>
          <cell r="BE44">
            <v>2235</v>
          </cell>
          <cell r="BF44">
            <v>844</v>
          </cell>
          <cell r="BG44">
            <v>24370</v>
          </cell>
          <cell r="BH44">
            <v>5805</v>
          </cell>
          <cell r="BI44">
            <v>11748</v>
          </cell>
          <cell r="BJ44">
            <v>715</v>
          </cell>
          <cell r="BK44">
            <v>246</v>
          </cell>
          <cell r="BL44">
            <v>0</v>
          </cell>
          <cell r="BM44">
            <v>12709</v>
          </cell>
          <cell r="BN44">
            <v>18514</v>
          </cell>
          <cell r="BO44">
            <v>4676</v>
          </cell>
          <cell r="BP44">
            <v>0</v>
          </cell>
          <cell r="BQ44">
            <v>4676</v>
          </cell>
          <cell r="BR44">
            <v>23190</v>
          </cell>
          <cell r="BS44">
            <v>7937</v>
          </cell>
          <cell r="BT44">
            <v>2652</v>
          </cell>
          <cell r="BU44">
            <v>248</v>
          </cell>
          <cell r="BV44">
            <v>3871</v>
          </cell>
          <cell r="BW44">
            <v>0</v>
          </cell>
          <cell r="BX44">
            <v>14707</v>
          </cell>
          <cell r="BY44">
            <v>14707</v>
          </cell>
          <cell r="BZ44">
            <v>2166</v>
          </cell>
          <cell r="CA44">
            <v>0</v>
          </cell>
          <cell r="CB44">
            <v>2166</v>
          </cell>
          <cell r="CC44">
            <v>4911</v>
          </cell>
          <cell r="CD44">
            <v>141</v>
          </cell>
          <cell r="CE44">
            <v>7219</v>
          </cell>
          <cell r="CF44">
            <v>21926</v>
          </cell>
          <cell r="CG44">
            <v>1264</v>
          </cell>
          <cell r="CH44">
            <v>420</v>
          </cell>
          <cell r="CI44">
            <v>844</v>
          </cell>
          <cell r="CJ44">
            <v>23190</v>
          </cell>
        </row>
        <row r="45">
          <cell r="A45">
            <v>35490</v>
          </cell>
          <cell r="B45">
            <v>5912</v>
          </cell>
          <cell r="C45">
            <v>11795</v>
          </cell>
          <cell r="D45">
            <v>1687</v>
          </cell>
          <cell r="E45">
            <v>407</v>
          </cell>
          <cell r="F45">
            <v>0</v>
          </cell>
          <cell r="G45">
            <v>13889</v>
          </cell>
          <cell r="H45">
            <v>19801</v>
          </cell>
          <cell r="I45">
            <v>4772</v>
          </cell>
          <cell r="J45">
            <v>0</v>
          </cell>
          <cell r="K45">
            <v>4772</v>
          </cell>
          <cell r="L45">
            <v>24572</v>
          </cell>
          <cell r="M45">
            <v>7738</v>
          </cell>
          <cell r="N45">
            <v>2325</v>
          </cell>
          <cell r="O45">
            <v>17</v>
          </cell>
          <cell r="P45">
            <v>3843</v>
          </cell>
          <cell r="Q45">
            <v>0</v>
          </cell>
          <cell r="R45">
            <v>13924</v>
          </cell>
          <cell r="S45">
            <v>13924</v>
          </cell>
          <cell r="T45">
            <v>1833</v>
          </cell>
          <cell r="U45">
            <v>0</v>
          </cell>
          <cell r="V45">
            <v>1833</v>
          </cell>
          <cell r="W45">
            <v>4890</v>
          </cell>
          <cell r="X45">
            <v>156</v>
          </cell>
          <cell r="Y45">
            <v>6879</v>
          </cell>
          <cell r="Z45">
            <v>20803</v>
          </cell>
          <cell r="AA45">
            <v>3769</v>
          </cell>
          <cell r="AB45">
            <v>2913</v>
          </cell>
          <cell r="AC45">
            <v>856</v>
          </cell>
          <cell r="AD45">
            <v>24572</v>
          </cell>
          <cell r="AE45">
            <v>5908</v>
          </cell>
          <cell r="AF45">
            <v>11900</v>
          </cell>
          <cell r="AG45">
            <v>1921</v>
          </cell>
          <cell r="AH45">
            <v>185</v>
          </cell>
          <cell r="AI45">
            <v>0</v>
          </cell>
          <cell r="AJ45">
            <v>14005</v>
          </cell>
          <cell r="AK45">
            <v>19913</v>
          </cell>
          <cell r="AL45">
            <v>4773</v>
          </cell>
          <cell r="AM45">
            <v>0</v>
          </cell>
          <cell r="AN45">
            <v>4773</v>
          </cell>
          <cell r="AO45">
            <v>24686</v>
          </cell>
          <cell r="AP45">
            <v>7726</v>
          </cell>
          <cell r="AQ45">
            <v>2159</v>
          </cell>
          <cell r="AR45">
            <v>-30</v>
          </cell>
          <cell r="AS45">
            <v>3842</v>
          </cell>
          <cell r="AT45">
            <v>0</v>
          </cell>
          <cell r="AU45">
            <v>13697</v>
          </cell>
          <cell r="AV45">
            <v>13697</v>
          </cell>
          <cell r="AW45">
            <v>1819</v>
          </cell>
          <cell r="AX45">
            <v>0</v>
          </cell>
          <cell r="AY45">
            <v>1819</v>
          </cell>
          <cell r="AZ45">
            <v>4869</v>
          </cell>
          <cell r="BA45">
            <v>152</v>
          </cell>
          <cell r="BB45">
            <v>6841</v>
          </cell>
          <cell r="BC45">
            <v>20537</v>
          </cell>
          <cell r="BD45">
            <v>4149</v>
          </cell>
          <cell r="BE45">
            <v>3294</v>
          </cell>
          <cell r="BF45">
            <v>855</v>
          </cell>
          <cell r="BG45">
            <v>24686</v>
          </cell>
          <cell r="BH45">
            <v>5908</v>
          </cell>
          <cell r="BI45">
            <v>11730</v>
          </cell>
          <cell r="BJ45">
            <v>2812</v>
          </cell>
          <cell r="BK45">
            <v>416</v>
          </cell>
          <cell r="BL45">
            <v>0</v>
          </cell>
          <cell r="BM45">
            <v>14958</v>
          </cell>
          <cell r="BN45">
            <v>20866</v>
          </cell>
          <cell r="BO45">
            <v>4773</v>
          </cell>
          <cell r="BP45">
            <v>0</v>
          </cell>
          <cell r="BQ45">
            <v>4773</v>
          </cell>
          <cell r="BR45">
            <v>25639</v>
          </cell>
          <cell r="BS45">
            <v>7693</v>
          </cell>
          <cell r="BT45">
            <v>1243</v>
          </cell>
          <cell r="BU45">
            <v>75</v>
          </cell>
          <cell r="BV45">
            <v>3842</v>
          </cell>
          <cell r="BW45">
            <v>0</v>
          </cell>
          <cell r="BX45">
            <v>12853</v>
          </cell>
          <cell r="BY45">
            <v>12853</v>
          </cell>
          <cell r="BZ45">
            <v>1543</v>
          </cell>
          <cell r="CA45">
            <v>0</v>
          </cell>
          <cell r="CB45">
            <v>1543</v>
          </cell>
          <cell r="CC45">
            <v>4891</v>
          </cell>
          <cell r="CD45">
            <v>158</v>
          </cell>
          <cell r="CE45">
            <v>6592</v>
          </cell>
          <cell r="CF45">
            <v>19445</v>
          </cell>
          <cell r="CG45">
            <v>6194</v>
          </cell>
          <cell r="CH45">
            <v>5340</v>
          </cell>
          <cell r="CI45">
            <v>855</v>
          </cell>
          <cell r="CJ45">
            <v>25639</v>
          </cell>
        </row>
        <row r="46">
          <cell r="A46">
            <v>35582</v>
          </cell>
          <cell r="B46">
            <v>6059</v>
          </cell>
          <cell r="C46">
            <v>11284</v>
          </cell>
          <cell r="D46">
            <v>1717</v>
          </cell>
          <cell r="E46">
            <v>501</v>
          </cell>
          <cell r="F46">
            <v>0</v>
          </cell>
          <cell r="G46">
            <v>13502</v>
          </cell>
          <cell r="H46">
            <v>19561</v>
          </cell>
          <cell r="I46">
            <v>4847</v>
          </cell>
          <cell r="J46">
            <v>0</v>
          </cell>
          <cell r="K46">
            <v>4847</v>
          </cell>
          <cell r="L46">
            <v>24408</v>
          </cell>
          <cell r="M46">
            <v>7492</v>
          </cell>
          <cell r="N46">
            <v>2356</v>
          </cell>
          <cell r="O46">
            <v>-35</v>
          </cell>
          <cell r="P46">
            <v>3860</v>
          </cell>
          <cell r="Q46">
            <v>0</v>
          </cell>
          <cell r="R46">
            <v>13672</v>
          </cell>
          <cell r="S46">
            <v>13672</v>
          </cell>
          <cell r="T46">
            <v>1992</v>
          </cell>
          <cell r="U46">
            <v>0</v>
          </cell>
          <cell r="V46">
            <v>1992</v>
          </cell>
          <cell r="W46">
            <v>4817</v>
          </cell>
          <cell r="X46">
            <v>153</v>
          </cell>
          <cell r="Y46">
            <v>6962</v>
          </cell>
          <cell r="Z46">
            <v>20634</v>
          </cell>
          <cell r="AA46">
            <v>3773</v>
          </cell>
          <cell r="AB46">
            <v>2893</v>
          </cell>
          <cell r="AC46">
            <v>880</v>
          </cell>
          <cell r="AD46">
            <v>24408</v>
          </cell>
          <cell r="AE46">
            <v>6048</v>
          </cell>
          <cell r="AF46">
            <v>11552</v>
          </cell>
          <cell r="AG46">
            <v>1417</v>
          </cell>
          <cell r="AH46">
            <v>707</v>
          </cell>
          <cell r="AI46">
            <v>0</v>
          </cell>
          <cell r="AJ46">
            <v>13675</v>
          </cell>
          <cell r="AK46">
            <v>19723</v>
          </cell>
          <cell r="AL46">
            <v>4846</v>
          </cell>
          <cell r="AM46">
            <v>0</v>
          </cell>
          <cell r="AN46">
            <v>4846</v>
          </cell>
          <cell r="AO46">
            <v>24569</v>
          </cell>
          <cell r="AP46">
            <v>7481</v>
          </cell>
          <cell r="AQ46">
            <v>2365</v>
          </cell>
          <cell r="AR46">
            <v>-96</v>
          </cell>
          <cell r="AS46">
            <v>3863</v>
          </cell>
          <cell r="AT46">
            <v>0</v>
          </cell>
          <cell r="AU46">
            <v>13612</v>
          </cell>
          <cell r="AV46">
            <v>13612</v>
          </cell>
          <cell r="AW46">
            <v>1866</v>
          </cell>
          <cell r="AX46">
            <v>0</v>
          </cell>
          <cell r="AY46">
            <v>1866</v>
          </cell>
          <cell r="AZ46">
            <v>4853</v>
          </cell>
          <cell r="BA46">
            <v>169</v>
          </cell>
          <cell r="BB46">
            <v>6888</v>
          </cell>
          <cell r="BC46">
            <v>20500</v>
          </cell>
          <cell r="BD46">
            <v>4068</v>
          </cell>
          <cell r="BE46">
            <v>3191</v>
          </cell>
          <cell r="BF46">
            <v>878</v>
          </cell>
          <cell r="BG46">
            <v>24569</v>
          </cell>
          <cell r="BH46">
            <v>6048</v>
          </cell>
          <cell r="BI46">
            <v>11871</v>
          </cell>
          <cell r="BJ46">
            <v>875</v>
          </cell>
          <cell r="BK46">
            <v>392</v>
          </cell>
          <cell r="BL46">
            <v>0</v>
          </cell>
          <cell r="BM46">
            <v>13139</v>
          </cell>
          <cell r="BN46">
            <v>19187</v>
          </cell>
          <cell r="BO46">
            <v>4846</v>
          </cell>
          <cell r="BP46">
            <v>0</v>
          </cell>
          <cell r="BQ46">
            <v>4846</v>
          </cell>
          <cell r="BR46">
            <v>24032</v>
          </cell>
          <cell r="BS46">
            <v>7433</v>
          </cell>
          <cell r="BT46">
            <v>2257</v>
          </cell>
          <cell r="BU46">
            <v>-331</v>
          </cell>
          <cell r="BV46">
            <v>3863</v>
          </cell>
          <cell r="BW46">
            <v>0</v>
          </cell>
          <cell r="BX46">
            <v>13221</v>
          </cell>
          <cell r="BY46">
            <v>13221</v>
          </cell>
          <cell r="BZ46">
            <v>1763</v>
          </cell>
          <cell r="CA46">
            <v>0</v>
          </cell>
          <cell r="CB46">
            <v>1763</v>
          </cell>
          <cell r="CC46">
            <v>4830</v>
          </cell>
          <cell r="CD46">
            <v>184</v>
          </cell>
          <cell r="CE46">
            <v>6776</v>
          </cell>
          <cell r="CF46">
            <v>19997</v>
          </cell>
          <cell r="CG46">
            <v>4035</v>
          </cell>
          <cell r="CH46">
            <v>3158</v>
          </cell>
          <cell r="CI46">
            <v>878</v>
          </cell>
          <cell r="CJ46">
            <v>24032</v>
          </cell>
        </row>
        <row r="47">
          <cell r="A47">
            <v>35674</v>
          </cell>
          <cell r="B47">
            <v>6223</v>
          </cell>
          <cell r="C47">
            <v>10559</v>
          </cell>
          <cell r="D47">
            <v>1806</v>
          </cell>
          <cell r="E47">
            <v>408</v>
          </cell>
          <cell r="F47">
            <v>0</v>
          </cell>
          <cell r="G47">
            <v>12774</v>
          </cell>
          <cell r="H47">
            <v>18996</v>
          </cell>
          <cell r="I47">
            <v>4915</v>
          </cell>
          <cell r="J47">
            <v>0</v>
          </cell>
          <cell r="K47">
            <v>4915</v>
          </cell>
          <cell r="L47">
            <v>23911</v>
          </cell>
          <cell r="M47">
            <v>7179</v>
          </cell>
          <cell r="N47">
            <v>2533</v>
          </cell>
          <cell r="O47">
            <v>-70</v>
          </cell>
          <cell r="P47">
            <v>3887</v>
          </cell>
          <cell r="Q47">
            <v>0</v>
          </cell>
          <cell r="R47">
            <v>13529</v>
          </cell>
          <cell r="S47">
            <v>13529</v>
          </cell>
          <cell r="T47">
            <v>2157</v>
          </cell>
          <cell r="U47">
            <v>0</v>
          </cell>
          <cell r="V47">
            <v>2157</v>
          </cell>
          <cell r="W47">
            <v>4760</v>
          </cell>
          <cell r="X47">
            <v>149</v>
          </cell>
          <cell r="Y47">
            <v>7066</v>
          </cell>
          <cell r="Z47">
            <v>20595</v>
          </cell>
          <cell r="AA47">
            <v>3316</v>
          </cell>
          <cell r="AB47">
            <v>2406</v>
          </cell>
          <cell r="AC47">
            <v>910</v>
          </cell>
          <cell r="AD47">
            <v>23911</v>
          </cell>
          <cell r="AE47">
            <v>6238</v>
          </cell>
          <cell r="AF47">
            <v>10386</v>
          </cell>
          <cell r="AG47">
            <v>1925</v>
          </cell>
          <cell r="AH47">
            <v>483</v>
          </cell>
          <cell r="AI47">
            <v>0</v>
          </cell>
          <cell r="AJ47">
            <v>12794</v>
          </cell>
          <cell r="AK47">
            <v>19032</v>
          </cell>
          <cell r="AL47">
            <v>4909</v>
          </cell>
          <cell r="AM47">
            <v>0</v>
          </cell>
          <cell r="AN47">
            <v>4909</v>
          </cell>
          <cell r="AO47">
            <v>23940</v>
          </cell>
          <cell r="AP47">
            <v>7245</v>
          </cell>
          <cell r="AQ47">
            <v>2540</v>
          </cell>
          <cell r="AR47">
            <v>82</v>
          </cell>
          <cell r="AS47">
            <v>3898</v>
          </cell>
          <cell r="AT47">
            <v>0</v>
          </cell>
          <cell r="AU47">
            <v>13764</v>
          </cell>
          <cell r="AV47">
            <v>13764</v>
          </cell>
          <cell r="AW47">
            <v>2383</v>
          </cell>
          <cell r="AX47">
            <v>0</v>
          </cell>
          <cell r="AY47">
            <v>2383</v>
          </cell>
          <cell r="AZ47">
            <v>4728</v>
          </cell>
          <cell r="BA47">
            <v>136</v>
          </cell>
          <cell r="BB47">
            <v>7248</v>
          </cell>
          <cell r="BC47">
            <v>21012</v>
          </cell>
          <cell r="BD47">
            <v>2928</v>
          </cell>
          <cell r="BE47">
            <v>2014</v>
          </cell>
          <cell r="BF47">
            <v>914</v>
          </cell>
          <cell r="BG47">
            <v>23940</v>
          </cell>
          <cell r="BH47">
            <v>6238</v>
          </cell>
          <cell r="BI47">
            <v>10350</v>
          </cell>
          <cell r="BJ47">
            <v>2956</v>
          </cell>
          <cell r="BK47">
            <v>549</v>
          </cell>
          <cell r="BL47">
            <v>0</v>
          </cell>
          <cell r="BM47">
            <v>13856</v>
          </cell>
          <cell r="BN47">
            <v>20094</v>
          </cell>
          <cell r="BO47">
            <v>4909</v>
          </cell>
          <cell r="BP47">
            <v>0</v>
          </cell>
          <cell r="BQ47">
            <v>4909</v>
          </cell>
          <cell r="BR47">
            <v>25002</v>
          </cell>
          <cell r="BS47">
            <v>7318</v>
          </cell>
          <cell r="BT47">
            <v>3570</v>
          </cell>
          <cell r="BU47">
            <v>66</v>
          </cell>
          <cell r="BV47">
            <v>3898</v>
          </cell>
          <cell r="BW47">
            <v>0</v>
          </cell>
          <cell r="BX47">
            <v>14852</v>
          </cell>
          <cell r="BY47">
            <v>14852</v>
          </cell>
          <cell r="BZ47">
            <v>2317</v>
          </cell>
          <cell r="CA47">
            <v>0</v>
          </cell>
          <cell r="CB47">
            <v>2317</v>
          </cell>
          <cell r="CC47">
            <v>4710</v>
          </cell>
          <cell r="CD47">
            <v>126</v>
          </cell>
          <cell r="CE47">
            <v>7153</v>
          </cell>
          <cell r="CF47">
            <v>22005</v>
          </cell>
          <cell r="CG47">
            <v>2998</v>
          </cell>
          <cell r="CH47">
            <v>2084</v>
          </cell>
          <cell r="CI47">
            <v>914</v>
          </cell>
          <cell r="CJ47">
            <v>25002</v>
          </cell>
        </row>
        <row r="48">
          <cell r="A48">
            <v>35765</v>
          </cell>
          <cell r="B48">
            <v>6378</v>
          </cell>
          <cell r="C48">
            <v>10152</v>
          </cell>
          <cell r="D48">
            <v>2095</v>
          </cell>
          <cell r="E48">
            <v>194</v>
          </cell>
          <cell r="F48">
            <v>0</v>
          </cell>
          <cell r="G48">
            <v>12441</v>
          </cell>
          <cell r="H48">
            <v>18819</v>
          </cell>
          <cell r="I48">
            <v>4979</v>
          </cell>
          <cell r="J48">
            <v>0</v>
          </cell>
          <cell r="K48">
            <v>4979</v>
          </cell>
          <cell r="L48">
            <v>23799</v>
          </cell>
          <cell r="M48">
            <v>6900</v>
          </cell>
          <cell r="N48">
            <v>2775</v>
          </cell>
          <cell r="O48">
            <v>-131</v>
          </cell>
          <cell r="P48">
            <v>3927</v>
          </cell>
          <cell r="Q48">
            <v>0</v>
          </cell>
          <cell r="R48">
            <v>13471</v>
          </cell>
          <cell r="S48">
            <v>13471</v>
          </cell>
          <cell r="T48">
            <v>2214</v>
          </cell>
          <cell r="U48">
            <v>0</v>
          </cell>
          <cell r="V48">
            <v>2214</v>
          </cell>
          <cell r="W48">
            <v>4742</v>
          </cell>
          <cell r="X48">
            <v>149</v>
          </cell>
          <cell r="Y48">
            <v>7105</v>
          </cell>
          <cell r="Z48">
            <v>20576</v>
          </cell>
          <cell r="AA48">
            <v>3223</v>
          </cell>
          <cell r="AB48">
            <v>2286</v>
          </cell>
          <cell r="AC48">
            <v>937</v>
          </cell>
          <cell r="AD48">
            <v>23799</v>
          </cell>
          <cell r="AE48">
            <v>6378</v>
          </cell>
          <cell r="AF48">
            <v>9996</v>
          </cell>
          <cell r="AG48">
            <v>2230</v>
          </cell>
          <cell r="AH48">
            <v>69</v>
          </cell>
          <cell r="AI48">
            <v>0</v>
          </cell>
          <cell r="AJ48">
            <v>12294</v>
          </cell>
          <cell r="AK48">
            <v>18672</v>
          </cell>
          <cell r="AL48">
            <v>4981</v>
          </cell>
          <cell r="AM48">
            <v>0</v>
          </cell>
          <cell r="AN48">
            <v>4981</v>
          </cell>
          <cell r="AO48">
            <v>23653</v>
          </cell>
          <cell r="AP48">
            <v>6866</v>
          </cell>
          <cell r="AQ48">
            <v>2758</v>
          </cell>
          <cell r="AR48">
            <v>-214</v>
          </cell>
          <cell r="AS48">
            <v>3917</v>
          </cell>
          <cell r="AT48">
            <v>0</v>
          </cell>
          <cell r="AU48">
            <v>13327</v>
          </cell>
          <cell r="AV48">
            <v>13327</v>
          </cell>
          <cell r="AW48">
            <v>2173</v>
          </cell>
          <cell r="AX48">
            <v>0</v>
          </cell>
          <cell r="AY48">
            <v>2173</v>
          </cell>
          <cell r="AZ48">
            <v>4703</v>
          </cell>
          <cell r="BA48">
            <v>145</v>
          </cell>
          <cell r="BB48">
            <v>7020</v>
          </cell>
          <cell r="BC48">
            <v>20347</v>
          </cell>
          <cell r="BD48">
            <v>3306</v>
          </cell>
          <cell r="BE48">
            <v>2370</v>
          </cell>
          <cell r="BF48">
            <v>937</v>
          </cell>
          <cell r="BG48">
            <v>23653</v>
          </cell>
          <cell r="BH48">
            <v>6378</v>
          </cell>
          <cell r="BI48">
            <v>9879</v>
          </cell>
          <cell r="BJ48">
            <v>912</v>
          </cell>
          <cell r="BK48">
            <v>64</v>
          </cell>
          <cell r="BL48">
            <v>0</v>
          </cell>
          <cell r="BM48">
            <v>10854</v>
          </cell>
          <cell r="BN48">
            <v>17232</v>
          </cell>
          <cell r="BO48">
            <v>4981</v>
          </cell>
          <cell r="BP48">
            <v>0</v>
          </cell>
          <cell r="BQ48">
            <v>4981</v>
          </cell>
          <cell r="BR48">
            <v>22213</v>
          </cell>
          <cell r="BS48">
            <v>6881</v>
          </cell>
          <cell r="BT48">
            <v>2860</v>
          </cell>
          <cell r="BU48">
            <v>-104</v>
          </cell>
          <cell r="BV48">
            <v>3917</v>
          </cell>
          <cell r="BW48">
            <v>0</v>
          </cell>
          <cell r="BX48">
            <v>13554</v>
          </cell>
          <cell r="BY48">
            <v>13554</v>
          </cell>
          <cell r="BZ48">
            <v>2649</v>
          </cell>
          <cell r="CA48">
            <v>0</v>
          </cell>
          <cell r="CB48">
            <v>2649</v>
          </cell>
          <cell r="CC48">
            <v>4723</v>
          </cell>
          <cell r="CD48">
            <v>138</v>
          </cell>
          <cell r="CE48">
            <v>7510</v>
          </cell>
          <cell r="CF48">
            <v>21064</v>
          </cell>
          <cell r="CG48">
            <v>1150</v>
          </cell>
          <cell r="CH48">
            <v>213</v>
          </cell>
          <cell r="CI48">
            <v>937</v>
          </cell>
          <cell r="CJ48">
            <v>22213</v>
          </cell>
        </row>
        <row r="49">
          <cell r="A49">
            <v>35855</v>
          </cell>
          <cell r="B49">
            <v>6507</v>
          </cell>
          <cell r="C49">
            <v>10224</v>
          </cell>
          <cell r="D49">
            <v>2444</v>
          </cell>
          <cell r="E49">
            <v>9</v>
          </cell>
          <cell r="F49">
            <v>0</v>
          </cell>
          <cell r="G49">
            <v>12677</v>
          </cell>
          <cell r="H49">
            <v>19184</v>
          </cell>
          <cell r="I49">
            <v>5035</v>
          </cell>
          <cell r="J49">
            <v>0</v>
          </cell>
          <cell r="K49">
            <v>5035</v>
          </cell>
          <cell r="L49">
            <v>24219</v>
          </cell>
          <cell r="M49">
            <v>6732</v>
          </cell>
          <cell r="N49">
            <v>2963</v>
          </cell>
          <cell r="O49">
            <v>-144</v>
          </cell>
          <cell r="P49">
            <v>3972</v>
          </cell>
          <cell r="Q49">
            <v>0</v>
          </cell>
          <cell r="R49">
            <v>13523</v>
          </cell>
          <cell r="S49">
            <v>13523</v>
          </cell>
          <cell r="T49">
            <v>2258</v>
          </cell>
          <cell r="U49">
            <v>0</v>
          </cell>
          <cell r="V49">
            <v>2258</v>
          </cell>
          <cell r="W49">
            <v>4750</v>
          </cell>
          <cell r="X49">
            <v>155</v>
          </cell>
          <cell r="Y49">
            <v>7163</v>
          </cell>
          <cell r="Z49">
            <v>20686</v>
          </cell>
          <cell r="AA49">
            <v>3533</v>
          </cell>
          <cell r="AB49">
            <v>2575</v>
          </cell>
          <cell r="AC49">
            <v>958</v>
          </cell>
          <cell r="AD49">
            <v>24219</v>
          </cell>
          <cell r="AE49">
            <v>6506</v>
          </cell>
          <cell r="AF49">
            <v>10045</v>
          </cell>
          <cell r="AG49">
            <v>1988</v>
          </cell>
          <cell r="AH49">
            <v>-67</v>
          </cell>
          <cell r="AI49">
            <v>0</v>
          </cell>
          <cell r="AJ49">
            <v>11967</v>
          </cell>
          <cell r="AK49">
            <v>18473</v>
          </cell>
          <cell r="AL49">
            <v>5038</v>
          </cell>
          <cell r="AM49">
            <v>0</v>
          </cell>
          <cell r="AN49">
            <v>5038</v>
          </cell>
          <cell r="AO49">
            <v>23511</v>
          </cell>
          <cell r="AP49">
            <v>6636</v>
          </cell>
          <cell r="AQ49">
            <v>3065</v>
          </cell>
          <cell r="AR49">
            <v>-183</v>
          </cell>
          <cell r="AS49">
            <v>3966</v>
          </cell>
          <cell r="AT49">
            <v>0</v>
          </cell>
          <cell r="AU49">
            <v>13485</v>
          </cell>
          <cell r="AV49">
            <v>13485</v>
          </cell>
          <cell r="AW49">
            <v>2117</v>
          </cell>
          <cell r="AX49">
            <v>0</v>
          </cell>
          <cell r="AY49">
            <v>2117</v>
          </cell>
          <cell r="AZ49">
            <v>4812</v>
          </cell>
          <cell r="BA49">
            <v>163</v>
          </cell>
          <cell r="BB49">
            <v>7093</v>
          </cell>
          <cell r="BC49">
            <v>20577</v>
          </cell>
          <cell r="BD49">
            <v>2934</v>
          </cell>
          <cell r="BE49">
            <v>1976</v>
          </cell>
          <cell r="BF49">
            <v>957</v>
          </cell>
          <cell r="BG49">
            <v>23511</v>
          </cell>
          <cell r="BH49">
            <v>6506</v>
          </cell>
          <cell r="BI49">
            <v>9958</v>
          </cell>
          <cell r="BJ49">
            <v>2906</v>
          </cell>
          <cell r="BK49">
            <v>242</v>
          </cell>
          <cell r="BL49">
            <v>0</v>
          </cell>
          <cell r="BM49">
            <v>13105</v>
          </cell>
          <cell r="BN49">
            <v>19611</v>
          </cell>
          <cell r="BO49">
            <v>5038</v>
          </cell>
          <cell r="BP49">
            <v>0</v>
          </cell>
          <cell r="BQ49">
            <v>5038</v>
          </cell>
          <cell r="BR49">
            <v>24649</v>
          </cell>
          <cell r="BS49">
            <v>6605</v>
          </cell>
          <cell r="BT49">
            <v>1926</v>
          </cell>
          <cell r="BU49">
            <v>-13</v>
          </cell>
          <cell r="BV49">
            <v>3966</v>
          </cell>
          <cell r="BW49">
            <v>0</v>
          </cell>
          <cell r="BX49">
            <v>12485</v>
          </cell>
          <cell r="BY49">
            <v>12485</v>
          </cell>
          <cell r="BZ49">
            <v>1836</v>
          </cell>
          <cell r="CA49">
            <v>0</v>
          </cell>
          <cell r="CB49">
            <v>1836</v>
          </cell>
          <cell r="CC49">
            <v>4837</v>
          </cell>
          <cell r="CD49">
            <v>168</v>
          </cell>
          <cell r="CE49">
            <v>6840</v>
          </cell>
          <cell r="CF49">
            <v>19325</v>
          </cell>
          <cell r="CG49">
            <v>5324</v>
          </cell>
          <cell r="CH49">
            <v>4367</v>
          </cell>
          <cell r="CI49">
            <v>957</v>
          </cell>
          <cell r="CJ49">
            <v>24649</v>
          </cell>
        </row>
        <row r="50">
          <cell r="A50">
            <v>35947</v>
          </cell>
          <cell r="B50">
            <v>6609</v>
          </cell>
          <cell r="C50">
            <v>10450</v>
          </cell>
          <cell r="D50">
            <v>2526</v>
          </cell>
          <cell r="E50">
            <v>31</v>
          </cell>
          <cell r="F50">
            <v>0</v>
          </cell>
          <cell r="G50">
            <v>13007</v>
          </cell>
          <cell r="H50">
            <v>19616</v>
          </cell>
          <cell r="I50">
            <v>5077</v>
          </cell>
          <cell r="J50">
            <v>0</v>
          </cell>
          <cell r="K50">
            <v>5077</v>
          </cell>
          <cell r="L50">
            <v>24693</v>
          </cell>
          <cell r="M50">
            <v>6706</v>
          </cell>
          <cell r="N50">
            <v>3096</v>
          </cell>
          <cell r="O50">
            <v>-138</v>
          </cell>
          <cell r="P50">
            <v>4015</v>
          </cell>
          <cell r="Q50">
            <v>0</v>
          </cell>
          <cell r="R50">
            <v>13677</v>
          </cell>
          <cell r="S50">
            <v>13677</v>
          </cell>
          <cell r="T50">
            <v>2384</v>
          </cell>
          <cell r="U50">
            <v>0</v>
          </cell>
          <cell r="V50">
            <v>2384</v>
          </cell>
          <cell r="W50">
            <v>4758</v>
          </cell>
          <cell r="X50">
            <v>156</v>
          </cell>
          <cell r="Y50">
            <v>7299</v>
          </cell>
          <cell r="Z50">
            <v>20976</v>
          </cell>
          <cell r="AA50">
            <v>3717</v>
          </cell>
          <cell r="AB50">
            <v>2743</v>
          </cell>
          <cell r="AC50">
            <v>974</v>
          </cell>
          <cell r="AD50">
            <v>24693</v>
          </cell>
          <cell r="AE50">
            <v>6622</v>
          </cell>
          <cell r="AF50">
            <v>11003</v>
          </cell>
          <cell r="AG50">
            <v>3140</v>
          </cell>
          <cell r="AH50">
            <v>189</v>
          </cell>
          <cell r="AI50">
            <v>0</v>
          </cell>
          <cell r="AJ50">
            <v>14332</v>
          </cell>
          <cell r="AK50">
            <v>20954</v>
          </cell>
          <cell r="AL50">
            <v>5079</v>
          </cell>
          <cell r="AM50">
            <v>0</v>
          </cell>
          <cell r="AN50">
            <v>5079</v>
          </cell>
          <cell r="AO50">
            <v>26034</v>
          </cell>
          <cell r="AP50">
            <v>6824</v>
          </cell>
          <cell r="AQ50">
            <v>2958</v>
          </cell>
          <cell r="AR50">
            <v>-119</v>
          </cell>
          <cell r="AS50">
            <v>4045</v>
          </cell>
          <cell r="AT50">
            <v>0</v>
          </cell>
          <cell r="AU50">
            <v>13707</v>
          </cell>
          <cell r="AV50">
            <v>13707</v>
          </cell>
          <cell r="AW50">
            <v>2434</v>
          </cell>
          <cell r="AX50">
            <v>0</v>
          </cell>
          <cell r="AY50">
            <v>2434</v>
          </cell>
          <cell r="AZ50">
            <v>4744</v>
          </cell>
          <cell r="BA50">
            <v>157</v>
          </cell>
          <cell r="BB50">
            <v>7334</v>
          </cell>
          <cell r="BC50">
            <v>21042</v>
          </cell>
          <cell r="BD50">
            <v>4992</v>
          </cell>
          <cell r="BE50">
            <v>4017</v>
          </cell>
          <cell r="BF50">
            <v>975</v>
          </cell>
          <cell r="BG50">
            <v>26034</v>
          </cell>
          <cell r="BH50">
            <v>6622</v>
          </cell>
          <cell r="BI50">
            <v>11227</v>
          </cell>
          <cell r="BJ50">
            <v>1986</v>
          </cell>
          <cell r="BK50">
            <v>-173</v>
          </cell>
          <cell r="BL50">
            <v>0</v>
          </cell>
          <cell r="BM50">
            <v>13039</v>
          </cell>
          <cell r="BN50">
            <v>19661</v>
          </cell>
          <cell r="BO50">
            <v>5079</v>
          </cell>
          <cell r="BP50">
            <v>0</v>
          </cell>
          <cell r="BQ50">
            <v>5079</v>
          </cell>
          <cell r="BR50">
            <v>24741</v>
          </cell>
          <cell r="BS50">
            <v>6760</v>
          </cell>
          <cell r="BT50">
            <v>2720</v>
          </cell>
          <cell r="BU50">
            <v>-344</v>
          </cell>
          <cell r="BV50">
            <v>4045</v>
          </cell>
          <cell r="BW50">
            <v>0</v>
          </cell>
          <cell r="BX50">
            <v>13181</v>
          </cell>
          <cell r="BY50">
            <v>13181</v>
          </cell>
          <cell r="BZ50">
            <v>2270</v>
          </cell>
          <cell r="CA50">
            <v>0</v>
          </cell>
          <cell r="CB50">
            <v>2270</v>
          </cell>
          <cell r="CC50">
            <v>4718</v>
          </cell>
          <cell r="CD50">
            <v>171</v>
          </cell>
          <cell r="CE50">
            <v>7159</v>
          </cell>
          <cell r="CF50">
            <v>20340</v>
          </cell>
          <cell r="CG50">
            <v>4401</v>
          </cell>
          <cell r="CH50">
            <v>3426</v>
          </cell>
          <cell r="CI50">
            <v>975</v>
          </cell>
          <cell r="CJ50">
            <v>24741</v>
          </cell>
        </row>
        <row r="51">
          <cell r="A51">
            <v>36039</v>
          </cell>
          <cell r="B51">
            <v>6705</v>
          </cell>
          <cell r="C51">
            <v>10514</v>
          </cell>
          <cell r="D51">
            <v>2301</v>
          </cell>
          <cell r="E51">
            <v>196</v>
          </cell>
          <cell r="F51">
            <v>0</v>
          </cell>
          <cell r="G51">
            <v>13011</v>
          </cell>
          <cell r="H51">
            <v>19715</v>
          </cell>
          <cell r="I51">
            <v>5112</v>
          </cell>
          <cell r="J51">
            <v>0</v>
          </cell>
          <cell r="K51">
            <v>5112</v>
          </cell>
          <cell r="L51">
            <v>24827</v>
          </cell>
          <cell r="M51">
            <v>6795</v>
          </cell>
          <cell r="N51">
            <v>3201</v>
          </cell>
          <cell r="O51">
            <v>-57</v>
          </cell>
          <cell r="P51">
            <v>4059</v>
          </cell>
          <cell r="Q51">
            <v>0</v>
          </cell>
          <cell r="R51">
            <v>13998</v>
          </cell>
          <cell r="S51">
            <v>13998</v>
          </cell>
          <cell r="T51">
            <v>2529</v>
          </cell>
          <cell r="U51">
            <v>0</v>
          </cell>
          <cell r="V51">
            <v>2529</v>
          </cell>
          <cell r="W51">
            <v>4746</v>
          </cell>
          <cell r="X51">
            <v>147</v>
          </cell>
          <cell r="Y51">
            <v>7422</v>
          </cell>
          <cell r="Z51">
            <v>21420</v>
          </cell>
          <cell r="AA51">
            <v>3407</v>
          </cell>
          <cell r="AB51">
            <v>2417</v>
          </cell>
          <cell r="AC51">
            <v>990</v>
          </cell>
          <cell r="AD51">
            <v>24827</v>
          </cell>
          <cell r="AE51">
            <v>6695</v>
          </cell>
          <cell r="AF51">
            <v>10189</v>
          </cell>
          <cell r="AG51">
            <v>2195</v>
          </cell>
          <cell r="AH51">
            <v>-23</v>
          </cell>
          <cell r="AI51">
            <v>0</v>
          </cell>
          <cell r="AJ51">
            <v>12362</v>
          </cell>
          <cell r="AK51">
            <v>19057</v>
          </cell>
          <cell r="AL51">
            <v>5107</v>
          </cell>
          <cell r="AM51">
            <v>0</v>
          </cell>
          <cell r="AN51">
            <v>5107</v>
          </cell>
          <cell r="AO51">
            <v>24164</v>
          </cell>
          <cell r="AP51">
            <v>6740</v>
          </cell>
          <cell r="AQ51">
            <v>3313</v>
          </cell>
          <cell r="AR51">
            <v>35</v>
          </cell>
          <cell r="AS51">
            <v>4050</v>
          </cell>
          <cell r="AT51">
            <v>0</v>
          </cell>
          <cell r="AU51">
            <v>14138</v>
          </cell>
          <cell r="AV51">
            <v>14138</v>
          </cell>
          <cell r="AW51">
            <v>2564</v>
          </cell>
          <cell r="AX51">
            <v>0</v>
          </cell>
          <cell r="AY51">
            <v>2564</v>
          </cell>
          <cell r="AZ51">
            <v>4732</v>
          </cell>
          <cell r="BA51">
            <v>150</v>
          </cell>
          <cell r="BB51">
            <v>7446</v>
          </cell>
          <cell r="BC51">
            <v>21583</v>
          </cell>
          <cell r="BD51">
            <v>2581</v>
          </cell>
          <cell r="BE51">
            <v>1592</v>
          </cell>
          <cell r="BF51">
            <v>989</v>
          </cell>
          <cell r="BG51">
            <v>24164</v>
          </cell>
          <cell r="BH51">
            <v>6695</v>
          </cell>
          <cell r="BI51">
            <v>10193</v>
          </cell>
          <cell r="BJ51">
            <v>3334</v>
          </cell>
          <cell r="BK51">
            <v>-5</v>
          </cell>
          <cell r="BL51">
            <v>0</v>
          </cell>
          <cell r="BM51">
            <v>13522</v>
          </cell>
          <cell r="BN51">
            <v>20217</v>
          </cell>
          <cell r="BO51">
            <v>5107</v>
          </cell>
          <cell r="BP51">
            <v>0</v>
          </cell>
          <cell r="BQ51">
            <v>5107</v>
          </cell>
          <cell r="BR51">
            <v>25324</v>
          </cell>
          <cell r="BS51">
            <v>6812</v>
          </cell>
          <cell r="BT51">
            <v>4955</v>
          </cell>
          <cell r="BU51">
            <v>-46</v>
          </cell>
          <cell r="BV51">
            <v>4050</v>
          </cell>
          <cell r="BW51">
            <v>0</v>
          </cell>
          <cell r="BX51">
            <v>15771</v>
          </cell>
          <cell r="BY51">
            <v>15771</v>
          </cell>
          <cell r="BZ51">
            <v>2583</v>
          </cell>
          <cell r="CA51">
            <v>0</v>
          </cell>
          <cell r="CB51">
            <v>2583</v>
          </cell>
          <cell r="CC51">
            <v>4711</v>
          </cell>
          <cell r="CD51">
            <v>137</v>
          </cell>
          <cell r="CE51">
            <v>7431</v>
          </cell>
          <cell r="CF51">
            <v>23202</v>
          </cell>
          <cell r="CG51">
            <v>2122</v>
          </cell>
          <cell r="CH51">
            <v>1133</v>
          </cell>
          <cell r="CI51">
            <v>989</v>
          </cell>
          <cell r="CJ51">
            <v>25324</v>
          </cell>
        </row>
        <row r="52">
          <cell r="A52">
            <v>36130</v>
          </cell>
          <cell r="B52">
            <v>6812</v>
          </cell>
          <cell r="C52">
            <v>10504</v>
          </cell>
          <cell r="D52">
            <v>2174</v>
          </cell>
          <cell r="E52">
            <v>236</v>
          </cell>
          <cell r="F52">
            <v>0</v>
          </cell>
          <cell r="G52">
            <v>12915</v>
          </cell>
          <cell r="H52">
            <v>19726</v>
          </cell>
          <cell r="I52">
            <v>5149</v>
          </cell>
          <cell r="J52">
            <v>0</v>
          </cell>
          <cell r="K52">
            <v>5149</v>
          </cell>
          <cell r="L52">
            <v>24875</v>
          </cell>
          <cell r="M52">
            <v>6958</v>
          </cell>
          <cell r="N52">
            <v>3200</v>
          </cell>
          <cell r="O52">
            <v>-33</v>
          </cell>
          <cell r="P52">
            <v>4133</v>
          </cell>
          <cell r="Q52">
            <v>0</v>
          </cell>
          <cell r="R52">
            <v>14259</v>
          </cell>
          <cell r="S52">
            <v>14259</v>
          </cell>
          <cell r="T52">
            <v>2468</v>
          </cell>
          <cell r="U52">
            <v>0</v>
          </cell>
          <cell r="V52">
            <v>2468</v>
          </cell>
          <cell r="W52">
            <v>4746</v>
          </cell>
          <cell r="X52">
            <v>139</v>
          </cell>
          <cell r="Y52">
            <v>7353</v>
          </cell>
          <cell r="Z52">
            <v>21612</v>
          </cell>
          <cell r="AA52">
            <v>3263</v>
          </cell>
          <cell r="AB52">
            <v>2255</v>
          </cell>
          <cell r="AC52">
            <v>1008</v>
          </cell>
          <cell r="AD52">
            <v>24875</v>
          </cell>
          <cell r="AE52">
            <v>6810</v>
          </cell>
          <cell r="AF52">
            <v>10520</v>
          </cell>
          <cell r="AG52">
            <v>1905</v>
          </cell>
          <cell r="AH52">
            <v>424</v>
          </cell>
          <cell r="AI52">
            <v>0</v>
          </cell>
          <cell r="AJ52">
            <v>12849</v>
          </cell>
          <cell r="AK52">
            <v>19659</v>
          </cell>
          <cell r="AL52">
            <v>5148</v>
          </cell>
          <cell r="AM52">
            <v>0</v>
          </cell>
          <cell r="AN52">
            <v>5148</v>
          </cell>
          <cell r="AO52">
            <v>24808</v>
          </cell>
          <cell r="AP52">
            <v>6967</v>
          </cell>
          <cell r="AQ52">
            <v>3153</v>
          </cell>
          <cell r="AR52">
            <v>-291</v>
          </cell>
          <cell r="AS52">
            <v>4128</v>
          </cell>
          <cell r="AT52">
            <v>0</v>
          </cell>
          <cell r="AU52">
            <v>13957</v>
          </cell>
          <cell r="AV52">
            <v>13957</v>
          </cell>
          <cell r="AW52">
            <v>2541</v>
          </cell>
          <cell r="AX52">
            <v>0</v>
          </cell>
          <cell r="AY52">
            <v>2541</v>
          </cell>
          <cell r="AZ52">
            <v>4783</v>
          </cell>
          <cell r="BA52">
            <v>133</v>
          </cell>
          <cell r="BB52">
            <v>7456</v>
          </cell>
          <cell r="BC52">
            <v>21413</v>
          </cell>
          <cell r="BD52">
            <v>3395</v>
          </cell>
          <cell r="BE52">
            <v>2388</v>
          </cell>
          <cell r="BF52">
            <v>1007</v>
          </cell>
          <cell r="BG52">
            <v>24808</v>
          </cell>
          <cell r="BH52">
            <v>6810</v>
          </cell>
          <cell r="BI52">
            <v>10400</v>
          </cell>
          <cell r="BJ52">
            <v>797</v>
          </cell>
          <cell r="BK52">
            <v>429</v>
          </cell>
          <cell r="BL52">
            <v>0</v>
          </cell>
          <cell r="BM52">
            <v>11626</v>
          </cell>
          <cell r="BN52">
            <v>18436</v>
          </cell>
          <cell r="BO52">
            <v>5148</v>
          </cell>
          <cell r="BP52">
            <v>0</v>
          </cell>
          <cell r="BQ52">
            <v>5148</v>
          </cell>
          <cell r="BR52">
            <v>23584</v>
          </cell>
          <cell r="BS52">
            <v>7003</v>
          </cell>
          <cell r="BT52">
            <v>3095</v>
          </cell>
          <cell r="BU52">
            <v>-184</v>
          </cell>
          <cell r="BV52">
            <v>4128</v>
          </cell>
          <cell r="BW52">
            <v>0</v>
          </cell>
          <cell r="BX52">
            <v>14042</v>
          </cell>
          <cell r="BY52">
            <v>14042</v>
          </cell>
          <cell r="BZ52">
            <v>2975</v>
          </cell>
          <cell r="CA52">
            <v>0</v>
          </cell>
          <cell r="CB52">
            <v>2975</v>
          </cell>
          <cell r="CC52">
            <v>4805</v>
          </cell>
          <cell r="CD52">
            <v>129</v>
          </cell>
          <cell r="CE52">
            <v>7909</v>
          </cell>
          <cell r="CF52">
            <v>21950</v>
          </cell>
          <cell r="CG52">
            <v>1634</v>
          </cell>
          <cell r="CH52">
            <v>627</v>
          </cell>
          <cell r="CI52">
            <v>1007</v>
          </cell>
          <cell r="CJ52">
            <v>23584</v>
          </cell>
        </row>
        <row r="53">
          <cell r="A53">
            <v>36220</v>
          </cell>
          <cell r="B53">
            <v>6959</v>
          </cell>
          <cell r="C53">
            <v>10610</v>
          </cell>
          <cell r="D53">
            <v>2395</v>
          </cell>
          <cell r="E53">
            <v>247</v>
          </cell>
          <cell r="F53">
            <v>0</v>
          </cell>
          <cell r="G53">
            <v>13251</v>
          </cell>
          <cell r="H53">
            <v>20210</v>
          </cell>
          <cell r="I53">
            <v>5187</v>
          </cell>
          <cell r="J53">
            <v>0</v>
          </cell>
          <cell r="K53">
            <v>5187</v>
          </cell>
          <cell r="L53">
            <v>25397</v>
          </cell>
          <cell r="M53">
            <v>7237</v>
          </cell>
          <cell r="N53">
            <v>3213</v>
          </cell>
          <cell r="O53">
            <v>-209</v>
          </cell>
          <cell r="P53">
            <v>4308</v>
          </cell>
          <cell r="Q53">
            <v>0</v>
          </cell>
          <cell r="R53">
            <v>14549</v>
          </cell>
          <cell r="S53">
            <v>14549</v>
          </cell>
          <cell r="T53">
            <v>2256</v>
          </cell>
          <cell r="U53">
            <v>0</v>
          </cell>
          <cell r="V53">
            <v>2256</v>
          </cell>
          <cell r="W53">
            <v>4835</v>
          </cell>
          <cell r="X53">
            <v>140</v>
          </cell>
          <cell r="Y53">
            <v>7231</v>
          </cell>
          <cell r="Z53">
            <v>21780</v>
          </cell>
          <cell r="AA53">
            <v>3617</v>
          </cell>
          <cell r="AB53">
            <v>2589</v>
          </cell>
          <cell r="AC53">
            <v>1028</v>
          </cell>
          <cell r="AD53">
            <v>25397</v>
          </cell>
          <cell r="AE53">
            <v>6956</v>
          </cell>
          <cell r="AF53">
            <v>10691</v>
          </cell>
          <cell r="AG53">
            <v>2179</v>
          </cell>
          <cell r="AH53">
            <v>366</v>
          </cell>
          <cell r="AI53">
            <v>0</v>
          </cell>
          <cell r="AJ53">
            <v>13236</v>
          </cell>
          <cell r="AK53">
            <v>20192</v>
          </cell>
          <cell r="AL53">
            <v>5188</v>
          </cell>
          <cell r="AM53">
            <v>0</v>
          </cell>
          <cell r="AN53">
            <v>5188</v>
          </cell>
          <cell r="AO53">
            <v>25380</v>
          </cell>
          <cell r="AP53">
            <v>7247</v>
          </cell>
          <cell r="AQ53">
            <v>3336</v>
          </cell>
          <cell r="AR53">
            <v>192</v>
          </cell>
          <cell r="AS53">
            <v>4296</v>
          </cell>
          <cell r="AT53">
            <v>0</v>
          </cell>
          <cell r="AU53">
            <v>15071</v>
          </cell>
          <cell r="AV53">
            <v>15071</v>
          </cell>
          <cell r="AW53">
            <v>2242</v>
          </cell>
          <cell r="AX53">
            <v>0</v>
          </cell>
          <cell r="AY53">
            <v>2242</v>
          </cell>
          <cell r="AZ53">
            <v>4795</v>
          </cell>
          <cell r="BA53">
            <v>141</v>
          </cell>
          <cell r="BB53">
            <v>7178</v>
          </cell>
          <cell r="BC53">
            <v>22249</v>
          </cell>
          <cell r="BD53">
            <v>3130</v>
          </cell>
          <cell r="BE53">
            <v>2103</v>
          </cell>
          <cell r="BF53">
            <v>1028</v>
          </cell>
          <cell r="BG53">
            <v>25380</v>
          </cell>
          <cell r="BH53">
            <v>6956</v>
          </cell>
          <cell r="BI53">
            <v>10642</v>
          </cell>
          <cell r="BJ53">
            <v>3163</v>
          </cell>
          <cell r="BK53">
            <v>764</v>
          </cell>
          <cell r="BL53">
            <v>0</v>
          </cell>
          <cell r="BM53">
            <v>14569</v>
          </cell>
          <cell r="BN53">
            <v>21525</v>
          </cell>
          <cell r="BO53">
            <v>5188</v>
          </cell>
          <cell r="BP53">
            <v>0</v>
          </cell>
          <cell r="BQ53">
            <v>5188</v>
          </cell>
          <cell r="BR53">
            <v>26713</v>
          </cell>
          <cell r="BS53">
            <v>7207</v>
          </cell>
          <cell r="BT53">
            <v>2093</v>
          </cell>
          <cell r="BU53">
            <v>397</v>
          </cell>
          <cell r="BV53">
            <v>4296</v>
          </cell>
          <cell r="BW53">
            <v>0</v>
          </cell>
          <cell r="BX53">
            <v>13994</v>
          </cell>
          <cell r="BY53">
            <v>13994</v>
          </cell>
          <cell r="BZ53">
            <v>1990</v>
          </cell>
          <cell r="CA53">
            <v>0</v>
          </cell>
          <cell r="CB53">
            <v>1990</v>
          </cell>
          <cell r="CC53">
            <v>4824</v>
          </cell>
          <cell r="CD53">
            <v>142</v>
          </cell>
          <cell r="CE53">
            <v>6956</v>
          </cell>
          <cell r="CF53">
            <v>20950</v>
          </cell>
          <cell r="CG53">
            <v>5763</v>
          </cell>
          <cell r="CH53">
            <v>4735</v>
          </cell>
          <cell r="CI53">
            <v>1028</v>
          </cell>
          <cell r="CJ53">
            <v>26713</v>
          </cell>
        </row>
        <row r="54">
          <cell r="A54">
            <v>36312</v>
          </cell>
          <cell r="B54">
            <v>7151</v>
          </cell>
          <cell r="C54">
            <v>10966</v>
          </cell>
          <cell r="D54">
            <v>2828</v>
          </cell>
          <cell r="E54">
            <v>258</v>
          </cell>
          <cell r="F54">
            <v>0</v>
          </cell>
          <cell r="G54">
            <v>14052</v>
          </cell>
          <cell r="H54">
            <v>21203</v>
          </cell>
          <cell r="I54">
            <v>5221</v>
          </cell>
          <cell r="J54">
            <v>0</v>
          </cell>
          <cell r="K54">
            <v>5221</v>
          </cell>
          <cell r="L54">
            <v>26424</v>
          </cell>
          <cell r="M54">
            <v>7686</v>
          </cell>
          <cell r="N54">
            <v>3307</v>
          </cell>
          <cell r="O54">
            <v>-465</v>
          </cell>
          <cell r="P54">
            <v>4605</v>
          </cell>
          <cell r="Q54">
            <v>0</v>
          </cell>
          <cell r="R54">
            <v>15133</v>
          </cell>
          <cell r="S54">
            <v>15133</v>
          </cell>
          <cell r="T54">
            <v>2119</v>
          </cell>
          <cell r="U54">
            <v>0</v>
          </cell>
          <cell r="V54">
            <v>2119</v>
          </cell>
          <cell r="W54">
            <v>5036</v>
          </cell>
          <cell r="X54">
            <v>146</v>
          </cell>
          <cell r="Y54">
            <v>7301</v>
          </cell>
          <cell r="Z54">
            <v>22435</v>
          </cell>
          <cell r="AA54">
            <v>3990</v>
          </cell>
          <cell r="AB54">
            <v>2942</v>
          </cell>
          <cell r="AC54">
            <v>1048</v>
          </cell>
          <cell r="AD54">
            <v>26424</v>
          </cell>
          <cell r="AE54">
            <v>7132</v>
          </cell>
          <cell r="AF54">
            <v>10941</v>
          </cell>
          <cell r="AG54">
            <v>3410</v>
          </cell>
          <cell r="AH54">
            <v>-195</v>
          </cell>
          <cell r="AI54">
            <v>0</v>
          </cell>
          <cell r="AJ54">
            <v>14156</v>
          </cell>
          <cell r="AK54">
            <v>21288</v>
          </cell>
          <cell r="AL54">
            <v>5226</v>
          </cell>
          <cell r="AM54">
            <v>0</v>
          </cell>
          <cell r="AN54">
            <v>5226</v>
          </cell>
          <cell r="AO54">
            <v>26513</v>
          </cell>
          <cell r="AP54">
            <v>7634</v>
          </cell>
          <cell r="AQ54">
            <v>2963</v>
          </cell>
          <cell r="AR54">
            <v>-606</v>
          </cell>
          <cell r="AS54">
            <v>4553</v>
          </cell>
          <cell r="AT54">
            <v>0</v>
          </cell>
          <cell r="AU54">
            <v>14543</v>
          </cell>
          <cell r="AV54">
            <v>14543</v>
          </cell>
          <cell r="AW54">
            <v>2023</v>
          </cell>
          <cell r="AX54">
            <v>0</v>
          </cell>
          <cell r="AY54">
            <v>2023</v>
          </cell>
          <cell r="AZ54">
            <v>6691</v>
          </cell>
          <cell r="BA54">
            <v>148</v>
          </cell>
          <cell r="BB54">
            <v>8862</v>
          </cell>
          <cell r="BC54">
            <v>23405</v>
          </cell>
          <cell r="BD54">
            <v>3108</v>
          </cell>
          <cell r="BE54">
            <v>2057</v>
          </cell>
          <cell r="BF54">
            <v>1051</v>
          </cell>
          <cell r="BG54">
            <v>26513</v>
          </cell>
          <cell r="BH54">
            <v>7132</v>
          </cell>
          <cell r="BI54">
            <v>11041</v>
          </cell>
          <cell r="BJ54">
            <v>2179</v>
          </cell>
          <cell r="BK54">
            <v>-595</v>
          </cell>
          <cell r="BL54">
            <v>0</v>
          </cell>
          <cell r="BM54">
            <v>12625</v>
          </cell>
          <cell r="BN54">
            <v>19757</v>
          </cell>
          <cell r="BO54">
            <v>5226</v>
          </cell>
          <cell r="BP54">
            <v>0</v>
          </cell>
          <cell r="BQ54">
            <v>5226</v>
          </cell>
          <cell r="BR54">
            <v>24983</v>
          </cell>
          <cell r="BS54">
            <v>7542</v>
          </cell>
          <cell r="BT54">
            <v>2570</v>
          </cell>
          <cell r="BU54">
            <v>-784</v>
          </cell>
          <cell r="BV54">
            <v>4553</v>
          </cell>
          <cell r="BW54">
            <v>0</v>
          </cell>
          <cell r="BX54">
            <v>13882</v>
          </cell>
          <cell r="BY54">
            <v>13882</v>
          </cell>
          <cell r="BZ54">
            <v>1907</v>
          </cell>
          <cell r="CA54">
            <v>0</v>
          </cell>
          <cell r="CB54">
            <v>1907</v>
          </cell>
          <cell r="CC54">
            <v>6650</v>
          </cell>
          <cell r="CD54">
            <v>163</v>
          </cell>
          <cell r="CE54">
            <v>8720</v>
          </cell>
          <cell r="CF54">
            <v>22602</v>
          </cell>
          <cell r="CG54">
            <v>2381</v>
          </cell>
          <cell r="CH54">
            <v>1329</v>
          </cell>
          <cell r="CI54">
            <v>1051</v>
          </cell>
          <cell r="CJ54">
            <v>24983</v>
          </cell>
        </row>
        <row r="55">
          <cell r="A55">
            <v>36404</v>
          </cell>
          <cell r="B55">
            <v>7360</v>
          </cell>
          <cell r="C55">
            <v>11491</v>
          </cell>
          <cell r="D55">
            <v>3083</v>
          </cell>
          <cell r="E55">
            <v>282</v>
          </cell>
          <cell r="F55">
            <v>0</v>
          </cell>
          <cell r="G55">
            <v>14856</v>
          </cell>
          <cell r="H55">
            <v>22215</v>
          </cell>
          <cell r="I55">
            <v>5253</v>
          </cell>
          <cell r="J55">
            <v>0</v>
          </cell>
          <cell r="K55">
            <v>5253</v>
          </cell>
          <cell r="L55">
            <v>27468</v>
          </cell>
          <cell r="M55">
            <v>8227</v>
          </cell>
          <cell r="N55">
            <v>3446</v>
          </cell>
          <cell r="O55">
            <v>-618</v>
          </cell>
          <cell r="P55">
            <v>4953</v>
          </cell>
          <cell r="Q55">
            <v>0</v>
          </cell>
          <cell r="R55">
            <v>16008</v>
          </cell>
          <cell r="S55">
            <v>16008</v>
          </cell>
          <cell r="T55">
            <v>2206</v>
          </cell>
          <cell r="U55">
            <v>0</v>
          </cell>
          <cell r="V55">
            <v>2206</v>
          </cell>
          <cell r="W55">
            <v>5289</v>
          </cell>
          <cell r="X55">
            <v>156</v>
          </cell>
          <cell r="Y55">
            <v>7651</v>
          </cell>
          <cell r="Z55">
            <v>23659</v>
          </cell>
          <cell r="AA55">
            <v>3809</v>
          </cell>
          <cell r="AB55">
            <v>2742</v>
          </cell>
          <cell r="AC55">
            <v>1067</v>
          </cell>
          <cell r="AD55">
            <v>27468</v>
          </cell>
          <cell r="AE55">
            <v>7377</v>
          </cell>
          <cell r="AF55">
            <v>11374</v>
          </cell>
          <cell r="AG55">
            <v>2799</v>
          </cell>
          <cell r="AH55">
            <v>729</v>
          </cell>
          <cell r="AI55">
            <v>0</v>
          </cell>
          <cell r="AJ55">
            <v>14902</v>
          </cell>
          <cell r="AK55">
            <v>22279</v>
          </cell>
          <cell r="AL55">
            <v>5251</v>
          </cell>
          <cell r="AM55">
            <v>0</v>
          </cell>
          <cell r="AN55">
            <v>5251</v>
          </cell>
          <cell r="AO55">
            <v>27529</v>
          </cell>
          <cell r="AP55">
            <v>8230</v>
          </cell>
          <cell r="AQ55">
            <v>3755</v>
          </cell>
          <cell r="AR55">
            <v>-893</v>
          </cell>
          <cell r="AS55">
            <v>5002</v>
          </cell>
          <cell r="AT55">
            <v>0</v>
          </cell>
          <cell r="AU55">
            <v>16095</v>
          </cell>
          <cell r="AV55">
            <v>16095</v>
          </cell>
          <cell r="AW55">
            <v>2204</v>
          </cell>
          <cell r="AX55">
            <v>0</v>
          </cell>
          <cell r="AY55">
            <v>2204</v>
          </cell>
          <cell r="AZ55">
            <v>5346</v>
          </cell>
          <cell r="BA55">
            <v>156</v>
          </cell>
          <cell r="BB55">
            <v>7706</v>
          </cell>
          <cell r="BC55">
            <v>23801</v>
          </cell>
          <cell r="BD55">
            <v>3728</v>
          </cell>
          <cell r="BE55">
            <v>2662</v>
          </cell>
          <cell r="BF55">
            <v>1066</v>
          </cell>
          <cell r="BG55">
            <v>27529</v>
          </cell>
          <cell r="BH55">
            <v>7377</v>
          </cell>
          <cell r="BI55">
            <v>11463</v>
          </cell>
          <cell r="BJ55">
            <v>4218</v>
          </cell>
          <cell r="BK55">
            <v>670</v>
          </cell>
          <cell r="BL55">
            <v>0</v>
          </cell>
          <cell r="BM55">
            <v>16351</v>
          </cell>
          <cell r="BN55">
            <v>23728</v>
          </cell>
          <cell r="BO55">
            <v>5251</v>
          </cell>
          <cell r="BP55">
            <v>0</v>
          </cell>
          <cell r="BQ55">
            <v>5251</v>
          </cell>
          <cell r="BR55">
            <v>28979</v>
          </cell>
          <cell r="BS55">
            <v>8324</v>
          </cell>
          <cell r="BT55">
            <v>6048</v>
          </cell>
          <cell r="BU55">
            <v>-1045</v>
          </cell>
          <cell r="BV55">
            <v>5002</v>
          </cell>
          <cell r="BW55">
            <v>0</v>
          </cell>
          <cell r="BX55">
            <v>18330</v>
          </cell>
          <cell r="BY55">
            <v>18330</v>
          </cell>
          <cell r="BZ55">
            <v>2240</v>
          </cell>
          <cell r="CA55">
            <v>0</v>
          </cell>
          <cell r="CB55">
            <v>2240</v>
          </cell>
          <cell r="CC55">
            <v>5319</v>
          </cell>
          <cell r="CD55">
            <v>142</v>
          </cell>
          <cell r="CE55">
            <v>7701</v>
          </cell>
          <cell r="CF55">
            <v>26031</v>
          </cell>
          <cell r="CG55">
            <v>2947</v>
          </cell>
          <cell r="CH55">
            <v>1881</v>
          </cell>
          <cell r="CI55">
            <v>1066</v>
          </cell>
          <cell r="CJ55">
            <v>28979</v>
          </cell>
        </row>
        <row r="56">
          <cell r="A56">
            <v>36495</v>
          </cell>
          <cell r="B56">
            <v>7548</v>
          </cell>
          <cell r="C56">
            <v>12267</v>
          </cell>
          <cell r="D56">
            <v>3087</v>
          </cell>
          <cell r="E56">
            <v>199</v>
          </cell>
          <cell r="F56">
            <v>0</v>
          </cell>
          <cell r="G56">
            <v>15553</v>
          </cell>
          <cell r="H56">
            <v>23102</v>
          </cell>
          <cell r="I56">
            <v>5289</v>
          </cell>
          <cell r="J56">
            <v>0</v>
          </cell>
          <cell r="K56">
            <v>5289</v>
          </cell>
          <cell r="L56">
            <v>28390</v>
          </cell>
          <cell r="M56">
            <v>8786</v>
          </cell>
          <cell r="N56">
            <v>3308</v>
          </cell>
          <cell r="O56">
            <v>-611</v>
          </cell>
          <cell r="P56">
            <v>5247</v>
          </cell>
          <cell r="Q56">
            <v>0</v>
          </cell>
          <cell r="R56">
            <v>16730</v>
          </cell>
          <cell r="S56">
            <v>16730</v>
          </cell>
          <cell r="T56">
            <v>2487</v>
          </cell>
          <cell r="U56">
            <v>0</v>
          </cell>
          <cell r="V56">
            <v>2487</v>
          </cell>
          <cell r="W56">
            <v>5495</v>
          </cell>
          <cell r="X56">
            <v>174</v>
          </cell>
          <cell r="Y56">
            <v>8156</v>
          </cell>
          <cell r="Z56">
            <v>24886</v>
          </cell>
          <cell r="AA56">
            <v>3505</v>
          </cell>
          <cell r="AB56">
            <v>2414</v>
          </cell>
          <cell r="AC56">
            <v>1091</v>
          </cell>
          <cell r="AD56">
            <v>28390</v>
          </cell>
          <cell r="AE56">
            <v>7553</v>
          </cell>
          <cell r="AF56">
            <v>12343</v>
          </cell>
          <cell r="AG56">
            <v>2966</v>
          </cell>
          <cell r="AH56">
            <v>30</v>
          </cell>
          <cell r="AI56">
            <v>0</v>
          </cell>
          <cell r="AJ56">
            <v>15339</v>
          </cell>
          <cell r="AK56">
            <v>22892</v>
          </cell>
          <cell r="AL56">
            <v>5288</v>
          </cell>
          <cell r="AM56">
            <v>0</v>
          </cell>
          <cell r="AN56">
            <v>5288</v>
          </cell>
          <cell r="AO56">
            <v>28180</v>
          </cell>
          <cell r="AP56">
            <v>8855</v>
          </cell>
          <cell r="AQ56">
            <v>3413</v>
          </cell>
          <cell r="AR56">
            <v>-319</v>
          </cell>
          <cell r="AS56">
            <v>5260</v>
          </cell>
          <cell r="AT56">
            <v>0</v>
          </cell>
          <cell r="AU56">
            <v>17208</v>
          </cell>
          <cell r="AV56">
            <v>17208</v>
          </cell>
          <cell r="AW56">
            <v>2492</v>
          </cell>
          <cell r="AX56">
            <v>0</v>
          </cell>
          <cell r="AY56">
            <v>2492</v>
          </cell>
          <cell r="AZ56">
            <v>5514</v>
          </cell>
          <cell r="BA56">
            <v>162</v>
          </cell>
          <cell r="BB56">
            <v>8168</v>
          </cell>
          <cell r="BC56">
            <v>25376</v>
          </cell>
          <cell r="BD56">
            <v>2804</v>
          </cell>
          <cell r="BE56">
            <v>1714</v>
          </cell>
          <cell r="BF56">
            <v>1090</v>
          </cell>
          <cell r="BG56">
            <v>28180</v>
          </cell>
          <cell r="BH56">
            <v>7553</v>
          </cell>
          <cell r="BI56">
            <v>12195</v>
          </cell>
          <cell r="BJ56">
            <v>1274</v>
          </cell>
          <cell r="BK56">
            <v>79</v>
          </cell>
          <cell r="BL56">
            <v>0</v>
          </cell>
          <cell r="BM56">
            <v>13548</v>
          </cell>
          <cell r="BN56">
            <v>21101</v>
          </cell>
          <cell r="BO56">
            <v>5288</v>
          </cell>
          <cell r="BP56">
            <v>0</v>
          </cell>
          <cell r="BQ56">
            <v>5288</v>
          </cell>
          <cell r="BR56">
            <v>26390</v>
          </cell>
          <cell r="BS56">
            <v>8917</v>
          </cell>
          <cell r="BT56">
            <v>3056</v>
          </cell>
          <cell r="BU56">
            <v>-218</v>
          </cell>
          <cell r="BV56">
            <v>5260</v>
          </cell>
          <cell r="BW56">
            <v>0</v>
          </cell>
          <cell r="BX56">
            <v>17016</v>
          </cell>
          <cell r="BY56">
            <v>17016</v>
          </cell>
          <cell r="BZ56">
            <v>2807</v>
          </cell>
          <cell r="CA56">
            <v>0</v>
          </cell>
          <cell r="CB56">
            <v>2807</v>
          </cell>
          <cell r="CC56">
            <v>5538</v>
          </cell>
          <cell r="CD56">
            <v>162</v>
          </cell>
          <cell r="CE56">
            <v>8506</v>
          </cell>
          <cell r="CF56">
            <v>25522</v>
          </cell>
          <cell r="CG56">
            <v>868</v>
          </cell>
          <cell r="CH56">
            <v>-222</v>
          </cell>
          <cell r="CI56">
            <v>1090</v>
          </cell>
          <cell r="CJ56">
            <v>26390</v>
          </cell>
        </row>
        <row r="57">
          <cell r="A57">
            <v>36586</v>
          </cell>
          <cell r="B57">
            <v>7688</v>
          </cell>
          <cell r="C57">
            <v>13182</v>
          </cell>
          <cell r="D57">
            <v>3021</v>
          </cell>
          <cell r="E57">
            <v>13</v>
          </cell>
          <cell r="F57">
            <v>0</v>
          </cell>
          <cell r="G57">
            <v>16216</v>
          </cell>
          <cell r="H57">
            <v>23904</v>
          </cell>
          <cell r="I57">
            <v>5337</v>
          </cell>
          <cell r="J57">
            <v>0</v>
          </cell>
          <cell r="K57">
            <v>5337</v>
          </cell>
          <cell r="L57">
            <v>29241</v>
          </cell>
          <cell r="M57">
            <v>9283</v>
          </cell>
          <cell r="N57">
            <v>3319</v>
          </cell>
          <cell r="O57">
            <v>-437</v>
          </cell>
          <cell r="P57">
            <v>5410</v>
          </cell>
          <cell r="Q57">
            <v>0</v>
          </cell>
          <cell r="R57">
            <v>17575</v>
          </cell>
          <cell r="S57">
            <v>17575</v>
          </cell>
          <cell r="T57">
            <v>2813</v>
          </cell>
          <cell r="U57">
            <v>0</v>
          </cell>
          <cell r="V57">
            <v>2813</v>
          </cell>
          <cell r="W57">
            <v>5543</v>
          </cell>
          <cell r="X57">
            <v>167</v>
          </cell>
          <cell r="Y57">
            <v>8523</v>
          </cell>
          <cell r="Z57">
            <v>26098</v>
          </cell>
          <cell r="AA57">
            <v>3143</v>
          </cell>
          <cell r="AB57">
            <v>2017</v>
          </cell>
          <cell r="AC57">
            <v>1127</v>
          </cell>
          <cell r="AD57">
            <v>29241</v>
          </cell>
          <cell r="AE57">
            <v>7691</v>
          </cell>
          <cell r="AF57">
            <v>13157</v>
          </cell>
          <cell r="AG57">
            <v>3374</v>
          </cell>
          <cell r="AH57">
            <v>194</v>
          </cell>
          <cell r="AI57">
            <v>0</v>
          </cell>
          <cell r="AJ57">
            <v>16725</v>
          </cell>
          <cell r="AK57">
            <v>24416</v>
          </cell>
          <cell r="AL57">
            <v>5336</v>
          </cell>
          <cell r="AM57">
            <v>0</v>
          </cell>
          <cell r="AN57">
            <v>5336</v>
          </cell>
          <cell r="AO57">
            <v>29753</v>
          </cell>
          <cell r="AP57">
            <v>9240</v>
          </cell>
          <cell r="AQ57">
            <v>3218</v>
          </cell>
          <cell r="AR57">
            <v>-494</v>
          </cell>
          <cell r="AS57">
            <v>5416</v>
          </cell>
          <cell r="AT57">
            <v>0</v>
          </cell>
          <cell r="AU57">
            <v>17381</v>
          </cell>
          <cell r="AV57">
            <v>17381</v>
          </cell>
          <cell r="AW57">
            <v>2834</v>
          </cell>
          <cell r="AX57">
            <v>0</v>
          </cell>
          <cell r="AY57">
            <v>2834</v>
          </cell>
          <cell r="AZ57">
            <v>5519</v>
          </cell>
          <cell r="BA57">
            <v>184</v>
          </cell>
          <cell r="BB57">
            <v>8537</v>
          </cell>
          <cell r="BC57">
            <v>25918</v>
          </cell>
          <cell r="BD57">
            <v>3835</v>
          </cell>
          <cell r="BE57">
            <v>2710</v>
          </cell>
          <cell r="BF57">
            <v>1125</v>
          </cell>
          <cell r="BG57">
            <v>29753</v>
          </cell>
          <cell r="BH57">
            <v>7691</v>
          </cell>
          <cell r="BI57">
            <v>13170</v>
          </cell>
          <cell r="BJ57">
            <v>4884</v>
          </cell>
          <cell r="BK57">
            <v>640</v>
          </cell>
          <cell r="BL57">
            <v>0</v>
          </cell>
          <cell r="BM57">
            <v>18694</v>
          </cell>
          <cell r="BN57">
            <v>26385</v>
          </cell>
          <cell r="BO57">
            <v>5336</v>
          </cell>
          <cell r="BP57">
            <v>0</v>
          </cell>
          <cell r="BQ57">
            <v>5336</v>
          </cell>
          <cell r="BR57">
            <v>31721</v>
          </cell>
          <cell r="BS57">
            <v>9191</v>
          </cell>
          <cell r="BT57">
            <v>1931</v>
          </cell>
          <cell r="BU57">
            <v>-279</v>
          </cell>
          <cell r="BV57">
            <v>5416</v>
          </cell>
          <cell r="BW57">
            <v>0</v>
          </cell>
          <cell r="BX57">
            <v>16259</v>
          </cell>
          <cell r="BY57">
            <v>16259</v>
          </cell>
          <cell r="BZ57">
            <v>2588</v>
          </cell>
          <cell r="CA57">
            <v>0</v>
          </cell>
          <cell r="CB57">
            <v>2588</v>
          </cell>
          <cell r="CC57">
            <v>5562</v>
          </cell>
          <cell r="CD57">
            <v>179</v>
          </cell>
          <cell r="CE57">
            <v>8329</v>
          </cell>
          <cell r="CF57">
            <v>24588</v>
          </cell>
          <cell r="CG57">
            <v>7133</v>
          </cell>
          <cell r="CH57">
            <v>6008</v>
          </cell>
          <cell r="CI57">
            <v>1125</v>
          </cell>
          <cell r="CJ57">
            <v>31721</v>
          </cell>
        </row>
        <row r="58">
          <cell r="A58">
            <v>36678</v>
          </cell>
          <cell r="B58">
            <v>7784</v>
          </cell>
          <cell r="C58">
            <v>14118</v>
          </cell>
          <cell r="D58">
            <v>3038</v>
          </cell>
          <cell r="E58">
            <v>32</v>
          </cell>
          <cell r="F58">
            <v>0</v>
          </cell>
          <cell r="G58">
            <v>17188</v>
          </cell>
          <cell r="H58">
            <v>24972</v>
          </cell>
          <cell r="I58">
            <v>5400</v>
          </cell>
          <cell r="J58">
            <v>0</v>
          </cell>
          <cell r="K58">
            <v>5400</v>
          </cell>
          <cell r="L58">
            <v>30372</v>
          </cell>
          <cell r="M58">
            <v>9708</v>
          </cell>
          <cell r="N58">
            <v>3664</v>
          </cell>
          <cell r="O58">
            <v>-262</v>
          </cell>
          <cell r="P58">
            <v>5463</v>
          </cell>
          <cell r="Q58">
            <v>0</v>
          </cell>
          <cell r="R58">
            <v>18573</v>
          </cell>
          <cell r="S58">
            <v>18573</v>
          </cell>
          <cell r="T58">
            <v>3047</v>
          </cell>
          <cell r="U58">
            <v>0</v>
          </cell>
          <cell r="V58">
            <v>3047</v>
          </cell>
          <cell r="W58">
            <v>5422</v>
          </cell>
          <cell r="X58">
            <v>160</v>
          </cell>
          <cell r="Y58">
            <v>8630</v>
          </cell>
          <cell r="Z58">
            <v>27203</v>
          </cell>
          <cell r="AA58">
            <v>3169</v>
          </cell>
          <cell r="AB58">
            <v>1991</v>
          </cell>
          <cell r="AC58">
            <v>1178</v>
          </cell>
          <cell r="AD58">
            <v>30372</v>
          </cell>
          <cell r="AE58">
            <v>7789</v>
          </cell>
          <cell r="AF58">
            <v>14013</v>
          </cell>
          <cell r="AG58">
            <v>2706</v>
          </cell>
          <cell r="AH58">
            <v>-366</v>
          </cell>
          <cell r="AI58">
            <v>0</v>
          </cell>
          <cell r="AJ58">
            <v>16353</v>
          </cell>
          <cell r="AK58">
            <v>24142</v>
          </cell>
          <cell r="AL58">
            <v>5395</v>
          </cell>
          <cell r="AM58">
            <v>0</v>
          </cell>
          <cell r="AN58">
            <v>5395</v>
          </cell>
          <cell r="AO58">
            <v>29537</v>
          </cell>
          <cell r="AP58">
            <v>9707</v>
          </cell>
          <cell r="AQ58">
            <v>2994</v>
          </cell>
          <cell r="AR58">
            <v>-381</v>
          </cell>
          <cell r="AS58">
            <v>5471</v>
          </cell>
          <cell r="AT58">
            <v>0</v>
          </cell>
          <cell r="AU58">
            <v>17791</v>
          </cell>
          <cell r="AV58">
            <v>17791</v>
          </cell>
          <cell r="AW58">
            <v>3039</v>
          </cell>
          <cell r="AX58">
            <v>0</v>
          </cell>
          <cell r="AY58">
            <v>3039</v>
          </cell>
          <cell r="AZ58">
            <v>5507</v>
          </cell>
          <cell r="BA58">
            <v>181</v>
          </cell>
          <cell r="BB58">
            <v>8727</v>
          </cell>
          <cell r="BC58">
            <v>26518</v>
          </cell>
          <cell r="BD58">
            <v>3018</v>
          </cell>
          <cell r="BE58">
            <v>1846</v>
          </cell>
          <cell r="BF58">
            <v>1172</v>
          </cell>
          <cell r="BG58">
            <v>29537</v>
          </cell>
          <cell r="BH58">
            <v>7789</v>
          </cell>
          <cell r="BI58">
            <v>13950</v>
          </cell>
          <cell r="BJ58">
            <v>1706</v>
          </cell>
          <cell r="BK58">
            <v>-780</v>
          </cell>
          <cell r="BL58">
            <v>0</v>
          </cell>
          <cell r="BM58">
            <v>14877</v>
          </cell>
          <cell r="BN58">
            <v>22666</v>
          </cell>
          <cell r="BO58">
            <v>5395</v>
          </cell>
          <cell r="BP58">
            <v>0</v>
          </cell>
          <cell r="BQ58">
            <v>5395</v>
          </cell>
          <cell r="BR58">
            <v>28061</v>
          </cell>
          <cell r="BS58">
            <v>9566</v>
          </cell>
          <cell r="BT58">
            <v>2691</v>
          </cell>
          <cell r="BU58">
            <v>-495</v>
          </cell>
          <cell r="BV58">
            <v>5471</v>
          </cell>
          <cell r="BW58">
            <v>0</v>
          </cell>
          <cell r="BX58">
            <v>17233</v>
          </cell>
          <cell r="BY58">
            <v>17233</v>
          </cell>
          <cell r="BZ58">
            <v>2924</v>
          </cell>
          <cell r="CA58">
            <v>0</v>
          </cell>
          <cell r="CB58">
            <v>2924</v>
          </cell>
          <cell r="CC58">
            <v>5469</v>
          </cell>
          <cell r="CD58">
            <v>203</v>
          </cell>
          <cell r="CE58">
            <v>8596</v>
          </cell>
          <cell r="CF58">
            <v>25829</v>
          </cell>
          <cell r="CG58">
            <v>2232</v>
          </cell>
          <cell r="CH58">
            <v>1060</v>
          </cell>
          <cell r="CI58">
            <v>1172</v>
          </cell>
          <cell r="CJ58">
            <v>28061</v>
          </cell>
        </row>
        <row r="59">
          <cell r="A59">
            <v>36770</v>
          </cell>
          <cell r="B59">
            <v>7867</v>
          </cell>
          <cell r="C59">
            <v>14739</v>
          </cell>
          <cell r="D59">
            <v>3000</v>
          </cell>
          <cell r="E59">
            <v>377</v>
          </cell>
          <cell r="F59">
            <v>0</v>
          </cell>
          <cell r="G59">
            <v>18116</v>
          </cell>
          <cell r="H59">
            <v>25983</v>
          </cell>
          <cell r="I59">
            <v>5468</v>
          </cell>
          <cell r="J59">
            <v>0</v>
          </cell>
          <cell r="K59">
            <v>5468</v>
          </cell>
          <cell r="L59">
            <v>31451</v>
          </cell>
          <cell r="M59">
            <v>10086</v>
          </cell>
          <cell r="N59">
            <v>4201</v>
          </cell>
          <cell r="O59">
            <v>-7</v>
          </cell>
          <cell r="P59">
            <v>5484</v>
          </cell>
          <cell r="Q59">
            <v>0</v>
          </cell>
          <cell r="R59">
            <v>19765</v>
          </cell>
          <cell r="S59">
            <v>19765</v>
          </cell>
          <cell r="T59">
            <v>3137</v>
          </cell>
          <cell r="U59">
            <v>0</v>
          </cell>
          <cell r="V59">
            <v>3137</v>
          </cell>
          <cell r="W59">
            <v>5246</v>
          </cell>
          <cell r="X59">
            <v>156</v>
          </cell>
          <cell r="Y59">
            <v>8539</v>
          </cell>
          <cell r="Z59">
            <v>28304</v>
          </cell>
          <cell r="AA59">
            <v>3147</v>
          </cell>
          <cell r="AB59">
            <v>1911</v>
          </cell>
          <cell r="AC59">
            <v>1236</v>
          </cell>
          <cell r="AD59">
            <v>31451</v>
          </cell>
          <cell r="AE59">
            <v>7854</v>
          </cell>
          <cell r="AF59">
            <v>14785</v>
          </cell>
          <cell r="AG59">
            <v>3078</v>
          </cell>
          <cell r="AH59">
            <v>508</v>
          </cell>
          <cell r="AI59">
            <v>0</v>
          </cell>
          <cell r="AJ59">
            <v>18371</v>
          </cell>
          <cell r="AK59">
            <v>26225</v>
          </cell>
          <cell r="AL59">
            <v>5473</v>
          </cell>
          <cell r="AM59">
            <v>0</v>
          </cell>
          <cell r="AN59">
            <v>5473</v>
          </cell>
          <cell r="AO59">
            <v>31698</v>
          </cell>
          <cell r="AP59">
            <v>10066</v>
          </cell>
          <cell r="AQ59">
            <v>2843</v>
          </cell>
          <cell r="AR59">
            <v>45</v>
          </cell>
          <cell r="AS59">
            <v>5452</v>
          </cell>
          <cell r="AT59">
            <v>0</v>
          </cell>
          <cell r="AU59">
            <v>18407</v>
          </cell>
          <cell r="AV59">
            <v>18407</v>
          </cell>
          <cell r="AW59">
            <v>3168</v>
          </cell>
          <cell r="AX59">
            <v>0</v>
          </cell>
          <cell r="AY59">
            <v>3168</v>
          </cell>
          <cell r="AZ59">
            <v>5198</v>
          </cell>
          <cell r="BA59">
            <v>71</v>
          </cell>
          <cell r="BB59">
            <v>8437</v>
          </cell>
          <cell r="BC59">
            <v>26844</v>
          </cell>
          <cell r="BD59">
            <v>4854</v>
          </cell>
          <cell r="BE59">
            <v>3612</v>
          </cell>
          <cell r="BF59">
            <v>1242</v>
          </cell>
          <cell r="BG59">
            <v>31698</v>
          </cell>
          <cell r="BH59">
            <v>7854</v>
          </cell>
          <cell r="BI59">
            <v>15034</v>
          </cell>
          <cell r="BJ59">
            <v>4633</v>
          </cell>
          <cell r="BK59">
            <v>390</v>
          </cell>
          <cell r="BL59">
            <v>0</v>
          </cell>
          <cell r="BM59">
            <v>20057</v>
          </cell>
          <cell r="BN59">
            <v>27911</v>
          </cell>
          <cell r="BO59">
            <v>5473</v>
          </cell>
          <cell r="BP59">
            <v>0</v>
          </cell>
          <cell r="BQ59">
            <v>5473</v>
          </cell>
          <cell r="BR59">
            <v>33385</v>
          </cell>
          <cell r="BS59">
            <v>10191</v>
          </cell>
          <cell r="BT59">
            <v>3065</v>
          </cell>
          <cell r="BU59">
            <v>-166</v>
          </cell>
          <cell r="BV59">
            <v>5452</v>
          </cell>
          <cell r="BW59">
            <v>0</v>
          </cell>
          <cell r="BX59">
            <v>18543</v>
          </cell>
          <cell r="BY59">
            <v>18543</v>
          </cell>
          <cell r="BZ59">
            <v>3185</v>
          </cell>
          <cell r="CA59">
            <v>0</v>
          </cell>
          <cell r="CB59">
            <v>3185</v>
          </cell>
          <cell r="CC59">
            <v>5168</v>
          </cell>
          <cell r="CD59">
            <v>65</v>
          </cell>
          <cell r="CE59">
            <v>8418</v>
          </cell>
          <cell r="CF59">
            <v>26961</v>
          </cell>
          <cell r="CG59">
            <v>6423</v>
          </cell>
          <cell r="CH59">
            <v>5182</v>
          </cell>
          <cell r="CI59">
            <v>1242</v>
          </cell>
          <cell r="CJ59">
            <v>33385</v>
          </cell>
        </row>
        <row r="60">
          <cell r="A60">
            <v>36861</v>
          </cell>
          <cell r="B60">
            <v>7952</v>
          </cell>
          <cell r="C60">
            <v>14627</v>
          </cell>
          <cell r="D60">
            <v>2967</v>
          </cell>
          <cell r="E60">
            <v>724</v>
          </cell>
          <cell r="F60">
            <v>0</v>
          </cell>
          <cell r="G60">
            <v>18318</v>
          </cell>
          <cell r="H60">
            <v>26270</v>
          </cell>
          <cell r="I60">
            <v>5533</v>
          </cell>
          <cell r="J60">
            <v>0</v>
          </cell>
          <cell r="K60">
            <v>5533</v>
          </cell>
          <cell r="L60">
            <v>31803</v>
          </cell>
          <cell r="M60">
            <v>10361</v>
          </cell>
          <cell r="N60">
            <v>4365</v>
          </cell>
          <cell r="O60">
            <v>301</v>
          </cell>
          <cell r="P60">
            <v>5504</v>
          </cell>
          <cell r="Q60">
            <v>0</v>
          </cell>
          <cell r="R60">
            <v>20531</v>
          </cell>
          <cell r="S60">
            <v>20531</v>
          </cell>
          <cell r="T60">
            <v>2995</v>
          </cell>
          <cell r="U60">
            <v>0</v>
          </cell>
          <cell r="V60">
            <v>2995</v>
          </cell>
          <cell r="W60">
            <v>5131</v>
          </cell>
          <cell r="X60">
            <v>143</v>
          </cell>
          <cell r="Y60">
            <v>8269</v>
          </cell>
          <cell r="Z60">
            <v>28800</v>
          </cell>
          <cell r="AA60">
            <v>3003</v>
          </cell>
          <cell r="AB60">
            <v>1715</v>
          </cell>
          <cell r="AC60">
            <v>1287</v>
          </cell>
          <cell r="AD60">
            <v>31803</v>
          </cell>
          <cell r="AE60">
            <v>7953</v>
          </cell>
          <cell r="AF60">
            <v>15000</v>
          </cell>
          <cell r="AG60">
            <v>3100</v>
          </cell>
          <cell r="AH60">
            <v>891</v>
          </cell>
          <cell r="AI60">
            <v>0</v>
          </cell>
          <cell r="AJ60">
            <v>18991</v>
          </cell>
          <cell r="AK60">
            <v>26944</v>
          </cell>
          <cell r="AL60">
            <v>5532</v>
          </cell>
          <cell r="AM60">
            <v>0</v>
          </cell>
          <cell r="AN60">
            <v>5532</v>
          </cell>
          <cell r="AO60">
            <v>32476</v>
          </cell>
          <cell r="AP60">
            <v>10339</v>
          </cell>
          <cell r="AQ60">
            <v>4062</v>
          </cell>
          <cell r="AR60">
            <v>229</v>
          </cell>
          <cell r="AS60">
            <v>5507</v>
          </cell>
          <cell r="AT60">
            <v>0</v>
          </cell>
          <cell r="AU60">
            <v>20137</v>
          </cell>
          <cell r="AV60">
            <v>20137</v>
          </cell>
          <cell r="AW60">
            <v>3025</v>
          </cell>
          <cell r="AX60">
            <v>0</v>
          </cell>
          <cell r="AY60">
            <v>3025</v>
          </cell>
          <cell r="AZ60">
            <v>5071</v>
          </cell>
          <cell r="BA60">
            <v>246</v>
          </cell>
          <cell r="BB60">
            <v>8342</v>
          </cell>
          <cell r="BC60">
            <v>28479</v>
          </cell>
          <cell r="BD60">
            <v>3997</v>
          </cell>
          <cell r="BE60">
            <v>2708</v>
          </cell>
          <cell r="BF60">
            <v>1289</v>
          </cell>
          <cell r="BG60">
            <v>32476</v>
          </cell>
          <cell r="BH60">
            <v>7953</v>
          </cell>
          <cell r="BI60">
            <v>14790</v>
          </cell>
          <cell r="BJ60">
            <v>1359</v>
          </cell>
          <cell r="BK60">
            <v>964</v>
          </cell>
          <cell r="BL60">
            <v>0</v>
          </cell>
          <cell r="BM60">
            <v>17114</v>
          </cell>
          <cell r="BN60">
            <v>25067</v>
          </cell>
          <cell r="BO60">
            <v>5532</v>
          </cell>
          <cell r="BP60">
            <v>0</v>
          </cell>
          <cell r="BQ60">
            <v>5532</v>
          </cell>
          <cell r="BR60">
            <v>30599</v>
          </cell>
          <cell r="BS60">
            <v>10423</v>
          </cell>
          <cell r="BT60">
            <v>3970</v>
          </cell>
          <cell r="BU60">
            <v>339</v>
          </cell>
          <cell r="BV60">
            <v>5507</v>
          </cell>
          <cell r="BW60">
            <v>0</v>
          </cell>
          <cell r="BX60">
            <v>20240</v>
          </cell>
          <cell r="BY60">
            <v>20240</v>
          </cell>
          <cell r="BZ60">
            <v>3321</v>
          </cell>
          <cell r="CA60">
            <v>0</v>
          </cell>
          <cell r="CB60">
            <v>3321</v>
          </cell>
          <cell r="CC60">
            <v>5093</v>
          </cell>
          <cell r="CD60">
            <v>250</v>
          </cell>
          <cell r="CE60">
            <v>8664</v>
          </cell>
          <cell r="CF60">
            <v>28904</v>
          </cell>
          <cell r="CG60">
            <v>1695</v>
          </cell>
          <cell r="CH60">
            <v>406</v>
          </cell>
          <cell r="CI60">
            <v>1289</v>
          </cell>
          <cell r="CJ60">
            <v>30599</v>
          </cell>
        </row>
        <row r="61">
          <cell r="A61">
            <v>36951</v>
          </cell>
          <cell r="B61">
            <v>8044</v>
          </cell>
          <cell r="C61">
            <v>13784</v>
          </cell>
          <cell r="D61">
            <v>2906</v>
          </cell>
          <cell r="E61">
            <v>695</v>
          </cell>
          <cell r="F61">
            <v>0</v>
          </cell>
          <cell r="G61">
            <v>17386</v>
          </cell>
          <cell r="H61">
            <v>25430</v>
          </cell>
          <cell r="I61">
            <v>5581</v>
          </cell>
          <cell r="J61">
            <v>0</v>
          </cell>
          <cell r="K61">
            <v>5581</v>
          </cell>
          <cell r="L61">
            <v>31012</v>
          </cell>
          <cell r="M61">
            <v>10280</v>
          </cell>
          <cell r="N61">
            <v>4228</v>
          </cell>
          <cell r="O61">
            <v>90</v>
          </cell>
          <cell r="P61">
            <v>5519</v>
          </cell>
          <cell r="Q61">
            <v>0</v>
          </cell>
          <cell r="R61">
            <v>20118</v>
          </cell>
          <cell r="S61">
            <v>20118</v>
          </cell>
          <cell r="T61">
            <v>2727</v>
          </cell>
          <cell r="U61">
            <v>0</v>
          </cell>
          <cell r="V61">
            <v>2727</v>
          </cell>
          <cell r="W61">
            <v>5162</v>
          </cell>
          <cell r="X61">
            <v>118</v>
          </cell>
          <cell r="Y61">
            <v>8006</v>
          </cell>
          <cell r="Z61">
            <v>28124</v>
          </cell>
          <cell r="AA61">
            <v>2887</v>
          </cell>
          <cell r="AB61">
            <v>1564</v>
          </cell>
          <cell r="AC61">
            <v>1324</v>
          </cell>
          <cell r="AD61">
            <v>31012</v>
          </cell>
          <cell r="AE61">
            <v>8047</v>
          </cell>
          <cell r="AF61">
            <v>13757</v>
          </cell>
          <cell r="AG61">
            <v>2822</v>
          </cell>
          <cell r="AH61">
            <v>589</v>
          </cell>
          <cell r="AI61">
            <v>0</v>
          </cell>
          <cell r="AJ61">
            <v>17167</v>
          </cell>
          <cell r="AK61">
            <v>25215</v>
          </cell>
          <cell r="AL61">
            <v>5582</v>
          </cell>
          <cell r="AM61">
            <v>0</v>
          </cell>
          <cell r="AN61">
            <v>5582</v>
          </cell>
          <cell r="AO61">
            <v>30796</v>
          </cell>
          <cell r="AP61">
            <v>10413</v>
          </cell>
          <cell r="AQ61">
            <v>4179</v>
          </cell>
          <cell r="AR61">
            <v>340</v>
          </cell>
          <cell r="AS61">
            <v>5528</v>
          </cell>
          <cell r="AT61">
            <v>0</v>
          </cell>
          <cell r="AU61">
            <v>20461</v>
          </cell>
          <cell r="AV61">
            <v>20461</v>
          </cell>
          <cell r="AW61">
            <v>2789</v>
          </cell>
          <cell r="AX61">
            <v>0</v>
          </cell>
          <cell r="AY61">
            <v>2789</v>
          </cell>
          <cell r="AZ61">
            <v>5199</v>
          </cell>
          <cell r="BA61">
            <v>79</v>
          </cell>
          <cell r="BB61">
            <v>8066</v>
          </cell>
          <cell r="BC61">
            <v>28527</v>
          </cell>
          <cell r="BD61">
            <v>2270</v>
          </cell>
          <cell r="BE61">
            <v>945</v>
          </cell>
          <cell r="BF61">
            <v>1324</v>
          </cell>
          <cell r="BG61">
            <v>30796</v>
          </cell>
          <cell r="BH61">
            <v>8047</v>
          </cell>
          <cell r="BI61">
            <v>13862</v>
          </cell>
          <cell r="BJ61">
            <v>4102</v>
          </cell>
          <cell r="BK61">
            <v>1075</v>
          </cell>
          <cell r="BL61">
            <v>0</v>
          </cell>
          <cell r="BM61">
            <v>19039</v>
          </cell>
          <cell r="BN61">
            <v>27086</v>
          </cell>
          <cell r="BO61">
            <v>5582</v>
          </cell>
          <cell r="BP61">
            <v>0</v>
          </cell>
          <cell r="BQ61">
            <v>5582</v>
          </cell>
          <cell r="BR61">
            <v>32668</v>
          </cell>
          <cell r="BS61">
            <v>10360</v>
          </cell>
          <cell r="BT61">
            <v>2735</v>
          </cell>
          <cell r="BU61">
            <v>514</v>
          </cell>
          <cell r="BV61">
            <v>5528</v>
          </cell>
          <cell r="BW61">
            <v>0</v>
          </cell>
          <cell r="BX61">
            <v>19137</v>
          </cell>
          <cell r="BY61">
            <v>19137</v>
          </cell>
          <cell r="BZ61">
            <v>2592</v>
          </cell>
          <cell r="CA61">
            <v>0</v>
          </cell>
          <cell r="CB61">
            <v>2592</v>
          </cell>
          <cell r="CC61">
            <v>5248</v>
          </cell>
          <cell r="CD61">
            <v>73</v>
          </cell>
          <cell r="CE61">
            <v>7912</v>
          </cell>
          <cell r="CF61">
            <v>27049</v>
          </cell>
          <cell r="CG61">
            <v>5619</v>
          </cell>
          <cell r="CH61">
            <v>4295</v>
          </cell>
          <cell r="CI61">
            <v>1324</v>
          </cell>
          <cell r="CJ61">
            <v>32668</v>
          </cell>
        </row>
        <row r="62">
          <cell r="A62">
            <v>37043</v>
          </cell>
          <cell r="B62">
            <v>8136</v>
          </cell>
          <cell r="C62">
            <v>12964</v>
          </cell>
          <cell r="D62">
            <v>2871</v>
          </cell>
          <cell r="E62">
            <v>189</v>
          </cell>
          <cell r="F62">
            <v>0</v>
          </cell>
          <cell r="G62">
            <v>16023</v>
          </cell>
          <cell r="H62">
            <v>24159</v>
          </cell>
          <cell r="I62">
            <v>5610</v>
          </cell>
          <cell r="J62">
            <v>0</v>
          </cell>
          <cell r="K62">
            <v>5610</v>
          </cell>
          <cell r="L62">
            <v>29768</v>
          </cell>
          <cell r="M62">
            <v>9915</v>
          </cell>
          <cell r="N62">
            <v>4076</v>
          </cell>
          <cell r="O62">
            <v>-440</v>
          </cell>
          <cell r="P62">
            <v>5508</v>
          </cell>
          <cell r="Q62">
            <v>0</v>
          </cell>
          <cell r="R62">
            <v>19059</v>
          </cell>
          <cell r="S62">
            <v>19059</v>
          </cell>
          <cell r="T62">
            <v>2469</v>
          </cell>
          <cell r="U62">
            <v>0</v>
          </cell>
          <cell r="V62">
            <v>2469</v>
          </cell>
          <cell r="W62">
            <v>5340</v>
          </cell>
          <cell r="X62">
            <v>97</v>
          </cell>
          <cell r="Y62">
            <v>7906</v>
          </cell>
          <cell r="Z62">
            <v>26965</v>
          </cell>
          <cell r="AA62">
            <v>2804</v>
          </cell>
          <cell r="AB62">
            <v>1456</v>
          </cell>
          <cell r="AC62">
            <v>1348</v>
          </cell>
          <cell r="AD62">
            <v>29768</v>
          </cell>
          <cell r="AE62">
            <v>8136</v>
          </cell>
          <cell r="AF62">
            <v>12555</v>
          </cell>
          <cell r="AG62">
            <v>2818</v>
          </cell>
          <cell r="AH62">
            <v>533</v>
          </cell>
          <cell r="AI62">
            <v>0</v>
          </cell>
          <cell r="AJ62">
            <v>15907</v>
          </cell>
          <cell r="AK62">
            <v>24043</v>
          </cell>
          <cell r="AL62">
            <v>5623</v>
          </cell>
          <cell r="AM62">
            <v>0</v>
          </cell>
          <cell r="AN62">
            <v>5623</v>
          </cell>
          <cell r="AO62">
            <v>29665</v>
          </cell>
          <cell r="AP62">
            <v>10026</v>
          </cell>
          <cell r="AQ62">
            <v>3863</v>
          </cell>
          <cell r="AR62">
            <v>-163</v>
          </cell>
          <cell r="AS62">
            <v>5520</v>
          </cell>
          <cell r="AT62">
            <v>0</v>
          </cell>
          <cell r="AU62">
            <v>19246</v>
          </cell>
          <cell r="AV62">
            <v>19246</v>
          </cell>
          <cell r="AW62">
            <v>2292</v>
          </cell>
          <cell r="AX62">
            <v>0</v>
          </cell>
          <cell r="AY62">
            <v>2292</v>
          </cell>
          <cell r="AZ62">
            <v>5306</v>
          </cell>
          <cell r="BA62">
            <v>74</v>
          </cell>
          <cell r="BB62">
            <v>7672</v>
          </cell>
          <cell r="BC62">
            <v>26919</v>
          </cell>
          <cell r="BD62">
            <v>2747</v>
          </cell>
          <cell r="BE62">
            <v>1398</v>
          </cell>
          <cell r="BF62">
            <v>1349</v>
          </cell>
          <cell r="BG62">
            <v>29665</v>
          </cell>
          <cell r="BH62">
            <v>8136</v>
          </cell>
          <cell r="BI62">
            <v>12342</v>
          </cell>
          <cell r="BJ62">
            <v>1707</v>
          </cell>
          <cell r="BK62">
            <v>100</v>
          </cell>
          <cell r="BL62">
            <v>0</v>
          </cell>
          <cell r="BM62">
            <v>14150</v>
          </cell>
          <cell r="BN62">
            <v>22286</v>
          </cell>
          <cell r="BO62">
            <v>5623</v>
          </cell>
          <cell r="BP62">
            <v>0</v>
          </cell>
          <cell r="BQ62">
            <v>5623</v>
          </cell>
          <cell r="BR62">
            <v>27908</v>
          </cell>
          <cell r="BS62">
            <v>9862</v>
          </cell>
          <cell r="BT62">
            <v>3641</v>
          </cell>
          <cell r="BU62">
            <v>-202</v>
          </cell>
          <cell r="BV62">
            <v>5520</v>
          </cell>
          <cell r="BW62">
            <v>0</v>
          </cell>
          <cell r="BX62">
            <v>18821</v>
          </cell>
          <cell r="BY62">
            <v>18821</v>
          </cell>
          <cell r="BZ62">
            <v>2265</v>
          </cell>
          <cell r="CA62">
            <v>0</v>
          </cell>
          <cell r="CB62">
            <v>2265</v>
          </cell>
          <cell r="CC62">
            <v>5263</v>
          </cell>
          <cell r="CD62">
            <v>85</v>
          </cell>
          <cell r="CE62">
            <v>7613</v>
          </cell>
          <cell r="CF62">
            <v>26434</v>
          </cell>
          <cell r="CG62">
            <v>1474</v>
          </cell>
          <cell r="CH62">
            <v>126</v>
          </cell>
          <cell r="CI62">
            <v>1349</v>
          </cell>
          <cell r="CJ62">
            <v>27908</v>
          </cell>
        </row>
        <row r="63">
          <cell r="A63">
            <v>37135</v>
          </cell>
          <cell r="B63">
            <v>8222</v>
          </cell>
          <cell r="C63">
            <v>12439</v>
          </cell>
          <cell r="D63">
            <v>2936</v>
          </cell>
          <cell r="E63">
            <v>-220</v>
          </cell>
          <cell r="F63">
            <v>0</v>
          </cell>
          <cell r="G63">
            <v>15156</v>
          </cell>
          <cell r="H63">
            <v>23378</v>
          </cell>
          <cell r="I63">
            <v>5631</v>
          </cell>
          <cell r="J63">
            <v>0</v>
          </cell>
          <cell r="K63">
            <v>5631</v>
          </cell>
          <cell r="L63">
            <v>29008</v>
          </cell>
          <cell r="M63">
            <v>9478</v>
          </cell>
          <cell r="N63">
            <v>4002</v>
          </cell>
          <cell r="O63">
            <v>-764</v>
          </cell>
          <cell r="P63">
            <v>5476</v>
          </cell>
          <cell r="Q63">
            <v>0</v>
          </cell>
          <cell r="R63">
            <v>18192</v>
          </cell>
          <cell r="S63">
            <v>18192</v>
          </cell>
          <cell r="T63">
            <v>2388</v>
          </cell>
          <cell r="U63">
            <v>0</v>
          </cell>
          <cell r="V63">
            <v>2388</v>
          </cell>
          <cell r="W63">
            <v>5535</v>
          </cell>
          <cell r="X63">
            <v>99</v>
          </cell>
          <cell r="Y63">
            <v>8022</v>
          </cell>
          <cell r="Z63">
            <v>26214</v>
          </cell>
          <cell r="AA63">
            <v>2794</v>
          </cell>
          <cell r="AB63">
            <v>1425</v>
          </cell>
          <cell r="AC63">
            <v>1369</v>
          </cell>
          <cell r="AD63">
            <v>29008</v>
          </cell>
          <cell r="AE63">
            <v>8220</v>
          </cell>
          <cell r="AF63">
            <v>12463</v>
          </cell>
          <cell r="AG63">
            <v>2923</v>
          </cell>
          <cell r="AH63">
            <v>-605</v>
          </cell>
          <cell r="AI63">
            <v>0</v>
          </cell>
          <cell r="AJ63">
            <v>14780</v>
          </cell>
          <cell r="AK63">
            <v>23000</v>
          </cell>
          <cell r="AL63">
            <v>5622</v>
          </cell>
          <cell r="AM63">
            <v>0</v>
          </cell>
          <cell r="AN63">
            <v>5622</v>
          </cell>
          <cell r="AO63">
            <v>28622</v>
          </cell>
          <cell r="AP63">
            <v>9119</v>
          </cell>
          <cell r="AQ63">
            <v>4474</v>
          </cell>
          <cell r="AR63">
            <v>-1643</v>
          </cell>
          <cell r="AS63">
            <v>5463</v>
          </cell>
          <cell r="AT63">
            <v>0</v>
          </cell>
          <cell r="AU63">
            <v>17413</v>
          </cell>
          <cell r="AV63">
            <v>17413</v>
          </cell>
          <cell r="AW63">
            <v>2542</v>
          </cell>
          <cell r="AX63">
            <v>0</v>
          </cell>
          <cell r="AY63">
            <v>2542</v>
          </cell>
          <cell r="AZ63">
            <v>5548</v>
          </cell>
          <cell r="BA63">
            <v>110</v>
          </cell>
          <cell r="BB63">
            <v>8201</v>
          </cell>
          <cell r="BC63">
            <v>25614</v>
          </cell>
          <cell r="BD63">
            <v>3009</v>
          </cell>
          <cell r="BE63">
            <v>1642</v>
          </cell>
          <cell r="BF63">
            <v>1366</v>
          </cell>
          <cell r="BG63">
            <v>28622</v>
          </cell>
          <cell r="BH63">
            <v>8220</v>
          </cell>
          <cell r="BI63">
            <v>12762</v>
          </cell>
          <cell r="BJ63">
            <v>4434</v>
          </cell>
          <cell r="BK63">
            <v>-759</v>
          </cell>
          <cell r="BL63">
            <v>0</v>
          </cell>
          <cell r="BM63">
            <v>16437</v>
          </cell>
          <cell r="BN63">
            <v>24657</v>
          </cell>
          <cell r="BO63">
            <v>5622</v>
          </cell>
          <cell r="BP63">
            <v>0</v>
          </cell>
          <cell r="BQ63">
            <v>5622</v>
          </cell>
          <cell r="BR63">
            <v>30279</v>
          </cell>
          <cell r="BS63">
            <v>9241</v>
          </cell>
          <cell r="BT63">
            <v>5932</v>
          </cell>
          <cell r="BU63">
            <v>-1872</v>
          </cell>
          <cell r="BV63">
            <v>5463</v>
          </cell>
          <cell r="BW63">
            <v>0</v>
          </cell>
          <cell r="BX63">
            <v>18765</v>
          </cell>
          <cell r="BY63">
            <v>18765</v>
          </cell>
          <cell r="BZ63">
            <v>2513</v>
          </cell>
          <cell r="CA63">
            <v>0</v>
          </cell>
          <cell r="CB63">
            <v>2513</v>
          </cell>
          <cell r="CC63">
            <v>5519</v>
          </cell>
          <cell r="CD63">
            <v>101</v>
          </cell>
          <cell r="CE63">
            <v>8133</v>
          </cell>
          <cell r="CF63">
            <v>26897</v>
          </cell>
          <cell r="CG63">
            <v>3382</v>
          </cell>
          <cell r="CH63">
            <v>2015</v>
          </cell>
          <cell r="CI63">
            <v>1366</v>
          </cell>
          <cell r="CJ63">
            <v>30279</v>
          </cell>
        </row>
        <row r="64">
          <cell r="A64">
            <v>37226</v>
          </cell>
          <cell r="B64">
            <v>8306</v>
          </cell>
          <cell r="C64">
            <v>12362</v>
          </cell>
          <cell r="D64">
            <v>3050</v>
          </cell>
          <cell r="E64">
            <v>-141</v>
          </cell>
          <cell r="F64">
            <v>0</v>
          </cell>
          <cell r="G64">
            <v>15272</v>
          </cell>
          <cell r="H64">
            <v>23578</v>
          </cell>
          <cell r="I64">
            <v>5666</v>
          </cell>
          <cell r="J64">
            <v>0</v>
          </cell>
          <cell r="K64">
            <v>5666</v>
          </cell>
          <cell r="L64">
            <v>29244</v>
          </cell>
          <cell r="M64">
            <v>9181</v>
          </cell>
          <cell r="N64">
            <v>3856</v>
          </cell>
          <cell r="O64">
            <v>-525</v>
          </cell>
          <cell r="P64">
            <v>5462</v>
          </cell>
          <cell r="Q64">
            <v>0</v>
          </cell>
          <cell r="R64">
            <v>17974</v>
          </cell>
          <cell r="S64">
            <v>17974</v>
          </cell>
          <cell r="T64">
            <v>2688</v>
          </cell>
          <cell r="U64">
            <v>0</v>
          </cell>
          <cell r="V64">
            <v>2688</v>
          </cell>
          <cell r="W64">
            <v>5693</v>
          </cell>
          <cell r="X64">
            <v>133</v>
          </cell>
          <cell r="Y64">
            <v>8514</v>
          </cell>
          <cell r="Z64">
            <v>26488</v>
          </cell>
          <cell r="AA64">
            <v>2756</v>
          </cell>
          <cell r="AB64">
            <v>1366</v>
          </cell>
          <cell r="AC64">
            <v>1390</v>
          </cell>
          <cell r="AD64">
            <v>29244</v>
          </cell>
          <cell r="AE64">
            <v>8306</v>
          </cell>
          <cell r="AF64">
            <v>12971</v>
          </cell>
          <cell r="AG64">
            <v>3236</v>
          </cell>
          <cell r="AH64">
            <v>-312</v>
          </cell>
          <cell r="AI64">
            <v>0</v>
          </cell>
          <cell r="AJ64">
            <v>15895</v>
          </cell>
          <cell r="AK64">
            <v>24202</v>
          </cell>
          <cell r="AL64">
            <v>5663</v>
          </cell>
          <cell r="AM64">
            <v>0</v>
          </cell>
          <cell r="AN64">
            <v>5663</v>
          </cell>
          <cell r="AO64">
            <v>29864</v>
          </cell>
          <cell r="AP64">
            <v>9438</v>
          </cell>
          <cell r="AQ64">
            <v>3616</v>
          </cell>
          <cell r="AR64">
            <v>-38</v>
          </cell>
          <cell r="AS64">
            <v>5455</v>
          </cell>
          <cell r="AT64">
            <v>0</v>
          </cell>
          <cell r="AU64">
            <v>18471</v>
          </cell>
          <cell r="AV64">
            <v>18471</v>
          </cell>
          <cell r="AW64">
            <v>2429</v>
          </cell>
          <cell r="AX64">
            <v>0</v>
          </cell>
          <cell r="AY64">
            <v>2429</v>
          </cell>
          <cell r="AZ64">
            <v>5768</v>
          </cell>
          <cell r="BA64">
            <v>146</v>
          </cell>
          <cell r="BB64">
            <v>8343</v>
          </cell>
          <cell r="BC64">
            <v>26814</v>
          </cell>
          <cell r="BD64">
            <v>3051</v>
          </cell>
          <cell r="BE64">
            <v>1660</v>
          </cell>
          <cell r="BF64">
            <v>1390</v>
          </cell>
          <cell r="BG64">
            <v>29864</v>
          </cell>
          <cell r="BH64">
            <v>8306</v>
          </cell>
          <cell r="BI64">
            <v>12763</v>
          </cell>
          <cell r="BJ64">
            <v>1426</v>
          </cell>
          <cell r="BK64">
            <v>-190</v>
          </cell>
          <cell r="BL64">
            <v>0</v>
          </cell>
          <cell r="BM64">
            <v>13999</v>
          </cell>
          <cell r="BN64">
            <v>22305</v>
          </cell>
          <cell r="BO64">
            <v>5663</v>
          </cell>
          <cell r="BP64">
            <v>0</v>
          </cell>
          <cell r="BQ64">
            <v>5663</v>
          </cell>
          <cell r="BR64">
            <v>27968</v>
          </cell>
          <cell r="BS64">
            <v>9515</v>
          </cell>
          <cell r="BT64">
            <v>3806</v>
          </cell>
          <cell r="BU64">
            <v>66</v>
          </cell>
          <cell r="BV64">
            <v>5455</v>
          </cell>
          <cell r="BW64">
            <v>0</v>
          </cell>
          <cell r="BX64">
            <v>18842</v>
          </cell>
          <cell r="BY64">
            <v>18842</v>
          </cell>
          <cell r="BZ64">
            <v>2615</v>
          </cell>
          <cell r="CA64">
            <v>0</v>
          </cell>
          <cell r="CB64">
            <v>2615</v>
          </cell>
          <cell r="CC64">
            <v>5782</v>
          </cell>
          <cell r="CD64">
            <v>150</v>
          </cell>
          <cell r="CE64">
            <v>8547</v>
          </cell>
          <cell r="CF64">
            <v>27390</v>
          </cell>
          <cell r="CG64">
            <v>578</v>
          </cell>
          <cell r="CH64">
            <v>-812</v>
          </cell>
          <cell r="CI64">
            <v>1390</v>
          </cell>
          <cell r="CJ64">
            <v>27968</v>
          </cell>
        </row>
        <row r="65">
          <cell r="A65">
            <v>37316</v>
          </cell>
          <cell r="B65">
            <v>8389</v>
          </cell>
          <cell r="C65">
            <v>12782</v>
          </cell>
          <cell r="D65">
            <v>3154</v>
          </cell>
          <cell r="E65">
            <v>295</v>
          </cell>
          <cell r="F65">
            <v>0</v>
          </cell>
          <cell r="G65">
            <v>16231</v>
          </cell>
          <cell r="H65">
            <v>24620</v>
          </cell>
          <cell r="I65">
            <v>5739</v>
          </cell>
          <cell r="J65">
            <v>0</v>
          </cell>
          <cell r="K65">
            <v>5739</v>
          </cell>
          <cell r="L65">
            <v>30359</v>
          </cell>
          <cell r="M65">
            <v>9118</v>
          </cell>
          <cell r="N65">
            <v>3808</v>
          </cell>
          <cell r="O65">
            <v>37</v>
          </cell>
          <cell r="P65">
            <v>5475</v>
          </cell>
          <cell r="Q65">
            <v>0</v>
          </cell>
          <cell r="R65">
            <v>18439</v>
          </cell>
          <cell r="S65">
            <v>18439</v>
          </cell>
          <cell r="T65">
            <v>2994</v>
          </cell>
          <cell r="U65">
            <v>0</v>
          </cell>
          <cell r="V65">
            <v>2994</v>
          </cell>
          <cell r="W65">
            <v>5821</v>
          </cell>
          <cell r="X65">
            <v>150</v>
          </cell>
          <cell r="Y65">
            <v>8965</v>
          </cell>
          <cell r="Z65">
            <v>27404</v>
          </cell>
          <cell r="AA65">
            <v>2955</v>
          </cell>
          <cell r="AB65">
            <v>1546</v>
          </cell>
          <cell r="AC65">
            <v>1409</v>
          </cell>
          <cell r="AD65">
            <v>30359</v>
          </cell>
          <cell r="AE65">
            <v>8388</v>
          </cell>
          <cell r="AF65">
            <v>11775</v>
          </cell>
          <cell r="AG65">
            <v>2904</v>
          </cell>
          <cell r="AH65">
            <v>525</v>
          </cell>
          <cell r="AI65">
            <v>0</v>
          </cell>
          <cell r="AJ65">
            <v>15205</v>
          </cell>
          <cell r="AK65">
            <v>23593</v>
          </cell>
          <cell r="AL65">
            <v>5736</v>
          </cell>
          <cell r="AM65">
            <v>0</v>
          </cell>
          <cell r="AN65">
            <v>5736</v>
          </cell>
          <cell r="AO65">
            <v>29328</v>
          </cell>
          <cell r="AP65">
            <v>9005</v>
          </cell>
          <cell r="AQ65">
            <v>3552</v>
          </cell>
          <cell r="AR65">
            <v>-29</v>
          </cell>
          <cell r="AS65">
            <v>5474</v>
          </cell>
          <cell r="AT65">
            <v>0</v>
          </cell>
          <cell r="AU65">
            <v>18001</v>
          </cell>
          <cell r="AV65">
            <v>18001</v>
          </cell>
          <cell r="AW65">
            <v>3001</v>
          </cell>
          <cell r="AX65">
            <v>0</v>
          </cell>
          <cell r="AY65">
            <v>3001</v>
          </cell>
          <cell r="AZ65">
            <v>5739</v>
          </cell>
          <cell r="BA65">
            <v>139</v>
          </cell>
          <cell r="BB65">
            <v>8879</v>
          </cell>
          <cell r="BC65">
            <v>26880</v>
          </cell>
          <cell r="BD65">
            <v>2448</v>
          </cell>
          <cell r="BE65">
            <v>1038</v>
          </cell>
          <cell r="BF65">
            <v>1410</v>
          </cell>
          <cell r="BG65">
            <v>29328</v>
          </cell>
          <cell r="BH65">
            <v>8388</v>
          </cell>
          <cell r="BI65">
            <v>11960</v>
          </cell>
          <cell r="BJ65">
            <v>4270</v>
          </cell>
          <cell r="BK65">
            <v>980</v>
          </cell>
          <cell r="BL65">
            <v>0</v>
          </cell>
          <cell r="BM65">
            <v>17210</v>
          </cell>
          <cell r="BN65">
            <v>25599</v>
          </cell>
          <cell r="BO65">
            <v>5736</v>
          </cell>
          <cell r="BP65">
            <v>0</v>
          </cell>
          <cell r="BQ65">
            <v>5736</v>
          </cell>
          <cell r="BR65">
            <v>31334</v>
          </cell>
          <cell r="BS65">
            <v>8964</v>
          </cell>
          <cell r="BT65">
            <v>2633</v>
          </cell>
          <cell r="BU65">
            <v>81</v>
          </cell>
          <cell r="BV65">
            <v>5474</v>
          </cell>
          <cell r="BW65">
            <v>0</v>
          </cell>
          <cell r="BX65">
            <v>17153</v>
          </cell>
          <cell r="BY65">
            <v>17153</v>
          </cell>
          <cell r="BZ65">
            <v>2822</v>
          </cell>
          <cell r="CA65">
            <v>0</v>
          </cell>
          <cell r="CB65">
            <v>2822</v>
          </cell>
          <cell r="CC65">
            <v>5807</v>
          </cell>
          <cell r="CD65">
            <v>122</v>
          </cell>
          <cell r="CE65">
            <v>8751</v>
          </cell>
          <cell r="CF65">
            <v>25903</v>
          </cell>
          <cell r="CG65">
            <v>5431</v>
          </cell>
          <cell r="CH65">
            <v>4021</v>
          </cell>
          <cell r="CI65">
            <v>1410</v>
          </cell>
          <cell r="CJ65">
            <v>31334</v>
          </cell>
        </row>
        <row r="66">
          <cell r="A66">
            <v>37408</v>
          </cell>
          <cell r="B66">
            <v>8457</v>
          </cell>
          <cell r="C66">
            <v>13515</v>
          </cell>
          <cell r="D66">
            <v>3292</v>
          </cell>
          <cell r="E66">
            <v>695</v>
          </cell>
          <cell r="F66">
            <v>0</v>
          </cell>
          <cell r="G66">
            <v>17503</v>
          </cell>
          <cell r="H66">
            <v>25959</v>
          </cell>
          <cell r="I66">
            <v>5851</v>
          </cell>
          <cell r="J66">
            <v>0</v>
          </cell>
          <cell r="K66">
            <v>5851</v>
          </cell>
          <cell r="L66">
            <v>31810</v>
          </cell>
          <cell r="M66">
            <v>9162</v>
          </cell>
          <cell r="N66">
            <v>3927</v>
          </cell>
          <cell r="O66">
            <v>405</v>
          </cell>
          <cell r="P66">
            <v>5500</v>
          </cell>
          <cell r="Q66">
            <v>0</v>
          </cell>
          <cell r="R66">
            <v>18994</v>
          </cell>
          <cell r="S66">
            <v>18994</v>
          </cell>
          <cell r="T66">
            <v>2863</v>
          </cell>
          <cell r="U66">
            <v>0</v>
          </cell>
          <cell r="V66">
            <v>2863</v>
          </cell>
          <cell r="W66">
            <v>5938</v>
          </cell>
          <cell r="X66">
            <v>157</v>
          </cell>
          <cell r="Y66">
            <v>8958</v>
          </cell>
          <cell r="Z66">
            <v>27952</v>
          </cell>
          <cell r="AA66">
            <v>3858</v>
          </cell>
          <cell r="AB66">
            <v>2433</v>
          </cell>
          <cell r="AC66">
            <v>1425</v>
          </cell>
          <cell r="AD66">
            <v>31810</v>
          </cell>
          <cell r="AE66">
            <v>8462</v>
          </cell>
          <cell r="AF66">
            <v>13936</v>
          </cell>
          <cell r="AG66">
            <v>3444</v>
          </cell>
          <cell r="AH66">
            <v>819</v>
          </cell>
          <cell r="AI66">
            <v>0</v>
          </cell>
          <cell r="AJ66">
            <v>18199</v>
          </cell>
          <cell r="AK66">
            <v>26662</v>
          </cell>
          <cell r="AL66">
            <v>5841</v>
          </cell>
          <cell r="AM66">
            <v>0</v>
          </cell>
          <cell r="AN66">
            <v>5841</v>
          </cell>
          <cell r="AO66">
            <v>32502</v>
          </cell>
          <cell r="AP66">
            <v>9098</v>
          </cell>
          <cell r="AQ66">
            <v>4357</v>
          </cell>
          <cell r="AR66">
            <v>540</v>
          </cell>
          <cell r="AS66">
            <v>5519</v>
          </cell>
          <cell r="AT66">
            <v>0</v>
          </cell>
          <cell r="AU66">
            <v>19514</v>
          </cell>
          <cell r="AV66">
            <v>19514</v>
          </cell>
          <cell r="AW66">
            <v>3573</v>
          </cell>
          <cell r="AX66">
            <v>0</v>
          </cell>
          <cell r="AY66">
            <v>3573</v>
          </cell>
          <cell r="AZ66">
            <v>5977</v>
          </cell>
          <cell r="BA66">
            <v>160</v>
          </cell>
          <cell r="BB66">
            <v>9711</v>
          </cell>
          <cell r="BC66">
            <v>29225</v>
          </cell>
          <cell r="BD66">
            <v>3277</v>
          </cell>
          <cell r="BE66">
            <v>1852</v>
          </cell>
          <cell r="BF66">
            <v>1425</v>
          </cell>
          <cell r="BG66">
            <v>32502</v>
          </cell>
          <cell r="BH66">
            <v>8462</v>
          </cell>
          <cell r="BI66">
            <v>13535</v>
          </cell>
          <cell r="BJ66">
            <v>1965</v>
          </cell>
          <cell r="BK66">
            <v>393</v>
          </cell>
          <cell r="BL66">
            <v>0</v>
          </cell>
          <cell r="BM66">
            <v>15893</v>
          </cell>
          <cell r="BN66">
            <v>24356</v>
          </cell>
          <cell r="BO66">
            <v>5841</v>
          </cell>
          <cell r="BP66">
            <v>0</v>
          </cell>
          <cell r="BQ66">
            <v>5841</v>
          </cell>
          <cell r="BR66">
            <v>30196</v>
          </cell>
          <cell r="BS66">
            <v>8938</v>
          </cell>
          <cell r="BT66">
            <v>4508</v>
          </cell>
          <cell r="BU66">
            <v>575</v>
          </cell>
          <cell r="BV66">
            <v>5519</v>
          </cell>
          <cell r="BW66">
            <v>0</v>
          </cell>
          <cell r="BX66">
            <v>19540</v>
          </cell>
          <cell r="BY66">
            <v>19540</v>
          </cell>
          <cell r="BZ66">
            <v>3622</v>
          </cell>
          <cell r="CA66">
            <v>0</v>
          </cell>
          <cell r="CB66">
            <v>3622</v>
          </cell>
          <cell r="CC66">
            <v>5926</v>
          </cell>
          <cell r="CD66">
            <v>190</v>
          </cell>
          <cell r="CE66">
            <v>9738</v>
          </cell>
          <cell r="CF66">
            <v>29278</v>
          </cell>
          <cell r="CG66">
            <v>919</v>
          </cell>
          <cell r="CH66">
            <v>-506</v>
          </cell>
          <cell r="CI66">
            <v>1425</v>
          </cell>
          <cell r="CJ66">
            <v>30196</v>
          </cell>
        </row>
        <row r="67">
          <cell r="A67">
            <v>37500</v>
          </cell>
          <cell r="B67">
            <v>8530</v>
          </cell>
          <cell r="C67">
            <v>14194</v>
          </cell>
          <cell r="D67">
            <v>3447</v>
          </cell>
          <cell r="E67">
            <v>714</v>
          </cell>
          <cell r="F67">
            <v>0</v>
          </cell>
          <cell r="G67">
            <v>18354</v>
          </cell>
          <cell r="H67">
            <v>26885</v>
          </cell>
          <cell r="I67">
            <v>5977</v>
          </cell>
          <cell r="J67">
            <v>0</v>
          </cell>
          <cell r="K67">
            <v>5977</v>
          </cell>
          <cell r="L67">
            <v>32862</v>
          </cell>
          <cell r="M67">
            <v>9176</v>
          </cell>
          <cell r="N67">
            <v>4216</v>
          </cell>
          <cell r="O67">
            <v>450</v>
          </cell>
          <cell r="P67">
            <v>5525</v>
          </cell>
          <cell r="Q67">
            <v>0</v>
          </cell>
          <cell r="R67">
            <v>19367</v>
          </cell>
          <cell r="S67">
            <v>19367</v>
          </cell>
          <cell r="T67">
            <v>2717</v>
          </cell>
          <cell r="U67">
            <v>0</v>
          </cell>
          <cell r="V67">
            <v>2717</v>
          </cell>
          <cell r="W67">
            <v>6145</v>
          </cell>
          <cell r="X67">
            <v>156</v>
          </cell>
          <cell r="Y67">
            <v>9017</v>
          </cell>
          <cell r="Z67">
            <v>28385</v>
          </cell>
          <cell r="AA67">
            <v>4477</v>
          </cell>
          <cell r="AB67">
            <v>3037</v>
          </cell>
          <cell r="AC67">
            <v>1440</v>
          </cell>
          <cell r="AD67">
            <v>32862</v>
          </cell>
          <cell r="AE67">
            <v>8533</v>
          </cell>
          <cell r="AF67">
            <v>14582</v>
          </cell>
          <cell r="AG67">
            <v>3379</v>
          </cell>
          <cell r="AH67">
            <v>567</v>
          </cell>
          <cell r="AI67">
            <v>0</v>
          </cell>
          <cell r="AJ67">
            <v>18527</v>
          </cell>
          <cell r="AK67">
            <v>27060</v>
          </cell>
          <cell r="AL67">
            <v>5991</v>
          </cell>
          <cell r="AM67">
            <v>0</v>
          </cell>
          <cell r="AN67">
            <v>5991</v>
          </cell>
          <cell r="AO67">
            <v>33051</v>
          </cell>
          <cell r="AP67">
            <v>9336</v>
          </cell>
          <cell r="AQ67">
            <v>3928</v>
          </cell>
          <cell r="AR67">
            <v>341</v>
          </cell>
          <cell r="AS67">
            <v>5521</v>
          </cell>
          <cell r="AT67">
            <v>0</v>
          </cell>
          <cell r="AU67">
            <v>19125</v>
          </cell>
          <cell r="AV67">
            <v>19125</v>
          </cell>
          <cell r="AW67">
            <v>2095</v>
          </cell>
          <cell r="AX67">
            <v>0</v>
          </cell>
          <cell r="AY67">
            <v>2095</v>
          </cell>
          <cell r="AZ67">
            <v>6116</v>
          </cell>
          <cell r="BA67">
            <v>165</v>
          </cell>
          <cell r="BB67">
            <v>8376</v>
          </cell>
          <cell r="BC67">
            <v>27500</v>
          </cell>
          <cell r="BD67">
            <v>5551</v>
          </cell>
          <cell r="BE67">
            <v>4112</v>
          </cell>
          <cell r="BF67">
            <v>1439</v>
          </cell>
          <cell r="BG67">
            <v>33051</v>
          </cell>
          <cell r="BH67">
            <v>8472</v>
          </cell>
          <cell r="BI67">
            <v>14999</v>
          </cell>
          <cell r="BJ67">
            <v>5200</v>
          </cell>
          <cell r="BK67">
            <v>415</v>
          </cell>
          <cell r="BL67">
            <v>0</v>
          </cell>
          <cell r="BM67">
            <v>20614</v>
          </cell>
          <cell r="BN67">
            <v>29085</v>
          </cell>
          <cell r="BO67">
            <v>5991</v>
          </cell>
          <cell r="BP67">
            <v>0</v>
          </cell>
          <cell r="BQ67">
            <v>5991</v>
          </cell>
          <cell r="BR67">
            <v>35076</v>
          </cell>
          <cell r="BS67">
            <v>9467</v>
          </cell>
          <cell r="BT67">
            <v>4358</v>
          </cell>
          <cell r="BU67">
            <v>115</v>
          </cell>
          <cell r="BV67">
            <v>5521</v>
          </cell>
          <cell r="BW67">
            <v>0</v>
          </cell>
          <cell r="BX67">
            <v>19461</v>
          </cell>
          <cell r="BY67">
            <v>19461</v>
          </cell>
          <cell r="BZ67">
            <v>2032</v>
          </cell>
          <cell r="CA67">
            <v>0</v>
          </cell>
          <cell r="CB67">
            <v>2032</v>
          </cell>
          <cell r="CC67">
            <v>6081</v>
          </cell>
          <cell r="CD67">
            <v>150</v>
          </cell>
          <cell r="CE67">
            <v>8263</v>
          </cell>
          <cell r="CF67">
            <v>27723</v>
          </cell>
          <cell r="CG67">
            <v>7353</v>
          </cell>
          <cell r="CH67">
            <v>5914</v>
          </cell>
          <cell r="CI67">
            <v>1439</v>
          </cell>
          <cell r="CJ67">
            <v>35076</v>
          </cell>
        </row>
        <row r="68">
          <cell r="A68">
            <v>37591</v>
          </cell>
          <cell r="B68">
            <v>8591</v>
          </cell>
          <cell r="C68">
            <v>14395</v>
          </cell>
          <cell r="D68">
            <v>3506</v>
          </cell>
          <cell r="E68">
            <v>520</v>
          </cell>
          <cell r="F68">
            <v>0</v>
          </cell>
          <cell r="G68">
            <v>18421</v>
          </cell>
          <cell r="H68">
            <v>27012</v>
          </cell>
          <cell r="I68">
            <v>6095</v>
          </cell>
          <cell r="J68">
            <v>0</v>
          </cell>
          <cell r="K68">
            <v>6095</v>
          </cell>
          <cell r="L68">
            <v>33107</v>
          </cell>
          <cell r="M68">
            <v>9165</v>
          </cell>
          <cell r="N68">
            <v>4489</v>
          </cell>
          <cell r="O68">
            <v>495</v>
          </cell>
          <cell r="P68">
            <v>5576</v>
          </cell>
          <cell r="Q68">
            <v>0</v>
          </cell>
          <cell r="R68">
            <v>19725</v>
          </cell>
          <cell r="S68">
            <v>19725</v>
          </cell>
          <cell r="T68">
            <v>2868</v>
          </cell>
          <cell r="U68">
            <v>0</v>
          </cell>
          <cell r="V68">
            <v>2868</v>
          </cell>
          <cell r="W68">
            <v>6368</v>
          </cell>
          <cell r="X68">
            <v>167</v>
          </cell>
          <cell r="Y68">
            <v>9403</v>
          </cell>
          <cell r="Z68">
            <v>29128</v>
          </cell>
          <cell r="AA68">
            <v>3979</v>
          </cell>
          <cell r="AB68">
            <v>2525</v>
          </cell>
          <cell r="AC68">
            <v>1454</v>
          </cell>
          <cell r="AD68">
            <v>33107</v>
          </cell>
          <cell r="AE68">
            <v>8565</v>
          </cell>
          <cell r="AF68">
            <v>14137</v>
          </cell>
          <cell r="AG68">
            <v>3584</v>
          </cell>
          <cell r="AH68">
            <v>628</v>
          </cell>
          <cell r="AI68">
            <v>0</v>
          </cell>
          <cell r="AJ68">
            <v>18349</v>
          </cell>
          <cell r="AK68">
            <v>26914</v>
          </cell>
          <cell r="AL68">
            <v>6096</v>
          </cell>
          <cell r="AM68">
            <v>0</v>
          </cell>
          <cell r="AN68">
            <v>6096</v>
          </cell>
          <cell r="AO68">
            <v>33010</v>
          </cell>
          <cell r="AP68">
            <v>9140</v>
          </cell>
          <cell r="AQ68">
            <v>4526</v>
          </cell>
          <cell r="AR68">
            <v>526</v>
          </cell>
          <cell r="AS68">
            <v>5570</v>
          </cell>
          <cell r="AT68">
            <v>0</v>
          </cell>
          <cell r="AU68">
            <v>19762</v>
          </cell>
          <cell r="AV68">
            <v>19762</v>
          </cell>
          <cell r="AW68">
            <v>2463</v>
          </cell>
          <cell r="AX68">
            <v>0</v>
          </cell>
          <cell r="AY68">
            <v>2463</v>
          </cell>
          <cell r="AZ68">
            <v>6291</v>
          </cell>
          <cell r="BA68">
            <v>156</v>
          </cell>
          <cell r="BB68">
            <v>8911</v>
          </cell>
          <cell r="BC68">
            <v>28673</v>
          </cell>
          <cell r="BD68">
            <v>4337</v>
          </cell>
          <cell r="BE68">
            <v>2883</v>
          </cell>
          <cell r="BF68">
            <v>1454</v>
          </cell>
          <cell r="BG68">
            <v>33010</v>
          </cell>
          <cell r="BH68">
            <v>8628</v>
          </cell>
          <cell r="BI68">
            <v>13907</v>
          </cell>
          <cell r="BJ68">
            <v>1571</v>
          </cell>
          <cell r="BK68">
            <v>774</v>
          </cell>
          <cell r="BL68">
            <v>0</v>
          </cell>
          <cell r="BM68">
            <v>16252</v>
          </cell>
          <cell r="BN68">
            <v>24880</v>
          </cell>
          <cell r="BO68">
            <v>6096</v>
          </cell>
          <cell r="BP68">
            <v>0</v>
          </cell>
          <cell r="BQ68">
            <v>6096</v>
          </cell>
          <cell r="BR68">
            <v>30976</v>
          </cell>
          <cell r="BS68">
            <v>9211</v>
          </cell>
          <cell r="BT68">
            <v>5223</v>
          </cell>
          <cell r="BU68">
            <v>625</v>
          </cell>
          <cell r="BV68">
            <v>5570</v>
          </cell>
          <cell r="BW68">
            <v>0</v>
          </cell>
          <cell r="BX68">
            <v>20629</v>
          </cell>
          <cell r="BY68">
            <v>20629</v>
          </cell>
          <cell r="BZ68">
            <v>2633</v>
          </cell>
          <cell r="CA68">
            <v>0</v>
          </cell>
          <cell r="CB68">
            <v>2633</v>
          </cell>
          <cell r="CC68">
            <v>6297</v>
          </cell>
          <cell r="CD68">
            <v>162</v>
          </cell>
          <cell r="CE68">
            <v>9092</v>
          </cell>
          <cell r="CF68">
            <v>29720</v>
          </cell>
          <cell r="CG68">
            <v>1255</v>
          </cell>
          <cell r="CH68">
            <v>-198</v>
          </cell>
          <cell r="CI68">
            <v>1454</v>
          </cell>
          <cell r="CJ68">
            <v>30976</v>
          </cell>
        </row>
        <row r="69">
          <cell r="A69">
            <v>37681</v>
          </cell>
          <cell r="B69">
            <v>8658</v>
          </cell>
          <cell r="C69">
            <v>14210</v>
          </cell>
          <cell r="D69">
            <v>3445</v>
          </cell>
          <cell r="E69">
            <v>356</v>
          </cell>
          <cell r="F69">
            <v>0</v>
          </cell>
          <cell r="G69">
            <v>18011</v>
          </cell>
          <cell r="H69">
            <v>26669</v>
          </cell>
          <cell r="I69">
            <v>6188</v>
          </cell>
          <cell r="J69">
            <v>0</v>
          </cell>
          <cell r="K69">
            <v>6188</v>
          </cell>
          <cell r="L69">
            <v>32857</v>
          </cell>
          <cell r="M69">
            <v>9145</v>
          </cell>
          <cell r="N69">
            <v>4783</v>
          </cell>
          <cell r="O69">
            <v>599</v>
          </cell>
          <cell r="P69">
            <v>5678</v>
          </cell>
          <cell r="Q69">
            <v>0</v>
          </cell>
          <cell r="R69">
            <v>20206</v>
          </cell>
          <cell r="S69">
            <v>20206</v>
          </cell>
          <cell r="T69">
            <v>3340</v>
          </cell>
          <cell r="U69">
            <v>0</v>
          </cell>
          <cell r="V69">
            <v>3340</v>
          </cell>
          <cell r="W69">
            <v>6471</v>
          </cell>
          <cell r="X69">
            <v>184</v>
          </cell>
          <cell r="Y69">
            <v>9995</v>
          </cell>
          <cell r="Z69">
            <v>30201</v>
          </cell>
          <cell r="AA69">
            <v>2656</v>
          </cell>
          <cell r="AB69">
            <v>1192</v>
          </cell>
          <cell r="AC69">
            <v>1464</v>
          </cell>
          <cell r="AD69">
            <v>32857</v>
          </cell>
          <cell r="AE69">
            <v>8730</v>
          </cell>
          <cell r="AF69">
            <v>14235</v>
          </cell>
          <cell r="AG69">
            <v>3450</v>
          </cell>
          <cell r="AH69">
            <v>308</v>
          </cell>
          <cell r="AI69">
            <v>0</v>
          </cell>
          <cell r="AJ69">
            <v>17993</v>
          </cell>
          <cell r="AK69">
            <v>26723</v>
          </cell>
          <cell r="AL69">
            <v>6188</v>
          </cell>
          <cell r="AM69">
            <v>0</v>
          </cell>
          <cell r="AN69">
            <v>6188</v>
          </cell>
          <cell r="AO69">
            <v>32911</v>
          </cell>
          <cell r="AP69">
            <v>9098</v>
          </cell>
          <cell r="AQ69">
            <v>4823</v>
          </cell>
          <cell r="AR69">
            <v>581</v>
          </cell>
          <cell r="AS69">
            <v>5663</v>
          </cell>
          <cell r="AT69">
            <v>0</v>
          </cell>
          <cell r="AU69">
            <v>20164</v>
          </cell>
          <cell r="AV69">
            <v>20164</v>
          </cell>
          <cell r="AW69">
            <v>4196</v>
          </cell>
          <cell r="AX69">
            <v>0</v>
          </cell>
          <cell r="AY69">
            <v>4196</v>
          </cell>
          <cell r="AZ69">
            <v>6679</v>
          </cell>
          <cell r="BA69">
            <v>162</v>
          </cell>
          <cell r="BB69">
            <v>11037</v>
          </cell>
          <cell r="BC69">
            <v>31201</v>
          </cell>
          <cell r="BD69">
            <v>1710</v>
          </cell>
          <cell r="BE69">
            <v>245</v>
          </cell>
          <cell r="BF69">
            <v>1465</v>
          </cell>
          <cell r="BG69">
            <v>32911</v>
          </cell>
          <cell r="BH69">
            <v>8614</v>
          </cell>
          <cell r="BI69">
            <v>14549</v>
          </cell>
          <cell r="BJ69">
            <v>5116</v>
          </cell>
          <cell r="BK69">
            <v>736</v>
          </cell>
          <cell r="BL69">
            <v>0</v>
          </cell>
          <cell r="BM69">
            <v>20401</v>
          </cell>
          <cell r="BN69">
            <v>29016</v>
          </cell>
          <cell r="BO69">
            <v>6188</v>
          </cell>
          <cell r="BP69">
            <v>0</v>
          </cell>
          <cell r="BQ69">
            <v>6188</v>
          </cell>
          <cell r="BR69">
            <v>35204</v>
          </cell>
          <cell r="BS69">
            <v>9064</v>
          </cell>
          <cell r="BT69">
            <v>3312</v>
          </cell>
          <cell r="BU69">
            <v>622</v>
          </cell>
          <cell r="BV69">
            <v>5663</v>
          </cell>
          <cell r="BW69">
            <v>0</v>
          </cell>
          <cell r="BX69">
            <v>18660</v>
          </cell>
          <cell r="BY69">
            <v>18660</v>
          </cell>
          <cell r="BZ69">
            <v>3928</v>
          </cell>
          <cell r="CA69">
            <v>0</v>
          </cell>
          <cell r="CB69">
            <v>3928</v>
          </cell>
          <cell r="CC69">
            <v>6772</v>
          </cell>
          <cell r="CD69">
            <v>139</v>
          </cell>
          <cell r="CE69">
            <v>10838</v>
          </cell>
          <cell r="CF69">
            <v>29499</v>
          </cell>
          <cell r="CG69">
            <v>5705</v>
          </cell>
          <cell r="CH69">
            <v>4240</v>
          </cell>
          <cell r="CI69">
            <v>1465</v>
          </cell>
          <cell r="CJ69">
            <v>35204</v>
          </cell>
        </row>
        <row r="70">
          <cell r="A70">
            <v>37773</v>
          </cell>
          <cell r="B70">
            <v>8756</v>
          </cell>
          <cell r="C70">
            <v>14172</v>
          </cell>
          <cell r="D70">
            <v>3413</v>
          </cell>
          <cell r="E70">
            <v>295</v>
          </cell>
          <cell r="F70">
            <v>0</v>
          </cell>
          <cell r="G70">
            <v>17881</v>
          </cell>
          <cell r="H70">
            <v>26636</v>
          </cell>
          <cell r="I70">
            <v>6263</v>
          </cell>
          <cell r="J70">
            <v>0</v>
          </cell>
          <cell r="K70">
            <v>6263</v>
          </cell>
          <cell r="L70">
            <v>32899</v>
          </cell>
          <cell r="M70">
            <v>9202</v>
          </cell>
          <cell r="N70">
            <v>4963</v>
          </cell>
          <cell r="O70">
            <v>767</v>
          </cell>
          <cell r="P70">
            <v>5827</v>
          </cell>
          <cell r="Q70">
            <v>0</v>
          </cell>
          <cell r="R70">
            <v>20759</v>
          </cell>
          <cell r="S70">
            <v>20759</v>
          </cell>
          <cell r="T70">
            <v>3905</v>
          </cell>
          <cell r="U70">
            <v>0</v>
          </cell>
          <cell r="V70">
            <v>3905</v>
          </cell>
          <cell r="W70">
            <v>6449</v>
          </cell>
          <cell r="X70">
            <v>188</v>
          </cell>
          <cell r="Y70">
            <v>10541</v>
          </cell>
          <cell r="Z70">
            <v>31300</v>
          </cell>
          <cell r="AA70">
            <v>1599</v>
          </cell>
          <cell r="AB70">
            <v>132</v>
          </cell>
          <cell r="AC70">
            <v>1467</v>
          </cell>
          <cell r="AD70">
            <v>32899</v>
          </cell>
          <cell r="AE70">
            <v>8661</v>
          </cell>
          <cell r="AF70">
            <v>14193</v>
          </cell>
          <cell r="AG70">
            <v>3314</v>
          </cell>
          <cell r="AH70">
            <v>212</v>
          </cell>
          <cell r="AI70">
            <v>0</v>
          </cell>
          <cell r="AJ70">
            <v>17719</v>
          </cell>
          <cell r="AK70">
            <v>26380</v>
          </cell>
          <cell r="AL70">
            <v>6267</v>
          </cell>
          <cell r="AM70">
            <v>0</v>
          </cell>
          <cell r="AN70">
            <v>6267</v>
          </cell>
          <cell r="AO70">
            <v>32648</v>
          </cell>
          <cell r="AP70">
            <v>9219</v>
          </cell>
          <cell r="AQ70">
            <v>4992</v>
          </cell>
          <cell r="AR70">
            <v>644</v>
          </cell>
          <cell r="AS70">
            <v>5844</v>
          </cell>
          <cell r="AT70">
            <v>0</v>
          </cell>
          <cell r="AU70">
            <v>20698</v>
          </cell>
          <cell r="AV70">
            <v>20698</v>
          </cell>
          <cell r="AW70">
            <v>3415</v>
          </cell>
          <cell r="AX70">
            <v>0</v>
          </cell>
          <cell r="AY70">
            <v>3415</v>
          </cell>
          <cell r="AZ70">
            <v>6345</v>
          </cell>
          <cell r="BA70">
            <v>240</v>
          </cell>
          <cell r="BB70">
            <v>10000</v>
          </cell>
          <cell r="BC70">
            <v>30698</v>
          </cell>
          <cell r="BD70">
            <v>1949</v>
          </cell>
          <cell r="BE70">
            <v>477</v>
          </cell>
          <cell r="BF70">
            <v>1472</v>
          </cell>
          <cell r="BG70">
            <v>32648</v>
          </cell>
          <cell r="BH70">
            <v>8777</v>
          </cell>
          <cell r="BI70">
            <v>13661</v>
          </cell>
          <cell r="BJ70">
            <v>1795</v>
          </cell>
          <cell r="BK70">
            <v>-237</v>
          </cell>
          <cell r="BL70">
            <v>0</v>
          </cell>
          <cell r="BM70">
            <v>15219</v>
          </cell>
          <cell r="BN70">
            <v>23996</v>
          </cell>
          <cell r="BO70">
            <v>6267</v>
          </cell>
          <cell r="BP70">
            <v>0</v>
          </cell>
          <cell r="BQ70">
            <v>6267</v>
          </cell>
          <cell r="BR70">
            <v>30263</v>
          </cell>
          <cell r="BS70">
            <v>9052</v>
          </cell>
          <cell r="BT70">
            <v>5161</v>
          </cell>
          <cell r="BU70">
            <v>742</v>
          </cell>
          <cell r="BV70">
            <v>5844</v>
          </cell>
          <cell r="BW70">
            <v>0</v>
          </cell>
          <cell r="BX70">
            <v>20799</v>
          </cell>
          <cell r="BY70">
            <v>20799</v>
          </cell>
          <cell r="BZ70">
            <v>3560</v>
          </cell>
          <cell r="CA70">
            <v>0</v>
          </cell>
          <cell r="CB70">
            <v>3560</v>
          </cell>
          <cell r="CC70">
            <v>6292</v>
          </cell>
          <cell r="CD70">
            <v>287</v>
          </cell>
          <cell r="CE70">
            <v>10139</v>
          </cell>
          <cell r="CF70">
            <v>30937</v>
          </cell>
          <cell r="CG70">
            <v>-674</v>
          </cell>
          <cell r="CH70">
            <v>-2146</v>
          </cell>
          <cell r="CI70">
            <v>1472</v>
          </cell>
          <cell r="CJ70">
            <v>30263</v>
          </cell>
        </row>
        <row r="71">
          <cell r="A71">
            <v>37865</v>
          </cell>
          <cell r="B71">
            <v>8908</v>
          </cell>
          <cell r="C71">
            <v>14575</v>
          </cell>
          <cell r="D71">
            <v>3451</v>
          </cell>
          <cell r="E71">
            <v>356</v>
          </cell>
          <cell r="F71">
            <v>0</v>
          </cell>
          <cell r="G71">
            <v>18382</v>
          </cell>
          <cell r="H71">
            <v>27290</v>
          </cell>
          <cell r="I71">
            <v>6333</v>
          </cell>
          <cell r="J71">
            <v>0</v>
          </cell>
          <cell r="K71">
            <v>6333</v>
          </cell>
          <cell r="L71">
            <v>33623</v>
          </cell>
          <cell r="M71">
            <v>9585</v>
          </cell>
          <cell r="N71">
            <v>4825</v>
          </cell>
          <cell r="O71">
            <v>797</v>
          </cell>
          <cell r="P71">
            <v>5996</v>
          </cell>
          <cell r="Q71">
            <v>0</v>
          </cell>
          <cell r="R71">
            <v>21203</v>
          </cell>
          <cell r="S71">
            <v>21203</v>
          </cell>
          <cell r="T71">
            <v>4044</v>
          </cell>
          <cell r="U71">
            <v>0</v>
          </cell>
          <cell r="V71">
            <v>4044</v>
          </cell>
          <cell r="W71">
            <v>6364</v>
          </cell>
          <cell r="X71">
            <v>169</v>
          </cell>
          <cell r="Y71">
            <v>10576</v>
          </cell>
          <cell r="Z71">
            <v>31779</v>
          </cell>
          <cell r="AA71">
            <v>1844</v>
          </cell>
          <cell r="AB71">
            <v>377</v>
          </cell>
          <cell r="AC71">
            <v>1467</v>
          </cell>
          <cell r="AD71">
            <v>33623</v>
          </cell>
          <cell r="AE71">
            <v>8952</v>
          </cell>
          <cell r="AF71">
            <v>14664</v>
          </cell>
          <cell r="AG71">
            <v>3492</v>
          </cell>
          <cell r="AH71">
            <v>448</v>
          </cell>
          <cell r="AI71">
            <v>0</v>
          </cell>
          <cell r="AJ71">
            <v>18604</v>
          </cell>
          <cell r="AK71">
            <v>27556</v>
          </cell>
          <cell r="AL71">
            <v>6328</v>
          </cell>
          <cell r="AM71">
            <v>0</v>
          </cell>
          <cell r="AN71">
            <v>6328</v>
          </cell>
          <cell r="AO71">
            <v>33884</v>
          </cell>
          <cell r="AP71">
            <v>9660</v>
          </cell>
          <cell r="AQ71">
            <v>4923</v>
          </cell>
          <cell r="AR71">
            <v>1083</v>
          </cell>
          <cell r="AS71">
            <v>6004</v>
          </cell>
          <cell r="AT71">
            <v>0</v>
          </cell>
          <cell r="AU71">
            <v>21671</v>
          </cell>
          <cell r="AV71">
            <v>21671</v>
          </cell>
          <cell r="AW71">
            <v>3926</v>
          </cell>
          <cell r="AX71">
            <v>0</v>
          </cell>
          <cell r="AY71">
            <v>3926</v>
          </cell>
          <cell r="AZ71">
            <v>6333</v>
          </cell>
          <cell r="BA71">
            <v>146</v>
          </cell>
          <cell r="BB71">
            <v>10405</v>
          </cell>
          <cell r="BC71">
            <v>32076</v>
          </cell>
          <cell r="BD71">
            <v>1808</v>
          </cell>
          <cell r="BE71">
            <v>344</v>
          </cell>
          <cell r="BF71">
            <v>1464</v>
          </cell>
          <cell r="BG71">
            <v>33884</v>
          </cell>
          <cell r="BH71">
            <v>8885</v>
          </cell>
          <cell r="BI71">
            <v>15086</v>
          </cell>
          <cell r="BJ71">
            <v>5462</v>
          </cell>
          <cell r="BK71">
            <v>324</v>
          </cell>
          <cell r="BL71">
            <v>0</v>
          </cell>
          <cell r="BM71">
            <v>20871</v>
          </cell>
          <cell r="BN71">
            <v>29756</v>
          </cell>
          <cell r="BO71">
            <v>6328</v>
          </cell>
          <cell r="BP71">
            <v>0</v>
          </cell>
          <cell r="BQ71">
            <v>6328</v>
          </cell>
          <cell r="BR71">
            <v>36084</v>
          </cell>
          <cell r="BS71">
            <v>9794</v>
          </cell>
          <cell r="BT71">
            <v>5621</v>
          </cell>
          <cell r="BU71">
            <v>854</v>
          </cell>
          <cell r="BV71">
            <v>6004</v>
          </cell>
          <cell r="BW71">
            <v>0</v>
          </cell>
          <cell r="BX71">
            <v>22273</v>
          </cell>
          <cell r="BY71">
            <v>22273</v>
          </cell>
          <cell r="BZ71">
            <v>3750</v>
          </cell>
          <cell r="CA71">
            <v>0</v>
          </cell>
          <cell r="CB71">
            <v>3750</v>
          </cell>
          <cell r="CC71">
            <v>6292</v>
          </cell>
          <cell r="CD71">
            <v>135</v>
          </cell>
          <cell r="CE71">
            <v>10176</v>
          </cell>
          <cell r="CF71">
            <v>32449</v>
          </cell>
          <cell r="CG71">
            <v>3635</v>
          </cell>
          <cell r="CH71">
            <v>2171</v>
          </cell>
          <cell r="CI71">
            <v>1464</v>
          </cell>
          <cell r="CJ71">
            <v>36084</v>
          </cell>
        </row>
        <row r="72">
          <cell r="A72">
            <v>37956</v>
          </cell>
          <cell r="B72">
            <v>9085</v>
          </cell>
          <cell r="C72">
            <v>15666</v>
          </cell>
          <cell r="D72">
            <v>3472</v>
          </cell>
          <cell r="E72">
            <v>580</v>
          </cell>
          <cell r="F72">
            <v>0</v>
          </cell>
          <cell r="G72">
            <v>19719</v>
          </cell>
          <cell r="H72">
            <v>28804</v>
          </cell>
          <cell r="I72">
            <v>6408</v>
          </cell>
          <cell r="J72">
            <v>0</v>
          </cell>
          <cell r="K72">
            <v>6408</v>
          </cell>
          <cell r="L72">
            <v>35212</v>
          </cell>
          <cell r="M72">
            <v>10312</v>
          </cell>
          <cell r="N72">
            <v>4655</v>
          </cell>
          <cell r="O72">
            <v>727</v>
          </cell>
          <cell r="P72">
            <v>6187</v>
          </cell>
          <cell r="Q72">
            <v>0</v>
          </cell>
          <cell r="R72">
            <v>21881</v>
          </cell>
          <cell r="S72">
            <v>21881</v>
          </cell>
          <cell r="T72">
            <v>3770</v>
          </cell>
          <cell r="U72">
            <v>0</v>
          </cell>
          <cell r="V72">
            <v>3770</v>
          </cell>
          <cell r="W72">
            <v>6325</v>
          </cell>
          <cell r="X72">
            <v>147</v>
          </cell>
          <cell r="Y72">
            <v>10241</v>
          </cell>
          <cell r="Z72">
            <v>32123</v>
          </cell>
          <cell r="AA72">
            <v>3089</v>
          </cell>
          <cell r="AB72">
            <v>1616</v>
          </cell>
          <cell r="AC72">
            <v>1473</v>
          </cell>
          <cell r="AD72">
            <v>35212</v>
          </cell>
          <cell r="AE72">
            <v>9078</v>
          </cell>
          <cell r="AF72">
            <v>15037</v>
          </cell>
          <cell r="AG72">
            <v>3506</v>
          </cell>
          <cell r="AH72">
            <v>498</v>
          </cell>
          <cell r="AI72">
            <v>0</v>
          </cell>
          <cell r="AJ72">
            <v>19041</v>
          </cell>
          <cell r="AK72">
            <v>28118</v>
          </cell>
          <cell r="AL72">
            <v>6407</v>
          </cell>
          <cell r="AM72">
            <v>0</v>
          </cell>
          <cell r="AN72">
            <v>6407</v>
          </cell>
          <cell r="AO72">
            <v>34525</v>
          </cell>
          <cell r="AP72">
            <v>9900</v>
          </cell>
          <cell r="AQ72">
            <v>4539</v>
          </cell>
          <cell r="AR72">
            <v>614</v>
          </cell>
          <cell r="AS72">
            <v>6178</v>
          </cell>
          <cell r="AT72">
            <v>0</v>
          </cell>
          <cell r="AU72">
            <v>21231</v>
          </cell>
          <cell r="AV72">
            <v>21231</v>
          </cell>
          <cell r="AW72">
            <v>4457</v>
          </cell>
          <cell r="AX72">
            <v>0</v>
          </cell>
          <cell r="AY72">
            <v>4457</v>
          </cell>
          <cell r="AZ72">
            <v>6397</v>
          </cell>
          <cell r="BA72">
            <v>132</v>
          </cell>
          <cell r="BB72">
            <v>10987</v>
          </cell>
          <cell r="BC72">
            <v>32217</v>
          </cell>
          <cell r="BD72">
            <v>2308</v>
          </cell>
          <cell r="BE72">
            <v>836</v>
          </cell>
          <cell r="BF72">
            <v>1471</v>
          </cell>
          <cell r="BG72">
            <v>34525</v>
          </cell>
          <cell r="BH72">
            <v>9145</v>
          </cell>
          <cell r="BI72">
            <v>14848</v>
          </cell>
          <cell r="BJ72">
            <v>1511</v>
          </cell>
          <cell r="BK72">
            <v>678</v>
          </cell>
          <cell r="BL72">
            <v>0</v>
          </cell>
          <cell r="BM72">
            <v>17038</v>
          </cell>
          <cell r="BN72">
            <v>26183</v>
          </cell>
          <cell r="BO72">
            <v>6407</v>
          </cell>
          <cell r="BP72">
            <v>0</v>
          </cell>
          <cell r="BQ72">
            <v>6407</v>
          </cell>
          <cell r="BR72">
            <v>32590</v>
          </cell>
          <cell r="BS72">
            <v>9974</v>
          </cell>
          <cell r="BT72">
            <v>5385</v>
          </cell>
          <cell r="BU72">
            <v>733</v>
          </cell>
          <cell r="BV72">
            <v>6178</v>
          </cell>
          <cell r="BW72">
            <v>0</v>
          </cell>
          <cell r="BX72">
            <v>22270</v>
          </cell>
          <cell r="BY72">
            <v>22270</v>
          </cell>
          <cell r="BZ72">
            <v>4713</v>
          </cell>
          <cell r="CA72">
            <v>0</v>
          </cell>
          <cell r="CB72">
            <v>4713</v>
          </cell>
          <cell r="CC72">
            <v>6393</v>
          </cell>
          <cell r="CD72">
            <v>137</v>
          </cell>
          <cell r="CE72">
            <v>11243</v>
          </cell>
          <cell r="CF72">
            <v>33513</v>
          </cell>
          <cell r="CG72">
            <v>-923</v>
          </cell>
          <cell r="CH72">
            <v>-2394</v>
          </cell>
          <cell r="CI72">
            <v>1471</v>
          </cell>
          <cell r="CJ72">
            <v>32590</v>
          </cell>
        </row>
        <row r="73">
          <cell r="A73">
            <v>38047</v>
          </cell>
          <cell r="B73">
            <v>9259</v>
          </cell>
          <cell r="C73">
            <v>17095</v>
          </cell>
          <cell r="D73">
            <v>3480</v>
          </cell>
          <cell r="E73">
            <v>820</v>
          </cell>
          <cell r="F73">
            <v>0</v>
          </cell>
          <cell r="G73">
            <v>21395</v>
          </cell>
          <cell r="H73">
            <v>30654</v>
          </cell>
          <cell r="I73">
            <v>6492</v>
          </cell>
          <cell r="J73">
            <v>0</v>
          </cell>
          <cell r="K73">
            <v>6492</v>
          </cell>
          <cell r="L73">
            <v>37145</v>
          </cell>
          <cell r="M73">
            <v>11156</v>
          </cell>
          <cell r="N73">
            <v>4572</v>
          </cell>
          <cell r="O73">
            <v>745</v>
          </cell>
          <cell r="P73">
            <v>6418</v>
          </cell>
          <cell r="Q73">
            <v>0</v>
          </cell>
          <cell r="R73">
            <v>22892</v>
          </cell>
          <cell r="S73">
            <v>22892</v>
          </cell>
          <cell r="T73">
            <v>3358</v>
          </cell>
          <cell r="U73">
            <v>0</v>
          </cell>
          <cell r="V73">
            <v>3358</v>
          </cell>
          <cell r="W73">
            <v>6480</v>
          </cell>
          <cell r="X73">
            <v>150</v>
          </cell>
          <cell r="Y73">
            <v>9987</v>
          </cell>
          <cell r="Z73">
            <v>32879</v>
          </cell>
          <cell r="AA73">
            <v>4267</v>
          </cell>
          <cell r="AB73">
            <v>2775</v>
          </cell>
          <cell r="AC73">
            <v>1492</v>
          </cell>
          <cell r="AD73">
            <v>37145</v>
          </cell>
          <cell r="AE73">
            <v>9300</v>
          </cell>
          <cell r="AF73">
            <v>17518</v>
          </cell>
          <cell r="AG73">
            <v>3589</v>
          </cell>
          <cell r="AH73">
            <v>802</v>
          </cell>
          <cell r="AI73">
            <v>0</v>
          </cell>
          <cell r="AJ73">
            <v>21908</v>
          </cell>
          <cell r="AK73">
            <v>31209</v>
          </cell>
          <cell r="AL73">
            <v>6492</v>
          </cell>
          <cell r="AM73">
            <v>0</v>
          </cell>
          <cell r="AN73">
            <v>6492</v>
          </cell>
          <cell r="AO73">
            <v>37700</v>
          </cell>
          <cell r="AP73">
            <v>11589</v>
          </cell>
          <cell r="AQ73">
            <v>4447</v>
          </cell>
          <cell r="AR73">
            <v>587</v>
          </cell>
          <cell r="AS73">
            <v>6406</v>
          </cell>
          <cell r="AT73">
            <v>0</v>
          </cell>
          <cell r="AU73">
            <v>23029</v>
          </cell>
          <cell r="AV73">
            <v>23029</v>
          </cell>
          <cell r="AW73">
            <v>2949</v>
          </cell>
          <cell r="AX73">
            <v>0</v>
          </cell>
          <cell r="AY73">
            <v>2949</v>
          </cell>
          <cell r="AZ73">
            <v>6418</v>
          </cell>
          <cell r="BA73">
            <v>154</v>
          </cell>
          <cell r="BB73">
            <v>9522</v>
          </cell>
          <cell r="BC73">
            <v>32551</v>
          </cell>
          <cell r="BD73">
            <v>5149</v>
          </cell>
          <cell r="BE73">
            <v>3659</v>
          </cell>
          <cell r="BF73">
            <v>1491</v>
          </cell>
          <cell r="BG73">
            <v>37700</v>
          </cell>
          <cell r="BH73">
            <v>9171</v>
          </cell>
          <cell r="BI73">
            <v>17987</v>
          </cell>
          <cell r="BJ73">
            <v>5356</v>
          </cell>
          <cell r="BK73">
            <v>1210</v>
          </cell>
          <cell r="BL73">
            <v>0</v>
          </cell>
          <cell r="BM73">
            <v>24554</v>
          </cell>
          <cell r="BN73">
            <v>33725</v>
          </cell>
          <cell r="BO73">
            <v>6492</v>
          </cell>
          <cell r="BP73">
            <v>0</v>
          </cell>
          <cell r="BQ73">
            <v>6492</v>
          </cell>
          <cell r="BR73">
            <v>40217</v>
          </cell>
          <cell r="BS73">
            <v>11560</v>
          </cell>
          <cell r="BT73">
            <v>3244</v>
          </cell>
          <cell r="BU73">
            <v>578</v>
          </cell>
          <cell r="BV73">
            <v>6406</v>
          </cell>
          <cell r="BW73">
            <v>0</v>
          </cell>
          <cell r="BX73">
            <v>21789</v>
          </cell>
          <cell r="BY73">
            <v>21789</v>
          </cell>
          <cell r="BZ73">
            <v>2778</v>
          </cell>
          <cell r="CA73">
            <v>0</v>
          </cell>
          <cell r="CB73">
            <v>2778</v>
          </cell>
          <cell r="CC73">
            <v>6520</v>
          </cell>
          <cell r="CD73">
            <v>130</v>
          </cell>
          <cell r="CE73">
            <v>9429</v>
          </cell>
          <cell r="CF73">
            <v>31218</v>
          </cell>
          <cell r="CG73">
            <v>8999</v>
          </cell>
          <cell r="CH73">
            <v>7509</v>
          </cell>
          <cell r="CI73">
            <v>1491</v>
          </cell>
          <cell r="CJ73">
            <v>40217</v>
          </cell>
        </row>
        <row r="74">
          <cell r="A74">
            <v>38139</v>
          </cell>
          <cell r="B74">
            <v>9451</v>
          </cell>
          <cell r="C74">
            <v>18250</v>
          </cell>
          <cell r="D74">
            <v>3622</v>
          </cell>
          <cell r="E74">
            <v>971</v>
          </cell>
          <cell r="F74">
            <v>0</v>
          </cell>
          <cell r="G74">
            <v>22844</v>
          </cell>
          <cell r="H74">
            <v>32294</v>
          </cell>
          <cell r="I74">
            <v>6584</v>
          </cell>
          <cell r="J74">
            <v>0</v>
          </cell>
          <cell r="K74">
            <v>6584</v>
          </cell>
          <cell r="L74">
            <v>38878</v>
          </cell>
          <cell r="M74">
            <v>11840</v>
          </cell>
          <cell r="N74">
            <v>4589</v>
          </cell>
          <cell r="O74">
            <v>947</v>
          </cell>
          <cell r="P74">
            <v>6695</v>
          </cell>
          <cell r="Q74">
            <v>0</v>
          </cell>
          <cell r="R74">
            <v>24072</v>
          </cell>
          <cell r="S74">
            <v>24072</v>
          </cell>
          <cell r="T74">
            <v>3054</v>
          </cell>
          <cell r="U74">
            <v>0</v>
          </cell>
          <cell r="V74">
            <v>3054</v>
          </cell>
          <cell r="W74">
            <v>6786</v>
          </cell>
          <cell r="X74">
            <v>166</v>
          </cell>
          <cell r="Y74">
            <v>10007</v>
          </cell>
          <cell r="Z74">
            <v>34079</v>
          </cell>
          <cell r="AA74">
            <v>4799</v>
          </cell>
          <cell r="AB74">
            <v>3275</v>
          </cell>
          <cell r="AC74">
            <v>1524</v>
          </cell>
          <cell r="AD74">
            <v>38878</v>
          </cell>
          <cell r="AE74">
            <v>9392</v>
          </cell>
          <cell r="AF74">
            <v>18643</v>
          </cell>
          <cell r="AG74">
            <v>3326</v>
          </cell>
          <cell r="AH74">
            <v>1115</v>
          </cell>
          <cell r="AI74">
            <v>0</v>
          </cell>
          <cell r="AJ74">
            <v>23084</v>
          </cell>
          <cell r="AK74">
            <v>32476</v>
          </cell>
          <cell r="AL74">
            <v>6583</v>
          </cell>
          <cell r="AM74">
            <v>0</v>
          </cell>
          <cell r="AN74">
            <v>6583</v>
          </cell>
          <cell r="AO74">
            <v>39059</v>
          </cell>
          <cell r="AP74">
            <v>11808</v>
          </cell>
          <cell r="AQ74">
            <v>4844</v>
          </cell>
          <cell r="AR74">
            <v>978</v>
          </cell>
          <cell r="AS74">
            <v>6701</v>
          </cell>
          <cell r="AT74">
            <v>0</v>
          </cell>
          <cell r="AU74">
            <v>24330</v>
          </cell>
          <cell r="AV74">
            <v>24330</v>
          </cell>
          <cell r="AW74">
            <v>2784</v>
          </cell>
          <cell r="AX74">
            <v>0</v>
          </cell>
          <cell r="AY74">
            <v>2784</v>
          </cell>
          <cell r="AZ74">
            <v>6663</v>
          </cell>
          <cell r="BA74">
            <v>170</v>
          </cell>
          <cell r="BB74">
            <v>9617</v>
          </cell>
          <cell r="BC74">
            <v>33948</v>
          </cell>
          <cell r="BD74">
            <v>5111</v>
          </cell>
          <cell r="BE74">
            <v>3589</v>
          </cell>
          <cell r="BF74">
            <v>1522</v>
          </cell>
          <cell r="BG74">
            <v>39059</v>
          </cell>
          <cell r="BH74">
            <v>9523</v>
          </cell>
          <cell r="BI74">
            <v>17784</v>
          </cell>
          <cell r="BJ74">
            <v>1748</v>
          </cell>
          <cell r="BK74">
            <v>582</v>
          </cell>
          <cell r="BL74">
            <v>0</v>
          </cell>
          <cell r="BM74">
            <v>20114</v>
          </cell>
          <cell r="BN74">
            <v>29637</v>
          </cell>
          <cell r="BO74">
            <v>6583</v>
          </cell>
          <cell r="BP74">
            <v>0</v>
          </cell>
          <cell r="BQ74">
            <v>6583</v>
          </cell>
          <cell r="BR74">
            <v>36220</v>
          </cell>
          <cell r="BS74">
            <v>11587</v>
          </cell>
          <cell r="BT74">
            <v>5221</v>
          </cell>
          <cell r="BU74">
            <v>1087</v>
          </cell>
          <cell r="BV74">
            <v>6701</v>
          </cell>
          <cell r="BW74">
            <v>0</v>
          </cell>
          <cell r="BX74">
            <v>24595</v>
          </cell>
          <cell r="BY74">
            <v>24595</v>
          </cell>
          <cell r="BZ74">
            <v>2928</v>
          </cell>
          <cell r="CA74">
            <v>0</v>
          </cell>
          <cell r="CB74">
            <v>2928</v>
          </cell>
          <cell r="CC74">
            <v>6614</v>
          </cell>
          <cell r="CD74">
            <v>201</v>
          </cell>
          <cell r="CE74">
            <v>9743</v>
          </cell>
          <cell r="CF74">
            <v>34338</v>
          </cell>
          <cell r="CG74">
            <v>1882</v>
          </cell>
          <cell r="CH74">
            <v>359</v>
          </cell>
          <cell r="CI74">
            <v>1522</v>
          </cell>
          <cell r="CJ74">
            <v>36220</v>
          </cell>
        </row>
        <row r="75">
          <cell r="A75">
            <v>38231</v>
          </cell>
          <cell r="B75">
            <v>9691</v>
          </cell>
          <cell r="C75">
            <v>18907</v>
          </cell>
          <cell r="D75">
            <v>3992</v>
          </cell>
          <cell r="E75">
            <v>919</v>
          </cell>
          <cell r="F75">
            <v>0</v>
          </cell>
          <cell r="G75">
            <v>23818</v>
          </cell>
          <cell r="H75">
            <v>33509</v>
          </cell>
          <cell r="I75">
            <v>6677</v>
          </cell>
          <cell r="J75">
            <v>0</v>
          </cell>
          <cell r="K75">
            <v>6677</v>
          </cell>
          <cell r="L75">
            <v>40186</v>
          </cell>
          <cell r="M75">
            <v>12254</v>
          </cell>
          <cell r="N75">
            <v>4651</v>
          </cell>
          <cell r="O75">
            <v>1158</v>
          </cell>
          <cell r="P75">
            <v>6997</v>
          </cell>
          <cell r="Q75">
            <v>0</v>
          </cell>
          <cell r="R75">
            <v>25059</v>
          </cell>
          <cell r="S75">
            <v>25059</v>
          </cell>
          <cell r="T75">
            <v>3233</v>
          </cell>
          <cell r="U75">
            <v>0</v>
          </cell>
          <cell r="V75">
            <v>3233</v>
          </cell>
          <cell r="W75">
            <v>7173</v>
          </cell>
          <cell r="X75">
            <v>163</v>
          </cell>
          <cell r="Y75">
            <v>10569</v>
          </cell>
          <cell r="Z75">
            <v>35628</v>
          </cell>
          <cell r="AA75">
            <v>4558</v>
          </cell>
          <cell r="AB75">
            <v>2998</v>
          </cell>
          <cell r="AC75">
            <v>1560</v>
          </cell>
          <cell r="AD75">
            <v>40186</v>
          </cell>
          <cell r="AE75">
            <v>9674</v>
          </cell>
          <cell r="AF75">
            <v>18428</v>
          </cell>
          <cell r="AG75">
            <v>4102</v>
          </cell>
          <cell r="AH75">
            <v>888</v>
          </cell>
          <cell r="AI75">
            <v>0</v>
          </cell>
          <cell r="AJ75">
            <v>23418</v>
          </cell>
          <cell r="AK75">
            <v>33092</v>
          </cell>
          <cell r="AL75">
            <v>6679</v>
          </cell>
          <cell r="AM75">
            <v>0</v>
          </cell>
          <cell r="AN75">
            <v>6679</v>
          </cell>
          <cell r="AO75">
            <v>39771</v>
          </cell>
          <cell r="AP75">
            <v>12155</v>
          </cell>
          <cell r="AQ75">
            <v>4495</v>
          </cell>
          <cell r="AR75">
            <v>1324</v>
          </cell>
          <cell r="AS75">
            <v>7010</v>
          </cell>
          <cell r="AT75">
            <v>0</v>
          </cell>
          <cell r="AU75">
            <v>24983</v>
          </cell>
          <cell r="AV75">
            <v>24983</v>
          </cell>
          <cell r="AW75">
            <v>3516</v>
          </cell>
          <cell r="AX75">
            <v>0</v>
          </cell>
          <cell r="AY75">
            <v>3516</v>
          </cell>
          <cell r="AZ75">
            <v>7339</v>
          </cell>
          <cell r="BA75">
            <v>182</v>
          </cell>
          <cell r="BB75">
            <v>11037</v>
          </cell>
          <cell r="BC75">
            <v>36020</v>
          </cell>
          <cell r="BD75">
            <v>3751</v>
          </cell>
          <cell r="BE75">
            <v>2187</v>
          </cell>
          <cell r="BF75">
            <v>1564</v>
          </cell>
          <cell r="BG75">
            <v>39771</v>
          </cell>
          <cell r="BH75">
            <v>9606</v>
          </cell>
          <cell r="BI75">
            <v>18951</v>
          </cell>
          <cell r="BJ75">
            <v>6476</v>
          </cell>
          <cell r="BK75">
            <v>854</v>
          </cell>
          <cell r="BL75">
            <v>0</v>
          </cell>
          <cell r="BM75">
            <v>26281</v>
          </cell>
          <cell r="BN75">
            <v>35888</v>
          </cell>
          <cell r="BO75">
            <v>6679</v>
          </cell>
          <cell r="BP75">
            <v>0</v>
          </cell>
          <cell r="BQ75">
            <v>6679</v>
          </cell>
          <cell r="BR75">
            <v>42566</v>
          </cell>
          <cell r="BS75">
            <v>12314</v>
          </cell>
          <cell r="BT75">
            <v>4498</v>
          </cell>
          <cell r="BU75">
            <v>1106</v>
          </cell>
          <cell r="BV75">
            <v>7010</v>
          </cell>
          <cell r="BW75">
            <v>0</v>
          </cell>
          <cell r="BX75">
            <v>24927</v>
          </cell>
          <cell r="BY75">
            <v>24927</v>
          </cell>
          <cell r="BZ75">
            <v>3350</v>
          </cell>
          <cell r="CA75">
            <v>0</v>
          </cell>
          <cell r="CB75">
            <v>3350</v>
          </cell>
          <cell r="CC75">
            <v>7274</v>
          </cell>
          <cell r="CD75">
            <v>170</v>
          </cell>
          <cell r="CE75">
            <v>10794</v>
          </cell>
          <cell r="CF75">
            <v>35721</v>
          </cell>
          <cell r="CG75">
            <v>6845</v>
          </cell>
          <cell r="CH75">
            <v>5281</v>
          </cell>
          <cell r="CI75">
            <v>1564</v>
          </cell>
          <cell r="CJ75">
            <v>42566</v>
          </cell>
        </row>
        <row r="76">
          <cell r="A76">
            <v>38322</v>
          </cell>
          <cell r="B76">
            <v>9924</v>
          </cell>
          <cell r="C76">
            <v>19118</v>
          </cell>
          <cell r="D76">
            <v>4289</v>
          </cell>
          <cell r="E76">
            <v>831</v>
          </cell>
          <cell r="F76">
            <v>0</v>
          </cell>
          <cell r="G76">
            <v>24238</v>
          </cell>
          <cell r="H76">
            <v>34162</v>
          </cell>
          <cell r="I76">
            <v>6771</v>
          </cell>
          <cell r="J76">
            <v>0</v>
          </cell>
          <cell r="K76">
            <v>6771</v>
          </cell>
          <cell r="L76">
            <v>40933</v>
          </cell>
          <cell r="M76">
            <v>12554</v>
          </cell>
          <cell r="N76">
            <v>4743</v>
          </cell>
          <cell r="O76">
            <v>1230</v>
          </cell>
          <cell r="P76">
            <v>7312</v>
          </cell>
          <cell r="Q76">
            <v>0</v>
          </cell>
          <cell r="R76">
            <v>25839</v>
          </cell>
          <cell r="S76">
            <v>25839</v>
          </cell>
          <cell r="T76">
            <v>3892</v>
          </cell>
          <cell r="U76">
            <v>0</v>
          </cell>
          <cell r="V76">
            <v>3892</v>
          </cell>
          <cell r="W76">
            <v>7478</v>
          </cell>
          <cell r="X76">
            <v>159</v>
          </cell>
          <cell r="Y76">
            <v>11529</v>
          </cell>
          <cell r="Z76">
            <v>37368</v>
          </cell>
          <cell r="AA76">
            <v>3564</v>
          </cell>
          <cell r="AB76">
            <v>1969</v>
          </cell>
          <cell r="AC76">
            <v>1595</v>
          </cell>
          <cell r="AD76">
            <v>40933</v>
          </cell>
          <cell r="AE76">
            <v>10014</v>
          </cell>
          <cell r="AF76">
            <v>19321</v>
          </cell>
          <cell r="AG76">
            <v>4406</v>
          </cell>
          <cell r="AH76">
            <v>862</v>
          </cell>
          <cell r="AI76">
            <v>0</v>
          </cell>
          <cell r="AJ76">
            <v>24589</v>
          </cell>
          <cell r="AK76">
            <v>34603</v>
          </cell>
          <cell r="AL76">
            <v>6770</v>
          </cell>
          <cell r="AM76">
            <v>0</v>
          </cell>
          <cell r="AN76">
            <v>6770</v>
          </cell>
          <cell r="AO76">
            <v>41372</v>
          </cell>
          <cell r="AP76">
            <v>12614</v>
          </cell>
          <cell r="AQ76">
            <v>4741</v>
          </cell>
          <cell r="AR76">
            <v>1154</v>
          </cell>
          <cell r="AS76">
            <v>7304</v>
          </cell>
          <cell r="AT76">
            <v>0</v>
          </cell>
          <cell r="AU76">
            <v>25813</v>
          </cell>
          <cell r="AV76">
            <v>25813</v>
          </cell>
          <cell r="AW76">
            <v>3786</v>
          </cell>
          <cell r="AX76">
            <v>0</v>
          </cell>
          <cell r="AY76">
            <v>3786</v>
          </cell>
          <cell r="AZ76">
            <v>7400</v>
          </cell>
          <cell r="BA76">
            <v>135</v>
          </cell>
          <cell r="BB76">
            <v>11322</v>
          </cell>
          <cell r="BC76">
            <v>37134</v>
          </cell>
          <cell r="BD76">
            <v>4238</v>
          </cell>
          <cell r="BE76">
            <v>2642</v>
          </cell>
          <cell r="BF76">
            <v>1595</v>
          </cell>
          <cell r="BG76">
            <v>41372</v>
          </cell>
          <cell r="BH76">
            <v>10078</v>
          </cell>
          <cell r="BI76">
            <v>19197</v>
          </cell>
          <cell r="BJ76">
            <v>1861</v>
          </cell>
          <cell r="BK76">
            <v>1037</v>
          </cell>
          <cell r="BL76">
            <v>0</v>
          </cell>
          <cell r="BM76">
            <v>22095</v>
          </cell>
          <cell r="BN76">
            <v>32172</v>
          </cell>
          <cell r="BO76">
            <v>6770</v>
          </cell>
          <cell r="BP76">
            <v>0</v>
          </cell>
          <cell r="BQ76">
            <v>6770</v>
          </cell>
          <cell r="BR76">
            <v>38942</v>
          </cell>
          <cell r="BS76">
            <v>12712</v>
          </cell>
          <cell r="BT76">
            <v>5525</v>
          </cell>
          <cell r="BU76">
            <v>1290</v>
          </cell>
          <cell r="BV76">
            <v>7304</v>
          </cell>
          <cell r="BW76">
            <v>0</v>
          </cell>
          <cell r="BX76">
            <v>26831</v>
          </cell>
          <cell r="BY76">
            <v>26831</v>
          </cell>
          <cell r="BZ76">
            <v>3969</v>
          </cell>
          <cell r="CA76">
            <v>0</v>
          </cell>
          <cell r="CB76">
            <v>3969</v>
          </cell>
          <cell r="CC76">
            <v>7403</v>
          </cell>
          <cell r="CD76">
            <v>141</v>
          </cell>
          <cell r="CE76">
            <v>11512</v>
          </cell>
          <cell r="CF76">
            <v>38344</v>
          </cell>
          <cell r="CG76">
            <v>598</v>
          </cell>
          <cell r="CH76">
            <v>-997</v>
          </cell>
          <cell r="CI76">
            <v>1595</v>
          </cell>
          <cell r="CJ76">
            <v>38942</v>
          </cell>
        </row>
        <row r="77">
          <cell r="A77">
            <v>38412</v>
          </cell>
          <cell r="B77">
            <v>10134</v>
          </cell>
          <cell r="C77">
            <v>19481</v>
          </cell>
          <cell r="D77">
            <v>4457</v>
          </cell>
          <cell r="E77">
            <v>1008</v>
          </cell>
          <cell r="F77">
            <v>0</v>
          </cell>
          <cell r="G77">
            <v>24946</v>
          </cell>
          <cell r="H77">
            <v>35080</v>
          </cell>
          <cell r="I77">
            <v>6861</v>
          </cell>
          <cell r="J77">
            <v>0</v>
          </cell>
          <cell r="K77">
            <v>6861</v>
          </cell>
          <cell r="L77">
            <v>41941</v>
          </cell>
          <cell r="M77">
            <v>13016</v>
          </cell>
          <cell r="N77">
            <v>4949</v>
          </cell>
          <cell r="O77">
            <v>1151</v>
          </cell>
          <cell r="P77">
            <v>7647</v>
          </cell>
          <cell r="Q77">
            <v>0</v>
          </cell>
          <cell r="R77">
            <v>26763</v>
          </cell>
          <cell r="S77">
            <v>26763</v>
          </cell>
          <cell r="T77">
            <v>4374</v>
          </cell>
          <cell r="U77">
            <v>0</v>
          </cell>
          <cell r="V77">
            <v>4374</v>
          </cell>
          <cell r="W77">
            <v>7475</v>
          </cell>
          <cell r="X77">
            <v>169</v>
          </cell>
          <cell r="Y77">
            <v>12018</v>
          </cell>
          <cell r="Z77">
            <v>38781</v>
          </cell>
          <cell r="AA77">
            <v>3160</v>
          </cell>
          <cell r="AB77">
            <v>1531</v>
          </cell>
          <cell r="AC77">
            <v>1629</v>
          </cell>
          <cell r="AD77">
            <v>41941</v>
          </cell>
          <cell r="AE77">
            <v>10089</v>
          </cell>
          <cell r="AF77">
            <v>19678</v>
          </cell>
          <cell r="AG77">
            <v>4578</v>
          </cell>
          <cell r="AH77">
            <v>658</v>
          </cell>
          <cell r="AI77">
            <v>0</v>
          </cell>
          <cell r="AJ77">
            <v>24913</v>
          </cell>
          <cell r="AK77">
            <v>35002</v>
          </cell>
          <cell r="AL77">
            <v>6861</v>
          </cell>
          <cell r="AM77">
            <v>0</v>
          </cell>
          <cell r="AN77">
            <v>6861</v>
          </cell>
          <cell r="AO77">
            <v>41863</v>
          </cell>
          <cell r="AP77">
            <v>12941</v>
          </cell>
          <cell r="AQ77">
            <v>4967</v>
          </cell>
          <cell r="AR77">
            <v>987</v>
          </cell>
          <cell r="AS77">
            <v>7641</v>
          </cell>
          <cell r="AT77">
            <v>0</v>
          </cell>
          <cell r="AU77">
            <v>26536</v>
          </cell>
          <cell r="AV77">
            <v>26536</v>
          </cell>
          <cell r="AW77">
            <v>4201</v>
          </cell>
          <cell r="AX77">
            <v>0</v>
          </cell>
          <cell r="AY77">
            <v>4201</v>
          </cell>
          <cell r="AZ77">
            <v>7521</v>
          </cell>
          <cell r="BA77">
            <v>163</v>
          </cell>
          <cell r="BB77">
            <v>11886</v>
          </cell>
          <cell r="BC77">
            <v>38422</v>
          </cell>
          <cell r="BD77">
            <v>3441</v>
          </cell>
          <cell r="BE77">
            <v>1813</v>
          </cell>
          <cell r="BF77">
            <v>1628</v>
          </cell>
          <cell r="BG77">
            <v>41863</v>
          </cell>
          <cell r="BH77">
            <v>9951</v>
          </cell>
          <cell r="BI77">
            <v>20200</v>
          </cell>
          <cell r="BJ77">
            <v>6897</v>
          </cell>
          <cell r="BK77">
            <v>1089</v>
          </cell>
          <cell r="BL77">
            <v>0</v>
          </cell>
          <cell r="BM77">
            <v>28186</v>
          </cell>
          <cell r="BN77">
            <v>38136</v>
          </cell>
          <cell r="BO77">
            <v>6861</v>
          </cell>
          <cell r="BP77">
            <v>0</v>
          </cell>
          <cell r="BQ77">
            <v>6861</v>
          </cell>
          <cell r="BR77">
            <v>44997</v>
          </cell>
          <cell r="BS77">
            <v>12910</v>
          </cell>
          <cell r="BT77">
            <v>3786</v>
          </cell>
          <cell r="BU77">
            <v>975</v>
          </cell>
          <cell r="BV77">
            <v>7641</v>
          </cell>
          <cell r="BW77">
            <v>0</v>
          </cell>
          <cell r="BX77">
            <v>25312</v>
          </cell>
          <cell r="BY77">
            <v>25312</v>
          </cell>
          <cell r="BZ77">
            <v>3977</v>
          </cell>
          <cell r="CA77">
            <v>0</v>
          </cell>
          <cell r="CB77">
            <v>3977</v>
          </cell>
          <cell r="CC77">
            <v>7639</v>
          </cell>
          <cell r="CD77">
            <v>140</v>
          </cell>
          <cell r="CE77">
            <v>11756</v>
          </cell>
          <cell r="CF77">
            <v>37068</v>
          </cell>
          <cell r="CG77">
            <v>7929</v>
          </cell>
          <cell r="CH77">
            <v>6301</v>
          </cell>
          <cell r="CI77">
            <v>1628</v>
          </cell>
          <cell r="CJ77">
            <v>44997</v>
          </cell>
        </row>
        <row r="78">
          <cell r="A78">
            <v>38504</v>
          </cell>
          <cell r="B78">
            <v>10340</v>
          </cell>
          <cell r="C78">
            <v>20195</v>
          </cell>
          <cell r="D78">
            <v>4554</v>
          </cell>
          <cell r="E78">
            <v>1182</v>
          </cell>
          <cell r="F78">
            <v>0</v>
          </cell>
          <cell r="G78">
            <v>25931</v>
          </cell>
          <cell r="H78">
            <v>36272</v>
          </cell>
          <cell r="I78">
            <v>6947</v>
          </cell>
          <cell r="J78">
            <v>0</v>
          </cell>
          <cell r="K78">
            <v>6947</v>
          </cell>
          <cell r="L78">
            <v>43219</v>
          </cell>
          <cell r="M78">
            <v>13500</v>
          </cell>
          <cell r="N78">
            <v>5149</v>
          </cell>
          <cell r="O78">
            <v>887</v>
          </cell>
          <cell r="P78">
            <v>8007</v>
          </cell>
          <cell r="Q78">
            <v>0</v>
          </cell>
          <cell r="R78">
            <v>27544</v>
          </cell>
          <cell r="S78">
            <v>27544</v>
          </cell>
          <cell r="T78">
            <v>4517</v>
          </cell>
          <cell r="U78">
            <v>0</v>
          </cell>
          <cell r="V78">
            <v>4517</v>
          </cell>
          <cell r="W78">
            <v>7118</v>
          </cell>
          <cell r="X78">
            <v>198</v>
          </cell>
          <cell r="Y78">
            <v>11833</v>
          </cell>
          <cell r="Z78">
            <v>39377</v>
          </cell>
          <cell r="AA78">
            <v>3842</v>
          </cell>
          <cell r="AB78">
            <v>2179</v>
          </cell>
          <cell r="AC78">
            <v>1663</v>
          </cell>
          <cell r="AD78">
            <v>43219</v>
          </cell>
          <cell r="AE78">
            <v>10317</v>
          </cell>
          <cell r="AF78">
            <v>19551</v>
          </cell>
          <cell r="AG78">
            <v>4166</v>
          </cell>
          <cell r="AH78">
            <v>1438</v>
          </cell>
          <cell r="AI78">
            <v>0</v>
          </cell>
          <cell r="AJ78">
            <v>25155</v>
          </cell>
          <cell r="AK78">
            <v>35472</v>
          </cell>
          <cell r="AL78">
            <v>6953</v>
          </cell>
          <cell r="AM78">
            <v>0</v>
          </cell>
          <cell r="AN78">
            <v>6953</v>
          </cell>
          <cell r="AO78">
            <v>42424</v>
          </cell>
          <cell r="AP78">
            <v>13511</v>
          </cell>
          <cell r="AQ78">
            <v>5197</v>
          </cell>
          <cell r="AR78">
            <v>1202</v>
          </cell>
          <cell r="AS78">
            <v>8012</v>
          </cell>
          <cell r="AT78">
            <v>0</v>
          </cell>
          <cell r="AU78">
            <v>27922</v>
          </cell>
          <cell r="AV78">
            <v>27922</v>
          </cell>
          <cell r="AW78">
            <v>5200</v>
          </cell>
          <cell r="AX78">
            <v>0</v>
          </cell>
          <cell r="AY78">
            <v>5200</v>
          </cell>
          <cell r="AZ78">
            <v>7304</v>
          </cell>
          <cell r="BA78">
            <v>216</v>
          </cell>
          <cell r="BB78">
            <v>12720</v>
          </cell>
          <cell r="BC78">
            <v>40642</v>
          </cell>
          <cell r="BD78">
            <v>1782</v>
          </cell>
          <cell r="BE78">
            <v>120</v>
          </cell>
          <cell r="BF78">
            <v>1663</v>
          </cell>
          <cell r="BG78">
            <v>42424</v>
          </cell>
          <cell r="BH78">
            <v>10465</v>
          </cell>
          <cell r="BI78">
            <v>18588</v>
          </cell>
          <cell r="BJ78">
            <v>2135</v>
          </cell>
          <cell r="BK78">
            <v>789</v>
          </cell>
          <cell r="BL78">
            <v>0</v>
          </cell>
          <cell r="BM78">
            <v>21511</v>
          </cell>
          <cell r="BN78">
            <v>31976</v>
          </cell>
          <cell r="BO78">
            <v>6953</v>
          </cell>
          <cell r="BP78">
            <v>0</v>
          </cell>
          <cell r="BQ78">
            <v>6953</v>
          </cell>
          <cell r="BR78">
            <v>38929</v>
          </cell>
          <cell r="BS78">
            <v>13287</v>
          </cell>
          <cell r="BT78">
            <v>5482</v>
          </cell>
          <cell r="BU78">
            <v>1278</v>
          </cell>
          <cell r="BV78">
            <v>8012</v>
          </cell>
          <cell r="BW78">
            <v>0</v>
          </cell>
          <cell r="BX78">
            <v>28059</v>
          </cell>
          <cell r="BY78">
            <v>28059</v>
          </cell>
          <cell r="BZ78">
            <v>5474</v>
          </cell>
          <cell r="CA78">
            <v>0</v>
          </cell>
          <cell r="CB78">
            <v>5474</v>
          </cell>
          <cell r="CC78">
            <v>7261</v>
          </cell>
          <cell r="CD78">
            <v>246</v>
          </cell>
          <cell r="CE78">
            <v>12981</v>
          </cell>
          <cell r="CF78">
            <v>41040</v>
          </cell>
          <cell r="CG78">
            <v>-2112</v>
          </cell>
          <cell r="CH78">
            <v>-3774</v>
          </cell>
          <cell r="CI78">
            <v>1663</v>
          </cell>
          <cell r="CJ78">
            <v>38929</v>
          </cell>
        </row>
        <row r="79">
          <cell r="A79">
            <v>38596</v>
          </cell>
          <cell r="B79">
            <v>10584</v>
          </cell>
          <cell r="C79">
            <v>21068</v>
          </cell>
          <cell r="D79">
            <v>4816</v>
          </cell>
          <cell r="E79">
            <v>1041</v>
          </cell>
          <cell r="F79">
            <v>0</v>
          </cell>
          <cell r="G79">
            <v>26925</v>
          </cell>
          <cell r="H79">
            <v>37509</v>
          </cell>
          <cell r="I79">
            <v>7031</v>
          </cell>
          <cell r="J79">
            <v>0</v>
          </cell>
          <cell r="K79">
            <v>7031</v>
          </cell>
          <cell r="L79">
            <v>44540</v>
          </cell>
          <cell r="M79">
            <v>13973</v>
          </cell>
          <cell r="N79">
            <v>5448</v>
          </cell>
          <cell r="O79">
            <v>420</v>
          </cell>
          <cell r="P79">
            <v>8383</v>
          </cell>
          <cell r="Q79">
            <v>0</v>
          </cell>
          <cell r="R79">
            <v>28224</v>
          </cell>
          <cell r="S79">
            <v>28224</v>
          </cell>
          <cell r="T79">
            <v>4493</v>
          </cell>
          <cell r="U79">
            <v>0</v>
          </cell>
          <cell r="V79">
            <v>4493</v>
          </cell>
          <cell r="W79">
            <v>6712</v>
          </cell>
          <cell r="X79">
            <v>224</v>
          </cell>
          <cell r="Y79">
            <v>11429</v>
          </cell>
          <cell r="Z79">
            <v>39653</v>
          </cell>
          <cell r="AA79">
            <v>4887</v>
          </cell>
          <cell r="AB79">
            <v>3188</v>
          </cell>
          <cell r="AC79">
            <v>1698</v>
          </cell>
          <cell r="AD79">
            <v>44540</v>
          </cell>
          <cell r="AE79">
            <v>10611</v>
          </cell>
          <cell r="AF79">
            <v>21458</v>
          </cell>
          <cell r="AG79">
            <v>5231</v>
          </cell>
          <cell r="AH79">
            <v>1386</v>
          </cell>
          <cell r="AI79">
            <v>0</v>
          </cell>
          <cell r="AJ79">
            <v>28075</v>
          </cell>
          <cell r="AK79">
            <v>38685</v>
          </cell>
          <cell r="AL79">
            <v>7028</v>
          </cell>
          <cell r="AM79">
            <v>0</v>
          </cell>
          <cell r="AN79">
            <v>7028</v>
          </cell>
          <cell r="AO79">
            <v>45713</v>
          </cell>
          <cell r="AP79">
            <v>14088</v>
          </cell>
          <cell r="AQ79">
            <v>5459</v>
          </cell>
          <cell r="AR79">
            <v>307</v>
          </cell>
          <cell r="AS79">
            <v>8388</v>
          </cell>
          <cell r="AT79">
            <v>0</v>
          </cell>
          <cell r="AU79">
            <v>28242</v>
          </cell>
          <cell r="AV79">
            <v>28242</v>
          </cell>
          <cell r="AW79">
            <v>3949</v>
          </cell>
          <cell r="AX79">
            <v>0</v>
          </cell>
          <cell r="AY79">
            <v>3949</v>
          </cell>
          <cell r="AZ79">
            <v>6526</v>
          </cell>
          <cell r="BA79">
            <v>205</v>
          </cell>
          <cell r="BB79">
            <v>10680</v>
          </cell>
          <cell r="BC79">
            <v>38922</v>
          </cell>
          <cell r="BD79">
            <v>6791</v>
          </cell>
          <cell r="BE79">
            <v>5092</v>
          </cell>
          <cell r="BF79">
            <v>1699</v>
          </cell>
          <cell r="BG79">
            <v>45713</v>
          </cell>
          <cell r="BH79">
            <v>10543</v>
          </cell>
          <cell r="BI79">
            <v>21994</v>
          </cell>
          <cell r="BJ79">
            <v>8313</v>
          </cell>
          <cell r="BK79">
            <v>1446</v>
          </cell>
          <cell r="BL79">
            <v>0</v>
          </cell>
          <cell r="BM79">
            <v>31753</v>
          </cell>
          <cell r="BN79">
            <v>42296</v>
          </cell>
          <cell r="BO79">
            <v>7028</v>
          </cell>
          <cell r="BP79">
            <v>0</v>
          </cell>
          <cell r="BQ79">
            <v>7028</v>
          </cell>
          <cell r="BR79">
            <v>49324</v>
          </cell>
          <cell r="BS79">
            <v>14229</v>
          </cell>
          <cell r="BT79">
            <v>5724</v>
          </cell>
          <cell r="BU79">
            <v>1463</v>
          </cell>
          <cell r="BV79">
            <v>8388</v>
          </cell>
          <cell r="BW79">
            <v>0</v>
          </cell>
          <cell r="BX79">
            <v>29804</v>
          </cell>
          <cell r="BY79">
            <v>29804</v>
          </cell>
          <cell r="BZ79">
            <v>3782</v>
          </cell>
          <cell r="CA79">
            <v>0</v>
          </cell>
          <cell r="CB79">
            <v>3782</v>
          </cell>
          <cell r="CC79">
            <v>6453</v>
          </cell>
          <cell r="CD79">
            <v>197</v>
          </cell>
          <cell r="CE79">
            <v>10433</v>
          </cell>
          <cell r="CF79">
            <v>40237</v>
          </cell>
          <cell r="CG79">
            <v>9087</v>
          </cell>
          <cell r="CH79">
            <v>7388</v>
          </cell>
          <cell r="CI79">
            <v>1699</v>
          </cell>
          <cell r="CJ79">
            <v>49324</v>
          </cell>
        </row>
        <row r="80">
          <cell r="A80">
            <v>38687</v>
          </cell>
          <cell r="B80">
            <v>10905</v>
          </cell>
          <cell r="C80">
            <v>21875</v>
          </cell>
          <cell r="D80">
            <v>5480</v>
          </cell>
          <cell r="E80">
            <v>622</v>
          </cell>
          <cell r="F80">
            <v>0</v>
          </cell>
          <cell r="G80">
            <v>27978</v>
          </cell>
          <cell r="H80">
            <v>38883</v>
          </cell>
          <cell r="I80">
            <v>7122</v>
          </cell>
          <cell r="J80">
            <v>0</v>
          </cell>
          <cell r="K80">
            <v>7122</v>
          </cell>
          <cell r="L80">
            <v>46006</v>
          </cell>
          <cell r="M80">
            <v>14434</v>
          </cell>
          <cell r="N80">
            <v>5749</v>
          </cell>
          <cell r="O80">
            <v>-142</v>
          </cell>
          <cell r="P80">
            <v>8777</v>
          </cell>
          <cell r="Q80">
            <v>0</v>
          </cell>
          <cell r="R80">
            <v>28818</v>
          </cell>
          <cell r="S80">
            <v>28818</v>
          </cell>
          <cell r="T80">
            <v>4646</v>
          </cell>
          <cell r="U80">
            <v>0</v>
          </cell>
          <cell r="V80">
            <v>4646</v>
          </cell>
          <cell r="W80">
            <v>6448</v>
          </cell>
          <cell r="X80">
            <v>218</v>
          </cell>
          <cell r="Y80">
            <v>11312</v>
          </cell>
          <cell r="Z80">
            <v>40130</v>
          </cell>
          <cell r="AA80">
            <v>5876</v>
          </cell>
          <cell r="AB80">
            <v>4143</v>
          </cell>
          <cell r="AC80">
            <v>1733</v>
          </cell>
          <cell r="AD80">
            <v>46006</v>
          </cell>
          <cell r="AE80">
            <v>10886</v>
          </cell>
          <cell r="AF80">
            <v>22179</v>
          </cell>
          <cell r="AG80">
            <v>5150</v>
          </cell>
          <cell r="AH80">
            <v>116</v>
          </cell>
          <cell r="AI80">
            <v>0</v>
          </cell>
          <cell r="AJ80">
            <v>27444</v>
          </cell>
          <cell r="AK80">
            <v>38330</v>
          </cell>
          <cell r="AL80">
            <v>7120</v>
          </cell>
          <cell r="AM80">
            <v>0</v>
          </cell>
          <cell r="AN80">
            <v>7120</v>
          </cell>
          <cell r="AO80">
            <v>45450</v>
          </cell>
          <cell r="AP80">
            <v>14384</v>
          </cell>
          <cell r="AQ80">
            <v>5426</v>
          </cell>
          <cell r="AR80">
            <v>-232</v>
          </cell>
          <cell r="AS80">
            <v>8764</v>
          </cell>
          <cell r="AT80">
            <v>0</v>
          </cell>
          <cell r="AU80">
            <v>28342</v>
          </cell>
          <cell r="AV80">
            <v>28342</v>
          </cell>
          <cell r="AW80">
            <v>4656</v>
          </cell>
          <cell r="AX80">
            <v>0</v>
          </cell>
          <cell r="AY80">
            <v>4656</v>
          </cell>
          <cell r="AZ80">
            <v>6305</v>
          </cell>
          <cell r="BA80">
            <v>242</v>
          </cell>
          <cell r="BB80">
            <v>11203</v>
          </cell>
          <cell r="BC80">
            <v>39545</v>
          </cell>
          <cell r="BD80">
            <v>5905</v>
          </cell>
          <cell r="BE80">
            <v>4171</v>
          </cell>
          <cell r="BF80">
            <v>1733</v>
          </cell>
          <cell r="BG80">
            <v>45450</v>
          </cell>
          <cell r="BH80">
            <v>10941</v>
          </cell>
          <cell r="BI80">
            <v>22213</v>
          </cell>
          <cell r="BJ80">
            <v>2145</v>
          </cell>
          <cell r="BK80">
            <v>295</v>
          </cell>
          <cell r="BL80">
            <v>0</v>
          </cell>
          <cell r="BM80">
            <v>24653</v>
          </cell>
          <cell r="BN80">
            <v>35594</v>
          </cell>
          <cell r="BO80">
            <v>7120</v>
          </cell>
          <cell r="BP80">
            <v>0</v>
          </cell>
          <cell r="BQ80">
            <v>7120</v>
          </cell>
          <cell r="BR80">
            <v>42714</v>
          </cell>
          <cell r="BS80">
            <v>14501</v>
          </cell>
          <cell r="BT80">
            <v>6259</v>
          </cell>
          <cell r="BU80">
            <v>121</v>
          </cell>
          <cell r="BV80">
            <v>8764</v>
          </cell>
          <cell r="BW80">
            <v>0</v>
          </cell>
          <cell r="BX80">
            <v>29645</v>
          </cell>
          <cell r="BY80">
            <v>29645</v>
          </cell>
          <cell r="BZ80">
            <v>4818</v>
          </cell>
          <cell r="CA80">
            <v>0</v>
          </cell>
          <cell r="CB80">
            <v>4818</v>
          </cell>
          <cell r="CC80">
            <v>6318</v>
          </cell>
          <cell r="CD80">
            <v>256</v>
          </cell>
          <cell r="CE80">
            <v>11391</v>
          </cell>
          <cell r="CF80">
            <v>41036</v>
          </cell>
          <cell r="CG80">
            <v>1677</v>
          </cell>
          <cell r="CH80">
            <v>-56</v>
          </cell>
          <cell r="CI80">
            <v>1733</v>
          </cell>
          <cell r="CJ80">
            <v>42714</v>
          </cell>
        </row>
        <row r="81">
          <cell r="A81">
            <v>38777</v>
          </cell>
          <cell r="B81">
            <v>11193</v>
          </cell>
          <cell r="C81">
            <v>22468</v>
          </cell>
          <cell r="D81">
            <v>6474</v>
          </cell>
          <cell r="E81">
            <v>-73</v>
          </cell>
          <cell r="F81">
            <v>0</v>
          </cell>
          <cell r="G81">
            <v>28869</v>
          </cell>
          <cell r="H81">
            <v>40063</v>
          </cell>
          <cell r="I81">
            <v>7230</v>
          </cell>
          <cell r="J81">
            <v>0</v>
          </cell>
          <cell r="K81">
            <v>7230</v>
          </cell>
          <cell r="L81">
            <v>47292</v>
          </cell>
          <cell r="M81">
            <v>15026</v>
          </cell>
          <cell r="N81">
            <v>5932</v>
          </cell>
          <cell r="O81">
            <v>-658</v>
          </cell>
          <cell r="P81">
            <v>9169</v>
          </cell>
          <cell r="Q81">
            <v>0</v>
          </cell>
          <cell r="R81">
            <v>29469</v>
          </cell>
          <cell r="S81">
            <v>29469</v>
          </cell>
          <cell r="T81">
            <v>5375</v>
          </cell>
          <cell r="U81">
            <v>0</v>
          </cell>
          <cell r="V81">
            <v>5375</v>
          </cell>
          <cell r="W81">
            <v>6473</v>
          </cell>
          <cell r="X81">
            <v>192</v>
          </cell>
          <cell r="Y81">
            <v>12039</v>
          </cell>
          <cell r="Z81">
            <v>41509</v>
          </cell>
          <cell r="AA81">
            <v>5784</v>
          </cell>
          <cell r="AB81">
            <v>4017</v>
          </cell>
          <cell r="AC81">
            <v>1767</v>
          </cell>
          <cell r="AD81">
            <v>47292</v>
          </cell>
          <cell r="AE81">
            <v>11154</v>
          </cell>
          <cell r="AF81">
            <v>22268</v>
          </cell>
          <cell r="AG81">
            <v>6238</v>
          </cell>
          <cell r="AH81">
            <v>282</v>
          </cell>
          <cell r="AI81">
            <v>0</v>
          </cell>
          <cell r="AJ81">
            <v>28788</v>
          </cell>
          <cell r="AK81">
            <v>39942</v>
          </cell>
          <cell r="AL81">
            <v>7228</v>
          </cell>
          <cell r="AM81">
            <v>0</v>
          </cell>
          <cell r="AN81">
            <v>7228</v>
          </cell>
          <cell r="AO81">
            <v>47170</v>
          </cell>
          <cell r="AP81">
            <v>15057</v>
          </cell>
          <cell r="AQ81">
            <v>6646</v>
          </cell>
          <cell r="AR81">
            <v>-591</v>
          </cell>
          <cell r="AS81">
            <v>9165</v>
          </cell>
          <cell r="AT81">
            <v>0</v>
          </cell>
          <cell r="AU81">
            <v>30277</v>
          </cell>
          <cell r="AV81">
            <v>30277</v>
          </cell>
          <cell r="AW81">
            <v>5305</v>
          </cell>
          <cell r="AX81">
            <v>0</v>
          </cell>
          <cell r="AY81">
            <v>5305</v>
          </cell>
          <cell r="AZ81">
            <v>6724</v>
          </cell>
          <cell r="BA81">
            <v>193</v>
          </cell>
          <cell r="BB81">
            <v>12223</v>
          </cell>
          <cell r="BC81">
            <v>42500</v>
          </cell>
          <cell r="BD81">
            <v>4670</v>
          </cell>
          <cell r="BE81">
            <v>2902</v>
          </cell>
          <cell r="BF81">
            <v>1767</v>
          </cell>
          <cell r="BG81">
            <v>47170</v>
          </cell>
          <cell r="BH81">
            <v>11007</v>
          </cell>
          <cell r="BI81">
            <v>22790</v>
          </cell>
          <cell r="BJ81">
            <v>9450</v>
          </cell>
          <cell r="BK81">
            <v>1267</v>
          </cell>
          <cell r="BL81">
            <v>0</v>
          </cell>
          <cell r="BM81">
            <v>33507</v>
          </cell>
          <cell r="BN81">
            <v>44513</v>
          </cell>
          <cell r="BO81">
            <v>7228</v>
          </cell>
          <cell r="BP81">
            <v>0</v>
          </cell>
          <cell r="BQ81">
            <v>7228</v>
          </cell>
          <cell r="BR81">
            <v>51741</v>
          </cell>
          <cell r="BS81">
            <v>15034</v>
          </cell>
          <cell r="BT81">
            <v>5297</v>
          </cell>
          <cell r="BU81">
            <v>64</v>
          </cell>
          <cell r="BV81">
            <v>9165</v>
          </cell>
          <cell r="BW81">
            <v>0</v>
          </cell>
          <cell r="BX81">
            <v>29560</v>
          </cell>
          <cell r="BY81">
            <v>29560</v>
          </cell>
          <cell r="BZ81">
            <v>5099</v>
          </cell>
          <cell r="CA81">
            <v>0</v>
          </cell>
          <cell r="CB81">
            <v>5099</v>
          </cell>
          <cell r="CC81">
            <v>6819</v>
          </cell>
          <cell r="CD81">
            <v>170</v>
          </cell>
          <cell r="CE81">
            <v>12088</v>
          </cell>
          <cell r="CF81">
            <v>41648</v>
          </cell>
          <cell r="CG81">
            <v>10093</v>
          </cell>
          <cell r="CH81">
            <v>8326</v>
          </cell>
          <cell r="CI81">
            <v>1767</v>
          </cell>
          <cell r="CJ81">
            <v>51741</v>
          </cell>
        </row>
        <row r="82">
          <cell r="A82">
            <v>38869</v>
          </cell>
          <cell r="B82">
            <v>11425</v>
          </cell>
          <cell r="C82">
            <v>23551</v>
          </cell>
          <cell r="D82">
            <v>7189</v>
          </cell>
          <cell r="E82">
            <v>-191</v>
          </cell>
          <cell r="F82">
            <v>0</v>
          </cell>
          <cell r="G82">
            <v>30549</v>
          </cell>
          <cell r="H82">
            <v>41974</v>
          </cell>
          <cell r="I82">
            <v>7351</v>
          </cell>
          <cell r="J82">
            <v>0</v>
          </cell>
          <cell r="K82">
            <v>7351</v>
          </cell>
          <cell r="L82">
            <v>49325</v>
          </cell>
          <cell r="M82">
            <v>16100</v>
          </cell>
          <cell r="N82">
            <v>6201</v>
          </cell>
          <cell r="O82">
            <v>-915</v>
          </cell>
          <cell r="P82">
            <v>9534</v>
          </cell>
          <cell r="Q82">
            <v>0</v>
          </cell>
          <cell r="R82">
            <v>30921</v>
          </cell>
          <cell r="S82">
            <v>30921</v>
          </cell>
          <cell r="T82">
            <v>6192</v>
          </cell>
          <cell r="U82">
            <v>0</v>
          </cell>
          <cell r="V82">
            <v>6192</v>
          </cell>
          <cell r="W82">
            <v>6684</v>
          </cell>
          <cell r="X82">
            <v>174</v>
          </cell>
          <cell r="Y82">
            <v>13050</v>
          </cell>
          <cell r="Z82">
            <v>43971</v>
          </cell>
          <cell r="AA82">
            <v>5354</v>
          </cell>
          <cell r="AB82">
            <v>3552</v>
          </cell>
          <cell r="AC82">
            <v>1802</v>
          </cell>
          <cell r="AD82">
            <v>49325</v>
          </cell>
          <cell r="AE82">
            <v>11596</v>
          </cell>
          <cell r="AF82">
            <v>23331</v>
          </cell>
          <cell r="AG82">
            <v>7741</v>
          </cell>
          <cell r="AH82">
            <v>-147</v>
          </cell>
          <cell r="AI82">
            <v>0</v>
          </cell>
          <cell r="AJ82">
            <v>30926</v>
          </cell>
          <cell r="AK82">
            <v>42522</v>
          </cell>
          <cell r="AL82">
            <v>7353</v>
          </cell>
          <cell r="AM82">
            <v>0</v>
          </cell>
          <cell r="AN82">
            <v>7353</v>
          </cell>
          <cell r="AO82">
            <v>49875</v>
          </cell>
          <cell r="AP82">
            <v>15928</v>
          </cell>
          <cell r="AQ82">
            <v>5586</v>
          </cell>
          <cell r="AR82">
            <v>-903</v>
          </cell>
          <cell r="AS82">
            <v>9589</v>
          </cell>
          <cell r="AT82">
            <v>0</v>
          </cell>
          <cell r="AU82">
            <v>30201</v>
          </cell>
          <cell r="AV82">
            <v>30201</v>
          </cell>
          <cell r="AW82">
            <v>6248</v>
          </cell>
          <cell r="AX82">
            <v>0</v>
          </cell>
          <cell r="AY82">
            <v>6248</v>
          </cell>
          <cell r="AZ82">
            <v>6467</v>
          </cell>
          <cell r="BA82">
            <v>146</v>
          </cell>
          <cell r="BB82">
            <v>12861</v>
          </cell>
          <cell r="BC82">
            <v>43062</v>
          </cell>
          <cell r="BD82">
            <v>6813</v>
          </cell>
          <cell r="BE82">
            <v>5013</v>
          </cell>
          <cell r="BF82">
            <v>1800</v>
          </cell>
          <cell r="BG82">
            <v>49875</v>
          </cell>
          <cell r="BH82">
            <v>11766</v>
          </cell>
          <cell r="BI82">
            <v>22121</v>
          </cell>
          <cell r="BJ82">
            <v>3926</v>
          </cell>
          <cell r="BK82">
            <v>-2304</v>
          </cell>
          <cell r="BL82">
            <v>0</v>
          </cell>
          <cell r="BM82">
            <v>23743</v>
          </cell>
          <cell r="BN82">
            <v>35510</v>
          </cell>
          <cell r="BO82">
            <v>7353</v>
          </cell>
          <cell r="BP82">
            <v>0</v>
          </cell>
          <cell r="BQ82">
            <v>7353</v>
          </cell>
          <cell r="BR82">
            <v>42862</v>
          </cell>
          <cell r="BS82">
            <v>15687</v>
          </cell>
          <cell r="BT82">
            <v>5769</v>
          </cell>
          <cell r="BU82">
            <v>-3106</v>
          </cell>
          <cell r="BV82">
            <v>9589</v>
          </cell>
          <cell r="BW82">
            <v>0</v>
          </cell>
          <cell r="BX82">
            <v>27940</v>
          </cell>
          <cell r="BY82">
            <v>27940</v>
          </cell>
          <cell r="BZ82">
            <v>6515</v>
          </cell>
          <cell r="CA82">
            <v>0</v>
          </cell>
          <cell r="CB82">
            <v>6515</v>
          </cell>
          <cell r="CC82">
            <v>6443</v>
          </cell>
          <cell r="CD82">
            <v>156</v>
          </cell>
          <cell r="CE82">
            <v>13114</v>
          </cell>
          <cell r="CF82">
            <v>41054</v>
          </cell>
          <cell r="CG82">
            <v>1809</v>
          </cell>
          <cell r="CH82">
            <v>8</v>
          </cell>
          <cell r="CI82">
            <v>1800</v>
          </cell>
          <cell r="CJ82">
            <v>42862</v>
          </cell>
        </row>
        <row r="83">
          <cell r="A83">
            <v>38961</v>
          </cell>
          <cell r="B83">
            <v>11614</v>
          </cell>
          <cell r="C83">
            <v>25663</v>
          </cell>
          <cell r="D83">
            <v>7368</v>
          </cell>
          <cell r="E83">
            <v>337</v>
          </cell>
          <cell r="F83">
            <v>0</v>
          </cell>
          <cell r="G83">
            <v>33367</v>
          </cell>
          <cell r="H83">
            <v>44981</v>
          </cell>
          <cell r="I83">
            <v>7478</v>
          </cell>
          <cell r="J83">
            <v>0</v>
          </cell>
          <cell r="K83">
            <v>7478</v>
          </cell>
          <cell r="L83">
            <v>52459</v>
          </cell>
          <cell r="M83">
            <v>17696</v>
          </cell>
          <cell r="N83">
            <v>6705</v>
          </cell>
          <cell r="O83">
            <v>-1093</v>
          </cell>
          <cell r="P83">
            <v>9891</v>
          </cell>
          <cell r="Q83">
            <v>0</v>
          </cell>
          <cell r="R83">
            <v>33198</v>
          </cell>
          <cell r="S83">
            <v>33198</v>
          </cell>
          <cell r="T83">
            <v>6734</v>
          </cell>
          <cell r="U83">
            <v>0</v>
          </cell>
          <cell r="V83">
            <v>6734</v>
          </cell>
          <cell r="W83">
            <v>6901</v>
          </cell>
          <cell r="X83">
            <v>177</v>
          </cell>
          <cell r="Y83">
            <v>13813</v>
          </cell>
          <cell r="Z83">
            <v>47011</v>
          </cell>
          <cell r="AA83">
            <v>5448</v>
          </cell>
          <cell r="AB83">
            <v>3611</v>
          </cell>
          <cell r="AC83">
            <v>1837</v>
          </cell>
          <cell r="AD83">
            <v>52459</v>
          </cell>
          <cell r="AE83">
            <v>11461</v>
          </cell>
          <cell r="AF83">
            <v>25215</v>
          </cell>
          <cell r="AG83">
            <v>7550</v>
          </cell>
          <cell r="AH83">
            <v>-814</v>
          </cell>
          <cell r="AI83">
            <v>0</v>
          </cell>
          <cell r="AJ83">
            <v>31951</v>
          </cell>
          <cell r="AK83">
            <v>43413</v>
          </cell>
          <cell r="AL83">
            <v>7481</v>
          </cell>
          <cell r="AM83">
            <v>0</v>
          </cell>
          <cell r="AN83">
            <v>7481</v>
          </cell>
          <cell r="AO83">
            <v>50894</v>
          </cell>
          <cell r="AP83">
            <v>17536</v>
          </cell>
          <cell r="AQ83">
            <v>6578</v>
          </cell>
          <cell r="AR83">
            <v>-1318</v>
          </cell>
          <cell r="AS83">
            <v>9866</v>
          </cell>
          <cell r="AT83">
            <v>0</v>
          </cell>
          <cell r="AU83">
            <v>32661</v>
          </cell>
          <cell r="AV83">
            <v>32661</v>
          </cell>
          <cell r="AW83">
            <v>7132</v>
          </cell>
          <cell r="AX83">
            <v>0</v>
          </cell>
          <cell r="AY83">
            <v>7132</v>
          </cell>
          <cell r="AZ83">
            <v>7018</v>
          </cell>
          <cell r="BA83">
            <v>183</v>
          </cell>
          <cell r="BB83">
            <v>14333</v>
          </cell>
          <cell r="BC83">
            <v>46995</v>
          </cell>
          <cell r="BD83">
            <v>3899</v>
          </cell>
          <cell r="BE83">
            <v>2061</v>
          </cell>
          <cell r="BF83">
            <v>1838</v>
          </cell>
          <cell r="BG83">
            <v>50894</v>
          </cell>
          <cell r="BH83">
            <v>11393</v>
          </cell>
          <cell r="BI83">
            <v>25879</v>
          </cell>
          <cell r="BJ83">
            <v>12007</v>
          </cell>
          <cell r="BK83">
            <v>358</v>
          </cell>
          <cell r="BL83">
            <v>0</v>
          </cell>
          <cell r="BM83">
            <v>38244</v>
          </cell>
          <cell r="BN83">
            <v>49637</v>
          </cell>
          <cell r="BO83">
            <v>7481</v>
          </cell>
          <cell r="BP83">
            <v>0</v>
          </cell>
          <cell r="BQ83">
            <v>7481</v>
          </cell>
          <cell r="BR83">
            <v>57119</v>
          </cell>
          <cell r="BS83">
            <v>17683</v>
          </cell>
          <cell r="BT83">
            <v>6795</v>
          </cell>
          <cell r="BU83">
            <v>-147</v>
          </cell>
          <cell r="BV83">
            <v>9866</v>
          </cell>
          <cell r="BW83">
            <v>0</v>
          </cell>
          <cell r="BX83">
            <v>34198</v>
          </cell>
          <cell r="BY83">
            <v>34198</v>
          </cell>
          <cell r="BZ83">
            <v>6884</v>
          </cell>
          <cell r="CA83">
            <v>0</v>
          </cell>
          <cell r="CB83">
            <v>6884</v>
          </cell>
          <cell r="CC83">
            <v>6919</v>
          </cell>
          <cell r="CD83">
            <v>182</v>
          </cell>
          <cell r="CE83">
            <v>13984</v>
          </cell>
          <cell r="CF83">
            <v>48182</v>
          </cell>
          <cell r="CG83">
            <v>8937</v>
          </cell>
          <cell r="CH83">
            <v>7099</v>
          </cell>
          <cell r="CI83">
            <v>1838</v>
          </cell>
          <cell r="CJ83">
            <v>57119</v>
          </cell>
        </row>
        <row r="84">
          <cell r="A84">
            <v>39052</v>
          </cell>
          <cell r="B84">
            <v>11930</v>
          </cell>
          <cell r="C84">
            <v>27804</v>
          </cell>
          <cell r="D84">
            <v>7271</v>
          </cell>
          <cell r="E84">
            <v>750</v>
          </cell>
          <cell r="F84">
            <v>0</v>
          </cell>
          <cell r="G84">
            <v>35825</v>
          </cell>
          <cell r="H84">
            <v>47756</v>
          </cell>
          <cell r="I84">
            <v>7611</v>
          </cell>
          <cell r="J84">
            <v>0</v>
          </cell>
          <cell r="K84">
            <v>7611</v>
          </cell>
          <cell r="L84">
            <v>55367</v>
          </cell>
          <cell r="M84">
            <v>19296</v>
          </cell>
          <cell r="N84">
            <v>7124</v>
          </cell>
          <cell r="O84">
            <v>-1293</v>
          </cell>
          <cell r="P84">
            <v>10293</v>
          </cell>
          <cell r="Q84">
            <v>0</v>
          </cell>
          <cell r="R84">
            <v>35421</v>
          </cell>
          <cell r="S84">
            <v>35421</v>
          </cell>
          <cell r="T84">
            <v>6824</v>
          </cell>
          <cell r="U84">
            <v>0</v>
          </cell>
          <cell r="V84">
            <v>6824</v>
          </cell>
          <cell r="W84">
            <v>7105</v>
          </cell>
          <cell r="X84">
            <v>193</v>
          </cell>
          <cell r="Y84">
            <v>14121</v>
          </cell>
          <cell r="Z84">
            <v>49543</v>
          </cell>
          <cell r="AA84">
            <v>5824</v>
          </cell>
          <cell r="AB84">
            <v>3953</v>
          </cell>
          <cell r="AC84">
            <v>1871</v>
          </cell>
          <cell r="AD84">
            <v>55367</v>
          </cell>
          <cell r="AE84">
            <v>11958</v>
          </cell>
          <cell r="AF84">
            <v>28583</v>
          </cell>
          <cell r="AG84">
            <v>6669</v>
          </cell>
          <cell r="AH84">
            <v>2204</v>
          </cell>
          <cell r="AI84">
            <v>0</v>
          </cell>
          <cell r="AJ84">
            <v>37457</v>
          </cell>
          <cell r="AK84">
            <v>49415</v>
          </cell>
          <cell r="AL84">
            <v>7606</v>
          </cell>
          <cell r="AM84">
            <v>0</v>
          </cell>
          <cell r="AN84">
            <v>7606</v>
          </cell>
          <cell r="AO84">
            <v>57021</v>
          </cell>
          <cell r="AP84">
            <v>19622</v>
          </cell>
          <cell r="AQ84">
            <v>7589</v>
          </cell>
          <cell r="AR84">
            <v>-825</v>
          </cell>
          <cell r="AS84">
            <v>10292</v>
          </cell>
          <cell r="AT84">
            <v>0</v>
          </cell>
          <cell r="AU84">
            <v>36678</v>
          </cell>
          <cell r="AV84">
            <v>36678</v>
          </cell>
          <cell r="AW84">
            <v>6172</v>
          </cell>
          <cell r="AX84">
            <v>0</v>
          </cell>
          <cell r="AY84">
            <v>6172</v>
          </cell>
          <cell r="AZ84">
            <v>7130</v>
          </cell>
          <cell r="BA84">
            <v>210</v>
          </cell>
          <cell r="BB84">
            <v>13513</v>
          </cell>
          <cell r="BC84">
            <v>50191</v>
          </cell>
          <cell r="BD84">
            <v>6830</v>
          </cell>
          <cell r="BE84">
            <v>4959</v>
          </cell>
          <cell r="BF84">
            <v>1871</v>
          </cell>
          <cell r="BG84">
            <v>57021</v>
          </cell>
          <cell r="BH84">
            <v>12006</v>
          </cell>
          <cell r="BI84">
            <v>28746</v>
          </cell>
          <cell r="BJ84">
            <v>2790</v>
          </cell>
          <cell r="BK84">
            <v>2189</v>
          </cell>
          <cell r="BL84">
            <v>0</v>
          </cell>
          <cell r="BM84">
            <v>33725</v>
          </cell>
          <cell r="BN84">
            <v>45730</v>
          </cell>
          <cell r="BO84">
            <v>7606</v>
          </cell>
          <cell r="BP84">
            <v>0</v>
          </cell>
          <cell r="BQ84">
            <v>7606</v>
          </cell>
          <cell r="BR84">
            <v>53337</v>
          </cell>
          <cell r="BS84">
            <v>19754</v>
          </cell>
          <cell r="BT84">
            <v>8556</v>
          </cell>
          <cell r="BU84">
            <v>-460</v>
          </cell>
          <cell r="BV84">
            <v>10292</v>
          </cell>
          <cell r="BW84">
            <v>0</v>
          </cell>
          <cell r="BX84">
            <v>38142</v>
          </cell>
          <cell r="BY84">
            <v>38142</v>
          </cell>
          <cell r="BZ84">
            <v>6330</v>
          </cell>
          <cell r="CA84">
            <v>0</v>
          </cell>
          <cell r="CB84">
            <v>6330</v>
          </cell>
          <cell r="CC84">
            <v>7171</v>
          </cell>
          <cell r="CD84">
            <v>225</v>
          </cell>
          <cell r="CE84">
            <v>13726</v>
          </cell>
          <cell r="CF84">
            <v>51868</v>
          </cell>
          <cell r="CG84">
            <v>1469</v>
          </cell>
          <cell r="CH84">
            <v>-402</v>
          </cell>
          <cell r="CI84">
            <v>1871</v>
          </cell>
          <cell r="CJ84">
            <v>53337</v>
          </cell>
        </row>
        <row r="85">
          <cell r="A85">
            <v>39142</v>
          </cell>
          <cell r="B85">
            <v>12382</v>
          </cell>
          <cell r="C85">
            <v>29302</v>
          </cell>
          <cell r="D85">
            <v>7447</v>
          </cell>
          <cell r="E85">
            <v>650</v>
          </cell>
          <cell r="F85">
            <v>0</v>
          </cell>
          <cell r="G85">
            <v>37400</v>
          </cell>
          <cell r="H85">
            <v>49782</v>
          </cell>
          <cell r="I85">
            <v>7746</v>
          </cell>
          <cell r="J85">
            <v>0</v>
          </cell>
          <cell r="K85">
            <v>7746</v>
          </cell>
          <cell r="L85">
            <v>57528</v>
          </cell>
          <cell r="M85">
            <v>20520</v>
          </cell>
          <cell r="N85">
            <v>7286</v>
          </cell>
          <cell r="O85">
            <v>-1292</v>
          </cell>
          <cell r="P85">
            <v>10883</v>
          </cell>
          <cell r="Q85">
            <v>0</v>
          </cell>
          <cell r="R85">
            <v>37397</v>
          </cell>
          <cell r="S85">
            <v>37397</v>
          </cell>
          <cell r="T85">
            <v>6749</v>
          </cell>
          <cell r="U85">
            <v>0</v>
          </cell>
          <cell r="V85">
            <v>6749</v>
          </cell>
          <cell r="W85">
            <v>7283</v>
          </cell>
          <cell r="X85">
            <v>196</v>
          </cell>
          <cell r="Y85">
            <v>14228</v>
          </cell>
          <cell r="Z85">
            <v>51625</v>
          </cell>
          <cell r="AA85">
            <v>5903</v>
          </cell>
          <cell r="AB85">
            <v>4005</v>
          </cell>
          <cell r="AC85">
            <v>1898</v>
          </cell>
          <cell r="AD85">
            <v>57528</v>
          </cell>
          <cell r="AE85">
            <v>12257</v>
          </cell>
          <cell r="AF85">
            <v>29676</v>
          </cell>
          <cell r="AG85">
            <v>7516</v>
          </cell>
          <cell r="AH85">
            <v>494</v>
          </cell>
          <cell r="AI85">
            <v>0</v>
          </cell>
          <cell r="AJ85">
            <v>37687</v>
          </cell>
          <cell r="AK85">
            <v>49944</v>
          </cell>
          <cell r="AL85">
            <v>7744</v>
          </cell>
          <cell r="AM85">
            <v>0</v>
          </cell>
          <cell r="AN85">
            <v>7744</v>
          </cell>
          <cell r="AO85">
            <v>57688</v>
          </cell>
          <cell r="AP85">
            <v>20680</v>
          </cell>
          <cell r="AQ85">
            <v>7340</v>
          </cell>
          <cell r="AR85">
            <v>-1677</v>
          </cell>
          <cell r="AS85">
            <v>10864</v>
          </cell>
          <cell r="AT85">
            <v>0</v>
          </cell>
          <cell r="AU85">
            <v>37207</v>
          </cell>
          <cell r="AV85">
            <v>37207</v>
          </cell>
          <cell r="AW85">
            <v>7542</v>
          </cell>
          <cell r="AX85">
            <v>0</v>
          </cell>
          <cell r="AY85">
            <v>7542</v>
          </cell>
          <cell r="AZ85">
            <v>7256</v>
          </cell>
          <cell r="BA85">
            <v>189</v>
          </cell>
          <cell r="BB85">
            <v>14988</v>
          </cell>
          <cell r="BC85">
            <v>52194</v>
          </cell>
          <cell r="BD85">
            <v>5494</v>
          </cell>
          <cell r="BE85">
            <v>3595</v>
          </cell>
          <cell r="BF85">
            <v>1899</v>
          </cell>
          <cell r="BG85">
            <v>57688</v>
          </cell>
          <cell r="BH85">
            <v>12098</v>
          </cell>
          <cell r="BI85">
            <v>30148</v>
          </cell>
          <cell r="BJ85">
            <v>11346</v>
          </cell>
          <cell r="BK85">
            <v>1520</v>
          </cell>
          <cell r="BL85">
            <v>0</v>
          </cell>
          <cell r="BM85">
            <v>43014</v>
          </cell>
          <cell r="BN85">
            <v>55112</v>
          </cell>
          <cell r="BO85">
            <v>7744</v>
          </cell>
          <cell r="BP85">
            <v>0</v>
          </cell>
          <cell r="BQ85">
            <v>7744</v>
          </cell>
          <cell r="BR85">
            <v>62856</v>
          </cell>
          <cell r="BS85">
            <v>20664</v>
          </cell>
          <cell r="BT85">
            <v>6098</v>
          </cell>
          <cell r="BU85">
            <v>-920</v>
          </cell>
          <cell r="BV85">
            <v>10864</v>
          </cell>
          <cell r="BW85">
            <v>0</v>
          </cell>
          <cell r="BX85">
            <v>36706</v>
          </cell>
          <cell r="BY85">
            <v>36706</v>
          </cell>
          <cell r="BZ85">
            <v>7336</v>
          </cell>
          <cell r="CA85">
            <v>0</v>
          </cell>
          <cell r="CB85">
            <v>7336</v>
          </cell>
          <cell r="CC85">
            <v>7337</v>
          </cell>
          <cell r="CD85">
            <v>169</v>
          </cell>
          <cell r="CE85">
            <v>14841</v>
          </cell>
          <cell r="CF85">
            <v>51547</v>
          </cell>
          <cell r="CG85">
            <v>11309</v>
          </cell>
          <cell r="CH85">
            <v>9410</v>
          </cell>
          <cell r="CI85">
            <v>1899</v>
          </cell>
          <cell r="CJ85">
            <v>62856</v>
          </cell>
        </row>
        <row r="86">
          <cell r="A86">
            <v>39234</v>
          </cell>
          <cell r="B86">
            <v>12841</v>
          </cell>
          <cell r="C86">
            <v>30583</v>
          </cell>
          <cell r="D86">
            <v>7957</v>
          </cell>
          <cell r="E86">
            <v>167</v>
          </cell>
          <cell r="F86">
            <v>0</v>
          </cell>
          <cell r="G86">
            <v>38707</v>
          </cell>
          <cell r="H86">
            <v>51549</v>
          </cell>
          <cell r="I86">
            <v>7876</v>
          </cell>
          <cell r="J86">
            <v>0</v>
          </cell>
          <cell r="K86">
            <v>7876</v>
          </cell>
          <cell r="L86">
            <v>59425</v>
          </cell>
          <cell r="M86">
            <v>21363</v>
          </cell>
          <cell r="N86">
            <v>6933</v>
          </cell>
          <cell r="O86">
            <v>-1193</v>
          </cell>
          <cell r="P86">
            <v>11708</v>
          </cell>
          <cell r="Q86">
            <v>0</v>
          </cell>
          <cell r="R86">
            <v>38811</v>
          </cell>
          <cell r="S86">
            <v>38811</v>
          </cell>
          <cell r="T86">
            <v>6708</v>
          </cell>
          <cell r="U86">
            <v>0</v>
          </cell>
          <cell r="V86">
            <v>6708</v>
          </cell>
          <cell r="W86">
            <v>7475</v>
          </cell>
          <cell r="X86">
            <v>186</v>
          </cell>
          <cell r="Y86">
            <v>14368</v>
          </cell>
          <cell r="Z86">
            <v>53179</v>
          </cell>
          <cell r="AA86">
            <v>6246</v>
          </cell>
          <cell r="AB86">
            <v>4327</v>
          </cell>
          <cell r="AC86">
            <v>1918</v>
          </cell>
          <cell r="AD86">
            <v>59425</v>
          </cell>
          <cell r="AE86">
            <v>13080</v>
          </cell>
          <cell r="AF86">
            <v>29566</v>
          </cell>
          <cell r="AG86">
            <v>8261</v>
          </cell>
          <cell r="AH86">
            <v>-498</v>
          </cell>
          <cell r="AI86">
            <v>0</v>
          </cell>
          <cell r="AJ86">
            <v>37329</v>
          </cell>
          <cell r="AK86">
            <v>50409</v>
          </cell>
          <cell r="AL86">
            <v>7895</v>
          </cell>
          <cell r="AM86">
            <v>0</v>
          </cell>
          <cell r="AN86">
            <v>7895</v>
          </cell>
          <cell r="AO86">
            <v>58304</v>
          </cell>
          <cell r="AP86">
            <v>21023</v>
          </cell>
          <cell r="AQ86">
            <v>6498</v>
          </cell>
          <cell r="AR86">
            <v>-1328</v>
          </cell>
          <cell r="AS86">
            <v>11592</v>
          </cell>
          <cell r="AT86">
            <v>0</v>
          </cell>
          <cell r="AU86">
            <v>37785</v>
          </cell>
          <cell r="AV86">
            <v>37785</v>
          </cell>
          <cell r="AW86">
            <v>5755</v>
          </cell>
          <cell r="AX86">
            <v>0</v>
          </cell>
          <cell r="AY86">
            <v>5755</v>
          </cell>
          <cell r="AZ86">
            <v>8967</v>
          </cell>
          <cell r="BA86">
            <v>185</v>
          </cell>
          <cell r="BB86">
            <v>14907</v>
          </cell>
          <cell r="BC86">
            <v>52691</v>
          </cell>
          <cell r="BD86">
            <v>5613</v>
          </cell>
          <cell r="BE86">
            <v>3691</v>
          </cell>
          <cell r="BF86">
            <v>1922</v>
          </cell>
          <cell r="BG86">
            <v>58304</v>
          </cell>
          <cell r="BH86">
            <v>13276</v>
          </cell>
          <cell r="BI86">
            <v>28174</v>
          </cell>
          <cell r="BJ86">
            <v>4227</v>
          </cell>
          <cell r="BK86">
            <v>-2693</v>
          </cell>
          <cell r="BL86">
            <v>0</v>
          </cell>
          <cell r="BM86">
            <v>29708</v>
          </cell>
          <cell r="BN86">
            <v>42984</v>
          </cell>
          <cell r="BO86">
            <v>7895</v>
          </cell>
          <cell r="BP86">
            <v>0</v>
          </cell>
          <cell r="BQ86">
            <v>7895</v>
          </cell>
          <cell r="BR86">
            <v>50878</v>
          </cell>
          <cell r="BS86">
            <v>20782</v>
          </cell>
          <cell r="BT86">
            <v>6884</v>
          </cell>
          <cell r="BU86">
            <v>-3654</v>
          </cell>
          <cell r="BV86">
            <v>11592</v>
          </cell>
          <cell r="BW86">
            <v>0</v>
          </cell>
          <cell r="BX86">
            <v>35604</v>
          </cell>
          <cell r="BY86">
            <v>35604</v>
          </cell>
          <cell r="BZ86">
            <v>5954</v>
          </cell>
          <cell r="CA86">
            <v>0</v>
          </cell>
          <cell r="CB86">
            <v>5954</v>
          </cell>
          <cell r="CC86">
            <v>8943</v>
          </cell>
          <cell r="CD86">
            <v>187</v>
          </cell>
          <cell r="CE86">
            <v>15083</v>
          </cell>
          <cell r="CF86">
            <v>50687</v>
          </cell>
          <cell r="CG86">
            <v>192</v>
          </cell>
          <cell r="CH86">
            <v>-1730</v>
          </cell>
          <cell r="CI86">
            <v>1922</v>
          </cell>
          <cell r="CJ86">
            <v>50878</v>
          </cell>
        </row>
        <row r="87">
          <cell r="A87">
            <v>39326</v>
          </cell>
          <cell r="B87">
            <v>13107</v>
          </cell>
          <cell r="C87">
            <v>32140</v>
          </cell>
          <cell r="D87">
            <v>8423</v>
          </cell>
          <cell r="E87">
            <v>-19</v>
          </cell>
          <cell r="F87">
            <v>0</v>
          </cell>
          <cell r="G87">
            <v>40544</v>
          </cell>
          <cell r="H87">
            <v>53650</v>
          </cell>
          <cell r="I87">
            <v>8005</v>
          </cell>
          <cell r="J87">
            <v>0</v>
          </cell>
          <cell r="K87">
            <v>8005</v>
          </cell>
          <cell r="L87">
            <v>61655</v>
          </cell>
          <cell r="M87">
            <v>22079</v>
          </cell>
          <cell r="N87">
            <v>6565</v>
          </cell>
          <cell r="O87">
            <v>-1004</v>
          </cell>
          <cell r="P87">
            <v>12626</v>
          </cell>
          <cell r="Q87">
            <v>0</v>
          </cell>
          <cell r="R87">
            <v>40266</v>
          </cell>
          <cell r="S87">
            <v>40266</v>
          </cell>
          <cell r="T87">
            <v>6520</v>
          </cell>
          <cell r="U87">
            <v>0</v>
          </cell>
          <cell r="V87">
            <v>6520</v>
          </cell>
          <cell r="W87">
            <v>7798</v>
          </cell>
          <cell r="X87">
            <v>185</v>
          </cell>
          <cell r="Y87">
            <v>14503</v>
          </cell>
          <cell r="Z87">
            <v>54768</v>
          </cell>
          <cell r="AA87">
            <v>6887</v>
          </cell>
          <cell r="AB87">
            <v>4952</v>
          </cell>
          <cell r="AC87">
            <v>1935</v>
          </cell>
          <cell r="AD87">
            <v>61655</v>
          </cell>
          <cell r="AE87">
            <v>13006</v>
          </cell>
          <cell r="AF87">
            <v>32518</v>
          </cell>
          <cell r="AG87">
            <v>8149</v>
          </cell>
          <cell r="AH87">
            <v>195</v>
          </cell>
          <cell r="AI87">
            <v>0</v>
          </cell>
          <cell r="AJ87">
            <v>40862</v>
          </cell>
          <cell r="AK87">
            <v>53868</v>
          </cell>
          <cell r="AL87">
            <v>7999</v>
          </cell>
          <cell r="AM87">
            <v>0</v>
          </cell>
          <cell r="AN87">
            <v>7999</v>
          </cell>
          <cell r="AO87">
            <v>61867</v>
          </cell>
          <cell r="AP87">
            <v>22296</v>
          </cell>
          <cell r="AQ87">
            <v>7054</v>
          </cell>
          <cell r="AR87">
            <v>-404</v>
          </cell>
          <cell r="AS87">
            <v>12720</v>
          </cell>
          <cell r="AT87">
            <v>0</v>
          </cell>
          <cell r="AU87">
            <v>41667</v>
          </cell>
          <cell r="AV87">
            <v>41667</v>
          </cell>
          <cell r="AW87">
            <v>7262</v>
          </cell>
          <cell r="AX87">
            <v>0</v>
          </cell>
          <cell r="AY87">
            <v>7262</v>
          </cell>
          <cell r="AZ87">
            <v>7710</v>
          </cell>
          <cell r="BA87">
            <v>186</v>
          </cell>
          <cell r="BB87">
            <v>15158</v>
          </cell>
          <cell r="BC87">
            <v>56825</v>
          </cell>
          <cell r="BD87">
            <v>5042</v>
          </cell>
          <cell r="BE87">
            <v>3110</v>
          </cell>
          <cell r="BF87">
            <v>1932</v>
          </cell>
          <cell r="BG87">
            <v>61867</v>
          </cell>
          <cell r="BH87">
            <v>12934</v>
          </cell>
          <cell r="BI87">
            <v>33398</v>
          </cell>
          <cell r="BJ87">
            <v>12915</v>
          </cell>
          <cell r="BK87">
            <v>1376</v>
          </cell>
          <cell r="BL87">
            <v>0</v>
          </cell>
          <cell r="BM87">
            <v>47689</v>
          </cell>
          <cell r="BN87">
            <v>60622</v>
          </cell>
          <cell r="BO87">
            <v>7999</v>
          </cell>
          <cell r="BP87">
            <v>0</v>
          </cell>
          <cell r="BQ87">
            <v>7999</v>
          </cell>
          <cell r="BR87">
            <v>68621</v>
          </cell>
          <cell r="BS87">
            <v>22402</v>
          </cell>
          <cell r="BT87">
            <v>7111</v>
          </cell>
          <cell r="BU87">
            <v>744</v>
          </cell>
          <cell r="BV87">
            <v>12720</v>
          </cell>
          <cell r="BW87">
            <v>0</v>
          </cell>
          <cell r="BX87">
            <v>42978</v>
          </cell>
          <cell r="BY87">
            <v>42978</v>
          </cell>
          <cell r="BZ87">
            <v>7026</v>
          </cell>
          <cell r="CA87">
            <v>0</v>
          </cell>
          <cell r="CB87">
            <v>7026</v>
          </cell>
          <cell r="CC87">
            <v>7599</v>
          </cell>
          <cell r="CD87">
            <v>190</v>
          </cell>
          <cell r="CE87">
            <v>14815</v>
          </cell>
          <cell r="CF87">
            <v>57793</v>
          </cell>
          <cell r="CG87">
            <v>10828</v>
          </cell>
          <cell r="CH87">
            <v>8896</v>
          </cell>
          <cell r="CI87">
            <v>1932</v>
          </cell>
          <cell r="CJ87">
            <v>68621</v>
          </cell>
        </row>
        <row r="88">
          <cell r="A88">
            <v>39417</v>
          </cell>
          <cell r="B88">
            <v>13255</v>
          </cell>
          <cell r="C88">
            <v>34757</v>
          </cell>
          <cell r="D88">
            <v>8472</v>
          </cell>
          <cell r="E88">
            <v>376</v>
          </cell>
          <cell r="F88">
            <v>0</v>
          </cell>
          <cell r="G88">
            <v>43605</v>
          </cell>
          <cell r="H88">
            <v>56860</v>
          </cell>
          <cell r="I88">
            <v>8154</v>
          </cell>
          <cell r="J88">
            <v>0</v>
          </cell>
          <cell r="K88">
            <v>8154</v>
          </cell>
          <cell r="L88">
            <v>65015</v>
          </cell>
          <cell r="M88">
            <v>23187</v>
          </cell>
          <cell r="N88">
            <v>6437</v>
          </cell>
          <cell r="O88">
            <v>-721</v>
          </cell>
          <cell r="P88">
            <v>13407</v>
          </cell>
          <cell r="Q88">
            <v>0</v>
          </cell>
          <cell r="R88">
            <v>42311</v>
          </cell>
          <cell r="S88">
            <v>42311</v>
          </cell>
          <cell r="T88">
            <v>6033</v>
          </cell>
          <cell r="U88">
            <v>0</v>
          </cell>
          <cell r="V88">
            <v>6033</v>
          </cell>
          <cell r="W88">
            <v>8137</v>
          </cell>
          <cell r="X88">
            <v>192</v>
          </cell>
          <cell r="Y88">
            <v>14362</v>
          </cell>
          <cell r="Z88">
            <v>56673</v>
          </cell>
          <cell r="AA88">
            <v>8342</v>
          </cell>
          <cell r="AB88">
            <v>6387</v>
          </cell>
          <cell r="AC88">
            <v>1955</v>
          </cell>
          <cell r="AD88">
            <v>65015</v>
          </cell>
          <cell r="AE88">
            <v>13365</v>
          </cell>
          <cell r="AF88">
            <v>34761</v>
          </cell>
          <cell r="AG88">
            <v>8620</v>
          </cell>
          <cell r="AH88">
            <v>455</v>
          </cell>
          <cell r="AI88">
            <v>0</v>
          </cell>
          <cell r="AJ88">
            <v>43836</v>
          </cell>
          <cell r="AK88">
            <v>57201</v>
          </cell>
          <cell r="AL88">
            <v>8150</v>
          </cell>
          <cell r="AM88">
            <v>0</v>
          </cell>
          <cell r="AN88">
            <v>8150</v>
          </cell>
          <cell r="AO88">
            <v>65351</v>
          </cell>
          <cell r="AP88">
            <v>23063</v>
          </cell>
          <cell r="AQ88">
            <v>6000</v>
          </cell>
          <cell r="AR88">
            <v>-1373</v>
          </cell>
          <cell r="AS88">
            <v>13448</v>
          </cell>
          <cell r="AT88">
            <v>0</v>
          </cell>
          <cell r="AU88">
            <v>41138</v>
          </cell>
          <cell r="AV88">
            <v>41138</v>
          </cell>
          <cell r="AW88">
            <v>5862</v>
          </cell>
          <cell r="AX88">
            <v>0</v>
          </cell>
          <cell r="AY88">
            <v>5862</v>
          </cell>
          <cell r="AZ88">
            <v>8237</v>
          </cell>
          <cell r="BA88">
            <v>181</v>
          </cell>
          <cell r="BB88">
            <v>14280</v>
          </cell>
          <cell r="BC88">
            <v>55418</v>
          </cell>
          <cell r="BD88">
            <v>9933</v>
          </cell>
          <cell r="BE88">
            <v>7978</v>
          </cell>
          <cell r="BF88">
            <v>1955</v>
          </cell>
          <cell r="BG88">
            <v>65351</v>
          </cell>
          <cell r="BH88">
            <v>13413</v>
          </cell>
          <cell r="BI88">
            <v>34976</v>
          </cell>
          <cell r="BJ88">
            <v>3662</v>
          </cell>
          <cell r="BK88">
            <v>431</v>
          </cell>
          <cell r="BL88">
            <v>0</v>
          </cell>
          <cell r="BM88">
            <v>39070</v>
          </cell>
          <cell r="BN88">
            <v>52482</v>
          </cell>
          <cell r="BO88">
            <v>8150</v>
          </cell>
          <cell r="BP88">
            <v>0</v>
          </cell>
          <cell r="BQ88">
            <v>8150</v>
          </cell>
          <cell r="BR88">
            <v>60632</v>
          </cell>
          <cell r="BS88">
            <v>23210</v>
          </cell>
          <cell r="BT88">
            <v>6730</v>
          </cell>
          <cell r="BU88">
            <v>-939</v>
          </cell>
          <cell r="BV88">
            <v>13448</v>
          </cell>
          <cell r="BW88">
            <v>0</v>
          </cell>
          <cell r="BX88">
            <v>42449</v>
          </cell>
          <cell r="BY88">
            <v>42449</v>
          </cell>
          <cell r="BZ88">
            <v>5978</v>
          </cell>
          <cell r="CA88">
            <v>0</v>
          </cell>
          <cell r="CB88">
            <v>5978</v>
          </cell>
          <cell r="CC88">
            <v>8300</v>
          </cell>
          <cell r="CD88">
            <v>197</v>
          </cell>
          <cell r="CE88">
            <v>14474</v>
          </cell>
          <cell r="CF88">
            <v>56923</v>
          </cell>
          <cell r="CG88">
            <v>3708</v>
          </cell>
          <cell r="CH88">
            <v>1754</v>
          </cell>
          <cell r="CI88">
            <v>1955</v>
          </cell>
          <cell r="CJ88">
            <v>60632</v>
          </cell>
        </row>
        <row r="89">
          <cell r="A89">
            <v>39508</v>
          </cell>
          <cell r="B89">
            <v>13596</v>
          </cell>
          <cell r="C89">
            <v>37174</v>
          </cell>
          <cell r="D89">
            <v>8344</v>
          </cell>
          <cell r="E89">
            <v>533</v>
          </cell>
          <cell r="F89">
            <v>0</v>
          </cell>
          <cell r="G89">
            <v>46051</v>
          </cell>
          <cell r="H89">
            <v>59647</v>
          </cell>
          <cell r="I89">
            <v>8367</v>
          </cell>
          <cell r="J89">
            <v>0</v>
          </cell>
          <cell r="K89">
            <v>8367</v>
          </cell>
          <cell r="L89">
            <v>68014</v>
          </cell>
          <cell r="M89">
            <v>24468</v>
          </cell>
          <cell r="N89">
            <v>6472</v>
          </cell>
          <cell r="O89">
            <v>-626</v>
          </cell>
          <cell r="P89">
            <v>13874</v>
          </cell>
          <cell r="Q89">
            <v>0</v>
          </cell>
          <cell r="R89">
            <v>44188</v>
          </cell>
          <cell r="S89">
            <v>44188</v>
          </cell>
          <cell r="T89">
            <v>5242</v>
          </cell>
          <cell r="U89">
            <v>0</v>
          </cell>
          <cell r="V89">
            <v>5242</v>
          </cell>
          <cell r="W89">
            <v>8350</v>
          </cell>
          <cell r="X89">
            <v>198</v>
          </cell>
          <cell r="Y89">
            <v>13790</v>
          </cell>
          <cell r="Z89">
            <v>57978</v>
          </cell>
          <cell r="AA89">
            <v>10036</v>
          </cell>
          <cell r="AB89">
            <v>8051</v>
          </cell>
          <cell r="AC89">
            <v>1985</v>
          </cell>
          <cell r="AD89">
            <v>68014</v>
          </cell>
          <cell r="AE89">
            <v>13444</v>
          </cell>
          <cell r="AF89">
            <v>36128</v>
          </cell>
          <cell r="AG89">
            <v>8630</v>
          </cell>
          <cell r="AH89">
            <v>570</v>
          </cell>
          <cell r="AI89">
            <v>0</v>
          </cell>
          <cell r="AJ89">
            <v>45328</v>
          </cell>
          <cell r="AK89">
            <v>58772</v>
          </cell>
          <cell r="AL89">
            <v>8359</v>
          </cell>
          <cell r="AM89">
            <v>0</v>
          </cell>
          <cell r="AN89">
            <v>8359</v>
          </cell>
          <cell r="AO89">
            <v>67131</v>
          </cell>
          <cell r="AP89">
            <v>24019</v>
          </cell>
          <cell r="AQ89">
            <v>6588</v>
          </cell>
          <cell r="AR89">
            <v>-297</v>
          </cell>
          <cell r="AS89">
            <v>13899</v>
          </cell>
          <cell r="AT89">
            <v>0</v>
          </cell>
          <cell r="AU89">
            <v>44209</v>
          </cell>
          <cell r="AV89">
            <v>44209</v>
          </cell>
          <cell r="AW89">
            <v>5151</v>
          </cell>
          <cell r="AX89">
            <v>0</v>
          </cell>
          <cell r="AY89">
            <v>5151</v>
          </cell>
          <cell r="AZ89">
            <v>8381</v>
          </cell>
          <cell r="BA89">
            <v>222</v>
          </cell>
          <cell r="BB89">
            <v>13754</v>
          </cell>
          <cell r="BC89">
            <v>57963</v>
          </cell>
          <cell r="BD89">
            <v>9168</v>
          </cell>
          <cell r="BE89">
            <v>7184</v>
          </cell>
          <cell r="BF89">
            <v>1984</v>
          </cell>
          <cell r="BG89">
            <v>67131</v>
          </cell>
          <cell r="BH89">
            <v>13267</v>
          </cell>
          <cell r="BI89">
            <v>36409</v>
          </cell>
          <cell r="BJ89">
            <v>12937</v>
          </cell>
          <cell r="BK89">
            <v>1091</v>
          </cell>
          <cell r="BL89">
            <v>0</v>
          </cell>
          <cell r="BM89">
            <v>50437</v>
          </cell>
          <cell r="BN89">
            <v>63704</v>
          </cell>
          <cell r="BO89">
            <v>8359</v>
          </cell>
          <cell r="BP89">
            <v>0</v>
          </cell>
          <cell r="BQ89">
            <v>8359</v>
          </cell>
          <cell r="BR89">
            <v>72063</v>
          </cell>
          <cell r="BS89">
            <v>24008</v>
          </cell>
          <cell r="BT89">
            <v>5525</v>
          </cell>
          <cell r="BU89">
            <v>518</v>
          </cell>
          <cell r="BV89">
            <v>13899</v>
          </cell>
          <cell r="BW89">
            <v>0</v>
          </cell>
          <cell r="BX89">
            <v>43950</v>
          </cell>
          <cell r="BY89">
            <v>43950</v>
          </cell>
          <cell r="BZ89">
            <v>5095</v>
          </cell>
          <cell r="CA89">
            <v>0</v>
          </cell>
          <cell r="CB89">
            <v>5095</v>
          </cell>
          <cell r="CC89">
            <v>8454</v>
          </cell>
          <cell r="CD89">
            <v>198</v>
          </cell>
          <cell r="CE89">
            <v>13747</v>
          </cell>
          <cell r="CF89">
            <v>57697</v>
          </cell>
          <cell r="CG89">
            <v>14365</v>
          </cell>
          <cell r="CH89">
            <v>12381</v>
          </cell>
          <cell r="CI89">
            <v>1984</v>
          </cell>
          <cell r="CJ89">
            <v>72063</v>
          </cell>
        </row>
        <row r="90">
          <cell r="A90">
            <v>39600</v>
          </cell>
          <cell r="B90">
            <v>14330</v>
          </cell>
          <cell r="C90">
            <v>37879</v>
          </cell>
          <cell r="D90">
            <v>8345</v>
          </cell>
          <cell r="E90">
            <v>319</v>
          </cell>
          <cell r="F90">
            <v>0</v>
          </cell>
          <cell r="G90">
            <v>46543</v>
          </cell>
          <cell r="H90">
            <v>60874</v>
          </cell>
          <cell r="I90">
            <v>8650</v>
          </cell>
          <cell r="J90">
            <v>0</v>
          </cell>
          <cell r="K90">
            <v>8650</v>
          </cell>
          <cell r="L90">
            <v>69524</v>
          </cell>
          <cell r="M90">
            <v>25427</v>
          </cell>
          <cell r="N90">
            <v>6573</v>
          </cell>
          <cell r="O90">
            <v>-618</v>
          </cell>
          <cell r="P90">
            <v>14075</v>
          </cell>
          <cell r="Q90">
            <v>0</v>
          </cell>
          <cell r="R90">
            <v>45458</v>
          </cell>
          <cell r="S90">
            <v>45458</v>
          </cell>
          <cell r="T90">
            <v>4313</v>
          </cell>
          <cell r="U90">
            <v>0</v>
          </cell>
          <cell r="V90">
            <v>4313</v>
          </cell>
          <cell r="W90">
            <v>8456</v>
          </cell>
          <cell r="X90">
            <v>211</v>
          </cell>
          <cell r="Y90">
            <v>12980</v>
          </cell>
          <cell r="Z90">
            <v>58438</v>
          </cell>
          <cell r="AA90">
            <v>11086</v>
          </cell>
          <cell r="AB90">
            <v>9060</v>
          </cell>
          <cell r="AC90">
            <v>2026</v>
          </cell>
          <cell r="AD90">
            <v>69524</v>
          </cell>
          <cell r="AE90">
            <v>14198</v>
          </cell>
          <cell r="AF90">
            <v>40113</v>
          </cell>
          <cell r="AG90">
            <v>7725</v>
          </cell>
          <cell r="AH90">
            <v>339</v>
          </cell>
          <cell r="AI90">
            <v>0</v>
          </cell>
          <cell r="AJ90">
            <v>48177</v>
          </cell>
          <cell r="AK90">
            <v>62375</v>
          </cell>
          <cell r="AL90">
            <v>8627</v>
          </cell>
          <cell r="AM90">
            <v>0</v>
          </cell>
          <cell r="AN90">
            <v>8627</v>
          </cell>
          <cell r="AO90">
            <v>71002</v>
          </cell>
          <cell r="AP90">
            <v>26238</v>
          </cell>
          <cell r="AQ90">
            <v>6617</v>
          </cell>
          <cell r="AR90">
            <v>-394</v>
          </cell>
          <cell r="AS90">
            <v>14075</v>
          </cell>
          <cell r="AT90">
            <v>0</v>
          </cell>
          <cell r="AU90">
            <v>46536</v>
          </cell>
          <cell r="AV90">
            <v>46536</v>
          </cell>
          <cell r="AW90">
            <v>4616</v>
          </cell>
          <cell r="AX90">
            <v>0</v>
          </cell>
          <cell r="AY90">
            <v>4616</v>
          </cell>
          <cell r="AZ90">
            <v>8438</v>
          </cell>
          <cell r="BA90">
            <v>190</v>
          </cell>
          <cell r="BB90">
            <v>13244</v>
          </cell>
          <cell r="BC90">
            <v>59781</v>
          </cell>
          <cell r="BD90">
            <v>11221</v>
          </cell>
          <cell r="BE90">
            <v>9202</v>
          </cell>
          <cell r="BF90">
            <v>2020</v>
          </cell>
          <cell r="BG90">
            <v>71002</v>
          </cell>
          <cell r="BH90">
            <v>14409</v>
          </cell>
          <cell r="BI90">
            <v>38531</v>
          </cell>
          <cell r="BJ90">
            <v>4025</v>
          </cell>
          <cell r="BK90">
            <v>-968</v>
          </cell>
          <cell r="BL90">
            <v>0</v>
          </cell>
          <cell r="BM90">
            <v>41588</v>
          </cell>
          <cell r="BN90">
            <v>55997</v>
          </cell>
          <cell r="BO90">
            <v>8627</v>
          </cell>
          <cell r="BP90">
            <v>0</v>
          </cell>
          <cell r="BQ90">
            <v>8627</v>
          </cell>
          <cell r="BR90">
            <v>64624</v>
          </cell>
          <cell r="BS90">
            <v>26004</v>
          </cell>
          <cell r="BT90">
            <v>7056</v>
          </cell>
          <cell r="BU90">
            <v>-2820</v>
          </cell>
          <cell r="BV90">
            <v>14075</v>
          </cell>
          <cell r="BW90">
            <v>0</v>
          </cell>
          <cell r="BX90">
            <v>44315</v>
          </cell>
          <cell r="BY90">
            <v>44315</v>
          </cell>
          <cell r="BZ90">
            <v>4690</v>
          </cell>
          <cell r="CA90">
            <v>0</v>
          </cell>
          <cell r="CB90">
            <v>4690</v>
          </cell>
          <cell r="CC90">
            <v>8415</v>
          </cell>
          <cell r="CD90">
            <v>187</v>
          </cell>
          <cell r="CE90">
            <v>13291</v>
          </cell>
          <cell r="CF90">
            <v>57606</v>
          </cell>
          <cell r="CG90">
            <v>7018</v>
          </cell>
          <cell r="CH90">
            <v>4998</v>
          </cell>
          <cell r="CI90">
            <v>2020</v>
          </cell>
          <cell r="CJ90">
            <v>64624</v>
          </cell>
        </row>
        <row r="91">
          <cell r="A91">
            <v>39692</v>
          </cell>
          <cell r="B91">
            <v>15323</v>
          </cell>
          <cell r="C91">
            <v>36789</v>
          </cell>
          <cell r="D91">
            <v>8529</v>
          </cell>
          <cell r="E91">
            <v>-112</v>
          </cell>
          <cell r="F91">
            <v>0</v>
          </cell>
          <cell r="G91">
            <v>45206</v>
          </cell>
          <cell r="H91">
            <v>60528</v>
          </cell>
          <cell r="I91">
            <v>8963</v>
          </cell>
          <cell r="J91">
            <v>0</v>
          </cell>
          <cell r="K91">
            <v>8963</v>
          </cell>
          <cell r="L91">
            <v>69491</v>
          </cell>
          <cell r="M91">
            <v>25895</v>
          </cell>
          <cell r="N91">
            <v>6529</v>
          </cell>
          <cell r="O91">
            <v>-497</v>
          </cell>
          <cell r="P91">
            <v>14188</v>
          </cell>
          <cell r="Q91">
            <v>0</v>
          </cell>
          <cell r="R91">
            <v>46115</v>
          </cell>
          <cell r="S91">
            <v>46115</v>
          </cell>
          <cell r="T91">
            <v>3944</v>
          </cell>
          <cell r="U91">
            <v>0</v>
          </cell>
          <cell r="V91">
            <v>3944</v>
          </cell>
          <cell r="W91">
            <v>8513</v>
          </cell>
          <cell r="X91">
            <v>241</v>
          </cell>
          <cell r="Y91">
            <v>12698</v>
          </cell>
          <cell r="Z91">
            <v>58813</v>
          </cell>
          <cell r="AA91">
            <v>10678</v>
          </cell>
          <cell r="AB91">
            <v>8606</v>
          </cell>
          <cell r="AC91">
            <v>2072</v>
          </cell>
          <cell r="AD91">
            <v>69491</v>
          </cell>
          <cell r="AE91">
            <v>15489</v>
          </cell>
          <cell r="AF91">
            <v>35684</v>
          </cell>
          <cell r="AG91">
            <v>8691</v>
          </cell>
          <cell r="AH91">
            <v>-31</v>
          </cell>
          <cell r="AI91">
            <v>0</v>
          </cell>
          <cell r="AJ91">
            <v>44344</v>
          </cell>
          <cell r="AK91">
            <v>59833</v>
          </cell>
          <cell r="AL91">
            <v>8990</v>
          </cell>
          <cell r="AM91">
            <v>0</v>
          </cell>
          <cell r="AN91">
            <v>8990</v>
          </cell>
          <cell r="AO91">
            <v>68823</v>
          </cell>
          <cell r="AP91">
            <v>25412</v>
          </cell>
          <cell r="AQ91">
            <v>6539</v>
          </cell>
          <cell r="AR91">
            <v>-917</v>
          </cell>
          <cell r="AS91">
            <v>14116</v>
          </cell>
          <cell r="AT91">
            <v>0</v>
          </cell>
          <cell r="AU91">
            <v>45151</v>
          </cell>
          <cell r="AV91">
            <v>45151</v>
          </cell>
          <cell r="AW91">
            <v>3364</v>
          </cell>
          <cell r="AX91">
            <v>0</v>
          </cell>
          <cell r="AY91">
            <v>3364</v>
          </cell>
          <cell r="AZ91">
            <v>8436</v>
          </cell>
          <cell r="BA91">
            <v>228</v>
          </cell>
          <cell r="BB91">
            <v>12028</v>
          </cell>
          <cell r="BC91">
            <v>57179</v>
          </cell>
          <cell r="BD91">
            <v>11644</v>
          </cell>
          <cell r="BE91">
            <v>9567</v>
          </cell>
          <cell r="BF91">
            <v>2077</v>
          </cell>
          <cell r="BG91">
            <v>68823</v>
          </cell>
          <cell r="BH91">
            <v>15418</v>
          </cell>
          <cell r="BI91">
            <v>36772</v>
          </cell>
          <cell r="BJ91">
            <v>13681</v>
          </cell>
          <cell r="BK91">
            <v>1120</v>
          </cell>
          <cell r="BL91">
            <v>0</v>
          </cell>
          <cell r="BM91">
            <v>51573</v>
          </cell>
          <cell r="BN91">
            <v>66990</v>
          </cell>
          <cell r="BO91">
            <v>8990</v>
          </cell>
          <cell r="BP91">
            <v>0</v>
          </cell>
          <cell r="BQ91">
            <v>8990</v>
          </cell>
          <cell r="BR91">
            <v>75980</v>
          </cell>
          <cell r="BS91">
            <v>25515</v>
          </cell>
          <cell r="BT91">
            <v>6774</v>
          </cell>
          <cell r="BU91">
            <v>232</v>
          </cell>
          <cell r="BV91">
            <v>14116</v>
          </cell>
          <cell r="BW91">
            <v>0</v>
          </cell>
          <cell r="BX91">
            <v>46637</v>
          </cell>
          <cell r="BY91">
            <v>46637</v>
          </cell>
          <cell r="BZ91">
            <v>3275</v>
          </cell>
          <cell r="CA91">
            <v>0</v>
          </cell>
          <cell r="CB91">
            <v>3275</v>
          </cell>
          <cell r="CC91">
            <v>8324</v>
          </cell>
          <cell r="CD91">
            <v>238</v>
          </cell>
          <cell r="CE91">
            <v>11837</v>
          </cell>
          <cell r="CF91">
            <v>58474</v>
          </cell>
          <cell r="CG91">
            <v>17506</v>
          </cell>
          <cell r="CH91">
            <v>15428</v>
          </cell>
          <cell r="CI91">
            <v>2077</v>
          </cell>
          <cell r="CJ91">
            <v>75980</v>
          </cell>
        </row>
        <row r="92">
          <cell r="A92">
            <v>39783</v>
          </cell>
          <cell r="B92">
            <v>16289</v>
          </cell>
          <cell r="C92">
            <v>34074</v>
          </cell>
          <cell r="D92">
            <v>8543</v>
          </cell>
          <cell r="E92">
            <v>-319</v>
          </cell>
          <cell r="F92">
            <v>0</v>
          </cell>
          <cell r="G92">
            <v>42297</v>
          </cell>
          <cell r="H92">
            <v>58587</v>
          </cell>
          <cell r="I92">
            <v>9253</v>
          </cell>
          <cell r="J92">
            <v>0</v>
          </cell>
          <cell r="K92">
            <v>9253</v>
          </cell>
          <cell r="L92">
            <v>67840</v>
          </cell>
          <cell r="M92">
            <v>25254</v>
          </cell>
          <cell r="N92">
            <v>6063</v>
          </cell>
          <cell r="O92">
            <v>-349</v>
          </cell>
          <cell r="P92">
            <v>14298</v>
          </cell>
          <cell r="Q92">
            <v>0</v>
          </cell>
          <cell r="R92">
            <v>45265</v>
          </cell>
          <cell r="S92">
            <v>45265</v>
          </cell>
          <cell r="T92">
            <v>3959</v>
          </cell>
          <cell r="U92">
            <v>0</v>
          </cell>
          <cell r="V92">
            <v>3959</v>
          </cell>
          <cell r="W92">
            <v>8622</v>
          </cell>
          <cell r="X92">
            <v>258</v>
          </cell>
          <cell r="Y92">
            <v>12839</v>
          </cell>
          <cell r="Z92">
            <v>58104</v>
          </cell>
          <cell r="AA92">
            <v>9736</v>
          </cell>
          <cell r="AB92">
            <v>7625</v>
          </cell>
          <cell r="AC92">
            <v>2111</v>
          </cell>
          <cell r="AD92">
            <v>67840</v>
          </cell>
          <cell r="AE92">
            <v>16193</v>
          </cell>
          <cell r="AF92">
            <v>33922</v>
          </cell>
          <cell r="AG92">
            <v>8875</v>
          </cell>
          <cell r="AH92">
            <v>-433</v>
          </cell>
          <cell r="AI92">
            <v>0</v>
          </cell>
          <cell r="AJ92">
            <v>42364</v>
          </cell>
          <cell r="AK92">
            <v>58557</v>
          </cell>
          <cell r="AL92">
            <v>9258</v>
          </cell>
          <cell r="AM92">
            <v>0</v>
          </cell>
          <cell r="AN92">
            <v>9258</v>
          </cell>
          <cell r="AO92">
            <v>67815</v>
          </cell>
          <cell r="AP92">
            <v>25354</v>
          </cell>
          <cell r="AQ92">
            <v>6279</v>
          </cell>
          <cell r="AR92">
            <v>-251</v>
          </cell>
          <cell r="AS92">
            <v>14291</v>
          </cell>
          <cell r="AT92">
            <v>0</v>
          </cell>
          <cell r="AU92">
            <v>45673</v>
          </cell>
          <cell r="AV92">
            <v>45673</v>
          </cell>
          <cell r="AW92">
            <v>4209</v>
          </cell>
          <cell r="AX92">
            <v>0</v>
          </cell>
          <cell r="AY92">
            <v>4209</v>
          </cell>
          <cell r="AZ92">
            <v>8759</v>
          </cell>
          <cell r="BA92">
            <v>283</v>
          </cell>
          <cell r="BB92">
            <v>13251</v>
          </cell>
          <cell r="BC92">
            <v>58923</v>
          </cell>
          <cell r="BD92">
            <v>8892</v>
          </cell>
          <cell r="BE92">
            <v>6779</v>
          </cell>
          <cell r="BF92">
            <v>2113</v>
          </cell>
          <cell r="BG92">
            <v>67815</v>
          </cell>
          <cell r="BH92">
            <v>16236</v>
          </cell>
          <cell r="BI92">
            <v>33942</v>
          </cell>
          <cell r="BJ92">
            <v>3855</v>
          </cell>
          <cell r="BK92">
            <v>-838</v>
          </cell>
          <cell r="BL92">
            <v>0</v>
          </cell>
          <cell r="BM92">
            <v>36958</v>
          </cell>
          <cell r="BN92">
            <v>53194</v>
          </cell>
          <cell r="BO92">
            <v>9258</v>
          </cell>
          <cell r="BP92">
            <v>0</v>
          </cell>
          <cell r="BQ92">
            <v>9258</v>
          </cell>
          <cell r="BR92">
            <v>62452</v>
          </cell>
          <cell r="BS92">
            <v>25447</v>
          </cell>
          <cell r="BT92">
            <v>6968</v>
          </cell>
          <cell r="BU92">
            <v>195</v>
          </cell>
          <cell r="BV92">
            <v>14291</v>
          </cell>
          <cell r="BW92">
            <v>0</v>
          </cell>
          <cell r="BX92">
            <v>46900</v>
          </cell>
          <cell r="BY92">
            <v>46900</v>
          </cell>
          <cell r="BZ92">
            <v>4312</v>
          </cell>
          <cell r="CA92">
            <v>0</v>
          </cell>
          <cell r="CB92">
            <v>4312</v>
          </cell>
          <cell r="CC92">
            <v>8829</v>
          </cell>
          <cell r="CD92">
            <v>307</v>
          </cell>
          <cell r="CE92">
            <v>13448</v>
          </cell>
          <cell r="CF92">
            <v>60348</v>
          </cell>
          <cell r="CG92">
            <v>2104</v>
          </cell>
          <cell r="CH92">
            <v>-9</v>
          </cell>
          <cell r="CI92">
            <v>2113</v>
          </cell>
          <cell r="CJ92">
            <v>62452</v>
          </cell>
        </row>
        <row r="93">
          <cell r="A93">
            <v>39873</v>
          </cell>
          <cell r="B93">
            <v>16834</v>
          </cell>
          <cell r="C93">
            <v>31200</v>
          </cell>
          <cell r="D93">
            <v>8053</v>
          </cell>
          <cell r="E93">
            <v>-80</v>
          </cell>
          <cell r="F93">
            <v>0</v>
          </cell>
          <cell r="G93">
            <v>39173</v>
          </cell>
          <cell r="H93">
            <v>56007</v>
          </cell>
          <cell r="I93">
            <v>9490</v>
          </cell>
          <cell r="J93">
            <v>0</v>
          </cell>
          <cell r="K93">
            <v>9490</v>
          </cell>
          <cell r="L93">
            <v>65497</v>
          </cell>
          <cell r="M93">
            <v>23898</v>
          </cell>
          <cell r="N93">
            <v>5661</v>
          </cell>
          <cell r="O93">
            <v>186</v>
          </cell>
          <cell r="P93">
            <v>14303</v>
          </cell>
          <cell r="Q93">
            <v>0</v>
          </cell>
          <cell r="R93">
            <v>44048</v>
          </cell>
          <cell r="S93">
            <v>44048</v>
          </cell>
          <cell r="T93">
            <v>4240</v>
          </cell>
          <cell r="U93">
            <v>0</v>
          </cell>
          <cell r="V93">
            <v>4240</v>
          </cell>
          <cell r="W93">
            <v>8827</v>
          </cell>
          <cell r="X93">
            <v>266</v>
          </cell>
          <cell r="Y93">
            <v>13333</v>
          </cell>
          <cell r="Z93">
            <v>57382</v>
          </cell>
          <cell r="AA93">
            <v>8115</v>
          </cell>
          <cell r="AB93">
            <v>5983</v>
          </cell>
          <cell r="AC93">
            <v>2132</v>
          </cell>
          <cell r="AD93">
            <v>65497</v>
          </cell>
          <cell r="AE93">
            <v>16980</v>
          </cell>
          <cell r="AF93">
            <v>32131</v>
          </cell>
          <cell r="AG93">
            <v>8141</v>
          </cell>
          <cell r="AH93">
            <v>-532</v>
          </cell>
          <cell r="AI93">
            <v>0</v>
          </cell>
          <cell r="AJ93">
            <v>39740</v>
          </cell>
          <cell r="AK93">
            <v>56720</v>
          </cell>
          <cell r="AL93">
            <v>9491</v>
          </cell>
          <cell r="AM93">
            <v>0</v>
          </cell>
          <cell r="AN93">
            <v>9491</v>
          </cell>
          <cell r="AO93">
            <v>66211</v>
          </cell>
          <cell r="AP93">
            <v>24703</v>
          </cell>
          <cell r="AQ93">
            <v>5441</v>
          </cell>
          <cell r="AR93">
            <v>459</v>
          </cell>
          <cell r="AS93">
            <v>14339</v>
          </cell>
          <cell r="AT93">
            <v>0</v>
          </cell>
          <cell r="AU93">
            <v>44943</v>
          </cell>
          <cell r="AV93">
            <v>44943</v>
          </cell>
          <cell r="AW93">
            <v>4378</v>
          </cell>
          <cell r="AX93">
            <v>0</v>
          </cell>
          <cell r="AY93">
            <v>4378</v>
          </cell>
          <cell r="AZ93">
            <v>9762</v>
          </cell>
          <cell r="BA93">
            <v>284</v>
          </cell>
          <cell r="BB93">
            <v>14423</v>
          </cell>
          <cell r="BC93">
            <v>59366</v>
          </cell>
          <cell r="BD93">
            <v>6845</v>
          </cell>
          <cell r="BE93">
            <v>4711</v>
          </cell>
          <cell r="BF93">
            <v>2134</v>
          </cell>
          <cell r="BG93">
            <v>66211</v>
          </cell>
          <cell r="BH93">
            <v>16761</v>
          </cell>
          <cell r="BI93">
            <v>32147</v>
          </cell>
          <cell r="BJ93">
            <v>12087</v>
          </cell>
          <cell r="BK93">
            <v>79</v>
          </cell>
          <cell r="BL93">
            <v>0</v>
          </cell>
          <cell r="BM93">
            <v>44313</v>
          </cell>
          <cell r="BN93">
            <v>61074</v>
          </cell>
          <cell r="BO93">
            <v>9491</v>
          </cell>
          <cell r="BP93">
            <v>0</v>
          </cell>
          <cell r="BQ93">
            <v>9491</v>
          </cell>
          <cell r="BR93">
            <v>70565</v>
          </cell>
          <cell r="BS93">
            <v>24695</v>
          </cell>
          <cell r="BT93">
            <v>4520</v>
          </cell>
          <cell r="BU93">
            <v>688</v>
          </cell>
          <cell r="BV93">
            <v>14339</v>
          </cell>
          <cell r="BW93">
            <v>0</v>
          </cell>
          <cell r="BX93">
            <v>44243</v>
          </cell>
          <cell r="BY93">
            <v>44243</v>
          </cell>
          <cell r="BZ93">
            <v>4334</v>
          </cell>
          <cell r="CA93">
            <v>0</v>
          </cell>
          <cell r="CB93">
            <v>4334</v>
          </cell>
          <cell r="CC93">
            <v>9838</v>
          </cell>
          <cell r="CD93">
            <v>253</v>
          </cell>
          <cell r="CE93">
            <v>14426</v>
          </cell>
          <cell r="CF93">
            <v>58668</v>
          </cell>
          <cell r="CG93">
            <v>11896</v>
          </cell>
          <cell r="CH93">
            <v>9763</v>
          </cell>
          <cell r="CI93">
            <v>2134</v>
          </cell>
          <cell r="CJ93">
            <v>70565</v>
          </cell>
        </row>
        <row r="94">
          <cell r="A94">
            <v>39965</v>
          </cell>
          <cell r="B94">
            <v>16825</v>
          </cell>
          <cell r="C94">
            <v>29357</v>
          </cell>
          <cell r="D94">
            <v>7389</v>
          </cell>
          <cell r="E94">
            <v>159</v>
          </cell>
          <cell r="F94">
            <v>0</v>
          </cell>
          <cell r="G94">
            <v>36906</v>
          </cell>
          <cell r="H94">
            <v>53730</v>
          </cell>
          <cell r="I94">
            <v>9685</v>
          </cell>
          <cell r="J94">
            <v>0</v>
          </cell>
          <cell r="K94">
            <v>9685</v>
          </cell>
          <cell r="L94">
            <v>63415</v>
          </cell>
          <cell r="M94">
            <v>22502</v>
          </cell>
          <cell r="N94">
            <v>5523</v>
          </cell>
          <cell r="O94">
            <v>965</v>
          </cell>
          <cell r="P94">
            <v>14097</v>
          </cell>
          <cell r="Q94">
            <v>0</v>
          </cell>
          <cell r="R94">
            <v>43087</v>
          </cell>
          <cell r="S94">
            <v>43087</v>
          </cell>
          <cell r="T94">
            <v>4459</v>
          </cell>
          <cell r="U94">
            <v>0</v>
          </cell>
          <cell r="V94">
            <v>4459</v>
          </cell>
          <cell r="W94">
            <v>9109</v>
          </cell>
          <cell r="X94">
            <v>266</v>
          </cell>
          <cell r="Y94">
            <v>13834</v>
          </cell>
          <cell r="Z94">
            <v>56921</v>
          </cell>
          <cell r="AA94">
            <v>6494</v>
          </cell>
          <cell r="AB94">
            <v>4359</v>
          </cell>
          <cell r="AC94">
            <v>2135</v>
          </cell>
          <cell r="AD94">
            <v>63415</v>
          </cell>
          <cell r="AE94">
            <v>16952</v>
          </cell>
          <cell r="AF94">
            <v>28023</v>
          </cell>
          <cell r="AG94">
            <v>7001</v>
          </cell>
          <cell r="AH94">
            <v>808</v>
          </cell>
          <cell r="AI94">
            <v>0</v>
          </cell>
          <cell r="AJ94">
            <v>35832</v>
          </cell>
          <cell r="AK94">
            <v>52783</v>
          </cell>
          <cell r="AL94">
            <v>9688</v>
          </cell>
          <cell r="AM94">
            <v>0</v>
          </cell>
          <cell r="AN94">
            <v>9688</v>
          </cell>
          <cell r="AO94">
            <v>62471</v>
          </cell>
          <cell r="AP94">
            <v>21280</v>
          </cell>
          <cell r="AQ94">
            <v>5283</v>
          </cell>
          <cell r="AR94">
            <v>342</v>
          </cell>
          <cell r="AS94">
            <v>14233</v>
          </cell>
          <cell r="AT94">
            <v>0</v>
          </cell>
          <cell r="AU94">
            <v>41138</v>
          </cell>
          <cell r="AV94">
            <v>41138</v>
          </cell>
          <cell r="AW94">
            <v>4270</v>
          </cell>
          <cell r="AX94">
            <v>0</v>
          </cell>
          <cell r="AY94">
            <v>4270</v>
          </cell>
          <cell r="AZ94">
            <v>9127</v>
          </cell>
          <cell r="BA94">
            <v>199</v>
          </cell>
          <cell r="BB94">
            <v>13596</v>
          </cell>
          <cell r="BC94">
            <v>54734</v>
          </cell>
          <cell r="BD94">
            <v>7737</v>
          </cell>
          <cell r="BE94">
            <v>5598</v>
          </cell>
          <cell r="BF94">
            <v>2139</v>
          </cell>
          <cell r="BG94">
            <v>62471</v>
          </cell>
          <cell r="BH94">
            <v>17199</v>
          </cell>
          <cell r="BI94">
            <v>27277</v>
          </cell>
          <cell r="BJ94">
            <v>3730</v>
          </cell>
          <cell r="BK94">
            <v>-529</v>
          </cell>
          <cell r="BL94">
            <v>0</v>
          </cell>
          <cell r="BM94">
            <v>30478</v>
          </cell>
          <cell r="BN94">
            <v>47677</v>
          </cell>
          <cell r="BO94">
            <v>9688</v>
          </cell>
          <cell r="BP94">
            <v>0</v>
          </cell>
          <cell r="BQ94">
            <v>9688</v>
          </cell>
          <cell r="BR94">
            <v>57365</v>
          </cell>
          <cell r="BS94">
            <v>21176</v>
          </cell>
          <cell r="BT94">
            <v>5788</v>
          </cell>
          <cell r="BU94">
            <v>-310</v>
          </cell>
          <cell r="BV94">
            <v>14233</v>
          </cell>
          <cell r="BW94">
            <v>0</v>
          </cell>
          <cell r="BX94">
            <v>40887</v>
          </cell>
          <cell r="BY94">
            <v>40887</v>
          </cell>
          <cell r="BZ94">
            <v>4297</v>
          </cell>
          <cell r="CA94">
            <v>0</v>
          </cell>
          <cell r="CB94">
            <v>4297</v>
          </cell>
          <cell r="CC94">
            <v>9088</v>
          </cell>
          <cell r="CD94">
            <v>195</v>
          </cell>
          <cell r="CE94">
            <v>13580</v>
          </cell>
          <cell r="CF94">
            <v>54467</v>
          </cell>
          <cell r="CG94">
            <v>2898</v>
          </cell>
          <cell r="CH94">
            <v>759</v>
          </cell>
          <cell r="CI94">
            <v>2139</v>
          </cell>
          <cell r="CJ94">
            <v>57365</v>
          </cell>
        </row>
        <row r="95">
          <cell r="A95">
            <v>40057</v>
          </cell>
          <cell r="B95">
            <v>16561</v>
          </cell>
          <cell r="C95">
            <v>28530</v>
          </cell>
          <cell r="D95">
            <v>7157</v>
          </cell>
          <cell r="E95">
            <v>58</v>
          </cell>
          <cell r="F95">
            <v>0</v>
          </cell>
          <cell r="G95">
            <v>35744</v>
          </cell>
          <cell r="H95">
            <v>52305</v>
          </cell>
          <cell r="I95">
            <v>9870</v>
          </cell>
          <cell r="J95">
            <v>0</v>
          </cell>
          <cell r="K95">
            <v>9870</v>
          </cell>
          <cell r="L95">
            <v>62176</v>
          </cell>
          <cell r="M95">
            <v>21560</v>
          </cell>
          <cell r="N95">
            <v>5722</v>
          </cell>
          <cell r="O95">
            <v>1682</v>
          </cell>
          <cell r="P95">
            <v>13775</v>
          </cell>
          <cell r="Q95">
            <v>0</v>
          </cell>
          <cell r="R95">
            <v>42738</v>
          </cell>
          <cell r="S95">
            <v>42738</v>
          </cell>
          <cell r="T95">
            <v>4415</v>
          </cell>
          <cell r="U95">
            <v>0</v>
          </cell>
          <cell r="V95">
            <v>4415</v>
          </cell>
          <cell r="W95">
            <v>9401</v>
          </cell>
          <cell r="X95">
            <v>259</v>
          </cell>
          <cell r="Y95">
            <v>14075</v>
          </cell>
          <cell r="Z95">
            <v>56813</v>
          </cell>
          <cell r="AA95">
            <v>5362</v>
          </cell>
          <cell r="AB95">
            <v>3230</v>
          </cell>
          <cell r="AC95">
            <v>2132</v>
          </cell>
          <cell r="AD95">
            <v>62176</v>
          </cell>
          <cell r="AE95">
            <v>16484</v>
          </cell>
          <cell r="AF95">
            <v>29279</v>
          </cell>
          <cell r="AG95">
            <v>7161</v>
          </cell>
          <cell r="AH95">
            <v>154</v>
          </cell>
          <cell r="AI95">
            <v>0</v>
          </cell>
          <cell r="AJ95">
            <v>36594</v>
          </cell>
          <cell r="AK95">
            <v>53078</v>
          </cell>
          <cell r="AL95">
            <v>9860</v>
          </cell>
          <cell r="AM95">
            <v>0</v>
          </cell>
          <cell r="AN95">
            <v>9860</v>
          </cell>
          <cell r="AO95">
            <v>62938</v>
          </cell>
          <cell r="AP95">
            <v>22244</v>
          </cell>
          <cell r="AQ95">
            <v>10804</v>
          </cell>
          <cell r="AR95">
            <v>2137</v>
          </cell>
          <cell r="AS95">
            <v>13664</v>
          </cell>
          <cell r="AT95">
            <v>0</v>
          </cell>
          <cell r="AU95">
            <v>48848</v>
          </cell>
          <cell r="AV95">
            <v>48848</v>
          </cell>
          <cell r="AW95">
            <v>4606</v>
          </cell>
          <cell r="AX95">
            <v>0</v>
          </cell>
          <cell r="AY95">
            <v>4606</v>
          </cell>
          <cell r="AZ95">
            <v>9502</v>
          </cell>
          <cell r="BA95">
            <v>326</v>
          </cell>
          <cell r="BB95">
            <v>14434</v>
          </cell>
          <cell r="BC95">
            <v>63283</v>
          </cell>
          <cell r="BD95">
            <v>-345</v>
          </cell>
          <cell r="BE95">
            <v>-2471</v>
          </cell>
          <cell r="BF95">
            <v>2126</v>
          </cell>
          <cell r="BG95">
            <v>62938</v>
          </cell>
          <cell r="BH95">
            <v>16418</v>
          </cell>
          <cell r="BI95">
            <v>30142</v>
          </cell>
          <cell r="BJ95">
            <v>11208</v>
          </cell>
          <cell r="BK95">
            <v>1229</v>
          </cell>
          <cell r="BL95">
            <v>0</v>
          </cell>
          <cell r="BM95">
            <v>42579</v>
          </cell>
          <cell r="BN95">
            <v>58997</v>
          </cell>
          <cell r="BO95">
            <v>9860</v>
          </cell>
          <cell r="BP95">
            <v>0</v>
          </cell>
          <cell r="BQ95">
            <v>9860</v>
          </cell>
          <cell r="BR95">
            <v>68856</v>
          </cell>
          <cell r="BS95">
            <v>22288</v>
          </cell>
          <cell r="BT95">
            <v>10849</v>
          </cell>
          <cell r="BU95">
            <v>2262</v>
          </cell>
          <cell r="BV95">
            <v>13664</v>
          </cell>
          <cell r="BW95">
            <v>0</v>
          </cell>
          <cell r="BX95">
            <v>49064</v>
          </cell>
          <cell r="BY95">
            <v>49064</v>
          </cell>
          <cell r="BZ95">
            <v>4504</v>
          </cell>
          <cell r="CA95">
            <v>0</v>
          </cell>
          <cell r="CB95">
            <v>4504</v>
          </cell>
          <cell r="CC95">
            <v>9409</v>
          </cell>
          <cell r="CD95">
            <v>340</v>
          </cell>
          <cell r="CE95">
            <v>14253</v>
          </cell>
          <cell r="CF95">
            <v>63316</v>
          </cell>
          <cell r="CG95">
            <v>5540</v>
          </cell>
          <cell r="CH95">
            <v>3414</v>
          </cell>
          <cell r="CI95">
            <v>2126</v>
          </cell>
          <cell r="CJ95">
            <v>68856</v>
          </cell>
        </row>
        <row r="96">
          <cell r="A96">
            <v>40148</v>
          </cell>
          <cell r="B96">
            <v>16470</v>
          </cell>
          <cell r="C96">
            <v>29510</v>
          </cell>
          <cell r="D96">
            <v>7454</v>
          </cell>
          <cell r="E96">
            <v>-235</v>
          </cell>
          <cell r="F96">
            <v>0</v>
          </cell>
          <cell r="G96">
            <v>36728</v>
          </cell>
          <cell r="H96">
            <v>53198</v>
          </cell>
          <cell r="I96">
            <v>10056</v>
          </cell>
          <cell r="J96">
            <v>0</v>
          </cell>
          <cell r="K96">
            <v>10056</v>
          </cell>
          <cell r="L96">
            <v>63253</v>
          </cell>
          <cell r="M96">
            <v>21705</v>
          </cell>
          <cell r="N96">
            <v>5966</v>
          </cell>
          <cell r="O96">
            <v>2022</v>
          </cell>
          <cell r="P96">
            <v>13585</v>
          </cell>
          <cell r="Q96">
            <v>0</v>
          </cell>
          <cell r="R96">
            <v>43278</v>
          </cell>
          <cell r="S96">
            <v>43278</v>
          </cell>
          <cell r="T96">
            <v>4379</v>
          </cell>
          <cell r="U96">
            <v>0</v>
          </cell>
          <cell r="V96">
            <v>4379</v>
          </cell>
          <cell r="W96">
            <v>9674</v>
          </cell>
          <cell r="X96">
            <v>255</v>
          </cell>
          <cell r="Y96">
            <v>14307</v>
          </cell>
          <cell r="Z96">
            <v>57585</v>
          </cell>
          <cell r="AA96">
            <v>5668</v>
          </cell>
          <cell r="AB96">
            <v>3536</v>
          </cell>
          <cell r="AC96">
            <v>2133</v>
          </cell>
          <cell r="AD96">
            <v>63253</v>
          </cell>
          <cell r="AE96">
            <v>16177</v>
          </cell>
          <cell r="AF96">
            <v>29115</v>
          </cell>
          <cell r="AG96">
            <v>7607</v>
          </cell>
          <cell r="AH96">
            <v>-724</v>
          </cell>
          <cell r="AI96">
            <v>0</v>
          </cell>
          <cell r="AJ96">
            <v>35998</v>
          </cell>
          <cell r="AK96">
            <v>52175</v>
          </cell>
          <cell r="AL96">
            <v>10057</v>
          </cell>
          <cell r="AM96">
            <v>0</v>
          </cell>
          <cell r="AN96">
            <v>10057</v>
          </cell>
          <cell r="AO96">
            <v>62232</v>
          </cell>
          <cell r="AP96">
            <v>21265</v>
          </cell>
          <cell r="AQ96">
            <v>5670</v>
          </cell>
          <cell r="AR96">
            <v>2124</v>
          </cell>
          <cell r="AS96">
            <v>13555</v>
          </cell>
          <cell r="AT96">
            <v>0</v>
          </cell>
          <cell r="AU96">
            <v>42614</v>
          </cell>
          <cell r="AV96">
            <v>42614</v>
          </cell>
          <cell r="AW96">
            <v>4317</v>
          </cell>
          <cell r="AX96">
            <v>0</v>
          </cell>
          <cell r="AY96">
            <v>4317</v>
          </cell>
          <cell r="AZ96">
            <v>9620</v>
          </cell>
          <cell r="BA96">
            <v>238</v>
          </cell>
          <cell r="BB96">
            <v>14176</v>
          </cell>
          <cell r="BC96">
            <v>56790</v>
          </cell>
          <cell r="BD96">
            <v>5442</v>
          </cell>
          <cell r="BE96">
            <v>3310</v>
          </cell>
          <cell r="BF96">
            <v>2132</v>
          </cell>
          <cell r="BG96">
            <v>62232</v>
          </cell>
          <cell r="BH96">
            <v>16212</v>
          </cell>
          <cell r="BI96">
            <v>28953</v>
          </cell>
          <cell r="BJ96">
            <v>3363</v>
          </cell>
          <cell r="BK96">
            <v>-1081</v>
          </cell>
          <cell r="BL96">
            <v>0</v>
          </cell>
          <cell r="BM96">
            <v>31235</v>
          </cell>
          <cell r="BN96">
            <v>47447</v>
          </cell>
          <cell r="BO96">
            <v>10057</v>
          </cell>
          <cell r="BP96">
            <v>0</v>
          </cell>
          <cell r="BQ96">
            <v>10057</v>
          </cell>
          <cell r="BR96">
            <v>57504</v>
          </cell>
          <cell r="BS96">
            <v>21306</v>
          </cell>
          <cell r="BT96">
            <v>6293</v>
          </cell>
          <cell r="BU96">
            <v>2421</v>
          </cell>
          <cell r="BV96">
            <v>13555</v>
          </cell>
          <cell r="BW96">
            <v>0</v>
          </cell>
          <cell r="BX96">
            <v>43574</v>
          </cell>
          <cell r="BY96">
            <v>43574</v>
          </cell>
          <cell r="BZ96">
            <v>4443</v>
          </cell>
          <cell r="CA96">
            <v>0</v>
          </cell>
          <cell r="CB96">
            <v>4443</v>
          </cell>
          <cell r="CC96">
            <v>9681</v>
          </cell>
          <cell r="CD96">
            <v>258</v>
          </cell>
          <cell r="CE96">
            <v>14382</v>
          </cell>
          <cell r="CF96">
            <v>57956</v>
          </cell>
          <cell r="CG96">
            <v>-453</v>
          </cell>
          <cell r="CH96">
            <v>-2585</v>
          </cell>
          <cell r="CI96">
            <v>2132</v>
          </cell>
          <cell r="CJ96">
            <v>57504</v>
          </cell>
        </row>
        <row r="97">
          <cell r="A97">
            <v>40238</v>
          </cell>
          <cell r="B97">
            <v>16687</v>
          </cell>
          <cell r="C97">
            <v>31936</v>
          </cell>
          <cell r="D97">
            <v>7834</v>
          </cell>
          <cell r="E97">
            <v>-196</v>
          </cell>
          <cell r="F97">
            <v>0</v>
          </cell>
          <cell r="G97">
            <v>39575</v>
          </cell>
          <cell r="H97">
            <v>56262</v>
          </cell>
          <cell r="I97">
            <v>10240</v>
          </cell>
          <cell r="J97">
            <v>0</v>
          </cell>
          <cell r="K97">
            <v>10240</v>
          </cell>
          <cell r="L97">
            <v>66502</v>
          </cell>
          <cell r="M97">
            <v>22299</v>
          </cell>
          <cell r="N97">
            <v>5887</v>
          </cell>
          <cell r="O97">
            <v>1767</v>
          </cell>
          <cell r="P97">
            <v>13761</v>
          </cell>
          <cell r="Q97">
            <v>0</v>
          </cell>
          <cell r="R97">
            <v>43714</v>
          </cell>
          <cell r="S97">
            <v>43714</v>
          </cell>
          <cell r="T97">
            <v>4244</v>
          </cell>
          <cell r="U97">
            <v>0</v>
          </cell>
          <cell r="V97">
            <v>4244</v>
          </cell>
          <cell r="W97">
            <v>9933</v>
          </cell>
          <cell r="X97">
            <v>246</v>
          </cell>
          <cell r="Y97">
            <v>14423</v>
          </cell>
          <cell r="Z97">
            <v>58136</v>
          </cell>
          <cell r="AA97">
            <v>8366</v>
          </cell>
          <cell r="AB97">
            <v>6225</v>
          </cell>
          <cell r="AC97">
            <v>2140</v>
          </cell>
          <cell r="AD97">
            <v>66502</v>
          </cell>
          <cell r="AE97">
            <v>16844</v>
          </cell>
          <cell r="AF97">
            <v>31458</v>
          </cell>
          <cell r="AG97">
            <v>7686</v>
          </cell>
          <cell r="AH97">
            <v>-52</v>
          </cell>
          <cell r="AI97">
            <v>0</v>
          </cell>
          <cell r="AJ97">
            <v>39092</v>
          </cell>
          <cell r="AK97">
            <v>55935</v>
          </cell>
          <cell r="AL97">
            <v>10243</v>
          </cell>
          <cell r="AM97">
            <v>0</v>
          </cell>
          <cell r="AN97">
            <v>10243</v>
          </cell>
          <cell r="AO97">
            <v>66179</v>
          </cell>
          <cell r="AP97">
            <v>22340</v>
          </cell>
          <cell r="AQ97">
            <v>6212</v>
          </cell>
          <cell r="AR97">
            <v>1745</v>
          </cell>
          <cell r="AS97">
            <v>13740</v>
          </cell>
          <cell r="AT97">
            <v>0</v>
          </cell>
          <cell r="AU97">
            <v>44037</v>
          </cell>
          <cell r="AV97">
            <v>44037</v>
          </cell>
          <cell r="AW97">
            <v>4154</v>
          </cell>
          <cell r="AX97">
            <v>0</v>
          </cell>
          <cell r="AY97">
            <v>4154</v>
          </cell>
          <cell r="AZ97">
            <v>12021</v>
          </cell>
          <cell r="BA97">
            <v>215</v>
          </cell>
          <cell r="BB97">
            <v>16390</v>
          </cell>
          <cell r="BC97">
            <v>60427</v>
          </cell>
          <cell r="BD97">
            <v>5752</v>
          </cell>
          <cell r="BE97">
            <v>3611</v>
          </cell>
          <cell r="BF97">
            <v>2141</v>
          </cell>
          <cell r="BG97">
            <v>66179</v>
          </cell>
          <cell r="BH97">
            <v>16636</v>
          </cell>
          <cell r="BI97">
            <v>31371</v>
          </cell>
          <cell r="BJ97">
            <v>11298</v>
          </cell>
          <cell r="BK97">
            <v>-20</v>
          </cell>
          <cell r="BL97">
            <v>0</v>
          </cell>
          <cell r="BM97">
            <v>42648</v>
          </cell>
          <cell r="BN97">
            <v>59284</v>
          </cell>
          <cell r="BO97">
            <v>10243</v>
          </cell>
          <cell r="BP97">
            <v>0</v>
          </cell>
          <cell r="BQ97">
            <v>10243</v>
          </cell>
          <cell r="BR97">
            <v>69527</v>
          </cell>
          <cell r="BS97">
            <v>22354</v>
          </cell>
          <cell r="BT97">
            <v>5166</v>
          </cell>
          <cell r="BU97">
            <v>2004</v>
          </cell>
          <cell r="BV97">
            <v>13740</v>
          </cell>
          <cell r="BW97">
            <v>0</v>
          </cell>
          <cell r="BX97">
            <v>43263</v>
          </cell>
          <cell r="BY97">
            <v>43263</v>
          </cell>
          <cell r="BZ97">
            <v>4106</v>
          </cell>
          <cell r="CA97">
            <v>0</v>
          </cell>
          <cell r="CB97">
            <v>4106</v>
          </cell>
          <cell r="CC97">
            <v>12113</v>
          </cell>
          <cell r="CD97">
            <v>191</v>
          </cell>
          <cell r="CE97">
            <v>16410</v>
          </cell>
          <cell r="CF97">
            <v>59673</v>
          </cell>
          <cell r="CG97">
            <v>9854</v>
          </cell>
          <cell r="CH97">
            <v>7713</v>
          </cell>
          <cell r="CI97">
            <v>2141</v>
          </cell>
          <cell r="CJ97">
            <v>69527</v>
          </cell>
        </row>
        <row r="98">
          <cell r="A98">
            <v>40330</v>
          </cell>
          <cell r="B98">
            <v>16954</v>
          </cell>
          <cell r="C98">
            <v>34758</v>
          </cell>
          <cell r="D98">
            <v>8195</v>
          </cell>
          <cell r="E98">
            <v>449</v>
          </cell>
          <cell r="F98">
            <v>0</v>
          </cell>
          <cell r="G98">
            <v>43402</v>
          </cell>
          <cell r="H98">
            <v>60356</v>
          </cell>
          <cell r="I98">
            <v>10417</v>
          </cell>
          <cell r="J98">
            <v>0</v>
          </cell>
          <cell r="K98">
            <v>10417</v>
          </cell>
          <cell r="L98">
            <v>70773</v>
          </cell>
          <cell r="M98">
            <v>23055</v>
          </cell>
          <cell r="N98">
            <v>5605</v>
          </cell>
          <cell r="O98">
            <v>1347</v>
          </cell>
          <cell r="P98">
            <v>14291</v>
          </cell>
          <cell r="Q98">
            <v>0</v>
          </cell>
          <cell r="R98">
            <v>44298</v>
          </cell>
          <cell r="S98">
            <v>44298</v>
          </cell>
          <cell r="T98">
            <v>4205</v>
          </cell>
          <cell r="U98">
            <v>0</v>
          </cell>
          <cell r="V98">
            <v>4205</v>
          </cell>
          <cell r="W98">
            <v>10229</v>
          </cell>
          <cell r="X98">
            <v>253</v>
          </cell>
          <cell r="Y98">
            <v>14687</v>
          </cell>
          <cell r="Z98">
            <v>58985</v>
          </cell>
          <cell r="AA98">
            <v>11788</v>
          </cell>
          <cell r="AB98">
            <v>9635</v>
          </cell>
          <cell r="AC98">
            <v>2153</v>
          </cell>
          <cell r="AD98">
            <v>70773</v>
          </cell>
          <cell r="AE98">
            <v>17126</v>
          </cell>
          <cell r="AF98">
            <v>35322</v>
          </cell>
          <cell r="AG98">
            <v>8460</v>
          </cell>
          <cell r="AH98">
            <v>363</v>
          </cell>
          <cell r="AI98">
            <v>0</v>
          </cell>
          <cell r="AJ98">
            <v>44145</v>
          </cell>
          <cell r="AK98">
            <v>61271</v>
          </cell>
          <cell r="AL98">
            <v>10419</v>
          </cell>
          <cell r="AM98">
            <v>0</v>
          </cell>
          <cell r="AN98">
            <v>10419</v>
          </cell>
          <cell r="AO98">
            <v>71690</v>
          </cell>
          <cell r="AP98">
            <v>23625</v>
          </cell>
          <cell r="AQ98">
            <v>5600</v>
          </cell>
          <cell r="AR98">
            <v>1158</v>
          </cell>
          <cell r="AS98">
            <v>14206</v>
          </cell>
          <cell r="AT98">
            <v>0</v>
          </cell>
          <cell r="AU98">
            <v>44590</v>
          </cell>
          <cell r="AV98">
            <v>44590</v>
          </cell>
          <cell r="AW98">
            <v>4452</v>
          </cell>
          <cell r="AX98">
            <v>0</v>
          </cell>
          <cell r="AY98">
            <v>4452</v>
          </cell>
          <cell r="AZ98">
            <v>10250</v>
          </cell>
          <cell r="BA98">
            <v>290</v>
          </cell>
          <cell r="BB98">
            <v>14992</v>
          </cell>
          <cell r="BC98">
            <v>59582</v>
          </cell>
          <cell r="BD98">
            <v>12108</v>
          </cell>
          <cell r="BE98">
            <v>9955</v>
          </cell>
          <cell r="BF98">
            <v>2153</v>
          </cell>
          <cell r="BG98">
            <v>71690</v>
          </cell>
          <cell r="BH98">
            <v>17359</v>
          </cell>
          <cell r="BI98">
            <v>34722</v>
          </cell>
          <cell r="BJ98">
            <v>4620</v>
          </cell>
          <cell r="BK98">
            <v>97</v>
          </cell>
          <cell r="BL98">
            <v>0</v>
          </cell>
          <cell r="BM98">
            <v>39439</v>
          </cell>
          <cell r="BN98">
            <v>56798</v>
          </cell>
          <cell r="BO98">
            <v>10419</v>
          </cell>
          <cell r="BP98">
            <v>0</v>
          </cell>
          <cell r="BQ98">
            <v>10419</v>
          </cell>
          <cell r="BR98">
            <v>67217</v>
          </cell>
          <cell r="BS98">
            <v>23520</v>
          </cell>
          <cell r="BT98">
            <v>6311</v>
          </cell>
          <cell r="BU98">
            <v>478</v>
          </cell>
          <cell r="BV98">
            <v>14206</v>
          </cell>
          <cell r="BW98">
            <v>0</v>
          </cell>
          <cell r="BX98">
            <v>44515</v>
          </cell>
          <cell r="BY98">
            <v>44515</v>
          </cell>
          <cell r="BZ98">
            <v>4451</v>
          </cell>
          <cell r="CA98">
            <v>0</v>
          </cell>
          <cell r="CB98">
            <v>4451</v>
          </cell>
          <cell r="CC98">
            <v>10195</v>
          </cell>
          <cell r="CD98">
            <v>288</v>
          </cell>
          <cell r="CE98">
            <v>14935</v>
          </cell>
          <cell r="CF98">
            <v>59449</v>
          </cell>
          <cell r="CG98">
            <v>7768</v>
          </cell>
          <cell r="CH98">
            <v>5615</v>
          </cell>
          <cell r="CI98">
            <v>2153</v>
          </cell>
          <cell r="CJ98">
            <v>67217</v>
          </cell>
        </row>
        <row r="99">
          <cell r="A99">
            <v>40422</v>
          </cell>
          <cell r="B99">
            <v>17125</v>
          </cell>
          <cell r="C99">
            <v>36783</v>
          </cell>
          <cell r="D99">
            <v>8528</v>
          </cell>
          <cell r="E99">
            <v>1064</v>
          </cell>
          <cell r="F99">
            <v>0</v>
          </cell>
          <cell r="G99">
            <v>46375</v>
          </cell>
          <cell r="H99">
            <v>63500</v>
          </cell>
          <cell r="I99">
            <v>10588</v>
          </cell>
          <cell r="J99">
            <v>0</v>
          </cell>
          <cell r="K99">
            <v>10588</v>
          </cell>
          <cell r="L99">
            <v>74088</v>
          </cell>
          <cell r="M99">
            <v>23997</v>
          </cell>
          <cell r="N99">
            <v>5669</v>
          </cell>
          <cell r="O99">
            <v>1025</v>
          </cell>
          <cell r="P99">
            <v>14944</v>
          </cell>
          <cell r="Q99">
            <v>0</v>
          </cell>
          <cell r="R99">
            <v>45636</v>
          </cell>
          <cell r="S99">
            <v>45636</v>
          </cell>
          <cell r="T99">
            <v>4410</v>
          </cell>
          <cell r="U99">
            <v>0</v>
          </cell>
          <cell r="V99">
            <v>4410</v>
          </cell>
          <cell r="W99">
            <v>10521</v>
          </cell>
          <cell r="X99">
            <v>289</v>
          </cell>
          <cell r="Y99">
            <v>15220</v>
          </cell>
          <cell r="Z99">
            <v>60856</v>
          </cell>
          <cell r="AA99">
            <v>13232</v>
          </cell>
          <cell r="AB99">
            <v>11066</v>
          </cell>
          <cell r="AC99">
            <v>2166</v>
          </cell>
          <cell r="AD99">
            <v>74088</v>
          </cell>
          <cell r="AE99">
            <v>16986</v>
          </cell>
          <cell r="AF99">
            <v>32415</v>
          </cell>
          <cell r="AG99">
            <v>8097</v>
          </cell>
          <cell r="AH99">
            <v>1131</v>
          </cell>
          <cell r="AI99">
            <v>0</v>
          </cell>
          <cell r="AJ99">
            <v>41643</v>
          </cell>
          <cell r="AK99">
            <v>58629</v>
          </cell>
          <cell r="AL99">
            <v>10585</v>
          </cell>
          <cell r="AM99">
            <v>0</v>
          </cell>
          <cell r="AN99">
            <v>10585</v>
          </cell>
          <cell r="AO99">
            <v>69214</v>
          </cell>
          <cell r="AP99">
            <v>22976</v>
          </cell>
          <cell r="AQ99">
            <v>5287</v>
          </cell>
          <cell r="AR99">
            <v>941</v>
          </cell>
          <cell r="AS99">
            <v>15062</v>
          </cell>
          <cell r="AT99">
            <v>0</v>
          </cell>
          <cell r="AU99">
            <v>44266</v>
          </cell>
          <cell r="AV99">
            <v>44266</v>
          </cell>
          <cell r="AW99">
            <v>3926</v>
          </cell>
          <cell r="AX99">
            <v>0</v>
          </cell>
          <cell r="AY99">
            <v>3926</v>
          </cell>
          <cell r="AZ99">
            <v>10572</v>
          </cell>
          <cell r="BA99">
            <v>250</v>
          </cell>
          <cell r="BB99">
            <v>14747</v>
          </cell>
          <cell r="BC99">
            <v>59013</v>
          </cell>
          <cell r="BD99">
            <v>10200</v>
          </cell>
          <cell r="BE99">
            <v>8034</v>
          </cell>
          <cell r="BF99">
            <v>2166</v>
          </cell>
          <cell r="BG99">
            <v>69214</v>
          </cell>
          <cell r="BH99">
            <v>16936</v>
          </cell>
          <cell r="BI99">
            <v>33336</v>
          </cell>
          <cell r="BJ99">
            <v>12618</v>
          </cell>
          <cell r="BK99">
            <v>1378</v>
          </cell>
          <cell r="BL99">
            <v>0</v>
          </cell>
          <cell r="BM99">
            <v>47332</v>
          </cell>
          <cell r="BN99">
            <v>64267</v>
          </cell>
          <cell r="BO99">
            <v>10585</v>
          </cell>
          <cell r="BP99">
            <v>0</v>
          </cell>
          <cell r="BQ99">
            <v>10585</v>
          </cell>
          <cell r="BR99">
            <v>74852</v>
          </cell>
          <cell r="BS99">
            <v>23060</v>
          </cell>
          <cell r="BT99">
            <v>4609</v>
          </cell>
          <cell r="BU99">
            <v>1051</v>
          </cell>
          <cell r="BV99">
            <v>15062</v>
          </cell>
          <cell r="BW99">
            <v>0</v>
          </cell>
          <cell r="BX99">
            <v>43782</v>
          </cell>
          <cell r="BY99">
            <v>43782</v>
          </cell>
          <cell r="BZ99">
            <v>3864</v>
          </cell>
          <cell r="CA99">
            <v>0</v>
          </cell>
          <cell r="CB99">
            <v>3864</v>
          </cell>
          <cell r="CC99">
            <v>10500</v>
          </cell>
          <cell r="CD99">
            <v>260</v>
          </cell>
          <cell r="CE99">
            <v>14623</v>
          </cell>
          <cell r="CF99">
            <v>58405</v>
          </cell>
          <cell r="CG99">
            <v>16447</v>
          </cell>
          <cell r="CH99">
            <v>14280</v>
          </cell>
          <cell r="CI99">
            <v>2166</v>
          </cell>
          <cell r="CJ99">
            <v>74852</v>
          </cell>
        </row>
        <row r="100">
          <cell r="A100">
            <v>40513</v>
          </cell>
          <cell r="B100">
            <v>17332</v>
          </cell>
          <cell r="C100">
            <v>37434</v>
          </cell>
          <cell r="D100">
            <v>8718</v>
          </cell>
          <cell r="E100">
            <v>1321</v>
          </cell>
          <cell r="F100">
            <v>0</v>
          </cell>
          <cell r="G100">
            <v>47473</v>
          </cell>
          <cell r="H100">
            <v>64805</v>
          </cell>
          <cell r="I100">
            <v>10760</v>
          </cell>
          <cell r="J100">
            <v>0</v>
          </cell>
          <cell r="K100">
            <v>10760</v>
          </cell>
          <cell r="L100">
            <v>75565</v>
          </cell>
          <cell r="M100">
            <v>24681</v>
          </cell>
          <cell r="N100">
            <v>5895</v>
          </cell>
          <cell r="O100">
            <v>849</v>
          </cell>
          <cell r="P100">
            <v>15521</v>
          </cell>
          <cell r="Q100">
            <v>0</v>
          </cell>
          <cell r="R100">
            <v>46946</v>
          </cell>
          <cell r="S100">
            <v>46946</v>
          </cell>
          <cell r="T100">
            <v>4640</v>
          </cell>
          <cell r="U100">
            <v>0</v>
          </cell>
          <cell r="V100">
            <v>4640</v>
          </cell>
          <cell r="W100">
            <v>10762</v>
          </cell>
          <cell r="X100">
            <v>309</v>
          </cell>
          <cell r="Y100">
            <v>15710</v>
          </cell>
          <cell r="Z100">
            <v>62656</v>
          </cell>
          <cell r="AA100">
            <v>12909</v>
          </cell>
          <cell r="AB100">
            <v>10729</v>
          </cell>
          <cell r="AC100">
            <v>2179</v>
          </cell>
          <cell r="AD100">
            <v>75565</v>
          </cell>
          <cell r="AE100">
            <v>17270</v>
          </cell>
          <cell r="AF100">
            <v>37747</v>
          </cell>
          <cell r="AG100">
            <v>9207</v>
          </cell>
          <cell r="AH100">
            <v>1634</v>
          </cell>
          <cell r="AI100">
            <v>0</v>
          </cell>
          <cell r="AJ100">
            <v>48588</v>
          </cell>
          <cell r="AK100">
            <v>65858</v>
          </cell>
          <cell r="AL100">
            <v>10760</v>
          </cell>
          <cell r="AM100">
            <v>0</v>
          </cell>
          <cell r="AN100">
            <v>10760</v>
          </cell>
          <cell r="AO100">
            <v>76618</v>
          </cell>
          <cell r="AP100">
            <v>25681</v>
          </cell>
          <cell r="AQ100">
            <v>5874</v>
          </cell>
          <cell r="AR100">
            <v>1329</v>
          </cell>
          <cell r="AS100">
            <v>15543</v>
          </cell>
          <cell r="AT100">
            <v>0</v>
          </cell>
          <cell r="AU100">
            <v>48426</v>
          </cell>
          <cell r="AV100">
            <v>48426</v>
          </cell>
          <cell r="AW100">
            <v>5036</v>
          </cell>
          <cell r="AX100">
            <v>0</v>
          </cell>
          <cell r="AY100">
            <v>5036</v>
          </cell>
          <cell r="AZ100">
            <v>13086</v>
          </cell>
          <cell r="BA100">
            <v>344</v>
          </cell>
          <cell r="BB100">
            <v>18466</v>
          </cell>
          <cell r="BC100">
            <v>66892</v>
          </cell>
          <cell r="BD100">
            <v>9726</v>
          </cell>
          <cell r="BE100">
            <v>7547</v>
          </cell>
          <cell r="BF100">
            <v>2179</v>
          </cell>
          <cell r="BG100">
            <v>76618</v>
          </cell>
          <cell r="BH100">
            <v>17293</v>
          </cell>
          <cell r="BI100">
            <v>37327</v>
          </cell>
          <cell r="BJ100">
            <v>4114</v>
          </cell>
          <cell r="BK100">
            <v>1618</v>
          </cell>
          <cell r="BL100">
            <v>0</v>
          </cell>
          <cell r="BM100">
            <v>43060</v>
          </cell>
          <cell r="BN100">
            <v>60353</v>
          </cell>
          <cell r="BO100">
            <v>10760</v>
          </cell>
          <cell r="BP100">
            <v>0</v>
          </cell>
          <cell r="BQ100">
            <v>10760</v>
          </cell>
          <cell r="BR100">
            <v>71113</v>
          </cell>
          <cell r="BS100">
            <v>25649</v>
          </cell>
          <cell r="BT100">
            <v>6798</v>
          </cell>
          <cell r="BU100">
            <v>1624</v>
          </cell>
          <cell r="BV100">
            <v>15543</v>
          </cell>
          <cell r="BW100">
            <v>0</v>
          </cell>
          <cell r="BX100">
            <v>49614</v>
          </cell>
          <cell r="BY100">
            <v>49614</v>
          </cell>
          <cell r="BZ100">
            <v>5191</v>
          </cell>
          <cell r="CA100">
            <v>0</v>
          </cell>
          <cell r="CB100">
            <v>5191</v>
          </cell>
          <cell r="CC100">
            <v>13138</v>
          </cell>
          <cell r="CD100">
            <v>369</v>
          </cell>
          <cell r="CE100">
            <v>18699</v>
          </cell>
          <cell r="CF100">
            <v>68313</v>
          </cell>
          <cell r="CG100">
            <v>2800</v>
          </cell>
          <cell r="CH100">
            <v>622</v>
          </cell>
          <cell r="CI100">
            <v>2179</v>
          </cell>
          <cell r="CJ100">
            <v>71113</v>
          </cell>
        </row>
        <row r="101">
          <cell r="A101">
            <v>40603</v>
          </cell>
          <cell r="B101">
            <v>17752</v>
          </cell>
          <cell r="C101">
            <v>37465</v>
          </cell>
          <cell r="D101">
            <v>8706</v>
          </cell>
          <cell r="E101">
            <v>1422</v>
          </cell>
          <cell r="F101">
            <v>0</v>
          </cell>
          <cell r="G101">
            <v>47593</v>
          </cell>
          <cell r="H101">
            <v>65345</v>
          </cell>
          <cell r="I101">
            <v>10936</v>
          </cell>
          <cell r="J101">
            <v>0</v>
          </cell>
          <cell r="K101">
            <v>10936</v>
          </cell>
          <cell r="L101">
            <v>76281</v>
          </cell>
          <cell r="M101">
            <v>25196</v>
          </cell>
          <cell r="N101">
            <v>6155</v>
          </cell>
          <cell r="O101">
            <v>685</v>
          </cell>
          <cell r="P101">
            <v>15944</v>
          </cell>
          <cell r="Q101">
            <v>0</v>
          </cell>
          <cell r="R101">
            <v>47980</v>
          </cell>
          <cell r="S101">
            <v>47980</v>
          </cell>
          <cell r="T101">
            <v>4804</v>
          </cell>
          <cell r="U101">
            <v>0</v>
          </cell>
          <cell r="V101">
            <v>4804</v>
          </cell>
          <cell r="W101">
            <v>10994</v>
          </cell>
          <cell r="X101">
            <v>321</v>
          </cell>
          <cell r="Y101">
            <v>16119</v>
          </cell>
          <cell r="Z101">
            <v>64099</v>
          </cell>
          <cell r="AA101">
            <v>12183</v>
          </cell>
          <cell r="AB101">
            <v>9989</v>
          </cell>
          <cell r="AC101">
            <v>2194</v>
          </cell>
          <cell r="AD101">
            <v>76281</v>
          </cell>
          <cell r="AE101">
            <v>17676</v>
          </cell>
          <cell r="AF101">
            <v>36407</v>
          </cell>
          <cell r="AG101">
            <v>8478</v>
          </cell>
          <cell r="AH101">
            <v>1061</v>
          </cell>
          <cell r="AI101">
            <v>0</v>
          </cell>
          <cell r="AJ101">
            <v>45945</v>
          </cell>
          <cell r="AK101">
            <v>63621</v>
          </cell>
          <cell r="AL101">
            <v>10937</v>
          </cell>
          <cell r="AM101">
            <v>0</v>
          </cell>
          <cell r="AN101">
            <v>10937</v>
          </cell>
          <cell r="AO101">
            <v>74558</v>
          </cell>
          <cell r="AP101">
            <v>24741</v>
          </cell>
          <cell r="AQ101">
            <v>6851</v>
          </cell>
          <cell r="AR101">
            <v>-50</v>
          </cell>
          <cell r="AS101">
            <v>15934</v>
          </cell>
          <cell r="AT101">
            <v>0</v>
          </cell>
          <cell r="AU101">
            <v>47476</v>
          </cell>
          <cell r="AV101">
            <v>47476</v>
          </cell>
          <cell r="AW101">
            <v>4824</v>
          </cell>
          <cell r="AX101">
            <v>0</v>
          </cell>
          <cell r="AY101">
            <v>4824</v>
          </cell>
          <cell r="AZ101">
            <v>13065</v>
          </cell>
          <cell r="BA101">
            <v>311</v>
          </cell>
          <cell r="BB101">
            <v>18200</v>
          </cell>
          <cell r="BC101">
            <v>65677</v>
          </cell>
          <cell r="BD101">
            <v>8881</v>
          </cell>
          <cell r="BE101">
            <v>6687</v>
          </cell>
          <cell r="BF101">
            <v>2193</v>
          </cell>
          <cell r="BG101">
            <v>74558</v>
          </cell>
          <cell r="BH101">
            <v>17477</v>
          </cell>
          <cell r="BI101">
            <v>36252</v>
          </cell>
          <cell r="BJ101">
            <v>12335</v>
          </cell>
          <cell r="BK101">
            <v>1209</v>
          </cell>
          <cell r="BL101">
            <v>0</v>
          </cell>
          <cell r="BM101">
            <v>49797</v>
          </cell>
          <cell r="BN101">
            <v>67274</v>
          </cell>
          <cell r="BO101">
            <v>10937</v>
          </cell>
          <cell r="BP101">
            <v>0</v>
          </cell>
          <cell r="BQ101">
            <v>10937</v>
          </cell>
          <cell r="BR101">
            <v>78211</v>
          </cell>
          <cell r="BS101">
            <v>24784</v>
          </cell>
          <cell r="BT101">
            <v>5708</v>
          </cell>
          <cell r="BU101">
            <v>256</v>
          </cell>
          <cell r="BV101">
            <v>15934</v>
          </cell>
          <cell r="BW101">
            <v>0</v>
          </cell>
          <cell r="BX101">
            <v>46682</v>
          </cell>
          <cell r="BY101">
            <v>46682</v>
          </cell>
          <cell r="BZ101">
            <v>4737</v>
          </cell>
          <cell r="CA101">
            <v>0</v>
          </cell>
          <cell r="CB101">
            <v>4737</v>
          </cell>
          <cell r="CC101">
            <v>13172</v>
          </cell>
          <cell r="CD101">
            <v>276</v>
          </cell>
          <cell r="CE101">
            <v>18184</v>
          </cell>
          <cell r="CF101">
            <v>64866</v>
          </cell>
          <cell r="CG101">
            <v>13344</v>
          </cell>
          <cell r="CH101">
            <v>11151</v>
          </cell>
          <cell r="CI101">
            <v>2193</v>
          </cell>
          <cell r="CJ101">
            <v>78211</v>
          </cell>
        </row>
        <row r="102">
          <cell r="A102">
            <v>40695</v>
          </cell>
          <cell r="B102">
            <v>18182</v>
          </cell>
          <cell r="C102">
            <v>37166</v>
          </cell>
          <cell r="D102">
            <v>8609</v>
          </cell>
          <cell r="E102">
            <v>1448</v>
          </cell>
          <cell r="F102">
            <v>0</v>
          </cell>
          <cell r="G102">
            <v>47223</v>
          </cell>
          <cell r="H102">
            <v>65405</v>
          </cell>
          <cell r="I102">
            <v>11113</v>
          </cell>
          <cell r="J102">
            <v>0</v>
          </cell>
          <cell r="K102">
            <v>11113</v>
          </cell>
          <cell r="L102">
            <v>76518</v>
          </cell>
          <cell r="M102">
            <v>25220</v>
          </cell>
          <cell r="N102">
            <v>6140</v>
          </cell>
          <cell r="O102">
            <v>368</v>
          </cell>
          <cell r="P102">
            <v>16293</v>
          </cell>
          <cell r="Q102">
            <v>0</v>
          </cell>
          <cell r="R102">
            <v>48021</v>
          </cell>
          <cell r="S102">
            <v>48021</v>
          </cell>
          <cell r="T102">
            <v>4868</v>
          </cell>
          <cell r="U102">
            <v>0</v>
          </cell>
          <cell r="V102">
            <v>4868</v>
          </cell>
          <cell r="W102">
            <v>11224</v>
          </cell>
          <cell r="X102">
            <v>313</v>
          </cell>
          <cell r="Y102">
            <v>16404</v>
          </cell>
          <cell r="Z102">
            <v>64425</v>
          </cell>
          <cell r="AA102">
            <v>12093</v>
          </cell>
          <cell r="AB102">
            <v>9883</v>
          </cell>
          <cell r="AC102">
            <v>2210</v>
          </cell>
          <cell r="AD102">
            <v>76518</v>
          </cell>
          <cell r="AE102">
            <v>18197</v>
          </cell>
          <cell r="AF102">
            <v>38006</v>
          </cell>
          <cell r="AG102">
            <v>8593</v>
          </cell>
          <cell r="AH102">
            <v>1553</v>
          </cell>
          <cell r="AI102">
            <v>0</v>
          </cell>
          <cell r="AJ102">
            <v>48151</v>
          </cell>
          <cell r="AK102">
            <v>66348</v>
          </cell>
          <cell r="AL102">
            <v>11113</v>
          </cell>
          <cell r="AM102">
            <v>0</v>
          </cell>
          <cell r="AN102">
            <v>11113</v>
          </cell>
          <cell r="AO102">
            <v>77461</v>
          </cell>
          <cell r="AP102">
            <v>25199</v>
          </cell>
          <cell r="AQ102">
            <v>5382</v>
          </cell>
          <cell r="AR102">
            <v>1161</v>
          </cell>
          <cell r="AS102">
            <v>16254</v>
          </cell>
          <cell r="AT102">
            <v>0</v>
          </cell>
          <cell r="AU102">
            <v>47996</v>
          </cell>
          <cell r="AV102">
            <v>47996</v>
          </cell>
          <cell r="AW102">
            <v>4597</v>
          </cell>
          <cell r="AX102">
            <v>0</v>
          </cell>
          <cell r="AY102">
            <v>4597</v>
          </cell>
          <cell r="AZ102">
            <v>11204</v>
          </cell>
          <cell r="BA102">
            <v>300</v>
          </cell>
          <cell r="BB102">
            <v>16101</v>
          </cell>
          <cell r="BC102">
            <v>64097</v>
          </cell>
          <cell r="BD102">
            <v>13364</v>
          </cell>
          <cell r="BE102">
            <v>11153</v>
          </cell>
          <cell r="BF102">
            <v>2211</v>
          </cell>
          <cell r="BG102">
            <v>77461</v>
          </cell>
          <cell r="BH102">
            <v>18415</v>
          </cell>
          <cell r="BI102">
            <v>37705</v>
          </cell>
          <cell r="BJ102">
            <v>4826</v>
          </cell>
          <cell r="BK102">
            <v>1215</v>
          </cell>
          <cell r="BL102">
            <v>0</v>
          </cell>
          <cell r="BM102">
            <v>43746</v>
          </cell>
          <cell r="BN102">
            <v>62161</v>
          </cell>
          <cell r="BO102">
            <v>11113</v>
          </cell>
          <cell r="BP102">
            <v>0</v>
          </cell>
          <cell r="BQ102">
            <v>11113</v>
          </cell>
          <cell r="BR102">
            <v>73274</v>
          </cell>
          <cell r="BS102">
            <v>25115</v>
          </cell>
          <cell r="BT102">
            <v>6073</v>
          </cell>
          <cell r="BU102">
            <v>455</v>
          </cell>
          <cell r="BV102">
            <v>16254</v>
          </cell>
          <cell r="BW102">
            <v>0</v>
          </cell>
          <cell r="BX102">
            <v>47897</v>
          </cell>
          <cell r="BY102">
            <v>47897</v>
          </cell>
          <cell r="BZ102">
            <v>4600</v>
          </cell>
          <cell r="CA102">
            <v>0</v>
          </cell>
          <cell r="CB102">
            <v>4600</v>
          </cell>
          <cell r="CC102">
            <v>11134</v>
          </cell>
          <cell r="CD102">
            <v>307</v>
          </cell>
          <cell r="CE102">
            <v>16041</v>
          </cell>
          <cell r="CF102">
            <v>63938</v>
          </cell>
          <cell r="CG102">
            <v>9337</v>
          </cell>
          <cell r="CH102">
            <v>7126</v>
          </cell>
          <cell r="CI102">
            <v>2211</v>
          </cell>
          <cell r="CJ102">
            <v>73274</v>
          </cell>
        </row>
        <row r="103">
          <cell r="A103">
            <v>40787</v>
          </cell>
          <cell r="B103">
            <v>18434</v>
          </cell>
          <cell r="C103">
            <v>36806</v>
          </cell>
          <cell r="D103">
            <v>8465</v>
          </cell>
          <cell r="E103">
            <v>1875</v>
          </cell>
          <cell r="F103">
            <v>0</v>
          </cell>
          <cell r="G103">
            <v>47146</v>
          </cell>
          <cell r="H103">
            <v>65580</v>
          </cell>
          <cell r="I103">
            <v>11290</v>
          </cell>
          <cell r="J103">
            <v>0</v>
          </cell>
          <cell r="K103">
            <v>11290</v>
          </cell>
          <cell r="L103">
            <v>76870</v>
          </cell>
          <cell r="M103">
            <v>24848</v>
          </cell>
          <cell r="N103">
            <v>5903</v>
          </cell>
          <cell r="O103">
            <v>301</v>
          </cell>
          <cell r="P103">
            <v>16649</v>
          </cell>
          <cell r="Q103">
            <v>0</v>
          </cell>
          <cell r="R103">
            <v>47701</v>
          </cell>
          <cell r="S103">
            <v>47701</v>
          </cell>
          <cell r="T103">
            <v>4797</v>
          </cell>
          <cell r="U103">
            <v>0</v>
          </cell>
          <cell r="V103">
            <v>4797</v>
          </cell>
          <cell r="W103">
            <v>11460</v>
          </cell>
          <cell r="X103">
            <v>301</v>
          </cell>
          <cell r="Y103">
            <v>16558</v>
          </cell>
          <cell r="Z103">
            <v>64259</v>
          </cell>
          <cell r="AA103">
            <v>12611</v>
          </cell>
          <cell r="AB103">
            <v>10384</v>
          </cell>
          <cell r="AC103">
            <v>2227</v>
          </cell>
          <cell r="AD103">
            <v>76870</v>
          </cell>
          <cell r="AE103">
            <v>18567</v>
          </cell>
          <cell r="AF103">
            <v>36920</v>
          </cell>
          <cell r="AG103">
            <v>8501</v>
          </cell>
          <cell r="AH103">
            <v>1913</v>
          </cell>
          <cell r="AI103">
            <v>0</v>
          </cell>
          <cell r="AJ103">
            <v>47334</v>
          </cell>
          <cell r="AK103">
            <v>65901</v>
          </cell>
          <cell r="AL103">
            <v>11290</v>
          </cell>
          <cell r="AM103">
            <v>0</v>
          </cell>
          <cell r="AN103">
            <v>11290</v>
          </cell>
          <cell r="AO103">
            <v>77191</v>
          </cell>
          <cell r="AP103">
            <v>25273</v>
          </cell>
          <cell r="AQ103">
            <v>6368</v>
          </cell>
          <cell r="AR103">
            <v>-89</v>
          </cell>
          <cell r="AS103">
            <v>16645</v>
          </cell>
          <cell r="AT103">
            <v>0</v>
          </cell>
          <cell r="AU103">
            <v>48197</v>
          </cell>
          <cell r="AV103">
            <v>48197</v>
          </cell>
          <cell r="AW103">
            <v>5021</v>
          </cell>
          <cell r="AX103">
            <v>0</v>
          </cell>
          <cell r="AY103">
            <v>5021</v>
          </cell>
          <cell r="AZ103">
            <v>11486</v>
          </cell>
          <cell r="BA103">
            <v>344</v>
          </cell>
          <cell r="BB103">
            <v>16852</v>
          </cell>
          <cell r="BC103">
            <v>65048</v>
          </cell>
          <cell r="BD103">
            <v>12143</v>
          </cell>
          <cell r="BE103">
            <v>9916</v>
          </cell>
          <cell r="BF103">
            <v>2227</v>
          </cell>
          <cell r="BG103">
            <v>77191</v>
          </cell>
          <cell r="BH103">
            <v>18532</v>
          </cell>
          <cell r="BI103">
            <v>37750</v>
          </cell>
          <cell r="BJ103">
            <v>13203</v>
          </cell>
          <cell r="BK103">
            <v>1896</v>
          </cell>
          <cell r="BL103">
            <v>0</v>
          </cell>
          <cell r="BM103">
            <v>52849</v>
          </cell>
          <cell r="BN103">
            <v>71381</v>
          </cell>
          <cell r="BO103">
            <v>11290</v>
          </cell>
          <cell r="BP103">
            <v>0</v>
          </cell>
          <cell r="BQ103">
            <v>11290</v>
          </cell>
          <cell r="BR103">
            <v>82672</v>
          </cell>
          <cell r="BS103">
            <v>25330</v>
          </cell>
          <cell r="BT103">
            <v>5474</v>
          </cell>
          <cell r="BU103">
            <v>-15</v>
          </cell>
          <cell r="BV103">
            <v>16645</v>
          </cell>
          <cell r="BW103">
            <v>0</v>
          </cell>
          <cell r="BX103">
            <v>47434</v>
          </cell>
          <cell r="BY103">
            <v>47434</v>
          </cell>
          <cell r="BZ103">
            <v>4982</v>
          </cell>
          <cell r="CA103">
            <v>0</v>
          </cell>
          <cell r="CB103">
            <v>4982</v>
          </cell>
          <cell r="CC103">
            <v>11434</v>
          </cell>
          <cell r="CD103">
            <v>349</v>
          </cell>
          <cell r="CE103">
            <v>16765</v>
          </cell>
          <cell r="CF103">
            <v>64199</v>
          </cell>
          <cell r="CG103">
            <v>18473</v>
          </cell>
          <cell r="CH103">
            <v>16246</v>
          </cell>
          <cell r="CI103">
            <v>2227</v>
          </cell>
          <cell r="CJ103">
            <v>82672</v>
          </cell>
        </row>
        <row r="104">
          <cell r="A104">
            <v>40878</v>
          </cell>
          <cell r="B104">
            <v>18565</v>
          </cell>
          <cell r="C104">
            <v>36426</v>
          </cell>
          <cell r="D104">
            <v>8436</v>
          </cell>
          <cell r="E104">
            <v>2288</v>
          </cell>
          <cell r="F104">
            <v>0</v>
          </cell>
          <cell r="G104">
            <v>47151</v>
          </cell>
          <cell r="H104">
            <v>65715</v>
          </cell>
          <cell r="I104">
            <v>11464</v>
          </cell>
          <cell r="J104">
            <v>0</v>
          </cell>
          <cell r="K104">
            <v>11464</v>
          </cell>
          <cell r="L104">
            <v>77179</v>
          </cell>
          <cell r="M104">
            <v>24493</v>
          </cell>
          <cell r="N104">
            <v>5776</v>
          </cell>
          <cell r="O104">
            <v>585</v>
          </cell>
          <cell r="P104">
            <v>16963</v>
          </cell>
          <cell r="Q104">
            <v>0</v>
          </cell>
          <cell r="R104">
            <v>47817</v>
          </cell>
          <cell r="S104">
            <v>47817</v>
          </cell>
          <cell r="T104">
            <v>4755</v>
          </cell>
          <cell r="U104">
            <v>0</v>
          </cell>
          <cell r="V104">
            <v>4755</v>
          </cell>
          <cell r="W104">
            <v>11660</v>
          </cell>
          <cell r="X104">
            <v>320</v>
          </cell>
          <cell r="Y104">
            <v>16736</v>
          </cell>
          <cell r="Z104">
            <v>64553</v>
          </cell>
          <cell r="AA104">
            <v>12627</v>
          </cell>
          <cell r="AB104">
            <v>10382</v>
          </cell>
          <cell r="AC104">
            <v>2245</v>
          </cell>
          <cell r="AD104">
            <v>77179</v>
          </cell>
          <cell r="AE104">
            <v>18457</v>
          </cell>
          <cell r="AF104">
            <v>35311</v>
          </cell>
          <cell r="AG104">
            <v>8470</v>
          </cell>
          <cell r="AH104">
            <v>1856</v>
          </cell>
          <cell r="AI104">
            <v>0</v>
          </cell>
          <cell r="AJ104">
            <v>45637</v>
          </cell>
          <cell r="AK104">
            <v>64094</v>
          </cell>
          <cell r="AL104">
            <v>11467</v>
          </cell>
          <cell r="AM104">
            <v>0</v>
          </cell>
          <cell r="AN104">
            <v>11467</v>
          </cell>
          <cell r="AO104">
            <v>75561</v>
          </cell>
          <cell r="AP104">
            <v>23871</v>
          </cell>
          <cell r="AQ104">
            <v>5666</v>
          </cell>
          <cell r="AR104">
            <v>137</v>
          </cell>
          <cell r="AS104">
            <v>16972</v>
          </cell>
          <cell r="AT104">
            <v>0</v>
          </cell>
          <cell r="AU104">
            <v>46646</v>
          </cell>
          <cell r="AV104">
            <v>46646</v>
          </cell>
          <cell r="AW104">
            <v>4761</v>
          </cell>
          <cell r="AX104">
            <v>0</v>
          </cell>
          <cell r="AY104">
            <v>4761</v>
          </cell>
          <cell r="AZ104">
            <v>12360</v>
          </cell>
          <cell r="BA104">
            <v>247</v>
          </cell>
          <cell r="BB104">
            <v>17368</v>
          </cell>
          <cell r="BC104">
            <v>64014</v>
          </cell>
          <cell r="BD104">
            <v>11547</v>
          </cell>
          <cell r="BE104">
            <v>9302</v>
          </cell>
          <cell r="BF104">
            <v>2244</v>
          </cell>
          <cell r="BG104">
            <v>75561</v>
          </cell>
          <cell r="BH104">
            <v>18474</v>
          </cell>
          <cell r="BI104">
            <v>34902</v>
          </cell>
          <cell r="BJ104">
            <v>3782</v>
          </cell>
          <cell r="BK104">
            <v>2118</v>
          </cell>
          <cell r="BL104">
            <v>0</v>
          </cell>
          <cell r="BM104">
            <v>40802</v>
          </cell>
          <cell r="BN104">
            <v>59276</v>
          </cell>
          <cell r="BO104">
            <v>11467</v>
          </cell>
          <cell r="BP104">
            <v>0</v>
          </cell>
          <cell r="BQ104">
            <v>11467</v>
          </cell>
          <cell r="BR104">
            <v>70743</v>
          </cell>
          <cell r="BS104">
            <v>23862</v>
          </cell>
          <cell r="BT104">
            <v>6548</v>
          </cell>
          <cell r="BU104">
            <v>466</v>
          </cell>
          <cell r="BV104">
            <v>16972</v>
          </cell>
          <cell r="BW104">
            <v>0</v>
          </cell>
          <cell r="BX104">
            <v>47848</v>
          </cell>
          <cell r="BY104">
            <v>47848</v>
          </cell>
          <cell r="BZ104">
            <v>4871</v>
          </cell>
          <cell r="CA104">
            <v>0</v>
          </cell>
          <cell r="CB104">
            <v>4871</v>
          </cell>
          <cell r="CC104">
            <v>12387</v>
          </cell>
          <cell r="CD104">
            <v>264</v>
          </cell>
          <cell r="CE104">
            <v>17522</v>
          </cell>
          <cell r="CF104">
            <v>65370</v>
          </cell>
          <cell r="CG104">
            <v>5373</v>
          </cell>
          <cell r="CH104">
            <v>3129</v>
          </cell>
          <cell r="CI104">
            <v>2244</v>
          </cell>
          <cell r="CJ104">
            <v>70743</v>
          </cell>
        </row>
        <row r="105">
          <cell r="A105">
            <v>40969</v>
          </cell>
          <cell r="B105">
            <v>18799</v>
          </cell>
          <cell r="C105">
            <v>35852</v>
          </cell>
          <cell r="D105">
            <v>8369</v>
          </cell>
          <cell r="E105">
            <v>2538</v>
          </cell>
          <cell r="F105">
            <v>0</v>
          </cell>
          <cell r="G105">
            <v>46759</v>
          </cell>
          <cell r="H105">
            <v>65557</v>
          </cell>
          <cell r="I105">
            <v>11642</v>
          </cell>
          <cell r="J105">
            <v>0</v>
          </cell>
          <cell r="K105">
            <v>11642</v>
          </cell>
          <cell r="L105">
            <v>77199</v>
          </cell>
          <cell r="M105">
            <v>23953</v>
          </cell>
          <cell r="N105">
            <v>5800</v>
          </cell>
          <cell r="O105">
            <v>1027</v>
          </cell>
          <cell r="P105">
            <v>17114</v>
          </cell>
          <cell r="Q105">
            <v>0</v>
          </cell>
          <cell r="R105">
            <v>47893</v>
          </cell>
          <cell r="S105">
            <v>47893</v>
          </cell>
          <cell r="T105">
            <v>4679</v>
          </cell>
          <cell r="U105">
            <v>0</v>
          </cell>
          <cell r="V105">
            <v>4679</v>
          </cell>
          <cell r="W105">
            <v>11744</v>
          </cell>
          <cell r="X105">
            <v>350</v>
          </cell>
          <cell r="Y105">
            <v>16773</v>
          </cell>
          <cell r="Z105">
            <v>64666</v>
          </cell>
          <cell r="AA105">
            <v>12533</v>
          </cell>
          <cell r="AB105">
            <v>10267</v>
          </cell>
          <cell r="AC105">
            <v>2266</v>
          </cell>
          <cell r="AD105">
            <v>77199</v>
          </cell>
          <cell r="AE105">
            <v>18777</v>
          </cell>
          <cell r="AF105">
            <v>36898</v>
          </cell>
          <cell r="AG105">
            <v>8268</v>
          </cell>
          <cell r="AH105">
            <v>3487</v>
          </cell>
          <cell r="AI105">
            <v>0</v>
          </cell>
          <cell r="AJ105">
            <v>48653</v>
          </cell>
          <cell r="AK105">
            <v>67430</v>
          </cell>
          <cell r="AL105">
            <v>11642</v>
          </cell>
          <cell r="AM105">
            <v>0</v>
          </cell>
          <cell r="AN105">
            <v>11642</v>
          </cell>
          <cell r="AO105">
            <v>79072</v>
          </cell>
          <cell r="AP105">
            <v>24304</v>
          </cell>
          <cell r="AQ105">
            <v>5624</v>
          </cell>
          <cell r="AR105">
            <v>1721</v>
          </cell>
          <cell r="AS105">
            <v>17139</v>
          </cell>
          <cell r="AT105">
            <v>0</v>
          </cell>
          <cell r="AU105">
            <v>48788</v>
          </cell>
          <cell r="AV105">
            <v>48788</v>
          </cell>
          <cell r="AW105">
            <v>4518</v>
          </cell>
          <cell r="AX105">
            <v>0</v>
          </cell>
          <cell r="AY105">
            <v>4518</v>
          </cell>
          <cell r="AZ105">
            <v>11856</v>
          </cell>
          <cell r="BA105">
            <v>400</v>
          </cell>
          <cell r="BB105">
            <v>16773</v>
          </cell>
          <cell r="BC105">
            <v>65561</v>
          </cell>
          <cell r="BD105">
            <v>13511</v>
          </cell>
          <cell r="BE105">
            <v>11246</v>
          </cell>
          <cell r="BF105">
            <v>2265</v>
          </cell>
          <cell r="BG105">
            <v>79072</v>
          </cell>
          <cell r="BH105">
            <v>18583</v>
          </cell>
          <cell r="BI105">
            <v>36745</v>
          </cell>
          <cell r="BJ105">
            <v>11605</v>
          </cell>
          <cell r="BK105">
            <v>3749</v>
          </cell>
          <cell r="BL105">
            <v>0</v>
          </cell>
          <cell r="BM105">
            <v>52099</v>
          </cell>
          <cell r="BN105">
            <v>70682</v>
          </cell>
          <cell r="BO105">
            <v>11642</v>
          </cell>
          <cell r="BP105">
            <v>0</v>
          </cell>
          <cell r="BQ105">
            <v>11642</v>
          </cell>
          <cell r="BR105">
            <v>82324</v>
          </cell>
          <cell r="BS105">
            <v>24348</v>
          </cell>
          <cell r="BT105">
            <v>4630</v>
          </cell>
          <cell r="BU105">
            <v>2055</v>
          </cell>
          <cell r="BV105">
            <v>17139</v>
          </cell>
          <cell r="BW105">
            <v>0</v>
          </cell>
          <cell r="BX105">
            <v>48173</v>
          </cell>
          <cell r="BY105">
            <v>48173</v>
          </cell>
          <cell r="BZ105">
            <v>4451</v>
          </cell>
          <cell r="CA105">
            <v>0</v>
          </cell>
          <cell r="CB105">
            <v>4451</v>
          </cell>
          <cell r="CC105">
            <v>11960</v>
          </cell>
          <cell r="CD105">
            <v>352</v>
          </cell>
          <cell r="CE105">
            <v>16764</v>
          </cell>
          <cell r="CF105">
            <v>64936</v>
          </cell>
          <cell r="CG105">
            <v>17388</v>
          </cell>
          <cell r="CH105">
            <v>15123</v>
          </cell>
          <cell r="CI105">
            <v>2265</v>
          </cell>
          <cell r="CJ105">
            <v>82324</v>
          </cell>
        </row>
        <row r="106">
          <cell r="A106">
            <v>41061</v>
          </cell>
          <cell r="B106">
            <v>19286</v>
          </cell>
          <cell r="C106">
            <v>35011</v>
          </cell>
          <cell r="D106">
            <v>8327</v>
          </cell>
          <cell r="E106">
            <v>2532</v>
          </cell>
          <cell r="F106">
            <v>0</v>
          </cell>
          <cell r="G106">
            <v>45871</v>
          </cell>
          <cell r="H106">
            <v>65157</v>
          </cell>
          <cell r="I106">
            <v>11829</v>
          </cell>
          <cell r="J106">
            <v>0</v>
          </cell>
          <cell r="K106">
            <v>11829</v>
          </cell>
          <cell r="L106">
            <v>76985</v>
          </cell>
          <cell r="M106">
            <v>23236</v>
          </cell>
          <cell r="N106">
            <v>5882</v>
          </cell>
          <cell r="O106">
            <v>1409</v>
          </cell>
          <cell r="P106">
            <v>17055</v>
          </cell>
          <cell r="Q106">
            <v>0</v>
          </cell>
          <cell r="R106">
            <v>47581</v>
          </cell>
          <cell r="S106">
            <v>47581</v>
          </cell>
          <cell r="T106">
            <v>4568</v>
          </cell>
          <cell r="U106">
            <v>0</v>
          </cell>
          <cell r="V106">
            <v>4568</v>
          </cell>
          <cell r="W106">
            <v>11642</v>
          </cell>
          <cell r="X106">
            <v>394</v>
          </cell>
          <cell r="Y106">
            <v>16603</v>
          </cell>
          <cell r="Z106">
            <v>64185</v>
          </cell>
          <cell r="AA106">
            <v>12800</v>
          </cell>
          <cell r="AB106">
            <v>10510</v>
          </cell>
          <cell r="AC106">
            <v>2290</v>
          </cell>
          <cell r="AD106">
            <v>76985</v>
          </cell>
          <cell r="AE106">
            <v>19162</v>
          </cell>
          <cell r="AF106">
            <v>34877</v>
          </cell>
          <cell r="AG106">
            <v>8450</v>
          </cell>
          <cell r="AH106">
            <v>1480</v>
          </cell>
          <cell r="AI106">
            <v>0</v>
          </cell>
          <cell r="AJ106">
            <v>44806</v>
          </cell>
          <cell r="AK106">
            <v>63968</v>
          </cell>
          <cell r="AL106">
            <v>11816</v>
          </cell>
          <cell r="AM106">
            <v>0</v>
          </cell>
          <cell r="AN106">
            <v>11816</v>
          </cell>
          <cell r="AO106">
            <v>75784</v>
          </cell>
          <cell r="AP106">
            <v>23226</v>
          </cell>
          <cell r="AQ106">
            <v>6071</v>
          </cell>
          <cell r="AR106">
            <v>1075</v>
          </cell>
          <cell r="AS106">
            <v>17147</v>
          </cell>
          <cell r="AT106">
            <v>0</v>
          </cell>
          <cell r="AU106">
            <v>47519</v>
          </cell>
          <cell r="AV106">
            <v>47519</v>
          </cell>
          <cell r="AW106">
            <v>4697</v>
          </cell>
          <cell r="AX106">
            <v>0</v>
          </cell>
          <cell r="AY106">
            <v>4697</v>
          </cell>
          <cell r="AZ106">
            <v>11670</v>
          </cell>
          <cell r="BA106">
            <v>398</v>
          </cell>
          <cell r="BB106">
            <v>16765</v>
          </cell>
          <cell r="BC106">
            <v>64285</v>
          </cell>
          <cell r="BD106">
            <v>11499</v>
          </cell>
          <cell r="BE106">
            <v>9210</v>
          </cell>
          <cell r="BF106">
            <v>2289</v>
          </cell>
          <cell r="BG106">
            <v>75784</v>
          </cell>
          <cell r="BH106">
            <v>19364</v>
          </cell>
          <cell r="BI106">
            <v>34771</v>
          </cell>
          <cell r="BJ106">
            <v>4729</v>
          </cell>
          <cell r="BK106">
            <v>989</v>
          </cell>
          <cell r="BL106">
            <v>0</v>
          </cell>
          <cell r="BM106">
            <v>40489</v>
          </cell>
          <cell r="BN106">
            <v>59853</v>
          </cell>
          <cell r="BO106">
            <v>11816</v>
          </cell>
          <cell r="BP106">
            <v>0</v>
          </cell>
          <cell r="BQ106">
            <v>11816</v>
          </cell>
          <cell r="BR106">
            <v>71669</v>
          </cell>
          <cell r="BS106">
            <v>23127</v>
          </cell>
          <cell r="BT106">
            <v>6981</v>
          </cell>
          <cell r="BU106">
            <v>332</v>
          </cell>
          <cell r="BV106">
            <v>17147</v>
          </cell>
          <cell r="BW106">
            <v>0</v>
          </cell>
          <cell r="BX106">
            <v>47587</v>
          </cell>
          <cell r="BY106">
            <v>47587</v>
          </cell>
          <cell r="BZ106">
            <v>4671</v>
          </cell>
          <cell r="CA106">
            <v>0</v>
          </cell>
          <cell r="CB106">
            <v>4671</v>
          </cell>
          <cell r="CC106">
            <v>11589</v>
          </cell>
          <cell r="CD106">
            <v>419</v>
          </cell>
          <cell r="CE106">
            <v>16679</v>
          </cell>
          <cell r="CF106">
            <v>64266</v>
          </cell>
          <cell r="CG106">
            <v>7403</v>
          </cell>
          <cell r="CH106">
            <v>5113</v>
          </cell>
          <cell r="CI106">
            <v>2289</v>
          </cell>
          <cell r="CJ106">
            <v>71669</v>
          </cell>
        </row>
        <row r="107">
          <cell r="A107">
            <v>41153</v>
          </cell>
          <cell r="B107">
            <v>19786</v>
          </cell>
          <cell r="C107">
            <v>33668</v>
          </cell>
          <cell r="D107">
            <v>8315</v>
          </cell>
          <cell r="E107">
            <v>2048</v>
          </cell>
          <cell r="F107">
            <v>0</v>
          </cell>
          <cell r="G107">
            <v>44030</v>
          </cell>
          <cell r="H107">
            <v>63817</v>
          </cell>
          <cell r="I107">
            <v>12019</v>
          </cell>
          <cell r="J107">
            <v>0</v>
          </cell>
          <cell r="K107">
            <v>12019</v>
          </cell>
          <cell r="L107">
            <v>75836</v>
          </cell>
          <cell r="M107">
            <v>22170</v>
          </cell>
          <cell r="N107">
            <v>6142</v>
          </cell>
          <cell r="O107">
            <v>1086</v>
          </cell>
          <cell r="P107">
            <v>16908</v>
          </cell>
          <cell r="Q107">
            <v>0</v>
          </cell>
          <cell r="R107">
            <v>46306</v>
          </cell>
          <cell r="S107">
            <v>46306</v>
          </cell>
          <cell r="T107">
            <v>4600</v>
          </cell>
          <cell r="U107">
            <v>0</v>
          </cell>
          <cell r="V107">
            <v>4600</v>
          </cell>
          <cell r="W107">
            <v>11434</v>
          </cell>
          <cell r="X107">
            <v>438</v>
          </cell>
          <cell r="Y107">
            <v>16473</v>
          </cell>
          <cell r="Z107">
            <v>62779</v>
          </cell>
          <cell r="AA107">
            <v>13057</v>
          </cell>
          <cell r="AB107">
            <v>10741</v>
          </cell>
          <cell r="AC107">
            <v>2316</v>
          </cell>
          <cell r="AD107">
            <v>75836</v>
          </cell>
          <cell r="AE107">
            <v>19896</v>
          </cell>
          <cell r="AF107">
            <v>33471</v>
          </cell>
          <cell r="AG107">
            <v>8280</v>
          </cell>
          <cell r="AH107">
            <v>3058</v>
          </cell>
          <cell r="AI107">
            <v>0</v>
          </cell>
          <cell r="AJ107">
            <v>44809</v>
          </cell>
          <cell r="AK107">
            <v>64705</v>
          </cell>
          <cell r="AL107">
            <v>12025</v>
          </cell>
          <cell r="AM107">
            <v>0</v>
          </cell>
          <cell r="AN107">
            <v>12025</v>
          </cell>
          <cell r="AO107">
            <v>76730</v>
          </cell>
          <cell r="AP107">
            <v>22272</v>
          </cell>
          <cell r="AQ107">
            <v>6032</v>
          </cell>
          <cell r="AR107">
            <v>1447</v>
          </cell>
          <cell r="AS107">
            <v>16818</v>
          </cell>
          <cell r="AT107">
            <v>0</v>
          </cell>
          <cell r="AU107">
            <v>46568</v>
          </cell>
          <cell r="AV107">
            <v>46568</v>
          </cell>
          <cell r="AW107">
            <v>4654</v>
          </cell>
          <cell r="AX107">
            <v>0</v>
          </cell>
          <cell r="AY107">
            <v>4654</v>
          </cell>
          <cell r="AZ107">
            <v>11389</v>
          </cell>
          <cell r="BA107">
            <v>393</v>
          </cell>
          <cell r="BB107">
            <v>16437</v>
          </cell>
          <cell r="BC107">
            <v>63005</v>
          </cell>
          <cell r="BD107">
            <v>13725</v>
          </cell>
          <cell r="BE107">
            <v>11409</v>
          </cell>
          <cell r="BF107">
            <v>2317</v>
          </cell>
          <cell r="BG107">
            <v>76730</v>
          </cell>
          <cell r="BH107">
            <v>19873</v>
          </cell>
          <cell r="BI107">
            <v>34019</v>
          </cell>
          <cell r="BJ107">
            <v>11994</v>
          </cell>
          <cell r="BK107">
            <v>2743</v>
          </cell>
          <cell r="BL107">
            <v>0</v>
          </cell>
          <cell r="BM107">
            <v>48756</v>
          </cell>
          <cell r="BN107">
            <v>68629</v>
          </cell>
          <cell r="BO107">
            <v>12025</v>
          </cell>
          <cell r="BP107">
            <v>0</v>
          </cell>
          <cell r="BQ107">
            <v>12025</v>
          </cell>
          <cell r="BR107">
            <v>80654</v>
          </cell>
          <cell r="BS107">
            <v>22334</v>
          </cell>
          <cell r="BT107">
            <v>5459</v>
          </cell>
          <cell r="BU107">
            <v>1495</v>
          </cell>
          <cell r="BV107">
            <v>16818</v>
          </cell>
          <cell r="BW107">
            <v>0</v>
          </cell>
          <cell r="BX107">
            <v>46106</v>
          </cell>
          <cell r="BY107">
            <v>46106</v>
          </cell>
          <cell r="BZ107">
            <v>4682</v>
          </cell>
          <cell r="CA107">
            <v>0</v>
          </cell>
          <cell r="CB107">
            <v>4682</v>
          </cell>
          <cell r="CC107">
            <v>11345</v>
          </cell>
          <cell r="CD107">
            <v>392</v>
          </cell>
          <cell r="CE107">
            <v>16419</v>
          </cell>
          <cell r="CF107">
            <v>62525</v>
          </cell>
          <cell r="CG107">
            <v>18129</v>
          </cell>
          <cell r="CH107">
            <v>15812</v>
          </cell>
          <cell r="CI107">
            <v>2317</v>
          </cell>
          <cell r="CJ107">
            <v>80654</v>
          </cell>
        </row>
        <row r="108">
          <cell r="A108">
            <v>41244</v>
          </cell>
          <cell r="B108">
            <v>19973</v>
          </cell>
          <cell r="C108">
            <v>32186</v>
          </cell>
          <cell r="D108">
            <v>8444</v>
          </cell>
          <cell r="E108">
            <v>1780</v>
          </cell>
          <cell r="F108">
            <v>0</v>
          </cell>
          <cell r="G108">
            <v>42411</v>
          </cell>
          <cell r="H108">
            <v>62383</v>
          </cell>
          <cell r="I108">
            <v>12196</v>
          </cell>
          <cell r="J108">
            <v>0</v>
          </cell>
          <cell r="K108">
            <v>12196</v>
          </cell>
          <cell r="L108">
            <v>74579</v>
          </cell>
          <cell r="M108">
            <v>20861</v>
          </cell>
          <cell r="N108">
            <v>6388</v>
          </cell>
          <cell r="O108">
            <v>947</v>
          </cell>
          <cell r="P108">
            <v>16867</v>
          </cell>
          <cell r="Q108">
            <v>0</v>
          </cell>
          <cell r="R108">
            <v>45064</v>
          </cell>
          <cell r="S108">
            <v>45064</v>
          </cell>
          <cell r="T108">
            <v>4766</v>
          </cell>
          <cell r="U108">
            <v>0</v>
          </cell>
          <cell r="V108">
            <v>4766</v>
          </cell>
          <cell r="W108">
            <v>11297</v>
          </cell>
          <cell r="X108">
            <v>455</v>
          </cell>
          <cell r="Y108">
            <v>16518</v>
          </cell>
          <cell r="Z108">
            <v>61582</v>
          </cell>
          <cell r="AA108">
            <v>12997</v>
          </cell>
          <cell r="AB108">
            <v>10656</v>
          </cell>
          <cell r="AC108">
            <v>2341</v>
          </cell>
          <cell r="AD108">
            <v>74579</v>
          </cell>
          <cell r="AE108">
            <v>20221</v>
          </cell>
          <cell r="AF108">
            <v>32149</v>
          </cell>
          <cell r="AG108">
            <v>8389</v>
          </cell>
          <cell r="AH108">
            <v>1386</v>
          </cell>
          <cell r="AI108">
            <v>0</v>
          </cell>
          <cell r="AJ108">
            <v>41925</v>
          </cell>
          <cell r="AK108">
            <v>62146</v>
          </cell>
          <cell r="AL108">
            <v>12199</v>
          </cell>
          <cell r="AM108">
            <v>0</v>
          </cell>
          <cell r="AN108">
            <v>12199</v>
          </cell>
          <cell r="AO108">
            <v>74346</v>
          </cell>
          <cell r="AP108">
            <v>20769</v>
          </cell>
          <cell r="AQ108">
            <v>6473</v>
          </cell>
          <cell r="AR108">
            <v>860</v>
          </cell>
          <cell r="AS108">
            <v>16844</v>
          </cell>
          <cell r="AT108">
            <v>0</v>
          </cell>
          <cell r="AU108">
            <v>44946</v>
          </cell>
          <cell r="AV108">
            <v>44946</v>
          </cell>
          <cell r="AW108">
            <v>4451</v>
          </cell>
          <cell r="AX108">
            <v>0</v>
          </cell>
          <cell r="AY108">
            <v>4451</v>
          </cell>
          <cell r="AZ108">
            <v>11267</v>
          </cell>
          <cell r="BA108">
            <v>503</v>
          </cell>
          <cell r="BB108">
            <v>16221</v>
          </cell>
          <cell r="BC108">
            <v>61167</v>
          </cell>
          <cell r="BD108">
            <v>13179</v>
          </cell>
          <cell r="BE108">
            <v>10837</v>
          </cell>
          <cell r="BF108">
            <v>2341</v>
          </cell>
          <cell r="BG108">
            <v>74346</v>
          </cell>
          <cell r="BH108">
            <v>20239</v>
          </cell>
          <cell r="BI108">
            <v>31830</v>
          </cell>
          <cell r="BJ108">
            <v>4916</v>
          </cell>
          <cell r="BK108">
            <v>2003</v>
          </cell>
          <cell r="BL108">
            <v>0</v>
          </cell>
          <cell r="BM108">
            <v>38749</v>
          </cell>
          <cell r="BN108">
            <v>58988</v>
          </cell>
          <cell r="BO108">
            <v>12199</v>
          </cell>
          <cell r="BP108">
            <v>0</v>
          </cell>
          <cell r="BQ108">
            <v>12199</v>
          </cell>
          <cell r="BR108">
            <v>71188</v>
          </cell>
          <cell r="BS108">
            <v>20764</v>
          </cell>
          <cell r="BT108">
            <v>7404</v>
          </cell>
          <cell r="BU108">
            <v>1202</v>
          </cell>
          <cell r="BV108">
            <v>16844</v>
          </cell>
          <cell r="BW108">
            <v>0</v>
          </cell>
          <cell r="BX108">
            <v>46214</v>
          </cell>
          <cell r="BY108">
            <v>46214</v>
          </cell>
          <cell r="BZ108">
            <v>4493</v>
          </cell>
          <cell r="CA108">
            <v>0</v>
          </cell>
          <cell r="CB108">
            <v>4493</v>
          </cell>
          <cell r="CC108">
            <v>11293</v>
          </cell>
          <cell r="CD108">
            <v>532</v>
          </cell>
          <cell r="CE108">
            <v>16318</v>
          </cell>
          <cell r="CF108">
            <v>62532</v>
          </cell>
          <cell r="CG108">
            <v>8656</v>
          </cell>
          <cell r="CH108">
            <v>6315</v>
          </cell>
          <cell r="CI108">
            <v>2341</v>
          </cell>
          <cell r="CJ108">
            <v>71188</v>
          </cell>
        </row>
        <row r="109">
          <cell r="A109">
            <v>41334</v>
          </cell>
          <cell r="B109">
            <v>19959</v>
          </cell>
          <cell r="C109">
            <v>31071</v>
          </cell>
          <cell r="D109">
            <v>8762</v>
          </cell>
          <cell r="E109">
            <v>2197</v>
          </cell>
          <cell r="F109">
            <v>0</v>
          </cell>
          <cell r="G109">
            <v>42030</v>
          </cell>
          <cell r="H109">
            <v>61989</v>
          </cell>
          <cell r="I109">
            <v>12333</v>
          </cell>
          <cell r="J109">
            <v>0</v>
          </cell>
          <cell r="K109">
            <v>12333</v>
          </cell>
          <cell r="L109">
            <v>74322</v>
          </cell>
          <cell r="M109">
            <v>19861</v>
          </cell>
          <cell r="N109">
            <v>6658</v>
          </cell>
          <cell r="O109">
            <v>1497</v>
          </cell>
          <cell r="P109">
            <v>17073</v>
          </cell>
          <cell r="Q109">
            <v>0</v>
          </cell>
          <cell r="R109">
            <v>45089</v>
          </cell>
          <cell r="S109">
            <v>45089</v>
          </cell>
          <cell r="T109">
            <v>4983</v>
          </cell>
          <cell r="U109">
            <v>0</v>
          </cell>
          <cell r="V109">
            <v>4983</v>
          </cell>
          <cell r="W109">
            <v>11391</v>
          </cell>
          <cell r="X109">
            <v>456</v>
          </cell>
          <cell r="Y109">
            <v>16831</v>
          </cell>
          <cell r="Z109">
            <v>61920</v>
          </cell>
          <cell r="AA109">
            <v>12402</v>
          </cell>
          <cell r="AB109">
            <v>10036</v>
          </cell>
          <cell r="AC109">
            <v>2367</v>
          </cell>
          <cell r="AD109">
            <v>74322</v>
          </cell>
          <cell r="AE109">
            <v>19742</v>
          </cell>
          <cell r="AF109">
            <v>31328</v>
          </cell>
          <cell r="AG109">
            <v>8695</v>
          </cell>
          <cell r="AH109">
            <v>1333</v>
          </cell>
          <cell r="AI109">
            <v>0</v>
          </cell>
          <cell r="AJ109">
            <v>41356</v>
          </cell>
          <cell r="AK109">
            <v>61098</v>
          </cell>
          <cell r="AL109">
            <v>12337</v>
          </cell>
          <cell r="AM109">
            <v>0</v>
          </cell>
          <cell r="AN109">
            <v>12337</v>
          </cell>
          <cell r="AO109">
            <v>73436</v>
          </cell>
          <cell r="AP109">
            <v>19820</v>
          </cell>
          <cell r="AQ109">
            <v>6562</v>
          </cell>
          <cell r="AR109">
            <v>486</v>
          </cell>
          <cell r="AS109">
            <v>17057</v>
          </cell>
          <cell r="AT109">
            <v>0</v>
          </cell>
          <cell r="AU109">
            <v>43926</v>
          </cell>
          <cell r="AV109">
            <v>43926</v>
          </cell>
          <cell r="AW109">
            <v>5285</v>
          </cell>
          <cell r="AX109">
            <v>0</v>
          </cell>
          <cell r="AY109">
            <v>5285</v>
          </cell>
          <cell r="AZ109">
            <v>12569</v>
          </cell>
          <cell r="BA109">
            <v>457</v>
          </cell>
          <cell r="BB109">
            <v>18311</v>
          </cell>
          <cell r="BC109">
            <v>62237</v>
          </cell>
          <cell r="BD109">
            <v>11199</v>
          </cell>
          <cell r="BE109">
            <v>8833</v>
          </cell>
          <cell r="BF109">
            <v>2366</v>
          </cell>
          <cell r="BG109">
            <v>73436</v>
          </cell>
          <cell r="BH109">
            <v>19552</v>
          </cell>
          <cell r="BI109">
            <v>31232</v>
          </cell>
          <cell r="BJ109">
            <v>12187</v>
          </cell>
          <cell r="BK109">
            <v>1765</v>
          </cell>
          <cell r="BL109">
            <v>0</v>
          </cell>
          <cell r="BM109">
            <v>45184</v>
          </cell>
          <cell r="BN109">
            <v>64736</v>
          </cell>
          <cell r="BO109">
            <v>12337</v>
          </cell>
          <cell r="BP109">
            <v>0</v>
          </cell>
          <cell r="BQ109">
            <v>12337</v>
          </cell>
          <cell r="BR109">
            <v>77073</v>
          </cell>
          <cell r="BS109">
            <v>19855</v>
          </cell>
          <cell r="BT109">
            <v>5246</v>
          </cell>
          <cell r="BU109">
            <v>924</v>
          </cell>
          <cell r="BV109">
            <v>17057</v>
          </cell>
          <cell r="BW109">
            <v>0</v>
          </cell>
          <cell r="BX109">
            <v>43081</v>
          </cell>
          <cell r="BY109">
            <v>43081</v>
          </cell>
          <cell r="BZ109">
            <v>5232</v>
          </cell>
          <cell r="CA109">
            <v>0</v>
          </cell>
          <cell r="CB109">
            <v>5232</v>
          </cell>
          <cell r="CC109">
            <v>12675</v>
          </cell>
          <cell r="CD109">
            <v>403</v>
          </cell>
          <cell r="CE109">
            <v>18310</v>
          </cell>
          <cell r="CF109">
            <v>61391</v>
          </cell>
          <cell r="CG109">
            <v>15682</v>
          </cell>
          <cell r="CH109">
            <v>13316</v>
          </cell>
          <cell r="CI109">
            <v>2366</v>
          </cell>
          <cell r="CJ109">
            <v>77073</v>
          </cell>
        </row>
        <row r="110">
          <cell r="A110">
            <v>41426</v>
          </cell>
          <cell r="B110">
            <v>19997</v>
          </cell>
          <cell r="C110">
            <v>30275</v>
          </cell>
          <cell r="D110">
            <v>9147</v>
          </cell>
          <cell r="E110">
            <v>2931</v>
          </cell>
          <cell r="F110">
            <v>0</v>
          </cell>
          <cell r="G110">
            <v>42354</v>
          </cell>
          <cell r="H110">
            <v>62351</v>
          </cell>
          <cell r="I110">
            <v>12428</v>
          </cell>
          <cell r="J110">
            <v>0</v>
          </cell>
          <cell r="K110">
            <v>12428</v>
          </cell>
          <cell r="L110">
            <v>74779</v>
          </cell>
          <cell r="M110">
            <v>19365</v>
          </cell>
          <cell r="N110">
            <v>6942</v>
          </cell>
          <cell r="O110">
            <v>2230</v>
          </cell>
          <cell r="P110">
            <v>17490</v>
          </cell>
          <cell r="Q110">
            <v>0</v>
          </cell>
          <cell r="R110">
            <v>46027</v>
          </cell>
          <cell r="S110">
            <v>46027</v>
          </cell>
          <cell r="T110">
            <v>5224</v>
          </cell>
          <cell r="U110">
            <v>0</v>
          </cell>
          <cell r="V110">
            <v>5224</v>
          </cell>
          <cell r="W110">
            <v>11696</v>
          </cell>
          <cell r="X110">
            <v>447</v>
          </cell>
          <cell r="Y110">
            <v>17367</v>
          </cell>
          <cell r="Z110">
            <v>63394</v>
          </cell>
          <cell r="AA110">
            <v>11385</v>
          </cell>
          <cell r="AB110">
            <v>8994</v>
          </cell>
          <cell r="AC110">
            <v>2392</v>
          </cell>
          <cell r="AD110">
            <v>74779</v>
          </cell>
          <cell r="AE110">
            <v>19883</v>
          </cell>
          <cell r="AF110">
            <v>29990</v>
          </cell>
          <cell r="AG110">
            <v>9292</v>
          </cell>
          <cell r="AH110">
            <v>3913</v>
          </cell>
          <cell r="AI110">
            <v>0</v>
          </cell>
          <cell r="AJ110">
            <v>43196</v>
          </cell>
          <cell r="AK110">
            <v>63079</v>
          </cell>
          <cell r="AL110">
            <v>12439</v>
          </cell>
          <cell r="AM110">
            <v>0</v>
          </cell>
          <cell r="AN110">
            <v>12439</v>
          </cell>
          <cell r="AO110">
            <v>75518</v>
          </cell>
          <cell r="AP110">
            <v>19237</v>
          </cell>
          <cell r="AQ110">
            <v>7040</v>
          </cell>
          <cell r="AR110">
            <v>3419</v>
          </cell>
          <cell r="AS110">
            <v>17474</v>
          </cell>
          <cell r="AT110">
            <v>0</v>
          </cell>
          <cell r="AU110">
            <v>47170</v>
          </cell>
          <cell r="AV110">
            <v>47170</v>
          </cell>
          <cell r="AW110">
            <v>5165</v>
          </cell>
          <cell r="AX110">
            <v>0</v>
          </cell>
          <cell r="AY110">
            <v>5165</v>
          </cell>
          <cell r="AZ110">
            <v>11669</v>
          </cell>
          <cell r="BA110">
            <v>416</v>
          </cell>
          <cell r="BB110">
            <v>17250</v>
          </cell>
          <cell r="BC110">
            <v>64420</v>
          </cell>
          <cell r="BD110">
            <v>11098</v>
          </cell>
          <cell r="BE110">
            <v>8706</v>
          </cell>
          <cell r="BF110">
            <v>2392</v>
          </cell>
          <cell r="BG110">
            <v>75518</v>
          </cell>
          <cell r="BH110">
            <v>20069</v>
          </cell>
          <cell r="BI110">
            <v>29996</v>
          </cell>
          <cell r="BJ110">
            <v>5277</v>
          </cell>
          <cell r="BK110">
            <v>3146</v>
          </cell>
          <cell r="BL110">
            <v>0</v>
          </cell>
          <cell r="BM110">
            <v>38420</v>
          </cell>
          <cell r="BN110">
            <v>58489</v>
          </cell>
          <cell r="BO110">
            <v>12439</v>
          </cell>
          <cell r="BP110">
            <v>0</v>
          </cell>
          <cell r="BQ110">
            <v>12439</v>
          </cell>
          <cell r="BR110">
            <v>70928</v>
          </cell>
          <cell r="BS110">
            <v>19169</v>
          </cell>
          <cell r="BT110">
            <v>7831</v>
          </cell>
          <cell r="BU110">
            <v>2552</v>
          </cell>
          <cell r="BV110">
            <v>17474</v>
          </cell>
          <cell r="BW110">
            <v>0</v>
          </cell>
          <cell r="BX110">
            <v>47027</v>
          </cell>
          <cell r="BY110">
            <v>47027</v>
          </cell>
          <cell r="BZ110">
            <v>5141</v>
          </cell>
          <cell r="CA110">
            <v>0</v>
          </cell>
          <cell r="CB110">
            <v>5141</v>
          </cell>
          <cell r="CC110">
            <v>11592</v>
          </cell>
          <cell r="CD110">
            <v>455</v>
          </cell>
          <cell r="CE110">
            <v>17188</v>
          </cell>
          <cell r="CF110">
            <v>64214</v>
          </cell>
          <cell r="CG110">
            <v>6713</v>
          </cell>
          <cell r="CH110">
            <v>4321</v>
          </cell>
          <cell r="CI110">
            <v>2392</v>
          </cell>
          <cell r="CJ110">
            <v>70928</v>
          </cell>
        </row>
        <row r="111">
          <cell r="A111">
            <v>41518</v>
          </cell>
          <cell r="B111">
            <v>20307</v>
          </cell>
          <cell r="C111">
            <v>29937</v>
          </cell>
          <cell r="D111">
            <v>9503</v>
          </cell>
          <cell r="E111">
            <v>3517</v>
          </cell>
          <cell r="F111">
            <v>0</v>
          </cell>
          <cell r="G111">
            <v>42957</v>
          </cell>
          <cell r="H111">
            <v>63263</v>
          </cell>
          <cell r="I111">
            <v>12508</v>
          </cell>
          <cell r="J111">
            <v>0</v>
          </cell>
          <cell r="K111">
            <v>12508</v>
          </cell>
          <cell r="L111">
            <v>75771</v>
          </cell>
          <cell r="M111">
            <v>19321</v>
          </cell>
          <cell r="N111">
            <v>7228</v>
          </cell>
          <cell r="O111">
            <v>2542</v>
          </cell>
          <cell r="P111">
            <v>17973</v>
          </cell>
          <cell r="Q111">
            <v>0</v>
          </cell>
          <cell r="R111">
            <v>47065</v>
          </cell>
          <cell r="S111">
            <v>47065</v>
          </cell>
          <cell r="T111">
            <v>5274</v>
          </cell>
          <cell r="U111">
            <v>0</v>
          </cell>
          <cell r="V111">
            <v>5274</v>
          </cell>
          <cell r="W111">
            <v>12047</v>
          </cell>
          <cell r="X111">
            <v>447</v>
          </cell>
          <cell r="Y111">
            <v>17768</v>
          </cell>
          <cell r="Z111">
            <v>64833</v>
          </cell>
          <cell r="AA111">
            <v>10938</v>
          </cell>
          <cell r="AB111">
            <v>8521</v>
          </cell>
          <cell r="AC111">
            <v>2417</v>
          </cell>
          <cell r="AD111">
            <v>75771</v>
          </cell>
          <cell r="AE111">
            <v>20475</v>
          </cell>
          <cell r="AF111">
            <v>29844</v>
          </cell>
          <cell r="AG111">
            <v>9518</v>
          </cell>
          <cell r="AH111">
            <v>3297</v>
          </cell>
          <cell r="AI111">
            <v>0</v>
          </cell>
          <cell r="AJ111">
            <v>42659</v>
          </cell>
          <cell r="AK111">
            <v>63134</v>
          </cell>
          <cell r="AL111">
            <v>12493</v>
          </cell>
          <cell r="AM111">
            <v>0</v>
          </cell>
          <cell r="AN111">
            <v>12493</v>
          </cell>
          <cell r="AO111">
            <v>75627</v>
          </cell>
          <cell r="AP111">
            <v>19358</v>
          </cell>
          <cell r="AQ111">
            <v>7168</v>
          </cell>
          <cell r="AR111">
            <v>2348</v>
          </cell>
          <cell r="AS111">
            <v>18030</v>
          </cell>
          <cell r="AT111">
            <v>0</v>
          </cell>
          <cell r="AU111">
            <v>46905</v>
          </cell>
          <cell r="AV111">
            <v>46905</v>
          </cell>
          <cell r="AW111">
            <v>5160</v>
          </cell>
          <cell r="AX111">
            <v>0</v>
          </cell>
          <cell r="AY111">
            <v>5160</v>
          </cell>
          <cell r="AZ111">
            <v>12087</v>
          </cell>
          <cell r="BA111">
            <v>450</v>
          </cell>
          <cell r="BB111">
            <v>17697</v>
          </cell>
          <cell r="BC111">
            <v>64602</v>
          </cell>
          <cell r="BD111">
            <v>11025</v>
          </cell>
          <cell r="BE111">
            <v>8608</v>
          </cell>
          <cell r="BF111">
            <v>2417</v>
          </cell>
          <cell r="BG111">
            <v>75627</v>
          </cell>
          <cell r="BH111">
            <v>20456</v>
          </cell>
          <cell r="BI111">
            <v>30103</v>
          </cell>
          <cell r="BJ111">
            <v>13765</v>
          </cell>
          <cell r="BK111">
            <v>2712</v>
          </cell>
          <cell r="BL111">
            <v>0</v>
          </cell>
          <cell r="BM111">
            <v>46579</v>
          </cell>
          <cell r="BN111">
            <v>67035</v>
          </cell>
          <cell r="BO111">
            <v>12493</v>
          </cell>
          <cell r="BP111">
            <v>0</v>
          </cell>
          <cell r="BQ111">
            <v>12493</v>
          </cell>
          <cell r="BR111">
            <v>79528</v>
          </cell>
          <cell r="BS111">
            <v>19370</v>
          </cell>
          <cell r="BT111">
            <v>6107</v>
          </cell>
          <cell r="BU111">
            <v>2386</v>
          </cell>
          <cell r="BV111">
            <v>18030</v>
          </cell>
          <cell r="BW111">
            <v>0</v>
          </cell>
          <cell r="BX111">
            <v>45893</v>
          </cell>
          <cell r="BY111">
            <v>45893</v>
          </cell>
          <cell r="BZ111">
            <v>5200</v>
          </cell>
          <cell r="CA111">
            <v>0</v>
          </cell>
          <cell r="CB111">
            <v>5200</v>
          </cell>
          <cell r="CC111">
            <v>12027</v>
          </cell>
          <cell r="CD111">
            <v>435</v>
          </cell>
          <cell r="CE111">
            <v>17662</v>
          </cell>
          <cell r="CF111">
            <v>63556</v>
          </cell>
          <cell r="CG111">
            <v>15973</v>
          </cell>
          <cell r="CH111">
            <v>13556</v>
          </cell>
          <cell r="CI111">
            <v>2417</v>
          </cell>
          <cell r="CJ111">
            <v>79528</v>
          </cell>
        </row>
        <row r="112">
          <cell r="A112">
            <v>41609</v>
          </cell>
          <cell r="B112">
            <v>20740</v>
          </cell>
          <cell r="C112">
            <v>29999</v>
          </cell>
          <cell r="D112">
            <v>9787</v>
          </cell>
          <cell r="E112">
            <v>3218</v>
          </cell>
          <cell r="F112">
            <v>0</v>
          </cell>
          <cell r="G112">
            <v>43004</v>
          </cell>
          <cell r="H112">
            <v>63744</v>
          </cell>
          <cell r="I112">
            <v>12596</v>
          </cell>
          <cell r="J112">
            <v>0</v>
          </cell>
          <cell r="K112">
            <v>12596</v>
          </cell>
          <cell r="L112">
            <v>76340</v>
          </cell>
          <cell r="M112">
            <v>19429</v>
          </cell>
          <cell r="N112">
            <v>7480</v>
          </cell>
          <cell r="O112">
            <v>2192</v>
          </cell>
          <cell r="P112">
            <v>18441</v>
          </cell>
          <cell r="Q112">
            <v>0</v>
          </cell>
          <cell r="R112">
            <v>47542</v>
          </cell>
          <cell r="S112">
            <v>47542</v>
          </cell>
          <cell r="T112">
            <v>5184</v>
          </cell>
          <cell r="U112">
            <v>0</v>
          </cell>
          <cell r="V112">
            <v>5184</v>
          </cell>
          <cell r="W112">
            <v>12321</v>
          </cell>
          <cell r="X112">
            <v>455</v>
          </cell>
          <cell r="Y112">
            <v>17959</v>
          </cell>
          <cell r="Z112">
            <v>65501</v>
          </cell>
          <cell r="AA112">
            <v>10839</v>
          </cell>
          <cell r="AB112">
            <v>8396</v>
          </cell>
          <cell r="AC112">
            <v>2443</v>
          </cell>
          <cell r="AD112">
            <v>76340</v>
          </cell>
          <cell r="AE112">
            <v>20619</v>
          </cell>
          <cell r="AF112">
            <v>30226</v>
          </cell>
          <cell r="AG112">
            <v>9664</v>
          </cell>
          <cell r="AH112">
            <v>3336</v>
          </cell>
          <cell r="AI112">
            <v>0</v>
          </cell>
          <cell r="AJ112">
            <v>43226</v>
          </cell>
          <cell r="AK112">
            <v>63845</v>
          </cell>
          <cell r="AL112">
            <v>12594</v>
          </cell>
          <cell r="AM112">
            <v>0</v>
          </cell>
          <cell r="AN112">
            <v>12594</v>
          </cell>
          <cell r="AO112">
            <v>76439</v>
          </cell>
          <cell r="AP112">
            <v>19543</v>
          </cell>
          <cell r="AQ112">
            <v>7436</v>
          </cell>
          <cell r="AR112">
            <v>2048</v>
          </cell>
          <cell r="AS112">
            <v>18450</v>
          </cell>
          <cell r="AT112">
            <v>0</v>
          </cell>
          <cell r="AU112">
            <v>47476</v>
          </cell>
          <cell r="AV112">
            <v>47476</v>
          </cell>
          <cell r="AW112">
            <v>5478</v>
          </cell>
          <cell r="AX112">
            <v>0</v>
          </cell>
          <cell r="AY112">
            <v>5478</v>
          </cell>
          <cell r="AZ112">
            <v>12401</v>
          </cell>
          <cell r="BA112">
            <v>482</v>
          </cell>
          <cell r="BB112">
            <v>18361</v>
          </cell>
          <cell r="BC112">
            <v>65837</v>
          </cell>
          <cell r="BD112">
            <v>10602</v>
          </cell>
          <cell r="BE112">
            <v>8159</v>
          </cell>
          <cell r="BF112">
            <v>2443</v>
          </cell>
          <cell r="BG112">
            <v>76439</v>
          </cell>
          <cell r="BH112">
            <v>20650</v>
          </cell>
          <cell r="BI112">
            <v>30047</v>
          </cell>
          <cell r="BJ112">
            <v>5626</v>
          </cell>
          <cell r="BK112">
            <v>4366</v>
          </cell>
          <cell r="BL112">
            <v>0</v>
          </cell>
          <cell r="BM112">
            <v>40039</v>
          </cell>
          <cell r="BN112">
            <v>60689</v>
          </cell>
          <cell r="BO112">
            <v>12594</v>
          </cell>
          <cell r="BP112">
            <v>0</v>
          </cell>
          <cell r="BQ112">
            <v>12594</v>
          </cell>
          <cell r="BR112">
            <v>73283</v>
          </cell>
          <cell r="BS112">
            <v>19576</v>
          </cell>
          <cell r="BT112">
            <v>8740</v>
          </cell>
          <cell r="BU112">
            <v>2441</v>
          </cell>
          <cell r="BV112">
            <v>18450</v>
          </cell>
          <cell r="BW112">
            <v>0</v>
          </cell>
          <cell r="BX112">
            <v>49207</v>
          </cell>
          <cell r="BY112">
            <v>49207</v>
          </cell>
          <cell r="BZ112">
            <v>5481</v>
          </cell>
          <cell r="CA112">
            <v>0</v>
          </cell>
          <cell r="CB112">
            <v>5481</v>
          </cell>
          <cell r="CC112">
            <v>12450</v>
          </cell>
          <cell r="CD112">
            <v>505</v>
          </cell>
          <cell r="CE112">
            <v>18436</v>
          </cell>
          <cell r="CF112">
            <v>67643</v>
          </cell>
          <cell r="CG112">
            <v>5640</v>
          </cell>
          <cell r="CH112">
            <v>3197</v>
          </cell>
          <cell r="CI112">
            <v>2443</v>
          </cell>
          <cell r="CJ112">
            <v>73283</v>
          </cell>
        </row>
        <row r="113">
          <cell r="A113">
            <v>41699</v>
          </cell>
          <cell r="B113">
            <v>21103</v>
          </cell>
          <cell r="C113">
            <v>30137</v>
          </cell>
          <cell r="D113">
            <v>10380</v>
          </cell>
          <cell r="E113">
            <v>2384</v>
          </cell>
          <cell r="F113">
            <v>0</v>
          </cell>
          <cell r="G113">
            <v>42900</v>
          </cell>
          <cell r="H113">
            <v>64003</v>
          </cell>
          <cell r="I113">
            <v>12706</v>
          </cell>
          <cell r="J113">
            <v>0</v>
          </cell>
          <cell r="K113">
            <v>12706</v>
          </cell>
          <cell r="L113">
            <v>76709</v>
          </cell>
          <cell r="M113">
            <v>19435</v>
          </cell>
          <cell r="N113">
            <v>7609</v>
          </cell>
          <cell r="O113">
            <v>1791</v>
          </cell>
          <cell r="P113">
            <v>18922</v>
          </cell>
          <cell r="Q113">
            <v>0</v>
          </cell>
          <cell r="R113">
            <v>47757</v>
          </cell>
          <cell r="S113">
            <v>47757</v>
          </cell>
          <cell r="T113">
            <v>5191</v>
          </cell>
          <cell r="U113">
            <v>0</v>
          </cell>
          <cell r="V113">
            <v>5191</v>
          </cell>
          <cell r="W113">
            <v>12504</v>
          </cell>
          <cell r="X113">
            <v>457</v>
          </cell>
          <cell r="Y113">
            <v>18153</v>
          </cell>
          <cell r="Z113">
            <v>65909</v>
          </cell>
          <cell r="AA113">
            <v>10800</v>
          </cell>
          <cell r="AB113">
            <v>8330</v>
          </cell>
          <cell r="AC113">
            <v>2470</v>
          </cell>
          <cell r="AD113">
            <v>76709</v>
          </cell>
          <cell r="AE113">
            <v>21257</v>
          </cell>
          <cell r="AF113">
            <v>30017</v>
          </cell>
          <cell r="AG113">
            <v>10382</v>
          </cell>
          <cell r="AH113">
            <v>2402</v>
          </cell>
          <cell r="AI113">
            <v>0</v>
          </cell>
          <cell r="AJ113">
            <v>42800</v>
          </cell>
          <cell r="AK113">
            <v>64057</v>
          </cell>
          <cell r="AL113">
            <v>12707</v>
          </cell>
          <cell r="AM113">
            <v>0</v>
          </cell>
          <cell r="AN113">
            <v>12707</v>
          </cell>
          <cell r="AO113">
            <v>76765</v>
          </cell>
          <cell r="AP113">
            <v>19384</v>
          </cell>
          <cell r="AQ113">
            <v>7794</v>
          </cell>
          <cell r="AR113">
            <v>1683</v>
          </cell>
          <cell r="AS113">
            <v>18904</v>
          </cell>
          <cell r="AT113">
            <v>0</v>
          </cell>
          <cell r="AU113">
            <v>47765</v>
          </cell>
          <cell r="AV113">
            <v>47765</v>
          </cell>
          <cell r="AW113">
            <v>4848</v>
          </cell>
          <cell r="AX113">
            <v>0</v>
          </cell>
          <cell r="AY113">
            <v>4848</v>
          </cell>
          <cell r="AZ113">
            <v>12404</v>
          </cell>
          <cell r="BA113">
            <v>437</v>
          </cell>
          <cell r="BB113">
            <v>17689</v>
          </cell>
          <cell r="BC113">
            <v>65454</v>
          </cell>
          <cell r="BD113">
            <v>11311</v>
          </cell>
          <cell r="BE113">
            <v>8841</v>
          </cell>
          <cell r="BF113">
            <v>2470</v>
          </cell>
          <cell r="BG113">
            <v>76765</v>
          </cell>
          <cell r="BH113">
            <v>21055</v>
          </cell>
          <cell r="BI113">
            <v>29990</v>
          </cell>
          <cell r="BJ113">
            <v>14553</v>
          </cell>
          <cell r="BK113">
            <v>2955</v>
          </cell>
          <cell r="BL113">
            <v>0</v>
          </cell>
          <cell r="BM113">
            <v>47498</v>
          </cell>
          <cell r="BN113">
            <v>68553</v>
          </cell>
          <cell r="BO113">
            <v>12707</v>
          </cell>
          <cell r="BP113">
            <v>0</v>
          </cell>
          <cell r="BQ113">
            <v>12707</v>
          </cell>
          <cell r="BR113">
            <v>81260</v>
          </cell>
          <cell r="BS113">
            <v>19420</v>
          </cell>
          <cell r="BT113">
            <v>6193</v>
          </cell>
          <cell r="BU113">
            <v>2210</v>
          </cell>
          <cell r="BV113">
            <v>18904</v>
          </cell>
          <cell r="BW113">
            <v>0</v>
          </cell>
          <cell r="BX113">
            <v>46727</v>
          </cell>
          <cell r="BY113">
            <v>46727</v>
          </cell>
          <cell r="BZ113">
            <v>4861</v>
          </cell>
          <cell r="CA113">
            <v>0</v>
          </cell>
          <cell r="CB113">
            <v>4861</v>
          </cell>
          <cell r="CC113">
            <v>12496</v>
          </cell>
          <cell r="CD113">
            <v>383</v>
          </cell>
          <cell r="CE113">
            <v>17740</v>
          </cell>
          <cell r="CF113">
            <v>64467</v>
          </cell>
          <cell r="CG113">
            <v>16793</v>
          </cell>
          <cell r="CH113">
            <v>14323</v>
          </cell>
          <cell r="CI113">
            <v>2470</v>
          </cell>
          <cell r="CJ113">
            <v>81260</v>
          </cell>
        </row>
        <row r="114">
          <cell r="A114">
            <v>41791</v>
          </cell>
          <cell r="B114">
            <v>21513</v>
          </cell>
          <cell r="C114">
            <v>30149</v>
          </cell>
          <cell r="D114">
            <v>10753</v>
          </cell>
          <cell r="E114">
            <v>1950</v>
          </cell>
          <cell r="F114">
            <v>0</v>
          </cell>
          <cell r="G114">
            <v>42851</v>
          </cell>
          <cell r="H114">
            <v>64365</v>
          </cell>
          <cell r="I114">
            <v>12830</v>
          </cell>
          <cell r="J114">
            <v>0</v>
          </cell>
          <cell r="K114">
            <v>12830</v>
          </cell>
          <cell r="L114">
            <v>77195</v>
          </cell>
          <cell r="M114">
            <v>19305</v>
          </cell>
          <cell r="N114">
            <v>7742</v>
          </cell>
          <cell r="O114">
            <v>1805</v>
          </cell>
          <cell r="P114">
            <v>19485</v>
          </cell>
          <cell r="Q114">
            <v>0</v>
          </cell>
          <cell r="R114">
            <v>48337</v>
          </cell>
          <cell r="S114">
            <v>48337</v>
          </cell>
          <cell r="T114">
            <v>5230</v>
          </cell>
          <cell r="U114">
            <v>0</v>
          </cell>
          <cell r="V114">
            <v>5230</v>
          </cell>
          <cell r="W114">
            <v>12599</v>
          </cell>
          <cell r="X114">
            <v>443</v>
          </cell>
          <cell r="Y114">
            <v>18273</v>
          </cell>
          <cell r="Z114">
            <v>66610</v>
          </cell>
          <cell r="AA114">
            <v>10585</v>
          </cell>
          <cell r="AB114">
            <v>8087</v>
          </cell>
          <cell r="AC114">
            <v>2498</v>
          </cell>
          <cell r="AD114">
            <v>77195</v>
          </cell>
          <cell r="AE114">
            <v>21404</v>
          </cell>
          <cell r="AF114">
            <v>30260</v>
          </cell>
          <cell r="AG114">
            <v>10545</v>
          </cell>
          <cell r="AH114">
            <v>1876</v>
          </cell>
          <cell r="AI114">
            <v>0</v>
          </cell>
          <cell r="AJ114">
            <v>42682</v>
          </cell>
          <cell r="AK114">
            <v>64085</v>
          </cell>
          <cell r="AL114">
            <v>12831</v>
          </cell>
          <cell r="AM114">
            <v>0</v>
          </cell>
          <cell r="AN114">
            <v>12831</v>
          </cell>
          <cell r="AO114">
            <v>76916</v>
          </cell>
          <cell r="AP114">
            <v>19378</v>
          </cell>
          <cell r="AQ114">
            <v>7560</v>
          </cell>
          <cell r="AR114">
            <v>1853</v>
          </cell>
          <cell r="AS114">
            <v>19407</v>
          </cell>
          <cell r="AT114">
            <v>0</v>
          </cell>
          <cell r="AU114">
            <v>48198</v>
          </cell>
          <cell r="AV114">
            <v>48198</v>
          </cell>
          <cell r="AW114">
            <v>5355</v>
          </cell>
          <cell r="AX114">
            <v>0</v>
          </cell>
          <cell r="AY114">
            <v>5355</v>
          </cell>
          <cell r="AZ114">
            <v>12668</v>
          </cell>
          <cell r="BA114">
            <v>434</v>
          </cell>
          <cell r="BB114">
            <v>18458</v>
          </cell>
          <cell r="BC114">
            <v>66655</v>
          </cell>
          <cell r="BD114">
            <v>10261</v>
          </cell>
          <cell r="BE114">
            <v>7763</v>
          </cell>
          <cell r="BF114">
            <v>2498</v>
          </cell>
          <cell r="BG114">
            <v>76916</v>
          </cell>
          <cell r="BH114">
            <v>21585</v>
          </cell>
          <cell r="BI114">
            <v>30251</v>
          </cell>
          <cell r="BJ114">
            <v>6044</v>
          </cell>
          <cell r="BK114">
            <v>823</v>
          </cell>
          <cell r="BL114">
            <v>0</v>
          </cell>
          <cell r="BM114">
            <v>37118</v>
          </cell>
          <cell r="BN114">
            <v>58703</v>
          </cell>
          <cell r="BO114">
            <v>12831</v>
          </cell>
          <cell r="BP114">
            <v>0</v>
          </cell>
          <cell r="BQ114">
            <v>12831</v>
          </cell>
          <cell r="BR114">
            <v>71534</v>
          </cell>
          <cell r="BS114">
            <v>19300</v>
          </cell>
          <cell r="BT114">
            <v>8611</v>
          </cell>
          <cell r="BU114">
            <v>860</v>
          </cell>
          <cell r="BV114">
            <v>19407</v>
          </cell>
          <cell r="BW114">
            <v>0</v>
          </cell>
          <cell r="BX114">
            <v>48178</v>
          </cell>
          <cell r="BY114">
            <v>48178</v>
          </cell>
          <cell r="BZ114">
            <v>5284</v>
          </cell>
          <cell r="CA114">
            <v>0</v>
          </cell>
          <cell r="CB114">
            <v>5284</v>
          </cell>
          <cell r="CC114">
            <v>12590</v>
          </cell>
          <cell r="CD114">
            <v>492</v>
          </cell>
          <cell r="CE114">
            <v>18366</v>
          </cell>
          <cell r="CF114">
            <v>66544</v>
          </cell>
          <cell r="CG114">
            <v>4990</v>
          </cell>
          <cell r="CH114">
            <v>2492</v>
          </cell>
          <cell r="CI114">
            <v>2498</v>
          </cell>
          <cell r="CJ114">
            <v>71534</v>
          </cell>
        </row>
        <row r="115">
          <cell r="A115">
            <v>41883</v>
          </cell>
          <cell r="B115">
            <v>22028</v>
          </cell>
          <cell r="C115">
            <v>30004</v>
          </cell>
          <cell r="D115">
            <v>10787</v>
          </cell>
          <cell r="E115">
            <v>2220</v>
          </cell>
          <cell r="F115">
            <v>0</v>
          </cell>
          <cell r="G115">
            <v>43011</v>
          </cell>
          <cell r="H115">
            <v>65040</v>
          </cell>
          <cell r="I115">
            <v>12956</v>
          </cell>
          <cell r="J115">
            <v>0</v>
          </cell>
          <cell r="K115">
            <v>12956</v>
          </cell>
          <cell r="L115">
            <v>77995</v>
          </cell>
          <cell r="M115">
            <v>19122</v>
          </cell>
          <cell r="N115">
            <v>7757</v>
          </cell>
          <cell r="O115">
            <v>1953</v>
          </cell>
          <cell r="P115">
            <v>20100</v>
          </cell>
          <cell r="Q115">
            <v>0</v>
          </cell>
          <cell r="R115">
            <v>48932</v>
          </cell>
          <cell r="S115">
            <v>48932</v>
          </cell>
          <cell r="T115">
            <v>5348</v>
          </cell>
          <cell r="U115">
            <v>0</v>
          </cell>
          <cell r="V115">
            <v>5348</v>
          </cell>
          <cell r="W115">
            <v>12769</v>
          </cell>
          <cell r="X115">
            <v>433</v>
          </cell>
          <cell r="Y115">
            <v>18550</v>
          </cell>
          <cell r="Z115">
            <v>67481</v>
          </cell>
          <cell r="AA115">
            <v>10514</v>
          </cell>
          <cell r="AB115">
            <v>7988</v>
          </cell>
          <cell r="AC115">
            <v>2526</v>
          </cell>
          <cell r="AD115">
            <v>77995</v>
          </cell>
          <cell r="AE115">
            <v>21949</v>
          </cell>
          <cell r="AF115">
            <v>29841</v>
          </cell>
          <cell r="AG115">
            <v>11906</v>
          </cell>
          <cell r="AH115">
            <v>1595</v>
          </cell>
          <cell r="AI115">
            <v>0</v>
          </cell>
          <cell r="AJ115">
            <v>43342</v>
          </cell>
          <cell r="AK115">
            <v>65291</v>
          </cell>
          <cell r="AL115">
            <v>12958</v>
          </cell>
          <cell r="AM115">
            <v>0</v>
          </cell>
          <cell r="AN115">
            <v>12958</v>
          </cell>
          <cell r="AO115">
            <v>78249</v>
          </cell>
          <cell r="AP115">
            <v>19006</v>
          </cell>
          <cell r="AQ115">
            <v>7747</v>
          </cell>
          <cell r="AR115">
            <v>2003</v>
          </cell>
          <cell r="AS115">
            <v>20155</v>
          </cell>
          <cell r="AT115">
            <v>0</v>
          </cell>
          <cell r="AU115">
            <v>48911</v>
          </cell>
          <cell r="AV115">
            <v>48911</v>
          </cell>
          <cell r="AW115">
            <v>5506</v>
          </cell>
          <cell r="AX115">
            <v>0</v>
          </cell>
          <cell r="AY115">
            <v>5506</v>
          </cell>
          <cell r="AZ115">
            <v>12780</v>
          </cell>
          <cell r="BA115">
            <v>473</v>
          </cell>
          <cell r="BB115">
            <v>18759</v>
          </cell>
          <cell r="BC115">
            <v>67669</v>
          </cell>
          <cell r="BD115">
            <v>10580</v>
          </cell>
          <cell r="BE115">
            <v>8054</v>
          </cell>
          <cell r="BF115">
            <v>2526</v>
          </cell>
          <cell r="BG115">
            <v>78249</v>
          </cell>
          <cell r="BH115">
            <v>21928</v>
          </cell>
          <cell r="BI115">
            <v>29952</v>
          </cell>
          <cell r="BJ115">
            <v>17185</v>
          </cell>
          <cell r="BK115">
            <v>808</v>
          </cell>
          <cell r="BL115">
            <v>0</v>
          </cell>
          <cell r="BM115">
            <v>47946</v>
          </cell>
          <cell r="BN115">
            <v>69874</v>
          </cell>
          <cell r="BO115">
            <v>12958</v>
          </cell>
          <cell r="BP115">
            <v>0</v>
          </cell>
          <cell r="BQ115">
            <v>12958</v>
          </cell>
          <cell r="BR115">
            <v>82832</v>
          </cell>
          <cell r="BS115">
            <v>18999</v>
          </cell>
          <cell r="BT115">
            <v>7018</v>
          </cell>
          <cell r="BU115">
            <v>1994</v>
          </cell>
          <cell r="BV115">
            <v>20155</v>
          </cell>
          <cell r="BW115">
            <v>0</v>
          </cell>
          <cell r="BX115">
            <v>48165</v>
          </cell>
          <cell r="BY115">
            <v>48165</v>
          </cell>
          <cell r="BZ115">
            <v>5560</v>
          </cell>
          <cell r="CA115">
            <v>0</v>
          </cell>
          <cell r="CB115">
            <v>5560</v>
          </cell>
          <cell r="CC115">
            <v>12697</v>
          </cell>
          <cell r="CD115">
            <v>446</v>
          </cell>
          <cell r="CE115">
            <v>18703</v>
          </cell>
          <cell r="CF115">
            <v>66869</v>
          </cell>
          <cell r="CG115">
            <v>15963</v>
          </cell>
          <cell r="CH115">
            <v>13437</v>
          </cell>
          <cell r="CI115">
            <v>2526</v>
          </cell>
          <cell r="CJ115">
            <v>82832</v>
          </cell>
        </row>
        <row r="116">
          <cell r="A116">
            <v>41974</v>
          </cell>
          <cell r="B116">
            <v>22567</v>
          </cell>
          <cell r="C116">
            <v>29596</v>
          </cell>
          <cell r="D116">
            <v>10886</v>
          </cell>
          <cell r="E116">
            <v>2758</v>
          </cell>
          <cell r="F116">
            <v>0</v>
          </cell>
          <cell r="G116">
            <v>43239</v>
          </cell>
          <cell r="H116">
            <v>65806</v>
          </cell>
          <cell r="I116">
            <v>13082</v>
          </cell>
          <cell r="J116">
            <v>0</v>
          </cell>
          <cell r="K116">
            <v>13082</v>
          </cell>
          <cell r="L116">
            <v>78888</v>
          </cell>
          <cell r="M116">
            <v>18882</v>
          </cell>
          <cell r="N116">
            <v>7774</v>
          </cell>
          <cell r="O116">
            <v>1961</v>
          </cell>
          <cell r="P116">
            <v>20634</v>
          </cell>
          <cell r="Q116">
            <v>0</v>
          </cell>
          <cell r="R116">
            <v>49250</v>
          </cell>
          <cell r="S116">
            <v>49250</v>
          </cell>
          <cell r="T116">
            <v>5627</v>
          </cell>
          <cell r="U116">
            <v>0</v>
          </cell>
          <cell r="V116">
            <v>5627</v>
          </cell>
          <cell r="W116">
            <v>12992</v>
          </cell>
          <cell r="X116">
            <v>435</v>
          </cell>
          <cell r="Y116">
            <v>19054</v>
          </cell>
          <cell r="Z116">
            <v>68304</v>
          </cell>
          <cell r="AA116">
            <v>10584</v>
          </cell>
          <cell r="AB116">
            <v>8030</v>
          </cell>
          <cell r="AC116">
            <v>2554</v>
          </cell>
          <cell r="AD116">
            <v>78888</v>
          </cell>
          <cell r="AE116">
            <v>22708</v>
          </cell>
          <cell r="AF116">
            <v>29919</v>
          </cell>
          <cell r="AG116">
            <v>9398</v>
          </cell>
          <cell r="AH116">
            <v>3325</v>
          </cell>
          <cell r="AI116">
            <v>0</v>
          </cell>
          <cell r="AJ116">
            <v>42643</v>
          </cell>
          <cell r="AK116">
            <v>65351</v>
          </cell>
          <cell r="AL116">
            <v>13082</v>
          </cell>
          <cell r="AM116">
            <v>0</v>
          </cell>
          <cell r="AN116">
            <v>13082</v>
          </cell>
          <cell r="AO116">
            <v>78433</v>
          </cell>
          <cell r="AP116">
            <v>19023</v>
          </cell>
          <cell r="AQ116">
            <v>8531</v>
          </cell>
          <cell r="AR116">
            <v>1760</v>
          </cell>
          <cell r="AS116">
            <v>20652</v>
          </cell>
          <cell r="AT116">
            <v>0</v>
          </cell>
          <cell r="AU116">
            <v>49965</v>
          </cell>
          <cell r="AV116">
            <v>49965</v>
          </cell>
          <cell r="AW116">
            <v>5341</v>
          </cell>
          <cell r="AX116">
            <v>0</v>
          </cell>
          <cell r="AY116">
            <v>5341</v>
          </cell>
          <cell r="AZ116">
            <v>14178</v>
          </cell>
          <cell r="BA116">
            <v>382</v>
          </cell>
          <cell r="BB116">
            <v>19901</v>
          </cell>
          <cell r="BC116">
            <v>69866</v>
          </cell>
          <cell r="BD116">
            <v>8567</v>
          </cell>
          <cell r="BE116">
            <v>6012</v>
          </cell>
          <cell r="BF116">
            <v>2555</v>
          </cell>
          <cell r="BG116">
            <v>78433</v>
          </cell>
          <cell r="BH116">
            <v>22766</v>
          </cell>
          <cell r="BI116">
            <v>29850</v>
          </cell>
          <cell r="BJ116">
            <v>5460</v>
          </cell>
          <cell r="BK116">
            <v>4698</v>
          </cell>
          <cell r="BL116">
            <v>0</v>
          </cell>
          <cell r="BM116">
            <v>40008</v>
          </cell>
          <cell r="BN116">
            <v>62774</v>
          </cell>
          <cell r="BO116">
            <v>13082</v>
          </cell>
          <cell r="BP116">
            <v>0</v>
          </cell>
          <cell r="BQ116">
            <v>13082</v>
          </cell>
          <cell r="BR116">
            <v>75856</v>
          </cell>
          <cell r="BS116">
            <v>19071</v>
          </cell>
          <cell r="BT116">
            <v>10010</v>
          </cell>
          <cell r="BU116">
            <v>2256</v>
          </cell>
          <cell r="BV116">
            <v>20652</v>
          </cell>
          <cell r="BW116">
            <v>0</v>
          </cell>
          <cell r="BX116">
            <v>51988</v>
          </cell>
          <cell r="BY116">
            <v>51988</v>
          </cell>
          <cell r="BZ116">
            <v>5333</v>
          </cell>
          <cell r="CA116">
            <v>0</v>
          </cell>
          <cell r="CB116">
            <v>5333</v>
          </cell>
          <cell r="CC116">
            <v>14270</v>
          </cell>
          <cell r="CD116">
            <v>396</v>
          </cell>
          <cell r="CE116">
            <v>19999</v>
          </cell>
          <cell r="CF116">
            <v>71986</v>
          </cell>
          <cell r="CG116">
            <v>3869</v>
          </cell>
          <cell r="CH116">
            <v>1314</v>
          </cell>
          <cell r="CI116">
            <v>2555</v>
          </cell>
          <cell r="CJ116">
            <v>75856</v>
          </cell>
        </row>
        <row r="117">
          <cell r="A117">
            <v>42064</v>
          </cell>
          <cell r="B117">
            <v>23007</v>
          </cell>
          <cell r="C117">
            <v>29003</v>
          </cell>
          <cell r="D117">
            <v>11400</v>
          </cell>
          <cell r="E117">
            <v>2855</v>
          </cell>
          <cell r="F117">
            <v>0</v>
          </cell>
          <cell r="G117">
            <v>43258</v>
          </cell>
          <cell r="H117">
            <v>66265</v>
          </cell>
          <cell r="I117">
            <v>13215</v>
          </cell>
          <cell r="J117">
            <v>0</v>
          </cell>
          <cell r="K117">
            <v>13215</v>
          </cell>
          <cell r="L117">
            <v>79480</v>
          </cell>
          <cell r="M117">
            <v>18642</v>
          </cell>
          <cell r="N117">
            <v>7837</v>
          </cell>
          <cell r="O117">
            <v>1611</v>
          </cell>
          <cell r="P117">
            <v>20952</v>
          </cell>
          <cell r="Q117">
            <v>0</v>
          </cell>
          <cell r="R117">
            <v>49041</v>
          </cell>
          <cell r="S117">
            <v>49041</v>
          </cell>
          <cell r="T117">
            <v>5984</v>
          </cell>
          <cell r="U117">
            <v>0</v>
          </cell>
          <cell r="V117">
            <v>5984</v>
          </cell>
          <cell r="W117">
            <v>13194</v>
          </cell>
          <cell r="X117">
            <v>437</v>
          </cell>
          <cell r="Y117">
            <v>19615</v>
          </cell>
          <cell r="Z117">
            <v>68656</v>
          </cell>
          <cell r="AA117">
            <v>10824</v>
          </cell>
          <cell r="AB117">
            <v>8239</v>
          </cell>
          <cell r="AC117">
            <v>2585</v>
          </cell>
          <cell r="AD117">
            <v>79480</v>
          </cell>
          <cell r="AE117">
            <v>22981</v>
          </cell>
          <cell r="AF117">
            <v>28882</v>
          </cell>
          <cell r="AG117">
            <v>11999</v>
          </cell>
          <cell r="AH117">
            <v>3336</v>
          </cell>
          <cell r="AI117">
            <v>0</v>
          </cell>
          <cell r="AJ117">
            <v>44217</v>
          </cell>
          <cell r="AK117">
            <v>67198</v>
          </cell>
          <cell r="AL117">
            <v>13214</v>
          </cell>
          <cell r="AM117">
            <v>0</v>
          </cell>
          <cell r="AN117">
            <v>13214</v>
          </cell>
          <cell r="AO117">
            <v>80412</v>
          </cell>
          <cell r="AP117">
            <v>18617</v>
          </cell>
          <cell r="AQ117">
            <v>7352</v>
          </cell>
          <cell r="AR117">
            <v>2174</v>
          </cell>
          <cell r="AS117">
            <v>20967</v>
          </cell>
          <cell r="AT117">
            <v>0</v>
          </cell>
          <cell r="AU117">
            <v>49109</v>
          </cell>
          <cell r="AV117">
            <v>49109</v>
          </cell>
          <cell r="AW117">
            <v>6004</v>
          </cell>
          <cell r="AX117">
            <v>0</v>
          </cell>
          <cell r="AY117">
            <v>6004</v>
          </cell>
          <cell r="AZ117">
            <v>13517</v>
          </cell>
          <cell r="BA117">
            <v>467</v>
          </cell>
          <cell r="BB117">
            <v>19989</v>
          </cell>
          <cell r="BC117">
            <v>69098</v>
          </cell>
          <cell r="BD117">
            <v>11314</v>
          </cell>
          <cell r="BE117">
            <v>8729</v>
          </cell>
          <cell r="BF117">
            <v>2585</v>
          </cell>
          <cell r="BG117">
            <v>80412</v>
          </cell>
          <cell r="BH117">
            <v>22759</v>
          </cell>
          <cell r="BI117">
            <v>28893</v>
          </cell>
          <cell r="BJ117">
            <v>16814</v>
          </cell>
          <cell r="BK117">
            <v>4019</v>
          </cell>
          <cell r="BL117">
            <v>0</v>
          </cell>
          <cell r="BM117">
            <v>49725</v>
          </cell>
          <cell r="BN117">
            <v>72484</v>
          </cell>
          <cell r="BO117">
            <v>13214</v>
          </cell>
          <cell r="BP117">
            <v>0</v>
          </cell>
          <cell r="BQ117">
            <v>13214</v>
          </cell>
          <cell r="BR117">
            <v>85698</v>
          </cell>
          <cell r="BS117">
            <v>18653</v>
          </cell>
          <cell r="BT117">
            <v>4566</v>
          </cell>
          <cell r="BU117">
            <v>2773</v>
          </cell>
          <cell r="BV117">
            <v>20967</v>
          </cell>
          <cell r="BW117">
            <v>0</v>
          </cell>
          <cell r="BX117">
            <v>46959</v>
          </cell>
          <cell r="BY117">
            <v>46959</v>
          </cell>
          <cell r="BZ117">
            <v>6067</v>
          </cell>
          <cell r="CA117">
            <v>0</v>
          </cell>
          <cell r="CB117">
            <v>6067</v>
          </cell>
          <cell r="CC117">
            <v>13593</v>
          </cell>
          <cell r="CD117">
            <v>406</v>
          </cell>
          <cell r="CE117">
            <v>20067</v>
          </cell>
          <cell r="CF117">
            <v>67026</v>
          </cell>
          <cell r="CG117">
            <v>18672</v>
          </cell>
          <cell r="CH117">
            <v>16087</v>
          </cell>
          <cell r="CI117">
            <v>2585</v>
          </cell>
          <cell r="CJ117">
            <v>85698</v>
          </cell>
        </row>
        <row r="118">
          <cell r="A118">
            <v>42156</v>
          </cell>
          <cell r="B118">
            <v>23303</v>
          </cell>
          <cell r="C118">
            <v>28572</v>
          </cell>
          <cell r="D118">
            <v>12295</v>
          </cell>
          <cell r="E118">
            <v>2570</v>
          </cell>
          <cell r="F118">
            <v>0</v>
          </cell>
          <cell r="G118">
            <v>43438</v>
          </cell>
          <cell r="H118">
            <v>66741</v>
          </cell>
          <cell r="I118">
            <v>13359</v>
          </cell>
          <cell r="J118">
            <v>0</v>
          </cell>
          <cell r="K118">
            <v>13359</v>
          </cell>
          <cell r="L118">
            <v>80099</v>
          </cell>
          <cell r="M118">
            <v>18549</v>
          </cell>
          <cell r="N118">
            <v>7879</v>
          </cell>
          <cell r="O118">
            <v>1177</v>
          </cell>
          <cell r="P118">
            <v>21059</v>
          </cell>
          <cell r="Q118">
            <v>0</v>
          </cell>
          <cell r="R118">
            <v>48664</v>
          </cell>
          <cell r="S118">
            <v>48664</v>
          </cell>
          <cell r="T118">
            <v>6262</v>
          </cell>
          <cell r="U118">
            <v>0</v>
          </cell>
          <cell r="V118">
            <v>6262</v>
          </cell>
          <cell r="W118">
            <v>13454</v>
          </cell>
          <cell r="X118">
            <v>447</v>
          </cell>
          <cell r="Y118">
            <v>20163</v>
          </cell>
          <cell r="Z118">
            <v>68827</v>
          </cell>
          <cell r="AA118">
            <v>11272</v>
          </cell>
          <cell r="AB118">
            <v>8651</v>
          </cell>
          <cell r="AC118">
            <v>2621</v>
          </cell>
          <cell r="AD118">
            <v>80099</v>
          </cell>
          <cell r="AE118">
            <v>23338</v>
          </cell>
          <cell r="AF118">
            <v>28391</v>
          </cell>
          <cell r="AG118">
            <v>12420</v>
          </cell>
          <cell r="AH118">
            <v>1813</v>
          </cell>
          <cell r="AI118">
            <v>0</v>
          </cell>
          <cell r="AJ118">
            <v>42624</v>
          </cell>
          <cell r="AK118">
            <v>65962</v>
          </cell>
          <cell r="AL118">
            <v>13353</v>
          </cell>
          <cell r="AM118">
            <v>0</v>
          </cell>
          <cell r="AN118">
            <v>13353</v>
          </cell>
          <cell r="AO118">
            <v>79315</v>
          </cell>
          <cell r="AP118">
            <v>18419</v>
          </cell>
          <cell r="AQ118">
            <v>8224</v>
          </cell>
          <cell r="AR118">
            <v>701</v>
          </cell>
          <cell r="AS118">
            <v>21106</v>
          </cell>
          <cell r="AT118">
            <v>0</v>
          </cell>
          <cell r="AU118">
            <v>48449</v>
          </cell>
          <cell r="AV118">
            <v>48449</v>
          </cell>
          <cell r="AW118">
            <v>6488</v>
          </cell>
          <cell r="AX118">
            <v>0</v>
          </cell>
          <cell r="AY118">
            <v>6488</v>
          </cell>
          <cell r="AZ118">
            <v>14845</v>
          </cell>
          <cell r="BA118">
            <v>457</v>
          </cell>
          <cell r="BB118">
            <v>21790</v>
          </cell>
          <cell r="BC118">
            <v>70239</v>
          </cell>
          <cell r="BD118">
            <v>9076</v>
          </cell>
          <cell r="BE118">
            <v>6458</v>
          </cell>
          <cell r="BF118">
            <v>2618</v>
          </cell>
          <cell r="BG118">
            <v>79315</v>
          </cell>
          <cell r="BH118">
            <v>23515</v>
          </cell>
          <cell r="BI118">
            <v>28374</v>
          </cell>
          <cell r="BJ118">
            <v>7160</v>
          </cell>
          <cell r="BK118">
            <v>471</v>
          </cell>
          <cell r="BL118">
            <v>0</v>
          </cell>
          <cell r="BM118">
            <v>36004</v>
          </cell>
          <cell r="BN118">
            <v>59519</v>
          </cell>
          <cell r="BO118">
            <v>13353</v>
          </cell>
          <cell r="BP118">
            <v>0</v>
          </cell>
          <cell r="BQ118">
            <v>13353</v>
          </cell>
          <cell r="BR118">
            <v>72872</v>
          </cell>
          <cell r="BS118">
            <v>18366</v>
          </cell>
          <cell r="BT118">
            <v>10253</v>
          </cell>
          <cell r="BU118">
            <v>-416</v>
          </cell>
          <cell r="BV118">
            <v>21106</v>
          </cell>
          <cell r="BW118">
            <v>0</v>
          </cell>
          <cell r="BX118">
            <v>49309</v>
          </cell>
          <cell r="BY118">
            <v>49309</v>
          </cell>
          <cell r="BZ118">
            <v>6355</v>
          </cell>
          <cell r="CA118">
            <v>0</v>
          </cell>
          <cell r="CB118">
            <v>6355</v>
          </cell>
          <cell r="CC118">
            <v>14765</v>
          </cell>
          <cell r="CD118">
            <v>540</v>
          </cell>
          <cell r="CE118">
            <v>21660</v>
          </cell>
          <cell r="CF118">
            <v>70969</v>
          </cell>
          <cell r="CG118">
            <v>1903</v>
          </cell>
          <cell r="CH118">
            <v>-715</v>
          </cell>
          <cell r="CI118">
            <v>2618</v>
          </cell>
          <cell r="CJ118">
            <v>72872</v>
          </cell>
        </row>
        <row r="119">
          <cell r="A119">
            <v>42248</v>
          </cell>
          <cell r="B119">
            <v>23585</v>
          </cell>
          <cell r="C119">
            <v>28519</v>
          </cell>
          <cell r="D119">
            <v>13052</v>
          </cell>
          <cell r="E119">
            <v>2291</v>
          </cell>
          <cell r="F119">
            <v>0</v>
          </cell>
          <cell r="G119">
            <v>43861</v>
          </cell>
          <cell r="H119">
            <v>67446</v>
          </cell>
          <cell r="I119">
            <v>13507</v>
          </cell>
          <cell r="J119">
            <v>0</v>
          </cell>
          <cell r="K119">
            <v>13507</v>
          </cell>
          <cell r="L119">
            <v>80953</v>
          </cell>
          <cell r="M119">
            <v>18658</v>
          </cell>
          <cell r="N119">
            <v>7852</v>
          </cell>
          <cell r="O119">
            <v>867</v>
          </cell>
          <cell r="P119">
            <v>21087</v>
          </cell>
          <cell r="Q119">
            <v>0</v>
          </cell>
          <cell r="R119">
            <v>48464</v>
          </cell>
          <cell r="S119">
            <v>48464</v>
          </cell>
          <cell r="T119">
            <v>6270</v>
          </cell>
          <cell r="U119">
            <v>0</v>
          </cell>
          <cell r="V119">
            <v>6270</v>
          </cell>
          <cell r="W119">
            <v>13690</v>
          </cell>
          <cell r="X119">
            <v>461</v>
          </cell>
          <cell r="Y119">
            <v>20421</v>
          </cell>
          <cell r="Z119">
            <v>68885</v>
          </cell>
          <cell r="AA119">
            <v>12068</v>
          </cell>
          <cell r="AB119">
            <v>9410</v>
          </cell>
          <cell r="AC119">
            <v>2658</v>
          </cell>
          <cell r="AD119">
            <v>80953</v>
          </cell>
          <cell r="AE119">
            <v>23452</v>
          </cell>
          <cell r="AF119">
            <v>28567</v>
          </cell>
          <cell r="AG119">
            <v>12809</v>
          </cell>
          <cell r="AH119">
            <v>2353</v>
          </cell>
          <cell r="AI119">
            <v>0</v>
          </cell>
          <cell r="AJ119">
            <v>43729</v>
          </cell>
          <cell r="AK119">
            <v>67181</v>
          </cell>
          <cell r="AL119">
            <v>13512</v>
          </cell>
          <cell r="AM119">
            <v>0</v>
          </cell>
          <cell r="AN119">
            <v>13512</v>
          </cell>
          <cell r="AO119">
            <v>80693</v>
          </cell>
          <cell r="AP119">
            <v>18690</v>
          </cell>
          <cell r="AQ119">
            <v>7838</v>
          </cell>
          <cell r="AR119">
            <v>738</v>
          </cell>
          <cell r="AS119">
            <v>21010</v>
          </cell>
          <cell r="AT119">
            <v>0</v>
          </cell>
          <cell r="AU119">
            <v>48276</v>
          </cell>
          <cell r="AV119">
            <v>48276</v>
          </cell>
          <cell r="AW119">
            <v>6263</v>
          </cell>
          <cell r="AX119">
            <v>0</v>
          </cell>
          <cell r="AY119">
            <v>6263</v>
          </cell>
          <cell r="AZ119">
            <v>13654</v>
          </cell>
          <cell r="BA119">
            <v>435</v>
          </cell>
          <cell r="BB119">
            <v>20351</v>
          </cell>
          <cell r="BC119">
            <v>68628</v>
          </cell>
          <cell r="BD119">
            <v>12066</v>
          </cell>
          <cell r="BE119">
            <v>9406</v>
          </cell>
          <cell r="BF119">
            <v>2660</v>
          </cell>
          <cell r="BG119">
            <v>80693</v>
          </cell>
          <cell r="BH119">
            <v>23433</v>
          </cell>
          <cell r="BI119">
            <v>28559</v>
          </cell>
          <cell r="BJ119">
            <v>18458</v>
          </cell>
          <cell r="BK119">
            <v>1448</v>
          </cell>
          <cell r="BL119">
            <v>0</v>
          </cell>
          <cell r="BM119">
            <v>48465</v>
          </cell>
          <cell r="BN119">
            <v>71898</v>
          </cell>
          <cell r="BO119">
            <v>13512</v>
          </cell>
          <cell r="BP119">
            <v>0</v>
          </cell>
          <cell r="BQ119">
            <v>13512</v>
          </cell>
          <cell r="BR119">
            <v>85410</v>
          </cell>
          <cell r="BS119">
            <v>18627</v>
          </cell>
          <cell r="BT119">
            <v>7254</v>
          </cell>
          <cell r="BU119">
            <v>678</v>
          </cell>
          <cell r="BV119">
            <v>21010</v>
          </cell>
          <cell r="BW119">
            <v>0</v>
          </cell>
          <cell r="BX119">
            <v>47569</v>
          </cell>
          <cell r="BY119">
            <v>47569</v>
          </cell>
          <cell r="BZ119">
            <v>6320</v>
          </cell>
          <cell r="CA119">
            <v>0</v>
          </cell>
          <cell r="CB119">
            <v>6320</v>
          </cell>
          <cell r="CC119">
            <v>13549</v>
          </cell>
          <cell r="CD119">
            <v>398</v>
          </cell>
          <cell r="CE119">
            <v>20267</v>
          </cell>
          <cell r="CF119">
            <v>67836</v>
          </cell>
          <cell r="CG119">
            <v>17573</v>
          </cell>
          <cell r="CH119">
            <v>14913</v>
          </cell>
          <cell r="CI119">
            <v>2660</v>
          </cell>
          <cell r="CJ119">
            <v>85410</v>
          </cell>
        </row>
        <row r="120">
          <cell r="A120">
            <v>42339</v>
          </cell>
          <cell r="B120">
            <v>23870</v>
          </cell>
          <cell r="C120">
            <v>28849</v>
          </cell>
          <cell r="D120">
            <v>13110</v>
          </cell>
          <cell r="E120">
            <v>2174</v>
          </cell>
          <cell r="F120">
            <v>0</v>
          </cell>
          <cell r="G120">
            <v>44133</v>
          </cell>
          <cell r="H120">
            <v>68003</v>
          </cell>
          <cell r="I120">
            <v>13651</v>
          </cell>
          <cell r="J120">
            <v>0</v>
          </cell>
          <cell r="K120">
            <v>13651</v>
          </cell>
          <cell r="L120">
            <v>81653</v>
          </cell>
          <cell r="M120">
            <v>18917</v>
          </cell>
          <cell r="N120">
            <v>7723</v>
          </cell>
          <cell r="O120">
            <v>581</v>
          </cell>
          <cell r="P120">
            <v>21136</v>
          </cell>
          <cell r="Q120">
            <v>0</v>
          </cell>
          <cell r="R120">
            <v>48356</v>
          </cell>
          <cell r="S120">
            <v>48356</v>
          </cell>
          <cell r="T120">
            <v>6042</v>
          </cell>
          <cell r="U120">
            <v>0</v>
          </cell>
          <cell r="V120">
            <v>6042</v>
          </cell>
          <cell r="W120">
            <v>13899</v>
          </cell>
          <cell r="X120">
            <v>493</v>
          </cell>
          <cell r="Y120">
            <v>20435</v>
          </cell>
          <cell r="Z120">
            <v>68791</v>
          </cell>
          <cell r="AA120">
            <v>12863</v>
          </cell>
          <cell r="AB120">
            <v>10171</v>
          </cell>
          <cell r="AC120">
            <v>2692</v>
          </cell>
          <cell r="AD120">
            <v>81653</v>
          </cell>
          <cell r="AE120">
            <v>23980</v>
          </cell>
          <cell r="AF120">
            <v>28817</v>
          </cell>
          <cell r="AG120">
            <v>13462</v>
          </cell>
          <cell r="AH120">
            <v>2597</v>
          </cell>
          <cell r="AI120">
            <v>0</v>
          </cell>
          <cell r="AJ120">
            <v>44875</v>
          </cell>
          <cell r="AK120">
            <v>68855</v>
          </cell>
          <cell r="AL120">
            <v>13651</v>
          </cell>
          <cell r="AM120">
            <v>0</v>
          </cell>
          <cell r="AN120">
            <v>13651</v>
          </cell>
          <cell r="AO120">
            <v>82507</v>
          </cell>
          <cell r="AP120">
            <v>18931</v>
          </cell>
          <cell r="AQ120">
            <v>7729</v>
          </cell>
          <cell r="AR120">
            <v>1036</v>
          </cell>
          <cell r="AS120">
            <v>21138</v>
          </cell>
          <cell r="AT120">
            <v>0</v>
          </cell>
          <cell r="AU120">
            <v>48834</v>
          </cell>
          <cell r="AV120">
            <v>48834</v>
          </cell>
          <cell r="AW120">
            <v>5860</v>
          </cell>
          <cell r="AX120">
            <v>0</v>
          </cell>
          <cell r="AY120">
            <v>5860</v>
          </cell>
          <cell r="AZ120">
            <v>14142</v>
          </cell>
          <cell r="BA120">
            <v>509</v>
          </cell>
          <cell r="BB120">
            <v>20511</v>
          </cell>
          <cell r="BC120">
            <v>69345</v>
          </cell>
          <cell r="BD120">
            <v>13162</v>
          </cell>
          <cell r="BE120">
            <v>10469</v>
          </cell>
          <cell r="BF120">
            <v>2692</v>
          </cell>
          <cell r="BG120">
            <v>82507</v>
          </cell>
          <cell r="BH120">
            <v>24061</v>
          </cell>
          <cell r="BI120">
            <v>28856</v>
          </cell>
          <cell r="BJ120">
            <v>7823</v>
          </cell>
          <cell r="BK120">
            <v>4231</v>
          </cell>
          <cell r="BL120">
            <v>0</v>
          </cell>
          <cell r="BM120">
            <v>40910</v>
          </cell>
          <cell r="BN120">
            <v>64972</v>
          </cell>
          <cell r="BO120">
            <v>13651</v>
          </cell>
          <cell r="BP120">
            <v>0</v>
          </cell>
          <cell r="BQ120">
            <v>13651</v>
          </cell>
          <cell r="BR120">
            <v>78623</v>
          </cell>
          <cell r="BS120">
            <v>19024</v>
          </cell>
          <cell r="BT120">
            <v>9518</v>
          </cell>
          <cell r="BU120">
            <v>1647</v>
          </cell>
          <cell r="BV120">
            <v>21138</v>
          </cell>
          <cell r="BW120">
            <v>0</v>
          </cell>
          <cell r="BX120">
            <v>51327</v>
          </cell>
          <cell r="BY120">
            <v>51327</v>
          </cell>
          <cell r="BZ120">
            <v>5859</v>
          </cell>
          <cell r="CA120">
            <v>0</v>
          </cell>
          <cell r="CB120">
            <v>5859</v>
          </cell>
          <cell r="CC120">
            <v>14255</v>
          </cell>
          <cell r="CD120">
            <v>523</v>
          </cell>
          <cell r="CE120">
            <v>20636</v>
          </cell>
          <cell r="CF120">
            <v>71964</v>
          </cell>
          <cell r="CG120">
            <v>6660</v>
          </cell>
          <cell r="CH120">
            <v>3967</v>
          </cell>
          <cell r="CI120">
            <v>2692</v>
          </cell>
          <cell r="CJ120">
            <v>78623</v>
          </cell>
        </row>
        <row r="121">
          <cell r="A121">
            <v>42430</v>
          </cell>
          <cell r="B121">
            <v>24089</v>
          </cell>
          <cell r="C121">
            <v>29105</v>
          </cell>
          <cell r="D121">
            <v>13076</v>
          </cell>
          <cell r="E121">
            <v>1880</v>
          </cell>
          <cell r="F121">
            <v>0</v>
          </cell>
          <cell r="G121">
            <v>44060</v>
          </cell>
          <cell r="H121">
            <v>68149</v>
          </cell>
          <cell r="I121">
            <v>13779</v>
          </cell>
          <cell r="J121">
            <v>0</v>
          </cell>
          <cell r="K121">
            <v>13779</v>
          </cell>
          <cell r="L121">
            <v>81927</v>
          </cell>
          <cell r="M121">
            <v>19052</v>
          </cell>
          <cell r="N121">
            <v>7827</v>
          </cell>
          <cell r="O121">
            <v>330</v>
          </cell>
          <cell r="P121">
            <v>21247</v>
          </cell>
          <cell r="Q121">
            <v>0</v>
          </cell>
          <cell r="R121">
            <v>48456</v>
          </cell>
          <cell r="S121">
            <v>48456</v>
          </cell>
          <cell r="T121">
            <v>5753</v>
          </cell>
          <cell r="U121">
            <v>0</v>
          </cell>
          <cell r="V121">
            <v>5753</v>
          </cell>
          <cell r="W121">
            <v>14042</v>
          </cell>
          <cell r="X121">
            <v>553</v>
          </cell>
          <cell r="Y121">
            <v>20348</v>
          </cell>
          <cell r="Z121">
            <v>68804</v>
          </cell>
          <cell r="AA121">
            <v>13124</v>
          </cell>
          <cell r="AB121">
            <v>10407</v>
          </cell>
          <cell r="AC121">
            <v>2717</v>
          </cell>
          <cell r="AD121">
            <v>81927</v>
          </cell>
          <cell r="AE121">
            <v>24122</v>
          </cell>
          <cell r="AF121">
            <v>29139</v>
          </cell>
          <cell r="AG121">
            <v>12926</v>
          </cell>
          <cell r="AH121">
            <v>1748</v>
          </cell>
          <cell r="AI121">
            <v>0</v>
          </cell>
          <cell r="AJ121">
            <v>43814</v>
          </cell>
          <cell r="AK121">
            <v>67936</v>
          </cell>
          <cell r="AL121">
            <v>13779</v>
          </cell>
          <cell r="AM121">
            <v>0</v>
          </cell>
          <cell r="AN121">
            <v>13779</v>
          </cell>
          <cell r="AO121">
            <v>81716</v>
          </cell>
          <cell r="AP121">
            <v>19073</v>
          </cell>
          <cell r="AQ121">
            <v>7633</v>
          </cell>
          <cell r="AR121">
            <v>238</v>
          </cell>
          <cell r="AS121">
            <v>21258</v>
          </cell>
          <cell r="AT121">
            <v>0</v>
          </cell>
          <cell r="AU121">
            <v>48202</v>
          </cell>
          <cell r="AV121">
            <v>48202</v>
          </cell>
          <cell r="AW121">
            <v>6001</v>
          </cell>
          <cell r="AX121">
            <v>0</v>
          </cell>
          <cell r="AY121">
            <v>6001</v>
          </cell>
          <cell r="AZ121">
            <v>13800</v>
          </cell>
          <cell r="BA121">
            <v>524</v>
          </cell>
          <cell r="BB121">
            <v>20325</v>
          </cell>
          <cell r="BC121">
            <v>68527</v>
          </cell>
          <cell r="BD121">
            <v>13189</v>
          </cell>
          <cell r="BE121">
            <v>10471</v>
          </cell>
          <cell r="BF121">
            <v>2718</v>
          </cell>
          <cell r="BG121">
            <v>81716</v>
          </cell>
          <cell r="BH121">
            <v>23884</v>
          </cell>
          <cell r="BI121">
            <v>29143</v>
          </cell>
          <cell r="BJ121">
            <v>18110</v>
          </cell>
          <cell r="BK121">
            <v>2518</v>
          </cell>
          <cell r="BL121">
            <v>0</v>
          </cell>
          <cell r="BM121">
            <v>49771</v>
          </cell>
          <cell r="BN121">
            <v>73655</v>
          </cell>
          <cell r="BO121">
            <v>13779</v>
          </cell>
          <cell r="BP121">
            <v>0</v>
          </cell>
          <cell r="BQ121">
            <v>13779</v>
          </cell>
          <cell r="BR121">
            <v>87434</v>
          </cell>
          <cell r="BS121">
            <v>19093</v>
          </cell>
          <cell r="BT121">
            <v>5018</v>
          </cell>
          <cell r="BU121">
            <v>862</v>
          </cell>
          <cell r="BV121">
            <v>21258</v>
          </cell>
          <cell r="BW121">
            <v>0</v>
          </cell>
          <cell r="BX121">
            <v>46231</v>
          </cell>
          <cell r="BY121">
            <v>46231</v>
          </cell>
          <cell r="BZ121">
            <v>6107</v>
          </cell>
          <cell r="CA121">
            <v>0</v>
          </cell>
          <cell r="CB121">
            <v>6107</v>
          </cell>
          <cell r="CC121">
            <v>13870</v>
          </cell>
          <cell r="CD121">
            <v>453</v>
          </cell>
          <cell r="CE121">
            <v>20430</v>
          </cell>
          <cell r="CF121">
            <v>66662</v>
          </cell>
          <cell r="CG121">
            <v>20773</v>
          </cell>
          <cell r="CH121">
            <v>18055</v>
          </cell>
          <cell r="CI121">
            <v>2718</v>
          </cell>
          <cell r="CJ121">
            <v>87434</v>
          </cell>
        </row>
        <row r="122">
          <cell r="A122">
            <v>42522</v>
          </cell>
          <cell r="B122">
            <v>24257</v>
          </cell>
          <cell r="C122">
            <v>29042</v>
          </cell>
          <cell r="D122">
            <v>12933</v>
          </cell>
          <cell r="E122">
            <v>1542</v>
          </cell>
          <cell r="F122">
            <v>0</v>
          </cell>
          <cell r="G122">
            <v>43517</v>
          </cell>
          <cell r="H122">
            <v>67774</v>
          </cell>
          <cell r="I122">
            <v>13891</v>
          </cell>
          <cell r="J122">
            <v>0</v>
          </cell>
          <cell r="K122">
            <v>13891</v>
          </cell>
          <cell r="L122">
            <v>81665</v>
          </cell>
          <cell r="M122">
            <v>18942</v>
          </cell>
          <cell r="N122">
            <v>8249</v>
          </cell>
          <cell r="O122">
            <v>135</v>
          </cell>
          <cell r="P122">
            <v>21389</v>
          </cell>
          <cell r="Q122">
            <v>0</v>
          </cell>
          <cell r="R122">
            <v>48716</v>
          </cell>
          <cell r="S122">
            <v>48716</v>
          </cell>
          <cell r="T122">
            <v>5780</v>
          </cell>
          <cell r="U122">
            <v>0</v>
          </cell>
          <cell r="V122">
            <v>5780</v>
          </cell>
          <cell r="W122">
            <v>13974</v>
          </cell>
          <cell r="X122">
            <v>594</v>
          </cell>
          <cell r="Y122">
            <v>20348</v>
          </cell>
          <cell r="Z122">
            <v>69064</v>
          </cell>
          <cell r="AA122">
            <v>12601</v>
          </cell>
          <cell r="AB122">
            <v>9869</v>
          </cell>
          <cell r="AC122">
            <v>2733</v>
          </cell>
          <cell r="AD122">
            <v>81665</v>
          </cell>
          <cell r="AE122">
            <v>24205</v>
          </cell>
          <cell r="AF122">
            <v>29290</v>
          </cell>
          <cell r="AG122">
            <v>12713</v>
          </cell>
          <cell r="AH122">
            <v>1338</v>
          </cell>
          <cell r="AI122">
            <v>0</v>
          </cell>
          <cell r="AJ122">
            <v>43342</v>
          </cell>
          <cell r="AK122">
            <v>67547</v>
          </cell>
          <cell r="AL122">
            <v>13896</v>
          </cell>
          <cell r="AM122">
            <v>0</v>
          </cell>
          <cell r="AN122">
            <v>13896</v>
          </cell>
          <cell r="AO122">
            <v>81443</v>
          </cell>
          <cell r="AP122">
            <v>19062</v>
          </cell>
          <cell r="AQ122">
            <v>8053</v>
          </cell>
          <cell r="AR122">
            <v>-235</v>
          </cell>
          <cell r="AS122">
            <v>21388</v>
          </cell>
          <cell r="AT122">
            <v>0</v>
          </cell>
          <cell r="AU122">
            <v>48267</v>
          </cell>
          <cell r="AV122">
            <v>48267</v>
          </cell>
          <cell r="AW122">
            <v>5649</v>
          </cell>
          <cell r="AX122">
            <v>0</v>
          </cell>
          <cell r="AY122">
            <v>5649</v>
          </cell>
          <cell r="AZ122">
            <v>14151</v>
          </cell>
          <cell r="BA122">
            <v>646</v>
          </cell>
          <cell r="BB122">
            <v>20447</v>
          </cell>
          <cell r="BC122">
            <v>68714</v>
          </cell>
          <cell r="BD122">
            <v>12728</v>
          </cell>
          <cell r="BE122">
            <v>9993</v>
          </cell>
          <cell r="BF122">
            <v>2735</v>
          </cell>
          <cell r="BG122">
            <v>81443</v>
          </cell>
          <cell r="BH122">
            <v>24377</v>
          </cell>
          <cell r="BI122">
            <v>29268</v>
          </cell>
          <cell r="BJ122">
            <v>7359</v>
          </cell>
          <cell r="BK122">
            <v>-237</v>
          </cell>
          <cell r="BL122">
            <v>0</v>
          </cell>
          <cell r="BM122">
            <v>36390</v>
          </cell>
          <cell r="BN122">
            <v>60767</v>
          </cell>
          <cell r="BO122">
            <v>13896</v>
          </cell>
          <cell r="BP122">
            <v>0</v>
          </cell>
          <cell r="BQ122">
            <v>13896</v>
          </cell>
          <cell r="BR122">
            <v>74663</v>
          </cell>
          <cell r="BS122">
            <v>19024</v>
          </cell>
          <cell r="BT122">
            <v>9228</v>
          </cell>
          <cell r="BU122">
            <v>-1405</v>
          </cell>
          <cell r="BV122">
            <v>21388</v>
          </cell>
          <cell r="BW122">
            <v>0</v>
          </cell>
          <cell r="BX122">
            <v>48234</v>
          </cell>
          <cell r="BY122">
            <v>48234</v>
          </cell>
          <cell r="BZ122">
            <v>5479</v>
          </cell>
          <cell r="CA122">
            <v>0</v>
          </cell>
          <cell r="CB122">
            <v>5479</v>
          </cell>
          <cell r="CC122">
            <v>14076</v>
          </cell>
          <cell r="CD122">
            <v>783</v>
          </cell>
          <cell r="CE122">
            <v>20338</v>
          </cell>
          <cell r="CF122">
            <v>68572</v>
          </cell>
          <cell r="CG122">
            <v>6091</v>
          </cell>
          <cell r="CH122">
            <v>3356</v>
          </cell>
          <cell r="CI122">
            <v>2735</v>
          </cell>
          <cell r="CJ122">
            <v>74663</v>
          </cell>
        </row>
        <row r="123">
          <cell r="A123">
            <v>42614</v>
          </cell>
          <cell r="B123">
            <v>24501</v>
          </cell>
          <cell r="C123">
            <v>28846</v>
          </cell>
          <cell r="D123">
            <v>12799</v>
          </cell>
          <cell r="E123">
            <v>1597</v>
          </cell>
          <cell r="F123">
            <v>0</v>
          </cell>
          <cell r="G123">
            <v>43242</v>
          </cell>
          <cell r="H123">
            <v>67743</v>
          </cell>
          <cell r="I123">
            <v>13998</v>
          </cell>
          <cell r="J123">
            <v>0</v>
          </cell>
          <cell r="K123">
            <v>13998</v>
          </cell>
          <cell r="L123">
            <v>81742</v>
          </cell>
          <cell r="M123">
            <v>18711</v>
          </cell>
          <cell r="N123">
            <v>8407</v>
          </cell>
          <cell r="O123">
            <v>296</v>
          </cell>
          <cell r="P123">
            <v>21523</v>
          </cell>
          <cell r="Q123">
            <v>0</v>
          </cell>
          <cell r="R123">
            <v>48936</v>
          </cell>
          <cell r="S123">
            <v>48936</v>
          </cell>
          <cell r="T123">
            <v>6189</v>
          </cell>
          <cell r="U123">
            <v>0</v>
          </cell>
          <cell r="V123">
            <v>6189</v>
          </cell>
          <cell r="W123">
            <v>13832</v>
          </cell>
          <cell r="X123">
            <v>622</v>
          </cell>
          <cell r="Y123">
            <v>20643</v>
          </cell>
          <cell r="Z123">
            <v>69579</v>
          </cell>
          <cell r="AA123">
            <v>12163</v>
          </cell>
          <cell r="AB123">
            <v>9418</v>
          </cell>
          <cell r="AC123">
            <v>2745</v>
          </cell>
          <cell r="AD123">
            <v>81742</v>
          </cell>
          <cell r="AE123">
            <v>24507</v>
          </cell>
          <cell r="AF123">
            <v>28616</v>
          </cell>
          <cell r="AG123">
            <v>13181</v>
          </cell>
          <cell r="AH123">
            <v>1552</v>
          </cell>
          <cell r="AI123">
            <v>0</v>
          </cell>
          <cell r="AJ123">
            <v>43349</v>
          </cell>
          <cell r="AK123">
            <v>67855</v>
          </cell>
          <cell r="AL123">
            <v>13993</v>
          </cell>
          <cell r="AM123">
            <v>0</v>
          </cell>
          <cell r="AN123">
            <v>13993</v>
          </cell>
          <cell r="AO123">
            <v>81848</v>
          </cell>
          <cell r="AP123">
            <v>18614</v>
          </cell>
          <cell r="AQ123">
            <v>9097</v>
          </cell>
          <cell r="AR123">
            <v>-2001</v>
          </cell>
          <cell r="AS123">
            <v>21522</v>
          </cell>
          <cell r="AT123">
            <v>0</v>
          </cell>
          <cell r="AU123">
            <v>47231</v>
          </cell>
          <cell r="AV123">
            <v>47231</v>
          </cell>
          <cell r="AW123">
            <v>5754</v>
          </cell>
          <cell r="AX123">
            <v>0</v>
          </cell>
          <cell r="AY123">
            <v>5754</v>
          </cell>
          <cell r="AZ123">
            <v>13827</v>
          </cell>
          <cell r="BA123">
            <v>607</v>
          </cell>
          <cell r="BB123">
            <v>20188</v>
          </cell>
          <cell r="BC123">
            <v>67420</v>
          </cell>
          <cell r="BD123">
            <v>14428</v>
          </cell>
          <cell r="BE123">
            <v>11687</v>
          </cell>
          <cell r="BF123">
            <v>2742</v>
          </cell>
          <cell r="BG123">
            <v>81848</v>
          </cell>
          <cell r="BH123">
            <v>24484</v>
          </cell>
          <cell r="BI123">
            <v>28564</v>
          </cell>
          <cell r="BJ123">
            <v>18940</v>
          </cell>
          <cell r="BK123">
            <v>632</v>
          </cell>
          <cell r="BL123">
            <v>0</v>
          </cell>
          <cell r="BM123">
            <v>48136</v>
          </cell>
          <cell r="BN123">
            <v>72620</v>
          </cell>
          <cell r="BO123">
            <v>13993</v>
          </cell>
          <cell r="BP123">
            <v>0</v>
          </cell>
          <cell r="BQ123">
            <v>13993</v>
          </cell>
          <cell r="BR123">
            <v>86613</v>
          </cell>
          <cell r="BS123">
            <v>18530</v>
          </cell>
          <cell r="BT123">
            <v>9019</v>
          </cell>
          <cell r="BU123">
            <v>-2149</v>
          </cell>
          <cell r="BV123">
            <v>21522</v>
          </cell>
          <cell r="BW123">
            <v>0</v>
          </cell>
          <cell r="BX123">
            <v>46923</v>
          </cell>
          <cell r="BY123">
            <v>46923</v>
          </cell>
          <cell r="BZ123">
            <v>5819</v>
          </cell>
          <cell r="CA123">
            <v>0</v>
          </cell>
          <cell r="CB123">
            <v>5819</v>
          </cell>
          <cell r="CC123">
            <v>13709</v>
          </cell>
          <cell r="CD123">
            <v>545</v>
          </cell>
          <cell r="CE123">
            <v>20073</v>
          </cell>
          <cell r="CF123">
            <v>66996</v>
          </cell>
          <cell r="CG123">
            <v>19617</v>
          </cell>
          <cell r="CH123">
            <v>16875</v>
          </cell>
          <cell r="CI123">
            <v>2742</v>
          </cell>
          <cell r="CJ123">
            <v>86613</v>
          </cell>
        </row>
        <row r="124">
          <cell r="A124">
            <v>42705</v>
          </cell>
          <cell r="B124">
            <v>24984</v>
          </cell>
          <cell r="C124">
            <v>28646</v>
          </cell>
          <cell r="D124">
            <v>12876</v>
          </cell>
          <cell r="E124">
            <v>1826</v>
          </cell>
          <cell r="F124">
            <v>0</v>
          </cell>
          <cell r="G124">
            <v>43349</v>
          </cell>
          <cell r="H124">
            <v>68332</v>
          </cell>
          <cell r="I124">
            <v>14110</v>
          </cell>
          <cell r="J124">
            <v>0</v>
          </cell>
          <cell r="K124">
            <v>14110</v>
          </cell>
          <cell r="L124">
            <v>82442</v>
          </cell>
          <cell r="M124">
            <v>18546</v>
          </cell>
          <cell r="N124">
            <v>8259</v>
          </cell>
          <cell r="O124">
            <v>760</v>
          </cell>
          <cell r="P124">
            <v>21657</v>
          </cell>
          <cell r="Q124">
            <v>0</v>
          </cell>
          <cell r="R124">
            <v>49222</v>
          </cell>
          <cell r="S124">
            <v>49222</v>
          </cell>
          <cell r="T124">
            <v>6629</v>
          </cell>
          <cell r="U124">
            <v>0</v>
          </cell>
          <cell r="V124">
            <v>6629</v>
          </cell>
          <cell r="W124">
            <v>13718</v>
          </cell>
          <cell r="X124">
            <v>674</v>
          </cell>
          <cell r="Y124">
            <v>21021</v>
          </cell>
          <cell r="Z124">
            <v>70243</v>
          </cell>
          <cell r="AA124">
            <v>12200</v>
          </cell>
          <cell r="AB124">
            <v>9440</v>
          </cell>
          <cell r="AC124">
            <v>2760</v>
          </cell>
          <cell r="AD124">
            <v>82442</v>
          </cell>
          <cell r="AE124">
            <v>24895</v>
          </cell>
          <cell r="AF124">
            <v>28520</v>
          </cell>
          <cell r="AG124">
            <v>12643</v>
          </cell>
          <cell r="AH124">
            <v>2044</v>
          </cell>
          <cell r="AI124">
            <v>0</v>
          </cell>
          <cell r="AJ124">
            <v>43207</v>
          </cell>
          <cell r="AK124">
            <v>68102</v>
          </cell>
          <cell r="AL124">
            <v>14109</v>
          </cell>
          <cell r="AM124">
            <v>0</v>
          </cell>
          <cell r="AN124">
            <v>14109</v>
          </cell>
          <cell r="AO124">
            <v>82211</v>
          </cell>
          <cell r="AP124">
            <v>18482</v>
          </cell>
          <cell r="AQ124">
            <v>7990</v>
          </cell>
          <cell r="AR124">
            <v>659</v>
          </cell>
          <cell r="AS124">
            <v>21661</v>
          </cell>
          <cell r="AT124">
            <v>0</v>
          </cell>
          <cell r="AU124">
            <v>48792</v>
          </cell>
          <cell r="AV124">
            <v>48792</v>
          </cell>
          <cell r="AW124">
            <v>7292</v>
          </cell>
          <cell r="AX124">
            <v>0</v>
          </cell>
          <cell r="AY124">
            <v>7292</v>
          </cell>
          <cell r="AZ124">
            <v>13613</v>
          </cell>
          <cell r="BA124">
            <v>619</v>
          </cell>
          <cell r="BB124">
            <v>21523</v>
          </cell>
          <cell r="BC124">
            <v>70315</v>
          </cell>
          <cell r="BD124">
            <v>11896</v>
          </cell>
          <cell r="BE124">
            <v>9137</v>
          </cell>
          <cell r="BF124">
            <v>2759</v>
          </cell>
          <cell r="BG124">
            <v>82211</v>
          </cell>
          <cell r="BH124">
            <v>24991</v>
          </cell>
          <cell r="BI124">
            <v>28594</v>
          </cell>
          <cell r="BJ124">
            <v>7376</v>
          </cell>
          <cell r="BK124">
            <v>3795</v>
          </cell>
          <cell r="BL124">
            <v>0</v>
          </cell>
          <cell r="BM124">
            <v>39766</v>
          </cell>
          <cell r="BN124">
            <v>64756</v>
          </cell>
          <cell r="BO124">
            <v>14109</v>
          </cell>
          <cell r="BP124">
            <v>0</v>
          </cell>
          <cell r="BQ124">
            <v>14109</v>
          </cell>
          <cell r="BR124">
            <v>78866</v>
          </cell>
          <cell r="BS124">
            <v>18580</v>
          </cell>
          <cell r="BT124">
            <v>9729</v>
          </cell>
          <cell r="BU124">
            <v>1373</v>
          </cell>
          <cell r="BV124">
            <v>21661</v>
          </cell>
          <cell r="BW124">
            <v>0</v>
          </cell>
          <cell r="BX124">
            <v>51344</v>
          </cell>
          <cell r="BY124">
            <v>51344</v>
          </cell>
          <cell r="BZ124">
            <v>7304</v>
          </cell>
          <cell r="CA124">
            <v>0</v>
          </cell>
          <cell r="CB124">
            <v>7304</v>
          </cell>
          <cell r="CC124">
            <v>13738</v>
          </cell>
          <cell r="CD124">
            <v>629</v>
          </cell>
          <cell r="CE124">
            <v>21671</v>
          </cell>
          <cell r="CF124">
            <v>73014</v>
          </cell>
          <cell r="CG124">
            <v>5851</v>
          </cell>
          <cell r="CH124">
            <v>3092</v>
          </cell>
          <cell r="CI124">
            <v>2759</v>
          </cell>
          <cell r="CJ124">
            <v>78866</v>
          </cell>
        </row>
        <row r="125">
          <cell r="A125">
            <v>42795</v>
          </cell>
          <cell r="B125">
            <v>25624</v>
          </cell>
          <cell r="C125">
            <v>28527</v>
          </cell>
          <cell r="D125">
            <v>13074</v>
          </cell>
          <cell r="E125">
            <v>1975</v>
          </cell>
          <cell r="F125">
            <v>0</v>
          </cell>
          <cell r="G125">
            <v>43576</v>
          </cell>
          <cell r="H125">
            <v>69200</v>
          </cell>
          <cell r="I125">
            <v>14234</v>
          </cell>
          <cell r="J125">
            <v>0</v>
          </cell>
          <cell r="K125">
            <v>14234</v>
          </cell>
          <cell r="L125">
            <v>83434</v>
          </cell>
          <cell r="M125">
            <v>18550</v>
          </cell>
          <cell r="N125">
            <v>8101</v>
          </cell>
          <cell r="O125">
            <v>953</v>
          </cell>
          <cell r="P125">
            <v>21788</v>
          </cell>
          <cell r="Q125">
            <v>0</v>
          </cell>
          <cell r="R125">
            <v>49392</v>
          </cell>
          <cell r="S125">
            <v>49392</v>
          </cell>
          <cell r="T125">
            <v>7014</v>
          </cell>
          <cell r="U125">
            <v>0</v>
          </cell>
          <cell r="V125">
            <v>7014</v>
          </cell>
          <cell r="W125">
            <v>13705</v>
          </cell>
          <cell r="X125">
            <v>723</v>
          </cell>
          <cell r="Y125">
            <v>21442</v>
          </cell>
          <cell r="Z125">
            <v>70834</v>
          </cell>
          <cell r="AA125">
            <v>12600</v>
          </cell>
          <cell r="AB125">
            <v>9820</v>
          </cell>
          <cell r="AC125">
            <v>2780</v>
          </cell>
          <cell r="AD125">
            <v>83434</v>
          </cell>
          <cell r="AE125">
            <v>25638</v>
          </cell>
          <cell r="AF125">
            <v>28871</v>
          </cell>
          <cell r="AG125">
            <v>12949</v>
          </cell>
          <cell r="AH125">
            <v>1938</v>
          </cell>
          <cell r="AI125">
            <v>0</v>
          </cell>
          <cell r="AJ125">
            <v>43758</v>
          </cell>
          <cell r="AK125">
            <v>69396</v>
          </cell>
          <cell r="AL125">
            <v>14234</v>
          </cell>
          <cell r="AM125">
            <v>0</v>
          </cell>
          <cell r="AN125">
            <v>14234</v>
          </cell>
          <cell r="AO125">
            <v>83629</v>
          </cell>
          <cell r="AP125">
            <v>18575</v>
          </cell>
          <cell r="AQ125">
            <v>7663</v>
          </cell>
          <cell r="AR125">
            <v>996</v>
          </cell>
          <cell r="AS125">
            <v>21786</v>
          </cell>
          <cell r="AT125">
            <v>0</v>
          </cell>
          <cell r="AU125">
            <v>49021</v>
          </cell>
          <cell r="AV125">
            <v>49021</v>
          </cell>
          <cell r="AW125">
            <v>6951</v>
          </cell>
          <cell r="AX125">
            <v>0</v>
          </cell>
          <cell r="AY125">
            <v>6951</v>
          </cell>
          <cell r="AZ125">
            <v>15934</v>
          </cell>
          <cell r="BA125">
            <v>770</v>
          </cell>
          <cell r="BB125">
            <v>23655</v>
          </cell>
          <cell r="BC125">
            <v>72676</v>
          </cell>
          <cell r="BD125">
            <v>10954</v>
          </cell>
          <cell r="BE125">
            <v>8174</v>
          </cell>
          <cell r="BF125">
            <v>2780</v>
          </cell>
          <cell r="BG125">
            <v>83629</v>
          </cell>
          <cell r="BH125">
            <v>25386</v>
          </cell>
          <cell r="BI125">
            <v>28878</v>
          </cell>
          <cell r="BJ125">
            <v>18137</v>
          </cell>
          <cell r="BK125">
            <v>2781</v>
          </cell>
          <cell r="BL125">
            <v>0</v>
          </cell>
          <cell r="BM125">
            <v>49796</v>
          </cell>
          <cell r="BN125">
            <v>75182</v>
          </cell>
          <cell r="BO125">
            <v>14234</v>
          </cell>
          <cell r="BP125">
            <v>0</v>
          </cell>
          <cell r="BQ125">
            <v>14234</v>
          </cell>
          <cell r="BR125">
            <v>89416</v>
          </cell>
          <cell r="BS125">
            <v>18597</v>
          </cell>
          <cell r="BT125">
            <v>5097</v>
          </cell>
          <cell r="BU125">
            <v>1658</v>
          </cell>
          <cell r="BV125">
            <v>21786</v>
          </cell>
          <cell r="BW125">
            <v>0</v>
          </cell>
          <cell r="BX125">
            <v>47138</v>
          </cell>
          <cell r="BY125">
            <v>47138</v>
          </cell>
          <cell r="BZ125">
            <v>7089</v>
          </cell>
          <cell r="CA125">
            <v>0</v>
          </cell>
          <cell r="CB125">
            <v>7089</v>
          </cell>
          <cell r="CC125">
            <v>16012</v>
          </cell>
          <cell r="CD125">
            <v>667</v>
          </cell>
          <cell r="CE125">
            <v>23768</v>
          </cell>
          <cell r="CF125">
            <v>70907</v>
          </cell>
          <cell r="CG125">
            <v>18509</v>
          </cell>
          <cell r="CH125">
            <v>15729</v>
          </cell>
          <cell r="CI125">
            <v>2780</v>
          </cell>
          <cell r="CJ125">
            <v>89416</v>
          </cell>
        </row>
        <row r="126">
          <cell r="A126">
            <v>42887</v>
          </cell>
          <cell r="B126">
            <v>26192</v>
          </cell>
          <cell r="C126">
            <v>28447</v>
          </cell>
          <cell r="D126">
            <v>13604</v>
          </cell>
          <cell r="E126">
            <v>1875</v>
          </cell>
          <cell r="F126">
            <v>0</v>
          </cell>
          <cell r="G126">
            <v>43925</v>
          </cell>
          <cell r="H126">
            <v>70117</v>
          </cell>
          <cell r="I126">
            <v>14370</v>
          </cell>
          <cell r="J126">
            <v>0</v>
          </cell>
          <cell r="K126">
            <v>14370</v>
          </cell>
          <cell r="L126">
            <v>84487</v>
          </cell>
          <cell r="M126">
            <v>18623</v>
          </cell>
          <cell r="N126">
            <v>8153</v>
          </cell>
          <cell r="O126">
            <v>879</v>
          </cell>
          <cell r="P126">
            <v>21918</v>
          </cell>
          <cell r="Q126">
            <v>0</v>
          </cell>
          <cell r="R126">
            <v>49572</v>
          </cell>
          <cell r="S126">
            <v>49572</v>
          </cell>
          <cell r="T126">
            <v>7409</v>
          </cell>
          <cell r="U126">
            <v>0</v>
          </cell>
          <cell r="V126">
            <v>7409</v>
          </cell>
          <cell r="W126">
            <v>13887</v>
          </cell>
          <cell r="X126">
            <v>741</v>
          </cell>
          <cell r="Y126">
            <v>22036</v>
          </cell>
          <cell r="Z126">
            <v>71609</v>
          </cell>
          <cell r="AA126">
            <v>12878</v>
          </cell>
          <cell r="AB126">
            <v>10072</v>
          </cell>
          <cell r="AC126">
            <v>2806</v>
          </cell>
          <cell r="AD126">
            <v>84487</v>
          </cell>
          <cell r="AE126">
            <v>26305</v>
          </cell>
          <cell r="AF126">
            <v>28174</v>
          </cell>
          <cell r="AG126">
            <v>13877</v>
          </cell>
          <cell r="AH126">
            <v>1715</v>
          </cell>
          <cell r="AI126">
            <v>0</v>
          </cell>
          <cell r="AJ126">
            <v>43766</v>
          </cell>
          <cell r="AK126">
            <v>70071</v>
          </cell>
          <cell r="AL126">
            <v>14366</v>
          </cell>
          <cell r="AM126">
            <v>0</v>
          </cell>
          <cell r="AN126">
            <v>14366</v>
          </cell>
          <cell r="AO126">
            <v>84437</v>
          </cell>
          <cell r="AP126">
            <v>18646</v>
          </cell>
          <cell r="AQ126">
            <v>8558</v>
          </cell>
          <cell r="AR126">
            <v>1221</v>
          </cell>
          <cell r="AS126">
            <v>21918</v>
          </cell>
          <cell r="AT126">
            <v>0</v>
          </cell>
          <cell r="AU126">
            <v>50343</v>
          </cell>
          <cell r="AV126">
            <v>50343</v>
          </cell>
          <cell r="AW126">
            <v>6860</v>
          </cell>
          <cell r="AX126">
            <v>0</v>
          </cell>
          <cell r="AY126">
            <v>6860</v>
          </cell>
          <cell r="AZ126">
            <v>13863</v>
          </cell>
          <cell r="BA126">
            <v>777</v>
          </cell>
          <cell r="BB126">
            <v>21500</v>
          </cell>
          <cell r="BC126">
            <v>71843</v>
          </cell>
          <cell r="BD126">
            <v>12594</v>
          </cell>
          <cell r="BE126">
            <v>9789</v>
          </cell>
          <cell r="BF126">
            <v>2805</v>
          </cell>
          <cell r="BG126">
            <v>84437</v>
          </cell>
          <cell r="BH126">
            <v>26490</v>
          </cell>
          <cell r="BI126">
            <v>28151</v>
          </cell>
          <cell r="BJ126">
            <v>8041</v>
          </cell>
          <cell r="BK126">
            <v>-19</v>
          </cell>
          <cell r="BL126">
            <v>0</v>
          </cell>
          <cell r="BM126">
            <v>36174</v>
          </cell>
          <cell r="BN126">
            <v>62664</v>
          </cell>
          <cell r="BO126">
            <v>14366</v>
          </cell>
          <cell r="BP126">
            <v>0</v>
          </cell>
          <cell r="BQ126">
            <v>14366</v>
          </cell>
          <cell r="BR126">
            <v>77030</v>
          </cell>
          <cell r="BS126">
            <v>18614</v>
          </cell>
          <cell r="BT126">
            <v>9964</v>
          </cell>
          <cell r="BU126">
            <v>-21</v>
          </cell>
          <cell r="BV126">
            <v>21918</v>
          </cell>
          <cell r="BW126">
            <v>0</v>
          </cell>
          <cell r="BX126">
            <v>50474</v>
          </cell>
          <cell r="BY126">
            <v>50474</v>
          </cell>
          <cell r="BZ126">
            <v>6627</v>
          </cell>
          <cell r="CA126">
            <v>0</v>
          </cell>
          <cell r="CB126">
            <v>6627</v>
          </cell>
          <cell r="CC126">
            <v>13788</v>
          </cell>
          <cell r="CD126">
            <v>955</v>
          </cell>
          <cell r="CE126">
            <v>21370</v>
          </cell>
          <cell r="CF126">
            <v>71844</v>
          </cell>
          <cell r="CG126">
            <v>5186</v>
          </cell>
          <cell r="CH126">
            <v>2381</v>
          </cell>
          <cell r="CI126">
            <v>2805</v>
          </cell>
          <cell r="CJ126">
            <v>77030</v>
          </cell>
        </row>
        <row r="127">
          <cell r="A127">
            <v>42979</v>
          </cell>
          <cell r="B127">
            <v>26614</v>
          </cell>
          <cell r="C127">
            <v>28345</v>
          </cell>
          <cell r="D127">
            <v>14312</v>
          </cell>
          <cell r="E127">
            <v>1645</v>
          </cell>
          <cell r="F127">
            <v>0</v>
          </cell>
          <cell r="G127">
            <v>44302</v>
          </cell>
          <cell r="H127">
            <v>70916</v>
          </cell>
          <cell r="I127">
            <v>14503</v>
          </cell>
          <cell r="J127">
            <v>0</v>
          </cell>
          <cell r="K127">
            <v>14503</v>
          </cell>
          <cell r="L127">
            <v>85419</v>
          </cell>
          <cell r="M127">
            <v>18637</v>
          </cell>
          <cell r="N127">
            <v>8258</v>
          </cell>
          <cell r="O127">
            <v>819</v>
          </cell>
          <cell r="P127">
            <v>22047</v>
          </cell>
          <cell r="Q127">
            <v>0</v>
          </cell>
          <cell r="R127">
            <v>49761</v>
          </cell>
          <cell r="S127">
            <v>49761</v>
          </cell>
          <cell r="T127">
            <v>7982</v>
          </cell>
          <cell r="U127">
            <v>0</v>
          </cell>
          <cell r="V127">
            <v>7982</v>
          </cell>
          <cell r="W127">
            <v>14100</v>
          </cell>
          <cell r="X127">
            <v>718</v>
          </cell>
          <cell r="Y127">
            <v>22801</v>
          </cell>
          <cell r="Z127">
            <v>72562</v>
          </cell>
          <cell r="AA127">
            <v>12858</v>
          </cell>
          <cell r="AB127">
            <v>10026</v>
          </cell>
          <cell r="AC127">
            <v>2832</v>
          </cell>
          <cell r="AD127">
            <v>85419</v>
          </cell>
          <cell r="AE127">
            <v>26654</v>
          </cell>
          <cell r="AF127">
            <v>28409</v>
          </cell>
          <cell r="AG127">
            <v>13906</v>
          </cell>
          <cell r="AH127">
            <v>2028</v>
          </cell>
          <cell r="AI127">
            <v>0</v>
          </cell>
          <cell r="AJ127">
            <v>44343</v>
          </cell>
          <cell r="AK127">
            <v>70998</v>
          </cell>
          <cell r="AL127">
            <v>14504</v>
          </cell>
          <cell r="AM127">
            <v>0</v>
          </cell>
          <cell r="AN127">
            <v>14504</v>
          </cell>
          <cell r="AO127">
            <v>85502</v>
          </cell>
          <cell r="AP127">
            <v>18678</v>
          </cell>
          <cell r="AQ127">
            <v>8292</v>
          </cell>
          <cell r="AR127">
            <v>219</v>
          </cell>
          <cell r="AS127">
            <v>22047</v>
          </cell>
          <cell r="AT127">
            <v>0</v>
          </cell>
          <cell r="AU127">
            <v>49236</v>
          </cell>
          <cell r="AV127">
            <v>49236</v>
          </cell>
          <cell r="AW127">
            <v>8395</v>
          </cell>
          <cell r="AX127">
            <v>0</v>
          </cell>
          <cell r="AY127">
            <v>8395</v>
          </cell>
          <cell r="AZ127">
            <v>14109</v>
          </cell>
          <cell r="BA127">
            <v>665</v>
          </cell>
          <cell r="BB127">
            <v>23169</v>
          </cell>
          <cell r="BC127">
            <v>72405</v>
          </cell>
          <cell r="BD127">
            <v>13096</v>
          </cell>
          <cell r="BE127">
            <v>10263</v>
          </cell>
          <cell r="BF127">
            <v>2833</v>
          </cell>
          <cell r="BG127">
            <v>85502</v>
          </cell>
          <cell r="BH127">
            <v>26619</v>
          </cell>
          <cell r="BI127">
            <v>28345</v>
          </cell>
          <cell r="BJ127">
            <v>19962</v>
          </cell>
          <cell r="BK127">
            <v>1148</v>
          </cell>
          <cell r="BL127">
            <v>0</v>
          </cell>
          <cell r="BM127">
            <v>49454</v>
          </cell>
          <cell r="BN127">
            <v>76073</v>
          </cell>
          <cell r="BO127">
            <v>14504</v>
          </cell>
          <cell r="BP127">
            <v>0</v>
          </cell>
          <cell r="BQ127">
            <v>14504</v>
          </cell>
          <cell r="BR127">
            <v>90577</v>
          </cell>
          <cell r="BS127">
            <v>18588</v>
          </cell>
          <cell r="BT127">
            <v>7163</v>
          </cell>
          <cell r="BU127">
            <v>57</v>
          </cell>
          <cell r="BV127">
            <v>22047</v>
          </cell>
          <cell r="BW127">
            <v>0</v>
          </cell>
          <cell r="BX127">
            <v>47855</v>
          </cell>
          <cell r="BY127">
            <v>47855</v>
          </cell>
          <cell r="BZ127">
            <v>8499</v>
          </cell>
          <cell r="CA127">
            <v>0</v>
          </cell>
          <cell r="CB127">
            <v>8499</v>
          </cell>
          <cell r="CC127">
            <v>13983</v>
          </cell>
          <cell r="CD127">
            <v>590</v>
          </cell>
          <cell r="CE127">
            <v>23072</v>
          </cell>
          <cell r="CF127">
            <v>70926</v>
          </cell>
          <cell r="CG127">
            <v>19651</v>
          </cell>
          <cell r="CH127">
            <v>16817</v>
          </cell>
          <cell r="CI127">
            <v>2833</v>
          </cell>
          <cell r="CJ127">
            <v>90577</v>
          </cell>
        </row>
        <row r="128">
          <cell r="A128">
            <v>43070</v>
          </cell>
          <cell r="B128">
            <v>26926</v>
          </cell>
          <cell r="C128">
            <v>28278</v>
          </cell>
          <cell r="D128">
            <v>14892</v>
          </cell>
          <cell r="E128">
            <v>1415</v>
          </cell>
          <cell r="F128">
            <v>0</v>
          </cell>
          <cell r="G128">
            <v>44585</v>
          </cell>
          <cell r="H128">
            <v>71511</v>
          </cell>
          <cell r="I128">
            <v>14611</v>
          </cell>
          <cell r="J128">
            <v>0</v>
          </cell>
          <cell r="K128">
            <v>14611</v>
          </cell>
          <cell r="L128">
            <v>86122</v>
          </cell>
          <cell r="M128">
            <v>18611</v>
          </cell>
          <cell r="N128">
            <v>8193</v>
          </cell>
          <cell r="O128">
            <v>820</v>
          </cell>
          <cell r="P128">
            <v>22176</v>
          </cell>
          <cell r="Q128">
            <v>0</v>
          </cell>
          <cell r="R128">
            <v>49801</v>
          </cell>
          <cell r="S128">
            <v>49801</v>
          </cell>
          <cell r="T128">
            <v>8673</v>
          </cell>
          <cell r="U128">
            <v>0</v>
          </cell>
          <cell r="V128">
            <v>8673</v>
          </cell>
          <cell r="W128">
            <v>14306</v>
          </cell>
          <cell r="X128">
            <v>692</v>
          </cell>
          <cell r="Y128">
            <v>23671</v>
          </cell>
          <cell r="Z128">
            <v>73472</v>
          </cell>
          <cell r="AA128">
            <v>12650</v>
          </cell>
          <cell r="AB128">
            <v>9792</v>
          </cell>
          <cell r="AC128">
            <v>2858</v>
          </cell>
          <cell r="AD128">
            <v>86122</v>
          </cell>
          <cell r="AE128">
            <v>26813</v>
          </cell>
          <cell r="AF128">
            <v>28343</v>
          </cell>
          <cell r="AG128">
            <v>15353</v>
          </cell>
          <cell r="AH128">
            <v>1031</v>
          </cell>
          <cell r="AI128">
            <v>0</v>
          </cell>
          <cell r="AJ128">
            <v>44726</v>
          </cell>
          <cell r="AK128">
            <v>71540</v>
          </cell>
          <cell r="AL128">
            <v>14636</v>
          </cell>
          <cell r="AM128">
            <v>0</v>
          </cell>
          <cell r="AN128">
            <v>14636</v>
          </cell>
          <cell r="AO128">
            <v>86176</v>
          </cell>
          <cell r="AP128">
            <v>18556</v>
          </cell>
          <cell r="AQ128">
            <v>7984</v>
          </cell>
          <cell r="AR128">
            <v>1195</v>
          </cell>
          <cell r="AS128">
            <v>22178</v>
          </cell>
          <cell r="AT128">
            <v>0</v>
          </cell>
          <cell r="AU128">
            <v>49913</v>
          </cell>
          <cell r="AV128">
            <v>49913</v>
          </cell>
          <cell r="AW128">
            <v>8669</v>
          </cell>
          <cell r="AX128">
            <v>0</v>
          </cell>
          <cell r="AY128">
            <v>8669</v>
          </cell>
          <cell r="AZ128">
            <v>14335</v>
          </cell>
          <cell r="BA128">
            <v>703</v>
          </cell>
          <cell r="BB128">
            <v>23708</v>
          </cell>
          <cell r="BC128">
            <v>73621</v>
          </cell>
          <cell r="BD128">
            <v>12554</v>
          </cell>
          <cell r="BE128">
            <v>9696</v>
          </cell>
          <cell r="BF128">
            <v>2858</v>
          </cell>
          <cell r="BG128">
            <v>86176</v>
          </cell>
          <cell r="BH128">
            <v>26932</v>
          </cell>
          <cell r="BI128">
            <v>28421</v>
          </cell>
          <cell r="BJ128">
            <v>8981</v>
          </cell>
          <cell r="BK128">
            <v>2828</v>
          </cell>
          <cell r="BL128">
            <v>0</v>
          </cell>
          <cell r="BM128">
            <v>40231</v>
          </cell>
          <cell r="BN128">
            <v>67162</v>
          </cell>
          <cell r="BO128">
            <v>14636</v>
          </cell>
          <cell r="BP128">
            <v>0</v>
          </cell>
          <cell r="BQ128">
            <v>14636</v>
          </cell>
          <cell r="BR128">
            <v>81799</v>
          </cell>
          <cell r="BS128">
            <v>18653</v>
          </cell>
          <cell r="BT128">
            <v>10160</v>
          </cell>
          <cell r="BU128">
            <v>1968</v>
          </cell>
          <cell r="BV128">
            <v>22178</v>
          </cell>
          <cell r="BW128">
            <v>0</v>
          </cell>
          <cell r="BX128">
            <v>52959</v>
          </cell>
          <cell r="BY128">
            <v>52959</v>
          </cell>
          <cell r="BZ128">
            <v>8679</v>
          </cell>
          <cell r="CA128">
            <v>0</v>
          </cell>
          <cell r="CB128">
            <v>8679</v>
          </cell>
          <cell r="CC128">
            <v>14475</v>
          </cell>
          <cell r="CD128">
            <v>714</v>
          </cell>
          <cell r="CE128">
            <v>23868</v>
          </cell>
          <cell r="CF128">
            <v>76828</v>
          </cell>
          <cell r="CG128">
            <v>4971</v>
          </cell>
          <cell r="CH128">
            <v>2113</v>
          </cell>
          <cell r="CI128">
            <v>2858</v>
          </cell>
          <cell r="CJ128">
            <v>81799</v>
          </cell>
        </row>
      </sheetData>
      <sheetData sheetId="18">
        <row r="1">
          <cell r="B1" t="str">
            <v>Gross operating surplus ;</v>
          </cell>
          <cell r="C1" t="str">
            <v>Property income receivable - Interest ;</v>
          </cell>
          <cell r="D1" t="str">
            <v>Property income receivable - Dividends ;</v>
          </cell>
          <cell r="E1" t="str">
            <v>Property income receivable - Reinvested earnings ;</v>
          </cell>
          <cell r="F1" t="str">
            <v>Property income receivable - Property income attributed to insurance policyholders ;</v>
          </cell>
          <cell r="G1" t="str">
            <v>Property income receivable - Rent on natural assets ;</v>
          </cell>
          <cell r="H1" t="str">
            <v>Total property income receivable ;</v>
          </cell>
          <cell r="I1" t="str">
            <v>Total primary income receivable ;</v>
          </cell>
          <cell r="J1" t="str">
            <v>Secondary income receivable - Non-life insurance claims ;</v>
          </cell>
          <cell r="K1" t="str">
            <v>Secondary income receivable - Other current transfers ;</v>
          </cell>
          <cell r="L1" t="str">
            <v>Total secondary income receivable ;</v>
          </cell>
          <cell r="M1" t="str">
            <v>TOTAL GROSS INCOME ;</v>
          </cell>
          <cell r="N1" t="str">
            <v>Property income payable - Interest ;</v>
          </cell>
          <cell r="O1" t="str">
            <v>Property income payable - Dividends ;</v>
          </cell>
          <cell r="P1" t="str">
            <v>Property income payable - Reinvested earnings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Net non-life insurance premiums ;</v>
          </cell>
          <cell r="X1" t="str">
            <v>Secondary income payable - Current transfers to non-profit institutions ;</v>
          </cell>
          <cell r="Y1" t="str">
            <v>Secondary income payable - Other current transfers ;</v>
          </cell>
          <cell r="Z1" t="str">
            <v>Total secondary income payable ;</v>
          </cell>
          <cell r="AA1" t="str">
            <v>Total income payable ;</v>
          </cell>
          <cell r="AB1" t="str">
            <v>Gross disposable income ;</v>
          </cell>
          <cell r="AC1" t="str">
            <v>Net saving ;</v>
          </cell>
          <cell r="AD1" t="str">
            <v>Consumption of fixed capital ;</v>
          </cell>
          <cell r="AE1" t="str">
            <v>TOTAL USE OF GROSS INCOME ;</v>
          </cell>
          <cell r="AF1" t="str">
            <v>Gross operating surplus ;</v>
          </cell>
          <cell r="AG1" t="str">
            <v>Property income receivable - Interest ;</v>
          </cell>
          <cell r="AH1" t="str">
            <v>Property income receivable - Dividends ;</v>
          </cell>
          <cell r="AI1" t="str">
            <v>Property income receivable - Reinvested earnings ;</v>
          </cell>
          <cell r="AJ1" t="str">
            <v>Property income receivable - Property income attributed to insurance policyholders ;</v>
          </cell>
          <cell r="AK1" t="str">
            <v>Property income receivable - Rent on natural assets ;</v>
          </cell>
          <cell r="AL1" t="str">
            <v>Total property income receivable ;</v>
          </cell>
          <cell r="AM1" t="str">
            <v>Total primary income receivable ;</v>
          </cell>
          <cell r="AN1" t="str">
            <v>Secondary income receivable - Non-life insurance claims ;</v>
          </cell>
          <cell r="AO1" t="str">
            <v>Secondary income receivable - Other current transfers ;</v>
          </cell>
          <cell r="AP1" t="str">
            <v>Total secondary income receivable ;</v>
          </cell>
          <cell r="AQ1" t="str">
            <v>TOTAL GROSS INCOME ;</v>
          </cell>
          <cell r="AR1" t="str">
            <v>Property income payable - Interest ;</v>
          </cell>
          <cell r="AS1" t="str">
            <v>Property income payable - Dividends ;</v>
          </cell>
          <cell r="AT1" t="str">
            <v>Property income payable - Reinvested earnings ;</v>
          </cell>
          <cell r="AU1" t="str">
            <v>Property income payable - Rent on natural assets ;</v>
          </cell>
          <cell r="AV1" t="str">
            <v>Total property income payable ;</v>
          </cell>
          <cell r="AW1" t="str">
            <v>Total primary income payable ;</v>
          </cell>
          <cell r="AX1" t="str">
            <v>Secondary income payable - Current taxes on income, wealth, etc - Income taxes ;</v>
          </cell>
          <cell r="AY1" t="str">
            <v>Secondary income payable - Current taxes on income, wealth, etc - Other ;</v>
          </cell>
          <cell r="AZ1" t="str">
            <v>Secondary income payable - Current taxes on income, wealth, etc - Total ;</v>
          </cell>
          <cell r="BA1" t="str">
            <v>Secondary income payable - Net non-life insurance premiums ;</v>
          </cell>
          <cell r="BB1" t="str">
            <v>Secondary income payable - Current transfers to non-profit institutions ;</v>
          </cell>
          <cell r="BC1" t="str">
            <v>Secondary income payable - Other current transfers ;</v>
          </cell>
          <cell r="BD1" t="str">
            <v>Total secondary income payable ;</v>
          </cell>
          <cell r="BE1" t="str">
            <v>Total income payable ;</v>
          </cell>
          <cell r="BF1" t="str">
            <v>Gross disposable income ;</v>
          </cell>
          <cell r="BG1" t="str">
            <v>Net saving ;</v>
          </cell>
          <cell r="BH1" t="str">
            <v>Consumption of fixed capital ;</v>
          </cell>
          <cell r="BI1" t="str">
            <v>TOTAL USE OF GROSS INCOME ;</v>
          </cell>
          <cell r="BJ1" t="str">
            <v>Gross operating surplus ;</v>
          </cell>
          <cell r="BK1" t="str">
            <v>Property income receivable - Interest ;</v>
          </cell>
          <cell r="BL1" t="str">
            <v>Property income receivable - Dividends ;</v>
          </cell>
          <cell r="BM1" t="str">
            <v>Property income receivable - Reinvested earnings ;</v>
          </cell>
          <cell r="BN1" t="str">
            <v>Property income receivable - Property income attributed to insurance policyholders ;</v>
          </cell>
          <cell r="BO1" t="str">
            <v>Property income receivable - Rent on natural assets ;</v>
          </cell>
          <cell r="BP1" t="str">
            <v>Total property income receivable ;</v>
          </cell>
          <cell r="BQ1" t="str">
            <v>Total primary income receivable ;</v>
          </cell>
          <cell r="BR1" t="str">
            <v>Secondary income receivable - Non-life insurance claims ;</v>
          </cell>
          <cell r="BS1" t="str">
            <v>Secondary income receivable - Other current transfers ;</v>
          </cell>
          <cell r="BT1" t="str">
            <v>Total secondary income receivable ;</v>
          </cell>
          <cell r="BU1" t="str">
            <v>TOTAL GROSS INCOME ;</v>
          </cell>
          <cell r="BV1" t="str">
            <v>Property income payable - Interest ;</v>
          </cell>
          <cell r="BW1" t="str">
            <v>Property income payable - Dividends ;</v>
          </cell>
          <cell r="BX1" t="str">
            <v>Property income payable - Reinvested earnings ;</v>
          </cell>
          <cell r="BY1" t="str">
            <v>Property income payable - Rent on natural assets ;</v>
          </cell>
          <cell r="BZ1" t="str">
            <v>Total property income payable ;</v>
          </cell>
          <cell r="CA1" t="str">
            <v>Total primary income payable ;</v>
          </cell>
          <cell r="CB1" t="str">
            <v>Secondary income payable - Current taxes on income, wealth, etc - Income taxes ;</v>
          </cell>
          <cell r="CC1" t="str">
            <v>Secondary income payable - Current taxes on income, wealth, etc - Other ;</v>
          </cell>
          <cell r="CD1" t="str">
            <v>Secondary income payable - Current taxes on income, wealth, etc - Total ;</v>
          </cell>
          <cell r="CE1" t="str">
            <v>Secondary income payable - Net non-life insurance premiums ;</v>
          </cell>
          <cell r="CF1" t="str">
            <v>Secondary income payable - Current transfers to non-profit institutions ;</v>
          </cell>
          <cell r="CG1" t="str">
            <v>Secondary income payable - Other current transfers ;</v>
          </cell>
          <cell r="CH1" t="str">
            <v>Total secondary income payable ;</v>
          </cell>
          <cell r="CI1" t="str">
            <v>Total income payable ;</v>
          </cell>
          <cell r="CJ1" t="str">
            <v>Gross disposable income ;</v>
          </cell>
          <cell r="CK1" t="str">
            <v>Net saving ;</v>
          </cell>
          <cell r="CL1" t="str">
            <v>Consumption of fixed capital ;</v>
          </cell>
          <cell r="CM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cell r="CK7">
            <v>32387</v>
          </cell>
          <cell r="CL7">
            <v>32387</v>
          </cell>
          <cell r="CM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cell r="CK9">
            <v>118</v>
          </cell>
          <cell r="CL9">
            <v>118</v>
          </cell>
          <cell r="CM9">
            <v>118</v>
          </cell>
        </row>
        <row r="10">
          <cell r="B10" t="str">
            <v>A85125817K</v>
          </cell>
          <cell r="C10" t="str">
            <v>A85125818L</v>
          </cell>
          <cell r="D10" t="str">
            <v>A85125819R</v>
          </cell>
          <cell r="E10" t="str">
            <v>A85125820X</v>
          </cell>
          <cell r="F10" t="str">
            <v>A85125821A</v>
          </cell>
          <cell r="G10" t="str">
            <v>A85125822C</v>
          </cell>
          <cell r="H10" t="str">
            <v>A85125823F</v>
          </cell>
          <cell r="I10" t="str">
            <v>A85125824J</v>
          </cell>
          <cell r="J10" t="str">
            <v>A85125825K</v>
          </cell>
          <cell r="K10" t="str">
            <v>A85125826L</v>
          </cell>
          <cell r="L10" t="str">
            <v>A85125827R</v>
          </cell>
          <cell r="M10" t="str">
            <v>A85125828T</v>
          </cell>
          <cell r="N10" t="str">
            <v>A85125829V</v>
          </cell>
          <cell r="O10" t="str">
            <v>A85125830C</v>
          </cell>
          <cell r="P10" t="str">
            <v>A85125831F</v>
          </cell>
          <cell r="Q10" t="str">
            <v>A85125832J</v>
          </cell>
          <cell r="R10" t="str">
            <v>A85125833K</v>
          </cell>
          <cell r="S10" t="str">
            <v>A85125834L</v>
          </cell>
          <cell r="T10" t="str">
            <v>A85125835R</v>
          </cell>
          <cell r="U10" t="str">
            <v>A85125836T</v>
          </cell>
          <cell r="V10" t="str">
            <v>A85125837V</v>
          </cell>
          <cell r="W10" t="str">
            <v>A85125838W</v>
          </cell>
          <cell r="X10" t="str">
            <v>A85125839X</v>
          </cell>
          <cell r="Y10" t="str">
            <v>A85125840J</v>
          </cell>
          <cell r="Z10" t="str">
            <v>A85125841K</v>
          </cell>
          <cell r="AA10" t="str">
            <v>A85125842L</v>
          </cell>
          <cell r="AB10" t="str">
            <v>A85125843R</v>
          </cell>
          <cell r="AC10" t="str">
            <v>A85125811W</v>
          </cell>
          <cell r="AD10" t="str">
            <v>A85125844T</v>
          </cell>
          <cell r="AE10" t="str">
            <v>A85125845V</v>
          </cell>
          <cell r="AF10" t="str">
            <v>A85125846W</v>
          </cell>
          <cell r="AG10" t="str">
            <v>A85125847X</v>
          </cell>
          <cell r="AH10" t="str">
            <v>A85125848A</v>
          </cell>
          <cell r="AI10" t="str">
            <v>A85125849C</v>
          </cell>
          <cell r="AJ10" t="str">
            <v>A85125850L</v>
          </cell>
          <cell r="AK10" t="str">
            <v>A85125851R</v>
          </cell>
          <cell r="AL10" t="str">
            <v>A85125852T</v>
          </cell>
          <cell r="AM10" t="str">
            <v>A85125853V</v>
          </cell>
          <cell r="AN10" t="str">
            <v>A85125854W</v>
          </cell>
          <cell r="AO10" t="str">
            <v>A85125855X</v>
          </cell>
          <cell r="AP10" t="str">
            <v>A85125856A</v>
          </cell>
          <cell r="AQ10" t="str">
            <v>A85125857C</v>
          </cell>
          <cell r="AR10" t="str">
            <v>A85125858F</v>
          </cell>
          <cell r="AS10" t="str">
            <v>A85125859J</v>
          </cell>
          <cell r="AT10" t="str">
            <v>A85125860T</v>
          </cell>
          <cell r="AU10" t="str">
            <v>A85125861V</v>
          </cell>
          <cell r="AV10" t="str">
            <v>A85125862W</v>
          </cell>
          <cell r="AW10" t="str">
            <v>A85125863X</v>
          </cell>
          <cell r="AX10" t="str">
            <v>A85125864A</v>
          </cell>
          <cell r="AY10" t="str">
            <v>A85125865C</v>
          </cell>
          <cell r="AZ10" t="str">
            <v>A85125866F</v>
          </cell>
          <cell r="BA10" t="str">
            <v>A85125867J</v>
          </cell>
          <cell r="BB10" t="str">
            <v>A85125868K</v>
          </cell>
          <cell r="BC10" t="str">
            <v>A85125869L</v>
          </cell>
          <cell r="BD10" t="str">
            <v>A85125870W</v>
          </cell>
          <cell r="BE10" t="str">
            <v>A85125871X</v>
          </cell>
          <cell r="BF10" t="str">
            <v>A85125872A</v>
          </cell>
          <cell r="BG10" t="str">
            <v>A85125813A</v>
          </cell>
          <cell r="BH10" t="str">
            <v>A85125873C</v>
          </cell>
          <cell r="BI10" t="str">
            <v>A85125874F</v>
          </cell>
          <cell r="BJ10" t="str">
            <v>A85125875J</v>
          </cell>
          <cell r="BK10" t="str">
            <v>A85125876K</v>
          </cell>
          <cell r="BL10" t="str">
            <v>A85125877L</v>
          </cell>
          <cell r="BM10" t="str">
            <v>A85125878R</v>
          </cell>
          <cell r="BN10" t="str">
            <v>A85125879T</v>
          </cell>
          <cell r="BO10" t="str">
            <v>A85125880A</v>
          </cell>
          <cell r="BP10" t="str">
            <v>A85125881C</v>
          </cell>
          <cell r="BQ10" t="str">
            <v>A85125882F</v>
          </cell>
          <cell r="BR10" t="str">
            <v>A85125883J</v>
          </cell>
          <cell r="BS10" t="str">
            <v>A85125884K</v>
          </cell>
          <cell r="BT10" t="str">
            <v>A85125885L</v>
          </cell>
          <cell r="BU10" t="str">
            <v>A85125886R</v>
          </cell>
          <cell r="BV10" t="str">
            <v>A85125887T</v>
          </cell>
          <cell r="BW10" t="str">
            <v>A85125888V</v>
          </cell>
          <cell r="BX10" t="str">
            <v>A85125889W</v>
          </cell>
          <cell r="BY10" t="str">
            <v>A85125890F</v>
          </cell>
          <cell r="BZ10" t="str">
            <v>A85125891J</v>
          </cell>
          <cell r="CA10" t="str">
            <v>A85125892K</v>
          </cell>
          <cell r="CB10" t="str">
            <v>A85125893L</v>
          </cell>
          <cell r="CC10" t="str">
            <v>A85125894R</v>
          </cell>
          <cell r="CD10" t="str">
            <v>A85125895T</v>
          </cell>
          <cell r="CE10" t="str">
            <v>A85125896V</v>
          </cell>
          <cell r="CF10" t="str">
            <v>A85125897W</v>
          </cell>
          <cell r="CG10" t="str">
            <v>A85125898X</v>
          </cell>
          <cell r="CH10" t="str">
            <v>A85125899A</v>
          </cell>
          <cell r="CI10" t="str">
            <v>A85125900X</v>
          </cell>
          <cell r="CJ10" t="str">
            <v>A85125901A</v>
          </cell>
          <cell r="CK10" t="str">
            <v>A85125815F</v>
          </cell>
          <cell r="CL10" t="str">
            <v>A85125902C</v>
          </cell>
          <cell r="CM10" t="str">
            <v>A85125903F</v>
          </cell>
        </row>
        <row r="11">
          <cell r="B11">
            <v>16567</v>
          </cell>
          <cell r="C11">
            <v>2437</v>
          </cell>
          <cell r="D11">
            <v>85</v>
          </cell>
          <cell r="E11">
            <v>335</v>
          </cell>
          <cell r="F11">
            <v>57</v>
          </cell>
          <cell r="G11">
            <v>0</v>
          </cell>
          <cell r="H11">
            <v>2915</v>
          </cell>
          <cell r="I11">
            <v>19481</v>
          </cell>
          <cell r="J11">
            <v>390</v>
          </cell>
          <cell r="K11">
            <v>360</v>
          </cell>
          <cell r="L11">
            <v>750</v>
          </cell>
          <cell r="M11">
            <v>20231</v>
          </cell>
          <cell r="N11">
            <v>7503</v>
          </cell>
          <cell r="O11">
            <v>1672</v>
          </cell>
          <cell r="P11">
            <v>638</v>
          </cell>
          <cell r="Q11">
            <v>275</v>
          </cell>
          <cell r="R11">
            <v>10087</v>
          </cell>
          <cell r="S11">
            <v>10087</v>
          </cell>
          <cell r="T11">
            <v>2252</v>
          </cell>
          <cell r="U11">
            <v>13</v>
          </cell>
          <cell r="V11">
            <v>2265</v>
          </cell>
          <cell r="W11">
            <v>578</v>
          </cell>
          <cell r="X11">
            <v>18</v>
          </cell>
          <cell r="Y11">
            <v>97</v>
          </cell>
          <cell r="Z11">
            <v>2958</v>
          </cell>
          <cell r="AA11">
            <v>13045</v>
          </cell>
          <cell r="AB11">
            <v>7186</v>
          </cell>
          <cell r="AC11">
            <v>344</v>
          </cell>
          <cell r="AD11">
            <v>6842</v>
          </cell>
          <cell r="AE11">
            <v>20231</v>
          </cell>
          <cell r="AF11">
            <v>16771</v>
          </cell>
          <cell r="AG11">
            <v>2423</v>
          </cell>
          <cell r="AH11">
            <v>77</v>
          </cell>
          <cell r="AI11">
            <v>261</v>
          </cell>
          <cell r="AJ11">
            <v>57</v>
          </cell>
          <cell r="AK11">
            <v>0</v>
          </cell>
          <cell r="AL11">
            <v>2819</v>
          </cell>
          <cell r="AM11">
            <v>19590</v>
          </cell>
          <cell r="AN11">
            <v>391</v>
          </cell>
          <cell r="AO11">
            <v>386</v>
          </cell>
          <cell r="AP11">
            <v>777</v>
          </cell>
          <cell r="AQ11">
            <v>20367</v>
          </cell>
          <cell r="AR11">
            <v>7614</v>
          </cell>
          <cell r="AS11">
            <v>1793</v>
          </cell>
          <cell r="AT11">
            <v>652</v>
          </cell>
          <cell r="AU11">
            <v>290</v>
          </cell>
          <cell r="AV11">
            <v>10349</v>
          </cell>
          <cell r="AW11">
            <v>10349</v>
          </cell>
          <cell r="AX11">
            <v>2383</v>
          </cell>
          <cell r="AY11">
            <v>14</v>
          </cell>
          <cell r="AZ11">
            <v>2397</v>
          </cell>
          <cell r="BA11">
            <v>579</v>
          </cell>
          <cell r="BB11">
            <v>18</v>
          </cell>
          <cell r="BC11">
            <v>100</v>
          </cell>
          <cell r="BD11">
            <v>3093</v>
          </cell>
          <cell r="BE11">
            <v>13442</v>
          </cell>
          <cell r="BF11">
            <v>6924</v>
          </cell>
          <cell r="BG11">
            <v>91</v>
          </cell>
          <cell r="BH11">
            <v>6833</v>
          </cell>
          <cell r="BI11">
            <v>20367</v>
          </cell>
          <cell r="BJ11">
            <v>17620</v>
          </cell>
          <cell r="BK11">
            <v>2423</v>
          </cell>
          <cell r="BL11">
            <v>79</v>
          </cell>
          <cell r="BM11">
            <v>261</v>
          </cell>
          <cell r="BN11">
            <v>57</v>
          </cell>
          <cell r="BO11">
            <v>0</v>
          </cell>
          <cell r="BP11">
            <v>2821</v>
          </cell>
          <cell r="BQ11">
            <v>20441</v>
          </cell>
          <cell r="BR11">
            <v>382</v>
          </cell>
          <cell r="BS11">
            <v>392</v>
          </cell>
          <cell r="BT11">
            <v>774</v>
          </cell>
          <cell r="BU11">
            <v>21215</v>
          </cell>
          <cell r="BV11">
            <v>7598</v>
          </cell>
          <cell r="BW11">
            <v>2695</v>
          </cell>
          <cell r="BX11">
            <v>671</v>
          </cell>
          <cell r="BY11">
            <v>252</v>
          </cell>
          <cell r="BZ11">
            <v>11216</v>
          </cell>
          <cell r="CA11">
            <v>11216</v>
          </cell>
          <cell r="CB11">
            <v>2466</v>
          </cell>
          <cell r="CC11">
            <v>16</v>
          </cell>
          <cell r="CD11">
            <v>2482</v>
          </cell>
          <cell r="CE11">
            <v>579</v>
          </cell>
          <cell r="CF11">
            <v>18</v>
          </cell>
          <cell r="CG11">
            <v>92</v>
          </cell>
          <cell r="CH11">
            <v>3171</v>
          </cell>
          <cell r="CI11">
            <v>14387</v>
          </cell>
          <cell r="CJ11">
            <v>6828</v>
          </cell>
          <cell r="CK11">
            <v>-5</v>
          </cell>
          <cell r="CL11">
            <v>6833</v>
          </cell>
          <cell r="CM11">
            <v>21215</v>
          </cell>
        </row>
        <row r="12">
          <cell r="B12">
            <v>16909</v>
          </cell>
          <cell r="C12">
            <v>2642</v>
          </cell>
          <cell r="D12">
            <v>92</v>
          </cell>
          <cell r="E12">
            <v>418</v>
          </cell>
          <cell r="F12">
            <v>58</v>
          </cell>
          <cell r="G12">
            <v>0</v>
          </cell>
          <cell r="H12">
            <v>3210</v>
          </cell>
          <cell r="I12">
            <v>20119</v>
          </cell>
          <cell r="J12">
            <v>391</v>
          </cell>
          <cell r="K12">
            <v>366</v>
          </cell>
          <cell r="L12">
            <v>757</v>
          </cell>
          <cell r="M12">
            <v>20876</v>
          </cell>
          <cell r="N12">
            <v>8123</v>
          </cell>
          <cell r="O12">
            <v>1695</v>
          </cell>
          <cell r="P12">
            <v>635</v>
          </cell>
          <cell r="Q12">
            <v>264</v>
          </cell>
          <cell r="R12">
            <v>10716</v>
          </cell>
          <cell r="S12">
            <v>10716</v>
          </cell>
          <cell r="T12">
            <v>2202</v>
          </cell>
          <cell r="U12">
            <v>17</v>
          </cell>
          <cell r="V12">
            <v>2219</v>
          </cell>
          <cell r="W12">
            <v>586</v>
          </cell>
          <cell r="X12">
            <v>19</v>
          </cell>
          <cell r="Y12">
            <v>102</v>
          </cell>
          <cell r="Z12">
            <v>2926</v>
          </cell>
          <cell r="AA12">
            <v>13642</v>
          </cell>
          <cell r="AB12">
            <v>7234</v>
          </cell>
          <cell r="AC12">
            <v>271</v>
          </cell>
          <cell r="AD12">
            <v>6963</v>
          </cell>
          <cell r="AE12">
            <v>20876</v>
          </cell>
          <cell r="AF12">
            <v>16725</v>
          </cell>
          <cell r="AG12">
            <v>2649</v>
          </cell>
          <cell r="AH12">
            <v>96</v>
          </cell>
          <cell r="AI12">
            <v>456</v>
          </cell>
          <cell r="AJ12">
            <v>58</v>
          </cell>
          <cell r="AK12">
            <v>0</v>
          </cell>
          <cell r="AL12">
            <v>3258</v>
          </cell>
          <cell r="AM12">
            <v>19983</v>
          </cell>
          <cell r="AN12">
            <v>392</v>
          </cell>
          <cell r="AO12">
            <v>349</v>
          </cell>
          <cell r="AP12">
            <v>741</v>
          </cell>
          <cell r="AQ12">
            <v>20725</v>
          </cell>
          <cell r="AR12">
            <v>8025</v>
          </cell>
          <cell r="AS12">
            <v>1529</v>
          </cell>
          <cell r="AT12">
            <v>608</v>
          </cell>
          <cell r="AU12">
            <v>237</v>
          </cell>
          <cell r="AV12">
            <v>10399</v>
          </cell>
          <cell r="AW12">
            <v>10399</v>
          </cell>
          <cell r="AX12">
            <v>2090</v>
          </cell>
          <cell r="AY12">
            <v>17</v>
          </cell>
          <cell r="AZ12">
            <v>2107</v>
          </cell>
          <cell r="BA12">
            <v>586</v>
          </cell>
          <cell r="BB12">
            <v>19</v>
          </cell>
          <cell r="BC12">
            <v>100</v>
          </cell>
          <cell r="BD12">
            <v>2813</v>
          </cell>
          <cell r="BE12">
            <v>13212</v>
          </cell>
          <cell r="BF12">
            <v>7512</v>
          </cell>
          <cell r="BG12">
            <v>551</v>
          </cell>
          <cell r="BH12">
            <v>6961</v>
          </cell>
          <cell r="BI12">
            <v>20725</v>
          </cell>
          <cell r="BJ12">
            <v>18356</v>
          </cell>
          <cell r="BK12">
            <v>2649</v>
          </cell>
          <cell r="BL12">
            <v>97</v>
          </cell>
          <cell r="BM12">
            <v>456</v>
          </cell>
          <cell r="BN12">
            <v>58</v>
          </cell>
          <cell r="BO12">
            <v>0</v>
          </cell>
          <cell r="BP12">
            <v>3260</v>
          </cell>
          <cell r="BQ12">
            <v>21616</v>
          </cell>
          <cell r="BR12">
            <v>391</v>
          </cell>
          <cell r="BS12">
            <v>341</v>
          </cell>
          <cell r="BT12">
            <v>732</v>
          </cell>
          <cell r="BU12">
            <v>22347</v>
          </cell>
          <cell r="BV12">
            <v>7940</v>
          </cell>
          <cell r="BW12">
            <v>738</v>
          </cell>
          <cell r="BX12">
            <v>565</v>
          </cell>
          <cell r="BY12">
            <v>258</v>
          </cell>
          <cell r="BZ12">
            <v>9501</v>
          </cell>
          <cell r="CA12">
            <v>9501</v>
          </cell>
          <cell r="CB12">
            <v>2649</v>
          </cell>
          <cell r="CC12">
            <v>17</v>
          </cell>
          <cell r="CD12">
            <v>2666</v>
          </cell>
          <cell r="CE12">
            <v>586</v>
          </cell>
          <cell r="CF12">
            <v>19</v>
          </cell>
          <cell r="CG12">
            <v>97</v>
          </cell>
          <cell r="CH12">
            <v>3369</v>
          </cell>
          <cell r="CI12">
            <v>12869</v>
          </cell>
          <cell r="CJ12">
            <v>9478</v>
          </cell>
          <cell r="CK12">
            <v>2517</v>
          </cell>
          <cell r="CL12">
            <v>6961</v>
          </cell>
          <cell r="CM12">
            <v>22347</v>
          </cell>
        </row>
        <row r="13">
          <cell r="B13">
            <v>17493</v>
          </cell>
          <cell r="C13">
            <v>2864</v>
          </cell>
          <cell r="D13">
            <v>94</v>
          </cell>
          <cell r="E13">
            <v>471</v>
          </cell>
          <cell r="F13">
            <v>60</v>
          </cell>
          <cell r="G13">
            <v>0</v>
          </cell>
          <cell r="H13">
            <v>3489</v>
          </cell>
          <cell r="I13">
            <v>20982</v>
          </cell>
          <cell r="J13">
            <v>390</v>
          </cell>
          <cell r="K13">
            <v>377</v>
          </cell>
          <cell r="L13">
            <v>768</v>
          </cell>
          <cell r="M13">
            <v>21749</v>
          </cell>
          <cell r="N13">
            <v>8817</v>
          </cell>
          <cell r="O13">
            <v>1777</v>
          </cell>
          <cell r="P13">
            <v>610</v>
          </cell>
          <cell r="Q13">
            <v>251</v>
          </cell>
          <cell r="R13">
            <v>11456</v>
          </cell>
          <cell r="S13">
            <v>11456</v>
          </cell>
          <cell r="T13">
            <v>2144</v>
          </cell>
          <cell r="U13">
            <v>20</v>
          </cell>
          <cell r="V13">
            <v>2164</v>
          </cell>
          <cell r="W13">
            <v>594</v>
          </cell>
          <cell r="X13">
            <v>20</v>
          </cell>
          <cell r="Y13">
            <v>106</v>
          </cell>
          <cell r="Z13">
            <v>2885</v>
          </cell>
          <cell r="AA13">
            <v>14340</v>
          </cell>
          <cell r="AB13">
            <v>7409</v>
          </cell>
          <cell r="AC13">
            <v>291</v>
          </cell>
          <cell r="AD13">
            <v>7118</v>
          </cell>
          <cell r="AE13">
            <v>21749</v>
          </cell>
          <cell r="AF13">
            <v>17307</v>
          </cell>
          <cell r="AG13">
            <v>2872</v>
          </cell>
          <cell r="AH13">
            <v>98</v>
          </cell>
          <cell r="AI13">
            <v>482</v>
          </cell>
          <cell r="AJ13">
            <v>60</v>
          </cell>
          <cell r="AK13">
            <v>0</v>
          </cell>
          <cell r="AL13">
            <v>3512</v>
          </cell>
          <cell r="AM13">
            <v>20819</v>
          </cell>
          <cell r="AN13">
            <v>385</v>
          </cell>
          <cell r="AO13">
            <v>384</v>
          </cell>
          <cell r="AP13">
            <v>769</v>
          </cell>
          <cell r="AQ13">
            <v>21588</v>
          </cell>
          <cell r="AR13">
            <v>8758</v>
          </cell>
          <cell r="AS13">
            <v>1813</v>
          </cell>
          <cell r="AT13">
            <v>627</v>
          </cell>
          <cell r="AU13">
            <v>275</v>
          </cell>
          <cell r="AV13">
            <v>11474</v>
          </cell>
          <cell r="AW13">
            <v>11474</v>
          </cell>
          <cell r="AX13">
            <v>2091</v>
          </cell>
          <cell r="AY13">
            <v>19</v>
          </cell>
          <cell r="AZ13">
            <v>2110</v>
          </cell>
          <cell r="BA13">
            <v>594</v>
          </cell>
          <cell r="BB13">
            <v>20</v>
          </cell>
          <cell r="BC13">
            <v>106</v>
          </cell>
          <cell r="BD13">
            <v>2830</v>
          </cell>
          <cell r="BE13">
            <v>14304</v>
          </cell>
          <cell r="BF13">
            <v>7284</v>
          </cell>
          <cell r="BG13">
            <v>169</v>
          </cell>
          <cell r="BH13">
            <v>7115</v>
          </cell>
          <cell r="BI13">
            <v>21588</v>
          </cell>
          <cell r="BJ13">
            <v>15712</v>
          </cell>
          <cell r="BK13">
            <v>2872</v>
          </cell>
          <cell r="BL13">
            <v>83</v>
          </cell>
          <cell r="BM13">
            <v>482</v>
          </cell>
          <cell r="BN13">
            <v>60</v>
          </cell>
          <cell r="BO13">
            <v>0</v>
          </cell>
          <cell r="BP13">
            <v>3497</v>
          </cell>
          <cell r="BQ13">
            <v>19208</v>
          </cell>
          <cell r="BR13">
            <v>396</v>
          </cell>
          <cell r="BS13">
            <v>384</v>
          </cell>
          <cell r="BT13">
            <v>780</v>
          </cell>
          <cell r="BU13">
            <v>19988</v>
          </cell>
          <cell r="BV13">
            <v>8790</v>
          </cell>
          <cell r="BW13">
            <v>2728</v>
          </cell>
          <cell r="BX13">
            <v>646</v>
          </cell>
          <cell r="BY13">
            <v>227</v>
          </cell>
          <cell r="BZ13">
            <v>12392</v>
          </cell>
          <cell r="CA13">
            <v>12392</v>
          </cell>
          <cell r="CB13">
            <v>1707</v>
          </cell>
          <cell r="CC13">
            <v>17</v>
          </cell>
          <cell r="CD13">
            <v>1724</v>
          </cell>
          <cell r="CE13">
            <v>594</v>
          </cell>
          <cell r="CF13">
            <v>20</v>
          </cell>
          <cell r="CG13">
            <v>108</v>
          </cell>
          <cell r="CH13">
            <v>2447</v>
          </cell>
          <cell r="CI13">
            <v>14838</v>
          </cell>
          <cell r="CJ13">
            <v>5150</v>
          </cell>
          <cell r="CK13">
            <v>-1965</v>
          </cell>
          <cell r="CL13">
            <v>7115</v>
          </cell>
          <cell r="CM13">
            <v>19988</v>
          </cell>
        </row>
        <row r="14">
          <cell r="B14">
            <v>18261</v>
          </cell>
          <cell r="C14">
            <v>3103</v>
          </cell>
          <cell r="D14">
            <v>91</v>
          </cell>
          <cell r="E14">
            <v>442</v>
          </cell>
          <cell r="F14">
            <v>63</v>
          </cell>
          <cell r="G14">
            <v>0</v>
          </cell>
          <cell r="H14">
            <v>3700</v>
          </cell>
          <cell r="I14">
            <v>21961</v>
          </cell>
          <cell r="J14">
            <v>384</v>
          </cell>
          <cell r="K14">
            <v>397</v>
          </cell>
          <cell r="L14">
            <v>780</v>
          </cell>
          <cell r="M14">
            <v>22741</v>
          </cell>
          <cell r="N14">
            <v>9586</v>
          </cell>
          <cell r="O14">
            <v>1901</v>
          </cell>
          <cell r="P14">
            <v>557</v>
          </cell>
          <cell r="Q14">
            <v>238</v>
          </cell>
          <cell r="R14">
            <v>12282</v>
          </cell>
          <cell r="S14">
            <v>12282</v>
          </cell>
          <cell r="T14">
            <v>2048</v>
          </cell>
          <cell r="U14">
            <v>20</v>
          </cell>
          <cell r="V14">
            <v>2068</v>
          </cell>
          <cell r="W14">
            <v>603</v>
          </cell>
          <cell r="X14">
            <v>23</v>
          </cell>
          <cell r="Y14">
            <v>112</v>
          </cell>
          <cell r="Z14">
            <v>2806</v>
          </cell>
          <cell r="AA14">
            <v>15088</v>
          </cell>
          <cell r="AB14">
            <v>7653</v>
          </cell>
          <cell r="AC14">
            <v>347</v>
          </cell>
          <cell r="AD14">
            <v>7306</v>
          </cell>
          <cell r="AE14">
            <v>22741</v>
          </cell>
          <cell r="AF14">
            <v>18471</v>
          </cell>
          <cell r="AG14">
            <v>3040</v>
          </cell>
          <cell r="AH14">
            <v>90</v>
          </cell>
          <cell r="AI14">
            <v>496</v>
          </cell>
          <cell r="AJ14">
            <v>62</v>
          </cell>
          <cell r="AK14">
            <v>0</v>
          </cell>
          <cell r="AL14">
            <v>3688</v>
          </cell>
          <cell r="AM14">
            <v>22159</v>
          </cell>
          <cell r="AN14">
            <v>396</v>
          </cell>
          <cell r="AO14">
            <v>378</v>
          </cell>
          <cell r="AP14">
            <v>775</v>
          </cell>
          <cell r="AQ14">
            <v>22934</v>
          </cell>
          <cell r="AR14">
            <v>9610</v>
          </cell>
          <cell r="AS14">
            <v>1978</v>
          </cell>
          <cell r="AT14">
            <v>601</v>
          </cell>
          <cell r="AU14">
            <v>233</v>
          </cell>
          <cell r="AV14">
            <v>12421</v>
          </cell>
          <cell r="AW14">
            <v>12421</v>
          </cell>
          <cell r="AX14">
            <v>2283</v>
          </cell>
          <cell r="AY14">
            <v>22</v>
          </cell>
          <cell r="AZ14">
            <v>2305</v>
          </cell>
          <cell r="BA14">
            <v>603</v>
          </cell>
          <cell r="BB14">
            <v>22</v>
          </cell>
          <cell r="BC14">
            <v>111</v>
          </cell>
          <cell r="BD14">
            <v>3041</v>
          </cell>
          <cell r="BE14">
            <v>15462</v>
          </cell>
          <cell r="BF14">
            <v>7472</v>
          </cell>
          <cell r="BG14">
            <v>176</v>
          </cell>
          <cell r="BH14">
            <v>7296</v>
          </cell>
          <cell r="BI14">
            <v>22934</v>
          </cell>
          <cell r="BJ14">
            <v>17434</v>
          </cell>
          <cell r="BK14">
            <v>3040</v>
          </cell>
          <cell r="BL14">
            <v>101</v>
          </cell>
          <cell r="BM14">
            <v>496</v>
          </cell>
          <cell r="BN14">
            <v>62</v>
          </cell>
          <cell r="BO14">
            <v>0</v>
          </cell>
          <cell r="BP14">
            <v>3699</v>
          </cell>
          <cell r="BQ14">
            <v>21134</v>
          </cell>
          <cell r="BR14">
            <v>396</v>
          </cell>
          <cell r="BS14">
            <v>383</v>
          </cell>
          <cell r="BT14">
            <v>779</v>
          </cell>
          <cell r="BU14">
            <v>21913</v>
          </cell>
          <cell r="BV14">
            <v>9706</v>
          </cell>
          <cell r="BW14">
            <v>1051</v>
          </cell>
          <cell r="BX14">
            <v>601</v>
          </cell>
          <cell r="BY14">
            <v>298</v>
          </cell>
          <cell r="BZ14">
            <v>11656</v>
          </cell>
          <cell r="CA14">
            <v>11656</v>
          </cell>
          <cell r="CB14">
            <v>2005</v>
          </cell>
          <cell r="CC14">
            <v>22</v>
          </cell>
          <cell r="CD14">
            <v>2027</v>
          </cell>
          <cell r="CE14">
            <v>603</v>
          </cell>
          <cell r="CF14">
            <v>22</v>
          </cell>
          <cell r="CG14">
            <v>122</v>
          </cell>
          <cell r="CH14">
            <v>2773</v>
          </cell>
          <cell r="CI14">
            <v>14430</v>
          </cell>
          <cell r="CJ14">
            <v>7483</v>
          </cell>
          <cell r="CK14">
            <v>187</v>
          </cell>
          <cell r="CL14">
            <v>7296</v>
          </cell>
          <cell r="CM14">
            <v>21913</v>
          </cell>
        </row>
        <row r="15">
          <cell r="B15">
            <v>18933</v>
          </cell>
          <cell r="C15">
            <v>3298</v>
          </cell>
          <cell r="D15">
            <v>89</v>
          </cell>
          <cell r="E15">
            <v>379</v>
          </cell>
          <cell r="F15">
            <v>68</v>
          </cell>
          <cell r="G15">
            <v>0</v>
          </cell>
          <cell r="H15">
            <v>3834</v>
          </cell>
          <cell r="I15">
            <v>22767</v>
          </cell>
          <cell r="J15">
            <v>382</v>
          </cell>
          <cell r="K15">
            <v>418</v>
          </cell>
          <cell r="L15">
            <v>799</v>
          </cell>
          <cell r="M15">
            <v>23567</v>
          </cell>
          <cell r="N15">
            <v>10195</v>
          </cell>
          <cell r="O15">
            <v>2046</v>
          </cell>
          <cell r="P15">
            <v>475</v>
          </cell>
          <cell r="Q15">
            <v>228</v>
          </cell>
          <cell r="R15">
            <v>12944</v>
          </cell>
          <cell r="S15">
            <v>12944</v>
          </cell>
          <cell r="T15">
            <v>1897</v>
          </cell>
          <cell r="U15">
            <v>21</v>
          </cell>
          <cell r="V15">
            <v>1918</v>
          </cell>
          <cell r="W15">
            <v>612</v>
          </cell>
          <cell r="X15">
            <v>25</v>
          </cell>
          <cell r="Y15">
            <v>116</v>
          </cell>
          <cell r="Z15">
            <v>2672</v>
          </cell>
          <cell r="AA15">
            <v>15616</v>
          </cell>
          <cell r="AB15">
            <v>7951</v>
          </cell>
          <cell r="AC15">
            <v>445</v>
          </cell>
          <cell r="AD15">
            <v>7506</v>
          </cell>
          <cell r="AE15">
            <v>23567</v>
          </cell>
          <cell r="AF15">
            <v>18963</v>
          </cell>
          <cell r="AG15">
            <v>3358</v>
          </cell>
          <cell r="AH15">
            <v>83</v>
          </cell>
          <cell r="AI15">
            <v>306</v>
          </cell>
          <cell r="AJ15">
            <v>69</v>
          </cell>
          <cell r="AK15">
            <v>1</v>
          </cell>
          <cell r="AL15">
            <v>3817</v>
          </cell>
          <cell r="AM15">
            <v>22779</v>
          </cell>
          <cell r="AN15">
            <v>378</v>
          </cell>
          <cell r="AO15">
            <v>442</v>
          </cell>
          <cell r="AP15">
            <v>820</v>
          </cell>
          <cell r="AQ15">
            <v>23600</v>
          </cell>
          <cell r="AR15">
            <v>10239</v>
          </cell>
          <cell r="AS15">
            <v>1946</v>
          </cell>
          <cell r="AT15">
            <v>426</v>
          </cell>
          <cell r="AU15">
            <v>220</v>
          </cell>
          <cell r="AV15">
            <v>12831</v>
          </cell>
          <cell r="AW15">
            <v>12831</v>
          </cell>
          <cell r="AX15">
            <v>1750</v>
          </cell>
          <cell r="AY15">
            <v>19</v>
          </cell>
          <cell r="AZ15">
            <v>1769</v>
          </cell>
          <cell r="BA15">
            <v>612</v>
          </cell>
          <cell r="BB15">
            <v>26</v>
          </cell>
          <cell r="BC15">
            <v>120</v>
          </cell>
          <cell r="BD15">
            <v>2527</v>
          </cell>
          <cell r="BE15">
            <v>15358</v>
          </cell>
          <cell r="BF15">
            <v>8241</v>
          </cell>
          <cell r="BG15">
            <v>723</v>
          </cell>
          <cell r="BH15">
            <v>7518</v>
          </cell>
          <cell r="BI15">
            <v>23600</v>
          </cell>
          <cell r="BJ15">
            <v>19985</v>
          </cell>
          <cell r="BK15">
            <v>3358</v>
          </cell>
          <cell r="BL15">
            <v>84</v>
          </cell>
          <cell r="BM15">
            <v>306</v>
          </cell>
          <cell r="BN15">
            <v>69</v>
          </cell>
          <cell r="BO15">
            <v>1</v>
          </cell>
          <cell r="BP15">
            <v>3818</v>
          </cell>
          <cell r="BQ15">
            <v>23802</v>
          </cell>
          <cell r="BR15">
            <v>370</v>
          </cell>
          <cell r="BS15">
            <v>443</v>
          </cell>
          <cell r="BT15">
            <v>812</v>
          </cell>
          <cell r="BU15">
            <v>24615</v>
          </cell>
          <cell r="BV15">
            <v>10210</v>
          </cell>
          <cell r="BW15">
            <v>2861</v>
          </cell>
          <cell r="BX15">
            <v>451</v>
          </cell>
          <cell r="BY15">
            <v>192</v>
          </cell>
          <cell r="BZ15">
            <v>13714</v>
          </cell>
          <cell r="CA15">
            <v>13714</v>
          </cell>
          <cell r="CB15">
            <v>1822</v>
          </cell>
          <cell r="CC15">
            <v>21</v>
          </cell>
          <cell r="CD15">
            <v>1843</v>
          </cell>
          <cell r="CE15">
            <v>612</v>
          </cell>
          <cell r="CF15">
            <v>26</v>
          </cell>
          <cell r="CG15">
            <v>105</v>
          </cell>
          <cell r="CH15">
            <v>2585</v>
          </cell>
          <cell r="CI15">
            <v>16300</v>
          </cell>
          <cell r="CJ15">
            <v>8315</v>
          </cell>
          <cell r="CK15">
            <v>797</v>
          </cell>
          <cell r="CL15">
            <v>7518</v>
          </cell>
          <cell r="CM15">
            <v>24615</v>
          </cell>
        </row>
        <row r="16">
          <cell r="B16">
            <v>19236</v>
          </cell>
          <cell r="C16">
            <v>3372</v>
          </cell>
          <cell r="D16">
            <v>90</v>
          </cell>
          <cell r="E16">
            <v>323</v>
          </cell>
          <cell r="F16">
            <v>71</v>
          </cell>
          <cell r="G16">
            <v>1</v>
          </cell>
          <cell r="H16">
            <v>3857</v>
          </cell>
          <cell r="I16">
            <v>23093</v>
          </cell>
          <cell r="J16">
            <v>390</v>
          </cell>
          <cell r="K16">
            <v>423</v>
          </cell>
          <cell r="L16">
            <v>813</v>
          </cell>
          <cell r="M16">
            <v>23907</v>
          </cell>
          <cell r="N16">
            <v>10414</v>
          </cell>
          <cell r="O16">
            <v>2102</v>
          </cell>
          <cell r="P16">
            <v>450</v>
          </cell>
          <cell r="Q16">
            <v>225</v>
          </cell>
          <cell r="R16">
            <v>13191</v>
          </cell>
          <cell r="S16">
            <v>13191</v>
          </cell>
          <cell r="T16">
            <v>1789</v>
          </cell>
          <cell r="U16">
            <v>20</v>
          </cell>
          <cell r="V16">
            <v>1809</v>
          </cell>
          <cell r="W16">
            <v>621</v>
          </cell>
          <cell r="X16">
            <v>27</v>
          </cell>
          <cell r="Y16">
            <v>120</v>
          </cell>
          <cell r="Z16">
            <v>2577</v>
          </cell>
          <cell r="AA16">
            <v>15768</v>
          </cell>
          <cell r="AB16">
            <v>8138</v>
          </cell>
          <cell r="AC16">
            <v>444</v>
          </cell>
          <cell r="AD16">
            <v>7694</v>
          </cell>
          <cell r="AE16">
            <v>23907</v>
          </cell>
          <cell r="AF16">
            <v>19159</v>
          </cell>
          <cell r="AG16">
            <v>3392</v>
          </cell>
          <cell r="AH16">
            <v>93</v>
          </cell>
          <cell r="AI16">
            <v>298</v>
          </cell>
          <cell r="AJ16">
            <v>71</v>
          </cell>
          <cell r="AK16">
            <v>1</v>
          </cell>
          <cell r="AL16">
            <v>3855</v>
          </cell>
          <cell r="AM16">
            <v>23014</v>
          </cell>
          <cell r="AN16">
            <v>533</v>
          </cell>
          <cell r="AO16">
            <v>415</v>
          </cell>
          <cell r="AP16">
            <v>948</v>
          </cell>
          <cell r="AQ16">
            <v>23962</v>
          </cell>
          <cell r="AR16">
            <v>10498</v>
          </cell>
          <cell r="AS16">
            <v>2131</v>
          </cell>
          <cell r="AT16">
            <v>443</v>
          </cell>
          <cell r="AU16">
            <v>231</v>
          </cell>
          <cell r="AV16">
            <v>13303</v>
          </cell>
          <cell r="AW16">
            <v>13303</v>
          </cell>
          <cell r="AX16">
            <v>1759</v>
          </cell>
          <cell r="AY16">
            <v>20</v>
          </cell>
          <cell r="AZ16">
            <v>1779</v>
          </cell>
          <cell r="BA16">
            <v>621</v>
          </cell>
          <cell r="BB16">
            <v>27</v>
          </cell>
          <cell r="BC16">
            <v>119</v>
          </cell>
          <cell r="BD16">
            <v>2547</v>
          </cell>
          <cell r="BE16">
            <v>15850</v>
          </cell>
          <cell r="BF16">
            <v>8112</v>
          </cell>
          <cell r="BG16">
            <v>413</v>
          </cell>
          <cell r="BH16">
            <v>7699</v>
          </cell>
          <cell r="BI16">
            <v>23962</v>
          </cell>
          <cell r="BJ16">
            <v>20825</v>
          </cell>
          <cell r="BK16">
            <v>3392</v>
          </cell>
          <cell r="BL16">
            <v>96</v>
          </cell>
          <cell r="BM16">
            <v>298</v>
          </cell>
          <cell r="BN16">
            <v>71</v>
          </cell>
          <cell r="BO16">
            <v>1</v>
          </cell>
          <cell r="BP16">
            <v>3858</v>
          </cell>
          <cell r="BQ16">
            <v>24682</v>
          </cell>
          <cell r="BR16">
            <v>532</v>
          </cell>
          <cell r="BS16">
            <v>405</v>
          </cell>
          <cell r="BT16">
            <v>937</v>
          </cell>
          <cell r="BU16">
            <v>25619</v>
          </cell>
          <cell r="BV16">
            <v>10379</v>
          </cell>
          <cell r="BW16">
            <v>1037</v>
          </cell>
          <cell r="BX16">
            <v>402</v>
          </cell>
          <cell r="BY16">
            <v>251</v>
          </cell>
          <cell r="BZ16">
            <v>12068</v>
          </cell>
          <cell r="CA16">
            <v>12068</v>
          </cell>
          <cell r="CB16">
            <v>2223</v>
          </cell>
          <cell r="CC16">
            <v>20</v>
          </cell>
          <cell r="CD16">
            <v>2243</v>
          </cell>
          <cell r="CE16">
            <v>621</v>
          </cell>
          <cell r="CF16">
            <v>27</v>
          </cell>
          <cell r="CG16">
            <v>116</v>
          </cell>
          <cell r="CH16">
            <v>3007</v>
          </cell>
          <cell r="CI16">
            <v>15074</v>
          </cell>
          <cell r="CJ16">
            <v>10545</v>
          </cell>
          <cell r="CK16">
            <v>2846</v>
          </cell>
          <cell r="CL16">
            <v>7699</v>
          </cell>
          <cell r="CM16">
            <v>25619</v>
          </cell>
        </row>
        <row r="17">
          <cell r="B17">
            <v>19117</v>
          </cell>
          <cell r="C17">
            <v>3301</v>
          </cell>
          <cell r="D17">
            <v>97</v>
          </cell>
          <cell r="E17">
            <v>277</v>
          </cell>
          <cell r="F17">
            <v>71</v>
          </cell>
          <cell r="G17">
            <v>1</v>
          </cell>
          <cell r="H17">
            <v>3747</v>
          </cell>
          <cell r="I17">
            <v>22864</v>
          </cell>
          <cell r="J17">
            <v>411</v>
          </cell>
          <cell r="K17">
            <v>415</v>
          </cell>
          <cell r="L17">
            <v>826</v>
          </cell>
          <cell r="M17">
            <v>23690</v>
          </cell>
          <cell r="N17">
            <v>10245</v>
          </cell>
          <cell r="O17">
            <v>2043</v>
          </cell>
          <cell r="P17">
            <v>439</v>
          </cell>
          <cell r="Q17">
            <v>239</v>
          </cell>
          <cell r="R17">
            <v>12967</v>
          </cell>
          <cell r="S17">
            <v>12967</v>
          </cell>
          <cell r="T17">
            <v>1815</v>
          </cell>
          <cell r="U17">
            <v>21</v>
          </cell>
          <cell r="V17">
            <v>1836</v>
          </cell>
          <cell r="W17">
            <v>629</v>
          </cell>
          <cell r="X17">
            <v>28</v>
          </cell>
          <cell r="Y17">
            <v>127</v>
          </cell>
          <cell r="Z17">
            <v>2619</v>
          </cell>
          <cell r="AA17">
            <v>15586</v>
          </cell>
          <cell r="AB17">
            <v>8104</v>
          </cell>
          <cell r="AC17">
            <v>241</v>
          </cell>
          <cell r="AD17">
            <v>7863</v>
          </cell>
          <cell r="AE17">
            <v>23690</v>
          </cell>
          <cell r="AF17">
            <v>19330</v>
          </cell>
          <cell r="AG17">
            <v>3286</v>
          </cell>
          <cell r="AH17">
            <v>99</v>
          </cell>
          <cell r="AI17">
            <v>391</v>
          </cell>
          <cell r="AJ17">
            <v>72</v>
          </cell>
          <cell r="AK17">
            <v>1</v>
          </cell>
          <cell r="AL17">
            <v>3849</v>
          </cell>
          <cell r="AM17">
            <v>23179</v>
          </cell>
          <cell r="AN17">
            <v>440</v>
          </cell>
          <cell r="AO17">
            <v>412</v>
          </cell>
          <cell r="AP17">
            <v>852</v>
          </cell>
          <cell r="AQ17">
            <v>24032</v>
          </cell>
          <cell r="AR17">
            <v>10206</v>
          </cell>
          <cell r="AS17">
            <v>2195</v>
          </cell>
          <cell r="AT17">
            <v>394</v>
          </cell>
          <cell r="AU17">
            <v>237</v>
          </cell>
          <cell r="AV17">
            <v>13032</v>
          </cell>
          <cell r="AW17">
            <v>13032</v>
          </cell>
          <cell r="AX17">
            <v>1841</v>
          </cell>
          <cell r="AY17">
            <v>23</v>
          </cell>
          <cell r="AZ17">
            <v>1864</v>
          </cell>
          <cell r="BA17">
            <v>629</v>
          </cell>
          <cell r="BB17">
            <v>28</v>
          </cell>
          <cell r="BC17">
            <v>123</v>
          </cell>
          <cell r="BD17">
            <v>2644</v>
          </cell>
          <cell r="BE17">
            <v>15676</v>
          </cell>
          <cell r="BF17">
            <v>8355</v>
          </cell>
          <cell r="BG17">
            <v>492</v>
          </cell>
          <cell r="BH17">
            <v>7863</v>
          </cell>
          <cell r="BI17">
            <v>24032</v>
          </cell>
          <cell r="BJ17">
            <v>17625</v>
          </cell>
          <cell r="BK17">
            <v>3286</v>
          </cell>
          <cell r="BL17">
            <v>82</v>
          </cell>
          <cell r="BM17">
            <v>391</v>
          </cell>
          <cell r="BN17">
            <v>72</v>
          </cell>
          <cell r="BO17">
            <v>1</v>
          </cell>
          <cell r="BP17">
            <v>3832</v>
          </cell>
          <cell r="BQ17">
            <v>21458</v>
          </cell>
          <cell r="BR17">
            <v>452</v>
          </cell>
          <cell r="BS17">
            <v>412</v>
          </cell>
          <cell r="BT17">
            <v>864</v>
          </cell>
          <cell r="BU17">
            <v>22321</v>
          </cell>
          <cell r="BV17">
            <v>10259</v>
          </cell>
          <cell r="BW17">
            <v>3239</v>
          </cell>
          <cell r="BX17">
            <v>409</v>
          </cell>
          <cell r="BY17">
            <v>196</v>
          </cell>
          <cell r="BZ17">
            <v>14104</v>
          </cell>
          <cell r="CA17">
            <v>14104</v>
          </cell>
          <cell r="CB17">
            <v>1508</v>
          </cell>
          <cell r="CC17">
            <v>21</v>
          </cell>
          <cell r="CD17">
            <v>1529</v>
          </cell>
          <cell r="CE17">
            <v>629</v>
          </cell>
          <cell r="CF17">
            <v>28</v>
          </cell>
          <cell r="CG17">
            <v>129</v>
          </cell>
          <cell r="CH17">
            <v>2314</v>
          </cell>
          <cell r="CI17">
            <v>16419</v>
          </cell>
          <cell r="CJ17">
            <v>5903</v>
          </cell>
          <cell r="CK17">
            <v>-1961</v>
          </cell>
          <cell r="CL17">
            <v>7863</v>
          </cell>
          <cell r="CM17">
            <v>22321</v>
          </cell>
        </row>
        <row r="18">
          <cell r="B18">
            <v>19016</v>
          </cell>
          <cell r="C18">
            <v>3122</v>
          </cell>
          <cell r="D18">
            <v>100</v>
          </cell>
          <cell r="E18">
            <v>189</v>
          </cell>
          <cell r="F18">
            <v>69</v>
          </cell>
          <cell r="G18">
            <v>1</v>
          </cell>
          <cell r="H18">
            <v>3481</v>
          </cell>
          <cell r="I18">
            <v>22497</v>
          </cell>
          <cell r="J18">
            <v>442</v>
          </cell>
          <cell r="K18">
            <v>401</v>
          </cell>
          <cell r="L18">
            <v>843</v>
          </cell>
          <cell r="M18">
            <v>23340</v>
          </cell>
          <cell r="N18">
            <v>9839</v>
          </cell>
          <cell r="O18">
            <v>2031</v>
          </cell>
          <cell r="P18">
            <v>361</v>
          </cell>
          <cell r="Q18">
            <v>260</v>
          </cell>
          <cell r="R18">
            <v>12491</v>
          </cell>
          <cell r="S18">
            <v>12491</v>
          </cell>
          <cell r="T18">
            <v>2043</v>
          </cell>
          <cell r="U18">
            <v>23</v>
          </cell>
          <cell r="V18">
            <v>2066</v>
          </cell>
          <cell r="W18">
            <v>637</v>
          </cell>
          <cell r="X18">
            <v>27</v>
          </cell>
          <cell r="Y18">
            <v>139</v>
          </cell>
          <cell r="Z18">
            <v>2869</v>
          </cell>
          <cell r="AA18">
            <v>15360</v>
          </cell>
          <cell r="AB18">
            <v>7980</v>
          </cell>
          <cell r="AC18">
            <v>-44</v>
          </cell>
          <cell r="AD18">
            <v>8023</v>
          </cell>
          <cell r="AE18">
            <v>23340</v>
          </cell>
          <cell r="AF18">
            <v>18939</v>
          </cell>
          <cell r="AG18">
            <v>3111</v>
          </cell>
          <cell r="AH18">
            <v>91</v>
          </cell>
          <cell r="AI18">
            <v>81</v>
          </cell>
          <cell r="AJ18">
            <v>70</v>
          </cell>
          <cell r="AK18">
            <v>1</v>
          </cell>
          <cell r="AL18">
            <v>3354</v>
          </cell>
          <cell r="AM18">
            <v>22293</v>
          </cell>
          <cell r="AN18">
            <v>420</v>
          </cell>
          <cell r="AO18">
            <v>410</v>
          </cell>
          <cell r="AP18">
            <v>830</v>
          </cell>
          <cell r="AQ18">
            <v>23123</v>
          </cell>
          <cell r="AR18">
            <v>9837</v>
          </cell>
          <cell r="AS18">
            <v>1865</v>
          </cell>
          <cell r="AT18">
            <v>539</v>
          </cell>
          <cell r="AU18">
            <v>256</v>
          </cell>
          <cell r="AV18">
            <v>12498</v>
          </cell>
          <cell r="AW18">
            <v>12498</v>
          </cell>
          <cell r="AX18">
            <v>2047</v>
          </cell>
          <cell r="AY18">
            <v>18</v>
          </cell>
          <cell r="AZ18">
            <v>2065</v>
          </cell>
          <cell r="BA18">
            <v>637</v>
          </cell>
          <cell r="BB18">
            <v>27</v>
          </cell>
          <cell r="BC18">
            <v>138</v>
          </cell>
          <cell r="BD18">
            <v>2867</v>
          </cell>
          <cell r="BE18">
            <v>15365</v>
          </cell>
          <cell r="BF18">
            <v>7758</v>
          </cell>
          <cell r="BG18">
            <v>-254</v>
          </cell>
          <cell r="BH18">
            <v>8012</v>
          </cell>
          <cell r="BI18">
            <v>23123</v>
          </cell>
          <cell r="BJ18">
            <v>18001</v>
          </cell>
          <cell r="BK18">
            <v>3111</v>
          </cell>
          <cell r="BL18">
            <v>105</v>
          </cell>
          <cell r="BM18">
            <v>81</v>
          </cell>
          <cell r="BN18">
            <v>70</v>
          </cell>
          <cell r="BO18">
            <v>1</v>
          </cell>
          <cell r="BP18">
            <v>3368</v>
          </cell>
          <cell r="BQ18">
            <v>21369</v>
          </cell>
          <cell r="BR18">
            <v>419</v>
          </cell>
          <cell r="BS18">
            <v>421</v>
          </cell>
          <cell r="BT18">
            <v>841</v>
          </cell>
          <cell r="BU18">
            <v>22209</v>
          </cell>
          <cell r="BV18">
            <v>9917</v>
          </cell>
          <cell r="BW18">
            <v>991</v>
          </cell>
          <cell r="BX18">
            <v>534</v>
          </cell>
          <cell r="BY18">
            <v>327</v>
          </cell>
          <cell r="BZ18">
            <v>11769</v>
          </cell>
          <cell r="CA18">
            <v>11769</v>
          </cell>
          <cell r="CB18">
            <v>1794</v>
          </cell>
          <cell r="CC18">
            <v>18</v>
          </cell>
          <cell r="CD18">
            <v>1812</v>
          </cell>
          <cell r="CE18">
            <v>637</v>
          </cell>
          <cell r="CF18">
            <v>27</v>
          </cell>
          <cell r="CG18">
            <v>155</v>
          </cell>
          <cell r="CH18">
            <v>2631</v>
          </cell>
          <cell r="CI18">
            <v>14400</v>
          </cell>
          <cell r="CJ18">
            <v>7809</v>
          </cell>
          <cell r="CK18">
            <v>-203</v>
          </cell>
          <cell r="CL18">
            <v>8012</v>
          </cell>
          <cell r="CM18">
            <v>22209</v>
          </cell>
        </row>
        <row r="19">
          <cell r="B19">
            <v>19189</v>
          </cell>
          <cell r="C19">
            <v>2897</v>
          </cell>
          <cell r="D19">
            <v>94</v>
          </cell>
          <cell r="E19">
            <v>78</v>
          </cell>
          <cell r="F19">
            <v>66</v>
          </cell>
          <cell r="G19">
            <v>1</v>
          </cell>
          <cell r="H19">
            <v>3136</v>
          </cell>
          <cell r="I19">
            <v>22324</v>
          </cell>
          <cell r="J19">
            <v>476</v>
          </cell>
          <cell r="K19">
            <v>396</v>
          </cell>
          <cell r="L19">
            <v>871</v>
          </cell>
          <cell r="M19">
            <v>23196</v>
          </cell>
          <cell r="N19">
            <v>9387</v>
          </cell>
          <cell r="O19">
            <v>2052</v>
          </cell>
          <cell r="P19">
            <v>218</v>
          </cell>
          <cell r="Q19">
            <v>279</v>
          </cell>
          <cell r="R19">
            <v>11937</v>
          </cell>
          <cell r="S19">
            <v>11937</v>
          </cell>
          <cell r="T19">
            <v>2228</v>
          </cell>
          <cell r="U19">
            <v>24</v>
          </cell>
          <cell r="V19">
            <v>2252</v>
          </cell>
          <cell r="W19">
            <v>645</v>
          </cell>
          <cell r="X19">
            <v>25</v>
          </cell>
          <cell r="Y19">
            <v>153</v>
          </cell>
          <cell r="Z19">
            <v>3075</v>
          </cell>
          <cell r="AA19">
            <v>15012</v>
          </cell>
          <cell r="AB19">
            <v>8184</v>
          </cell>
          <cell r="AC19">
            <v>0</v>
          </cell>
          <cell r="AD19">
            <v>8184</v>
          </cell>
          <cell r="AE19">
            <v>23196</v>
          </cell>
          <cell r="AF19">
            <v>18665</v>
          </cell>
          <cell r="AG19">
            <v>2919</v>
          </cell>
          <cell r="AH19">
            <v>115</v>
          </cell>
          <cell r="AI19">
            <v>169</v>
          </cell>
          <cell r="AJ19">
            <v>65</v>
          </cell>
          <cell r="AK19">
            <v>1</v>
          </cell>
          <cell r="AL19">
            <v>3268</v>
          </cell>
          <cell r="AM19">
            <v>21933</v>
          </cell>
          <cell r="AN19">
            <v>481</v>
          </cell>
          <cell r="AO19">
            <v>386</v>
          </cell>
          <cell r="AP19">
            <v>867</v>
          </cell>
          <cell r="AQ19">
            <v>22800</v>
          </cell>
          <cell r="AR19">
            <v>9363</v>
          </cell>
          <cell r="AS19">
            <v>1923</v>
          </cell>
          <cell r="AT19">
            <v>75</v>
          </cell>
          <cell r="AU19">
            <v>284</v>
          </cell>
          <cell r="AV19">
            <v>11644</v>
          </cell>
          <cell r="AW19">
            <v>11644</v>
          </cell>
          <cell r="AX19">
            <v>2090</v>
          </cell>
          <cell r="AY19">
            <v>30</v>
          </cell>
          <cell r="AZ19">
            <v>2120</v>
          </cell>
          <cell r="BA19">
            <v>644</v>
          </cell>
          <cell r="BB19">
            <v>24</v>
          </cell>
          <cell r="BC19">
            <v>157</v>
          </cell>
          <cell r="BD19">
            <v>2946</v>
          </cell>
          <cell r="BE19">
            <v>14590</v>
          </cell>
          <cell r="BF19">
            <v>8210</v>
          </cell>
          <cell r="BG19">
            <v>25</v>
          </cell>
          <cell r="BH19">
            <v>8186</v>
          </cell>
          <cell r="BI19">
            <v>22800</v>
          </cell>
          <cell r="BJ19">
            <v>19660</v>
          </cell>
          <cell r="BK19">
            <v>2919</v>
          </cell>
          <cell r="BL19">
            <v>112</v>
          </cell>
          <cell r="BM19">
            <v>169</v>
          </cell>
          <cell r="BN19">
            <v>65</v>
          </cell>
          <cell r="BO19">
            <v>1</v>
          </cell>
          <cell r="BP19">
            <v>3266</v>
          </cell>
          <cell r="BQ19">
            <v>22926</v>
          </cell>
          <cell r="BR19">
            <v>472</v>
          </cell>
          <cell r="BS19">
            <v>383</v>
          </cell>
          <cell r="BT19">
            <v>855</v>
          </cell>
          <cell r="BU19">
            <v>23780</v>
          </cell>
          <cell r="BV19">
            <v>9341</v>
          </cell>
          <cell r="BW19">
            <v>2763</v>
          </cell>
          <cell r="BX19">
            <v>112</v>
          </cell>
          <cell r="BY19">
            <v>246</v>
          </cell>
          <cell r="BZ19">
            <v>12461</v>
          </cell>
          <cell r="CA19">
            <v>12461</v>
          </cell>
          <cell r="CB19">
            <v>2190</v>
          </cell>
          <cell r="CC19">
            <v>32</v>
          </cell>
          <cell r="CD19">
            <v>2222</v>
          </cell>
          <cell r="CE19">
            <v>644</v>
          </cell>
          <cell r="CF19">
            <v>24</v>
          </cell>
          <cell r="CG19">
            <v>136</v>
          </cell>
          <cell r="CH19">
            <v>3027</v>
          </cell>
          <cell r="CI19">
            <v>15488</v>
          </cell>
          <cell r="CJ19">
            <v>8292</v>
          </cell>
          <cell r="CK19">
            <v>107</v>
          </cell>
          <cell r="CL19">
            <v>8186</v>
          </cell>
          <cell r="CM19">
            <v>23780</v>
          </cell>
        </row>
        <row r="20">
          <cell r="B20">
            <v>19334</v>
          </cell>
          <cell r="C20">
            <v>2649</v>
          </cell>
          <cell r="D20">
            <v>82</v>
          </cell>
          <cell r="E20">
            <v>10</v>
          </cell>
          <cell r="F20">
            <v>63</v>
          </cell>
          <cell r="G20">
            <v>1</v>
          </cell>
          <cell r="H20">
            <v>2806</v>
          </cell>
          <cell r="I20">
            <v>22140</v>
          </cell>
          <cell r="J20">
            <v>509</v>
          </cell>
          <cell r="K20">
            <v>401</v>
          </cell>
          <cell r="L20">
            <v>910</v>
          </cell>
          <cell r="M20">
            <v>23050</v>
          </cell>
          <cell r="N20">
            <v>8993</v>
          </cell>
          <cell r="O20">
            <v>2141</v>
          </cell>
          <cell r="P20">
            <v>108</v>
          </cell>
          <cell r="Q20">
            <v>288</v>
          </cell>
          <cell r="R20">
            <v>11531</v>
          </cell>
          <cell r="S20">
            <v>11531</v>
          </cell>
          <cell r="T20">
            <v>2243</v>
          </cell>
          <cell r="U20">
            <v>24</v>
          </cell>
          <cell r="V20">
            <v>2267</v>
          </cell>
          <cell r="W20">
            <v>652</v>
          </cell>
          <cell r="X20">
            <v>24</v>
          </cell>
          <cell r="Y20">
            <v>163</v>
          </cell>
          <cell r="Z20">
            <v>3105</v>
          </cell>
          <cell r="AA20">
            <v>14636</v>
          </cell>
          <cell r="AB20">
            <v>8413</v>
          </cell>
          <cell r="AC20">
            <v>82</v>
          </cell>
          <cell r="AD20">
            <v>8332</v>
          </cell>
          <cell r="AE20">
            <v>23050</v>
          </cell>
          <cell r="AF20">
            <v>19976</v>
          </cell>
          <cell r="AG20">
            <v>2637</v>
          </cell>
          <cell r="AH20">
            <v>70</v>
          </cell>
          <cell r="AI20">
            <v>-88</v>
          </cell>
          <cell r="AJ20">
            <v>63</v>
          </cell>
          <cell r="AK20">
            <v>1</v>
          </cell>
          <cell r="AL20">
            <v>2682</v>
          </cell>
          <cell r="AM20">
            <v>22658</v>
          </cell>
          <cell r="AN20">
            <v>509</v>
          </cell>
          <cell r="AO20">
            <v>400</v>
          </cell>
          <cell r="AP20">
            <v>909</v>
          </cell>
          <cell r="AQ20">
            <v>23567</v>
          </cell>
          <cell r="AR20">
            <v>8949</v>
          </cell>
          <cell r="AS20">
            <v>2505</v>
          </cell>
          <cell r="AT20">
            <v>102</v>
          </cell>
          <cell r="AU20">
            <v>294</v>
          </cell>
          <cell r="AV20">
            <v>11851</v>
          </cell>
          <cell r="AW20">
            <v>11851</v>
          </cell>
          <cell r="AX20">
            <v>2620</v>
          </cell>
          <cell r="AY20">
            <v>23</v>
          </cell>
          <cell r="AZ20">
            <v>2644</v>
          </cell>
          <cell r="BA20">
            <v>652</v>
          </cell>
          <cell r="BB20">
            <v>24</v>
          </cell>
          <cell r="BC20">
            <v>162</v>
          </cell>
          <cell r="BD20">
            <v>3482</v>
          </cell>
          <cell r="BE20">
            <v>15332</v>
          </cell>
          <cell r="BF20">
            <v>8235</v>
          </cell>
          <cell r="BG20">
            <v>-99</v>
          </cell>
          <cell r="BH20">
            <v>8334</v>
          </cell>
          <cell r="BI20">
            <v>23567</v>
          </cell>
          <cell r="BJ20">
            <v>21769</v>
          </cell>
          <cell r="BK20">
            <v>2637</v>
          </cell>
          <cell r="BL20">
            <v>73</v>
          </cell>
          <cell r="BM20">
            <v>-88</v>
          </cell>
          <cell r="BN20">
            <v>63</v>
          </cell>
          <cell r="BO20">
            <v>1</v>
          </cell>
          <cell r="BP20">
            <v>2685</v>
          </cell>
          <cell r="BQ20">
            <v>24454</v>
          </cell>
          <cell r="BR20">
            <v>508</v>
          </cell>
          <cell r="BS20">
            <v>392</v>
          </cell>
          <cell r="BT20">
            <v>900</v>
          </cell>
          <cell r="BU20">
            <v>25354</v>
          </cell>
          <cell r="BV20">
            <v>8843</v>
          </cell>
          <cell r="BW20">
            <v>1336</v>
          </cell>
          <cell r="BX20">
            <v>59</v>
          </cell>
          <cell r="BY20">
            <v>321</v>
          </cell>
          <cell r="BZ20">
            <v>10559</v>
          </cell>
          <cell r="CA20">
            <v>10559</v>
          </cell>
          <cell r="CB20">
            <v>3277</v>
          </cell>
          <cell r="CC20">
            <v>23</v>
          </cell>
          <cell r="CD20">
            <v>3300</v>
          </cell>
          <cell r="CE20">
            <v>652</v>
          </cell>
          <cell r="CF20">
            <v>24</v>
          </cell>
          <cell r="CG20">
            <v>158</v>
          </cell>
          <cell r="CH20">
            <v>4134</v>
          </cell>
          <cell r="CI20">
            <v>14693</v>
          </cell>
          <cell r="CJ20">
            <v>10661</v>
          </cell>
          <cell r="CK20">
            <v>2327</v>
          </cell>
          <cell r="CL20">
            <v>8334</v>
          </cell>
          <cell r="CM20">
            <v>25354</v>
          </cell>
        </row>
        <row r="21">
          <cell r="B21">
            <v>18019</v>
          </cell>
          <cell r="C21">
            <v>2425</v>
          </cell>
          <cell r="D21">
            <v>76</v>
          </cell>
          <cell r="E21">
            <v>-13</v>
          </cell>
          <cell r="F21">
            <v>61</v>
          </cell>
          <cell r="G21">
            <v>1</v>
          </cell>
          <cell r="H21">
            <v>2549</v>
          </cell>
          <cell r="I21">
            <v>20568</v>
          </cell>
          <cell r="J21">
            <v>534</v>
          </cell>
          <cell r="K21">
            <v>410</v>
          </cell>
          <cell r="L21">
            <v>944</v>
          </cell>
          <cell r="M21">
            <v>21513</v>
          </cell>
          <cell r="N21">
            <v>8637</v>
          </cell>
          <cell r="O21">
            <v>2174</v>
          </cell>
          <cell r="P21">
            <v>69</v>
          </cell>
          <cell r="Q21">
            <v>286</v>
          </cell>
          <cell r="R21">
            <v>11165</v>
          </cell>
          <cell r="S21">
            <v>11165</v>
          </cell>
          <cell r="T21">
            <v>2140</v>
          </cell>
          <cell r="U21">
            <v>22</v>
          </cell>
          <cell r="V21">
            <v>2162</v>
          </cell>
          <cell r="W21">
            <v>660</v>
          </cell>
          <cell r="X21">
            <v>23</v>
          </cell>
          <cell r="Y21">
            <v>160</v>
          </cell>
          <cell r="Z21">
            <v>3004</v>
          </cell>
          <cell r="AA21">
            <v>14169</v>
          </cell>
          <cell r="AB21">
            <v>7343</v>
          </cell>
          <cell r="AC21">
            <v>-1094</v>
          </cell>
          <cell r="AD21">
            <v>8437</v>
          </cell>
          <cell r="AE21">
            <v>21513</v>
          </cell>
          <cell r="AF21">
            <v>18118</v>
          </cell>
          <cell r="AG21">
            <v>2410</v>
          </cell>
          <cell r="AH21">
            <v>74</v>
          </cell>
          <cell r="AI21">
            <v>57</v>
          </cell>
          <cell r="AJ21">
            <v>61</v>
          </cell>
          <cell r="AK21">
            <v>1</v>
          </cell>
          <cell r="AL21">
            <v>2603</v>
          </cell>
          <cell r="AM21">
            <v>20721</v>
          </cell>
          <cell r="AN21">
            <v>542</v>
          </cell>
          <cell r="AO21">
            <v>409</v>
          </cell>
          <cell r="AP21">
            <v>951</v>
          </cell>
          <cell r="AQ21">
            <v>21672</v>
          </cell>
          <cell r="AR21">
            <v>8645</v>
          </cell>
          <cell r="AS21">
            <v>1815</v>
          </cell>
          <cell r="AT21">
            <v>111</v>
          </cell>
          <cell r="AU21">
            <v>278</v>
          </cell>
          <cell r="AV21">
            <v>10849</v>
          </cell>
          <cell r="AW21">
            <v>10849</v>
          </cell>
          <cell r="AX21">
            <v>1880</v>
          </cell>
          <cell r="AY21">
            <v>19</v>
          </cell>
          <cell r="AZ21">
            <v>1900</v>
          </cell>
          <cell r="BA21">
            <v>660</v>
          </cell>
          <cell r="BB21">
            <v>23</v>
          </cell>
          <cell r="BC21">
            <v>159</v>
          </cell>
          <cell r="BD21">
            <v>2743</v>
          </cell>
          <cell r="BE21">
            <v>13592</v>
          </cell>
          <cell r="BF21">
            <v>8080</v>
          </cell>
          <cell r="BG21">
            <v>-362</v>
          </cell>
          <cell r="BH21">
            <v>8442</v>
          </cell>
          <cell r="BI21">
            <v>21672</v>
          </cell>
          <cell r="BJ21">
            <v>16291</v>
          </cell>
          <cell r="BK21">
            <v>2410</v>
          </cell>
          <cell r="BL21">
            <v>59</v>
          </cell>
          <cell r="BM21">
            <v>57</v>
          </cell>
          <cell r="BN21">
            <v>61</v>
          </cell>
          <cell r="BO21">
            <v>1</v>
          </cell>
          <cell r="BP21">
            <v>2588</v>
          </cell>
          <cell r="BQ21">
            <v>18880</v>
          </cell>
          <cell r="BR21">
            <v>555</v>
          </cell>
          <cell r="BS21">
            <v>405</v>
          </cell>
          <cell r="BT21">
            <v>961</v>
          </cell>
          <cell r="BU21">
            <v>19840</v>
          </cell>
          <cell r="BV21">
            <v>8716</v>
          </cell>
          <cell r="BW21">
            <v>2691</v>
          </cell>
          <cell r="BX21">
            <v>118</v>
          </cell>
          <cell r="BY21">
            <v>231</v>
          </cell>
          <cell r="BZ21">
            <v>11755</v>
          </cell>
          <cell r="CA21">
            <v>11755</v>
          </cell>
          <cell r="CB21">
            <v>1566</v>
          </cell>
          <cell r="CC21">
            <v>18</v>
          </cell>
          <cell r="CD21">
            <v>1584</v>
          </cell>
          <cell r="CE21">
            <v>660</v>
          </cell>
          <cell r="CF21">
            <v>23</v>
          </cell>
          <cell r="CG21">
            <v>166</v>
          </cell>
          <cell r="CH21">
            <v>2433</v>
          </cell>
          <cell r="CI21">
            <v>14188</v>
          </cell>
          <cell r="CJ21">
            <v>5652</v>
          </cell>
          <cell r="CK21">
            <v>-2790</v>
          </cell>
          <cell r="CL21">
            <v>8442</v>
          </cell>
          <cell r="CM21">
            <v>19840</v>
          </cell>
        </row>
        <row r="22">
          <cell r="B22">
            <v>17969</v>
          </cell>
          <cell r="C22">
            <v>2250</v>
          </cell>
          <cell r="D22">
            <v>82</v>
          </cell>
          <cell r="E22">
            <v>1</v>
          </cell>
          <cell r="F22">
            <v>59</v>
          </cell>
          <cell r="G22">
            <v>1</v>
          </cell>
          <cell r="H22">
            <v>2392</v>
          </cell>
          <cell r="I22">
            <v>20361</v>
          </cell>
          <cell r="J22">
            <v>545</v>
          </cell>
          <cell r="K22">
            <v>411</v>
          </cell>
          <cell r="L22">
            <v>956</v>
          </cell>
          <cell r="M22">
            <v>21317</v>
          </cell>
          <cell r="N22">
            <v>8216</v>
          </cell>
          <cell r="O22">
            <v>2013</v>
          </cell>
          <cell r="P22">
            <v>77</v>
          </cell>
          <cell r="Q22">
            <v>274</v>
          </cell>
          <cell r="R22">
            <v>10579</v>
          </cell>
          <cell r="S22">
            <v>10579</v>
          </cell>
          <cell r="T22">
            <v>2109</v>
          </cell>
          <cell r="U22">
            <v>19</v>
          </cell>
          <cell r="V22">
            <v>2128</v>
          </cell>
          <cell r="W22">
            <v>667</v>
          </cell>
          <cell r="X22">
            <v>23</v>
          </cell>
          <cell r="Y22">
            <v>153</v>
          </cell>
          <cell r="Z22">
            <v>2970</v>
          </cell>
          <cell r="AA22">
            <v>13550</v>
          </cell>
          <cell r="AB22">
            <v>7767</v>
          </cell>
          <cell r="AC22">
            <v>-723</v>
          </cell>
          <cell r="AD22">
            <v>8490</v>
          </cell>
          <cell r="AE22">
            <v>21317</v>
          </cell>
          <cell r="AF22">
            <v>17378</v>
          </cell>
          <cell r="AG22">
            <v>2235</v>
          </cell>
          <cell r="AH22">
            <v>80</v>
          </cell>
          <cell r="AI22">
            <v>-22</v>
          </cell>
          <cell r="AJ22">
            <v>59</v>
          </cell>
          <cell r="AK22">
            <v>1</v>
          </cell>
          <cell r="AL22">
            <v>2353</v>
          </cell>
          <cell r="AM22">
            <v>19731</v>
          </cell>
          <cell r="AN22">
            <v>538</v>
          </cell>
          <cell r="AO22">
            <v>432</v>
          </cell>
          <cell r="AP22">
            <v>969</v>
          </cell>
          <cell r="AQ22">
            <v>20700</v>
          </cell>
          <cell r="AR22">
            <v>8238</v>
          </cell>
          <cell r="AS22">
            <v>2302</v>
          </cell>
          <cell r="AT22">
            <v>78</v>
          </cell>
          <cell r="AU22">
            <v>278</v>
          </cell>
          <cell r="AV22">
            <v>10896</v>
          </cell>
          <cell r="AW22">
            <v>10896</v>
          </cell>
          <cell r="AX22">
            <v>2055</v>
          </cell>
          <cell r="AY22">
            <v>20</v>
          </cell>
          <cell r="AZ22">
            <v>2075</v>
          </cell>
          <cell r="BA22">
            <v>667</v>
          </cell>
          <cell r="BB22">
            <v>24</v>
          </cell>
          <cell r="BC22">
            <v>162</v>
          </cell>
          <cell r="BD22">
            <v>2929</v>
          </cell>
          <cell r="BE22">
            <v>13825</v>
          </cell>
          <cell r="BF22">
            <v>6875</v>
          </cell>
          <cell r="BG22">
            <v>-1634</v>
          </cell>
          <cell r="BH22">
            <v>8510</v>
          </cell>
          <cell r="BI22">
            <v>20700</v>
          </cell>
          <cell r="BJ22">
            <v>16690</v>
          </cell>
          <cell r="BK22">
            <v>2235</v>
          </cell>
          <cell r="BL22">
            <v>98</v>
          </cell>
          <cell r="BM22">
            <v>-22</v>
          </cell>
          <cell r="BN22">
            <v>59</v>
          </cell>
          <cell r="BO22">
            <v>1</v>
          </cell>
          <cell r="BP22">
            <v>2372</v>
          </cell>
          <cell r="BQ22">
            <v>19061</v>
          </cell>
          <cell r="BR22">
            <v>535</v>
          </cell>
          <cell r="BS22">
            <v>453</v>
          </cell>
          <cell r="BT22">
            <v>988</v>
          </cell>
          <cell r="BU22">
            <v>20050</v>
          </cell>
          <cell r="BV22">
            <v>8283</v>
          </cell>
          <cell r="BW22">
            <v>1405</v>
          </cell>
          <cell r="BX22">
            <v>72</v>
          </cell>
          <cell r="BY22">
            <v>354</v>
          </cell>
          <cell r="BZ22">
            <v>10115</v>
          </cell>
          <cell r="CA22">
            <v>10115</v>
          </cell>
          <cell r="CB22">
            <v>1797</v>
          </cell>
          <cell r="CC22">
            <v>21</v>
          </cell>
          <cell r="CD22">
            <v>1818</v>
          </cell>
          <cell r="CE22">
            <v>667</v>
          </cell>
          <cell r="CF22">
            <v>24</v>
          </cell>
          <cell r="CG22">
            <v>188</v>
          </cell>
          <cell r="CH22">
            <v>2697</v>
          </cell>
          <cell r="CI22">
            <v>12812</v>
          </cell>
          <cell r="CJ22">
            <v>7238</v>
          </cell>
          <cell r="CK22">
            <v>-1272</v>
          </cell>
          <cell r="CL22">
            <v>8510</v>
          </cell>
          <cell r="CM22">
            <v>20050</v>
          </cell>
        </row>
        <row r="23">
          <cell r="B23">
            <v>18327</v>
          </cell>
          <cell r="C23">
            <v>2102</v>
          </cell>
          <cell r="D23">
            <v>99</v>
          </cell>
          <cell r="E23">
            <v>48</v>
          </cell>
          <cell r="F23">
            <v>57</v>
          </cell>
          <cell r="G23">
            <v>1</v>
          </cell>
          <cell r="H23">
            <v>2306</v>
          </cell>
          <cell r="I23">
            <v>20633</v>
          </cell>
          <cell r="J23">
            <v>555</v>
          </cell>
          <cell r="K23">
            <v>402</v>
          </cell>
          <cell r="L23">
            <v>957</v>
          </cell>
          <cell r="M23">
            <v>21589</v>
          </cell>
          <cell r="N23">
            <v>7586</v>
          </cell>
          <cell r="O23">
            <v>1865</v>
          </cell>
          <cell r="P23">
            <v>61</v>
          </cell>
          <cell r="Q23">
            <v>259</v>
          </cell>
          <cell r="R23">
            <v>9771</v>
          </cell>
          <cell r="S23">
            <v>9771</v>
          </cell>
          <cell r="T23">
            <v>2277</v>
          </cell>
          <cell r="U23">
            <v>19</v>
          </cell>
          <cell r="V23">
            <v>2296</v>
          </cell>
          <cell r="W23">
            <v>674</v>
          </cell>
          <cell r="X23">
            <v>22</v>
          </cell>
          <cell r="Y23">
            <v>153</v>
          </cell>
          <cell r="Z23">
            <v>3145</v>
          </cell>
          <cell r="AA23">
            <v>12916</v>
          </cell>
          <cell r="AB23">
            <v>8673</v>
          </cell>
          <cell r="AC23">
            <v>152</v>
          </cell>
          <cell r="AD23">
            <v>8521</v>
          </cell>
          <cell r="AE23">
            <v>21589</v>
          </cell>
          <cell r="AF23">
            <v>18616</v>
          </cell>
          <cell r="AG23">
            <v>2133</v>
          </cell>
          <cell r="AH23">
            <v>101</v>
          </cell>
          <cell r="AI23">
            <v>-2</v>
          </cell>
          <cell r="AJ23">
            <v>57</v>
          </cell>
          <cell r="AK23">
            <v>1</v>
          </cell>
          <cell r="AL23">
            <v>2290</v>
          </cell>
          <cell r="AM23">
            <v>20906</v>
          </cell>
          <cell r="AN23">
            <v>553</v>
          </cell>
          <cell r="AO23">
            <v>382</v>
          </cell>
          <cell r="AP23">
            <v>935</v>
          </cell>
          <cell r="AQ23">
            <v>21840</v>
          </cell>
          <cell r="AR23">
            <v>7668</v>
          </cell>
          <cell r="AS23">
            <v>1801</v>
          </cell>
          <cell r="AT23">
            <v>32</v>
          </cell>
          <cell r="AU23">
            <v>263</v>
          </cell>
          <cell r="AV23">
            <v>9765</v>
          </cell>
          <cell r="AW23">
            <v>9765</v>
          </cell>
          <cell r="AX23">
            <v>2339</v>
          </cell>
          <cell r="AY23">
            <v>19</v>
          </cell>
          <cell r="AZ23">
            <v>2358</v>
          </cell>
          <cell r="BA23">
            <v>673</v>
          </cell>
          <cell r="BB23">
            <v>38</v>
          </cell>
          <cell r="BC23">
            <v>184</v>
          </cell>
          <cell r="BD23">
            <v>3253</v>
          </cell>
          <cell r="BE23">
            <v>13018</v>
          </cell>
          <cell r="BF23">
            <v>8822</v>
          </cell>
          <cell r="BG23">
            <v>322</v>
          </cell>
          <cell r="BH23">
            <v>8500</v>
          </cell>
          <cell r="BI23">
            <v>21840</v>
          </cell>
          <cell r="BJ23">
            <v>19485</v>
          </cell>
          <cell r="BK23">
            <v>2077</v>
          </cell>
          <cell r="BL23">
            <v>93</v>
          </cell>
          <cell r="BM23">
            <v>-2</v>
          </cell>
          <cell r="BN23">
            <v>57</v>
          </cell>
          <cell r="BO23">
            <v>1</v>
          </cell>
          <cell r="BP23">
            <v>2226</v>
          </cell>
          <cell r="BQ23">
            <v>21711</v>
          </cell>
          <cell r="BR23">
            <v>544</v>
          </cell>
          <cell r="BS23">
            <v>374</v>
          </cell>
          <cell r="BT23">
            <v>918</v>
          </cell>
          <cell r="BU23">
            <v>22629</v>
          </cell>
          <cell r="BV23">
            <v>7445</v>
          </cell>
          <cell r="BW23">
            <v>2579</v>
          </cell>
          <cell r="BX23">
            <v>79</v>
          </cell>
          <cell r="BY23">
            <v>228</v>
          </cell>
          <cell r="BZ23">
            <v>10331</v>
          </cell>
          <cell r="CA23">
            <v>10331</v>
          </cell>
          <cell r="CB23">
            <v>2555</v>
          </cell>
          <cell r="CC23">
            <v>20</v>
          </cell>
          <cell r="CD23">
            <v>2575</v>
          </cell>
          <cell r="CE23">
            <v>673</v>
          </cell>
          <cell r="CF23">
            <v>40</v>
          </cell>
          <cell r="CG23">
            <v>164</v>
          </cell>
          <cell r="CH23">
            <v>3452</v>
          </cell>
          <cell r="CI23">
            <v>13783</v>
          </cell>
          <cell r="CJ23">
            <v>8846</v>
          </cell>
          <cell r="CK23">
            <v>346</v>
          </cell>
          <cell r="CL23">
            <v>8500</v>
          </cell>
          <cell r="CM23">
            <v>22629</v>
          </cell>
        </row>
        <row r="24">
          <cell r="B24">
            <v>19083</v>
          </cell>
          <cell r="C24">
            <v>1959</v>
          </cell>
          <cell r="D24">
            <v>104</v>
          </cell>
          <cell r="E24">
            <v>38</v>
          </cell>
          <cell r="F24">
            <v>55</v>
          </cell>
          <cell r="G24">
            <v>1</v>
          </cell>
          <cell r="H24">
            <v>2156</v>
          </cell>
          <cell r="I24">
            <v>21239</v>
          </cell>
          <cell r="J24">
            <v>563</v>
          </cell>
          <cell r="K24">
            <v>395</v>
          </cell>
          <cell r="L24">
            <v>958</v>
          </cell>
          <cell r="M24">
            <v>22197</v>
          </cell>
          <cell r="N24">
            <v>6822</v>
          </cell>
          <cell r="O24">
            <v>1883</v>
          </cell>
          <cell r="P24">
            <v>34</v>
          </cell>
          <cell r="Q24">
            <v>250</v>
          </cell>
          <cell r="R24">
            <v>8989</v>
          </cell>
          <cell r="S24">
            <v>8989</v>
          </cell>
          <cell r="T24">
            <v>2526</v>
          </cell>
          <cell r="U24">
            <v>20</v>
          </cell>
          <cell r="V24">
            <v>2545</v>
          </cell>
          <cell r="W24">
            <v>681</v>
          </cell>
          <cell r="X24">
            <v>21</v>
          </cell>
          <cell r="Y24">
            <v>161</v>
          </cell>
          <cell r="Z24">
            <v>3408</v>
          </cell>
          <cell r="AA24">
            <v>12397</v>
          </cell>
          <cell r="AB24">
            <v>9801</v>
          </cell>
          <cell r="AC24">
            <v>1229</v>
          </cell>
          <cell r="AD24">
            <v>8571</v>
          </cell>
          <cell r="AE24">
            <v>22197</v>
          </cell>
          <cell r="AF24">
            <v>18875</v>
          </cell>
          <cell r="AG24">
            <v>1953</v>
          </cell>
          <cell r="AH24">
            <v>107</v>
          </cell>
          <cell r="AI24">
            <v>154</v>
          </cell>
          <cell r="AJ24">
            <v>55</v>
          </cell>
          <cell r="AK24">
            <v>1</v>
          </cell>
          <cell r="AL24">
            <v>2269</v>
          </cell>
          <cell r="AM24">
            <v>21144</v>
          </cell>
          <cell r="AN24">
            <v>564</v>
          </cell>
          <cell r="AO24">
            <v>401</v>
          </cell>
          <cell r="AP24">
            <v>965</v>
          </cell>
          <cell r="AQ24">
            <v>22108</v>
          </cell>
          <cell r="AR24">
            <v>6820</v>
          </cell>
          <cell r="AS24">
            <v>1635</v>
          </cell>
          <cell r="AT24">
            <v>79</v>
          </cell>
          <cell r="AU24">
            <v>238</v>
          </cell>
          <cell r="AV24">
            <v>8771</v>
          </cell>
          <cell r="AW24">
            <v>8771</v>
          </cell>
          <cell r="AX24">
            <v>2532</v>
          </cell>
          <cell r="AY24">
            <v>19</v>
          </cell>
          <cell r="AZ24">
            <v>2551</v>
          </cell>
          <cell r="BA24">
            <v>681</v>
          </cell>
          <cell r="BB24">
            <v>24</v>
          </cell>
          <cell r="BC24">
            <v>176</v>
          </cell>
          <cell r="BD24">
            <v>3431</v>
          </cell>
          <cell r="BE24">
            <v>12203</v>
          </cell>
          <cell r="BF24">
            <v>9906</v>
          </cell>
          <cell r="BG24">
            <v>1338</v>
          </cell>
          <cell r="BH24">
            <v>8568</v>
          </cell>
          <cell r="BI24">
            <v>22108</v>
          </cell>
          <cell r="BJ24">
            <v>20442</v>
          </cell>
          <cell r="BK24">
            <v>1954</v>
          </cell>
          <cell r="BL24">
            <v>112</v>
          </cell>
          <cell r="BM24">
            <v>154</v>
          </cell>
          <cell r="BN24">
            <v>55</v>
          </cell>
          <cell r="BO24">
            <v>1</v>
          </cell>
          <cell r="BP24">
            <v>2276</v>
          </cell>
          <cell r="BQ24">
            <v>22717</v>
          </cell>
          <cell r="BR24">
            <v>563</v>
          </cell>
          <cell r="BS24">
            <v>394</v>
          </cell>
          <cell r="BT24">
            <v>957</v>
          </cell>
          <cell r="BU24">
            <v>23674</v>
          </cell>
          <cell r="BV24">
            <v>6652</v>
          </cell>
          <cell r="BW24">
            <v>1000</v>
          </cell>
          <cell r="BX24">
            <v>33</v>
          </cell>
          <cell r="BY24">
            <v>242</v>
          </cell>
          <cell r="BZ24">
            <v>7927</v>
          </cell>
          <cell r="CA24">
            <v>7927</v>
          </cell>
          <cell r="CB24">
            <v>3090</v>
          </cell>
          <cell r="CC24">
            <v>19</v>
          </cell>
          <cell r="CD24">
            <v>3109</v>
          </cell>
          <cell r="CE24">
            <v>681</v>
          </cell>
          <cell r="CF24">
            <v>26</v>
          </cell>
          <cell r="CG24">
            <v>179</v>
          </cell>
          <cell r="CH24">
            <v>3995</v>
          </cell>
          <cell r="CI24">
            <v>11922</v>
          </cell>
          <cell r="CJ24">
            <v>11753</v>
          </cell>
          <cell r="CK24">
            <v>3185</v>
          </cell>
          <cell r="CL24">
            <v>8568</v>
          </cell>
          <cell r="CM24">
            <v>23674</v>
          </cell>
        </row>
        <row r="25">
          <cell r="B25">
            <v>19447</v>
          </cell>
          <cell r="C25">
            <v>1805</v>
          </cell>
          <cell r="D25">
            <v>97</v>
          </cell>
          <cell r="E25">
            <v>56</v>
          </cell>
          <cell r="F25">
            <v>53</v>
          </cell>
          <cell r="G25">
            <v>1</v>
          </cell>
          <cell r="H25">
            <v>2012</v>
          </cell>
          <cell r="I25">
            <v>21459</v>
          </cell>
          <cell r="J25">
            <v>564</v>
          </cell>
          <cell r="K25">
            <v>397</v>
          </cell>
          <cell r="L25">
            <v>961</v>
          </cell>
          <cell r="M25">
            <v>22420</v>
          </cell>
          <cell r="N25">
            <v>6102</v>
          </cell>
          <cell r="O25">
            <v>1964</v>
          </cell>
          <cell r="P25">
            <v>48</v>
          </cell>
          <cell r="Q25">
            <v>243</v>
          </cell>
          <cell r="R25">
            <v>8356</v>
          </cell>
          <cell r="S25">
            <v>8356</v>
          </cell>
          <cell r="T25">
            <v>2606</v>
          </cell>
          <cell r="U25">
            <v>19</v>
          </cell>
          <cell r="V25">
            <v>2625</v>
          </cell>
          <cell r="W25">
            <v>690</v>
          </cell>
          <cell r="X25">
            <v>21</v>
          </cell>
          <cell r="Y25">
            <v>173</v>
          </cell>
          <cell r="Z25">
            <v>3509</v>
          </cell>
          <cell r="AA25">
            <v>11865</v>
          </cell>
          <cell r="AB25">
            <v>10555</v>
          </cell>
          <cell r="AC25">
            <v>1882</v>
          </cell>
          <cell r="AD25">
            <v>8673</v>
          </cell>
          <cell r="AE25">
            <v>22420</v>
          </cell>
          <cell r="AF25">
            <v>19921</v>
          </cell>
          <cell r="AG25">
            <v>1787</v>
          </cell>
          <cell r="AH25">
            <v>106</v>
          </cell>
          <cell r="AI25">
            <v>3</v>
          </cell>
          <cell r="AJ25">
            <v>53</v>
          </cell>
          <cell r="AK25">
            <v>1</v>
          </cell>
          <cell r="AL25">
            <v>1950</v>
          </cell>
          <cell r="AM25">
            <v>21871</v>
          </cell>
          <cell r="AN25">
            <v>568</v>
          </cell>
          <cell r="AO25">
            <v>400</v>
          </cell>
          <cell r="AP25">
            <v>968</v>
          </cell>
          <cell r="AQ25">
            <v>22838</v>
          </cell>
          <cell r="AR25">
            <v>5972</v>
          </cell>
          <cell r="AS25">
            <v>2203</v>
          </cell>
          <cell r="AT25">
            <v>53</v>
          </cell>
          <cell r="AU25">
            <v>249</v>
          </cell>
          <cell r="AV25">
            <v>8477</v>
          </cell>
          <cell r="AW25">
            <v>8477</v>
          </cell>
          <cell r="AX25">
            <v>2692</v>
          </cell>
          <cell r="AY25">
            <v>20</v>
          </cell>
          <cell r="AZ25">
            <v>2713</v>
          </cell>
          <cell r="BA25">
            <v>689</v>
          </cell>
          <cell r="BB25">
            <v>19</v>
          </cell>
          <cell r="BC25">
            <v>172</v>
          </cell>
          <cell r="BD25">
            <v>3593</v>
          </cell>
          <cell r="BE25">
            <v>12070</v>
          </cell>
          <cell r="BF25">
            <v>10768</v>
          </cell>
          <cell r="BG25">
            <v>2097</v>
          </cell>
          <cell r="BH25">
            <v>8672</v>
          </cell>
          <cell r="BI25">
            <v>22838</v>
          </cell>
          <cell r="BJ25">
            <v>18342</v>
          </cell>
          <cell r="BK25">
            <v>1784</v>
          </cell>
          <cell r="BL25">
            <v>81</v>
          </cell>
          <cell r="BM25">
            <v>3</v>
          </cell>
          <cell r="BN25">
            <v>53</v>
          </cell>
          <cell r="BO25">
            <v>1</v>
          </cell>
          <cell r="BP25">
            <v>1922</v>
          </cell>
          <cell r="BQ25">
            <v>20264</v>
          </cell>
          <cell r="BR25">
            <v>580</v>
          </cell>
          <cell r="BS25">
            <v>393</v>
          </cell>
          <cell r="BT25">
            <v>973</v>
          </cell>
          <cell r="BU25">
            <v>21237</v>
          </cell>
          <cell r="BV25">
            <v>5990</v>
          </cell>
          <cell r="BW25">
            <v>2995</v>
          </cell>
          <cell r="BX25">
            <v>64</v>
          </cell>
          <cell r="BY25">
            <v>246</v>
          </cell>
          <cell r="BZ25">
            <v>9296</v>
          </cell>
          <cell r="CA25">
            <v>9296</v>
          </cell>
          <cell r="CB25">
            <v>2350</v>
          </cell>
          <cell r="CC25">
            <v>19</v>
          </cell>
          <cell r="CD25">
            <v>2369</v>
          </cell>
          <cell r="CE25">
            <v>689</v>
          </cell>
          <cell r="CF25">
            <v>16</v>
          </cell>
          <cell r="CG25">
            <v>169</v>
          </cell>
          <cell r="CH25">
            <v>3244</v>
          </cell>
          <cell r="CI25">
            <v>12539</v>
          </cell>
          <cell r="CJ25">
            <v>8698</v>
          </cell>
          <cell r="CK25">
            <v>26</v>
          </cell>
          <cell r="CL25">
            <v>8672</v>
          </cell>
          <cell r="CM25">
            <v>21237</v>
          </cell>
        </row>
        <row r="26">
          <cell r="B26">
            <v>19508</v>
          </cell>
          <cell r="C26">
            <v>1655</v>
          </cell>
          <cell r="D26">
            <v>94</v>
          </cell>
          <cell r="E26">
            <v>90</v>
          </cell>
          <cell r="F26">
            <v>51</v>
          </cell>
          <cell r="G26">
            <v>1</v>
          </cell>
          <cell r="H26">
            <v>1891</v>
          </cell>
          <cell r="I26">
            <v>21399</v>
          </cell>
          <cell r="J26">
            <v>555</v>
          </cell>
          <cell r="K26">
            <v>407</v>
          </cell>
          <cell r="L26">
            <v>962</v>
          </cell>
          <cell r="M26">
            <v>22361</v>
          </cell>
          <cell r="N26">
            <v>5591</v>
          </cell>
          <cell r="O26">
            <v>2110</v>
          </cell>
          <cell r="P26">
            <v>154</v>
          </cell>
          <cell r="Q26">
            <v>239</v>
          </cell>
          <cell r="R26">
            <v>8094</v>
          </cell>
          <cell r="S26">
            <v>8094</v>
          </cell>
          <cell r="T26">
            <v>2648</v>
          </cell>
          <cell r="U26">
            <v>18</v>
          </cell>
          <cell r="V26">
            <v>2666</v>
          </cell>
          <cell r="W26">
            <v>700</v>
          </cell>
          <cell r="X26">
            <v>24</v>
          </cell>
          <cell r="Y26">
            <v>182</v>
          </cell>
          <cell r="Z26">
            <v>3572</v>
          </cell>
          <cell r="AA26">
            <v>11666</v>
          </cell>
          <cell r="AB26">
            <v>10695</v>
          </cell>
          <cell r="AC26">
            <v>1874</v>
          </cell>
          <cell r="AD26">
            <v>8821</v>
          </cell>
          <cell r="AE26">
            <v>22361</v>
          </cell>
          <cell r="AF26">
            <v>19451</v>
          </cell>
          <cell r="AG26">
            <v>1700</v>
          </cell>
          <cell r="AH26">
            <v>76</v>
          </cell>
          <cell r="AI26">
            <v>-18</v>
          </cell>
          <cell r="AJ26">
            <v>52</v>
          </cell>
          <cell r="AK26">
            <v>1</v>
          </cell>
          <cell r="AL26">
            <v>1810</v>
          </cell>
          <cell r="AM26">
            <v>21261</v>
          </cell>
          <cell r="AN26">
            <v>553</v>
          </cell>
          <cell r="AO26">
            <v>405</v>
          </cell>
          <cell r="AP26">
            <v>958</v>
          </cell>
          <cell r="AQ26">
            <v>22219</v>
          </cell>
          <cell r="AR26">
            <v>5672</v>
          </cell>
          <cell r="AS26">
            <v>2105</v>
          </cell>
          <cell r="AT26">
            <v>32</v>
          </cell>
          <cell r="AU26">
            <v>249</v>
          </cell>
          <cell r="AV26">
            <v>8058</v>
          </cell>
          <cell r="AW26">
            <v>8058</v>
          </cell>
          <cell r="AX26">
            <v>2551</v>
          </cell>
          <cell r="AY26">
            <v>18</v>
          </cell>
          <cell r="AZ26">
            <v>2569</v>
          </cell>
          <cell r="BA26">
            <v>699</v>
          </cell>
          <cell r="BB26">
            <v>22</v>
          </cell>
          <cell r="BC26">
            <v>178</v>
          </cell>
          <cell r="BD26">
            <v>3468</v>
          </cell>
          <cell r="BE26">
            <v>11526</v>
          </cell>
          <cell r="BF26">
            <v>10693</v>
          </cell>
          <cell r="BG26">
            <v>1882</v>
          </cell>
          <cell r="BH26">
            <v>8812</v>
          </cell>
          <cell r="BI26">
            <v>22219</v>
          </cell>
          <cell r="BJ26">
            <v>18483</v>
          </cell>
          <cell r="BK26">
            <v>1745</v>
          </cell>
          <cell r="BL26">
            <v>101</v>
          </cell>
          <cell r="BM26">
            <v>-18</v>
          </cell>
          <cell r="BN26">
            <v>52</v>
          </cell>
          <cell r="BO26">
            <v>1</v>
          </cell>
          <cell r="BP26">
            <v>1881</v>
          </cell>
          <cell r="BQ26">
            <v>20364</v>
          </cell>
          <cell r="BR26">
            <v>550</v>
          </cell>
          <cell r="BS26">
            <v>428</v>
          </cell>
          <cell r="BT26">
            <v>978</v>
          </cell>
          <cell r="BU26">
            <v>21342</v>
          </cell>
          <cell r="BV26">
            <v>5989</v>
          </cell>
          <cell r="BW26">
            <v>1350</v>
          </cell>
          <cell r="BX26">
            <v>11</v>
          </cell>
          <cell r="BY26">
            <v>243</v>
          </cell>
          <cell r="BZ26">
            <v>7593</v>
          </cell>
          <cell r="CA26">
            <v>7593</v>
          </cell>
          <cell r="CB26">
            <v>2138</v>
          </cell>
          <cell r="CC26">
            <v>19</v>
          </cell>
          <cell r="CD26">
            <v>2157</v>
          </cell>
          <cell r="CE26">
            <v>699</v>
          </cell>
          <cell r="CF26">
            <v>21</v>
          </cell>
          <cell r="CG26">
            <v>203</v>
          </cell>
          <cell r="CH26">
            <v>3081</v>
          </cell>
          <cell r="CI26">
            <v>10674</v>
          </cell>
          <cell r="CJ26">
            <v>10668</v>
          </cell>
          <cell r="CK26">
            <v>1856</v>
          </cell>
          <cell r="CL26">
            <v>8812</v>
          </cell>
          <cell r="CM26">
            <v>21342</v>
          </cell>
        </row>
        <row r="27">
          <cell r="B27">
            <v>19692</v>
          </cell>
          <cell r="C27">
            <v>1534</v>
          </cell>
          <cell r="D27">
            <v>99</v>
          </cell>
          <cell r="E27">
            <v>162</v>
          </cell>
          <cell r="F27">
            <v>49</v>
          </cell>
          <cell r="G27">
            <v>1</v>
          </cell>
          <cell r="H27">
            <v>1845</v>
          </cell>
          <cell r="I27">
            <v>21537</v>
          </cell>
          <cell r="J27">
            <v>539</v>
          </cell>
          <cell r="K27">
            <v>422</v>
          </cell>
          <cell r="L27">
            <v>962</v>
          </cell>
          <cell r="M27">
            <v>22499</v>
          </cell>
          <cell r="N27">
            <v>5320</v>
          </cell>
          <cell r="O27">
            <v>2189</v>
          </cell>
          <cell r="P27">
            <v>303</v>
          </cell>
          <cell r="Q27">
            <v>237</v>
          </cell>
          <cell r="R27">
            <v>8050</v>
          </cell>
          <cell r="S27">
            <v>8050</v>
          </cell>
          <cell r="T27">
            <v>2712</v>
          </cell>
          <cell r="U27">
            <v>17</v>
          </cell>
          <cell r="V27">
            <v>2729</v>
          </cell>
          <cell r="W27">
            <v>710</v>
          </cell>
          <cell r="X27">
            <v>26</v>
          </cell>
          <cell r="Y27">
            <v>184</v>
          </cell>
          <cell r="Z27">
            <v>3649</v>
          </cell>
          <cell r="AA27">
            <v>11699</v>
          </cell>
          <cell r="AB27">
            <v>10800</v>
          </cell>
          <cell r="AC27">
            <v>1817</v>
          </cell>
          <cell r="AD27">
            <v>8982</v>
          </cell>
          <cell r="AE27">
            <v>22499</v>
          </cell>
          <cell r="AF27">
            <v>19103</v>
          </cell>
          <cell r="AG27">
            <v>1489</v>
          </cell>
          <cell r="AH27">
            <v>98</v>
          </cell>
          <cell r="AI27">
            <v>347</v>
          </cell>
          <cell r="AJ27">
            <v>49</v>
          </cell>
          <cell r="AK27">
            <v>1</v>
          </cell>
          <cell r="AL27">
            <v>1984</v>
          </cell>
          <cell r="AM27">
            <v>21086</v>
          </cell>
          <cell r="AN27">
            <v>539</v>
          </cell>
          <cell r="AO27">
            <v>417</v>
          </cell>
          <cell r="AP27">
            <v>956</v>
          </cell>
          <cell r="AQ27">
            <v>22043</v>
          </cell>
          <cell r="AR27">
            <v>5233</v>
          </cell>
          <cell r="AS27">
            <v>2047</v>
          </cell>
          <cell r="AT27">
            <v>399</v>
          </cell>
          <cell r="AU27">
            <v>219</v>
          </cell>
          <cell r="AV27">
            <v>7898</v>
          </cell>
          <cell r="AW27">
            <v>7898</v>
          </cell>
          <cell r="AX27">
            <v>2670</v>
          </cell>
          <cell r="AY27">
            <v>16</v>
          </cell>
          <cell r="AZ27">
            <v>2685</v>
          </cell>
          <cell r="BA27">
            <v>711</v>
          </cell>
          <cell r="BB27">
            <v>30</v>
          </cell>
          <cell r="BC27">
            <v>190</v>
          </cell>
          <cell r="BD27">
            <v>3616</v>
          </cell>
          <cell r="BE27">
            <v>11514</v>
          </cell>
          <cell r="BF27">
            <v>10529</v>
          </cell>
          <cell r="BG27">
            <v>1532</v>
          </cell>
          <cell r="BH27">
            <v>8997</v>
          </cell>
          <cell r="BI27">
            <v>22043</v>
          </cell>
          <cell r="BJ27">
            <v>20038</v>
          </cell>
          <cell r="BK27">
            <v>1455</v>
          </cell>
          <cell r="BL27">
            <v>83</v>
          </cell>
          <cell r="BM27">
            <v>347</v>
          </cell>
          <cell r="BN27">
            <v>49</v>
          </cell>
          <cell r="BO27">
            <v>2</v>
          </cell>
          <cell r="BP27">
            <v>1935</v>
          </cell>
          <cell r="BQ27">
            <v>21973</v>
          </cell>
          <cell r="BR27">
            <v>533</v>
          </cell>
          <cell r="BS27">
            <v>403</v>
          </cell>
          <cell r="BT27">
            <v>936</v>
          </cell>
          <cell r="BU27">
            <v>22909</v>
          </cell>
          <cell r="BV27">
            <v>5056</v>
          </cell>
          <cell r="BW27">
            <v>2842</v>
          </cell>
          <cell r="BX27">
            <v>454</v>
          </cell>
          <cell r="BY27">
            <v>222</v>
          </cell>
          <cell r="BZ27">
            <v>8574</v>
          </cell>
          <cell r="CA27">
            <v>8574</v>
          </cell>
          <cell r="CB27">
            <v>3052</v>
          </cell>
          <cell r="CC27">
            <v>16</v>
          </cell>
          <cell r="CD27">
            <v>3068</v>
          </cell>
          <cell r="CE27">
            <v>711</v>
          </cell>
          <cell r="CF27">
            <v>32</v>
          </cell>
          <cell r="CG27">
            <v>163</v>
          </cell>
          <cell r="CH27">
            <v>3974</v>
          </cell>
          <cell r="CI27">
            <v>12547</v>
          </cell>
          <cell r="CJ27">
            <v>10362</v>
          </cell>
          <cell r="CK27">
            <v>1365</v>
          </cell>
          <cell r="CL27">
            <v>8997</v>
          </cell>
          <cell r="CM27">
            <v>22909</v>
          </cell>
        </row>
        <row r="28">
          <cell r="B28">
            <v>20282</v>
          </cell>
          <cell r="C28">
            <v>1464</v>
          </cell>
          <cell r="D28">
            <v>113</v>
          </cell>
          <cell r="E28">
            <v>232</v>
          </cell>
          <cell r="F28">
            <v>48</v>
          </cell>
          <cell r="G28">
            <v>1</v>
          </cell>
          <cell r="H28">
            <v>1858</v>
          </cell>
          <cell r="I28">
            <v>22140</v>
          </cell>
          <cell r="J28">
            <v>525</v>
          </cell>
          <cell r="K28">
            <v>432</v>
          </cell>
          <cell r="L28">
            <v>956</v>
          </cell>
          <cell r="M28">
            <v>23096</v>
          </cell>
          <cell r="N28">
            <v>5144</v>
          </cell>
          <cell r="O28">
            <v>2123</v>
          </cell>
          <cell r="P28">
            <v>434</v>
          </cell>
          <cell r="Q28">
            <v>239</v>
          </cell>
          <cell r="R28">
            <v>7939</v>
          </cell>
          <cell r="S28">
            <v>7939</v>
          </cell>
          <cell r="T28">
            <v>2801</v>
          </cell>
          <cell r="U28">
            <v>17</v>
          </cell>
          <cell r="V28">
            <v>2818</v>
          </cell>
          <cell r="W28">
            <v>720</v>
          </cell>
          <cell r="X28">
            <v>26</v>
          </cell>
          <cell r="Y28">
            <v>196</v>
          </cell>
          <cell r="Z28">
            <v>3761</v>
          </cell>
          <cell r="AA28">
            <v>11700</v>
          </cell>
          <cell r="AB28">
            <v>11396</v>
          </cell>
          <cell r="AC28">
            <v>2261</v>
          </cell>
          <cell r="AD28">
            <v>9135</v>
          </cell>
          <cell r="AE28">
            <v>23096</v>
          </cell>
          <cell r="AF28">
            <v>20826</v>
          </cell>
          <cell r="AG28">
            <v>1469</v>
          </cell>
          <cell r="AH28">
            <v>134</v>
          </cell>
          <cell r="AI28">
            <v>114</v>
          </cell>
          <cell r="AJ28">
            <v>48</v>
          </cell>
          <cell r="AK28">
            <v>1</v>
          </cell>
          <cell r="AL28">
            <v>1766</v>
          </cell>
          <cell r="AM28">
            <v>22592</v>
          </cell>
          <cell r="AN28">
            <v>525</v>
          </cell>
          <cell r="AO28">
            <v>443</v>
          </cell>
          <cell r="AP28">
            <v>968</v>
          </cell>
          <cell r="AQ28">
            <v>23560</v>
          </cell>
          <cell r="AR28">
            <v>5193</v>
          </cell>
          <cell r="AS28">
            <v>2281</v>
          </cell>
          <cell r="AT28">
            <v>473</v>
          </cell>
          <cell r="AU28">
            <v>251</v>
          </cell>
          <cell r="AV28">
            <v>8198</v>
          </cell>
          <cell r="AW28">
            <v>8198</v>
          </cell>
          <cell r="AX28">
            <v>2919</v>
          </cell>
          <cell r="AY28">
            <v>18</v>
          </cell>
          <cell r="AZ28">
            <v>2937</v>
          </cell>
          <cell r="BA28">
            <v>721</v>
          </cell>
          <cell r="BB28">
            <v>27</v>
          </cell>
          <cell r="BC28">
            <v>190</v>
          </cell>
          <cell r="BD28">
            <v>3875</v>
          </cell>
          <cell r="BE28">
            <v>12074</v>
          </cell>
          <cell r="BF28">
            <v>11487</v>
          </cell>
          <cell r="BG28">
            <v>2350</v>
          </cell>
          <cell r="BH28">
            <v>9137</v>
          </cell>
          <cell r="BI28">
            <v>23560</v>
          </cell>
          <cell r="BJ28">
            <v>22504</v>
          </cell>
          <cell r="BK28">
            <v>1472</v>
          </cell>
          <cell r="BL28">
            <v>139</v>
          </cell>
          <cell r="BM28">
            <v>114</v>
          </cell>
          <cell r="BN28">
            <v>48</v>
          </cell>
          <cell r="BO28">
            <v>1</v>
          </cell>
          <cell r="BP28">
            <v>1774</v>
          </cell>
          <cell r="BQ28">
            <v>24278</v>
          </cell>
          <cell r="BR28">
            <v>525</v>
          </cell>
          <cell r="BS28">
            <v>435</v>
          </cell>
          <cell r="BT28">
            <v>960</v>
          </cell>
          <cell r="BU28">
            <v>25238</v>
          </cell>
          <cell r="BV28">
            <v>5058</v>
          </cell>
          <cell r="BW28">
            <v>1714</v>
          </cell>
          <cell r="BX28">
            <v>431</v>
          </cell>
          <cell r="BY28">
            <v>256</v>
          </cell>
          <cell r="BZ28">
            <v>7459</v>
          </cell>
          <cell r="CA28">
            <v>7459</v>
          </cell>
          <cell r="CB28">
            <v>3381</v>
          </cell>
          <cell r="CC28">
            <v>18</v>
          </cell>
          <cell r="CD28">
            <v>3399</v>
          </cell>
          <cell r="CE28">
            <v>721</v>
          </cell>
          <cell r="CF28">
            <v>29</v>
          </cell>
          <cell r="CG28">
            <v>193</v>
          </cell>
          <cell r="CH28">
            <v>4342</v>
          </cell>
          <cell r="CI28">
            <v>11801</v>
          </cell>
          <cell r="CJ28">
            <v>13437</v>
          </cell>
          <cell r="CK28">
            <v>4300</v>
          </cell>
          <cell r="CL28">
            <v>9137</v>
          </cell>
          <cell r="CM28">
            <v>25238</v>
          </cell>
        </row>
        <row r="29">
          <cell r="B29">
            <v>21124</v>
          </cell>
          <cell r="C29">
            <v>1444</v>
          </cell>
          <cell r="D29">
            <v>118</v>
          </cell>
          <cell r="E29">
            <v>342</v>
          </cell>
          <cell r="F29">
            <v>49</v>
          </cell>
          <cell r="G29">
            <v>1</v>
          </cell>
          <cell r="H29">
            <v>1954</v>
          </cell>
          <cell r="I29">
            <v>23078</v>
          </cell>
          <cell r="J29">
            <v>512</v>
          </cell>
          <cell r="K29">
            <v>460</v>
          </cell>
          <cell r="L29">
            <v>972</v>
          </cell>
          <cell r="M29">
            <v>24050</v>
          </cell>
          <cell r="N29">
            <v>4964</v>
          </cell>
          <cell r="O29">
            <v>2121</v>
          </cell>
          <cell r="P29">
            <v>485</v>
          </cell>
          <cell r="Q29">
            <v>244</v>
          </cell>
          <cell r="R29">
            <v>7815</v>
          </cell>
          <cell r="S29">
            <v>7815</v>
          </cell>
          <cell r="T29">
            <v>2857</v>
          </cell>
          <cell r="U29">
            <v>18</v>
          </cell>
          <cell r="V29">
            <v>2875</v>
          </cell>
          <cell r="W29">
            <v>731</v>
          </cell>
          <cell r="X29">
            <v>26</v>
          </cell>
          <cell r="Y29">
            <v>201</v>
          </cell>
          <cell r="Z29">
            <v>3832</v>
          </cell>
          <cell r="AA29">
            <v>11646</v>
          </cell>
          <cell r="AB29">
            <v>12404</v>
          </cell>
          <cell r="AC29">
            <v>3134</v>
          </cell>
          <cell r="AD29">
            <v>9270</v>
          </cell>
          <cell r="AE29">
            <v>24050</v>
          </cell>
          <cell r="AF29">
            <v>20716</v>
          </cell>
          <cell r="AG29">
            <v>1434</v>
          </cell>
          <cell r="AH29">
            <v>92</v>
          </cell>
          <cell r="AI29">
            <v>357</v>
          </cell>
          <cell r="AJ29">
            <v>48</v>
          </cell>
          <cell r="AK29">
            <v>2</v>
          </cell>
          <cell r="AL29">
            <v>1933</v>
          </cell>
          <cell r="AM29">
            <v>22649</v>
          </cell>
          <cell r="AN29">
            <v>506</v>
          </cell>
          <cell r="AO29">
            <v>470</v>
          </cell>
          <cell r="AP29">
            <v>976</v>
          </cell>
          <cell r="AQ29">
            <v>23625</v>
          </cell>
          <cell r="AR29">
            <v>5027</v>
          </cell>
          <cell r="AS29">
            <v>2227</v>
          </cell>
          <cell r="AT29">
            <v>385</v>
          </cell>
          <cell r="AU29">
            <v>241</v>
          </cell>
          <cell r="AV29">
            <v>7879</v>
          </cell>
          <cell r="AW29">
            <v>7879</v>
          </cell>
          <cell r="AX29">
            <v>2763</v>
          </cell>
          <cell r="AY29">
            <v>19</v>
          </cell>
          <cell r="AZ29">
            <v>2782</v>
          </cell>
          <cell r="BA29">
            <v>730</v>
          </cell>
          <cell r="BB29">
            <v>21</v>
          </cell>
          <cell r="BC29">
            <v>194</v>
          </cell>
          <cell r="BD29">
            <v>3727</v>
          </cell>
          <cell r="BE29">
            <v>11606</v>
          </cell>
          <cell r="BF29">
            <v>12019</v>
          </cell>
          <cell r="BG29">
            <v>2751</v>
          </cell>
          <cell r="BH29">
            <v>9269</v>
          </cell>
          <cell r="BI29">
            <v>23625</v>
          </cell>
          <cell r="BJ29">
            <v>19094</v>
          </cell>
          <cell r="BK29">
            <v>1431</v>
          </cell>
          <cell r="BL29">
            <v>68</v>
          </cell>
          <cell r="BM29">
            <v>357</v>
          </cell>
          <cell r="BN29">
            <v>48</v>
          </cell>
          <cell r="BO29">
            <v>1</v>
          </cell>
          <cell r="BP29">
            <v>1905</v>
          </cell>
          <cell r="BQ29">
            <v>20999</v>
          </cell>
          <cell r="BR29">
            <v>515</v>
          </cell>
          <cell r="BS29">
            <v>459</v>
          </cell>
          <cell r="BT29">
            <v>974</v>
          </cell>
          <cell r="BU29">
            <v>21973</v>
          </cell>
          <cell r="BV29">
            <v>5061</v>
          </cell>
          <cell r="BW29">
            <v>3057</v>
          </cell>
          <cell r="BX29">
            <v>412</v>
          </cell>
          <cell r="BY29">
            <v>240</v>
          </cell>
          <cell r="BZ29">
            <v>8770</v>
          </cell>
          <cell r="CA29">
            <v>8770</v>
          </cell>
          <cell r="CB29">
            <v>2546</v>
          </cell>
          <cell r="CC29">
            <v>18</v>
          </cell>
          <cell r="CD29">
            <v>2564</v>
          </cell>
          <cell r="CE29">
            <v>730</v>
          </cell>
          <cell r="CF29">
            <v>18</v>
          </cell>
          <cell r="CG29">
            <v>192</v>
          </cell>
          <cell r="CH29">
            <v>3505</v>
          </cell>
          <cell r="CI29">
            <v>12275</v>
          </cell>
          <cell r="CJ29">
            <v>9698</v>
          </cell>
          <cell r="CK29">
            <v>429</v>
          </cell>
          <cell r="CL29">
            <v>9269</v>
          </cell>
          <cell r="CM29">
            <v>21973</v>
          </cell>
        </row>
        <row r="30">
          <cell r="B30">
            <v>21635</v>
          </cell>
          <cell r="C30">
            <v>1429</v>
          </cell>
          <cell r="D30">
            <v>110</v>
          </cell>
          <cell r="E30">
            <v>442</v>
          </cell>
          <cell r="F30">
            <v>51</v>
          </cell>
          <cell r="G30">
            <v>1</v>
          </cell>
          <cell r="H30">
            <v>2033</v>
          </cell>
          <cell r="I30">
            <v>23668</v>
          </cell>
          <cell r="J30">
            <v>497</v>
          </cell>
          <cell r="K30">
            <v>515</v>
          </cell>
          <cell r="L30">
            <v>1013</v>
          </cell>
          <cell r="M30">
            <v>24681</v>
          </cell>
          <cell r="N30">
            <v>4763</v>
          </cell>
          <cell r="O30">
            <v>2307</v>
          </cell>
          <cell r="P30">
            <v>419</v>
          </cell>
          <cell r="Q30">
            <v>246</v>
          </cell>
          <cell r="R30">
            <v>7736</v>
          </cell>
          <cell r="S30">
            <v>7736</v>
          </cell>
          <cell r="T30">
            <v>2790</v>
          </cell>
          <cell r="U30">
            <v>18</v>
          </cell>
          <cell r="V30">
            <v>2808</v>
          </cell>
          <cell r="W30">
            <v>742</v>
          </cell>
          <cell r="X30">
            <v>26</v>
          </cell>
          <cell r="Y30">
            <v>198</v>
          </cell>
          <cell r="Z30">
            <v>3774</v>
          </cell>
          <cell r="AA30">
            <v>11509</v>
          </cell>
          <cell r="AB30">
            <v>13172</v>
          </cell>
          <cell r="AC30">
            <v>3774</v>
          </cell>
          <cell r="AD30">
            <v>9398</v>
          </cell>
          <cell r="AE30">
            <v>24681</v>
          </cell>
          <cell r="AF30">
            <v>22095</v>
          </cell>
          <cell r="AG30">
            <v>1459</v>
          </cell>
          <cell r="AH30">
            <v>137</v>
          </cell>
          <cell r="AI30">
            <v>369</v>
          </cell>
          <cell r="AJ30">
            <v>51</v>
          </cell>
          <cell r="AK30">
            <v>2</v>
          </cell>
          <cell r="AL30">
            <v>2018</v>
          </cell>
          <cell r="AM30">
            <v>24113</v>
          </cell>
          <cell r="AN30">
            <v>507</v>
          </cell>
          <cell r="AO30">
            <v>447</v>
          </cell>
          <cell r="AP30">
            <v>954</v>
          </cell>
          <cell r="AQ30">
            <v>25067</v>
          </cell>
          <cell r="AR30">
            <v>4691</v>
          </cell>
          <cell r="AS30">
            <v>1836</v>
          </cell>
          <cell r="AT30">
            <v>527</v>
          </cell>
          <cell r="AU30">
            <v>248</v>
          </cell>
          <cell r="AV30">
            <v>7302</v>
          </cell>
          <cell r="AW30">
            <v>7302</v>
          </cell>
          <cell r="AX30">
            <v>2859</v>
          </cell>
          <cell r="AY30">
            <v>17</v>
          </cell>
          <cell r="AZ30">
            <v>2876</v>
          </cell>
          <cell r="BA30">
            <v>740</v>
          </cell>
          <cell r="BB30">
            <v>29</v>
          </cell>
          <cell r="BC30">
            <v>233</v>
          </cell>
          <cell r="BD30">
            <v>3878</v>
          </cell>
          <cell r="BE30">
            <v>11181</v>
          </cell>
          <cell r="BF30">
            <v>13886</v>
          </cell>
          <cell r="BG30">
            <v>4494</v>
          </cell>
          <cell r="BH30">
            <v>9392</v>
          </cell>
          <cell r="BI30">
            <v>25067</v>
          </cell>
          <cell r="BJ30">
            <v>21003</v>
          </cell>
          <cell r="BK30">
            <v>1503</v>
          </cell>
          <cell r="BL30">
            <v>198</v>
          </cell>
          <cell r="BM30">
            <v>369</v>
          </cell>
          <cell r="BN30">
            <v>51</v>
          </cell>
          <cell r="BO30">
            <v>1</v>
          </cell>
          <cell r="BP30">
            <v>2121</v>
          </cell>
          <cell r="BQ30">
            <v>23125</v>
          </cell>
          <cell r="BR30">
            <v>503</v>
          </cell>
          <cell r="BS30">
            <v>480</v>
          </cell>
          <cell r="BT30">
            <v>983</v>
          </cell>
          <cell r="BU30">
            <v>24108</v>
          </cell>
          <cell r="BV30">
            <v>4947</v>
          </cell>
          <cell r="BW30">
            <v>1026</v>
          </cell>
          <cell r="BX30">
            <v>466</v>
          </cell>
          <cell r="BY30">
            <v>239</v>
          </cell>
          <cell r="BZ30">
            <v>6678</v>
          </cell>
          <cell r="CA30">
            <v>6678</v>
          </cell>
          <cell r="CB30">
            <v>2378</v>
          </cell>
          <cell r="CC30">
            <v>17</v>
          </cell>
          <cell r="CD30">
            <v>2395</v>
          </cell>
          <cell r="CE30">
            <v>740</v>
          </cell>
          <cell r="CF30">
            <v>29</v>
          </cell>
          <cell r="CG30">
            <v>267</v>
          </cell>
          <cell r="CH30">
            <v>3431</v>
          </cell>
          <cell r="CI30">
            <v>10109</v>
          </cell>
          <cell r="CJ30">
            <v>13999</v>
          </cell>
          <cell r="CK30">
            <v>4607</v>
          </cell>
          <cell r="CL30">
            <v>9392</v>
          </cell>
          <cell r="CM30">
            <v>24108</v>
          </cell>
        </row>
        <row r="31">
          <cell r="B31">
            <v>21926</v>
          </cell>
          <cell r="C31">
            <v>1378</v>
          </cell>
          <cell r="D31">
            <v>97</v>
          </cell>
          <cell r="E31">
            <v>465</v>
          </cell>
          <cell r="F31">
            <v>54</v>
          </cell>
          <cell r="G31">
            <v>1</v>
          </cell>
          <cell r="H31">
            <v>1994</v>
          </cell>
          <cell r="I31">
            <v>23920</v>
          </cell>
          <cell r="J31">
            <v>481</v>
          </cell>
          <cell r="K31">
            <v>570</v>
          </cell>
          <cell r="L31">
            <v>1051</v>
          </cell>
          <cell r="M31">
            <v>24972</v>
          </cell>
          <cell r="N31">
            <v>4549</v>
          </cell>
          <cell r="O31">
            <v>2657</v>
          </cell>
          <cell r="P31">
            <v>299</v>
          </cell>
          <cell r="Q31">
            <v>240</v>
          </cell>
          <cell r="R31">
            <v>7745</v>
          </cell>
          <cell r="S31">
            <v>7745</v>
          </cell>
          <cell r="T31">
            <v>2669</v>
          </cell>
          <cell r="U31">
            <v>18</v>
          </cell>
          <cell r="V31">
            <v>2687</v>
          </cell>
          <cell r="W31">
            <v>755</v>
          </cell>
          <cell r="X31">
            <v>27</v>
          </cell>
          <cell r="Y31">
            <v>198</v>
          </cell>
          <cell r="Z31">
            <v>3667</v>
          </cell>
          <cell r="AA31">
            <v>11411</v>
          </cell>
          <cell r="AB31">
            <v>13560</v>
          </cell>
          <cell r="AC31">
            <v>4033</v>
          </cell>
          <cell r="AD31">
            <v>9527</v>
          </cell>
          <cell r="AE31">
            <v>24972</v>
          </cell>
          <cell r="AF31">
            <v>21730</v>
          </cell>
          <cell r="AG31">
            <v>1381</v>
          </cell>
          <cell r="AH31">
            <v>82</v>
          </cell>
          <cell r="AI31">
            <v>715</v>
          </cell>
          <cell r="AJ31">
            <v>54</v>
          </cell>
          <cell r="AK31">
            <v>1</v>
          </cell>
          <cell r="AL31">
            <v>2233</v>
          </cell>
          <cell r="AM31">
            <v>23964</v>
          </cell>
          <cell r="AN31">
            <v>479</v>
          </cell>
          <cell r="AO31">
            <v>648</v>
          </cell>
          <cell r="AP31">
            <v>1127</v>
          </cell>
          <cell r="AQ31">
            <v>25091</v>
          </cell>
          <cell r="AR31">
            <v>4599</v>
          </cell>
          <cell r="AS31">
            <v>2992</v>
          </cell>
          <cell r="AT31">
            <v>366</v>
          </cell>
          <cell r="AU31">
            <v>239</v>
          </cell>
          <cell r="AV31">
            <v>8196</v>
          </cell>
          <cell r="AW31">
            <v>8196</v>
          </cell>
          <cell r="AX31">
            <v>2709</v>
          </cell>
          <cell r="AY31">
            <v>19</v>
          </cell>
          <cell r="AZ31">
            <v>2728</v>
          </cell>
          <cell r="BA31">
            <v>756</v>
          </cell>
          <cell r="BB31">
            <v>25</v>
          </cell>
          <cell r="BC31">
            <v>238</v>
          </cell>
          <cell r="BD31">
            <v>3747</v>
          </cell>
          <cell r="BE31">
            <v>11943</v>
          </cell>
          <cell r="BF31">
            <v>13148</v>
          </cell>
          <cell r="BG31">
            <v>3621</v>
          </cell>
          <cell r="BH31">
            <v>9528</v>
          </cell>
          <cell r="BI31">
            <v>25091</v>
          </cell>
          <cell r="BJ31">
            <v>22793</v>
          </cell>
          <cell r="BK31">
            <v>1345</v>
          </cell>
          <cell r="BL31">
            <v>64</v>
          </cell>
          <cell r="BM31">
            <v>860</v>
          </cell>
          <cell r="BN31">
            <v>54</v>
          </cell>
          <cell r="BO31">
            <v>2</v>
          </cell>
          <cell r="BP31">
            <v>2325</v>
          </cell>
          <cell r="BQ31">
            <v>25119</v>
          </cell>
          <cell r="BR31">
            <v>475</v>
          </cell>
          <cell r="BS31">
            <v>613</v>
          </cell>
          <cell r="BT31">
            <v>1089</v>
          </cell>
          <cell r="BU31">
            <v>26207</v>
          </cell>
          <cell r="BV31">
            <v>4451</v>
          </cell>
          <cell r="BW31">
            <v>3840</v>
          </cell>
          <cell r="BX31">
            <v>440</v>
          </cell>
          <cell r="BY31">
            <v>244</v>
          </cell>
          <cell r="BZ31">
            <v>8975</v>
          </cell>
          <cell r="CA31">
            <v>8975</v>
          </cell>
          <cell r="CB31">
            <v>3493</v>
          </cell>
          <cell r="CC31">
            <v>19</v>
          </cell>
          <cell r="CD31">
            <v>3512</v>
          </cell>
          <cell r="CE31">
            <v>756</v>
          </cell>
          <cell r="CF31">
            <v>27</v>
          </cell>
          <cell r="CG31">
            <v>182</v>
          </cell>
          <cell r="CH31">
            <v>4477</v>
          </cell>
          <cell r="CI31">
            <v>13452</v>
          </cell>
          <cell r="CJ31">
            <v>12755</v>
          </cell>
          <cell r="CK31">
            <v>3227</v>
          </cell>
          <cell r="CL31">
            <v>9528</v>
          </cell>
          <cell r="CM31">
            <v>26207</v>
          </cell>
        </row>
        <row r="32">
          <cell r="B32">
            <v>22138</v>
          </cell>
          <cell r="C32">
            <v>1309</v>
          </cell>
          <cell r="D32">
            <v>95</v>
          </cell>
          <cell r="E32">
            <v>396</v>
          </cell>
          <cell r="F32">
            <v>57</v>
          </cell>
          <cell r="G32">
            <v>1</v>
          </cell>
          <cell r="H32">
            <v>1859</v>
          </cell>
          <cell r="I32">
            <v>23998</v>
          </cell>
          <cell r="J32">
            <v>469</v>
          </cell>
          <cell r="K32">
            <v>588</v>
          </cell>
          <cell r="L32">
            <v>1057</v>
          </cell>
          <cell r="M32">
            <v>25055</v>
          </cell>
          <cell r="N32">
            <v>4399</v>
          </cell>
          <cell r="O32">
            <v>2979</v>
          </cell>
          <cell r="P32">
            <v>373</v>
          </cell>
          <cell r="Q32">
            <v>235</v>
          </cell>
          <cell r="R32">
            <v>7986</v>
          </cell>
          <cell r="S32">
            <v>7986</v>
          </cell>
          <cell r="T32">
            <v>2597</v>
          </cell>
          <cell r="U32">
            <v>18</v>
          </cell>
          <cell r="V32">
            <v>2615</v>
          </cell>
          <cell r="W32">
            <v>766</v>
          </cell>
          <cell r="X32">
            <v>26</v>
          </cell>
          <cell r="Y32">
            <v>206</v>
          </cell>
          <cell r="Z32">
            <v>3613</v>
          </cell>
          <cell r="AA32">
            <v>11599</v>
          </cell>
          <cell r="AB32">
            <v>13455</v>
          </cell>
          <cell r="AC32">
            <v>3806</v>
          </cell>
          <cell r="AD32">
            <v>9650</v>
          </cell>
          <cell r="AE32">
            <v>25055</v>
          </cell>
          <cell r="AF32">
            <v>21895</v>
          </cell>
          <cell r="AG32">
            <v>1299</v>
          </cell>
          <cell r="AH32">
            <v>96</v>
          </cell>
          <cell r="AI32">
            <v>176</v>
          </cell>
          <cell r="AJ32">
            <v>57</v>
          </cell>
          <cell r="AK32">
            <v>1</v>
          </cell>
          <cell r="AL32">
            <v>1629</v>
          </cell>
          <cell r="AM32">
            <v>23523</v>
          </cell>
          <cell r="AN32">
            <v>467</v>
          </cell>
          <cell r="AO32">
            <v>575</v>
          </cell>
          <cell r="AP32">
            <v>1042</v>
          </cell>
          <cell r="AQ32">
            <v>24565</v>
          </cell>
          <cell r="AR32">
            <v>4374</v>
          </cell>
          <cell r="AS32">
            <v>3057</v>
          </cell>
          <cell r="AT32">
            <v>180</v>
          </cell>
          <cell r="AU32">
            <v>239</v>
          </cell>
          <cell r="AV32">
            <v>7849</v>
          </cell>
          <cell r="AW32">
            <v>7849</v>
          </cell>
          <cell r="AX32">
            <v>2490</v>
          </cell>
          <cell r="AY32">
            <v>19</v>
          </cell>
          <cell r="AZ32">
            <v>2509</v>
          </cell>
          <cell r="BA32">
            <v>766</v>
          </cell>
          <cell r="BB32">
            <v>27</v>
          </cell>
          <cell r="BC32">
            <v>225</v>
          </cell>
          <cell r="BD32">
            <v>3526</v>
          </cell>
          <cell r="BE32">
            <v>11375</v>
          </cell>
          <cell r="BF32">
            <v>13190</v>
          </cell>
          <cell r="BG32">
            <v>3539</v>
          </cell>
          <cell r="BH32">
            <v>9651</v>
          </cell>
          <cell r="BI32">
            <v>24565</v>
          </cell>
          <cell r="BJ32">
            <v>23551</v>
          </cell>
          <cell r="BK32">
            <v>1303</v>
          </cell>
          <cell r="BL32">
            <v>97</v>
          </cell>
          <cell r="BM32">
            <v>211</v>
          </cell>
          <cell r="BN32">
            <v>57</v>
          </cell>
          <cell r="BO32">
            <v>1</v>
          </cell>
          <cell r="BP32">
            <v>1670</v>
          </cell>
          <cell r="BQ32">
            <v>25221</v>
          </cell>
          <cell r="BR32">
            <v>468</v>
          </cell>
          <cell r="BS32">
            <v>566</v>
          </cell>
          <cell r="BT32">
            <v>1033</v>
          </cell>
          <cell r="BU32">
            <v>26254</v>
          </cell>
          <cell r="BV32">
            <v>4246</v>
          </cell>
          <cell r="BW32">
            <v>2299</v>
          </cell>
          <cell r="BX32">
            <v>143</v>
          </cell>
          <cell r="BY32">
            <v>242</v>
          </cell>
          <cell r="BZ32">
            <v>6930</v>
          </cell>
          <cell r="CA32">
            <v>6930</v>
          </cell>
          <cell r="CB32">
            <v>2868</v>
          </cell>
          <cell r="CC32">
            <v>19</v>
          </cell>
          <cell r="CD32">
            <v>2887</v>
          </cell>
          <cell r="CE32">
            <v>766</v>
          </cell>
          <cell r="CF32">
            <v>28</v>
          </cell>
          <cell r="CG32">
            <v>224</v>
          </cell>
          <cell r="CH32">
            <v>3904</v>
          </cell>
          <cell r="CI32">
            <v>10834</v>
          </cell>
          <cell r="CJ32">
            <v>15420</v>
          </cell>
          <cell r="CK32">
            <v>5769</v>
          </cell>
          <cell r="CL32">
            <v>9651</v>
          </cell>
          <cell r="CM32">
            <v>26254</v>
          </cell>
        </row>
        <row r="33">
          <cell r="B33">
            <v>22233</v>
          </cell>
          <cell r="C33">
            <v>1266</v>
          </cell>
          <cell r="D33">
            <v>105</v>
          </cell>
          <cell r="E33">
            <v>341</v>
          </cell>
          <cell r="F33">
            <v>61</v>
          </cell>
          <cell r="G33">
            <v>1</v>
          </cell>
          <cell r="H33">
            <v>1774</v>
          </cell>
          <cell r="I33">
            <v>24007</v>
          </cell>
          <cell r="J33">
            <v>474</v>
          </cell>
          <cell r="K33">
            <v>567</v>
          </cell>
          <cell r="L33">
            <v>1041</v>
          </cell>
          <cell r="M33">
            <v>25048</v>
          </cell>
          <cell r="N33">
            <v>4299</v>
          </cell>
          <cell r="O33">
            <v>3133</v>
          </cell>
          <cell r="P33">
            <v>720</v>
          </cell>
          <cell r="Q33">
            <v>234</v>
          </cell>
          <cell r="R33">
            <v>8386</v>
          </cell>
          <cell r="S33">
            <v>8386</v>
          </cell>
          <cell r="T33">
            <v>2675</v>
          </cell>
          <cell r="U33">
            <v>19</v>
          </cell>
          <cell r="V33">
            <v>2694</v>
          </cell>
          <cell r="W33">
            <v>770</v>
          </cell>
          <cell r="X33">
            <v>24</v>
          </cell>
          <cell r="Y33">
            <v>221</v>
          </cell>
          <cell r="Z33">
            <v>3709</v>
          </cell>
          <cell r="AA33">
            <v>12095</v>
          </cell>
          <cell r="AB33">
            <v>12953</v>
          </cell>
          <cell r="AC33">
            <v>3201</v>
          </cell>
          <cell r="AD33">
            <v>9751</v>
          </cell>
          <cell r="AE33">
            <v>25048</v>
          </cell>
          <cell r="AF33">
            <v>22738</v>
          </cell>
          <cell r="AG33">
            <v>1270</v>
          </cell>
          <cell r="AH33">
            <v>92</v>
          </cell>
          <cell r="AI33">
            <v>376</v>
          </cell>
          <cell r="AJ33">
            <v>61</v>
          </cell>
          <cell r="AK33">
            <v>2</v>
          </cell>
          <cell r="AL33">
            <v>1801</v>
          </cell>
          <cell r="AM33">
            <v>24539</v>
          </cell>
          <cell r="AN33">
            <v>471</v>
          </cell>
          <cell r="AO33">
            <v>555</v>
          </cell>
          <cell r="AP33">
            <v>1026</v>
          </cell>
          <cell r="AQ33">
            <v>25565</v>
          </cell>
          <cell r="AR33">
            <v>4326</v>
          </cell>
          <cell r="AS33">
            <v>2999</v>
          </cell>
          <cell r="AT33">
            <v>576</v>
          </cell>
          <cell r="AU33">
            <v>226</v>
          </cell>
          <cell r="AV33">
            <v>8127</v>
          </cell>
          <cell r="AW33">
            <v>8127</v>
          </cell>
          <cell r="AX33">
            <v>2691</v>
          </cell>
          <cell r="AY33">
            <v>18</v>
          </cell>
          <cell r="AZ33">
            <v>2708</v>
          </cell>
          <cell r="BA33">
            <v>770</v>
          </cell>
          <cell r="BB33">
            <v>25</v>
          </cell>
          <cell r="BC33">
            <v>224</v>
          </cell>
          <cell r="BD33">
            <v>3727</v>
          </cell>
          <cell r="BE33">
            <v>11854</v>
          </cell>
          <cell r="BF33">
            <v>13711</v>
          </cell>
          <cell r="BG33">
            <v>3957</v>
          </cell>
          <cell r="BH33">
            <v>9754</v>
          </cell>
          <cell r="BI33">
            <v>25565</v>
          </cell>
          <cell r="BJ33">
            <v>21014</v>
          </cell>
          <cell r="BK33">
            <v>1269</v>
          </cell>
          <cell r="BL33">
            <v>67</v>
          </cell>
          <cell r="BM33">
            <v>160</v>
          </cell>
          <cell r="BN33">
            <v>61</v>
          </cell>
          <cell r="BO33">
            <v>1</v>
          </cell>
          <cell r="BP33">
            <v>1558</v>
          </cell>
          <cell r="BQ33">
            <v>22573</v>
          </cell>
          <cell r="BR33">
            <v>476</v>
          </cell>
          <cell r="BS33">
            <v>544</v>
          </cell>
          <cell r="BT33">
            <v>1020</v>
          </cell>
          <cell r="BU33">
            <v>23593</v>
          </cell>
          <cell r="BV33">
            <v>4378</v>
          </cell>
          <cell r="BW33">
            <v>3828</v>
          </cell>
          <cell r="BX33">
            <v>623</v>
          </cell>
          <cell r="BY33">
            <v>228</v>
          </cell>
          <cell r="BZ33">
            <v>9056</v>
          </cell>
          <cell r="CA33">
            <v>9056</v>
          </cell>
          <cell r="CB33">
            <v>2271</v>
          </cell>
          <cell r="CC33">
            <v>17</v>
          </cell>
          <cell r="CD33">
            <v>2288</v>
          </cell>
          <cell r="CE33">
            <v>770</v>
          </cell>
          <cell r="CF33">
            <v>23</v>
          </cell>
          <cell r="CG33">
            <v>227</v>
          </cell>
          <cell r="CH33">
            <v>3308</v>
          </cell>
          <cell r="CI33">
            <v>12364</v>
          </cell>
          <cell r="CJ33">
            <v>11229</v>
          </cell>
          <cell r="CK33">
            <v>1475</v>
          </cell>
          <cell r="CL33">
            <v>9754</v>
          </cell>
          <cell r="CM33">
            <v>23593</v>
          </cell>
        </row>
        <row r="34">
          <cell r="B34">
            <v>22362</v>
          </cell>
          <cell r="C34">
            <v>1292</v>
          </cell>
          <cell r="D34">
            <v>119</v>
          </cell>
          <cell r="E34">
            <v>394</v>
          </cell>
          <cell r="F34">
            <v>66</v>
          </cell>
          <cell r="G34">
            <v>2</v>
          </cell>
          <cell r="H34">
            <v>1872</v>
          </cell>
          <cell r="I34">
            <v>24234</v>
          </cell>
          <cell r="J34">
            <v>498</v>
          </cell>
          <cell r="K34">
            <v>541</v>
          </cell>
          <cell r="L34">
            <v>1038</v>
          </cell>
          <cell r="M34">
            <v>25273</v>
          </cell>
          <cell r="N34">
            <v>4333</v>
          </cell>
          <cell r="O34">
            <v>3228</v>
          </cell>
          <cell r="P34">
            <v>1160</v>
          </cell>
          <cell r="Q34">
            <v>232</v>
          </cell>
          <cell r="R34">
            <v>8953</v>
          </cell>
          <cell r="S34">
            <v>8953</v>
          </cell>
          <cell r="T34">
            <v>2923</v>
          </cell>
          <cell r="U34">
            <v>19</v>
          </cell>
          <cell r="V34">
            <v>2942</v>
          </cell>
          <cell r="W34">
            <v>766</v>
          </cell>
          <cell r="X34">
            <v>23</v>
          </cell>
          <cell r="Y34">
            <v>229</v>
          </cell>
          <cell r="Z34">
            <v>3960</v>
          </cell>
          <cell r="AA34">
            <v>12913</v>
          </cell>
          <cell r="AB34">
            <v>12360</v>
          </cell>
          <cell r="AC34">
            <v>2534</v>
          </cell>
          <cell r="AD34">
            <v>9826</v>
          </cell>
          <cell r="AE34">
            <v>25273</v>
          </cell>
          <cell r="AF34">
            <v>21947</v>
          </cell>
          <cell r="AG34">
            <v>1269</v>
          </cell>
          <cell r="AH34">
            <v>143</v>
          </cell>
          <cell r="AI34">
            <v>456</v>
          </cell>
          <cell r="AJ34">
            <v>66</v>
          </cell>
          <cell r="AK34">
            <v>2</v>
          </cell>
          <cell r="AL34">
            <v>1934</v>
          </cell>
          <cell r="AM34">
            <v>23881</v>
          </cell>
          <cell r="AN34">
            <v>492</v>
          </cell>
          <cell r="AO34">
            <v>538</v>
          </cell>
          <cell r="AP34">
            <v>1030</v>
          </cell>
          <cell r="AQ34">
            <v>24911</v>
          </cell>
          <cell r="AR34">
            <v>4344</v>
          </cell>
          <cell r="AS34">
            <v>3192</v>
          </cell>
          <cell r="AT34">
            <v>1514</v>
          </cell>
          <cell r="AU34">
            <v>238</v>
          </cell>
          <cell r="AV34">
            <v>9288</v>
          </cell>
          <cell r="AW34">
            <v>9288</v>
          </cell>
          <cell r="AX34">
            <v>2865</v>
          </cell>
          <cell r="AY34">
            <v>20</v>
          </cell>
          <cell r="AZ34">
            <v>2884</v>
          </cell>
          <cell r="BA34">
            <v>769</v>
          </cell>
          <cell r="BB34">
            <v>22</v>
          </cell>
          <cell r="BC34">
            <v>230</v>
          </cell>
          <cell r="BD34">
            <v>3905</v>
          </cell>
          <cell r="BE34">
            <v>13193</v>
          </cell>
          <cell r="BF34">
            <v>11718</v>
          </cell>
          <cell r="BG34">
            <v>1881</v>
          </cell>
          <cell r="BH34">
            <v>9837</v>
          </cell>
          <cell r="BI34">
            <v>24911</v>
          </cell>
          <cell r="BJ34">
            <v>20915</v>
          </cell>
          <cell r="BK34">
            <v>1290</v>
          </cell>
          <cell r="BL34">
            <v>218</v>
          </cell>
          <cell r="BM34">
            <v>495</v>
          </cell>
          <cell r="BN34">
            <v>66</v>
          </cell>
          <cell r="BO34">
            <v>1</v>
          </cell>
          <cell r="BP34">
            <v>2070</v>
          </cell>
          <cell r="BQ34">
            <v>22985</v>
          </cell>
          <cell r="BR34">
            <v>489</v>
          </cell>
          <cell r="BS34">
            <v>583</v>
          </cell>
          <cell r="BT34">
            <v>1073</v>
          </cell>
          <cell r="BU34">
            <v>24058</v>
          </cell>
          <cell r="BV34">
            <v>4540</v>
          </cell>
          <cell r="BW34">
            <v>2010</v>
          </cell>
          <cell r="BX34">
            <v>1408</v>
          </cell>
          <cell r="BY34">
            <v>226</v>
          </cell>
          <cell r="BZ34">
            <v>8184</v>
          </cell>
          <cell r="CA34">
            <v>8184</v>
          </cell>
          <cell r="CB34">
            <v>2456</v>
          </cell>
          <cell r="CC34">
            <v>20</v>
          </cell>
          <cell r="CD34">
            <v>2476</v>
          </cell>
          <cell r="CE34">
            <v>769</v>
          </cell>
          <cell r="CF34">
            <v>22</v>
          </cell>
          <cell r="CG34">
            <v>272</v>
          </cell>
          <cell r="CH34">
            <v>3538</v>
          </cell>
          <cell r="CI34">
            <v>11723</v>
          </cell>
          <cell r="CJ34">
            <v>12335</v>
          </cell>
          <cell r="CK34">
            <v>2498</v>
          </cell>
          <cell r="CL34">
            <v>9837</v>
          </cell>
          <cell r="CM34">
            <v>24058</v>
          </cell>
        </row>
        <row r="35">
          <cell r="B35">
            <v>22482</v>
          </cell>
          <cell r="C35">
            <v>1389</v>
          </cell>
          <cell r="D35">
            <v>116</v>
          </cell>
          <cell r="E35">
            <v>534</v>
          </cell>
          <cell r="F35">
            <v>72</v>
          </cell>
          <cell r="G35">
            <v>3</v>
          </cell>
          <cell r="H35">
            <v>2115</v>
          </cell>
          <cell r="I35">
            <v>24597</v>
          </cell>
          <cell r="J35">
            <v>526</v>
          </cell>
          <cell r="K35">
            <v>550</v>
          </cell>
          <cell r="L35">
            <v>1076</v>
          </cell>
          <cell r="M35">
            <v>25673</v>
          </cell>
          <cell r="N35">
            <v>4631</v>
          </cell>
          <cell r="O35">
            <v>3415</v>
          </cell>
          <cell r="P35">
            <v>1436</v>
          </cell>
          <cell r="Q35">
            <v>234</v>
          </cell>
          <cell r="R35">
            <v>9715</v>
          </cell>
          <cell r="S35">
            <v>9715</v>
          </cell>
          <cell r="T35">
            <v>3144</v>
          </cell>
          <cell r="U35">
            <v>20</v>
          </cell>
          <cell r="V35">
            <v>3164</v>
          </cell>
          <cell r="W35">
            <v>760</v>
          </cell>
          <cell r="X35">
            <v>23</v>
          </cell>
          <cell r="Y35">
            <v>225</v>
          </cell>
          <cell r="Z35">
            <v>4172</v>
          </cell>
          <cell r="AA35">
            <v>13888</v>
          </cell>
          <cell r="AB35">
            <v>11785</v>
          </cell>
          <cell r="AC35">
            <v>1896</v>
          </cell>
          <cell r="AD35">
            <v>9889</v>
          </cell>
          <cell r="AE35">
            <v>25673</v>
          </cell>
          <cell r="AF35">
            <v>22574</v>
          </cell>
          <cell r="AG35">
            <v>1388</v>
          </cell>
          <cell r="AH35">
            <v>106</v>
          </cell>
          <cell r="AI35">
            <v>408</v>
          </cell>
          <cell r="AJ35">
            <v>73</v>
          </cell>
          <cell r="AK35">
            <v>2</v>
          </cell>
          <cell r="AL35">
            <v>1979</v>
          </cell>
          <cell r="AM35">
            <v>24553</v>
          </cell>
          <cell r="AN35">
            <v>535</v>
          </cell>
          <cell r="AO35">
            <v>558</v>
          </cell>
          <cell r="AP35">
            <v>1093</v>
          </cell>
          <cell r="AQ35">
            <v>25646</v>
          </cell>
          <cell r="AR35">
            <v>4460</v>
          </cell>
          <cell r="AS35">
            <v>3512</v>
          </cell>
          <cell r="AT35">
            <v>1284</v>
          </cell>
          <cell r="AU35">
            <v>241</v>
          </cell>
          <cell r="AV35">
            <v>9497</v>
          </cell>
          <cell r="AW35">
            <v>9497</v>
          </cell>
          <cell r="AX35">
            <v>3242</v>
          </cell>
          <cell r="AY35">
            <v>20</v>
          </cell>
          <cell r="AZ35">
            <v>3263</v>
          </cell>
          <cell r="BA35">
            <v>757</v>
          </cell>
          <cell r="BB35">
            <v>23</v>
          </cell>
          <cell r="BC35">
            <v>221</v>
          </cell>
          <cell r="BD35">
            <v>4264</v>
          </cell>
          <cell r="BE35">
            <v>13762</v>
          </cell>
          <cell r="BF35">
            <v>11884</v>
          </cell>
          <cell r="BG35">
            <v>2006</v>
          </cell>
          <cell r="BH35">
            <v>9878</v>
          </cell>
          <cell r="BI35">
            <v>25646</v>
          </cell>
          <cell r="BJ35">
            <v>23657</v>
          </cell>
          <cell r="BK35">
            <v>1359</v>
          </cell>
          <cell r="BL35">
            <v>78</v>
          </cell>
          <cell r="BM35">
            <v>542</v>
          </cell>
          <cell r="BN35">
            <v>73</v>
          </cell>
          <cell r="BO35">
            <v>4</v>
          </cell>
          <cell r="BP35">
            <v>2055</v>
          </cell>
          <cell r="BQ35">
            <v>25713</v>
          </cell>
          <cell r="BR35">
            <v>532</v>
          </cell>
          <cell r="BS35">
            <v>529</v>
          </cell>
          <cell r="BT35">
            <v>1061</v>
          </cell>
          <cell r="BU35">
            <v>26774</v>
          </cell>
          <cell r="BV35">
            <v>4326</v>
          </cell>
          <cell r="BW35">
            <v>4722</v>
          </cell>
          <cell r="BX35">
            <v>1377</v>
          </cell>
          <cell r="BY35">
            <v>248</v>
          </cell>
          <cell r="BZ35">
            <v>10673</v>
          </cell>
          <cell r="CA35">
            <v>10673</v>
          </cell>
          <cell r="CB35">
            <v>4011</v>
          </cell>
          <cell r="CC35">
            <v>21</v>
          </cell>
          <cell r="CD35">
            <v>4032</v>
          </cell>
          <cell r="CE35">
            <v>757</v>
          </cell>
          <cell r="CF35">
            <v>24</v>
          </cell>
          <cell r="CG35">
            <v>179</v>
          </cell>
          <cell r="CH35">
            <v>4992</v>
          </cell>
          <cell r="CI35">
            <v>15665</v>
          </cell>
          <cell r="CJ35">
            <v>11109</v>
          </cell>
          <cell r="CK35">
            <v>1231</v>
          </cell>
          <cell r="CL35">
            <v>9878</v>
          </cell>
          <cell r="CM35">
            <v>26774</v>
          </cell>
        </row>
        <row r="36">
          <cell r="B36">
            <v>22559</v>
          </cell>
          <cell r="C36">
            <v>1519</v>
          </cell>
          <cell r="D36">
            <v>100</v>
          </cell>
          <cell r="E36">
            <v>634</v>
          </cell>
          <cell r="F36">
            <v>78</v>
          </cell>
          <cell r="G36">
            <v>4</v>
          </cell>
          <cell r="H36">
            <v>2335</v>
          </cell>
          <cell r="I36">
            <v>24894</v>
          </cell>
          <cell r="J36">
            <v>546</v>
          </cell>
          <cell r="K36">
            <v>585</v>
          </cell>
          <cell r="L36">
            <v>1132</v>
          </cell>
          <cell r="M36">
            <v>26026</v>
          </cell>
          <cell r="N36">
            <v>5089</v>
          </cell>
          <cell r="O36">
            <v>3658</v>
          </cell>
          <cell r="P36">
            <v>1397</v>
          </cell>
          <cell r="Q36">
            <v>242</v>
          </cell>
          <cell r="R36">
            <v>10386</v>
          </cell>
          <cell r="S36">
            <v>10386</v>
          </cell>
          <cell r="T36">
            <v>3191</v>
          </cell>
          <cell r="U36">
            <v>21</v>
          </cell>
          <cell r="V36">
            <v>3212</v>
          </cell>
          <cell r="W36">
            <v>759</v>
          </cell>
          <cell r="X36">
            <v>23</v>
          </cell>
          <cell r="Y36">
            <v>227</v>
          </cell>
          <cell r="Z36">
            <v>4220</v>
          </cell>
          <cell r="AA36">
            <v>14606</v>
          </cell>
          <cell r="AB36">
            <v>11420</v>
          </cell>
          <cell r="AC36">
            <v>1459</v>
          </cell>
          <cell r="AD36">
            <v>9961</v>
          </cell>
          <cell r="AE36">
            <v>26026</v>
          </cell>
          <cell r="AF36">
            <v>22638</v>
          </cell>
          <cell r="AG36">
            <v>1520</v>
          </cell>
          <cell r="AH36">
            <v>100</v>
          </cell>
          <cell r="AI36">
            <v>757</v>
          </cell>
          <cell r="AJ36">
            <v>78</v>
          </cell>
          <cell r="AK36">
            <v>4</v>
          </cell>
          <cell r="AL36">
            <v>2458</v>
          </cell>
          <cell r="AM36">
            <v>25097</v>
          </cell>
          <cell r="AN36">
            <v>546</v>
          </cell>
          <cell r="AO36">
            <v>565</v>
          </cell>
          <cell r="AP36">
            <v>1111</v>
          </cell>
          <cell r="AQ36">
            <v>26208</v>
          </cell>
          <cell r="AR36">
            <v>5146</v>
          </cell>
          <cell r="AS36">
            <v>3645</v>
          </cell>
          <cell r="AT36">
            <v>1384</v>
          </cell>
          <cell r="AU36">
            <v>216</v>
          </cell>
          <cell r="AV36">
            <v>10391</v>
          </cell>
          <cell r="AW36">
            <v>10391</v>
          </cell>
          <cell r="AX36">
            <v>3222</v>
          </cell>
          <cell r="AY36">
            <v>21</v>
          </cell>
          <cell r="AZ36">
            <v>3243</v>
          </cell>
          <cell r="BA36">
            <v>756</v>
          </cell>
          <cell r="BB36">
            <v>23</v>
          </cell>
          <cell r="BC36">
            <v>226</v>
          </cell>
          <cell r="BD36">
            <v>4248</v>
          </cell>
          <cell r="BE36">
            <v>14638</v>
          </cell>
          <cell r="BF36">
            <v>11569</v>
          </cell>
          <cell r="BG36">
            <v>1608</v>
          </cell>
          <cell r="BH36">
            <v>9961</v>
          </cell>
          <cell r="BI36">
            <v>26208</v>
          </cell>
          <cell r="BJ36">
            <v>24329</v>
          </cell>
          <cell r="BK36">
            <v>1527</v>
          </cell>
          <cell r="BL36">
            <v>98</v>
          </cell>
          <cell r="BM36">
            <v>810</v>
          </cell>
          <cell r="BN36">
            <v>78</v>
          </cell>
          <cell r="BO36">
            <v>4</v>
          </cell>
          <cell r="BP36">
            <v>2518</v>
          </cell>
          <cell r="BQ36">
            <v>26847</v>
          </cell>
          <cell r="BR36">
            <v>548</v>
          </cell>
          <cell r="BS36">
            <v>555</v>
          </cell>
          <cell r="BT36">
            <v>1103</v>
          </cell>
          <cell r="BU36">
            <v>27950</v>
          </cell>
          <cell r="BV36">
            <v>4986</v>
          </cell>
          <cell r="BW36">
            <v>2865</v>
          </cell>
          <cell r="BX36">
            <v>1359</v>
          </cell>
          <cell r="BY36">
            <v>219</v>
          </cell>
          <cell r="BZ36">
            <v>9429</v>
          </cell>
          <cell r="CA36">
            <v>9429</v>
          </cell>
          <cell r="CB36">
            <v>3778</v>
          </cell>
          <cell r="CC36">
            <v>21</v>
          </cell>
          <cell r="CD36">
            <v>3799</v>
          </cell>
          <cell r="CE36">
            <v>756</v>
          </cell>
          <cell r="CF36">
            <v>23</v>
          </cell>
          <cell r="CG36">
            <v>221</v>
          </cell>
          <cell r="CH36">
            <v>4799</v>
          </cell>
          <cell r="CI36">
            <v>14228</v>
          </cell>
          <cell r="CJ36">
            <v>13722</v>
          </cell>
          <cell r="CK36">
            <v>3761</v>
          </cell>
          <cell r="CL36">
            <v>9961</v>
          </cell>
          <cell r="CM36">
            <v>27950</v>
          </cell>
        </row>
        <row r="37">
          <cell r="B37">
            <v>22655</v>
          </cell>
          <cell r="C37">
            <v>1625</v>
          </cell>
          <cell r="D37">
            <v>80</v>
          </cell>
          <cell r="E37">
            <v>690</v>
          </cell>
          <cell r="F37">
            <v>82</v>
          </cell>
          <cell r="G37">
            <v>5</v>
          </cell>
          <cell r="H37">
            <v>2482</v>
          </cell>
          <cell r="I37">
            <v>25137</v>
          </cell>
          <cell r="J37">
            <v>549</v>
          </cell>
          <cell r="K37">
            <v>627</v>
          </cell>
          <cell r="L37">
            <v>1176</v>
          </cell>
          <cell r="M37">
            <v>26313</v>
          </cell>
          <cell r="N37">
            <v>5430</v>
          </cell>
          <cell r="O37">
            <v>3856</v>
          </cell>
          <cell r="P37">
            <v>1194</v>
          </cell>
          <cell r="Q37">
            <v>248</v>
          </cell>
          <cell r="R37">
            <v>10728</v>
          </cell>
          <cell r="S37">
            <v>10728</v>
          </cell>
          <cell r="T37">
            <v>3087</v>
          </cell>
          <cell r="U37">
            <v>21</v>
          </cell>
          <cell r="V37">
            <v>3109</v>
          </cell>
          <cell r="W37">
            <v>760</v>
          </cell>
          <cell r="X37">
            <v>22</v>
          </cell>
          <cell r="Y37">
            <v>235</v>
          </cell>
          <cell r="Z37">
            <v>4126</v>
          </cell>
          <cell r="AA37">
            <v>14854</v>
          </cell>
          <cell r="AB37">
            <v>11459</v>
          </cell>
          <cell r="AC37">
            <v>1392</v>
          </cell>
          <cell r="AD37">
            <v>10067</v>
          </cell>
          <cell r="AE37">
            <v>26313</v>
          </cell>
          <cell r="AF37">
            <v>22827</v>
          </cell>
          <cell r="AG37">
            <v>1652</v>
          </cell>
          <cell r="AH37">
            <v>90</v>
          </cell>
          <cell r="AI37">
            <v>641</v>
          </cell>
          <cell r="AJ37">
            <v>82</v>
          </cell>
          <cell r="AK37">
            <v>5</v>
          </cell>
          <cell r="AL37">
            <v>2470</v>
          </cell>
          <cell r="AM37">
            <v>25297</v>
          </cell>
          <cell r="AN37">
            <v>547</v>
          </cell>
          <cell r="AO37">
            <v>630</v>
          </cell>
          <cell r="AP37">
            <v>1177</v>
          </cell>
          <cell r="AQ37">
            <v>26474</v>
          </cell>
          <cell r="AR37">
            <v>5597</v>
          </cell>
          <cell r="AS37">
            <v>3735</v>
          </cell>
          <cell r="AT37">
            <v>1390</v>
          </cell>
          <cell r="AU37">
            <v>276</v>
          </cell>
          <cell r="AV37">
            <v>10997</v>
          </cell>
          <cell r="AW37">
            <v>10997</v>
          </cell>
          <cell r="AX37">
            <v>3028</v>
          </cell>
          <cell r="AY37">
            <v>22</v>
          </cell>
          <cell r="AZ37">
            <v>3050</v>
          </cell>
          <cell r="BA37">
            <v>760</v>
          </cell>
          <cell r="BB37">
            <v>23</v>
          </cell>
          <cell r="BC37">
            <v>242</v>
          </cell>
          <cell r="BD37">
            <v>4074</v>
          </cell>
          <cell r="BE37">
            <v>15072</v>
          </cell>
          <cell r="BF37">
            <v>11402</v>
          </cell>
          <cell r="BG37">
            <v>1336</v>
          </cell>
          <cell r="BH37">
            <v>10066</v>
          </cell>
          <cell r="BI37">
            <v>26474</v>
          </cell>
          <cell r="BJ37">
            <v>21087</v>
          </cell>
          <cell r="BK37">
            <v>1657</v>
          </cell>
          <cell r="BL37">
            <v>66</v>
          </cell>
          <cell r="BM37">
            <v>415</v>
          </cell>
          <cell r="BN37">
            <v>82</v>
          </cell>
          <cell r="BO37">
            <v>4</v>
          </cell>
          <cell r="BP37">
            <v>2223</v>
          </cell>
          <cell r="BQ37">
            <v>23310</v>
          </cell>
          <cell r="BR37">
            <v>550</v>
          </cell>
          <cell r="BS37">
            <v>622</v>
          </cell>
          <cell r="BT37">
            <v>1172</v>
          </cell>
          <cell r="BU37">
            <v>24482</v>
          </cell>
          <cell r="BV37">
            <v>5693</v>
          </cell>
          <cell r="BW37">
            <v>4813</v>
          </cell>
          <cell r="BX37">
            <v>1649</v>
          </cell>
          <cell r="BY37">
            <v>281</v>
          </cell>
          <cell r="BZ37">
            <v>12435</v>
          </cell>
          <cell r="CA37">
            <v>12435</v>
          </cell>
          <cell r="CB37">
            <v>2578</v>
          </cell>
          <cell r="CC37">
            <v>21</v>
          </cell>
          <cell r="CD37">
            <v>2599</v>
          </cell>
          <cell r="CE37">
            <v>760</v>
          </cell>
          <cell r="CF37">
            <v>23</v>
          </cell>
          <cell r="CG37">
            <v>247</v>
          </cell>
          <cell r="CH37">
            <v>3629</v>
          </cell>
          <cell r="CI37">
            <v>16064</v>
          </cell>
          <cell r="CJ37">
            <v>8418</v>
          </cell>
          <cell r="CK37">
            <v>-1648</v>
          </cell>
          <cell r="CL37">
            <v>10066</v>
          </cell>
          <cell r="CM37">
            <v>24482</v>
          </cell>
        </row>
        <row r="38">
          <cell r="B38">
            <v>22873</v>
          </cell>
          <cell r="C38">
            <v>1681</v>
          </cell>
          <cell r="D38">
            <v>72</v>
          </cell>
          <cell r="E38">
            <v>642</v>
          </cell>
          <cell r="F38">
            <v>85</v>
          </cell>
          <cell r="G38">
            <v>4</v>
          </cell>
          <cell r="H38">
            <v>2485</v>
          </cell>
          <cell r="I38">
            <v>25358</v>
          </cell>
          <cell r="J38">
            <v>535</v>
          </cell>
          <cell r="K38">
            <v>648</v>
          </cell>
          <cell r="L38">
            <v>1183</v>
          </cell>
          <cell r="M38">
            <v>26541</v>
          </cell>
          <cell r="N38">
            <v>5519</v>
          </cell>
          <cell r="O38">
            <v>4162</v>
          </cell>
          <cell r="P38">
            <v>1098</v>
          </cell>
          <cell r="Q38">
            <v>257</v>
          </cell>
          <cell r="R38">
            <v>11036</v>
          </cell>
          <cell r="S38">
            <v>11036</v>
          </cell>
          <cell r="T38">
            <v>2873</v>
          </cell>
          <cell r="U38">
            <v>21</v>
          </cell>
          <cell r="V38">
            <v>2894</v>
          </cell>
          <cell r="W38">
            <v>757</v>
          </cell>
          <cell r="X38">
            <v>21</v>
          </cell>
          <cell r="Y38">
            <v>250</v>
          </cell>
          <cell r="Z38">
            <v>3922</v>
          </cell>
          <cell r="AA38">
            <v>14958</v>
          </cell>
          <cell r="AB38">
            <v>11583</v>
          </cell>
          <cell r="AC38">
            <v>1374</v>
          </cell>
          <cell r="AD38">
            <v>10209</v>
          </cell>
          <cell r="AE38">
            <v>26541</v>
          </cell>
          <cell r="AF38">
            <v>22420</v>
          </cell>
          <cell r="AG38">
            <v>1670</v>
          </cell>
          <cell r="AH38">
            <v>63</v>
          </cell>
          <cell r="AI38">
            <v>680</v>
          </cell>
          <cell r="AJ38">
            <v>84</v>
          </cell>
          <cell r="AK38">
            <v>5</v>
          </cell>
          <cell r="AL38">
            <v>2502</v>
          </cell>
          <cell r="AM38">
            <v>24922</v>
          </cell>
          <cell r="AN38">
            <v>544</v>
          </cell>
          <cell r="AO38">
            <v>683</v>
          </cell>
          <cell r="AP38">
            <v>1227</v>
          </cell>
          <cell r="AQ38">
            <v>26150</v>
          </cell>
          <cell r="AR38">
            <v>5488</v>
          </cell>
          <cell r="AS38">
            <v>4394</v>
          </cell>
          <cell r="AT38">
            <v>851</v>
          </cell>
          <cell r="AU38">
            <v>250</v>
          </cell>
          <cell r="AV38">
            <v>10983</v>
          </cell>
          <cell r="AW38">
            <v>10983</v>
          </cell>
          <cell r="AX38">
            <v>2922</v>
          </cell>
          <cell r="AY38">
            <v>20</v>
          </cell>
          <cell r="AZ38">
            <v>2942</v>
          </cell>
          <cell r="BA38">
            <v>768</v>
          </cell>
          <cell r="BB38">
            <v>19</v>
          </cell>
          <cell r="BC38">
            <v>234</v>
          </cell>
          <cell r="BD38">
            <v>3963</v>
          </cell>
          <cell r="BE38">
            <v>14946</v>
          </cell>
          <cell r="BF38">
            <v>11203</v>
          </cell>
          <cell r="BG38">
            <v>1010</v>
          </cell>
          <cell r="BH38">
            <v>10193</v>
          </cell>
          <cell r="BI38">
            <v>26150</v>
          </cell>
          <cell r="BJ38">
            <v>21412</v>
          </cell>
          <cell r="BK38">
            <v>1687</v>
          </cell>
          <cell r="BL38">
            <v>100</v>
          </cell>
          <cell r="BM38">
            <v>716</v>
          </cell>
          <cell r="BN38">
            <v>84</v>
          </cell>
          <cell r="BO38">
            <v>4</v>
          </cell>
          <cell r="BP38">
            <v>2591</v>
          </cell>
          <cell r="BQ38">
            <v>24003</v>
          </cell>
          <cell r="BR38">
            <v>541</v>
          </cell>
          <cell r="BS38">
            <v>739</v>
          </cell>
          <cell r="BT38">
            <v>1280</v>
          </cell>
          <cell r="BU38">
            <v>25283</v>
          </cell>
          <cell r="BV38">
            <v>5714</v>
          </cell>
          <cell r="BW38">
            <v>2802</v>
          </cell>
          <cell r="BX38">
            <v>575</v>
          </cell>
          <cell r="BY38">
            <v>234</v>
          </cell>
          <cell r="BZ38">
            <v>9325</v>
          </cell>
          <cell r="CA38">
            <v>9325</v>
          </cell>
          <cell r="CB38">
            <v>2579</v>
          </cell>
          <cell r="CC38">
            <v>21</v>
          </cell>
          <cell r="CD38">
            <v>2600</v>
          </cell>
          <cell r="CE38">
            <v>768</v>
          </cell>
          <cell r="CF38">
            <v>19</v>
          </cell>
          <cell r="CG38">
            <v>285</v>
          </cell>
          <cell r="CH38">
            <v>3672</v>
          </cell>
          <cell r="CI38">
            <v>12997</v>
          </cell>
          <cell r="CJ38">
            <v>12287</v>
          </cell>
          <cell r="CK38">
            <v>2093</v>
          </cell>
          <cell r="CL38">
            <v>10193</v>
          </cell>
          <cell r="CM38">
            <v>25283</v>
          </cell>
        </row>
        <row r="39">
          <cell r="B39">
            <v>23449</v>
          </cell>
          <cell r="C39">
            <v>1689</v>
          </cell>
          <cell r="D39">
            <v>98</v>
          </cell>
          <cell r="E39">
            <v>535</v>
          </cell>
          <cell r="F39">
            <v>88</v>
          </cell>
          <cell r="G39">
            <v>4</v>
          </cell>
          <cell r="H39">
            <v>2414</v>
          </cell>
          <cell r="I39">
            <v>25863</v>
          </cell>
          <cell r="J39">
            <v>515</v>
          </cell>
          <cell r="K39">
            <v>629</v>
          </cell>
          <cell r="L39">
            <v>1144</v>
          </cell>
          <cell r="M39">
            <v>27007</v>
          </cell>
          <cell r="N39">
            <v>5419</v>
          </cell>
          <cell r="O39">
            <v>4542</v>
          </cell>
          <cell r="P39">
            <v>1176</v>
          </cell>
          <cell r="Q39">
            <v>263</v>
          </cell>
          <cell r="R39">
            <v>11400</v>
          </cell>
          <cell r="S39">
            <v>11400</v>
          </cell>
          <cell r="T39">
            <v>2740</v>
          </cell>
          <cell r="U39">
            <v>22</v>
          </cell>
          <cell r="V39">
            <v>2761</v>
          </cell>
          <cell r="W39">
            <v>751</v>
          </cell>
          <cell r="X39">
            <v>20</v>
          </cell>
          <cell r="Y39">
            <v>263</v>
          </cell>
          <cell r="Z39">
            <v>3795</v>
          </cell>
          <cell r="AA39">
            <v>15196</v>
          </cell>
          <cell r="AB39">
            <v>11811</v>
          </cell>
          <cell r="AC39">
            <v>1448</v>
          </cell>
          <cell r="AD39">
            <v>10363</v>
          </cell>
          <cell r="AE39">
            <v>27007</v>
          </cell>
          <cell r="AF39">
            <v>23600</v>
          </cell>
          <cell r="AG39">
            <v>1685</v>
          </cell>
          <cell r="AH39">
            <v>90</v>
          </cell>
          <cell r="AI39">
            <v>526</v>
          </cell>
          <cell r="AJ39">
            <v>88</v>
          </cell>
          <cell r="AK39">
            <v>4</v>
          </cell>
          <cell r="AL39">
            <v>2393</v>
          </cell>
          <cell r="AM39">
            <v>25993</v>
          </cell>
          <cell r="AN39">
            <v>508</v>
          </cell>
          <cell r="AO39">
            <v>611</v>
          </cell>
          <cell r="AP39">
            <v>1119</v>
          </cell>
          <cell r="AQ39">
            <v>27112</v>
          </cell>
          <cell r="AR39">
            <v>5301</v>
          </cell>
          <cell r="AS39">
            <v>4148</v>
          </cell>
          <cell r="AT39">
            <v>1104</v>
          </cell>
          <cell r="AU39">
            <v>245</v>
          </cell>
          <cell r="AV39">
            <v>10798</v>
          </cell>
          <cell r="AW39">
            <v>10798</v>
          </cell>
          <cell r="AX39">
            <v>2755</v>
          </cell>
          <cell r="AY39">
            <v>21</v>
          </cell>
          <cell r="AZ39">
            <v>2776</v>
          </cell>
          <cell r="BA39">
            <v>746</v>
          </cell>
          <cell r="BB39">
            <v>23</v>
          </cell>
          <cell r="BC39">
            <v>280</v>
          </cell>
          <cell r="BD39">
            <v>3826</v>
          </cell>
          <cell r="BE39">
            <v>14624</v>
          </cell>
          <cell r="BF39">
            <v>12489</v>
          </cell>
          <cell r="BG39">
            <v>2112</v>
          </cell>
          <cell r="BH39">
            <v>10377</v>
          </cell>
          <cell r="BI39">
            <v>27112</v>
          </cell>
          <cell r="BJ39">
            <v>24710</v>
          </cell>
          <cell r="BK39">
            <v>1655</v>
          </cell>
          <cell r="BL39">
            <v>63</v>
          </cell>
          <cell r="BM39">
            <v>657</v>
          </cell>
          <cell r="BN39">
            <v>88</v>
          </cell>
          <cell r="BO39">
            <v>5</v>
          </cell>
          <cell r="BP39">
            <v>2469</v>
          </cell>
          <cell r="BQ39">
            <v>27179</v>
          </cell>
          <cell r="BR39">
            <v>506</v>
          </cell>
          <cell r="BS39">
            <v>576</v>
          </cell>
          <cell r="BT39">
            <v>1083</v>
          </cell>
          <cell r="BU39">
            <v>28262</v>
          </cell>
          <cell r="BV39">
            <v>5188</v>
          </cell>
          <cell r="BW39">
            <v>5523</v>
          </cell>
          <cell r="BX39">
            <v>1585</v>
          </cell>
          <cell r="BY39">
            <v>255</v>
          </cell>
          <cell r="BZ39">
            <v>12550</v>
          </cell>
          <cell r="CA39">
            <v>12550</v>
          </cell>
          <cell r="CB39">
            <v>3460</v>
          </cell>
          <cell r="CC39">
            <v>22</v>
          </cell>
          <cell r="CD39">
            <v>3482</v>
          </cell>
          <cell r="CE39">
            <v>746</v>
          </cell>
          <cell r="CF39">
            <v>24</v>
          </cell>
          <cell r="CG39">
            <v>228</v>
          </cell>
          <cell r="CH39">
            <v>4480</v>
          </cell>
          <cell r="CI39">
            <v>17030</v>
          </cell>
          <cell r="CJ39">
            <v>11232</v>
          </cell>
          <cell r="CK39">
            <v>855</v>
          </cell>
          <cell r="CL39">
            <v>10377</v>
          </cell>
          <cell r="CM39">
            <v>28262</v>
          </cell>
        </row>
        <row r="40">
          <cell r="B40">
            <v>24077</v>
          </cell>
          <cell r="C40">
            <v>1663</v>
          </cell>
          <cell r="D40">
            <v>157</v>
          </cell>
          <cell r="E40">
            <v>456</v>
          </cell>
          <cell r="F40">
            <v>91</v>
          </cell>
          <cell r="G40">
            <v>5</v>
          </cell>
          <cell r="H40">
            <v>2372</v>
          </cell>
          <cell r="I40">
            <v>26448</v>
          </cell>
          <cell r="J40">
            <v>502</v>
          </cell>
          <cell r="K40">
            <v>617</v>
          </cell>
          <cell r="L40">
            <v>1119</v>
          </cell>
          <cell r="M40">
            <v>27567</v>
          </cell>
          <cell r="N40">
            <v>5338</v>
          </cell>
          <cell r="O40">
            <v>4829</v>
          </cell>
          <cell r="P40">
            <v>1276</v>
          </cell>
          <cell r="Q40">
            <v>263</v>
          </cell>
          <cell r="R40">
            <v>11706</v>
          </cell>
          <cell r="S40">
            <v>11706</v>
          </cell>
          <cell r="T40">
            <v>2753</v>
          </cell>
          <cell r="U40">
            <v>22</v>
          </cell>
          <cell r="V40">
            <v>2775</v>
          </cell>
          <cell r="W40">
            <v>757</v>
          </cell>
          <cell r="X40">
            <v>21</v>
          </cell>
          <cell r="Y40">
            <v>271</v>
          </cell>
          <cell r="Z40">
            <v>3824</v>
          </cell>
          <cell r="AA40">
            <v>15530</v>
          </cell>
          <cell r="AB40">
            <v>12037</v>
          </cell>
          <cell r="AC40">
            <v>1533</v>
          </cell>
          <cell r="AD40">
            <v>10504</v>
          </cell>
          <cell r="AE40">
            <v>27567</v>
          </cell>
          <cell r="AF40">
            <v>24179</v>
          </cell>
          <cell r="AG40">
            <v>1694</v>
          </cell>
          <cell r="AH40">
            <v>136</v>
          </cell>
          <cell r="AI40">
            <v>413</v>
          </cell>
          <cell r="AJ40">
            <v>91</v>
          </cell>
          <cell r="AK40">
            <v>5</v>
          </cell>
          <cell r="AL40">
            <v>2339</v>
          </cell>
          <cell r="AM40">
            <v>26518</v>
          </cell>
          <cell r="AN40">
            <v>503</v>
          </cell>
          <cell r="AO40">
            <v>617</v>
          </cell>
          <cell r="AP40">
            <v>1120</v>
          </cell>
          <cell r="AQ40">
            <v>27638</v>
          </cell>
          <cell r="AR40">
            <v>5465</v>
          </cell>
          <cell r="AS40">
            <v>5251</v>
          </cell>
          <cell r="AT40">
            <v>1476</v>
          </cell>
          <cell r="AU40">
            <v>292</v>
          </cell>
          <cell r="AV40">
            <v>12484</v>
          </cell>
          <cell r="AW40">
            <v>12484</v>
          </cell>
          <cell r="AX40">
            <v>2561</v>
          </cell>
          <cell r="AY40">
            <v>23</v>
          </cell>
          <cell r="AZ40">
            <v>2583</v>
          </cell>
          <cell r="BA40">
            <v>755</v>
          </cell>
          <cell r="BB40">
            <v>18</v>
          </cell>
          <cell r="BC40">
            <v>270</v>
          </cell>
          <cell r="BD40">
            <v>3626</v>
          </cell>
          <cell r="BE40">
            <v>16110</v>
          </cell>
          <cell r="BF40">
            <v>11528</v>
          </cell>
          <cell r="BG40">
            <v>1024</v>
          </cell>
          <cell r="BH40">
            <v>10504</v>
          </cell>
          <cell r="BI40">
            <v>27638</v>
          </cell>
          <cell r="BJ40">
            <v>25887</v>
          </cell>
          <cell r="BK40">
            <v>1703</v>
          </cell>
          <cell r="BL40">
            <v>126</v>
          </cell>
          <cell r="BM40">
            <v>483</v>
          </cell>
          <cell r="BN40">
            <v>91</v>
          </cell>
          <cell r="BO40">
            <v>5</v>
          </cell>
          <cell r="BP40">
            <v>2408</v>
          </cell>
          <cell r="BQ40">
            <v>28296</v>
          </cell>
          <cell r="BR40">
            <v>505</v>
          </cell>
          <cell r="BS40">
            <v>605</v>
          </cell>
          <cell r="BT40">
            <v>1110</v>
          </cell>
          <cell r="BU40">
            <v>29405</v>
          </cell>
          <cell r="BV40">
            <v>5274</v>
          </cell>
          <cell r="BW40">
            <v>4343</v>
          </cell>
          <cell r="BX40">
            <v>1024</v>
          </cell>
          <cell r="BY40">
            <v>294</v>
          </cell>
          <cell r="BZ40">
            <v>10935</v>
          </cell>
          <cell r="CA40">
            <v>10935</v>
          </cell>
          <cell r="CB40">
            <v>2902</v>
          </cell>
          <cell r="CC40">
            <v>22</v>
          </cell>
          <cell r="CD40">
            <v>2924</v>
          </cell>
          <cell r="CE40">
            <v>755</v>
          </cell>
          <cell r="CF40">
            <v>18</v>
          </cell>
          <cell r="CG40">
            <v>261</v>
          </cell>
          <cell r="CH40">
            <v>3958</v>
          </cell>
          <cell r="CI40">
            <v>14892</v>
          </cell>
          <cell r="CJ40">
            <v>14513</v>
          </cell>
          <cell r="CK40">
            <v>4009</v>
          </cell>
          <cell r="CL40">
            <v>10504</v>
          </cell>
          <cell r="CM40">
            <v>29405</v>
          </cell>
        </row>
        <row r="41">
          <cell r="B41">
            <v>24420</v>
          </cell>
          <cell r="C41">
            <v>1658</v>
          </cell>
          <cell r="D41">
            <v>203</v>
          </cell>
          <cell r="E41">
            <v>402</v>
          </cell>
          <cell r="F41">
            <v>91</v>
          </cell>
          <cell r="G41">
            <v>5</v>
          </cell>
          <cell r="H41">
            <v>2359</v>
          </cell>
          <cell r="I41">
            <v>26779</v>
          </cell>
          <cell r="J41">
            <v>512</v>
          </cell>
          <cell r="K41">
            <v>641</v>
          </cell>
          <cell r="L41">
            <v>1153</v>
          </cell>
          <cell r="M41">
            <v>27932</v>
          </cell>
          <cell r="N41">
            <v>5361</v>
          </cell>
          <cell r="O41">
            <v>4963</v>
          </cell>
          <cell r="P41">
            <v>1208</v>
          </cell>
          <cell r="Q41">
            <v>273</v>
          </cell>
          <cell r="R41">
            <v>11806</v>
          </cell>
          <cell r="S41">
            <v>11806</v>
          </cell>
          <cell r="T41">
            <v>2854</v>
          </cell>
          <cell r="U41">
            <v>22</v>
          </cell>
          <cell r="V41">
            <v>2877</v>
          </cell>
          <cell r="W41">
            <v>804</v>
          </cell>
          <cell r="X41">
            <v>22</v>
          </cell>
          <cell r="Y41">
            <v>275</v>
          </cell>
          <cell r="Z41">
            <v>3978</v>
          </cell>
          <cell r="AA41">
            <v>15783</v>
          </cell>
          <cell r="AB41">
            <v>12149</v>
          </cell>
          <cell r="AC41">
            <v>1555</v>
          </cell>
          <cell r="AD41">
            <v>10595</v>
          </cell>
          <cell r="AE41">
            <v>27932</v>
          </cell>
          <cell r="AF41">
            <v>24465</v>
          </cell>
          <cell r="AG41">
            <v>1619</v>
          </cell>
          <cell r="AH41">
            <v>242</v>
          </cell>
          <cell r="AI41">
            <v>441</v>
          </cell>
          <cell r="AJ41">
            <v>91</v>
          </cell>
          <cell r="AK41">
            <v>6</v>
          </cell>
          <cell r="AL41">
            <v>2400</v>
          </cell>
          <cell r="AM41">
            <v>26865</v>
          </cell>
          <cell r="AN41">
            <v>507</v>
          </cell>
          <cell r="AO41">
            <v>595</v>
          </cell>
          <cell r="AP41">
            <v>1102</v>
          </cell>
          <cell r="AQ41">
            <v>27967</v>
          </cell>
          <cell r="AR41">
            <v>5223</v>
          </cell>
          <cell r="AS41">
            <v>4813</v>
          </cell>
          <cell r="AT41">
            <v>1325</v>
          </cell>
          <cell r="AU41">
            <v>255</v>
          </cell>
          <cell r="AV41">
            <v>11617</v>
          </cell>
          <cell r="AW41">
            <v>11617</v>
          </cell>
          <cell r="AX41">
            <v>3067</v>
          </cell>
          <cell r="AY41">
            <v>23</v>
          </cell>
          <cell r="AZ41">
            <v>3090</v>
          </cell>
          <cell r="BA41">
            <v>800</v>
          </cell>
          <cell r="BB41">
            <v>22</v>
          </cell>
          <cell r="BC41">
            <v>265</v>
          </cell>
          <cell r="BD41">
            <v>4177</v>
          </cell>
          <cell r="BE41">
            <v>15794</v>
          </cell>
          <cell r="BF41">
            <v>12173</v>
          </cell>
          <cell r="BG41">
            <v>1576</v>
          </cell>
          <cell r="BH41">
            <v>10597</v>
          </cell>
          <cell r="BI41">
            <v>27967</v>
          </cell>
          <cell r="BJ41">
            <v>22504</v>
          </cell>
          <cell r="BK41">
            <v>1627</v>
          </cell>
          <cell r="BL41">
            <v>175</v>
          </cell>
          <cell r="BM41">
            <v>207</v>
          </cell>
          <cell r="BN41">
            <v>91</v>
          </cell>
          <cell r="BO41">
            <v>5</v>
          </cell>
          <cell r="BP41">
            <v>2105</v>
          </cell>
          <cell r="BQ41">
            <v>24609</v>
          </cell>
          <cell r="BR41">
            <v>509</v>
          </cell>
          <cell r="BS41">
            <v>595</v>
          </cell>
          <cell r="BT41">
            <v>1104</v>
          </cell>
          <cell r="BU41">
            <v>25713</v>
          </cell>
          <cell r="BV41">
            <v>5333</v>
          </cell>
          <cell r="BW41">
            <v>5703</v>
          </cell>
          <cell r="BX41">
            <v>1569</v>
          </cell>
          <cell r="BY41">
            <v>262</v>
          </cell>
          <cell r="BZ41">
            <v>12866</v>
          </cell>
          <cell r="CA41">
            <v>12866</v>
          </cell>
          <cell r="CB41">
            <v>2672</v>
          </cell>
          <cell r="CC41">
            <v>22</v>
          </cell>
          <cell r="CD41">
            <v>2694</v>
          </cell>
          <cell r="CE41">
            <v>800</v>
          </cell>
          <cell r="CF41">
            <v>22</v>
          </cell>
          <cell r="CG41">
            <v>273</v>
          </cell>
          <cell r="CH41">
            <v>3789</v>
          </cell>
          <cell r="CI41">
            <v>16655</v>
          </cell>
          <cell r="CJ41">
            <v>9058</v>
          </cell>
          <cell r="CK41">
            <v>-1539</v>
          </cell>
          <cell r="CL41">
            <v>10597</v>
          </cell>
          <cell r="CM41">
            <v>25713</v>
          </cell>
        </row>
        <row r="42">
          <cell r="B42">
            <v>24295</v>
          </cell>
          <cell r="C42">
            <v>1687</v>
          </cell>
          <cell r="D42">
            <v>193</v>
          </cell>
          <cell r="E42">
            <v>388</v>
          </cell>
          <cell r="F42">
            <v>88</v>
          </cell>
          <cell r="G42">
            <v>5</v>
          </cell>
          <cell r="H42">
            <v>2362</v>
          </cell>
          <cell r="I42">
            <v>26657</v>
          </cell>
          <cell r="J42">
            <v>546</v>
          </cell>
          <cell r="K42">
            <v>682</v>
          </cell>
          <cell r="L42">
            <v>1227</v>
          </cell>
          <cell r="M42">
            <v>27884</v>
          </cell>
          <cell r="N42">
            <v>5386</v>
          </cell>
          <cell r="O42">
            <v>5004</v>
          </cell>
          <cell r="P42">
            <v>951</v>
          </cell>
          <cell r="Q42">
            <v>283</v>
          </cell>
          <cell r="R42">
            <v>11623</v>
          </cell>
          <cell r="S42">
            <v>11623</v>
          </cell>
          <cell r="T42">
            <v>3054</v>
          </cell>
          <cell r="U42">
            <v>24</v>
          </cell>
          <cell r="V42">
            <v>3077</v>
          </cell>
          <cell r="W42">
            <v>900</v>
          </cell>
          <cell r="X42">
            <v>22</v>
          </cell>
          <cell r="Y42">
            <v>273</v>
          </cell>
          <cell r="Z42">
            <v>4272</v>
          </cell>
          <cell r="AA42">
            <v>15896</v>
          </cell>
          <cell r="AB42">
            <v>11989</v>
          </cell>
          <cell r="AC42">
            <v>1361</v>
          </cell>
          <cell r="AD42">
            <v>10628</v>
          </cell>
          <cell r="AE42">
            <v>27884</v>
          </cell>
          <cell r="AF42">
            <v>24222</v>
          </cell>
          <cell r="AG42">
            <v>1656</v>
          </cell>
          <cell r="AH42">
            <v>203</v>
          </cell>
          <cell r="AI42">
            <v>379</v>
          </cell>
          <cell r="AJ42">
            <v>89</v>
          </cell>
          <cell r="AK42">
            <v>6</v>
          </cell>
          <cell r="AL42">
            <v>2332</v>
          </cell>
          <cell r="AM42">
            <v>26555</v>
          </cell>
          <cell r="AN42">
            <v>538</v>
          </cell>
          <cell r="AO42">
            <v>752</v>
          </cell>
          <cell r="AP42">
            <v>1290</v>
          </cell>
          <cell r="AQ42">
            <v>27845</v>
          </cell>
          <cell r="AR42">
            <v>5414</v>
          </cell>
          <cell r="AS42">
            <v>4941</v>
          </cell>
          <cell r="AT42">
            <v>694</v>
          </cell>
          <cell r="AU42">
            <v>271</v>
          </cell>
          <cell r="AV42">
            <v>11321</v>
          </cell>
          <cell r="AW42">
            <v>11321</v>
          </cell>
          <cell r="AX42">
            <v>3000</v>
          </cell>
          <cell r="AY42">
            <v>21</v>
          </cell>
          <cell r="AZ42">
            <v>3021</v>
          </cell>
          <cell r="BA42">
            <v>881</v>
          </cell>
          <cell r="BB42">
            <v>25</v>
          </cell>
          <cell r="BC42">
            <v>283</v>
          </cell>
          <cell r="BD42">
            <v>4210</v>
          </cell>
          <cell r="BE42">
            <v>15531</v>
          </cell>
          <cell r="BF42">
            <v>12314</v>
          </cell>
          <cell r="BG42">
            <v>1658</v>
          </cell>
          <cell r="BH42">
            <v>10657</v>
          </cell>
          <cell r="BI42">
            <v>27845</v>
          </cell>
          <cell r="BJ42">
            <v>23285</v>
          </cell>
          <cell r="BK42">
            <v>1662</v>
          </cell>
          <cell r="BL42">
            <v>338</v>
          </cell>
          <cell r="BM42">
            <v>396</v>
          </cell>
          <cell r="BN42">
            <v>89</v>
          </cell>
          <cell r="BO42">
            <v>5</v>
          </cell>
          <cell r="BP42">
            <v>2490</v>
          </cell>
          <cell r="BQ42">
            <v>25775</v>
          </cell>
          <cell r="BR42">
            <v>535</v>
          </cell>
          <cell r="BS42">
            <v>812</v>
          </cell>
          <cell r="BT42">
            <v>1347</v>
          </cell>
          <cell r="BU42">
            <v>27122</v>
          </cell>
          <cell r="BV42">
            <v>5575</v>
          </cell>
          <cell r="BW42">
            <v>3377</v>
          </cell>
          <cell r="BX42">
            <v>425</v>
          </cell>
          <cell r="BY42">
            <v>251</v>
          </cell>
          <cell r="BZ42">
            <v>9628</v>
          </cell>
          <cell r="CA42">
            <v>9628</v>
          </cell>
          <cell r="CB42">
            <v>2710</v>
          </cell>
          <cell r="CC42">
            <v>22</v>
          </cell>
          <cell r="CD42">
            <v>2732</v>
          </cell>
          <cell r="CE42">
            <v>881</v>
          </cell>
          <cell r="CF42">
            <v>25</v>
          </cell>
          <cell r="CG42">
            <v>338</v>
          </cell>
          <cell r="CH42">
            <v>3976</v>
          </cell>
          <cell r="CI42">
            <v>13604</v>
          </cell>
          <cell r="CJ42">
            <v>13518</v>
          </cell>
          <cell r="CK42">
            <v>2861</v>
          </cell>
          <cell r="CL42">
            <v>10657</v>
          </cell>
          <cell r="CM42">
            <v>27122</v>
          </cell>
        </row>
        <row r="43">
          <cell r="B43">
            <v>23869</v>
          </cell>
          <cell r="C43">
            <v>1724</v>
          </cell>
          <cell r="D43">
            <v>143</v>
          </cell>
          <cell r="E43">
            <v>392</v>
          </cell>
          <cell r="F43">
            <v>85</v>
          </cell>
          <cell r="G43">
            <v>5</v>
          </cell>
          <cell r="H43">
            <v>2349</v>
          </cell>
          <cell r="I43">
            <v>26218</v>
          </cell>
          <cell r="J43">
            <v>584</v>
          </cell>
          <cell r="K43">
            <v>696</v>
          </cell>
          <cell r="L43">
            <v>1280</v>
          </cell>
          <cell r="M43">
            <v>27498</v>
          </cell>
          <cell r="N43">
            <v>5318</v>
          </cell>
          <cell r="O43">
            <v>5013</v>
          </cell>
          <cell r="P43">
            <v>798</v>
          </cell>
          <cell r="Q43">
            <v>290</v>
          </cell>
          <cell r="R43">
            <v>11419</v>
          </cell>
          <cell r="S43">
            <v>11419</v>
          </cell>
          <cell r="T43">
            <v>3277</v>
          </cell>
          <cell r="U43">
            <v>26</v>
          </cell>
          <cell r="V43">
            <v>3302</v>
          </cell>
          <cell r="W43">
            <v>1016</v>
          </cell>
          <cell r="X43">
            <v>21</v>
          </cell>
          <cell r="Y43">
            <v>277</v>
          </cell>
          <cell r="Z43">
            <v>4616</v>
          </cell>
          <cell r="AA43">
            <v>16035</v>
          </cell>
          <cell r="AB43">
            <v>11462</v>
          </cell>
          <cell r="AC43">
            <v>822</v>
          </cell>
          <cell r="AD43">
            <v>10641</v>
          </cell>
          <cell r="AE43">
            <v>27498</v>
          </cell>
          <cell r="AF43">
            <v>24091</v>
          </cell>
          <cell r="AG43">
            <v>1786</v>
          </cell>
          <cell r="AH43">
            <v>121</v>
          </cell>
          <cell r="AI43">
            <v>394</v>
          </cell>
          <cell r="AJ43">
            <v>84</v>
          </cell>
          <cell r="AK43">
            <v>4</v>
          </cell>
          <cell r="AL43">
            <v>2388</v>
          </cell>
          <cell r="AM43">
            <v>26480</v>
          </cell>
          <cell r="AN43">
            <v>597</v>
          </cell>
          <cell r="AO43">
            <v>666</v>
          </cell>
          <cell r="AP43">
            <v>1264</v>
          </cell>
          <cell r="AQ43">
            <v>27743</v>
          </cell>
          <cell r="AR43">
            <v>5446</v>
          </cell>
          <cell r="AS43">
            <v>5076</v>
          </cell>
          <cell r="AT43">
            <v>944</v>
          </cell>
          <cell r="AU43">
            <v>322</v>
          </cell>
          <cell r="AV43">
            <v>11787</v>
          </cell>
          <cell r="AW43">
            <v>11787</v>
          </cell>
          <cell r="AX43">
            <v>3121</v>
          </cell>
          <cell r="AY43">
            <v>28</v>
          </cell>
          <cell r="AZ43">
            <v>3149</v>
          </cell>
          <cell r="BA43">
            <v>1035</v>
          </cell>
          <cell r="BB43">
            <v>17</v>
          </cell>
          <cell r="BC43">
            <v>276</v>
          </cell>
          <cell r="BD43">
            <v>4477</v>
          </cell>
          <cell r="BE43">
            <v>16265</v>
          </cell>
          <cell r="BF43">
            <v>11479</v>
          </cell>
          <cell r="BG43">
            <v>861</v>
          </cell>
          <cell r="BH43">
            <v>10617</v>
          </cell>
          <cell r="BI43">
            <v>27743</v>
          </cell>
          <cell r="BJ43">
            <v>25143</v>
          </cell>
          <cell r="BK43">
            <v>1767</v>
          </cell>
          <cell r="BL43">
            <v>86</v>
          </cell>
          <cell r="BM43">
            <v>488</v>
          </cell>
          <cell r="BN43">
            <v>84</v>
          </cell>
          <cell r="BO43">
            <v>6</v>
          </cell>
          <cell r="BP43">
            <v>2431</v>
          </cell>
          <cell r="BQ43">
            <v>27574</v>
          </cell>
          <cell r="BR43">
            <v>596</v>
          </cell>
          <cell r="BS43">
            <v>631</v>
          </cell>
          <cell r="BT43">
            <v>1226</v>
          </cell>
          <cell r="BU43">
            <v>28801</v>
          </cell>
          <cell r="BV43">
            <v>5361</v>
          </cell>
          <cell r="BW43">
            <v>6515</v>
          </cell>
          <cell r="BX43">
            <v>1414</v>
          </cell>
          <cell r="BY43">
            <v>336</v>
          </cell>
          <cell r="BZ43">
            <v>13626</v>
          </cell>
          <cell r="CA43">
            <v>13626</v>
          </cell>
          <cell r="CB43">
            <v>3323</v>
          </cell>
          <cell r="CC43">
            <v>29</v>
          </cell>
          <cell r="CD43">
            <v>3352</v>
          </cell>
          <cell r="CE43">
            <v>1035</v>
          </cell>
          <cell r="CF43">
            <v>18</v>
          </cell>
          <cell r="CG43">
            <v>226</v>
          </cell>
          <cell r="CH43">
            <v>4630</v>
          </cell>
          <cell r="CI43">
            <v>18256</v>
          </cell>
          <cell r="CJ43">
            <v>10545</v>
          </cell>
          <cell r="CK43">
            <v>-73</v>
          </cell>
          <cell r="CL43">
            <v>10617</v>
          </cell>
          <cell r="CM43">
            <v>28801</v>
          </cell>
        </row>
        <row r="44">
          <cell r="B44">
            <v>23525</v>
          </cell>
          <cell r="C44">
            <v>1726</v>
          </cell>
          <cell r="D44">
            <v>93</v>
          </cell>
          <cell r="E44">
            <v>487</v>
          </cell>
          <cell r="F44">
            <v>81</v>
          </cell>
          <cell r="G44">
            <v>6</v>
          </cell>
          <cell r="H44">
            <v>2394</v>
          </cell>
          <cell r="I44">
            <v>25919</v>
          </cell>
          <cell r="J44">
            <v>612</v>
          </cell>
          <cell r="K44">
            <v>693</v>
          </cell>
          <cell r="L44">
            <v>1305</v>
          </cell>
          <cell r="M44">
            <v>27224</v>
          </cell>
          <cell r="N44">
            <v>5189</v>
          </cell>
          <cell r="O44">
            <v>5167</v>
          </cell>
          <cell r="P44">
            <v>952</v>
          </cell>
          <cell r="Q44">
            <v>293</v>
          </cell>
          <cell r="R44">
            <v>11600</v>
          </cell>
          <cell r="S44">
            <v>11600</v>
          </cell>
          <cell r="T44">
            <v>3481</v>
          </cell>
          <cell r="U44">
            <v>29</v>
          </cell>
          <cell r="V44">
            <v>3510</v>
          </cell>
          <cell r="W44">
            <v>1112</v>
          </cell>
          <cell r="X44">
            <v>19</v>
          </cell>
          <cell r="Y44">
            <v>284</v>
          </cell>
          <cell r="Z44">
            <v>4926</v>
          </cell>
          <cell r="AA44">
            <v>16526</v>
          </cell>
          <cell r="AB44">
            <v>10698</v>
          </cell>
          <cell r="AC44">
            <v>13</v>
          </cell>
          <cell r="AD44">
            <v>10684</v>
          </cell>
          <cell r="AE44">
            <v>27224</v>
          </cell>
          <cell r="AF44">
            <v>23395</v>
          </cell>
          <cell r="AG44">
            <v>1705</v>
          </cell>
          <cell r="AH44">
            <v>88</v>
          </cell>
          <cell r="AI44">
            <v>448</v>
          </cell>
          <cell r="AJ44">
            <v>81</v>
          </cell>
          <cell r="AK44">
            <v>6</v>
          </cell>
          <cell r="AL44">
            <v>2328</v>
          </cell>
          <cell r="AM44">
            <v>25723</v>
          </cell>
          <cell r="AN44">
            <v>611</v>
          </cell>
          <cell r="AO44">
            <v>526</v>
          </cell>
          <cell r="AP44">
            <v>1137</v>
          </cell>
          <cell r="AQ44">
            <v>26860</v>
          </cell>
          <cell r="AR44">
            <v>5073</v>
          </cell>
          <cell r="AS44">
            <v>5100</v>
          </cell>
          <cell r="AT44">
            <v>798</v>
          </cell>
          <cell r="AU44">
            <v>272</v>
          </cell>
          <cell r="AV44">
            <v>11243</v>
          </cell>
          <cell r="AW44">
            <v>11243</v>
          </cell>
          <cell r="AX44">
            <v>3708</v>
          </cell>
          <cell r="AY44">
            <v>28</v>
          </cell>
          <cell r="AZ44">
            <v>3736</v>
          </cell>
          <cell r="BA44">
            <v>1116</v>
          </cell>
          <cell r="BB44">
            <v>20</v>
          </cell>
          <cell r="BC44">
            <v>273</v>
          </cell>
          <cell r="BD44">
            <v>5145</v>
          </cell>
          <cell r="BE44">
            <v>16388</v>
          </cell>
          <cell r="BF44">
            <v>10472</v>
          </cell>
          <cell r="BG44">
            <v>-204</v>
          </cell>
          <cell r="BH44">
            <v>10677</v>
          </cell>
          <cell r="BI44">
            <v>26860</v>
          </cell>
          <cell r="BJ44">
            <v>25051</v>
          </cell>
          <cell r="BK44">
            <v>1706</v>
          </cell>
          <cell r="BL44">
            <v>76</v>
          </cell>
          <cell r="BM44">
            <v>871</v>
          </cell>
          <cell r="BN44">
            <v>81</v>
          </cell>
          <cell r="BO44">
            <v>5</v>
          </cell>
          <cell r="BP44">
            <v>2740</v>
          </cell>
          <cell r="BQ44">
            <v>27792</v>
          </cell>
          <cell r="BR44">
            <v>614</v>
          </cell>
          <cell r="BS44">
            <v>513</v>
          </cell>
          <cell r="BT44">
            <v>1127</v>
          </cell>
          <cell r="BU44">
            <v>28919</v>
          </cell>
          <cell r="BV44">
            <v>4900</v>
          </cell>
          <cell r="BW44">
            <v>4090</v>
          </cell>
          <cell r="BX44">
            <v>364</v>
          </cell>
          <cell r="BY44">
            <v>273</v>
          </cell>
          <cell r="BZ44">
            <v>9628</v>
          </cell>
          <cell r="CA44">
            <v>9628</v>
          </cell>
          <cell r="CB44">
            <v>4340</v>
          </cell>
          <cell r="CC44">
            <v>27</v>
          </cell>
          <cell r="CD44">
            <v>4367</v>
          </cell>
          <cell r="CE44">
            <v>1116</v>
          </cell>
          <cell r="CF44">
            <v>20</v>
          </cell>
          <cell r="CG44">
            <v>262</v>
          </cell>
          <cell r="CH44">
            <v>5765</v>
          </cell>
          <cell r="CI44">
            <v>15393</v>
          </cell>
          <cell r="CJ44">
            <v>13526</v>
          </cell>
          <cell r="CK44">
            <v>2850</v>
          </cell>
          <cell r="CL44">
            <v>10677</v>
          </cell>
          <cell r="CM44">
            <v>28919</v>
          </cell>
        </row>
        <row r="45">
          <cell r="B45">
            <v>23674</v>
          </cell>
          <cell r="C45">
            <v>1660</v>
          </cell>
          <cell r="D45">
            <v>76</v>
          </cell>
          <cell r="E45">
            <v>558</v>
          </cell>
          <cell r="F45">
            <v>78</v>
          </cell>
          <cell r="G45">
            <v>6</v>
          </cell>
          <cell r="H45">
            <v>2379</v>
          </cell>
          <cell r="I45">
            <v>26053</v>
          </cell>
          <cell r="J45">
            <v>620</v>
          </cell>
          <cell r="K45">
            <v>717</v>
          </cell>
          <cell r="L45">
            <v>1337</v>
          </cell>
          <cell r="M45">
            <v>27390</v>
          </cell>
          <cell r="N45">
            <v>4929</v>
          </cell>
          <cell r="O45">
            <v>5161</v>
          </cell>
          <cell r="P45">
            <v>1105</v>
          </cell>
          <cell r="Q45">
            <v>285</v>
          </cell>
          <cell r="R45">
            <v>11480</v>
          </cell>
          <cell r="S45">
            <v>11480</v>
          </cell>
          <cell r="T45">
            <v>3658</v>
          </cell>
          <cell r="U45">
            <v>33</v>
          </cell>
          <cell r="V45">
            <v>3691</v>
          </cell>
          <cell r="W45">
            <v>1161</v>
          </cell>
          <cell r="X45">
            <v>19</v>
          </cell>
          <cell r="Y45">
            <v>296</v>
          </cell>
          <cell r="Z45">
            <v>5166</v>
          </cell>
          <cell r="AA45">
            <v>16646</v>
          </cell>
          <cell r="AB45">
            <v>10744</v>
          </cell>
          <cell r="AC45">
            <v>-62</v>
          </cell>
          <cell r="AD45">
            <v>10806</v>
          </cell>
          <cell r="AE45">
            <v>27390</v>
          </cell>
          <cell r="AF45">
            <v>23292</v>
          </cell>
          <cell r="AG45">
            <v>1658</v>
          </cell>
          <cell r="AH45">
            <v>88</v>
          </cell>
          <cell r="AI45">
            <v>559</v>
          </cell>
          <cell r="AJ45">
            <v>79</v>
          </cell>
          <cell r="AK45">
            <v>7</v>
          </cell>
          <cell r="AL45">
            <v>2391</v>
          </cell>
          <cell r="AM45">
            <v>25683</v>
          </cell>
          <cell r="AN45">
            <v>616</v>
          </cell>
          <cell r="AO45">
            <v>700</v>
          </cell>
          <cell r="AP45">
            <v>1316</v>
          </cell>
          <cell r="AQ45">
            <v>27000</v>
          </cell>
          <cell r="AR45">
            <v>4925</v>
          </cell>
          <cell r="AS45">
            <v>5176</v>
          </cell>
          <cell r="AT45">
            <v>1197</v>
          </cell>
          <cell r="AU45">
            <v>295</v>
          </cell>
          <cell r="AV45">
            <v>11592</v>
          </cell>
          <cell r="AW45">
            <v>11592</v>
          </cell>
          <cell r="AX45">
            <v>3536</v>
          </cell>
          <cell r="AY45">
            <v>31</v>
          </cell>
          <cell r="AZ45">
            <v>3567</v>
          </cell>
          <cell r="BA45">
            <v>1163</v>
          </cell>
          <cell r="BB45">
            <v>20</v>
          </cell>
          <cell r="BC45">
            <v>309</v>
          </cell>
          <cell r="BD45">
            <v>5059</v>
          </cell>
          <cell r="BE45">
            <v>16651</v>
          </cell>
          <cell r="BF45">
            <v>10349</v>
          </cell>
          <cell r="BG45">
            <v>-452</v>
          </cell>
          <cell r="BH45">
            <v>10800</v>
          </cell>
          <cell r="BI45">
            <v>27000</v>
          </cell>
          <cell r="BJ45">
            <v>21546</v>
          </cell>
          <cell r="BK45">
            <v>1654</v>
          </cell>
          <cell r="BL45">
            <v>62</v>
          </cell>
          <cell r="BM45">
            <v>680</v>
          </cell>
          <cell r="BN45">
            <v>79</v>
          </cell>
          <cell r="BO45">
            <v>5</v>
          </cell>
          <cell r="BP45">
            <v>2480</v>
          </cell>
          <cell r="BQ45">
            <v>24027</v>
          </cell>
          <cell r="BR45">
            <v>619</v>
          </cell>
          <cell r="BS45">
            <v>677</v>
          </cell>
          <cell r="BT45">
            <v>1296</v>
          </cell>
          <cell r="BU45">
            <v>25323</v>
          </cell>
          <cell r="BV45">
            <v>5023</v>
          </cell>
          <cell r="BW45">
            <v>5967</v>
          </cell>
          <cell r="BX45">
            <v>1409</v>
          </cell>
          <cell r="BY45">
            <v>303</v>
          </cell>
          <cell r="BZ45">
            <v>12702</v>
          </cell>
          <cell r="CA45">
            <v>12702</v>
          </cell>
          <cell r="CB45">
            <v>3036</v>
          </cell>
          <cell r="CC45">
            <v>30</v>
          </cell>
          <cell r="CD45">
            <v>3066</v>
          </cell>
          <cell r="CE45">
            <v>1163</v>
          </cell>
          <cell r="CF45">
            <v>21</v>
          </cell>
          <cell r="CG45">
            <v>295</v>
          </cell>
          <cell r="CH45">
            <v>4544</v>
          </cell>
          <cell r="CI45">
            <v>17246</v>
          </cell>
          <cell r="CJ45">
            <v>8076</v>
          </cell>
          <cell r="CK45">
            <v>-2724</v>
          </cell>
          <cell r="CL45">
            <v>10800</v>
          </cell>
          <cell r="CM45">
            <v>25323</v>
          </cell>
        </row>
        <row r="46">
          <cell r="B46">
            <v>24230</v>
          </cell>
          <cell r="C46">
            <v>1566</v>
          </cell>
          <cell r="D46">
            <v>84</v>
          </cell>
          <cell r="E46">
            <v>636</v>
          </cell>
          <cell r="F46">
            <v>75</v>
          </cell>
          <cell r="G46">
            <v>7</v>
          </cell>
          <cell r="H46">
            <v>2368</v>
          </cell>
          <cell r="I46">
            <v>26598</v>
          </cell>
          <cell r="J46">
            <v>614</v>
          </cell>
          <cell r="K46">
            <v>814</v>
          </cell>
          <cell r="L46">
            <v>1427</v>
          </cell>
          <cell r="M46">
            <v>28025</v>
          </cell>
          <cell r="N46">
            <v>4639</v>
          </cell>
          <cell r="O46">
            <v>5029</v>
          </cell>
          <cell r="P46">
            <v>1418</v>
          </cell>
          <cell r="Q46">
            <v>297</v>
          </cell>
          <cell r="R46">
            <v>11383</v>
          </cell>
          <cell r="S46">
            <v>11383</v>
          </cell>
          <cell r="T46">
            <v>3706</v>
          </cell>
          <cell r="U46">
            <v>36</v>
          </cell>
          <cell r="V46">
            <v>3742</v>
          </cell>
          <cell r="W46">
            <v>1169</v>
          </cell>
          <cell r="X46">
            <v>18</v>
          </cell>
          <cell r="Y46">
            <v>307</v>
          </cell>
          <cell r="Z46">
            <v>5235</v>
          </cell>
          <cell r="AA46">
            <v>16618</v>
          </cell>
          <cell r="AB46">
            <v>11407</v>
          </cell>
          <cell r="AC46">
            <v>409</v>
          </cell>
          <cell r="AD46">
            <v>10998</v>
          </cell>
          <cell r="AE46">
            <v>28025</v>
          </cell>
          <cell r="AF46">
            <v>24536</v>
          </cell>
          <cell r="AG46">
            <v>1592</v>
          </cell>
          <cell r="AH46">
            <v>68</v>
          </cell>
          <cell r="AI46">
            <v>808</v>
          </cell>
          <cell r="AJ46">
            <v>76</v>
          </cell>
          <cell r="AK46">
            <v>6</v>
          </cell>
          <cell r="AL46">
            <v>2549</v>
          </cell>
          <cell r="AM46">
            <v>27085</v>
          </cell>
          <cell r="AN46">
            <v>623</v>
          </cell>
          <cell r="AO46">
            <v>796</v>
          </cell>
          <cell r="AP46">
            <v>1420</v>
          </cell>
          <cell r="AQ46">
            <v>28505</v>
          </cell>
          <cell r="AR46">
            <v>4832</v>
          </cell>
          <cell r="AS46">
            <v>5255</v>
          </cell>
          <cell r="AT46">
            <v>1557</v>
          </cell>
          <cell r="AU46">
            <v>291</v>
          </cell>
          <cell r="AV46">
            <v>11935</v>
          </cell>
          <cell r="AW46">
            <v>11935</v>
          </cell>
          <cell r="AX46">
            <v>3721</v>
          </cell>
          <cell r="AY46">
            <v>39</v>
          </cell>
          <cell r="AZ46">
            <v>3760</v>
          </cell>
          <cell r="BA46">
            <v>1173</v>
          </cell>
          <cell r="BB46">
            <v>16</v>
          </cell>
          <cell r="BC46">
            <v>304</v>
          </cell>
          <cell r="BD46">
            <v>5253</v>
          </cell>
          <cell r="BE46">
            <v>17188</v>
          </cell>
          <cell r="BF46">
            <v>11318</v>
          </cell>
          <cell r="BG46">
            <v>330</v>
          </cell>
          <cell r="BH46">
            <v>10988</v>
          </cell>
          <cell r="BI46">
            <v>28505</v>
          </cell>
          <cell r="BJ46">
            <v>23651</v>
          </cell>
          <cell r="BK46">
            <v>1610</v>
          </cell>
          <cell r="BL46">
            <v>121</v>
          </cell>
          <cell r="BM46">
            <v>148</v>
          </cell>
          <cell r="BN46">
            <v>76</v>
          </cell>
          <cell r="BO46">
            <v>5</v>
          </cell>
          <cell r="BP46">
            <v>1960</v>
          </cell>
          <cell r="BQ46">
            <v>25611</v>
          </cell>
          <cell r="BR46">
            <v>619</v>
          </cell>
          <cell r="BS46">
            <v>867</v>
          </cell>
          <cell r="BT46">
            <v>1486</v>
          </cell>
          <cell r="BU46">
            <v>27097</v>
          </cell>
          <cell r="BV46">
            <v>4969</v>
          </cell>
          <cell r="BW46">
            <v>3877</v>
          </cell>
          <cell r="BX46">
            <v>1333</v>
          </cell>
          <cell r="BY46">
            <v>269</v>
          </cell>
          <cell r="BZ46">
            <v>10448</v>
          </cell>
          <cell r="CA46">
            <v>10448</v>
          </cell>
          <cell r="CB46">
            <v>3388</v>
          </cell>
          <cell r="CC46">
            <v>41</v>
          </cell>
          <cell r="CD46">
            <v>3429</v>
          </cell>
          <cell r="CE46">
            <v>1173</v>
          </cell>
          <cell r="CF46">
            <v>16</v>
          </cell>
          <cell r="CG46">
            <v>377</v>
          </cell>
          <cell r="CH46">
            <v>4995</v>
          </cell>
          <cell r="CI46">
            <v>15443</v>
          </cell>
          <cell r="CJ46">
            <v>11654</v>
          </cell>
          <cell r="CK46">
            <v>666</v>
          </cell>
          <cell r="CL46">
            <v>10988</v>
          </cell>
          <cell r="CM46">
            <v>27097</v>
          </cell>
        </row>
        <row r="47">
          <cell r="B47">
            <v>24934</v>
          </cell>
          <cell r="C47">
            <v>1478</v>
          </cell>
          <cell r="D47">
            <v>91</v>
          </cell>
          <cell r="E47">
            <v>725</v>
          </cell>
          <cell r="F47">
            <v>72</v>
          </cell>
          <cell r="G47">
            <v>8</v>
          </cell>
          <cell r="H47">
            <v>2374</v>
          </cell>
          <cell r="I47">
            <v>27309</v>
          </cell>
          <cell r="J47">
            <v>609</v>
          </cell>
          <cell r="K47">
            <v>949</v>
          </cell>
          <cell r="L47">
            <v>1558</v>
          </cell>
          <cell r="M47">
            <v>28867</v>
          </cell>
          <cell r="N47">
            <v>4427</v>
          </cell>
          <cell r="O47">
            <v>4783</v>
          </cell>
          <cell r="P47">
            <v>1657</v>
          </cell>
          <cell r="Q47">
            <v>336</v>
          </cell>
          <cell r="R47">
            <v>11202</v>
          </cell>
          <cell r="S47">
            <v>11202</v>
          </cell>
          <cell r="T47">
            <v>3890</v>
          </cell>
          <cell r="U47">
            <v>37</v>
          </cell>
          <cell r="V47">
            <v>3926</v>
          </cell>
          <cell r="W47">
            <v>1165</v>
          </cell>
          <cell r="X47">
            <v>17</v>
          </cell>
          <cell r="Y47">
            <v>328</v>
          </cell>
          <cell r="Z47">
            <v>5436</v>
          </cell>
          <cell r="AA47">
            <v>16639</v>
          </cell>
          <cell r="AB47">
            <v>12228</v>
          </cell>
          <cell r="AC47">
            <v>1014</v>
          </cell>
          <cell r="AD47">
            <v>11214</v>
          </cell>
          <cell r="AE47">
            <v>28867</v>
          </cell>
          <cell r="AF47">
            <v>25046</v>
          </cell>
          <cell r="AG47">
            <v>1442</v>
          </cell>
          <cell r="AH47">
            <v>100</v>
          </cell>
          <cell r="AI47">
            <v>362</v>
          </cell>
          <cell r="AJ47">
            <v>72</v>
          </cell>
          <cell r="AK47">
            <v>7</v>
          </cell>
          <cell r="AL47">
            <v>1983</v>
          </cell>
          <cell r="AM47">
            <v>27029</v>
          </cell>
          <cell r="AN47">
            <v>602</v>
          </cell>
          <cell r="AO47">
            <v>944</v>
          </cell>
          <cell r="AP47">
            <v>1546</v>
          </cell>
          <cell r="AQ47">
            <v>28575</v>
          </cell>
          <cell r="AR47">
            <v>4177</v>
          </cell>
          <cell r="AS47">
            <v>4499</v>
          </cell>
          <cell r="AT47">
            <v>1029</v>
          </cell>
          <cell r="AU47">
            <v>318</v>
          </cell>
          <cell r="AV47">
            <v>10022</v>
          </cell>
          <cell r="AW47">
            <v>10022</v>
          </cell>
          <cell r="AX47">
            <v>3910</v>
          </cell>
          <cell r="AY47">
            <v>38</v>
          </cell>
          <cell r="AZ47">
            <v>3948</v>
          </cell>
          <cell r="BA47">
            <v>1153</v>
          </cell>
          <cell r="BB47">
            <v>19</v>
          </cell>
          <cell r="BC47">
            <v>330</v>
          </cell>
          <cell r="BD47">
            <v>5451</v>
          </cell>
          <cell r="BE47">
            <v>15473</v>
          </cell>
          <cell r="BF47">
            <v>13103</v>
          </cell>
          <cell r="BG47">
            <v>1866</v>
          </cell>
          <cell r="BH47">
            <v>11237</v>
          </cell>
          <cell r="BI47">
            <v>28575</v>
          </cell>
          <cell r="BJ47">
            <v>26023</v>
          </cell>
          <cell r="BK47">
            <v>1431</v>
          </cell>
          <cell r="BL47">
            <v>72</v>
          </cell>
          <cell r="BM47">
            <v>501</v>
          </cell>
          <cell r="BN47">
            <v>72</v>
          </cell>
          <cell r="BO47">
            <v>11</v>
          </cell>
          <cell r="BP47">
            <v>2085</v>
          </cell>
          <cell r="BQ47">
            <v>28109</v>
          </cell>
          <cell r="BR47">
            <v>600</v>
          </cell>
          <cell r="BS47">
            <v>894</v>
          </cell>
          <cell r="BT47">
            <v>1494</v>
          </cell>
          <cell r="BU47">
            <v>29602</v>
          </cell>
          <cell r="BV47">
            <v>4121</v>
          </cell>
          <cell r="BW47">
            <v>6010</v>
          </cell>
          <cell r="BX47">
            <v>1470</v>
          </cell>
          <cell r="BY47">
            <v>334</v>
          </cell>
          <cell r="BZ47">
            <v>11935</v>
          </cell>
          <cell r="CA47">
            <v>11935</v>
          </cell>
          <cell r="CB47">
            <v>4132</v>
          </cell>
          <cell r="CC47">
            <v>39</v>
          </cell>
          <cell r="CD47">
            <v>4171</v>
          </cell>
          <cell r="CE47">
            <v>1153</v>
          </cell>
          <cell r="CF47">
            <v>19</v>
          </cell>
          <cell r="CG47">
            <v>269</v>
          </cell>
          <cell r="CH47">
            <v>5612</v>
          </cell>
          <cell r="CI47">
            <v>17547</v>
          </cell>
          <cell r="CJ47">
            <v>12055</v>
          </cell>
          <cell r="CK47">
            <v>819</v>
          </cell>
          <cell r="CL47">
            <v>11237</v>
          </cell>
          <cell r="CM47">
            <v>29602</v>
          </cell>
        </row>
        <row r="48">
          <cell r="B48">
            <v>25420</v>
          </cell>
          <cell r="C48">
            <v>1418</v>
          </cell>
          <cell r="D48">
            <v>98</v>
          </cell>
          <cell r="E48">
            <v>735</v>
          </cell>
          <cell r="F48">
            <v>69</v>
          </cell>
          <cell r="G48">
            <v>9</v>
          </cell>
          <cell r="H48">
            <v>2329</v>
          </cell>
          <cell r="I48">
            <v>27749</v>
          </cell>
          <cell r="J48">
            <v>615</v>
          </cell>
          <cell r="K48">
            <v>1044</v>
          </cell>
          <cell r="L48">
            <v>1659</v>
          </cell>
          <cell r="M48">
            <v>29408</v>
          </cell>
          <cell r="N48">
            <v>4365</v>
          </cell>
          <cell r="O48">
            <v>4743</v>
          </cell>
          <cell r="P48">
            <v>1524</v>
          </cell>
          <cell r="Q48">
            <v>375</v>
          </cell>
          <cell r="R48">
            <v>11006</v>
          </cell>
          <cell r="S48">
            <v>11006</v>
          </cell>
          <cell r="T48">
            <v>3810</v>
          </cell>
          <cell r="U48">
            <v>36</v>
          </cell>
          <cell r="V48">
            <v>3846</v>
          </cell>
          <cell r="W48">
            <v>1164</v>
          </cell>
          <cell r="X48">
            <v>20</v>
          </cell>
          <cell r="Y48">
            <v>360</v>
          </cell>
          <cell r="Z48">
            <v>5389</v>
          </cell>
          <cell r="AA48">
            <v>16395</v>
          </cell>
          <cell r="AB48">
            <v>13013</v>
          </cell>
          <cell r="AC48">
            <v>1589</v>
          </cell>
          <cell r="AD48">
            <v>11423</v>
          </cell>
          <cell r="AE48">
            <v>29408</v>
          </cell>
          <cell r="AF48">
            <v>25145</v>
          </cell>
          <cell r="AG48">
            <v>1441</v>
          </cell>
          <cell r="AH48">
            <v>122</v>
          </cell>
          <cell r="AI48">
            <v>1088</v>
          </cell>
          <cell r="AJ48">
            <v>69</v>
          </cell>
          <cell r="AK48">
            <v>10</v>
          </cell>
          <cell r="AL48">
            <v>2730</v>
          </cell>
          <cell r="AM48">
            <v>27875</v>
          </cell>
          <cell r="AN48">
            <v>608</v>
          </cell>
          <cell r="AO48">
            <v>1083</v>
          </cell>
          <cell r="AP48">
            <v>1692</v>
          </cell>
          <cell r="AQ48">
            <v>29566</v>
          </cell>
          <cell r="AR48">
            <v>4418</v>
          </cell>
          <cell r="AS48">
            <v>4899</v>
          </cell>
          <cell r="AT48">
            <v>2655</v>
          </cell>
          <cell r="AU48">
            <v>398</v>
          </cell>
          <cell r="AV48">
            <v>12371</v>
          </cell>
          <cell r="AW48">
            <v>12371</v>
          </cell>
          <cell r="AX48">
            <v>3780</v>
          </cell>
          <cell r="AY48">
            <v>33</v>
          </cell>
          <cell r="AZ48">
            <v>3813</v>
          </cell>
          <cell r="BA48">
            <v>1164</v>
          </cell>
          <cell r="BB48">
            <v>14</v>
          </cell>
          <cell r="BC48">
            <v>337</v>
          </cell>
          <cell r="BD48">
            <v>5328</v>
          </cell>
          <cell r="BE48">
            <v>17699</v>
          </cell>
          <cell r="BF48">
            <v>11868</v>
          </cell>
          <cell r="BG48">
            <v>443</v>
          </cell>
          <cell r="BH48">
            <v>11424</v>
          </cell>
          <cell r="BI48">
            <v>29566</v>
          </cell>
          <cell r="BJ48">
            <v>26864</v>
          </cell>
          <cell r="BK48">
            <v>1443</v>
          </cell>
          <cell r="BL48">
            <v>102</v>
          </cell>
          <cell r="BM48">
            <v>1487</v>
          </cell>
          <cell r="BN48">
            <v>69</v>
          </cell>
          <cell r="BO48">
            <v>9</v>
          </cell>
          <cell r="BP48">
            <v>3110</v>
          </cell>
          <cell r="BQ48">
            <v>29974</v>
          </cell>
          <cell r="BR48">
            <v>612</v>
          </cell>
          <cell r="BS48">
            <v>1059</v>
          </cell>
          <cell r="BT48">
            <v>1671</v>
          </cell>
          <cell r="BU48">
            <v>31645</v>
          </cell>
          <cell r="BV48">
            <v>4277</v>
          </cell>
          <cell r="BW48">
            <v>3790</v>
          </cell>
          <cell r="BX48">
            <v>2229</v>
          </cell>
          <cell r="BY48">
            <v>394</v>
          </cell>
          <cell r="BZ48">
            <v>10690</v>
          </cell>
          <cell r="CA48">
            <v>10690</v>
          </cell>
          <cell r="CB48">
            <v>4366</v>
          </cell>
          <cell r="CC48">
            <v>31</v>
          </cell>
          <cell r="CD48">
            <v>4397</v>
          </cell>
          <cell r="CE48">
            <v>1164</v>
          </cell>
          <cell r="CF48">
            <v>14</v>
          </cell>
          <cell r="CG48">
            <v>327</v>
          </cell>
          <cell r="CH48">
            <v>5902</v>
          </cell>
          <cell r="CI48">
            <v>16592</v>
          </cell>
          <cell r="CJ48">
            <v>15053</v>
          </cell>
          <cell r="CK48">
            <v>3629</v>
          </cell>
          <cell r="CL48">
            <v>11424</v>
          </cell>
          <cell r="CM48">
            <v>31645</v>
          </cell>
        </row>
        <row r="49">
          <cell r="B49">
            <v>25638</v>
          </cell>
          <cell r="C49">
            <v>1418</v>
          </cell>
          <cell r="D49">
            <v>124</v>
          </cell>
          <cell r="E49">
            <v>684</v>
          </cell>
          <cell r="F49">
            <v>67</v>
          </cell>
          <cell r="G49">
            <v>12</v>
          </cell>
          <cell r="H49">
            <v>2305</v>
          </cell>
          <cell r="I49">
            <v>27943</v>
          </cell>
          <cell r="J49">
            <v>635</v>
          </cell>
          <cell r="K49">
            <v>1065</v>
          </cell>
          <cell r="L49">
            <v>1700</v>
          </cell>
          <cell r="M49">
            <v>29643</v>
          </cell>
          <cell r="N49">
            <v>4486</v>
          </cell>
          <cell r="O49">
            <v>5069</v>
          </cell>
          <cell r="P49">
            <v>1191</v>
          </cell>
          <cell r="Q49">
            <v>392</v>
          </cell>
          <cell r="R49">
            <v>11137</v>
          </cell>
          <cell r="S49">
            <v>11137</v>
          </cell>
          <cell r="T49">
            <v>3764</v>
          </cell>
          <cell r="U49">
            <v>36</v>
          </cell>
          <cell r="V49">
            <v>3800</v>
          </cell>
          <cell r="W49">
            <v>1167</v>
          </cell>
          <cell r="X49">
            <v>24</v>
          </cell>
          <cell r="Y49">
            <v>402</v>
          </cell>
          <cell r="Z49">
            <v>5393</v>
          </cell>
          <cell r="AA49">
            <v>16531</v>
          </cell>
          <cell r="AB49">
            <v>13113</v>
          </cell>
          <cell r="AC49">
            <v>1493</v>
          </cell>
          <cell r="AD49">
            <v>11620</v>
          </cell>
          <cell r="AE49">
            <v>29643</v>
          </cell>
          <cell r="AF49">
            <v>25995</v>
          </cell>
          <cell r="AG49">
            <v>1388</v>
          </cell>
          <cell r="AH49">
            <v>73</v>
          </cell>
          <cell r="AI49">
            <v>595</v>
          </cell>
          <cell r="AJ49">
            <v>67</v>
          </cell>
          <cell r="AK49">
            <v>12</v>
          </cell>
          <cell r="AL49">
            <v>2135</v>
          </cell>
          <cell r="AM49">
            <v>28130</v>
          </cell>
          <cell r="AN49">
            <v>644</v>
          </cell>
          <cell r="AO49">
            <v>657</v>
          </cell>
          <cell r="AP49">
            <v>1301</v>
          </cell>
          <cell r="AQ49">
            <v>29431</v>
          </cell>
          <cell r="AR49">
            <v>4519</v>
          </cell>
          <cell r="AS49">
            <v>4740</v>
          </cell>
          <cell r="AT49">
            <v>439</v>
          </cell>
          <cell r="AU49">
            <v>397</v>
          </cell>
          <cell r="AV49">
            <v>10096</v>
          </cell>
          <cell r="AW49">
            <v>10096</v>
          </cell>
          <cell r="AX49">
            <v>3679</v>
          </cell>
          <cell r="AY49">
            <v>37</v>
          </cell>
          <cell r="AZ49">
            <v>3716</v>
          </cell>
          <cell r="BA49">
            <v>1170</v>
          </cell>
          <cell r="BB49">
            <v>29</v>
          </cell>
          <cell r="BC49">
            <v>437</v>
          </cell>
          <cell r="BD49">
            <v>5351</v>
          </cell>
          <cell r="BE49">
            <v>15447</v>
          </cell>
          <cell r="BF49">
            <v>13984</v>
          </cell>
          <cell r="BG49">
            <v>2368</v>
          </cell>
          <cell r="BH49">
            <v>11615</v>
          </cell>
          <cell r="BI49">
            <v>29431</v>
          </cell>
          <cell r="BJ49">
            <v>24108</v>
          </cell>
          <cell r="BK49">
            <v>1387</v>
          </cell>
          <cell r="BL49">
            <v>51</v>
          </cell>
          <cell r="BM49">
            <v>708</v>
          </cell>
          <cell r="BN49">
            <v>67</v>
          </cell>
          <cell r="BO49">
            <v>9</v>
          </cell>
          <cell r="BP49">
            <v>2222</v>
          </cell>
          <cell r="BQ49">
            <v>26330</v>
          </cell>
          <cell r="BR49">
            <v>648</v>
          </cell>
          <cell r="BS49">
            <v>650</v>
          </cell>
          <cell r="BT49">
            <v>1297</v>
          </cell>
          <cell r="BU49">
            <v>27627</v>
          </cell>
          <cell r="BV49">
            <v>4598</v>
          </cell>
          <cell r="BW49">
            <v>5967</v>
          </cell>
          <cell r="BX49">
            <v>605</v>
          </cell>
          <cell r="BY49">
            <v>406</v>
          </cell>
          <cell r="BZ49">
            <v>11576</v>
          </cell>
          <cell r="CA49">
            <v>11576</v>
          </cell>
          <cell r="CB49">
            <v>3236</v>
          </cell>
          <cell r="CC49">
            <v>36</v>
          </cell>
          <cell r="CD49">
            <v>3272</v>
          </cell>
          <cell r="CE49">
            <v>1170</v>
          </cell>
          <cell r="CF49">
            <v>29</v>
          </cell>
          <cell r="CG49">
            <v>409</v>
          </cell>
          <cell r="CH49">
            <v>4880</v>
          </cell>
          <cell r="CI49">
            <v>16456</v>
          </cell>
          <cell r="CJ49">
            <v>11172</v>
          </cell>
          <cell r="CK49">
            <v>-444</v>
          </cell>
          <cell r="CL49">
            <v>11615</v>
          </cell>
          <cell r="CM49">
            <v>27627</v>
          </cell>
        </row>
        <row r="50">
          <cell r="B50">
            <v>25867</v>
          </cell>
          <cell r="C50">
            <v>1460</v>
          </cell>
          <cell r="D50">
            <v>156</v>
          </cell>
          <cell r="E50">
            <v>516</v>
          </cell>
          <cell r="F50">
            <v>66</v>
          </cell>
          <cell r="G50">
            <v>18</v>
          </cell>
          <cell r="H50">
            <v>2217</v>
          </cell>
          <cell r="I50">
            <v>28084</v>
          </cell>
          <cell r="J50">
            <v>669</v>
          </cell>
          <cell r="K50">
            <v>1034</v>
          </cell>
          <cell r="L50">
            <v>1703</v>
          </cell>
          <cell r="M50">
            <v>29787</v>
          </cell>
          <cell r="N50">
            <v>4618</v>
          </cell>
          <cell r="O50">
            <v>5253</v>
          </cell>
          <cell r="P50">
            <v>1021</v>
          </cell>
          <cell r="Q50">
            <v>380</v>
          </cell>
          <cell r="R50">
            <v>11270</v>
          </cell>
          <cell r="S50">
            <v>11270</v>
          </cell>
          <cell r="T50">
            <v>3836</v>
          </cell>
          <cell r="U50">
            <v>39</v>
          </cell>
          <cell r="V50">
            <v>3875</v>
          </cell>
          <cell r="W50">
            <v>1169</v>
          </cell>
          <cell r="X50">
            <v>28</v>
          </cell>
          <cell r="Y50">
            <v>437</v>
          </cell>
          <cell r="Z50">
            <v>5508</v>
          </cell>
          <cell r="AA50">
            <v>16779</v>
          </cell>
          <cell r="AB50">
            <v>13008</v>
          </cell>
          <cell r="AC50">
            <v>1189</v>
          </cell>
          <cell r="AD50">
            <v>11819</v>
          </cell>
          <cell r="AE50">
            <v>29787</v>
          </cell>
          <cell r="AF50">
            <v>25737</v>
          </cell>
          <cell r="AG50">
            <v>1466</v>
          </cell>
          <cell r="AH50">
            <v>176</v>
          </cell>
          <cell r="AI50">
            <v>383</v>
          </cell>
          <cell r="AJ50">
            <v>67</v>
          </cell>
          <cell r="AK50">
            <v>12</v>
          </cell>
          <cell r="AL50">
            <v>2104</v>
          </cell>
          <cell r="AM50">
            <v>27841</v>
          </cell>
          <cell r="AN50">
            <v>661</v>
          </cell>
          <cell r="AO50">
            <v>530</v>
          </cell>
          <cell r="AP50">
            <v>1191</v>
          </cell>
          <cell r="AQ50">
            <v>29032</v>
          </cell>
          <cell r="AR50">
            <v>4600</v>
          </cell>
          <cell r="AS50">
            <v>5787</v>
          </cell>
          <cell r="AT50">
            <v>927</v>
          </cell>
          <cell r="AU50">
            <v>374</v>
          </cell>
          <cell r="AV50">
            <v>11689</v>
          </cell>
          <cell r="AW50">
            <v>11689</v>
          </cell>
          <cell r="AX50">
            <v>3907</v>
          </cell>
          <cell r="AY50">
            <v>40</v>
          </cell>
          <cell r="AZ50">
            <v>3947</v>
          </cell>
          <cell r="BA50">
            <v>1172</v>
          </cell>
          <cell r="BB50">
            <v>28</v>
          </cell>
          <cell r="BC50">
            <v>415</v>
          </cell>
          <cell r="BD50">
            <v>5561</v>
          </cell>
          <cell r="BE50">
            <v>17249</v>
          </cell>
          <cell r="BF50">
            <v>11783</v>
          </cell>
          <cell r="BG50">
            <v>-27</v>
          </cell>
          <cell r="BH50">
            <v>11810</v>
          </cell>
          <cell r="BI50">
            <v>29032</v>
          </cell>
          <cell r="BJ50">
            <v>24884</v>
          </cell>
          <cell r="BK50">
            <v>1475</v>
          </cell>
          <cell r="BL50">
            <v>301</v>
          </cell>
          <cell r="BM50">
            <v>-280</v>
          </cell>
          <cell r="BN50">
            <v>67</v>
          </cell>
          <cell r="BO50">
            <v>13</v>
          </cell>
          <cell r="BP50">
            <v>1575</v>
          </cell>
          <cell r="BQ50">
            <v>26459</v>
          </cell>
          <cell r="BR50">
            <v>655</v>
          </cell>
          <cell r="BS50">
            <v>572</v>
          </cell>
          <cell r="BT50">
            <v>1228</v>
          </cell>
          <cell r="BU50">
            <v>27687</v>
          </cell>
          <cell r="BV50">
            <v>4701</v>
          </cell>
          <cell r="BW50">
            <v>4059</v>
          </cell>
          <cell r="BX50">
            <v>799</v>
          </cell>
          <cell r="BY50">
            <v>352</v>
          </cell>
          <cell r="BZ50">
            <v>9910</v>
          </cell>
          <cell r="CA50">
            <v>9910</v>
          </cell>
          <cell r="CB50">
            <v>3581</v>
          </cell>
          <cell r="CC50">
            <v>42</v>
          </cell>
          <cell r="CD50">
            <v>3623</v>
          </cell>
          <cell r="CE50">
            <v>1172</v>
          </cell>
          <cell r="CF50">
            <v>28</v>
          </cell>
          <cell r="CG50">
            <v>512</v>
          </cell>
          <cell r="CH50">
            <v>5335</v>
          </cell>
          <cell r="CI50">
            <v>15245</v>
          </cell>
          <cell r="CJ50">
            <v>12441</v>
          </cell>
          <cell r="CK50">
            <v>631</v>
          </cell>
          <cell r="CL50">
            <v>11810</v>
          </cell>
          <cell r="CM50">
            <v>27687</v>
          </cell>
        </row>
        <row r="51">
          <cell r="B51">
            <v>26413</v>
          </cell>
          <cell r="C51">
            <v>1500</v>
          </cell>
          <cell r="D51">
            <v>169</v>
          </cell>
          <cell r="E51">
            <v>309</v>
          </cell>
          <cell r="F51">
            <v>65</v>
          </cell>
          <cell r="G51">
            <v>27</v>
          </cell>
          <cell r="H51">
            <v>2070</v>
          </cell>
          <cell r="I51">
            <v>28483</v>
          </cell>
          <cell r="J51">
            <v>704</v>
          </cell>
          <cell r="K51">
            <v>1008</v>
          </cell>
          <cell r="L51">
            <v>1712</v>
          </cell>
          <cell r="M51">
            <v>30195</v>
          </cell>
          <cell r="N51">
            <v>4625</v>
          </cell>
          <cell r="O51">
            <v>5310</v>
          </cell>
          <cell r="P51">
            <v>1126</v>
          </cell>
          <cell r="Q51">
            <v>364</v>
          </cell>
          <cell r="R51">
            <v>11425</v>
          </cell>
          <cell r="S51">
            <v>11425</v>
          </cell>
          <cell r="T51">
            <v>3890</v>
          </cell>
          <cell r="U51">
            <v>42</v>
          </cell>
          <cell r="V51">
            <v>3932</v>
          </cell>
          <cell r="W51">
            <v>1165</v>
          </cell>
          <cell r="X51">
            <v>29</v>
          </cell>
          <cell r="Y51">
            <v>474</v>
          </cell>
          <cell r="Z51">
            <v>5600</v>
          </cell>
          <cell r="AA51">
            <v>17025</v>
          </cell>
          <cell r="AB51">
            <v>13170</v>
          </cell>
          <cell r="AC51">
            <v>1143</v>
          </cell>
          <cell r="AD51">
            <v>12027</v>
          </cell>
          <cell r="AE51">
            <v>30195</v>
          </cell>
          <cell r="AF51">
            <v>26056</v>
          </cell>
          <cell r="AG51">
            <v>1527</v>
          </cell>
          <cell r="AH51">
            <v>211</v>
          </cell>
          <cell r="AI51">
            <v>539</v>
          </cell>
          <cell r="AJ51">
            <v>66</v>
          </cell>
          <cell r="AK51">
            <v>33</v>
          </cell>
          <cell r="AL51">
            <v>2375</v>
          </cell>
          <cell r="AM51">
            <v>28431</v>
          </cell>
          <cell r="AN51">
            <v>707</v>
          </cell>
          <cell r="AO51">
            <v>1057</v>
          </cell>
          <cell r="AP51">
            <v>1764</v>
          </cell>
          <cell r="AQ51">
            <v>30195</v>
          </cell>
          <cell r="AR51">
            <v>4713</v>
          </cell>
          <cell r="AS51">
            <v>4932</v>
          </cell>
          <cell r="AT51">
            <v>1339</v>
          </cell>
          <cell r="AU51">
            <v>357</v>
          </cell>
          <cell r="AV51">
            <v>11342</v>
          </cell>
          <cell r="AW51">
            <v>11342</v>
          </cell>
          <cell r="AX51">
            <v>3881</v>
          </cell>
          <cell r="AY51">
            <v>42</v>
          </cell>
          <cell r="AZ51">
            <v>3923</v>
          </cell>
          <cell r="BA51">
            <v>1163</v>
          </cell>
          <cell r="BB51">
            <v>27</v>
          </cell>
          <cell r="BC51">
            <v>479</v>
          </cell>
          <cell r="BD51">
            <v>5592</v>
          </cell>
          <cell r="BE51">
            <v>16934</v>
          </cell>
          <cell r="BF51">
            <v>13261</v>
          </cell>
          <cell r="BG51">
            <v>1229</v>
          </cell>
          <cell r="BH51">
            <v>12032</v>
          </cell>
          <cell r="BI51">
            <v>30195</v>
          </cell>
          <cell r="BJ51">
            <v>26935</v>
          </cell>
          <cell r="BK51">
            <v>1516</v>
          </cell>
          <cell r="BL51">
            <v>151</v>
          </cell>
          <cell r="BM51">
            <v>713</v>
          </cell>
          <cell r="BN51">
            <v>66</v>
          </cell>
          <cell r="BO51">
            <v>36</v>
          </cell>
          <cell r="BP51">
            <v>2483</v>
          </cell>
          <cell r="BQ51">
            <v>29418</v>
          </cell>
          <cell r="BR51">
            <v>705</v>
          </cell>
          <cell r="BS51">
            <v>998</v>
          </cell>
          <cell r="BT51">
            <v>1703</v>
          </cell>
          <cell r="BU51">
            <v>31121</v>
          </cell>
          <cell r="BV51">
            <v>4677</v>
          </cell>
          <cell r="BW51">
            <v>6633</v>
          </cell>
          <cell r="BX51">
            <v>1731</v>
          </cell>
          <cell r="BY51">
            <v>375</v>
          </cell>
          <cell r="BZ51">
            <v>13415</v>
          </cell>
          <cell r="CA51">
            <v>13415</v>
          </cell>
          <cell r="CB51">
            <v>4078</v>
          </cell>
          <cell r="CC51">
            <v>43</v>
          </cell>
          <cell r="CD51">
            <v>4121</v>
          </cell>
          <cell r="CE51">
            <v>1163</v>
          </cell>
          <cell r="CF51">
            <v>25</v>
          </cell>
          <cell r="CG51">
            <v>385</v>
          </cell>
          <cell r="CH51">
            <v>5695</v>
          </cell>
          <cell r="CI51">
            <v>19110</v>
          </cell>
          <cell r="CJ51">
            <v>12011</v>
          </cell>
          <cell r="CK51">
            <v>-22</v>
          </cell>
          <cell r="CL51">
            <v>12032</v>
          </cell>
          <cell r="CM51">
            <v>31121</v>
          </cell>
        </row>
        <row r="52">
          <cell r="B52">
            <v>26977</v>
          </cell>
          <cell r="C52">
            <v>1530</v>
          </cell>
          <cell r="D52">
            <v>171</v>
          </cell>
          <cell r="E52">
            <v>187</v>
          </cell>
          <cell r="F52">
            <v>65</v>
          </cell>
          <cell r="G52">
            <v>35</v>
          </cell>
          <cell r="H52">
            <v>1987</v>
          </cell>
          <cell r="I52">
            <v>28964</v>
          </cell>
          <cell r="J52">
            <v>734</v>
          </cell>
          <cell r="K52">
            <v>981</v>
          </cell>
          <cell r="L52">
            <v>1715</v>
          </cell>
          <cell r="M52">
            <v>30679</v>
          </cell>
          <cell r="N52">
            <v>4610</v>
          </cell>
          <cell r="O52">
            <v>5197</v>
          </cell>
          <cell r="P52">
            <v>1424</v>
          </cell>
          <cell r="Q52">
            <v>364</v>
          </cell>
          <cell r="R52">
            <v>11595</v>
          </cell>
          <cell r="S52">
            <v>11595</v>
          </cell>
          <cell r="T52">
            <v>3827</v>
          </cell>
          <cell r="U52">
            <v>43</v>
          </cell>
          <cell r="V52">
            <v>3870</v>
          </cell>
          <cell r="W52">
            <v>1165</v>
          </cell>
          <cell r="X52">
            <v>30</v>
          </cell>
          <cell r="Y52">
            <v>506</v>
          </cell>
          <cell r="Z52">
            <v>5570</v>
          </cell>
          <cell r="AA52">
            <v>17165</v>
          </cell>
          <cell r="AB52">
            <v>13514</v>
          </cell>
          <cell r="AC52">
            <v>1288</v>
          </cell>
          <cell r="AD52">
            <v>12226</v>
          </cell>
          <cell r="AE52">
            <v>30679</v>
          </cell>
          <cell r="AF52">
            <v>27100</v>
          </cell>
          <cell r="AG52">
            <v>1531</v>
          </cell>
          <cell r="AH52">
            <v>128</v>
          </cell>
          <cell r="AI52">
            <v>-19</v>
          </cell>
          <cell r="AJ52">
            <v>65</v>
          </cell>
          <cell r="AK52">
            <v>33</v>
          </cell>
          <cell r="AL52">
            <v>1738</v>
          </cell>
          <cell r="AM52">
            <v>28838</v>
          </cell>
          <cell r="AN52">
            <v>743</v>
          </cell>
          <cell r="AO52">
            <v>951</v>
          </cell>
          <cell r="AP52">
            <v>1694</v>
          </cell>
          <cell r="AQ52">
            <v>30532</v>
          </cell>
          <cell r="AR52">
            <v>4519</v>
          </cell>
          <cell r="AS52">
            <v>5414</v>
          </cell>
          <cell r="AT52">
            <v>1540</v>
          </cell>
          <cell r="AU52">
            <v>364</v>
          </cell>
          <cell r="AV52">
            <v>11837</v>
          </cell>
          <cell r="AW52">
            <v>11837</v>
          </cell>
          <cell r="AX52">
            <v>3924</v>
          </cell>
          <cell r="AY52">
            <v>43</v>
          </cell>
          <cell r="AZ52">
            <v>3967</v>
          </cell>
          <cell r="BA52">
            <v>1164</v>
          </cell>
          <cell r="BB52">
            <v>30</v>
          </cell>
          <cell r="BC52">
            <v>494</v>
          </cell>
          <cell r="BD52">
            <v>5655</v>
          </cell>
          <cell r="BE52">
            <v>17493</v>
          </cell>
          <cell r="BF52">
            <v>13039</v>
          </cell>
          <cell r="BG52">
            <v>812</v>
          </cell>
          <cell r="BH52">
            <v>12227</v>
          </cell>
          <cell r="BI52">
            <v>30532</v>
          </cell>
          <cell r="BJ52">
            <v>28997</v>
          </cell>
          <cell r="BK52">
            <v>1534</v>
          </cell>
          <cell r="BL52">
            <v>108</v>
          </cell>
          <cell r="BM52">
            <v>351</v>
          </cell>
          <cell r="BN52">
            <v>65</v>
          </cell>
          <cell r="BO52">
            <v>32</v>
          </cell>
          <cell r="BP52">
            <v>2090</v>
          </cell>
          <cell r="BQ52">
            <v>31087</v>
          </cell>
          <cell r="BR52">
            <v>747</v>
          </cell>
          <cell r="BS52">
            <v>928</v>
          </cell>
          <cell r="BT52">
            <v>1676</v>
          </cell>
          <cell r="BU52">
            <v>32763</v>
          </cell>
          <cell r="BV52">
            <v>4397</v>
          </cell>
          <cell r="BW52">
            <v>4110</v>
          </cell>
          <cell r="BX52">
            <v>1085</v>
          </cell>
          <cell r="BY52">
            <v>359</v>
          </cell>
          <cell r="BZ52">
            <v>9950</v>
          </cell>
          <cell r="CA52">
            <v>9950</v>
          </cell>
          <cell r="CB52">
            <v>4486</v>
          </cell>
          <cell r="CC52">
            <v>40</v>
          </cell>
          <cell r="CD52">
            <v>4526</v>
          </cell>
          <cell r="CE52">
            <v>1164</v>
          </cell>
          <cell r="CF52">
            <v>33</v>
          </cell>
          <cell r="CG52">
            <v>483</v>
          </cell>
          <cell r="CH52">
            <v>6206</v>
          </cell>
          <cell r="CI52">
            <v>16156</v>
          </cell>
          <cell r="CJ52">
            <v>16606</v>
          </cell>
          <cell r="CK52">
            <v>4379</v>
          </cell>
          <cell r="CL52">
            <v>12227</v>
          </cell>
          <cell r="CM52">
            <v>32763</v>
          </cell>
        </row>
        <row r="53">
          <cell r="B53">
            <v>27076</v>
          </cell>
          <cell r="C53">
            <v>1562</v>
          </cell>
          <cell r="D53">
            <v>164</v>
          </cell>
          <cell r="E53">
            <v>146</v>
          </cell>
          <cell r="F53">
            <v>66</v>
          </cell>
          <cell r="G53">
            <v>35</v>
          </cell>
          <cell r="H53">
            <v>1974</v>
          </cell>
          <cell r="I53">
            <v>29050</v>
          </cell>
          <cell r="J53">
            <v>765</v>
          </cell>
          <cell r="K53">
            <v>934</v>
          </cell>
          <cell r="L53">
            <v>1699</v>
          </cell>
          <cell r="M53">
            <v>30750</v>
          </cell>
          <cell r="N53">
            <v>4587</v>
          </cell>
          <cell r="O53">
            <v>5460</v>
          </cell>
          <cell r="P53">
            <v>1421</v>
          </cell>
          <cell r="Q53">
            <v>376</v>
          </cell>
          <cell r="R53">
            <v>11845</v>
          </cell>
          <cell r="S53">
            <v>11845</v>
          </cell>
          <cell r="T53">
            <v>3787</v>
          </cell>
          <cell r="U53">
            <v>43</v>
          </cell>
          <cell r="V53">
            <v>3830</v>
          </cell>
          <cell r="W53">
            <v>1171</v>
          </cell>
          <cell r="X53">
            <v>32</v>
          </cell>
          <cell r="Y53">
            <v>521</v>
          </cell>
          <cell r="Z53">
            <v>5555</v>
          </cell>
          <cell r="AA53">
            <v>17400</v>
          </cell>
          <cell r="AB53">
            <v>13350</v>
          </cell>
          <cell r="AC53">
            <v>956</v>
          </cell>
          <cell r="AD53">
            <v>12394</v>
          </cell>
          <cell r="AE53">
            <v>30750</v>
          </cell>
          <cell r="AF53">
            <v>27885</v>
          </cell>
          <cell r="AG53">
            <v>1540</v>
          </cell>
          <cell r="AH53">
            <v>152</v>
          </cell>
          <cell r="AI53">
            <v>273</v>
          </cell>
          <cell r="AJ53">
            <v>66</v>
          </cell>
          <cell r="AK53">
            <v>33</v>
          </cell>
          <cell r="AL53">
            <v>2063</v>
          </cell>
          <cell r="AM53">
            <v>29948</v>
          </cell>
          <cell r="AN53">
            <v>759</v>
          </cell>
          <cell r="AO53">
            <v>986</v>
          </cell>
          <cell r="AP53">
            <v>1745</v>
          </cell>
          <cell r="AQ53">
            <v>31693</v>
          </cell>
          <cell r="AR53">
            <v>4624</v>
          </cell>
          <cell r="AS53">
            <v>5418</v>
          </cell>
          <cell r="AT53">
            <v>1196</v>
          </cell>
          <cell r="AU53">
            <v>382</v>
          </cell>
          <cell r="AV53">
            <v>11619</v>
          </cell>
          <cell r="AW53">
            <v>11619</v>
          </cell>
          <cell r="AX53">
            <v>3737</v>
          </cell>
          <cell r="AY53">
            <v>44</v>
          </cell>
          <cell r="AZ53">
            <v>3781</v>
          </cell>
          <cell r="BA53">
            <v>1171</v>
          </cell>
          <cell r="BB53">
            <v>30</v>
          </cell>
          <cell r="BC53">
            <v>554</v>
          </cell>
          <cell r="BD53">
            <v>5536</v>
          </cell>
          <cell r="BE53">
            <v>17154</v>
          </cell>
          <cell r="BF53">
            <v>14539</v>
          </cell>
          <cell r="BG53">
            <v>2142</v>
          </cell>
          <cell r="BH53">
            <v>12397</v>
          </cell>
          <cell r="BI53">
            <v>31693</v>
          </cell>
          <cell r="BJ53">
            <v>25955</v>
          </cell>
          <cell r="BK53">
            <v>1541</v>
          </cell>
          <cell r="BL53">
            <v>104</v>
          </cell>
          <cell r="BM53">
            <v>379</v>
          </cell>
          <cell r="BN53">
            <v>66</v>
          </cell>
          <cell r="BO53">
            <v>30</v>
          </cell>
          <cell r="BP53">
            <v>2119</v>
          </cell>
          <cell r="BQ53">
            <v>28074</v>
          </cell>
          <cell r="BR53">
            <v>765</v>
          </cell>
          <cell r="BS53">
            <v>989</v>
          </cell>
          <cell r="BT53">
            <v>1753</v>
          </cell>
          <cell r="BU53">
            <v>29827</v>
          </cell>
          <cell r="BV53">
            <v>4679</v>
          </cell>
          <cell r="BW53">
            <v>6624</v>
          </cell>
          <cell r="BX53">
            <v>1352</v>
          </cell>
          <cell r="BY53">
            <v>385</v>
          </cell>
          <cell r="BZ53">
            <v>13040</v>
          </cell>
          <cell r="CA53">
            <v>13040</v>
          </cell>
          <cell r="CB53">
            <v>3332</v>
          </cell>
          <cell r="CC53">
            <v>43</v>
          </cell>
          <cell r="CD53">
            <v>3375</v>
          </cell>
          <cell r="CE53">
            <v>1171</v>
          </cell>
          <cell r="CF53">
            <v>30</v>
          </cell>
          <cell r="CG53">
            <v>504</v>
          </cell>
          <cell r="CH53">
            <v>5079</v>
          </cell>
          <cell r="CI53">
            <v>18119</v>
          </cell>
          <cell r="CJ53">
            <v>11708</v>
          </cell>
          <cell r="CK53">
            <v>-689</v>
          </cell>
          <cell r="CL53">
            <v>12397</v>
          </cell>
          <cell r="CM53">
            <v>29827</v>
          </cell>
        </row>
        <row r="54">
          <cell r="B54">
            <v>26839</v>
          </cell>
          <cell r="C54">
            <v>1651</v>
          </cell>
          <cell r="D54">
            <v>160</v>
          </cell>
          <cell r="E54">
            <v>353</v>
          </cell>
          <cell r="F54">
            <v>69</v>
          </cell>
          <cell r="G54">
            <v>28</v>
          </cell>
          <cell r="H54">
            <v>2261</v>
          </cell>
          <cell r="I54">
            <v>29100</v>
          </cell>
          <cell r="J54">
            <v>807</v>
          </cell>
          <cell r="K54">
            <v>885</v>
          </cell>
          <cell r="L54">
            <v>1692</v>
          </cell>
          <cell r="M54">
            <v>30792</v>
          </cell>
          <cell r="N54">
            <v>4641</v>
          </cell>
          <cell r="O54">
            <v>6081</v>
          </cell>
          <cell r="P54">
            <v>1375</v>
          </cell>
          <cell r="Q54">
            <v>397</v>
          </cell>
          <cell r="R54">
            <v>12494</v>
          </cell>
          <cell r="S54">
            <v>12494</v>
          </cell>
          <cell r="T54">
            <v>3973</v>
          </cell>
          <cell r="U54">
            <v>42</v>
          </cell>
          <cell r="V54">
            <v>4015</v>
          </cell>
          <cell r="W54">
            <v>1185</v>
          </cell>
          <cell r="X54">
            <v>33</v>
          </cell>
          <cell r="Y54">
            <v>512</v>
          </cell>
          <cell r="Z54">
            <v>5745</v>
          </cell>
          <cell r="AA54">
            <v>18239</v>
          </cell>
          <cell r="AB54">
            <v>12552</v>
          </cell>
          <cell r="AC54">
            <v>26</v>
          </cell>
          <cell r="AD54">
            <v>12527</v>
          </cell>
          <cell r="AE54">
            <v>30792</v>
          </cell>
          <cell r="AF54">
            <v>26286</v>
          </cell>
          <cell r="AG54">
            <v>1660</v>
          </cell>
          <cell r="AH54">
            <v>225</v>
          </cell>
          <cell r="AI54">
            <v>126</v>
          </cell>
          <cell r="AJ54">
            <v>68</v>
          </cell>
          <cell r="AK54">
            <v>38</v>
          </cell>
          <cell r="AL54">
            <v>2117</v>
          </cell>
          <cell r="AM54">
            <v>28403</v>
          </cell>
          <cell r="AN54">
            <v>1107</v>
          </cell>
          <cell r="AO54">
            <v>836</v>
          </cell>
          <cell r="AP54">
            <v>1943</v>
          </cell>
          <cell r="AQ54">
            <v>30347</v>
          </cell>
          <cell r="AR54">
            <v>4691</v>
          </cell>
          <cell r="AS54">
            <v>5345</v>
          </cell>
          <cell r="AT54">
            <v>1557</v>
          </cell>
          <cell r="AU54">
            <v>387</v>
          </cell>
          <cell r="AV54">
            <v>11980</v>
          </cell>
          <cell r="AW54">
            <v>11980</v>
          </cell>
          <cell r="AX54">
            <v>3823</v>
          </cell>
          <cell r="AY54">
            <v>44</v>
          </cell>
          <cell r="AZ54">
            <v>3867</v>
          </cell>
          <cell r="BA54">
            <v>1183</v>
          </cell>
          <cell r="BB54">
            <v>37</v>
          </cell>
          <cell r="BC54">
            <v>497</v>
          </cell>
          <cell r="BD54">
            <v>5584</v>
          </cell>
          <cell r="BE54">
            <v>17564</v>
          </cell>
          <cell r="BF54">
            <v>12783</v>
          </cell>
          <cell r="BG54">
            <v>241</v>
          </cell>
          <cell r="BH54">
            <v>12542</v>
          </cell>
          <cell r="BI54">
            <v>30347</v>
          </cell>
          <cell r="BJ54">
            <v>25504</v>
          </cell>
          <cell r="BK54">
            <v>1662</v>
          </cell>
          <cell r="BL54">
            <v>388</v>
          </cell>
          <cell r="BM54">
            <v>-529</v>
          </cell>
          <cell r="BN54">
            <v>68</v>
          </cell>
          <cell r="BO54">
            <v>39</v>
          </cell>
          <cell r="BP54">
            <v>1628</v>
          </cell>
          <cell r="BQ54">
            <v>27132</v>
          </cell>
          <cell r="BR54">
            <v>1097</v>
          </cell>
          <cell r="BS54">
            <v>893</v>
          </cell>
          <cell r="BT54">
            <v>1989</v>
          </cell>
          <cell r="BU54">
            <v>29122</v>
          </cell>
          <cell r="BV54">
            <v>4782</v>
          </cell>
          <cell r="BW54">
            <v>3741</v>
          </cell>
          <cell r="BX54">
            <v>1523</v>
          </cell>
          <cell r="BY54">
            <v>375</v>
          </cell>
          <cell r="BZ54">
            <v>10421</v>
          </cell>
          <cell r="CA54">
            <v>10421</v>
          </cell>
          <cell r="CB54">
            <v>3501</v>
          </cell>
          <cell r="CC54">
            <v>46</v>
          </cell>
          <cell r="CD54">
            <v>3547</v>
          </cell>
          <cell r="CE54">
            <v>1183</v>
          </cell>
          <cell r="CF54">
            <v>37</v>
          </cell>
          <cell r="CG54">
            <v>630</v>
          </cell>
          <cell r="CH54">
            <v>5398</v>
          </cell>
          <cell r="CI54">
            <v>15818</v>
          </cell>
          <cell r="CJ54">
            <v>13304</v>
          </cell>
          <cell r="CK54">
            <v>761</v>
          </cell>
          <cell r="CL54">
            <v>12542</v>
          </cell>
          <cell r="CM54">
            <v>29122</v>
          </cell>
        </row>
        <row r="55">
          <cell r="B55">
            <v>27297</v>
          </cell>
          <cell r="C55">
            <v>1805</v>
          </cell>
          <cell r="D55">
            <v>202</v>
          </cell>
          <cell r="E55">
            <v>436</v>
          </cell>
          <cell r="F55">
            <v>72</v>
          </cell>
          <cell r="G55">
            <v>20</v>
          </cell>
          <cell r="H55">
            <v>2535</v>
          </cell>
          <cell r="I55">
            <v>29832</v>
          </cell>
          <cell r="J55">
            <v>854</v>
          </cell>
          <cell r="K55">
            <v>899</v>
          </cell>
          <cell r="L55">
            <v>1753</v>
          </cell>
          <cell r="M55">
            <v>31586</v>
          </cell>
          <cell r="N55">
            <v>4859</v>
          </cell>
          <cell r="O55">
            <v>6431</v>
          </cell>
          <cell r="P55">
            <v>1374</v>
          </cell>
          <cell r="Q55">
            <v>419</v>
          </cell>
          <cell r="R55">
            <v>13083</v>
          </cell>
          <cell r="S55">
            <v>13083</v>
          </cell>
          <cell r="T55">
            <v>4465</v>
          </cell>
          <cell r="U55">
            <v>43</v>
          </cell>
          <cell r="V55">
            <v>4508</v>
          </cell>
          <cell r="W55">
            <v>1201</v>
          </cell>
          <cell r="X55">
            <v>31</v>
          </cell>
          <cell r="Y55">
            <v>519</v>
          </cell>
          <cell r="Z55">
            <v>6260</v>
          </cell>
          <cell r="AA55">
            <v>19342</v>
          </cell>
          <cell r="AB55">
            <v>12243</v>
          </cell>
          <cell r="AC55">
            <v>-402</v>
          </cell>
          <cell r="AD55">
            <v>12645</v>
          </cell>
          <cell r="AE55">
            <v>31586</v>
          </cell>
          <cell r="AF55">
            <v>26827</v>
          </cell>
          <cell r="AG55">
            <v>1782</v>
          </cell>
          <cell r="AH55">
            <v>138</v>
          </cell>
          <cell r="AI55">
            <v>656</v>
          </cell>
          <cell r="AJ55">
            <v>73</v>
          </cell>
          <cell r="AK55">
            <v>10</v>
          </cell>
          <cell r="AL55">
            <v>2658</v>
          </cell>
          <cell r="AM55">
            <v>29485</v>
          </cell>
          <cell r="AN55">
            <v>862</v>
          </cell>
          <cell r="AO55">
            <v>907</v>
          </cell>
          <cell r="AP55">
            <v>1768</v>
          </cell>
          <cell r="AQ55">
            <v>31254</v>
          </cell>
          <cell r="AR55">
            <v>4710</v>
          </cell>
          <cell r="AS55">
            <v>8110</v>
          </cell>
          <cell r="AT55">
            <v>1290</v>
          </cell>
          <cell r="AU55">
            <v>426</v>
          </cell>
          <cell r="AV55">
            <v>14536</v>
          </cell>
          <cell r="AW55">
            <v>14536</v>
          </cell>
          <cell r="AX55">
            <v>4554</v>
          </cell>
          <cell r="AY55">
            <v>41</v>
          </cell>
          <cell r="AZ55">
            <v>4595</v>
          </cell>
          <cell r="BA55">
            <v>1204</v>
          </cell>
          <cell r="BB55">
            <v>31</v>
          </cell>
          <cell r="BC55">
            <v>503</v>
          </cell>
          <cell r="BD55">
            <v>6332</v>
          </cell>
          <cell r="BE55">
            <v>20869</v>
          </cell>
          <cell r="BF55">
            <v>10385</v>
          </cell>
          <cell r="BG55">
            <v>-2246</v>
          </cell>
          <cell r="BH55">
            <v>12631</v>
          </cell>
          <cell r="BI55">
            <v>31254</v>
          </cell>
          <cell r="BJ55">
            <v>28197</v>
          </cell>
          <cell r="BK55">
            <v>1773</v>
          </cell>
          <cell r="BL55">
            <v>100</v>
          </cell>
          <cell r="BM55">
            <v>863</v>
          </cell>
          <cell r="BN55">
            <v>73</v>
          </cell>
          <cell r="BO55">
            <v>14</v>
          </cell>
          <cell r="BP55">
            <v>2822</v>
          </cell>
          <cell r="BQ55">
            <v>31020</v>
          </cell>
          <cell r="BR55">
            <v>858</v>
          </cell>
          <cell r="BS55">
            <v>864</v>
          </cell>
          <cell r="BT55">
            <v>1721</v>
          </cell>
          <cell r="BU55">
            <v>32741</v>
          </cell>
          <cell r="BV55">
            <v>4688</v>
          </cell>
          <cell r="BW55">
            <v>10955</v>
          </cell>
          <cell r="BX55">
            <v>1628</v>
          </cell>
          <cell r="BY55">
            <v>447</v>
          </cell>
          <cell r="BZ55">
            <v>17719</v>
          </cell>
          <cell r="CA55">
            <v>17719</v>
          </cell>
          <cell r="CB55">
            <v>4781</v>
          </cell>
          <cell r="CC55">
            <v>41</v>
          </cell>
          <cell r="CD55">
            <v>4822</v>
          </cell>
          <cell r="CE55">
            <v>1204</v>
          </cell>
          <cell r="CF55">
            <v>28</v>
          </cell>
          <cell r="CG55">
            <v>413</v>
          </cell>
          <cell r="CH55">
            <v>6466</v>
          </cell>
          <cell r="CI55">
            <v>24184</v>
          </cell>
          <cell r="CJ55">
            <v>8557</v>
          </cell>
          <cell r="CK55">
            <v>-4074</v>
          </cell>
          <cell r="CL55">
            <v>12631</v>
          </cell>
          <cell r="CM55">
            <v>32741</v>
          </cell>
        </row>
        <row r="56">
          <cell r="B56">
            <v>28894</v>
          </cell>
          <cell r="C56">
            <v>1994</v>
          </cell>
          <cell r="D56">
            <v>250</v>
          </cell>
          <cell r="E56">
            <v>482</v>
          </cell>
          <cell r="F56">
            <v>75</v>
          </cell>
          <cell r="G56">
            <v>15</v>
          </cell>
          <cell r="H56">
            <v>2816</v>
          </cell>
          <cell r="I56">
            <v>31709</v>
          </cell>
          <cell r="J56">
            <v>889</v>
          </cell>
          <cell r="K56">
            <v>1013</v>
          </cell>
          <cell r="L56">
            <v>1902</v>
          </cell>
          <cell r="M56">
            <v>33612</v>
          </cell>
          <cell r="N56">
            <v>5193</v>
          </cell>
          <cell r="O56">
            <v>6278</v>
          </cell>
          <cell r="P56">
            <v>1454</v>
          </cell>
          <cell r="Q56">
            <v>436</v>
          </cell>
          <cell r="R56">
            <v>13362</v>
          </cell>
          <cell r="S56">
            <v>13362</v>
          </cell>
          <cell r="T56">
            <v>5138</v>
          </cell>
          <cell r="U56">
            <v>45</v>
          </cell>
          <cell r="V56">
            <v>5184</v>
          </cell>
          <cell r="W56">
            <v>1215</v>
          </cell>
          <cell r="X56">
            <v>31</v>
          </cell>
          <cell r="Y56">
            <v>554</v>
          </cell>
          <cell r="Z56">
            <v>6984</v>
          </cell>
          <cell r="AA56">
            <v>20345</v>
          </cell>
          <cell r="AB56">
            <v>13266</v>
          </cell>
          <cell r="AC56">
            <v>487</v>
          </cell>
          <cell r="AD56">
            <v>12779</v>
          </cell>
          <cell r="AE56">
            <v>33612</v>
          </cell>
          <cell r="AF56">
            <v>28991</v>
          </cell>
          <cell r="AG56">
            <v>2016</v>
          </cell>
          <cell r="AH56">
            <v>210</v>
          </cell>
          <cell r="AI56">
            <v>776</v>
          </cell>
          <cell r="AJ56">
            <v>75</v>
          </cell>
          <cell r="AK56">
            <v>16</v>
          </cell>
          <cell r="AL56">
            <v>3093</v>
          </cell>
          <cell r="AM56">
            <v>32084</v>
          </cell>
          <cell r="AN56">
            <v>894</v>
          </cell>
          <cell r="AO56">
            <v>964</v>
          </cell>
          <cell r="AP56">
            <v>1857</v>
          </cell>
          <cell r="AQ56">
            <v>33942</v>
          </cell>
          <cell r="AR56">
            <v>5256</v>
          </cell>
          <cell r="AS56">
            <v>5734</v>
          </cell>
          <cell r="AT56">
            <v>1389</v>
          </cell>
          <cell r="AU56">
            <v>442</v>
          </cell>
          <cell r="AV56">
            <v>12821</v>
          </cell>
          <cell r="AW56">
            <v>12821</v>
          </cell>
          <cell r="AX56">
            <v>5041</v>
          </cell>
          <cell r="AY56">
            <v>45</v>
          </cell>
          <cell r="AZ56">
            <v>5086</v>
          </cell>
          <cell r="BA56">
            <v>1216</v>
          </cell>
          <cell r="BB56">
            <v>28</v>
          </cell>
          <cell r="BC56">
            <v>548</v>
          </cell>
          <cell r="BD56">
            <v>6878</v>
          </cell>
          <cell r="BE56">
            <v>19699</v>
          </cell>
          <cell r="BF56">
            <v>14242</v>
          </cell>
          <cell r="BG56">
            <v>1466</v>
          </cell>
          <cell r="BH56">
            <v>12776</v>
          </cell>
          <cell r="BI56">
            <v>33942</v>
          </cell>
          <cell r="BJ56">
            <v>30495</v>
          </cell>
          <cell r="BK56">
            <v>2022</v>
          </cell>
          <cell r="BL56">
            <v>184</v>
          </cell>
          <cell r="BM56">
            <v>1104</v>
          </cell>
          <cell r="BN56">
            <v>75</v>
          </cell>
          <cell r="BO56">
            <v>14</v>
          </cell>
          <cell r="BP56">
            <v>3399</v>
          </cell>
          <cell r="BQ56">
            <v>33894</v>
          </cell>
          <cell r="BR56">
            <v>898</v>
          </cell>
          <cell r="BS56">
            <v>933</v>
          </cell>
          <cell r="BT56">
            <v>1832</v>
          </cell>
          <cell r="BU56">
            <v>35726</v>
          </cell>
          <cell r="BV56">
            <v>5133</v>
          </cell>
          <cell r="BW56">
            <v>3369</v>
          </cell>
          <cell r="BX56">
            <v>892</v>
          </cell>
          <cell r="BY56">
            <v>429</v>
          </cell>
          <cell r="BZ56">
            <v>9823</v>
          </cell>
          <cell r="CA56">
            <v>9823</v>
          </cell>
          <cell r="CB56">
            <v>5732</v>
          </cell>
          <cell r="CC56">
            <v>43</v>
          </cell>
          <cell r="CD56">
            <v>5775</v>
          </cell>
          <cell r="CE56">
            <v>1216</v>
          </cell>
          <cell r="CF56">
            <v>32</v>
          </cell>
          <cell r="CG56">
            <v>533</v>
          </cell>
          <cell r="CH56">
            <v>7556</v>
          </cell>
          <cell r="CI56">
            <v>17378</v>
          </cell>
          <cell r="CJ56">
            <v>18347</v>
          </cell>
          <cell r="CK56">
            <v>5571</v>
          </cell>
          <cell r="CL56">
            <v>12776</v>
          </cell>
          <cell r="CM56">
            <v>35726</v>
          </cell>
        </row>
        <row r="57">
          <cell r="B57">
            <v>31019</v>
          </cell>
          <cell r="C57">
            <v>2192</v>
          </cell>
          <cell r="D57">
            <v>286</v>
          </cell>
          <cell r="E57">
            <v>660</v>
          </cell>
          <cell r="F57">
            <v>76</v>
          </cell>
          <cell r="G57">
            <v>16</v>
          </cell>
          <cell r="H57">
            <v>3230</v>
          </cell>
          <cell r="I57">
            <v>34248</v>
          </cell>
          <cell r="J57">
            <v>877</v>
          </cell>
          <cell r="K57">
            <v>1108</v>
          </cell>
          <cell r="L57">
            <v>1985</v>
          </cell>
          <cell r="M57">
            <v>36233</v>
          </cell>
          <cell r="N57">
            <v>5610</v>
          </cell>
          <cell r="O57">
            <v>5946</v>
          </cell>
          <cell r="P57">
            <v>1498</v>
          </cell>
          <cell r="Q57">
            <v>455</v>
          </cell>
          <cell r="R57">
            <v>13509</v>
          </cell>
          <cell r="S57">
            <v>13509</v>
          </cell>
          <cell r="T57">
            <v>5668</v>
          </cell>
          <cell r="U57">
            <v>48</v>
          </cell>
          <cell r="V57">
            <v>5716</v>
          </cell>
          <cell r="W57">
            <v>1225</v>
          </cell>
          <cell r="X57">
            <v>32</v>
          </cell>
          <cell r="Y57">
            <v>598</v>
          </cell>
          <cell r="Z57">
            <v>7571</v>
          </cell>
          <cell r="AA57">
            <v>21080</v>
          </cell>
          <cell r="AB57">
            <v>15153</v>
          </cell>
          <cell r="AC57">
            <v>2197</v>
          </cell>
          <cell r="AD57">
            <v>12956</v>
          </cell>
          <cell r="AE57">
            <v>36233</v>
          </cell>
          <cell r="AF57">
            <v>31319</v>
          </cell>
          <cell r="AG57">
            <v>2183</v>
          </cell>
          <cell r="AH57">
            <v>433</v>
          </cell>
          <cell r="AI57">
            <v>-260</v>
          </cell>
          <cell r="AJ57">
            <v>76</v>
          </cell>
          <cell r="AK57">
            <v>17</v>
          </cell>
          <cell r="AL57">
            <v>2448</v>
          </cell>
          <cell r="AM57">
            <v>33767</v>
          </cell>
          <cell r="AN57">
            <v>875</v>
          </cell>
          <cell r="AO57">
            <v>1133</v>
          </cell>
          <cell r="AP57">
            <v>2008</v>
          </cell>
          <cell r="AQ57">
            <v>35776</v>
          </cell>
          <cell r="AR57">
            <v>5668</v>
          </cell>
          <cell r="AS57">
            <v>5804</v>
          </cell>
          <cell r="AT57">
            <v>1546</v>
          </cell>
          <cell r="AU57">
            <v>446</v>
          </cell>
          <cell r="AV57">
            <v>13464</v>
          </cell>
          <cell r="AW57">
            <v>13464</v>
          </cell>
          <cell r="AX57">
            <v>5762</v>
          </cell>
          <cell r="AY57">
            <v>51</v>
          </cell>
          <cell r="AZ57">
            <v>5813</v>
          </cell>
          <cell r="BA57">
            <v>1225</v>
          </cell>
          <cell r="BB57">
            <v>31</v>
          </cell>
          <cell r="BC57">
            <v>625</v>
          </cell>
          <cell r="BD57">
            <v>7694</v>
          </cell>
          <cell r="BE57">
            <v>21158</v>
          </cell>
          <cell r="BF57">
            <v>14618</v>
          </cell>
          <cell r="BG57">
            <v>1664</v>
          </cell>
          <cell r="BH57">
            <v>12954</v>
          </cell>
          <cell r="BI57">
            <v>35776</v>
          </cell>
          <cell r="BJ57">
            <v>29682</v>
          </cell>
          <cell r="BK57">
            <v>2185</v>
          </cell>
          <cell r="BL57">
            <v>295</v>
          </cell>
          <cell r="BM57">
            <v>-151</v>
          </cell>
          <cell r="BN57">
            <v>76</v>
          </cell>
          <cell r="BO57">
            <v>13</v>
          </cell>
          <cell r="BP57">
            <v>2419</v>
          </cell>
          <cell r="BQ57">
            <v>32101</v>
          </cell>
          <cell r="BR57">
            <v>883</v>
          </cell>
          <cell r="BS57">
            <v>1141</v>
          </cell>
          <cell r="BT57">
            <v>2024</v>
          </cell>
          <cell r="BU57">
            <v>34125</v>
          </cell>
          <cell r="BV57">
            <v>5705</v>
          </cell>
          <cell r="BW57">
            <v>7992</v>
          </cell>
          <cell r="BX57">
            <v>1721</v>
          </cell>
          <cell r="BY57">
            <v>446</v>
          </cell>
          <cell r="BZ57">
            <v>15863</v>
          </cell>
          <cell r="CA57">
            <v>15863</v>
          </cell>
          <cell r="CB57">
            <v>5188</v>
          </cell>
          <cell r="CC57">
            <v>50</v>
          </cell>
          <cell r="CD57">
            <v>5238</v>
          </cell>
          <cell r="CE57">
            <v>1225</v>
          </cell>
          <cell r="CF57">
            <v>29</v>
          </cell>
          <cell r="CG57">
            <v>576</v>
          </cell>
          <cell r="CH57">
            <v>7068</v>
          </cell>
          <cell r="CI57">
            <v>22931</v>
          </cell>
          <cell r="CJ57">
            <v>11194</v>
          </cell>
          <cell r="CK57">
            <v>-1760</v>
          </cell>
          <cell r="CL57">
            <v>12954</v>
          </cell>
          <cell r="CM57">
            <v>34125</v>
          </cell>
        </row>
        <row r="58">
          <cell r="B58">
            <v>32307</v>
          </cell>
          <cell r="C58">
            <v>2369</v>
          </cell>
          <cell r="D58">
            <v>296</v>
          </cell>
          <cell r="E58">
            <v>852</v>
          </cell>
          <cell r="F58">
            <v>76</v>
          </cell>
          <cell r="G58">
            <v>20</v>
          </cell>
          <cell r="H58">
            <v>3613</v>
          </cell>
          <cell r="I58">
            <v>35920</v>
          </cell>
          <cell r="J58">
            <v>808</v>
          </cell>
          <cell r="K58">
            <v>1086</v>
          </cell>
          <cell r="L58">
            <v>1894</v>
          </cell>
          <cell r="M58">
            <v>37814</v>
          </cell>
          <cell r="N58">
            <v>6004</v>
          </cell>
          <cell r="O58">
            <v>5874</v>
          </cell>
          <cell r="P58">
            <v>1479</v>
          </cell>
          <cell r="Q58">
            <v>476</v>
          </cell>
          <cell r="R58">
            <v>13832</v>
          </cell>
          <cell r="S58">
            <v>13832</v>
          </cell>
          <cell r="T58">
            <v>5750</v>
          </cell>
          <cell r="U58">
            <v>48</v>
          </cell>
          <cell r="V58">
            <v>5797</v>
          </cell>
          <cell r="W58">
            <v>1235</v>
          </cell>
          <cell r="X58">
            <v>35</v>
          </cell>
          <cell r="Y58">
            <v>614</v>
          </cell>
          <cell r="Z58">
            <v>7682</v>
          </cell>
          <cell r="AA58">
            <v>21514</v>
          </cell>
          <cell r="AB58">
            <v>16299</v>
          </cell>
          <cell r="AC58">
            <v>3124</v>
          </cell>
          <cell r="AD58">
            <v>13175</v>
          </cell>
          <cell r="AE58">
            <v>37814</v>
          </cell>
          <cell r="AF58">
            <v>32213</v>
          </cell>
          <cell r="AG58">
            <v>2356</v>
          </cell>
          <cell r="AH58">
            <v>166</v>
          </cell>
          <cell r="AI58">
            <v>1720</v>
          </cell>
          <cell r="AJ58">
            <v>76</v>
          </cell>
          <cell r="AK58">
            <v>20</v>
          </cell>
          <cell r="AL58">
            <v>4339</v>
          </cell>
          <cell r="AM58">
            <v>36552</v>
          </cell>
          <cell r="AN58">
            <v>838</v>
          </cell>
          <cell r="AO58">
            <v>1233</v>
          </cell>
          <cell r="AP58">
            <v>2070</v>
          </cell>
          <cell r="AQ58">
            <v>38622</v>
          </cell>
          <cell r="AR58">
            <v>5870</v>
          </cell>
          <cell r="AS58">
            <v>5775</v>
          </cell>
          <cell r="AT58">
            <v>1598</v>
          </cell>
          <cell r="AU58">
            <v>476</v>
          </cell>
          <cell r="AV58">
            <v>13719</v>
          </cell>
          <cell r="AW58">
            <v>13719</v>
          </cell>
          <cell r="AX58">
            <v>5874</v>
          </cell>
          <cell r="AY58">
            <v>46</v>
          </cell>
          <cell r="AZ58">
            <v>5920</v>
          </cell>
          <cell r="BA58">
            <v>1232</v>
          </cell>
          <cell r="BB58">
            <v>41</v>
          </cell>
          <cell r="BC58">
            <v>603</v>
          </cell>
          <cell r="BD58">
            <v>7796</v>
          </cell>
          <cell r="BE58">
            <v>21514</v>
          </cell>
          <cell r="BF58">
            <v>17108</v>
          </cell>
          <cell r="BG58">
            <v>3944</v>
          </cell>
          <cell r="BH58">
            <v>13164</v>
          </cell>
          <cell r="BI58">
            <v>38622</v>
          </cell>
          <cell r="BJ58">
            <v>30596</v>
          </cell>
          <cell r="BK58">
            <v>2354</v>
          </cell>
          <cell r="BL58">
            <v>286</v>
          </cell>
          <cell r="BM58">
            <v>1079</v>
          </cell>
          <cell r="BN58">
            <v>76</v>
          </cell>
          <cell r="BO58">
            <v>21</v>
          </cell>
          <cell r="BP58">
            <v>3817</v>
          </cell>
          <cell r="BQ58">
            <v>34413</v>
          </cell>
          <cell r="BR58">
            <v>830</v>
          </cell>
          <cell r="BS58">
            <v>1271</v>
          </cell>
          <cell r="BT58">
            <v>2101</v>
          </cell>
          <cell r="BU58">
            <v>36514</v>
          </cell>
          <cell r="BV58">
            <v>5984</v>
          </cell>
          <cell r="BW58">
            <v>3427</v>
          </cell>
          <cell r="BX58">
            <v>1623</v>
          </cell>
          <cell r="BY58">
            <v>472</v>
          </cell>
          <cell r="BZ58">
            <v>11507</v>
          </cell>
          <cell r="CA58">
            <v>11507</v>
          </cell>
          <cell r="CB58">
            <v>5338</v>
          </cell>
          <cell r="CC58">
            <v>49</v>
          </cell>
          <cell r="CD58">
            <v>5387</v>
          </cell>
          <cell r="CE58">
            <v>1232</v>
          </cell>
          <cell r="CF58">
            <v>41</v>
          </cell>
          <cell r="CG58">
            <v>725</v>
          </cell>
          <cell r="CH58">
            <v>7386</v>
          </cell>
          <cell r="CI58">
            <v>18892</v>
          </cell>
          <cell r="CJ58">
            <v>17621</v>
          </cell>
          <cell r="CK58">
            <v>4457</v>
          </cell>
          <cell r="CL58">
            <v>13164</v>
          </cell>
          <cell r="CM58">
            <v>36514</v>
          </cell>
        </row>
        <row r="59">
          <cell r="B59">
            <v>32620</v>
          </cell>
          <cell r="C59">
            <v>2487</v>
          </cell>
          <cell r="D59">
            <v>279</v>
          </cell>
          <cell r="E59">
            <v>977</v>
          </cell>
          <cell r="F59">
            <v>75</v>
          </cell>
          <cell r="G59">
            <v>20</v>
          </cell>
          <cell r="H59">
            <v>3839</v>
          </cell>
          <cell r="I59">
            <v>36459</v>
          </cell>
          <cell r="J59">
            <v>716</v>
          </cell>
          <cell r="K59">
            <v>988</v>
          </cell>
          <cell r="L59">
            <v>1704</v>
          </cell>
          <cell r="M59">
            <v>38163</v>
          </cell>
          <cell r="N59">
            <v>6228</v>
          </cell>
          <cell r="O59">
            <v>6246</v>
          </cell>
          <cell r="P59">
            <v>1231</v>
          </cell>
          <cell r="Q59">
            <v>508</v>
          </cell>
          <cell r="R59">
            <v>14213</v>
          </cell>
          <cell r="S59">
            <v>14213</v>
          </cell>
          <cell r="T59">
            <v>5440</v>
          </cell>
          <cell r="U59">
            <v>48</v>
          </cell>
          <cell r="V59">
            <v>5488</v>
          </cell>
          <cell r="W59">
            <v>1246</v>
          </cell>
          <cell r="X59">
            <v>36</v>
          </cell>
          <cell r="Y59">
            <v>318</v>
          </cell>
          <cell r="Z59">
            <v>7087</v>
          </cell>
          <cell r="AA59">
            <v>21300</v>
          </cell>
          <cell r="AB59">
            <v>16862</v>
          </cell>
          <cell r="AC59">
            <v>3455</v>
          </cell>
          <cell r="AD59">
            <v>13407</v>
          </cell>
          <cell r="AE59">
            <v>38163</v>
          </cell>
          <cell r="AF59">
            <v>33089</v>
          </cell>
          <cell r="AG59">
            <v>2514</v>
          </cell>
          <cell r="AH59">
            <v>321</v>
          </cell>
          <cell r="AI59">
            <v>787</v>
          </cell>
          <cell r="AJ59">
            <v>75</v>
          </cell>
          <cell r="AK59">
            <v>21</v>
          </cell>
          <cell r="AL59">
            <v>3718</v>
          </cell>
          <cell r="AM59">
            <v>36807</v>
          </cell>
          <cell r="AN59">
            <v>693</v>
          </cell>
          <cell r="AO59">
            <v>811</v>
          </cell>
          <cell r="AP59">
            <v>1504</v>
          </cell>
          <cell r="AQ59">
            <v>38311</v>
          </cell>
          <cell r="AR59">
            <v>6335</v>
          </cell>
          <cell r="AS59">
            <v>6585</v>
          </cell>
          <cell r="AT59">
            <v>1145</v>
          </cell>
          <cell r="AU59">
            <v>522</v>
          </cell>
          <cell r="AV59">
            <v>14588</v>
          </cell>
          <cell r="AW59">
            <v>14588</v>
          </cell>
          <cell r="AX59">
            <v>5472</v>
          </cell>
          <cell r="AY59">
            <v>47</v>
          </cell>
          <cell r="AZ59">
            <v>5519</v>
          </cell>
          <cell r="BA59">
            <v>1247</v>
          </cell>
          <cell r="BB59">
            <v>32</v>
          </cell>
          <cell r="BC59">
            <v>324</v>
          </cell>
          <cell r="BD59">
            <v>7121</v>
          </cell>
          <cell r="BE59">
            <v>21709</v>
          </cell>
          <cell r="BF59">
            <v>16602</v>
          </cell>
          <cell r="BG59">
            <v>3181</v>
          </cell>
          <cell r="BH59">
            <v>13421</v>
          </cell>
          <cell r="BI59">
            <v>38311</v>
          </cell>
          <cell r="BJ59">
            <v>34590</v>
          </cell>
          <cell r="BK59">
            <v>2502</v>
          </cell>
          <cell r="BL59">
            <v>235</v>
          </cell>
          <cell r="BM59">
            <v>1007</v>
          </cell>
          <cell r="BN59">
            <v>75</v>
          </cell>
          <cell r="BO59">
            <v>24</v>
          </cell>
          <cell r="BP59">
            <v>3843</v>
          </cell>
          <cell r="BQ59">
            <v>38433</v>
          </cell>
          <cell r="BR59">
            <v>690</v>
          </cell>
          <cell r="BS59">
            <v>786</v>
          </cell>
          <cell r="BT59">
            <v>1476</v>
          </cell>
          <cell r="BU59">
            <v>39908</v>
          </cell>
          <cell r="BV59">
            <v>6315</v>
          </cell>
          <cell r="BW59">
            <v>9802</v>
          </cell>
          <cell r="BX59">
            <v>1462</v>
          </cell>
          <cell r="BY59">
            <v>545</v>
          </cell>
          <cell r="BZ59">
            <v>18124</v>
          </cell>
          <cell r="CA59">
            <v>18124</v>
          </cell>
          <cell r="CB59">
            <v>5775</v>
          </cell>
          <cell r="CC59">
            <v>47</v>
          </cell>
          <cell r="CD59">
            <v>5822</v>
          </cell>
          <cell r="CE59">
            <v>1247</v>
          </cell>
          <cell r="CF59">
            <v>29</v>
          </cell>
          <cell r="CG59">
            <v>276</v>
          </cell>
          <cell r="CH59">
            <v>7373</v>
          </cell>
          <cell r="CI59">
            <v>25497</v>
          </cell>
          <cell r="CJ59">
            <v>14411</v>
          </cell>
          <cell r="CK59">
            <v>990</v>
          </cell>
          <cell r="CL59">
            <v>13421</v>
          </cell>
          <cell r="CM59">
            <v>39908</v>
          </cell>
        </row>
        <row r="60">
          <cell r="B60">
            <v>32103</v>
          </cell>
          <cell r="C60">
            <v>2509</v>
          </cell>
          <cell r="D60">
            <v>268</v>
          </cell>
          <cell r="E60">
            <v>991</v>
          </cell>
          <cell r="F60">
            <v>75</v>
          </cell>
          <cell r="G60">
            <v>20</v>
          </cell>
          <cell r="H60">
            <v>3863</v>
          </cell>
          <cell r="I60">
            <v>35966</v>
          </cell>
          <cell r="J60">
            <v>645</v>
          </cell>
          <cell r="K60">
            <v>899</v>
          </cell>
          <cell r="L60">
            <v>1544</v>
          </cell>
          <cell r="M60">
            <v>37510</v>
          </cell>
          <cell r="N60">
            <v>6202</v>
          </cell>
          <cell r="O60">
            <v>6316</v>
          </cell>
          <cell r="P60">
            <v>1162</v>
          </cell>
          <cell r="Q60">
            <v>568</v>
          </cell>
          <cell r="R60">
            <v>14248</v>
          </cell>
          <cell r="S60">
            <v>14248</v>
          </cell>
          <cell r="T60">
            <v>4985</v>
          </cell>
          <cell r="U60">
            <v>49</v>
          </cell>
          <cell r="V60">
            <v>5034</v>
          </cell>
          <cell r="W60">
            <v>1252</v>
          </cell>
          <cell r="X60">
            <v>34</v>
          </cell>
          <cell r="Y60">
            <v>301</v>
          </cell>
          <cell r="Z60">
            <v>6621</v>
          </cell>
          <cell r="AA60">
            <v>20869</v>
          </cell>
          <cell r="AB60">
            <v>16641</v>
          </cell>
          <cell r="AC60">
            <v>3013</v>
          </cell>
          <cell r="AD60">
            <v>13628</v>
          </cell>
          <cell r="AE60">
            <v>37510</v>
          </cell>
          <cell r="AF60">
            <v>31575</v>
          </cell>
          <cell r="AG60">
            <v>2513</v>
          </cell>
          <cell r="AH60">
            <v>283</v>
          </cell>
          <cell r="AI60">
            <v>741</v>
          </cell>
          <cell r="AJ60">
            <v>75</v>
          </cell>
          <cell r="AK60">
            <v>21</v>
          </cell>
          <cell r="AL60">
            <v>3634</v>
          </cell>
          <cell r="AM60">
            <v>35209</v>
          </cell>
          <cell r="AN60">
            <v>635</v>
          </cell>
          <cell r="AO60">
            <v>966</v>
          </cell>
          <cell r="AP60">
            <v>1601</v>
          </cell>
          <cell r="AQ60">
            <v>36810</v>
          </cell>
          <cell r="AR60">
            <v>6292</v>
          </cell>
          <cell r="AS60">
            <v>6027</v>
          </cell>
          <cell r="AT60">
            <v>1178</v>
          </cell>
          <cell r="AU60">
            <v>530</v>
          </cell>
          <cell r="AV60">
            <v>14028</v>
          </cell>
          <cell r="AW60">
            <v>14028</v>
          </cell>
          <cell r="AX60">
            <v>4754</v>
          </cell>
          <cell r="AY60">
            <v>50</v>
          </cell>
          <cell r="AZ60">
            <v>4804</v>
          </cell>
          <cell r="BA60">
            <v>1253</v>
          </cell>
          <cell r="BB60">
            <v>36</v>
          </cell>
          <cell r="BC60">
            <v>521</v>
          </cell>
          <cell r="BD60">
            <v>6615</v>
          </cell>
          <cell r="BE60">
            <v>20643</v>
          </cell>
          <cell r="BF60">
            <v>16167</v>
          </cell>
          <cell r="BG60">
            <v>2536</v>
          </cell>
          <cell r="BH60">
            <v>13631</v>
          </cell>
          <cell r="BI60">
            <v>36810</v>
          </cell>
          <cell r="BJ60">
            <v>33324</v>
          </cell>
          <cell r="BK60">
            <v>2522</v>
          </cell>
          <cell r="BL60">
            <v>262</v>
          </cell>
          <cell r="BM60">
            <v>1046</v>
          </cell>
          <cell r="BN60">
            <v>75</v>
          </cell>
          <cell r="BO60">
            <v>19</v>
          </cell>
          <cell r="BP60">
            <v>3924</v>
          </cell>
          <cell r="BQ60">
            <v>37248</v>
          </cell>
          <cell r="BR60">
            <v>638</v>
          </cell>
          <cell r="BS60">
            <v>914</v>
          </cell>
          <cell r="BT60">
            <v>1552</v>
          </cell>
          <cell r="BU60">
            <v>38801</v>
          </cell>
          <cell r="BV60">
            <v>6174</v>
          </cell>
          <cell r="BW60">
            <v>3187</v>
          </cell>
          <cell r="BX60">
            <v>612</v>
          </cell>
          <cell r="BY60">
            <v>511</v>
          </cell>
          <cell r="BZ60">
            <v>10484</v>
          </cell>
          <cell r="CA60">
            <v>10484</v>
          </cell>
          <cell r="CB60">
            <v>5350</v>
          </cell>
          <cell r="CC60">
            <v>49</v>
          </cell>
          <cell r="CD60">
            <v>5399</v>
          </cell>
          <cell r="CE60">
            <v>1253</v>
          </cell>
          <cell r="CF60">
            <v>42</v>
          </cell>
          <cell r="CG60">
            <v>502</v>
          </cell>
          <cell r="CH60">
            <v>7196</v>
          </cell>
          <cell r="CI60">
            <v>17680</v>
          </cell>
          <cell r="CJ60">
            <v>21121</v>
          </cell>
          <cell r="CK60">
            <v>7490</v>
          </cell>
          <cell r="CL60">
            <v>13631</v>
          </cell>
          <cell r="CM60">
            <v>38801</v>
          </cell>
        </row>
        <row r="61">
          <cell r="B61">
            <v>31451</v>
          </cell>
          <cell r="C61">
            <v>2434</v>
          </cell>
          <cell r="D61">
            <v>261</v>
          </cell>
          <cell r="E61">
            <v>961</v>
          </cell>
          <cell r="F61">
            <v>76</v>
          </cell>
          <cell r="G61">
            <v>21</v>
          </cell>
          <cell r="H61">
            <v>3753</v>
          </cell>
          <cell r="I61">
            <v>35204</v>
          </cell>
          <cell r="J61">
            <v>635</v>
          </cell>
          <cell r="K61">
            <v>915</v>
          </cell>
          <cell r="L61">
            <v>1550</v>
          </cell>
          <cell r="M61">
            <v>36754</v>
          </cell>
          <cell r="N61">
            <v>5940</v>
          </cell>
          <cell r="O61">
            <v>6150</v>
          </cell>
          <cell r="P61">
            <v>1176</v>
          </cell>
          <cell r="Q61">
            <v>619</v>
          </cell>
          <cell r="R61">
            <v>13885</v>
          </cell>
          <cell r="S61">
            <v>13885</v>
          </cell>
          <cell r="T61">
            <v>4643</v>
          </cell>
          <cell r="U61">
            <v>57</v>
          </cell>
          <cell r="V61">
            <v>4700</v>
          </cell>
          <cell r="W61">
            <v>1249</v>
          </cell>
          <cell r="X61">
            <v>32</v>
          </cell>
          <cell r="Y61">
            <v>306</v>
          </cell>
          <cell r="Z61">
            <v>6286</v>
          </cell>
          <cell r="AA61">
            <v>20171</v>
          </cell>
          <cell r="AB61">
            <v>16583</v>
          </cell>
          <cell r="AC61">
            <v>2757</v>
          </cell>
          <cell r="AD61">
            <v>13826</v>
          </cell>
          <cell r="AE61">
            <v>36754</v>
          </cell>
          <cell r="AF61">
            <v>32054</v>
          </cell>
          <cell r="AG61">
            <v>2446</v>
          </cell>
          <cell r="AH61">
            <v>250</v>
          </cell>
          <cell r="AI61">
            <v>1077</v>
          </cell>
          <cell r="AJ61">
            <v>76</v>
          </cell>
          <cell r="AK61">
            <v>20</v>
          </cell>
          <cell r="AL61">
            <v>3869</v>
          </cell>
          <cell r="AM61">
            <v>35923</v>
          </cell>
          <cell r="AN61">
            <v>640</v>
          </cell>
          <cell r="AO61">
            <v>914</v>
          </cell>
          <cell r="AP61">
            <v>1554</v>
          </cell>
          <cell r="AQ61">
            <v>37477</v>
          </cell>
          <cell r="AR61">
            <v>5869</v>
          </cell>
          <cell r="AS61">
            <v>6577</v>
          </cell>
          <cell r="AT61">
            <v>787</v>
          </cell>
          <cell r="AU61">
            <v>631</v>
          </cell>
          <cell r="AV61">
            <v>13864</v>
          </cell>
          <cell r="AW61">
            <v>13864</v>
          </cell>
          <cell r="AX61">
            <v>4784</v>
          </cell>
          <cell r="AY61">
            <v>58</v>
          </cell>
          <cell r="AZ61">
            <v>4842</v>
          </cell>
          <cell r="BA61">
            <v>1250</v>
          </cell>
          <cell r="BB61">
            <v>32</v>
          </cell>
          <cell r="BC61">
            <v>280</v>
          </cell>
          <cell r="BD61">
            <v>6404</v>
          </cell>
          <cell r="BE61">
            <v>20268</v>
          </cell>
          <cell r="BF61">
            <v>17209</v>
          </cell>
          <cell r="BG61">
            <v>3384</v>
          </cell>
          <cell r="BH61">
            <v>13826</v>
          </cell>
          <cell r="BI61">
            <v>37477</v>
          </cell>
          <cell r="BJ61">
            <v>30427</v>
          </cell>
          <cell r="BK61">
            <v>2452</v>
          </cell>
          <cell r="BL61">
            <v>171</v>
          </cell>
          <cell r="BM61">
            <v>1182</v>
          </cell>
          <cell r="BN61">
            <v>76</v>
          </cell>
          <cell r="BO61">
            <v>17</v>
          </cell>
          <cell r="BP61">
            <v>3897</v>
          </cell>
          <cell r="BQ61">
            <v>34325</v>
          </cell>
          <cell r="BR61">
            <v>646</v>
          </cell>
          <cell r="BS61">
            <v>963</v>
          </cell>
          <cell r="BT61">
            <v>1609</v>
          </cell>
          <cell r="BU61">
            <v>35934</v>
          </cell>
          <cell r="BV61">
            <v>5874</v>
          </cell>
          <cell r="BW61">
            <v>9133</v>
          </cell>
          <cell r="BX61">
            <v>1025</v>
          </cell>
          <cell r="BY61">
            <v>624</v>
          </cell>
          <cell r="BZ61">
            <v>16657</v>
          </cell>
          <cell r="CA61">
            <v>16657</v>
          </cell>
          <cell r="CB61">
            <v>4370</v>
          </cell>
          <cell r="CC61">
            <v>57</v>
          </cell>
          <cell r="CD61">
            <v>4427</v>
          </cell>
          <cell r="CE61">
            <v>1250</v>
          </cell>
          <cell r="CF61">
            <v>29</v>
          </cell>
          <cell r="CG61">
            <v>272</v>
          </cell>
          <cell r="CH61">
            <v>5977</v>
          </cell>
          <cell r="CI61">
            <v>22634</v>
          </cell>
          <cell r="CJ61">
            <v>13300</v>
          </cell>
          <cell r="CK61">
            <v>-526</v>
          </cell>
          <cell r="CL61">
            <v>13826</v>
          </cell>
          <cell r="CM61">
            <v>35934</v>
          </cell>
        </row>
        <row r="62">
          <cell r="B62">
            <v>31340</v>
          </cell>
          <cell r="C62">
            <v>2307</v>
          </cell>
          <cell r="D62">
            <v>243</v>
          </cell>
          <cell r="E62">
            <v>1075</v>
          </cell>
          <cell r="F62">
            <v>78</v>
          </cell>
          <cell r="G62">
            <v>25</v>
          </cell>
          <cell r="H62">
            <v>3728</v>
          </cell>
          <cell r="I62">
            <v>35069</v>
          </cell>
          <cell r="J62">
            <v>687</v>
          </cell>
          <cell r="K62">
            <v>1026</v>
          </cell>
          <cell r="L62">
            <v>1713</v>
          </cell>
          <cell r="M62">
            <v>36781</v>
          </cell>
          <cell r="N62">
            <v>5614</v>
          </cell>
          <cell r="O62">
            <v>6038</v>
          </cell>
          <cell r="P62">
            <v>994</v>
          </cell>
          <cell r="Q62">
            <v>627</v>
          </cell>
          <cell r="R62">
            <v>13273</v>
          </cell>
          <cell r="S62">
            <v>13273</v>
          </cell>
          <cell r="T62">
            <v>4470</v>
          </cell>
          <cell r="U62">
            <v>72</v>
          </cell>
          <cell r="V62">
            <v>4541</v>
          </cell>
          <cell r="W62">
            <v>1234</v>
          </cell>
          <cell r="X62">
            <v>35</v>
          </cell>
          <cell r="Y62">
            <v>345</v>
          </cell>
          <cell r="Z62">
            <v>6155</v>
          </cell>
          <cell r="AA62">
            <v>19428</v>
          </cell>
          <cell r="AB62">
            <v>17354</v>
          </cell>
          <cell r="AC62">
            <v>3341</v>
          </cell>
          <cell r="AD62">
            <v>14013</v>
          </cell>
          <cell r="AE62">
            <v>36781</v>
          </cell>
          <cell r="AF62">
            <v>30419</v>
          </cell>
          <cell r="AG62">
            <v>2278</v>
          </cell>
          <cell r="AH62">
            <v>231</v>
          </cell>
          <cell r="AI62">
            <v>1239</v>
          </cell>
          <cell r="AJ62">
            <v>78</v>
          </cell>
          <cell r="AK62">
            <v>24</v>
          </cell>
          <cell r="AL62">
            <v>3850</v>
          </cell>
          <cell r="AM62">
            <v>34269</v>
          </cell>
          <cell r="AN62">
            <v>666</v>
          </cell>
          <cell r="AO62">
            <v>957</v>
          </cell>
          <cell r="AP62">
            <v>1623</v>
          </cell>
          <cell r="AQ62">
            <v>35892</v>
          </cell>
          <cell r="AR62">
            <v>5560</v>
          </cell>
          <cell r="AS62">
            <v>5584</v>
          </cell>
          <cell r="AT62">
            <v>1907</v>
          </cell>
          <cell r="AU62">
            <v>689</v>
          </cell>
          <cell r="AV62">
            <v>13740</v>
          </cell>
          <cell r="AW62">
            <v>13740</v>
          </cell>
          <cell r="AX62">
            <v>4470</v>
          </cell>
          <cell r="AY62">
            <v>62</v>
          </cell>
          <cell r="AZ62">
            <v>4532</v>
          </cell>
          <cell r="BA62">
            <v>1236</v>
          </cell>
          <cell r="BB62">
            <v>31</v>
          </cell>
          <cell r="BC62">
            <v>352</v>
          </cell>
          <cell r="BD62">
            <v>6150</v>
          </cell>
          <cell r="BE62">
            <v>19890</v>
          </cell>
          <cell r="BF62">
            <v>16002</v>
          </cell>
          <cell r="BG62">
            <v>1996</v>
          </cell>
          <cell r="BH62">
            <v>14006</v>
          </cell>
          <cell r="BI62">
            <v>35892</v>
          </cell>
          <cell r="BJ62">
            <v>28906</v>
          </cell>
          <cell r="BK62">
            <v>2268</v>
          </cell>
          <cell r="BL62">
            <v>376</v>
          </cell>
          <cell r="BM62">
            <v>613</v>
          </cell>
          <cell r="BN62">
            <v>78</v>
          </cell>
          <cell r="BO62">
            <v>28</v>
          </cell>
          <cell r="BP62">
            <v>3362</v>
          </cell>
          <cell r="BQ62">
            <v>32268</v>
          </cell>
          <cell r="BR62">
            <v>661</v>
          </cell>
          <cell r="BS62">
            <v>999</v>
          </cell>
          <cell r="BT62">
            <v>1659</v>
          </cell>
          <cell r="BU62">
            <v>33927</v>
          </cell>
          <cell r="BV62">
            <v>5671</v>
          </cell>
          <cell r="BW62">
            <v>3032</v>
          </cell>
          <cell r="BX62">
            <v>1917</v>
          </cell>
          <cell r="BY62">
            <v>694</v>
          </cell>
          <cell r="BZ62">
            <v>11313</v>
          </cell>
          <cell r="CA62">
            <v>11313</v>
          </cell>
          <cell r="CB62">
            <v>4038</v>
          </cell>
          <cell r="CC62">
            <v>65</v>
          </cell>
          <cell r="CD62">
            <v>4103</v>
          </cell>
          <cell r="CE62">
            <v>1236</v>
          </cell>
          <cell r="CF62">
            <v>31</v>
          </cell>
          <cell r="CG62">
            <v>428</v>
          </cell>
          <cell r="CH62">
            <v>5798</v>
          </cell>
          <cell r="CI62">
            <v>17111</v>
          </cell>
          <cell r="CJ62">
            <v>16816</v>
          </cell>
          <cell r="CK62">
            <v>2810</v>
          </cell>
          <cell r="CL62">
            <v>14006</v>
          </cell>
          <cell r="CM62">
            <v>33927</v>
          </cell>
        </row>
        <row r="63">
          <cell r="B63">
            <v>31878</v>
          </cell>
          <cell r="C63">
            <v>2168</v>
          </cell>
          <cell r="D63">
            <v>252</v>
          </cell>
          <cell r="E63">
            <v>1050</v>
          </cell>
          <cell r="F63">
            <v>80</v>
          </cell>
          <cell r="G63">
            <v>30</v>
          </cell>
          <cell r="H63">
            <v>3580</v>
          </cell>
          <cell r="I63">
            <v>35457</v>
          </cell>
          <cell r="J63">
            <v>756</v>
          </cell>
          <cell r="K63">
            <v>1110</v>
          </cell>
          <cell r="L63">
            <v>1866</v>
          </cell>
          <cell r="M63">
            <v>37323</v>
          </cell>
          <cell r="N63">
            <v>5346</v>
          </cell>
          <cell r="O63">
            <v>6133</v>
          </cell>
          <cell r="P63">
            <v>761</v>
          </cell>
          <cell r="Q63">
            <v>586</v>
          </cell>
          <cell r="R63">
            <v>12827</v>
          </cell>
          <cell r="S63">
            <v>12827</v>
          </cell>
          <cell r="T63">
            <v>4482</v>
          </cell>
          <cell r="U63">
            <v>87</v>
          </cell>
          <cell r="V63">
            <v>4569</v>
          </cell>
          <cell r="W63">
            <v>1215</v>
          </cell>
          <cell r="X63">
            <v>39</v>
          </cell>
          <cell r="Y63">
            <v>397</v>
          </cell>
          <cell r="Z63">
            <v>6220</v>
          </cell>
          <cell r="AA63">
            <v>19046</v>
          </cell>
          <cell r="AB63">
            <v>18277</v>
          </cell>
          <cell r="AC63">
            <v>4079</v>
          </cell>
          <cell r="AD63">
            <v>14198</v>
          </cell>
          <cell r="AE63">
            <v>37323</v>
          </cell>
          <cell r="AF63">
            <v>32288</v>
          </cell>
          <cell r="AG63">
            <v>2189</v>
          </cell>
          <cell r="AH63">
            <v>254</v>
          </cell>
          <cell r="AI63">
            <v>878</v>
          </cell>
          <cell r="AJ63">
            <v>80</v>
          </cell>
          <cell r="AK63">
            <v>31</v>
          </cell>
          <cell r="AL63">
            <v>3431</v>
          </cell>
          <cell r="AM63">
            <v>35719</v>
          </cell>
          <cell r="AN63">
            <v>773</v>
          </cell>
          <cell r="AO63">
            <v>1166</v>
          </cell>
          <cell r="AP63">
            <v>1938</v>
          </cell>
          <cell r="AQ63">
            <v>37657</v>
          </cell>
          <cell r="AR63">
            <v>5399</v>
          </cell>
          <cell r="AS63">
            <v>6177</v>
          </cell>
          <cell r="AT63">
            <v>118</v>
          </cell>
          <cell r="AU63">
            <v>531</v>
          </cell>
          <cell r="AV63">
            <v>12225</v>
          </cell>
          <cell r="AW63">
            <v>12225</v>
          </cell>
          <cell r="AX63">
            <v>4385</v>
          </cell>
          <cell r="AY63">
            <v>96</v>
          </cell>
          <cell r="AZ63">
            <v>4481</v>
          </cell>
          <cell r="BA63">
            <v>1211</v>
          </cell>
          <cell r="BB63">
            <v>41</v>
          </cell>
          <cell r="BC63">
            <v>397</v>
          </cell>
          <cell r="BD63">
            <v>6130</v>
          </cell>
          <cell r="BE63">
            <v>18355</v>
          </cell>
          <cell r="BF63">
            <v>19302</v>
          </cell>
          <cell r="BG63">
            <v>5105</v>
          </cell>
          <cell r="BH63">
            <v>14197</v>
          </cell>
          <cell r="BI63">
            <v>37657</v>
          </cell>
          <cell r="BJ63">
            <v>33063</v>
          </cell>
          <cell r="BK63">
            <v>2182</v>
          </cell>
          <cell r="BL63">
            <v>196</v>
          </cell>
          <cell r="BM63">
            <v>1108</v>
          </cell>
          <cell r="BN63">
            <v>80</v>
          </cell>
          <cell r="BO63">
            <v>32</v>
          </cell>
          <cell r="BP63">
            <v>3598</v>
          </cell>
          <cell r="BQ63">
            <v>36661</v>
          </cell>
          <cell r="BR63">
            <v>767</v>
          </cell>
          <cell r="BS63">
            <v>1132</v>
          </cell>
          <cell r="BT63">
            <v>1899</v>
          </cell>
          <cell r="BU63">
            <v>38560</v>
          </cell>
          <cell r="BV63">
            <v>5385</v>
          </cell>
          <cell r="BW63">
            <v>9433</v>
          </cell>
          <cell r="BX63">
            <v>456</v>
          </cell>
          <cell r="BY63">
            <v>557</v>
          </cell>
          <cell r="BZ63">
            <v>15831</v>
          </cell>
          <cell r="CA63">
            <v>15831</v>
          </cell>
          <cell r="CB63">
            <v>4650</v>
          </cell>
          <cell r="CC63">
            <v>95</v>
          </cell>
          <cell r="CD63">
            <v>4745</v>
          </cell>
          <cell r="CE63">
            <v>1211</v>
          </cell>
          <cell r="CF63">
            <v>39</v>
          </cell>
          <cell r="CG63">
            <v>339</v>
          </cell>
          <cell r="CH63">
            <v>6333</v>
          </cell>
          <cell r="CI63">
            <v>22164</v>
          </cell>
          <cell r="CJ63">
            <v>16395</v>
          </cell>
          <cell r="CK63">
            <v>2198</v>
          </cell>
          <cell r="CL63">
            <v>14197</v>
          </cell>
          <cell r="CM63">
            <v>38560</v>
          </cell>
        </row>
        <row r="64">
          <cell r="B64">
            <v>32568</v>
          </cell>
          <cell r="C64">
            <v>2043</v>
          </cell>
          <cell r="D64">
            <v>265</v>
          </cell>
          <cell r="E64">
            <v>1068</v>
          </cell>
          <cell r="F64">
            <v>81</v>
          </cell>
          <cell r="G64">
            <v>33</v>
          </cell>
          <cell r="H64">
            <v>3490</v>
          </cell>
          <cell r="I64">
            <v>36059</v>
          </cell>
          <cell r="J64">
            <v>803</v>
          </cell>
          <cell r="K64">
            <v>1135</v>
          </cell>
          <cell r="L64">
            <v>1938</v>
          </cell>
          <cell r="M64">
            <v>37997</v>
          </cell>
          <cell r="N64">
            <v>5186</v>
          </cell>
          <cell r="O64">
            <v>6261</v>
          </cell>
          <cell r="P64">
            <v>826</v>
          </cell>
          <cell r="Q64">
            <v>559</v>
          </cell>
          <cell r="R64">
            <v>12832</v>
          </cell>
          <cell r="S64">
            <v>12832</v>
          </cell>
          <cell r="T64">
            <v>4673</v>
          </cell>
          <cell r="U64">
            <v>98</v>
          </cell>
          <cell r="V64">
            <v>4771</v>
          </cell>
          <cell r="W64">
            <v>1197</v>
          </cell>
          <cell r="X64">
            <v>40</v>
          </cell>
          <cell r="Y64">
            <v>428</v>
          </cell>
          <cell r="Z64">
            <v>6437</v>
          </cell>
          <cell r="AA64">
            <v>19269</v>
          </cell>
          <cell r="AB64">
            <v>18728</v>
          </cell>
          <cell r="AC64">
            <v>4354</v>
          </cell>
          <cell r="AD64">
            <v>14374</v>
          </cell>
          <cell r="AE64">
            <v>37997</v>
          </cell>
          <cell r="AF64">
            <v>32858</v>
          </cell>
          <cell r="AG64">
            <v>2048</v>
          </cell>
          <cell r="AH64">
            <v>293</v>
          </cell>
          <cell r="AI64">
            <v>1058</v>
          </cell>
          <cell r="AJ64">
            <v>81</v>
          </cell>
          <cell r="AK64">
            <v>33</v>
          </cell>
          <cell r="AL64">
            <v>3514</v>
          </cell>
          <cell r="AM64">
            <v>36371</v>
          </cell>
          <cell r="AN64">
            <v>817</v>
          </cell>
          <cell r="AO64">
            <v>1202</v>
          </cell>
          <cell r="AP64">
            <v>2019</v>
          </cell>
          <cell r="AQ64">
            <v>38390</v>
          </cell>
          <cell r="AR64">
            <v>5228</v>
          </cell>
          <cell r="AS64">
            <v>6539</v>
          </cell>
          <cell r="AT64">
            <v>591</v>
          </cell>
          <cell r="AU64">
            <v>570</v>
          </cell>
          <cell r="AV64">
            <v>12928</v>
          </cell>
          <cell r="AW64">
            <v>12928</v>
          </cell>
          <cell r="AX64">
            <v>4659</v>
          </cell>
          <cell r="AY64">
            <v>102</v>
          </cell>
          <cell r="AZ64">
            <v>4761</v>
          </cell>
          <cell r="BA64">
            <v>1197</v>
          </cell>
          <cell r="BB64">
            <v>43</v>
          </cell>
          <cell r="BC64">
            <v>456</v>
          </cell>
          <cell r="BD64">
            <v>6457</v>
          </cell>
          <cell r="BE64">
            <v>19385</v>
          </cell>
          <cell r="BF64">
            <v>19005</v>
          </cell>
          <cell r="BG64">
            <v>4628</v>
          </cell>
          <cell r="BH64">
            <v>14377</v>
          </cell>
          <cell r="BI64">
            <v>38390</v>
          </cell>
          <cell r="BJ64">
            <v>35071</v>
          </cell>
          <cell r="BK64">
            <v>2060</v>
          </cell>
          <cell r="BL64">
            <v>286</v>
          </cell>
          <cell r="BM64">
            <v>1344</v>
          </cell>
          <cell r="BN64">
            <v>81</v>
          </cell>
          <cell r="BO64">
            <v>31</v>
          </cell>
          <cell r="BP64">
            <v>3802</v>
          </cell>
          <cell r="BQ64">
            <v>38873</v>
          </cell>
          <cell r="BR64">
            <v>820</v>
          </cell>
          <cell r="BS64">
            <v>1128</v>
          </cell>
          <cell r="BT64">
            <v>1948</v>
          </cell>
          <cell r="BU64">
            <v>40821</v>
          </cell>
          <cell r="BV64">
            <v>5143</v>
          </cell>
          <cell r="BW64">
            <v>3456</v>
          </cell>
          <cell r="BX64">
            <v>-9</v>
          </cell>
          <cell r="BY64">
            <v>542</v>
          </cell>
          <cell r="BZ64">
            <v>9132</v>
          </cell>
          <cell r="CA64">
            <v>9132</v>
          </cell>
          <cell r="CB64">
            <v>5228</v>
          </cell>
          <cell r="CC64">
            <v>101</v>
          </cell>
          <cell r="CD64">
            <v>5329</v>
          </cell>
          <cell r="CE64">
            <v>1197</v>
          </cell>
          <cell r="CF64">
            <v>51</v>
          </cell>
          <cell r="CG64">
            <v>452</v>
          </cell>
          <cell r="CH64">
            <v>7030</v>
          </cell>
          <cell r="CI64">
            <v>16161</v>
          </cell>
          <cell r="CJ64">
            <v>24659</v>
          </cell>
          <cell r="CK64">
            <v>10282</v>
          </cell>
          <cell r="CL64">
            <v>14377</v>
          </cell>
          <cell r="CM64">
            <v>40821</v>
          </cell>
        </row>
        <row r="65">
          <cell r="B65">
            <v>33386</v>
          </cell>
          <cell r="C65">
            <v>1986</v>
          </cell>
          <cell r="D65">
            <v>286</v>
          </cell>
          <cell r="E65">
            <v>1142</v>
          </cell>
          <cell r="F65">
            <v>82</v>
          </cell>
          <cell r="G65">
            <v>33</v>
          </cell>
          <cell r="H65">
            <v>3529</v>
          </cell>
          <cell r="I65">
            <v>36915</v>
          </cell>
          <cell r="J65">
            <v>805</v>
          </cell>
          <cell r="K65">
            <v>1106</v>
          </cell>
          <cell r="L65">
            <v>1911</v>
          </cell>
          <cell r="M65">
            <v>38826</v>
          </cell>
          <cell r="N65">
            <v>5193</v>
          </cell>
          <cell r="O65">
            <v>6371</v>
          </cell>
          <cell r="P65">
            <v>1186</v>
          </cell>
          <cell r="Q65">
            <v>586</v>
          </cell>
          <cell r="R65">
            <v>13336</v>
          </cell>
          <cell r="S65">
            <v>13336</v>
          </cell>
          <cell r="T65">
            <v>4993</v>
          </cell>
          <cell r="U65">
            <v>103</v>
          </cell>
          <cell r="V65">
            <v>5096</v>
          </cell>
          <cell r="W65">
            <v>1184</v>
          </cell>
          <cell r="X65">
            <v>38</v>
          </cell>
          <cell r="Y65">
            <v>435</v>
          </cell>
          <cell r="Z65">
            <v>6754</v>
          </cell>
          <cell r="AA65">
            <v>20089</v>
          </cell>
          <cell r="AB65">
            <v>18736</v>
          </cell>
          <cell r="AC65">
            <v>4209</v>
          </cell>
          <cell r="AD65">
            <v>14527</v>
          </cell>
          <cell r="AE65">
            <v>38826</v>
          </cell>
          <cell r="AF65">
            <v>33181</v>
          </cell>
          <cell r="AG65">
            <v>1954</v>
          </cell>
          <cell r="AH65">
            <v>252</v>
          </cell>
          <cell r="AI65">
            <v>1179</v>
          </cell>
          <cell r="AJ65">
            <v>82</v>
          </cell>
          <cell r="AK65">
            <v>34</v>
          </cell>
          <cell r="AL65">
            <v>3501</v>
          </cell>
          <cell r="AM65">
            <v>36683</v>
          </cell>
          <cell r="AN65">
            <v>796</v>
          </cell>
          <cell r="AO65">
            <v>1020</v>
          </cell>
          <cell r="AP65">
            <v>1817</v>
          </cell>
          <cell r="AQ65">
            <v>38499</v>
          </cell>
          <cell r="AR65">
            <v>5008</v>
          </cell>
          <cell r="AS65">
            <v>6183</v>
          </cell>
          <cell r="AT65">
            <v>1628</v>
          </cell>
          <cell r="AU65">
            <v>547</v>
          </cell>
          <cell r="AV65">
            <v>13365</v>
          </cell>
          <cell r="AW65">
            <v>13365</v>
          </cell>
          <cell r="AX65">
            <v>5088</v>
          </cell>
          <cell r="AY65">
            <v>93</v>
          </cell>
          <cell r="AZ65">
            <v>5181</v>
          </cell>
          <cell r="BA65">
            <v>1185</v>
          </cell>
          <cell r="BB65">
            <v>37</v>
          </cell>
          <cell r="BC65">
            <v>419</v>
          </cell>
          <cell r="BD65">
            <v>6823</v>
          </cell>
          <cell r="BE65">
            <v>20188</v>
          </cell>
          <cell r="BF65">
            <v>18311</v>
          </cell>
          <cell r="BG65">
            <v>3780</v>
          </cell>
          <cell r="BH65">
            <v>14531</v>
          </cell>
          <cell r="BI65">
            <v>38499</v>
          </cell>
          <cell r="BJ65">
            <v>31377</v>
          </cell>
          <cell r="BK65">
            <v>1960</v>
          </cell>
          <cell r="BL65">
            <v>179</v>
          </cell>
          <cell r="BM65">
            <v>1281</v>
          </cell>
          <cell r="BN65">
            <v>82</v>
          </cell>
          <cell r="BO65">
            <v>31</v>
          </cell>
          <cell r="BP65">
            <v>3534</v>
          </cell>
          <cell r="BQ65">
            <v>34911</v>
          </cell>
          <cell r="BR65">
            <v>805</v>
          </cell>
          <cell r="BS65">
            <v>1065</v>
          </cell>
          <cell r="BT65">
            <v>1870</v>
          </cell>
          <cell r="BU65">
            <v>36780</v>
          </cell>
          <cell r="BV65">
            <v>4999</v>
          </cell>
          <cell r="BW65">
            <v>8696</v>
          </cell>
          <cell r="BX65">
            <v>1890</v>
          </cell>
          <cell r="BY65">
            <v>540</v>
          </cell>
          <cell r="BZ65">
            <v>16125</v>
          </cell>
          <cell r="CA65">
            <v>16125</v>
          </cell>
          <cell r="CB65">
            <v>4653</v>
          </cell>
          <cell r="CC65">
            <v>91</v>
          </cell>
          <cell r="CD65">
            <v>4744</v>
          </cell>
          <cell r="CE65">
            <v>1185</v>
          </cell>
          <cell r="CF65">
            <v>32</v>
          </cell>
          <cell r="CG65">
            <v>394</v>
          </cell>
          <cell r="CH65">
            <v>6355</v>
          </cell>
          <cell r="CI65">
            <v>22481</v>
          </cell>
          <cell r="CJ65">
            <v>14300</v>
          </cell>
          <cell r="CK65">
            <v>-231</v>
          </cell>
          <cell r="CL65">
            <v>14531</v>
          </cell>
          <cell r="CM65">
            <v>36780</v>
          </cell>
        </row>
        <row r="66">
          <cell r="B66">
            <v>34512</v>
          </cell>
          <cell r="C66">
            <v>2013</v>
          </cell>
          <cell r="D66">
            <v>332</v>
          </cell>
          <cell r="E66">
            <v>1165</v>
          </cell>
          <cell r="F66">
            <v>83</v>
          </cell>
          <cell r="G66">
            <v>31</v>
          </cell>
          <cell r="H66">
            <v>3624</v>
          </cell>
          <cell r="I66">
            <v>38135</v>
          </cell>
          <cell r="J66">
            <v>765</v>
          </cell>
          <cell r="K66">
            <v>1075</v>
          </cell>
          <cell r="L66">
            <v>1841</v>
          </cell>
          <cell r="M66">
            <v>39976</v>
          </cell>
          <cell r="N66">
            <v>5346</v>
          </cell>
          <cell r="O66">
            <v>6290</v>
          </cell>
          <cell r="P66">
            <v>1612</v>
          </cell>
          <cell r="Q66">
            <v>629</v>
          </cell>
          <cell r="R66">
            <v>13877</v>
          </cell>
          <cell r="S66">
            <v>13877</v>
          </cell>
          <cell r="T66">
            <v>5277</v>
          </cell>
          <cell r="U66">
            <v>109</v>
          </cell>
          <cell r="V66">
            <v>5386</v>
          </cell>
          <cell r="W66">
            <v>1173</v>
          </cell>
          <cell r="X66">
            <v>36</v>
          </cell>
          <cell r="Y66">
            <v>466</v>
          </cell>
          <cell r="Z66">
            <v>7061</v>
          </cell>
          <cell r="AA66">
            <v>20938</v>
          </cell>
          <cell r="AB66">
            <v>19038</v>
          </cell>
          <cell r="AC66">
            <v>4381</v>
          </cell>
          <cell r="AD66">
            <v>14658</v>
          </cell>
          <cell r="AE66">
            <v>39976</v>
          </cell>
          <cell r="AF66">
            <v>34143</v>
          </cell>
          <cell r="AG66">
            <v>1991</v>
          </cell>
          <cell r="AH66">
            <v>330</v>
          </cell>
          <cell r="AI66">
            <v>1284</v>
          </cell>
          <cell r="AJ66">
            <v>83</v>
          </cell>
          <cell r="AK66">
            <v>28</v>
          </cell>
          <cell r="AL66">
            <v>3717</v>
          </cell>
          <cell r="AM66">
            <v>37860</v>
          </cell>
          <cell r="AN66">
            <v>778</v>
          </cell>
          <cell r="AO66">
            <v>1049</v>
          </cell>
          <cell r="AP66">
            <v>1827</v>
          </cell>
          <cell r="AQ66">
            <v>39687</v>
          </cell>
          <cell r="AR66">
            <v>5432</v>
          </cell>
          <cell r="AS66">
            <v>6324</v>
          </cell>
          <cell r="AT66">
            <v>1605</v>
          </cell>
          <cell r="AU66">
            <v>688</v>
          </cell>
          <cell r="AV66">
            <v>14049</v>
          </cell>
          <cell r="AW66">
            <v>14049</v>
          </cell>
          <cell r="AX66">
            <v>5259</v>
          </cell>
          <cell r="AY66">
            <v>115</v>
          </cell>
          <cell r="AZ66">
            <v>5374</v>
          </cell>
          <cell r="BA66">
            <v>1174</v>
          </cell>
          <cell r="BB66">
            <v>33</v>
          </cell>
          <cell r="BC66">
            <v>453</v>
          </cell>
          <cell r="BD66">
            <v>7033</v>
          </cell>
          <cell r="BE66">
            <v>21082</v>
          </cell>
          <cell r="BF66">
            <v>18605</v>
          </cell>
          <cell r="BG66">
            <v>3946</v>
          </cell>
          <cell r="BH66">
            <v>14659</v>
          </cell>
          <cell r="BI66">
            <v>39687</v>
          </cell>
          <cell r="BJ66">
            <v>32796</v>
          </cell>
          <cell r="BK66">
            <v>1979</v>
          </cell>
          <cell r="BL66">
            <v>486</v>
          </cell>
          <cell r="BM66">
            <v>679</v>
          </cell>
          <cell r="BN66">
            <v>83</v>
          </cell>
          <cell r="BO66">
            <v>32</v>
          </cell>
          <cell r="BP66">
            <v>3260</v>
          </cell>
          <cell r="BQ66">
            <v>36055</v>
          </cell>
          <cell r="BR66">
            <v>772</v>
          </cell>
          <cell r="BS66">
            <v>1113</v>
          </cell>
          <cell r="BT66">
            <v>1886</v>
          </cell>
          <cell r="BU66">
            <v>37941</v>
          </cell>
          <cell r="BV66">
            <v>5541</v>
          </cell>
          <cell r="BW66">
            <v>3494</v>
          </cell>
          <cell r="BX66">
            <v>1566</v>
          </cell>
          <cell r="BY66">
            <v>696</v>
          </cell>
          <cell r="BZ66">
            <v>11298</v>
          </cell>
          <cell r="CA66">
            <v>11298</v>
          </cell>
          <cell r="CB66">
            <v>4741</v>
          </cell>
          <cell r="CC66">
            <v>120</v>
          </cell>
          <cell r="CD66">
            <v>4861</v>
          </cell>
          <cell r="CE66">
            <v>1174</v>
          </cell>
          <cell r="CF66">
            <v>33</v>
          </cell>
          <cell r="CG66">
            <v>556</v>
          </cell>
          <cell r="CH66">
            <v>6623</v>
          </cell>
          <cell r="CI66">
            <v>17921</v>
          </cell>
          <cell r="CJ66">
            <v>20020</v>
          </cell>
          <cell r="CK66">
            <v>5361</v>
          </cell>
          <cell r="CL66">
            <v>14659</v>
          </cell>
          <cell r="CM66">
            <v>37941</v>
          </cell>
        </row>
        <row r="67">
          <cell r="B67">
            <v>36032</v>
          </cell>
          <cell r="C67">
            <v>2093</v>
          </cell>
          <cell r="D67">
            <v>388</v>
          </cell>
          <cell r="E67">
            <v>1125</v>
          </cell>
          <cell r="F67">
            <v>82</v>
          </cell>
          <cell r="G67">
            <v>28</v>
          </cell>
          <cell r="H67">
            <v>3716</v>
          </cell>
          <cell r="I67">
            <v>39748</v>
          </cell>
          <cell r="J67">
            <v>722</v>
          </cell>
          <cell r="K67">
            <v>1051</v>
          </cell>
          <cell r="L67">
            <v>1773</v>
          </cell>
          <cell r="M67">
            <v>41521</v>
          </cell>
          <cell r="N67">
            <v>5507</v>
          </cell>
          <cell r="O67">
            <v>6383</v>
          </cell>
          <cell r="P67">
            <v>1779</v>
          </cell>
          <cell r="Q67">
            <v>642</v>
          </cell>
          <cell r="R67">
            <v>14310</v>
          </cell>
          <cell r="S67">
            <v>14310</v>
          </cell>
          <cell r="T67">
            <v>5568</v>
          </cell>
          <cell r="U67">
            <v>119</v>
          </cell>
          <cell r="V67">
            <v>5687</v>
          </cell>
          <cell r="W67">
            <v>1162</v>
          </cell>
          <cell r="X67">
            <v>39</v>
          </cell>
          <cell r="Y67">
            <v>532</v>
          </cell>
          <cell r="Z67">
            <v>7420</v>
          </cell>
          <cell r="AA67">
            <v>21730</v>
          </cell>
          <cell r="AB67">
            <v>19791</v>
          </cell>
          <cell r="AC67">
            <v>5013</v>
          </cell>
          <cell r="AD67">
            <v>14778</v>
          </cell>
          <cell r="AE67">
            <v>41521</v>
          </cell>
          <cell r="AF67">
            <v>36200</v>
          </cell>
          <cell r="AG67">
            <v>2135</v>
          </cell>
          <cell r="AH67">
            <v>396</v>
          </cell>
          <cell r="AI67">
            <v>978</v>
          </cell>
          <cell r="AJ67">
            <v>82</v>
          </cell>
          <cell r="AK67">
            <v>31</v>
          </cell>
          <cell r="AL67">
            <v>3622</v>
          </cell>
          <cell r="AM67">
            <v>39822</v>
          </cell>
          <cell r="AN67">
            <v>710</v>
          </cell>
          <cell r="AO67">
            <v>1142</v>
          </cell>
          <cell r="AP67">
            <v>1852</v>
          </cell>
          <cell r="AQ67">
            <v>41675</v>
          </cell>
          <cell r="AR67">
            <v>5590</v>
          </cell>
          <cell r="AS67">
            <v>6471</v>
          </cell>
          <cell r="AT67">
            <v>1548</v>
          </cell>
          <cell r="AU67">
            <v>621</v>
          </cell>
          <cell r="AV67">
            <v>14230</v>
          </cell>
          <cell r="AW67">
            <v>14230</v>
          </cell>
          <cell r="AX67">
            <v>5475</v>
          </cell>
          <cell r="AY67">
            <v>114</v>
          </cell>
          <cell r="AZ67">
            <v>5589</v>
          </cell>
          <cell r="BA67">
            <v>1162</v>
          </cell>
          <cell r="BB67">
            <v>39</v>
          </cell>
          <cell r="BC67">
            <v>704</v>
          </cell>
          <cell r="BD67">
            <v>7495</v>
          </cell>
          <cell r="BE67">
            <v>21724</v>
          </cell>
          <cell r="BF67">
            <v>19950</v>
          </cell>
          <cell r="BG67">
            <v>5180</v>
          </cell>
          <cell r="BH67">
            <v>14770</v>
          </cell>
          <cell r="BI67">
            <v>41675</v>
          </cell>
          <cell r="BJ67">
            <v>37068</v>
          </cell>
          <cell r="BK67">
            <v>2132</v>
          </cell>
          <cell r="BL67">
            <v>317</v>
          </cell>
          <cell r="BM67">
            <v>978</v>
          </cell>
          <cell r="BN67">
            <v>82</v>
          </cell>
          <cell r="BO67">
            <v>31</v>
          </cell>
          <cell r="BP67">
            <v>3541</v>
          </cell>
          <cell r="BQ67">
            <v>40609</v>
          </cell>
          <cell r="BR67">
            <v>705</v>
          </cell>
          <cell r="BS67">
            <v>1077</v>
          </cell>
          <cell r="BT67">
            <v>1782</v>
          </cell>
          <cell r="BU67">
            <v>42391</v>
          </cell>
          <cell r="BV67">
            <v>5583</v>
          </cell>
          <cell r="BW67">
            <v>9899</v>
          </cell>
          <cell r="BX67">
            <v>1967</v>
          </cell>
          <cell r="BY67">
            <v>653</v>
          </cell>
          <cell r="BZ67">
            <v>18102</v>
          </cell>
          <cell r="CA67">
            <v>18102</v>
          </cell>
          <cell r="CB67">
            <v>5836</v>
          </cell>
          <cell r="CC67">
            <v>113</v>
          </cell>
          <cell r="CD67">
            <v>5949</v>
          </cell>
          <cell r="CE67">
            <v>1162</v>
          </cell>
          <cell r="CF67">
            <v>38</v>
          </cell>
          <cell r="CG67">
            <v>598</v>
          </cell>
          <cell r="CH67">
            <v>7746</v>
          </cell>
          <cell r="CI67">
            <v>25848</v>
          </cell>
          <cell r="CJ67">
            <v>16542</v>
          </cell>
          <cell r="CK67">
            <v>1772</v>
          </cell>
          <cell r="CL67">
            <v>14770</v>
          </cell>
          <cell r="CM67">
            <v>42391</v>
          </cell>
        </row>
        <row r="68">
          <cell r="B68">
            <v>37256</v>
          </cell>
          <cell r="C68">
            <v>2147</v>
          </cell>
          <cell r="D68">
            <v>422</v>
          </cell>
          <cell r="E68">
            <v>1159</v>
          </cell>
          <cell r="F68">
            <v>83</v>
          </cell>
          <cell r="G68">
            <v>27</v>
          </cell>
          <cell r="H68">
            <v>3840</v>
          </cell>
          <cell r="I68">
            <v>41095</v>
          </cell>
          <cell r="J68">
            <v>691</v>
          </cell>
          <cell r="K68">
            <v>981</v>
          </cell>
          <cell r="L68">
            <v>1671</v>
          </cell>
          <cell r="M68">
            <v>42767</v>
          </cell>
          <cell r="N68">
            <v>5528</v>
          </cell>
          <cell r="O68">
            <v>6706</v>
          </cell>
          <cell r="P68">
            <v>1930</v>
          </cell>
          <cell r="Q68">
            <v>629</v>
          </cell>
          <cell r="R68">
            <v>14793</v>
          </cell>
          <cell r="S68">
            <v>14793</v>
          </cell>
          <cell r="T68">
            <v>5660</v>
          </cell>
          <cell r="U68">
            <v>124</v>
          </cell>
          <cell r="V68">
            <v>5783</v>
          </cell>
          <cell r="W68">
            <v>1151</v>
          </cell>
          <cell r="X68">
            <v>41</v>
          </cell>
          <cell r="Y68">
            <v>609</v>
          </cell>
          <cell r="Z68">
            <v>7585</v>
          </cell>
          <cell r="AA68">
            <v>22378</v>
          </cell>
          <cell r="AB68">
            <v>20389</v>
          </cell>
          <cell r="AC68">
            <v>5486</v>
          </cell>
          <cell r="AD68">
            <v>14902</v>
          </cell>
          <cell r="AE68">
            <v>42767</v>
          </cell>
          <cell r="AF68">
            <v>37782</v>
          </cell>
          <cell r="AG68">
            <v>2157</v>
          </cell>
          <cell r="AH68">
            <v>441</v>
          </cell>
          <cell r="AI68">
            <v>1162</v>
          </cell>
          <cell r="AJ68">
            <v>83</v>
          </cell>
          <cell r="AK68">
            <v>26</v>
          </cell>
          <cell r="AL68">
            <v>3868</v>
          </cell>
          <cell r="AM68">
            <v>41651</v>
          </cell>
          <cell r="AN68">
            <v>677</v>
          </cell>
          <cell r="AO68">
            <v>951</v>
          </cell>
          <cell r="AP68">
            <v>1629</v>
          </cell>
          <cell r="AQ68">
            <v>43279</v>
          </cell>
          <cell r="AR68">
            <v>5495</v>
          </cell>
          <cell r="AS68">
            <v>6344</v>
          </cell>
          <cell r="AT68">
            <v>1991</v>
          </cell>
          <cell r="AU68">
            <v>618</v>
          </cell>
          <cell r="AV68">
            <v>14448</v>
          </cell>
          <cell r="AW68">
            <v>14448</v>
          </cell>
          <cell r="AX68">
            <v>5721</v>
          </cell>
          <cell r="AY68">
            <v>129</v>
          </cell>
          <cell r="AZ68">
            <v>5850</v>
          </cell>
          <cell r="BA68">
            <v>1151</v>
          </cell>
          <cell r="BB68">
            <v>44</v>
          </cell>
          <cell r="BC68">
            <v>644</v>
          </cell>
          <cell r="BD68">
            <v>7689</v>
          </cell>
          <cell r="BE68">
            <v>22137</v>
          </cell>
          <cell r="BF68">
            <v>21143</v>
          </cell>
          <cell r="BG68">
            <v>6245</v>
          </cell>
          <cell r="BH68">
            <v>14898</v>
          </cell>
          <cell r="BI68">
            <v>43279</v>
          </cell>
          <cell r="BJ68">
            <v>40521</v>
          </cell>
          <cell r="BK68">
            <v>2169</v>
          </cell>
          <cell r="BL68">
            <v>445</v>
          </cell>
          <cell r="BM68">
            <v>1162</v>
          </cell>
          <cell r="BN68">
            <v>83</v>
          </cell>
          <cell r="BO68">
            <v>24</v>
          </cell>
          <cell r="BP68">
            <v>3882</v>
          </cell>
          <cell r="BQ68">
            <v>44403</v>
          </cell>
          <cell r="BR68">
            <v>679</v>
          </cell>
          <cell r="BS68">
            <v>888</v>
          </cell>
          <cell r="BT68">
            <v>1567</v>
          </cell>
          <cell r="BU68">
            <v>45970</v>
          </cell>
          <cell r="BV68">
            <v>5489</v>
          </cell>
          <cell r="BW68">
            <v>3042</v>
          </cell>
          <cell r="BX68">
            <v>1352</v>
          </cell>
          <cell r="BY68">
            <v>587</v>
          </cell>
          <cell r="BZ68">
            <v>10470</v>
          </cell>
          <cell r="CA68">
            <v>10470</v>
          </cell>
          <cell r="CB68">
            <v>6404</v>
          </cell>
          <cell r="CC68">
            <v>129</v>
          </cell>
          <cell r="CD68">
            <v>6533</v>
          </cell>
          <cell r="CE68">
            <v>1151</v>
          </cell>
          <cell r="CF68">
            <v>52</v>
          </cell>
          <cell r="CG68">
            <v>633</v>
          </cell>
          <cell r="CH68">
            <v>8369</v>
          </cell>
          <cell r="CI68">
            <v>18839</v>
          </cell>
          <cell r="CJ68">
            <v>27131</v>
          </cell>
          <cell r="CK68">
            <v>12233</v>
          </cell>
          <cell r="CL68">
            <v>14898</v>
          </cell>
          <cell r="CM68">
            <v>45970</v>
          </cell>
        </row>
        <row r="69">
          <cell r="B69">
            <v>37918</v>
          </cell>
          <cell r="C69">
            <v>2178</v>
          </cell>
          <cell r="D69">
            <v>410</v>
          </cell>
          <cell r="E69">
            <v>1267</v>
          </cell>
          <cell r="F69">
            <v>86</v>
          </cell>
          <cell r="G69">
            <v>32</v>
          </cell>
          <cell r="H69">
            <v>3973</v>
          </cell>
          <cell r="I69">
            <v>41891</v>
          </cell>
          <cell r="J69">
            <v>669</v>
          </cell>
          <cell r="K69">
            <v>875</v>
          </cell>
          <cell r="L69">
            <v>1544</v>
          </cell>
          <cell r="M69">
            <v>43434</v>
          </cell>
          <cell r="N69">
            <v>5441</v>
          </cell>
          <cell r="O69">
            <v>6887</v>
          </cell>
          <cell r="P69">
            <v>2031</v>
          </cell>
          <cell r="Q69">
            <v>600</v>
          </cell>
          <cell r="R69">
            <v>14959</v>
          </cell>
          <cell r="S69">
            <v>14959</v>
          </cell>
          <cell r="T69">
            <v>5557</v>
          </cell>
          <cell r="U69">
            <v>120</v>
          </cell>
          <cell r="V69">
            <v>5677</v>
          </cell>
          <cell r="W69">
            <v>1142</v>
          </cell>
          <cell r="X69">
            <v>46</v>
          </cell>
          <cell r="Y69">
            <v>656</v>
          </cell>
          <cell r="Z69">
            <v>7521</v>
          </cell>
          <cell r="AA69">
            <v>22479</v>
          </cell>
          <cell r="AB69">
            <v>20955</v>
          </cell>
          <cell r="AC69">
            <v>5941</v>
          </cell>
          <cell r="AD69">
            <v>15014</v>
          </cell>
          <cell r="AE69">
            <v>43434</v>
          </cell>
          <cell r="AF69">
            <v>37557</v>
          </cell>
          <cell r="AG69">
            <v>2173</v>
          </cell>
          <cell r="AH69">
            <v>395</v>
          </cell>
          <cell r="AI69">
            <v>1310</v>
          </cell>
          <cell r="AJ69">
            <v>86</v>
          </cell>
          <cell r="AK69">
            <v>26</v>
          </cell>
          <cell r="AL69">
            <v>3990</v>
          </cell>
          <cell r="AM69">
            <v>41547</v>
          </cell>
          <cell r="AN69">
            <v>691</v>
          </cell>
          <cell r="AO69">
            <v>860</v>
          </cell>
          <cell r="AP69">
            <v>1550</v>
          </cell>
          <cell r="AQ69">
            <v>43097</v>
          </cell>
          <cell r="AR69">
            <v>5448</v>
          </cell>
          <cell r="AS69">
            <v>7322</v>
          </cell>
          <cell r="AT69">
            <v>2174</v>
          </cell>
          <cell r="AU69">
            <v>624</v>
          </cell>
          <cell r="AV69">
            <v>15567</v>
          </cell>
          <cell r="AW69">
            <v>15567</v>
          </cell>
          <cell r="AX69">
            <v>5920</v>
          </cell>
          <cell r="AY69">
            <v>120</v>
          </cell>
          <cell r="AZ69">
            <v>6040</v>
          </cell>
          <cell r="BA69">
            <v>1142</v>
          </cell>
          <cell r="BB69">
            <v>48</v>
          </cell>
          <cell r="BC69">
            <v>640</v>
          </cell>
          <cell r="BD69">
            <v>7870</v>
          </cell>
          <cell r="BE69">
            <v>23437</v>
          </cell>
          <cell r="BF69">
            <v>19660</v>
          </cell>
          <cell r="BG69">
            <v>4643</v>
          </cell>
          <cell r="BH69">
            <v>15017</v>
          </cell>
          <cell r="BI69">
            <v>43097</v>
          </cell>
          <cell r="BJ69">
            <v>35359</v>
          </cell>
          <cell r="BK69">
            <v>2180</v>
          </cell>
          <cell r="BL69">
            <v>288</v>
          </cell>
          <cell r="BM69">
            <v>1310</v>
          </cell>
          <cell r="BN69">
            <v>86</v>
          </cell>
          <cell r="BO69">
            <v>24</v>
          </cell>
          <cell r="BP69">
            <v>3888</v>
          </cell>
          <cell r="BQ69">
            <v>39247</v>
          </cell>
          <cell r="BR69">
            <v>699</v>
          </cell>
          <cell r="BS69">
            <v>906</v>
          </cell>
          <cell r="BT69">
            <v>1605</v>
          </cell>
          <cell r="BU69">
            <v>40852</v>
          </cell>
          <cell r="BV69">
            <v>5450</v>
          </cell>
          <cell r="BW69">
            <v>10384</v>
          </cell>
          <cell r="BX69">
            <v>2437</v>
          </cell>
          <cell r="BY69">
            <v>614</v>
          </cell>
          <cell r="BZ69">
            <v>18885</v>
          </cell>
          <cell r="CA69">
            <v>18885</v>
          </cell>
          <cell r="CB69">
            <v>5381</v>
          </cell>
          <cell r="CC69">
            <v>116</v>
          </cell>
          <cell r="CD69">
            <v>5497</v>
          </cell>
          <cell r="CE69">
            <v>1142</v>
          </cell>
          <cell r="CF69">
            <v>41</v>
          </cell>
          <cell r="CG69">
            <v>600</v>
          </cell>
          <cell r="CH69">
            <v>7280</v>
          </cell>
          <cell r="CI69">
            <v>26165</v>
          </cell>
          <cell r="CJ69">
            <v>14687</v>
          </cell>
          <cell r="CK69">
            <v>-330</v>
          </cell>
          <cell r="CL69">
            <v>15017</v>
          </cell>
          <cell r="CM69">
            <v>40852</v>
          </cell>
        </row>
        <row r="70">
          <cell r="B70">
            <v>38498</v>
          </cell>
          <cell r="C70">
            <v>2219</v>
          </cell>
          <cell r="D70">
            <v>376</v>
          </cell>
          <cell r="E70">
            <v>1351</v>
          </cell>
          <cell r="F70">
            <v>92</v>
          </cell>
          <cell r="G70">
            <v>37</v>
          </cell>
          <cell r="H70">
            <v>4076</v>
          </cell>
          <cell r="I70">
            <v>42574</v>
          </cell>
          <cell r="J70">
            <v>649</v>
          </cell>
          <cell r="K70">
            <v>810</v>
          </cell>
          <cell r="L70">
            <v>1459</v>
          </cell>
          <cell r="M70">
            <v>44033</v>
          </cell>
          <cell r="N70">
            <v>5399</v>
          </cell>
          <cell r="O70">
            <v>7057</v>
          </cell>
          <cell r="P70">
            <v>1769</v>
          </cell>
          <cell r="Q70">
            <v>578</v>
          </cell>
          <cell r="R70">
            <v>14803</v>
          </cell>
          <cell r="S70">
            <v>14803</v>
          </cell>
          <cell r="T70">
            <v>5496</v>
          </cell>
          <cell r="U70">
            <v>113</v>
          </cell>
          <cell r="V70">
            <v>5609</v>
          </cell>
          <cell r="W70">
            <v>1135</v>
          </cell>
          <cell r="X70">
            <v>55</v>
          </cell>
          <cell r="Y70">
            <v>656</v>
          </cell>
          <cell r="Z70">
            <v>7455</v>
          </cell>
          <cell r="AA70">
            <v>22258</v>
          </cell>
          <cell r="AB70">
            <v>21775</v>
          </cell>
          <cell r="AC70">
            <v>6681</v>
          </cell>
          <cell r="AD70">
            <v>15094</v>
          </cell>
          <cell r="AE70">
            <v>44033</v>
          </cell>
          <cell r="AF70">
            <v>38374</v>
          </cell>
          <cell r="AG70">
            <v>2190</v>
          </cell>
          <cell r="AH70">
            <v>386</v>
          </cell>
          <cell r="AI70">
            <v>1373</v>
          </cell>
          <cell r="AJ70">
            <v>91</v>
          </cell>
          <cell r="AK70">
            <v>45</v>
          </cell>
          <cell r="AL70">
            <v>4086</v>
          </cell>
          <cell r="AM70">
            <v>42460</v>
          </cell>
          <cell r="AN70">
            <v>639</v>
          </cell>
          <cell r="AO70">
            <v>816</v>
          </cell>
          <cell r="AP70">
            <v>1455</v>
          </cell>
          <cell r="AQ70">
            <v>43915</v>
          </cell>
          <cell r="AR70">
            <v>5382</v>
          </cell>
          <cell r="AS70">
            <v>7097</v>
          </cell>
          <cell r="AT70">
            <v>1784</v>
          </cell>
          <cell r="AU70">
            <v>559</v>
          </cell>
          <cell r="AV70">
            <v>14822</v>
          </cell>
          <cell r="AW70">
            <v>14822</v>
          </cell>
          <cell r="AX70">
            <v>4908</v>
          </cell>
          <cell r="AY70">
            <v>113</v>
          </cell>
          <cell r="AZ70">
            <v>5021</v>
          </cell>
          <cell r="BA70">
            <v>1133</v>
          </cell>
          <cell r="BB70">
            <v>43</v>
          </cell>
          <cell r="BC70">
            <v>665</v>
          </cell>
          <cell r="BD70">
            <v>6862</v>
          </cell>
          <cell r="BE70">
            <v>21685</v>
          </cell>
          <cell r="BF70">
            <v>22231</v>
          </cell>
          <cell r="BG70">
            <v>7104</v>
          </cell>
          <cell r="BH70">
            <v>15127</v>
          </cell>
          <cell r="BI70">
            <v>43915</v>
          </cell>
          <cell r="BJ70">
            <v>36928</v>
          </cell>
          <cell r="BK70">
            <v>2176</v>
          </cell>
          <cell r="BL70">
            <v>544</v>
          </cell>
          <cell r="BM70">
            <v>1373</v>
          </cell>
          <cell r="BN70">
            <v>91</v>
          </cell>
          <cell r="BO70">
            <v>49</v>
          </cell>
          <cell r="BP70">
            <v>4233</v>
          </cell>
          <cell r="BQ70">
            <v>41161</v>
          </cell>
          <cell r="BR70">
            <v>636</v>
          </cell>
          <cell r="BS70">
            <v>889</v>
          </cell>
          <cell r="BT70">
            <v>1525</v>
          </cell>
          <cell r="BU70">
            <v>42686</v>
          </cell>
          <cell r="BV70">
            <v>5392</v>
          </cell>
          <cell r="BW70">
            <v>3834</v>
          </cell>
          <cell r="BX70">
            <v>1678</v>
          </cell>
          <cell r="BY70">
            <v>564</v>
          </cell>
          <cell r="BZ70">
            <v>11468</v>
          </cell>
          <cell r="CA70">
            <v>11468</v>
          </cell>
          <cell r="CB70">
            <v>4441</v>
          </cell>
          <cell r="CC70">
            <v>118</v>
          </cell>
          <cell r="CD70">
            <v>4559</v>
          </cell>
          <cell r="CE70">
            <v>1133</v>
          </cell>
          <cell r="CF70">
            <v>43</v>
          </cell>
          <cell r="CG70">
            <v>825</v>
          </cell>
          <cell r="CH70">
            <v>6561</v>
          </cell>
          <cell r="CI70">
            <v>18030</v>
          </cell>
          <cell r="CJ70">
            <v>24656</v>
          </cell>
          <cell r="CK70">
            <v>9529</v>
          </cell>
          <cell r="CL70">
            <v>15127</v>
          </cell>
          <cell r="CM70">
            <v>42686</v>
          </cell>
        </row>
        <row r="71">
          <cell r="B71">
            <v>39391</v>
          </cell>
          <cell r="C71">
            <v>2335</v>
          </cell>
          <cell r="D71">
            <v>337</v>
          </cell>
          <cell r="E71">
            <v>1349</v>
          </cell>
          <cell r="F71">
            <v>100</v>
          </cell>
          <cell r="G71">
            <v>40</v>
          </cell>
          <cell r="H71">
            <v>4160</v>
          </cell>
          <cell r="I71">
            <v>43550</v>
          </cell>
          <cell r="J71">
            <v>625</v>
          </cell>
          <cell r="K71">
            <v>852</v>
          </cell>
          <cell r="L71">
            <v>1476</v>
          </cell>
          <cell r="M71">
            <v>45027</v>
          </cell>
          <cell r="N71">
            <v>5508</v>
          </cell>
          <cell r="O71">
            <v>7083</v>
          </cell>
          <cell r="P71">
            <v>1489</v>
          </cell>
          <cell r="Q71">
            <v>556</v>
          </cell>
          <cell r="R71">
            <v>14635</v>
          </cell>
          <cell r="S71">
            <v>14635</v>
          </cell>
          <cell r="T71">
            <v>5691</v>
          </cell>
          <cell r="U71">
            <v>107</v>
          </cell>
          <cell r="V71">
            <v>5798</v>
          </cell>
          <cell r="W71">
            <v>1129</v>
          </cell>
          <cell r="X71">
            <v>69</v>
          </cell>
          <cell r="Y71">
            <v>618</v>
          </cell>
          <cell r="Z71">
            <v>7613</v>
          </cell>
          <cell r="AA71">
            <v>22248</v>
          </cell>
          <cell r="AB71">
            <v>22779</v>
          </cell>
          <cell r="AC71">
            <v>7621</v>
          </cell>
          <cell r="AD71">
            <v>15158</v>
          </cell>
          <cell r="AE71">
            <v>45027</v>
          </cell>
          <cell r="AF71">
            <v>39260</v>
          </cell>
          <cell r="AG71">
            <v>2364</v>
          </cell>
          <cell r="AH71">
            <v>323</v>
          </cell>
          <cell r="AI71">
            <v>1341</v>
          </cell>
          <cell r="AJ71">
            <v>101</v>
          </cell>
          <cell r="AK71">
            <v>38</v>
          </cell>
          <cell r="AL71">
            <v>4167</v>
          </cell>
          <cell r="AM71">
            <v>43427</v>
          </cell>
          <cell r="AN71">
            <v>624</v>
          </cell>
          <cell r="AO71">
            <v>841</v>
          </cell>
          <cell r="AP71">
            <v>1465</v>
          </cell>
          <cell r="AQ71">
            <v>44892</v>
          </cell>
          <cell r="AR71">
            <v>5488</v>
          </cell>
          <cell r="AS71">
            <v>6595</v>
          </cell>
          <cell r="AT71">
            <v>1494</v>
          </cell>
          <cell r="AU71">
            <v>563</v>
          </cell>
          <cell r="AV71">
            <v>14140</v>
          </cell>
          <cell r="AW71">
            <v>14140</v>
          </cell>
          <cell r="AX71">
            <v>5887</v>
          </cell>
          <cell r="AY71">
            <v>104</v>
          </cell>
          <cell r="AZ71">
            <v>5991</v>
          </cell>
          <cell r="BA71">
            <v>1130</v>
          </cell>
          <cell r="BB71">
            <v>81</v>
          </cell>
          <cell r="BC71">
            <v>491</v>
          </cell>
          <cell r="BD71">
            <v>7692</v>
          </cell>
          <cell r="BE71">
            <v>21832</v>
          </cell>
          <cell r="BF71">
            <v>23060</v>
          </cell>
          <cell r="BG71">
            <v>7920</v>
          </cell>
          <cell r="BH71">
            <v>15140</v>
          </cell>
          <cell r="BI71">
            <v>44892</v>
          </cell>
          <cell r="BJ71">
            <v>40169</v>
          </cell>
          <cell r="BK71">
            <v>2364</v>
          </cell>
          <cell r="BL71">
            <v>270</v>
          </cell>
          <cell r="BM71">
            <v>1341</v>
          </cell>
          <cell r="BN71">
            <v>101</v>
          </cell>
          <cell r="BO71">
            <v>37</v>
          </cell>
          <cell r="BP71">
            <v>4113</v>
          </cell>
          <cell r="BQ71">
            <v>44282</v>
          </cell>
          <cell r="BR71">
            <v>618</v>
          </cell>
          <cell r="BS71">
            <v>770</v>
          </cell>
          <cell r="BT71">
            <v>1389</v>
          </cell>
          <cell r="BU71">
            <v>45670</v>
          </cell>
          <cell r="BV71">
            <v>5480</v>
          </cell>
          <cell r="BW71">
            <v>10442</v>
          </cell>
          <cell r="BX71">
            <v>2021</v>
          </cell>
          <cell r="BY71">
            <v>596</v>
          </cell>
          <cell r="BZ71">
            <v>18540</v>
          </cell>
          <cell r="CA71">
            <v>18540</v>
          </cell>
          <cell r="CB71">
            <v>6304</v>
          </cell>
          <cell r="CC71">
            <v>103</v>
          </cell>
          <cell r="CD71">
            <v>6407</v>
          </cell>
          <cell r="CE71">
            <v>1130</v>
          </cell>
          <cell r="CF71">
            <v>78</v>
          </cell>
          <cell r="CG71">
            <v>425</v>
          </cell>
          <cell r="CH71">
            <v>8041</v>
          </cell>
          <cell r="CI71">
            <v>26580</v>
          </cell>
          <cell r="CJ71">
            <v>19090</v>
          </cell>
          <cell r="CK71">
            <v>3950</v>
          </cell>
          <cell r="CL71">
            <v>15140</v>
          </cell>
          <cell r="CM71">
            <v>45670</v>
          </cell>
        </row>
        <row r="72">
          <cell r="B72">
            <v>40018</v>
          </cell>
          <cell r="C72">
            <v>2509</v>
          </cell>
          <cell r="D72">
            <v>291</v>
          </cell>
          <cell r="E72">
            <v>1367</v>
          </cell>
          <cell r="F72">
            <v>106</v>
          </cell>
          <cell r="G72">
            <v>37</v>
          </cell>
          <cell r="H72">
            <v>4310</v>
          </cell>
          <cell r="I72">
            <v>44328</v>
          </cell>
          <cell r="J72">
            <v>604</v>
          </cell>
          <cell r="K72">
            <v>976</v>
          </cell>
          <cell r="L72">
            <v>1581</v>
          </cell>
          <cell r="M72">
            <v>45909</v>
          </cell>
          <cell r="N72">
            <v>5727</v>
          </cell>
          <cell r="O72">
            <v>7496</v>
          </cell>
          <cell r="P72">
            <v>1404</v>
          </cell>
          <cell r="Q72">
            <v>543</v>
          </cell>
          <cell r="R72">
            <v>15171</v>
          </cell>
          <cell r="S72">
            <v>15171</v>
          </cell>
          <cell r="T72">
            <v>6110</v>
          </cell>
          <cell r="U72">
            <v>108</v>
          </cell>
          <cell r="V72">
            <v>6217</v>
          </cell>
          <cell r="W72">
            <v>1122</v>
          </cell>
          <cell r="X72">
            <v>85</v>
          </cell>
          <cell r="Y72">
            <v>583</v>
          </cell>
          <cell r="Z72">
            <v>8007</v>
          </cell>
          <cell r="AA72">
            <v>23178</v>
          </cell>
          <cell r="AB72">
            <v>22731</v>
          </cell>
          <cell r="AC72">
            <v>7469</v>
          </cell>
          <cell r="AD72">
            <v>15262</v>
          </cell>
          <cell r="AE72">
            <v>45909</v>
          </cell>
          <cell r="AF72">
            <v>40388</v>
          </cell>
          <cell r="AG72">
            <v>2438</v>
          </cell>
          <cell r="AH72">
            <v>313</v>
          </cell>
          <cell r="AI72">
            <v>1338</v>
          </cell>
          <cell r="AJ72">
            <v>106</v>
          </cell>
          <cell r="AK72">
            <v>36</v>
          </cell>
          <cell r="AL72">
            <v>4231</v>
          </cell>
          <cell r="AM72">
            <v>44619</v>
          </cell>
          <cell r="AN72">
            <v>609</v>
          </cell>
          <cell r="AO72">
            <v>910</v>
          </cell>
          <cell r="AP72">
            <v>1520</v>
          </cell>
          <cell r="AQ72">
            <v>46138</v>
          </cell>
          <cell r="AR72">
            <v>5676</v>
          </cell>
          <cell r="AS72">
            <v>8128</v>
          </cell>
          <cell r="AT72">
            <v>1014</v>
          </cell>
          <cell r="AU72">
            <v>542</v>
          </cell>
          <cell r="AV72">
            <v>15360</v>
          </cell>
          <cell r="AW72">
            <v>15360</v>
          </cell>
          <cell r="AX72">
            <v>6230</v>
          </cell>
          <cell r="AY72">
            <v>107</v>
          </cell>
          <cell r="AZ72">
            <v>6337</v>
          </cell>
          <cell r="BA72">
            <v>1121</v>
          </cell>
          <cell r="BB72">
            <v>82</v>
          </cell>
          <cell r="BC72">
            <v>567</v>
          </cell>
          <cell r="BD72">
            <v>8107</v>
          </cell>
          <cell r="BE72">
            <v>23467</v>
          </cell>
          <cell r="BF72">
            <v>22671</v>
          </cell>
          <cell r="BG72">
            <v>7422</v>
          </cell>
          <cell r="BH72">
            <v>15250</v>
          </cell>
          <cell r="BI72">
            <v>46138</v>
          </cell>
          <cell r="BJ72">
            <v>43332</v>
          </cell>
          <cell r="BK72">
            <v>2447</v>
          </cell>
          <cell r="BL72">
            <v>318</v>
          </cell>
          <cell r="BM72">
            <v>1338</v>
          </cell>
          <cell r="BN72">
            <v>106</v>
          </cell>
          <cell r="BO72">
            <v>35</v>
          </cell>
          <cell r="BP72">
            <v>4243</v>
          </cell>
          <cell r="BQ72">
            <v>47574</v>
          </cell>
          <cell r="BR72">
            <v>611</v>
          </cell>
          <cell r="BS72">
            <v>843</v>
          </cell>
          <cell r="BT72">
            <v>1454</v>
          </cell>
          <cell r="BU72">
            <v>49028</v>
          </cell>
          <cell r="BV72">
            <v>5672</v>
          </cell>
          <cell r="BW72">
            <v>3776</v>
          </cell>
          <cell r="BX72">
            <v>361</v>
          </cell>
          <cell r="BY72">
            <v>515</v>
          </cell>
          <cell r="BZ72">
            <v>10324</v>
          </cell>
          <cell r="CA72">
            <v>10324</v>
          </cell>
          <cell r="CB72">
            <v>6963</v>
          </cell>
          <cell r="CC72">
            <v>107</v>
          </cell>
          <cell r="CD72">
            <v>7070</v>
          </cell>
          <cell r="CE72">
            <v>1121</v>
          </cell>
          <cell r="CF72">
            <v>94</v>
          </cell>
          <cell r="CG72">
            <v>553</v>
          </cell>
          <cell r="CH72">
            <v>8839</v>
          </cell>
          <cell r="CI72">
            <v>19163</v>
          </cell>
          <cell r="CJ72">
            <v>29865</v>
          </cell>
          <cell r="CK72">
            <v>14616</v>
          </cell>
          <cell r="CL72">
            <v>15250</v>
          </cell>
          <cell r="CM72">
            <v>49028</v>
          </cell>
        </row>
        <row r="73">
          <cell r="B73">
            <v>39880</v>
          </cell>
          <cell r="C73">
            <v>2688</v>
          </cell>
          <cell r="D73">
            <v>262</v>
          </cell>
          <cell r="E73">
            <v>1408</v>
          </cell>
          <cell r="F73">
            <v>110</v>
          </cell>
          <cell r="G73">
            <v>32</v>
          </cell>
          <cell r="H73">
            <v>4501</v>
          </cell>
          <cell r="I73">
            <v>44380</v>
          </cell>
          <cell r="J73">
            <v>598</v>
          </cell>
          <cell r="K73">
            <v>1061</v>
          </cell>
          <cell r="L73">
            <v>1659</v>
          </cell>
          <cell r="M73">
            <v>46039</v>
          </cell>
          <cell r="N73">
            <v>6023</v>
          </cell>
          <cell r="O73">
            <v>8346</v>
          </cell>
          <cell r="P73">
            <v>1566</v>
          </cell>
          <cell r="Q73">
            <v>554</v>
          </cell>
          <cell r="R73">
            <v>16488</v>
          </cell>
          <cell r="S73">
            <v>16488</v>
          </cell>
          <cell r="T73">
            <v>6536</v>
          </cell>
          <cell r="U73">
            <v>113</v>
          </cell>
          <cell r="V73">
            <v>6648</v>
          </cell>
          <cell r="W73">
            <v>1109</v>
          </cell>
          <cell r="X73">
            <v>97</v>
          </cell>
          <cell r="Y73">
            <v>572</v>
          </cell>
          <cell r="Z73">
            <v>8426</v>
          </cell>
          <cell r="AA73">
            <v>24915</v>
          </cell>
          <cell r="AB73">
            <v>21125</v>
          </cell>
          <cell r="AC73">
            <v>5667</v>
          </cell>
          <cell r="AD73">
            <v>15458</v>
          </cell>
          <cell r="AE73">
            <v>46039</v>
          </cell>
          <cell r="AF73">
            <v>40207</v>
          </cell>
          <cell r="AG73">
            <v>2765</v>
          </cell>
          <cell r="AH73">
            <v>251</v>
          </cell>
          <cell r="AI73">
            <v>1416</v>
          </cell>
          <cell r="AJ73">
            <v>110</v>
          </cell>
          <cell r="AK73">
            <v>33</v>
          </cell>
          <cell r="AL73">
            <v>4575</v>
          </cell>
          <cell r="AM73">
            <v>44782</v>
          </cell>
          <cell r="AN73">
            <v>590</v>
          </cell>
          <cell r="AO73">
            <v>1161</v>
          </cell>
          <cell r="AP73">
            <v>1751</v>
          </cell>
          <cell r="AQ73">
            <v>46533</v>
          </cell>
          <cell r="AR73">
            <v>6153</v>
          </cell>
          <cell r="AS73">
            <v>7290</v>
          </cell>
          <cell r="AT73">
            <v>2208</v>
          </cell>
          <cell r="AU73">
            <v>563</v>
          </cell>
          <cell r="AV73">
            <v>16214</v>
          </cell>
          <cell r="AW73">
            <v>16214</v>
          </cell>
          <cell r="AX73">
            <v>6419</v>
          </cell>
          <cell r="AY73">
            <v>115</v>
          </cell>
          <cell r="AZ73">
            <v>6534</v>
          </cell>
          <cell r="BA73">
            <v>1110</v>
          </cell>
          <cell r="BB73">
            <v>92</v>
          </cell>
          <cell r="BC73">
            <v>549</v>
          </cell>
          <cell r="BD73">
            <v>8284</v>
          </cell>
          <cell r="BE73">
            <v>24498</v>
          </cell>
          <cell r="BF73">
            <v>22035</v>
          </cell>
          <cell r="BG73">
            <v>6587</v>
          </cell>
          <cell r="BH73">
            <v>15448</v>
          </cell>
          <cell r="BI73">
            <v>46533</v>
          </cell>
          <cell r="BJ73">
            <v>37848</v>
          </cell>
          <cell r="BK73">
            <v>2771</v>
          </cell>
          <cell r="BL73">
            <v>185</v>
          </cell>
          <cell r="BM73">
            <v>1416</v>
          </cell>
          <cell r="BN73">
            <v>110</v>
          </cell>
          <cell r="BO73">
            <v>32</v>
          </cell>
          <cell r="BP73">
            <v>4513</v>
          </cell>
          <cell r="BQ73">
            <v>42362</v>
          </cell>
          <cell r="BR73">
            <v>598</v>
          </cell>
          <cell r="BS73">
            <v>1235</v>
          </cell>
          <cell r="BT73">
            <v>1834</v>
          </cell>
          <cell r="BU73">
            <v>44196</v>
          </cell>
          <cell r="BV73">
            <v>6156</v>
          </cell>
          <cell r="BW73">
            <v>11056</v>
          </cell>
          <cell r="BX73">
            <v>2414</v>
          </cell>
          <cell r="BY73">
            <v>555</v>
          </cell>
          <cell r="BZ73">
            <v>20181</v>
          </cell>
          <cell r="CA73">
            <v>20181</v>
          </cell>
          <cell r="CB73">
            <v>5787</v>
          </cell>
          <cell r="CC73">
            <v>111</v>
          </cell>
          <cell r="CD73">
            <v>5898</v>
          </cell>
          <cell r="CE73">
            <v>1110</v>
          </cell>
          <cell r="CF73">
            <v>79</v>
          </cell>
          <cell r="CG73">
            <v>517</v>
          </cell>
          <cell r="CH73">
            <v>7603</v>
          </cell>
          <cell r="CI73">
            <v>27784</v>
          </cell>
          <cell r="CJ73">
            <v>16412</v>
          </cell>
          <cell r="CK73">
            <v>964</v>
          </cell>
          <cell r="CL73">
            <v>15448</v>
          </cell>
          <cell r="CM73">
            <v>44196</v>
          </cell>
        </row>
        <row r="74">
          <cell r="B74">
            <v>40807</v>
          </cell>
          <cell r="C74">
            <v>2801</v>
          </cell>
          <cell r="D74">
            <v>277</v>
          </cell>
          <cell r="E74">
            <v>1536</v>
          </cell>
          <cell r="F74">
            <v>112</v>
          </cell>
          <cell r="G74">
            <v>31</v>
          </cell>
          <cell r="H74">
            <v>4757</v>
          </cell>
          <cell r="I74">
            <v>45564</v>
          </cell>
          <cell r="J74">
            <v>600</v>
          </cell>
          <cell r="K74">
            <v>1037</v>
          </cell>
          <cell r="L74">
            <v>1637</v>
          </cell>
          <cell r="M74">
            <v>47201</v>
          </cell>
          <cell r="N74">
            <v>6320</v>
          </cell>
          <cell r="O74">
            <v>8918</v>
          </cell>
          <cell r="P74">
            <v>2130</v>
          </cell>
          <cell r="Q74">
            <v>607</v>
          </cell>
          <cell r="R74">
            <v>17975</v>
          </cell>
          <cell r="S74">
            <v>17975</v>
          </cell>
          <cell r="T74">
            <v>6760</v>
          </cell>
          <cell r="U74">
            <v>117</v>
          </cell>
          <cell r="V74">
            <v>6877</v>
          </cell>
          <cell r="W74">
            <v>1088</v>
          </cell>
          <cell r="X74">
            <v>103</v>
          </cell>
          <cell r="Y74">
            <v>592</v>
          </cell>
          <cell r="Z74">
            <v>8660</v>
          </cell>
          <cell r="AA74">
            <v>26635</v>
          </cell>
          <cell r="AB74">
            <v>20566</v>
          </cell>
          <cell r="AC74">
            <v>4826</v>
          </cell>
          <cell r="AD74">
            <v>15740</v>
          </cell>
          <cell r="AE74">
            <v>47201</v>
          </cell>
          <cell r="AF74">
            <v>40282</v>
          </cell>
          <cell r="AG74">
            <v>2782</v>
          </cell>
          <cell r="AH74">
            <v>243</v>
          </cell>
          <cell r="AI74">
            <v>1572</v>
          </cell>
          <cell r="AJ74">
            <v>112</v>
          </cell>
          <cell r="AK74">
            <v>30</v>
          </cell>
          <cell r="AL74">
            <v>4740</v>
          </cell>
          <cell r="AM74">
            <v>45022</v>
          </cell>
          <cell r="AN74">
            <v>601</v>
          </cell>
          <cell r="AO74">
            <v>1103</v>
          </cell>
          <cell r="AP74">
            <v>1704</v>
          </cell>
          <cell r="AQ74">
            <v>46725</v>
          </cell>
          <cell r="AR74">
            <v>6180</v>
          </cell>
          <cell r="AS74">
            <v>10138</v>
          </cell>
          <cell r="AT74">
            <v>1534</v>
          </cell>
          <cell r="AU74">
            <v>568</v>
          </cell>
          <cell r="AV74">
            <v>18421</v>
          </cell>
          <cell r="AW74">
            <v>18421</v>
          </cell>
          <cell r="AX74">
            <v>6778</v>
          </cell>
          <cell r="AY74">
            <v>117</v>
          </cell>
          <cell r="AZ74">
            <v>6894</v>
          </cell>
          <cell r="BA74">
            <v>1095</v>
          </cell>
          <cell r="BB74">
            <v>113</v>
          </cell>
          <cell r="BC74">
            <v>620</v>
          </cell>
          <cell r="BD74">
            <v>8722</v>
          </cell>
          <cell r="BE74">
            <v>27143</v>
          </cell>
          <cell r="BF74">
            <v>19583</v>
          </cell>
          <cell r="BG74">
            <v>3848</v>
          </cell>
          <cell r="BH74">
            <v>15735</v>
          </cell>
          <cell r="BI74">
            <v>46725</v>
          </cell>
          <cell r="BJ74">
            <v>38597</v>
          </cell>
          <cell r="BK74">
            <v>2768</v>
          </cell>
          <cell r="BL74">
            <v>341</v>
          </cell>
          <cell r="BM74">
            <v>1572</v>
          </cell>
          <cell r="BN74">
            <v>112</v>
          </cell>
          <cell r="BO74">
            <v>35</v>
          </cell>
          <cell r="BP74">
            <v>4828</v>
          </cell>
          <cell r="BQ74">
            <v>43425</v>
          </cell>
          <cell r="BR74">
            <v>597</v>
          </cell>
          <cell r="BS74">
            <v>1207</v>
          </cell>
          <cell r="BT74">
            <v>1804</v>
          </cell>
          <cell r="BU74">
            <v>45229</v>
          </cell>
          <cell r="BV74">
            <v>6190</v>
          </cell>
          <cell r="BW74">
            <v>5916</v>
          </cell>
          <cell r="BX74">
            <v>1408</v>
          </cell>
          <cell r="BY74">
            <v>567</v>
          </cell>
          <cell r="BZ74">
            <v>14082</v>
          </cell>
          <cell r="CA74">
            <v>14082</v>
          </cell>
          <cell r="CB74">
            <v>6169</v>
          </cell>
          <cell r="CC74">
            <v>121</v>
          </cell>
          <cell r="CD74">
            <v>6290</v>
          </cell>
          <cell r="CE74">
            <v>1095</v>
          </cell>
          <cell r="CF74">
            <v>117</v>
          </cell>
          <cell r="CG74">
            <v>755</v>
          </cell>
          <cell r="CH74">
            <v>8257</v>
          </cell>
          <cell r="CI74">
            <v>22338</v>
          </cell>
          <cell r="CJ74">
            <v>22891</v>
          </cell>
          <cell r="CK74">
            <v>7156</v>
          </cell>
          <cell r="CL74">
            <v>15735</v>
          </cell>
          <cell r="CM74">
            <v>45229</v>
          </cell>
        </row>
        <row r="75">
          <cell r="B75">
            <v>41233</v>
          </cell>
          <cell r="C75">
            <v>2830</v>
          </cell>
          <cell r="D75">
            <v>325</v>
          </cell>
          <cell r="E75">
            <v>1686</v>
          </cell>
          <cell r="F75">
            <v>113</v>
          </cell>
          <cell r="G75">
            <v>35</v>
          </cell>
          <cell r="H75">
            <v>4990</v>
          </cell>
          <cell r="I75">
            <v>46223</v>
          </cell>
          <cell r="J75">
            <v>611</v>
          </cell>
          <cell r="K75">
            <v>990</v>
          </cell>
          <cell r="L75">
            <v>1601</v>
          </cell>
          <cell r="M75">
            <v>47824</v>
          </cell>
          <cell r="N75">
            <v>6586</v>
          </cell>
          <cell r="O75">
            <v>9231</v>
          </cell>
          <cell r="P75">
            <v>2922</v>
          </cell>
          <cell r="Q75">
            <v>669</v>
          </cell>
          <cell r="R75">
            <v>19407</v>
          </cell>
          <cell r="S75">
            <v>19407</v>
          </cell>
          <cell r="T75">
            <v>6904</v>
          </cell>
          <cell r="U75">
            <v>118</v>
          </cell>
          <cell r="V75">
            <v>7021</v>
          </cell>
          <cell r="W75">
            <v>1064</v>
          </cell>
          <cell r="X75">
            <v>105</v>
          </cell>
          <cell r="Y75">
            <v>617</v>
          </cell>
          <cell r="Z75">
            <v>8808</v>
          </cell>
          <cell r="AA75">
            <v>28215</v>
          </cell>
          <cell r="AB75">
            <v>19609</v>
          </cell>
          <cell r="AC75">
            <v>3555</v>
          </cell>
          <cell r="AD75">
            <v>16054</v>
          </cell>
          <cell r="AE75">
            <v>47824</v>
          </cell>
          <cell r="AF75">
            <v>40869</v>
          </cell>
          <cell r="AG75">
            <v>2854</v>
          </cell>
          <cell r="AH75">
            <v>352</v>
          </cell>
          <cell r="AI75">
            <v>1544</v>
          </cell>
          <cell r="AJ75">
            <v>113</v>
          </cell>
          <cell r="AK75">
            <v>30</v>
          </cell>
          <cell r="AL75">
            <v>4892</v>
          </cell>
          <cell r="AM75">
            <v>45762</v>
          </cell>
          <cell r="AN75">
            <v>617</v>
          </cell>
          <cell r="AO75">
            <v>909</v>
          </cell>
          <cell r="AP75">
            <v>1526</v>
          </cell>
          <cell r="AQ75">
            <v>47288</v>
          </cell>
          <cell r="AR75">
            <v>6686</v>
          </cell>
          <cell r="AS75">
            <v>8810</v>
          </cell>
          <cell r="AT75">
            <v>2866</v>
          </cell>
          <cell r="AU75">
            <v>698</v>
          </cell>
          <cell r="AV75">
            <v>19061</v>
          </cell>
          <cell r="AW75">
            <v>19061</v>
          </cell>
          <cell r="AX75">
            <v>7047</v>
          </cell>
          <cell r="AY75">
            <v>120</v>
          </cell>
          <cell r="AZ75">
            <v>7166</v>
          </cell>
          <cell r="BA75">
            <v>1060</v>
          </cell>
          <cell r="BB75">
            <v>98</v>
          </cell>
          <cell r="BC75">
            <v>677</v>
          </cell>
          <cell r="BD75">
            <v>9001</v>
          </cell>
          <cell r="BE75">
            <v>28062</v>
          </cell>
          <cell r="BF75">
            <v>19225</v>
          </cell>
          <cell r="BG75">
            <v>3146</v>
          </cell>
          <cell r="BH75">
            <v>16080</v>
          </cell>
          <cell r="BI75">
            <v>47288</v>
          </cell>
          <cell r="BJ75">
            <v>41876</v>
          </cell>
          <cell r="BK75">
            <v>2857</v>
          </cell>
          <cell r="BL75">
            <v>303</v>
          </cell>
          <cell r="BM75">
            <v>1544</v>
          </cell>
          <cell r="BN75">
            <v>113</v>
          </cell>
          <cell r="BO75">
            <v>27</v>
          </cell>
          <cell r="BP75">
            <v>4843</v>
          </cell>
          <cell r="BQ75">
            <v>46719</v>
          </cell>
          <cell r="BR75">
            <v>610</v>
          </cell>
          <cell r="BS75">
            <v>840</v>
          </cell>
          <cell r="BT75">
            <v>1450</v>
          </cell>
          <cell r="BU75">
            <v>48169</v>
          </cell>
          <cell r="BV75">
            <v>6674</v>
          </cell>
          <cell r="BW75">
            <v>13679</v>
          </cell>
          <cell r="BX75">
            <v>3480</v>
          </cell>
          <cell r="BY75">
            <v>744</v>
          </cell>
          <cell r="BZ75">
            <v>24577</v>
          </cell>
          <cell r="CA75">
            <v>24577</v>
          </cell>
          <cell r="CB75">
            <v>7585</v>
          </cell>
          <cell r="CC75">
            <v>119</v>
          </cell>
          <cell r="CD75">
            <v>7704</v>
          </cell>
          <cell r="CE75">
            <v>1060</v>
          </cell>
          <cell r="CF75">
            <v>96</v>
          </cell>
          <cell r="CG75">
            <v>585</v>
          </cell>
          <cell r="CH75">
            <v>9445</v>
          </cell>
          <cell r="CI75">
            <v>34022</v>
          </cell>
          <cell r="CJ75">
            <v>14148</v>
          </cell>
          <cell r="CK75">
            <v>-1932</v>
          </cell>
          <cell r="CL75">
            <v>16080</v>
          </cell>
          <cell r="CM75">
            <v>48169</v>
          </cell>
        </row>
        <row r="76">
          <cell r="B76">
            <v>41924</v>
          </cell>
          <cell r="C76">
            <v>2800</v>
          </cell>
          <cell r="D76">
            <v>370</v>
          </cell>
          <cell r="E76">
            <v>1826</v>
          </cell>
          <cell r="F76">
            <v>115</v>
          </cell>
          <cell r="G76">
            <v>38</v>
          </cell>
          <cell r="H76">
            <v>5148</v>
          </cell>
          <cell r="I76">
            <v>47072</v>
          </cell>
          <cell r="J76">
            <v>625</v>
          </cell>
          <cell r="K76">
            <v>997</v>
          </cell>
          <cell r="L76">
            <v>1621</v>
          </cell>
          <cell r="M76">
            <v>48694</v>
          </cell>
          <cell r="N76">
            <v>6771</v>
          </cell>
          <cell r="O76">
            <v>9215</v>
          </cell>
          <cell r="P76">
            <v>3540</v>
          </cell>
          <cell r="Q76">
            <v>747</v>
          </cell>
          <cell r="R76">
            <v>20273</v>
          </cell>
          <cell r="S76">
            <v>20273</v>
          </cell>
          <cell r="T76">
            <v>6992</v>
          </cell>
          <cell r="U76">
            <v>115</v>
          </cell>
          <cell r="V76">
            <v>7108</v>
          </cell>
          <cell r="W76">
            <v>1047</v>
          </cell>
          <cell r="X76">
            <v>101</v>
          </cell>
          <cell r="Y76">
            <v>618</v>
          </cell>
          <cell r="Z76">
            <v>8874</v>
          </cell>
          <cell r="AA76">
            <v>29148</v>
          </cell>
          <cell r="AB76">
            <v>19546</v>
          </cell>
          <cell r="AC76">
            <v>3173</v>
          </cell>
          <cell r="AD76">
            <v>16373</v>
          </cell>
          <cell r="AE76">
            <v>48694</v>
          </cell>
          <cell r="AF76">
            <v>42069</v>
          </cell>
          <cell r="AG76">
            <v>2788</v>
          </cell>
          <cell r="AH76">
            <v>372</v>
          </cell>
          <cell r="AI76">
            <v>2026</v>
          </cell>
          <cell r="AJ76">
            <v>115</v>
          </cell>
          <cell r="AK76">
            <v>42</v>
          </cell>
          <cell r="AL76">
            <v>5343</v>
          </cell>
          <cell r="AM76">
            <v>47413</v>
          </cell>
          <cell r="AN76">
            <v>617</v>
          </cell>
          <cell r="AO76">
            <v>1022</v>
          </cell>
          <cell r="AP76">
            <v>1639</v>
          </cell>
          <cell r="AQ76">
            <v>49052</v>
          </cell>
          <cell r="AR76">
            <v>6757</v>
          </cell>
          <cell r="AS76">
            <v>8768</v>
          </cell>
          <cell r="AT76">
            <v>4160</v>
          </cell>
          <cell r="AU76">
            <v>785</v>
          </cell>
          <cell r="AV76">
            <v>20471</v>
          </cell>
          <cell r="AW76">
            <v>20471</v>
          </cell>
          <cell r="AX76">
            <v>6893</v>
          </cell>
          <cell r="AY76">
            <v>115</v>
          </cell>
          <cell r="AZ76">
            <v>7008</v>
          </cell>
          <cell r="BA76">
            <v>1045</v>
          </cell>
          <cell r="BB76">
            <v>104</v>
          </cell>
          <cell r="BC76">
            <v>631</v>
          </cell>
          <cell r="BD76">
            <v>8788</v>
          </cell>
          <cell r="BE76">
            <v>29258</v>
          </cell>
          <cell r="BF76">
            <v>19794</v>
          </cell>
          <cell r="BG76">
            <v>3427</v>
          </cell>
          <cell r="BH76">
            <v>16367</v>
          </cell>
          <cell r="BI76">
            <v>49052</v>
          </cell>
          <cell r="BJ76">
            <v>45339</v>
          </cell>
          <cell r="BK76">
            <v>2793</v>
          </cell>
          <cell r="BL76">
            <v>374</v>
          </cell>
          <cell r="BM76">
            <v>2026</v>
          </cell>
          <cell r="BN76">
            <v>115</v>
          </cell>
          <cell r="BO76">
            <v>41</v>
          </cell>
          <cell r="BP76">
            <v>5348</v>
          </cell>
          <cell r="BQ76">
            <v>50687</v>
          </cell>
          <cell r="BR76">
            <v>619</v>
          </cell>
          <cell r="BS76">
            <v>940</v>
          </cell>
          <cell r="BT76">
            <v>1559</v>
          </cell>
          <cell r="BU76">
            <v>52246</v>
          </cell>
          <cell r="BV76">
            <v>6756</v>
          </cell>
          <cell r="BW76">
            <v>4048</v>
          </cell>
          <cell r="BX76">
            <v>3495</v>
          </cell>
          <cell r="BY76">
            <v>750</v>
          </cell>
          <cell r="BZ76">
            <v>15050</v>
          </cell>
          <cell r="CA76">
            <v>15050</v>
          </cell>
          <cell r="CB76">
            <v>7686</v>
          </cell>
          <cell r="CC76">
            <v>115</v>
          </cell>
          <cell r="CD76">
            <v>7801</v>
          </cell>
          <cell r="CE76">
            <v>1045</v>
          </cell>
          <cell r="CF76">
            <v>115</v>
          </cell>
          <cell r="CG76">
            <v>608</v>
          </cell>
          <cell r="CH76">
            <v>9570</v>
          </cell>
          <cell r="CI76">
            <v>24619</v>
          </cell>
          <cell r="CJ76">
            <v>27627</v>
          </cell>
          <cell r="CK76">
            <v>11260</v>
          </cell>
          <cell r="CL76">
            <v>16367</v>
          </cell>
          <cell r="CM76">
            <v>52246</v>
          </cell>
        </row>
        <row r="77">
          <cell r="B77">
            <v>42213</v>
          </cell>
          <cell r="C77">
            <v>2815</v>
          </cell>
          <cell r="D77">
            <v>369</v>
          </cell>
          <cell r="E77">
            <v>1848</v>
          </cell>
          <cell r="F77">
            <v>118</v>
          </cell>
          <cell r="G77">
            <v>35</v>
          </cell>
          <cell r="H77">
            <v>5185</v>
          </cell>
          <cell r="I77">
            <v>47399</v>
          </cell>
          <cell r="J77">
            <v>636</v>
          </cell>
          <cell r="K77">
            <v>1075</v>
          </cell>
          <cell r="L77">
            <v>1711</v>
          </cell>
          <cell r="M77">
            <v>49110</v>
          </cell>
          <cell r="N77">
            <v>6919</v>
          </cell>
          <cell r="O77">
            <v>9256</v>
          </cell>
          <cell r="P77">
            <v>3855</v>
          </cell>
          <cell r="Q77">
            <v>836</v>
          </cell>
          <cell r="R77">
            <v>20866</v>
          </cell>
          <cell r="S77">
            <v>20866</v>
          </cell>
          <cell r="T77">
            <v>7167</v>
          </cell>
          <cell r="U77">
            <v>115</v>
          </cell>
          <cell r="V77">
            <v>7283</v>
          </cell>
          <cell r="W77">
            <v>1048</v>
          </cell>
          <cell r="X77">
            <v>96</v>
          </cell>
          <cell r="Y77">
            <v>617</v>
          </cell>
          <cell r="Z77">
            <v>9044</v>
          </cell>
          <cell r="AA77">
            <v>29910</v>
          </cell>
          <cell r="AB77">
            <v>19200</v>
          </cell>
          <cell r="AC77">
            <v>2508</v>
          </cell>
          <cell r="AD77">
            <v>16692</v>
          </cell>
          <cell r="AE77">
            <v>49110</v>
          </cell>
          <cell r="AF77">
            <v>43755</v>
          </cell>
          <cell r="AG77">
            <v>2810</v>
          </cell>
          <cell r="AH77">
            <v>378</v>
          </cell>
          <cell r="AI77">
            <v>1710</v>
          </cell>
          <cell r="AJ77">
            <v>118</v>
          </cell>
          <cell r="AK77">
            <v>41</v>
          </cell>
          <cell r="AL77">
            <v>5058</v>
          </cell>
          <cell r="AM77">
            <v>48813</v>
          </cell>
          <cell r="AN77">
            <v>639</v>
          </cell>
          <cell r="AO77">
            <v>1173</v>
          </cell>
          <cell r="AP77">
            <v>1813</v>
          </cell>
          <cell r="AQ77">
            <v>50625</v>
          </cell>
          <cell r="AR77">
            <v>6966</v>
          </cell>
          <cell r="AS77">
            <v>10188</v>
          </cell>
          <cell r="AT77">
            <v>3559</v>
          </cell>
          <cell r="AU77">
            <v>727</v>
          </cell>
          <cell r="AV77">
            <v>21440</v>
          </cell>
          <cell r="AW77">
            <v>21440</v>
          </cell>
          <cell r="AX77">
            <v>7095</v>
          </cell>
          <cell r="AY77">
            <v>113</v>
          </cell>
          <cell r="AZ77">
            <v>7208</v>
          </cell>
          <cell r="BA77">
            <v>1047</v>
          </cell>
          <cell r="BB77">
            <v>96</v>
          </cell>
          <cell r="BC77">
            <v>622</v>
          </cell>
          <cell r="BD77">
            <v>8973</v>
          </cell>
          <cell r="BE77">
            <v>30413</v>
          </cell>
          <cell r="BF77">
            <v>20212</v>
          </cell>
          <cell r="BG77">
            <v>3529</v>
          </cell>
          <cell r="BH77">
            <v>16683</v>
          </cell>
          <cell r="BI77">
            <v>50625</v>
          </cell>
          <cell r="BJ77">
            <v>41128</v>
          </cell>
          <cell r="BK77">
            <v>2814</v>
          </cell>
          <cell r="BL77">
            <v>291</v>
          </cell>
          <cell r="BM77">
            <v>1710</v>
          </cell>
          <cell r="BN77">
            <v>118</v>
          </cell>
          <cell r="BO77">
            <v>41</v>
          </cell>
          <cell r="BP77">
            <v>4975</v>
          </cell>
          <cell r="BQ77">
            <v>46102</v>
          </cell>
          <cell r="BR77">
            <v>648</v>
          </cell>
          <cell r="BS77">
            <v>1248</v>
          </cell>
          <cell r="BT77">
            <v>1896</v>
          </cell>
          <cell r="BU77">
            <v>47998</v>
          </cell>
          <cell r="BV77">
            <v>6975</v>
          </cell>
          <cell r="BW77">
            <v>14898</v>
          </cell>
          <cell r="BX77">
            <v>3696</v>
          </cell>
          <cell r="BY77">
            <v>715</v>
          </cell>
          <cell r="BZ77">
            <v>26283</v>
          </cell>
          <cell r="CA77">
            <v>26283</v>
          </cell>
          <cell r="CB77">
            <v>6316</v>
          </cell>
          <cell r="CC77">
            <v>110</v>
          </cell>
          <cell r="CD77">
            <v>6426</v>
          </cell>
          <cell r="CE77">
            <v>1047</v>
          </cell>
          <cell r="CF77">
            <v>83</v>
          </cell>
          <cell r="CG77">
            <v>596</v>
          </cell>
          <cell r="CH77">
            <v>8151</v>
          </cell>
          <cell r="CI77">
            <v>34434</v>
          </cell>
          <cell r="CJ77">
            <v>13564</v>
          </cell>
          <cell r="CK77">
            <v>-3119</v>
          </cell>
          <cell r="CL77">
            <v>16683</v>
          </cell>
          <cell r="CM77">
            <v>47998</v>
          </cell>
        </row>
        <row r="78">
          <cell r="B78">
            <v>45293</v>
          </cell>
          <cell r="C78">
            <v>2906</v>
          </cell>
          <cell r="D78">
            <v>326</v>
          </cell>
          <cell r="E78">
            <v>1746</v>
          </cell>
          <cell r="F78">
            <v>123</v>
          </cell>
          <cell r="G78">
            <v>29</v>
          </cell>
          <cell r="H78">
            <v>5130</v>
          </cell>
          <cell r="I78">
            <v>50424</v>
          </cell>
          <cell r="J78">
            <v>641</v>
          </cell>
          <cell r="K78">
            <v>1172</v>
          </cell>
          <cell r="L78">
            <v>1813</v>
          </cell>
          <cell r="M78">
            <v>52237</v>
          </cell>
          <cell r="N78">
            <v>7101</v>
          </cell>
          <cell r="O78">
            <v>9744</v>
          </cell>
          <cell r="P78">
            <v>3783</v>
          </cell>
          <cell r="Q78">
            <v>923</v>
          </cell>
          <cell r="R78">
            <v>21551</v>
          </cell>
          <cell r="S78">
            <v>21551</v>
          </cell>
          <cell r="T78">
            <v>7571</v>
          </cell>
          <cell r="U78">
            <v>120</v>
          </cell>
          <cell r="V78">
            <v>7692</v>
          </cell>
          <cell r="W78">
            <v>1065</v>
          </cell>
          <cell r="X78">
            <v>90</v>
          </cell>
          <cell r="Y78">
            <v>637</v>
          </cell>
          <cell r="Z78">
            <v>9484</v>
          </cell>
          <cell r="AA78">
            <v>31034</v>
          </cell>
          <cell r="AB78">
            <v>21202</v>
          </cell>
          <cell r="AC78">
            <v>4182</v>
          </cell>
          <cell r="AD78">
            <v>17020</v>
          </cell>
          <cell r="AE78">
            <v>52237</v>
          </cell>
          <cell r="AF78">
            <v>43063</v>
          </cell>
          <cell r="AG78">
            <v>2852</v>
          </cell>
          <cell r="AH78">
            <v>327</v>
          </cell>
          <cell r="AI78">
            <v>1912</v>
          </cell>
          <cell r="AJ78">
            <v>122</v>
          </cell>
          <cell r="AK78">
            <v>21</v>
          </cell>
          <cell r="AL78">
            <v>5234</v>
          </cell>
          <cell r="AM78">
            <v>48297</v>
          </cell>
          <cell r="AN78">
            <v>649</v>
          </cell>
          <cell r="AO78">
            <v>1071</v>
          </cell>
          <cell r="AP78">
            <v>1720</v>
          </cell>
          <cell r="AQ78">
            <v>50016</v>
          </cell>
          <cell r="AR78">
            <v>6980</v>
          </cell>
          <cell r="AS78">
            <v>8619</v>
          </cell>
          <cell r="AT78">
            <v>3621</v>
          </cell>
          <cell r="AU78">
            <v>1029</v>
          </cell>
          <cell r="AV78">
            <v>20250</v>
          </cell>
          <cell r="AW78">
            <v>20250</v>
          </cell>
          <cell r="AX78">
            <v>7606</v>
          </cell>
          <cell r="AY78">
            <v>120</v>
          </cell>
          <cell r="AZ78">
            <v>7726</v>
          </cell>
          <cell r="BA78">
            <v>1065</v>
          </cell>
          <cell r="BB78">
            <v>87</v>
          </cell>
          <cell r="BC78">
            <v>602</v>
          </cell>
          <cell r="BD78">
            <v>9479</v>
          </cell>
          <cell r="BE78">
            <v>29729</v>
          </cell>
          <cell r="BF78">
            <v>20287</v>
          </cell>
          <cell r="BG78">
            <v>3257</v>
          </cell>
          <cell r="BH78">
            <v>17030</v>
          </cell>
          <cell r="BI78">
            <v>50016</v>
          </cell>
          <cell r="BJ78">
            <v>41225</v>
          </cell>
          <cell r="BK78">
            <v>2839</v>
          </cell>
          <cell r="BL78">
            <v>444</v>
          </cell>
          <cell r="BM78">
            <v>1912</v>
          </cell>
          <cell r="BN78">
            <v>122</v>
          </cell>
          <cell r="BO78">
            <v>25</v>
          </cell>
          <cell r="BP78">
            <v>5343</v>
          </cell>
          <cell r="BQ78">
            <v>46568</v>
          </cell>
          <cell r="BR78">
            <v>646</v>
          </cell>
          <cell r="BS78">
            <v>1197</v>
          </cell>
          <cell r="BT78">
            <v>1843</v>
          </cell>
          <cell r="BU78">
            <v>48411</v>
          </cell>
          <cell r="BV78">
            <v>6988</v>
          </cell>
          <cell r="BW78">
            <v>3977</v>
          </cell>
          <cell r="BX78">
            <v>3523</v>
          </cell>
          <cell r="BY78">
            <v>1016</v>
          </cell>
          <cell r="BZ78">
            <v>15503</v>
          </cell>
          <cell r="CA78">
            <v>15503</v>
          </cell>
          <cell r="CB78">
            <v>7004</v>
          </cell>
          <cell r="CC78">
            <v>124</v>
          </cell>
          <cell r="CD78">
            <v>7128</v>
          </cell>
          <cell r="CE78">
            <v>1065</v>
          </cell>
          <cell r="CF78">
            <v>93</v>
          </cell>
          <cell r="CG78">
            <v>730</v>
          </cell>
          <cell r="CH78">
            <v>9016</v>
          </cell>
          <cell r="CI78">
            <v>24519</v>
          </cell>
          <cell r="CJ78">
            <v>23892</v>
          </cell>
          <cell r="CK78">
            <v>6861</v>
          </cell>
          <cell r="CL78">
            <v>17030</v>
          </cell>
          <cell r="CM78">
            <v>48411</v>
          </cell>
        </row>
        <row r="79">
          <cell r="B79">
            <v>46559</v>
          </cell>
          <cell r="C79">
            <v>3044</v>
          </cell>
          <cell r="D79">
            <v>293</v>
          </cell>
          <cell r="E79">
            <v>1648</v>
          </cell>
          <cell r="F79">
            <v>127</v>
          </cell>
          <cell r="G79">
            <v>27</v>
          </cell>
          <cell r="H79">
            <v>5140</v>
          </cell>
          <cell r="I79">
            <v>51699</v>
          </cell>
          <cell r="J79">
            <v>650</v>
          </cell>
          <cell r="K79">
            <v>1270</v>
          </cell>
          <cell r="L79">
            <v>1921</v>
          </cell>
          <cell r="M79">
            <v>53619</v>
          </cell>
          <cell r="N79">
            <v>7404</v>
          </cell>
          <cell r="O79">
            <v>10425</v>
          </cell>
          <cell r="P79">
            <v>3697</v>
          </cell>
          <cell r="Q79">
            <v>1001</v>
          </cell>
          <cell r="R79">
            <v>22527</v>
          </cell>
          <cell r="S79">
            <v>22527</v>
          </cell>
          <cell r="T79">
            <v>8081</v>
          </cell>
          <cell r="U79">
            <v>130</v>
          </cell>
          <cell r="V79">
            <v>8211</v>
          </cell>
          <cell r="W79">
            <v>1088</v>
          </cell>
          <cell r="X79">
            <v>82</v>
          </cell>
          <cell r="Y79">
            <v>689</v>
          </cell>
          <cell r="Z79">
            <v>10069</v>
          </cell>
          <cell r="AA79">
            <v>32597</v>
          </cell>
          <cell r="AB79">
            <v>21023</v>
          </cell>
          <cell r="AC79">
            <v>3662</v>
          </cell>
          <cell r="AD79">
            <v>17361</v>
          </cell>
          <cell r="AE79">
            <v>53619</v>
          </cell>
          <cell r="AF79">
            <v>46928</v>
          </cell>
          <cell r="AG79">
            <v>3110</v>
          </cell>
          <cell r="AH79">
            <v>289</v>
          </cell>
          <cell r="AI79">
            <v>1487</v>
          </cell>
          <cell r="AJ79">
            <v>128</v>
          </cell>
          <cell r="AK79">
            <v>27</v>
          </cell>
          <cell r="AL79">
            <v>5041</v>
          </cell>
          <cell r="AM79">
            <v>51969</v>
          </cell>
          <cell r="AN79">
            <v>643</v>
          </cell>
          <cell r="AO79">
            <v>1281</v>
          </cell>
          <cell r="AP79">
            <v>1924</v>
          </cell>
          <cell r="AQ79">
            <v>53893</v>
          </cell>
          <cell r="AR79">
            <v>7459</v>
          </cell>
          <cell r="AS79">
            <v>11392</v>
          </cell>
          <cell r="AT79">
            <v>4028</v>
          </cell>
          <cell r="AU79">
            <v>968</v>
          </cell>
          <cell r="AV79">
            <v>23846</v>
          </cell>
          <cell r="AW79">
            <v>23846</v>
          </cell>
          <cell r="AX79">
            <v>8050</v>
          </cell>
          <cell r="AY79">
            <v>132</v>
          </cell>
          <cell r="AZ79">
            <v>8181</v>
          </cell>
          <cell r="BA79">
            <v>1092</v>
          </cell>
          <cell r="BB79">
            <v>87</v>
          </cell>
          <cell r="BC79">
            <v>720</v>
          </cell>
          <cell r="BD79">
            <v>10080</v>
          </cell>
          <cell r="BE79">
            <v>33926</v>
          </cell>
          <cell r="BF79">
            <v>19966</v>
          </cell>
          <cell r="BG79">
            <v>2602</v>
          </cell>
          <cell r="BH79">
            <v>17364</v>
          </cell>
          <cell r="BI79">
            <v>53893</v>
          </cell>
          <cell r="BJ79">
            <v>48133</v>
          </cell>
          <cell r="BK79">
            <v>3116</v>
          </cell>
          <cell r="BL79">
            <v>253</v>
          </cell>
          <cell r="BM79">
            <v>1349</v>
          </cell>
          <cell r="BN79">
            <v>128</v>
          </cell>
          <cell r="BO79">
            <v>23</v>
          </cell>
          <cell r="BP79">
            <v>4869</v>
          </cell>
          <cell r="BQ79">
            <v>53002</v>
          </cell>
          <cell r="BR79">
            <v>635</v>
          </cell>
          <cell r="BS79">
            <v>1156</v>
          </cell>
          <cell r="BT79">
            <v>1791</v>
          </cell>
          <cell r="BU79">
            <v>54793</v>
          </cell>
          <cell r="BV79">
            <v>7443</v>
          </cell>
          <cell r="BW79">
            <v>17257</v>
          </cell>
          <cell r="BX79">
            <v>4682</v>
          </cell>
          <cell r="BY79">
            <v>1038</v>
          </cell>
          <cell r="BZ79">
            <v>30421</v>
          </cell>
          <cell r="CA79">
            <v>30421</v>
          </cell>
          <cell r="CB79">
            <v>8691</v>
          </cell>
          <cell r="CC79">
            <v>131</v>
          </cell>
          <cell r="CD79">
            <v>8822</v>
          </cell>
          <cell r="CE79">
            <v>1092</v>
          </cell>
          <cell r="CF79">
            <v>85</v>
          </cell>
          <cell r="CG79">
            <v>631</v>
          </cell>
          <cell r="CH79">
            <v>10630</v>
          </cell>
          <cell r="CI79">
            <v>41050</v>
          </cell>
          <cell r="CJ79">
            <v>13743</v>
          </cell>
          <cell r="CK79">
            <v>-3622</v>
          </cell>
          <cell r="CL79">
            <v>17364</v>
          </cell>
          <cell r="CM79">
            <v>54793</v>
          </cell>
        </row>
        <row r="80">
          <cell r="B80">
            <v>48001</v>
          </cell>
          <cell r="C80">
            <v>3173</v>
          </cell>
          <cell r="D80">
            <v>301</v>
          </cell>
          <cell r="E80">
            <v>1682</v>
          </cell>
          <cell r="F80">
            <v>132</v>
          </cell>
          <cell r="G80">
            <v>30</v>
          </cell>
          <cell r="H80">
            <v>5317</v>
          </cell>
          <cell r="I80">
            <v>53318</v>
          </cell>
          <cell r="J80">
            <v>666</v>
          </cell>
          <cell r="K80">
            <v>1387</v>
          </cell>
          <cell r="L80">
            <v>2054</v>
          </cell>
          <cell r="M80">
            <v>55372</v>
          </cell>
          <cell r="N80">
            <v>7754</v>
          </cell>
          <cell r="O80">
            <v>11060</v>
          </cell>
          <cell r="P80">
            <v>3774</v>
          </cell>
          <cell r="Q80">
            <v>1066</v>
          </cell>
          <cell r="R80">
            <v>23654</v>
          </cell>
          <cell r="S80">
            <v>23654</v>
          </cell>
          <cell r="T80">
            <v>8485</v>
          </cell>
          <cell r="U80">
            <v>142</v>
          </cell>
          <cell r="V80">
            <v>8627</v>
          </cell>
          <cell r="W80">
            <v>1111</v>
          </cell>
          <cell r="X80">
            <v>76</v>
          </cell>
          <cell r="Y80">
            <v>758</v>
          </cell>
          <cell r="Z80">
            <v>10572</v>
          </cell>
          <cell r="AA80">
            <v>34226</v>
          </cell>
          <cell r="AB80">
            <v>21146</v>
          </cell>
          <cell r="AC80">
            <v>3432</v>
          </cell>
          <cell r="AD80">
            <v>17714</v>
          </cell>
          <cell r="AE80">
            <v>55372</v>
          </cell>
          <cell r="AF80">
            <v>48922</v>
          </cell>
          <cell r="AG80">
            <v>3191</v>
          </cell>
          <cell r="AH80">
            <v>272</v>
          </cell>
          <cell r="AI80">
            <v>1704</v>
          </cell>
          <cell r="AJ80">
            <v>132</v>
          </cell>
          <cell r="AK80">
            <v>31</v>
          </cell>
          <cell r="AL80">
            <v>5329</v>
          </cell>
          <cell r="AM80">
            <v>54252</v>
          </cell>
          <cell r="AN80">
            <v>648</v>
          </cell>
          <cell r="AO80">
            <v>1429</v>
          </cell>
          <cell r="AP80">
            <v>2077</v>
          </cell>
          <cell r="AQ80">
            <v>56329</v>
          </cell>
          <cell r="AR80">
            <v>7802</v>
          </cell>
          <cell r="AS80">
            <v>10759</v>
          </cell>
          <cell r="AT80">
            <v>3631</v>
          </cell>
          <cell r="AU80">
            <v>1046</v>
          </cell>
          <cell r="AV80">
            <v>23237</v>
          </cell>
          <cell r="AW80">
            <v>23237</v>
          </cell>
          <cell r="AX80">
            <v>8628</v>
          </cell>
          <cell r="AY80">
            <v>142</v>
          </cell>
          <cell r="AZ80">
            <v>8769</v>
          </cell>
          <cell r="BA80">
            <v>1110</v>
          </cell>
          <cell r="BB80">
            <v>71</v>
          </cell>
          <cell r="BC80">
            <v>1047</v>
          </cell>
          <cell r="BD80">
            <v>10998</v>
          </cell>
          <cell r="BE80">
            <v>34235</v>
          </cell>
          <cell r="BF80">
            <v>22094</v>
          </cell>
          <cell r="BG80">
            <v>4383</v>
          </cell>
          <cell r="BH80">
            <v>17711</v>
          </cell>
          <cell r="BI80">
            <v>56329</v>
          </cell>
          <cell r="BJ80">
            <v>52800</v>
          </cell>
          <cell r="BK80">
            <v>3194</v>
          </cell>
          <cell r="BL80">
            <v>269</v>
          </cell>
          <cell r="BM80">
            <v>1624</v>
          </cell>
          <cell r="BN80">
            <v>132</v>
          </cell>
          <cell r="BO80">
            <v>30</v>
          </cell>
          <cell r="BP80">
            <v>5249</v>
          </cell>
          <cell r="BQ80">
            <v>58049</v>
          </cell>
          <cell r="BR80">
            <v>652</v>
          </cell>
          <cell r="BS80">
            <v>1301</v>
          </cell>
          <cell r="BT80">
            <v>1953</v>
          </cell>
          <cell r="BU80">
            <v>60002</v>
          </cell>
          <cell r="BV80">
            <v>7801</v>
          </cell>
          <cell r="BW80">
            <v>4824</v>
          </cell>
          <cell r="BX80">
            <v>2953</v>
          </cell>
          <cell r="BY80">
            <v>1008</v>
          </cell>
          <cell r="BZ80">
            <v>16586</v>
          </cell>
          <cell r="CA80">
            <v>16586</v>
          </cell>
          <cell r="CB80">
            <v>9558</v>
          </cell>
          <cell r="CC80">
            <v>141</v>
          </cell>
          <cell r="CD80">
            <v>9699</v>
          </cell>
          <cell r="CE80">
            <v>1110</v>
          </cell>
          <cell r="CF80">
            <v>77</v>
          </cell>
          <cell r="CG80">
            <v>998</v>
          </cell>
          <cell r="CH80">
            <v>11884</v>
          </cell>
          <cell r="CI80">
            <v>28471</v>
          </cell>
          <cell r="CJ80">
            <v>31531</v>
          </cell>
          <cell r="CK80">
            <v>13820</v>
          </cell>
          <cell r="CL80">
            <v>17711</v>
          </cell>
          <cell r="CM80">
            <v>60002</v>
          </cell>
        </row>
        <row r="81">
          <cell r="B81">
            <v>48987</v>
          </cell>
          <cell r="C81">
            <v>3319</v>
          </cell>
          <cell r="D81">
            <v>355</v>
          </cell>
          <cell r="E81">
            <v>1823</v>
          </cell>
          <cell r="F81">
            <v>135</v>
          </cell>
          <cell r="G81">
            <v>31</v>
          </cell>
          <cell r="H81">
            <v>5663</v>
          </cell>
          <cell r="I81">
            <v>54650</v>
          </cell>
          <cell r="J81">
            <v>681</v>
          </cell>
          <cell r="K81">
            <v>1460</v>
          </cell>
          <cell r="L81">
            <v>2141</v>
          </cell>
          <cell r="M81">
            <v>56791</v>
          </cell>
          <cell r="N81">
            <v>8159</v>
          </cell>
          <cell r="O81">
            <v>11558</v>
          </cell>
          <cell r="P81">
            <v>4169</v>
          </cell>
          <cell r="Q81">
            <v>1124</v>
          </cell>
          <cell r="R81">
            <v>25011</v>
          </cell>
          <cell r="S81">
            <v>25011</v>
          </cell>
          <cell r="T81">
            <v>8803</v>
          </cell>
          <cell r="U81">
            <v>155</v>
          </cell>
          <cell r="V81">
            <v>8959</v>
          </cell>
          <cell r="W81">
            <v>1139</v>
          </cell>
          <cell r="X81">
            <v>73</v>
          </cell>
          <cell r="Y81">
            <v>818</v>
          </cell>
          <cell r="Z81">
            <v>10989</v>
          </cell>
          <cell r="AA81">
            <v>35999</v>
          </cell>
          <cell r="AB81">
            <v>20791</v>
          </cell>
          <cell r="AC81">
            <v>2684</v>
          </cell>
          <cell r="AD81">
            <v>18107</v>
          </cell>
          <cell r="AE81">
            <v>56791</v>
          </cell>
          <cell r="AF81">
            <v>49342</v>
          </cell>
          <cell r="AG81">
            <v>3280</v>
          </cell>
          <cell r="AH81">
            <v>366</v>
          </cell>
          <cell r="AI81">
            <v>1876</v>
          </cell>
          <cell r="AJ81">
            <v>135</v>
          </cell>
          <cell r="AK81">
            <v>36</v>
          </cell>
          <cell r="AL81">
            <v>5692</v>
          </cell>
          <cell r="AM81">
            <v>55034</v>
          </cell>
          <cell r="AN81">
            <v>713</v>
          </cell>
          <cell r="AO81">
            <v>1451</v>
          </cell>
          <cell r="AP81">
            <v>2163</v>
          </cell>
          <cell r="AQ81">
            <v>57198</v>
          </cell>
          <cell r="AR81">
            <v>8146</v>
          </cell>
          <cell r="AS81">
            <v>12725</v>
          </cell>
          <cell r="AT81">
            <v>3894</v>
          </cell>
          <cell r="AU81">
            <v>1125</v>
          </cell>
          <cell r="AV81">
            <v>25890</v>
          </cell>
          <cell r="AW81">
            <v>25890</v>
          </cell>
          <cell r="AX81">
            <v>8724</v>
          </cell>
          <cell r="AY81">
            <v>154</v>
          </cell>
          <cell r="AZ81">
            <v>8878</v>
          </cell>
          <cell r="BA81">
            <v>1137</v>
          </cell>
          <cell r="BB81">
            <v>74</v>
          </cell>
          <cell r="BC81">
            <v>851</v>
          </cell>
          <cell r="BD81">
            <v>10939</v>
          </cell>
          <cell r="BE81">
            <v>36829</v>
          </cell>
          <cell r="BF81">
            <v>20369</v>
          </cell>
          <cell r="BG81">
            <v>2268</v>
          </cell>
          <cell r="BH81">
            <v>18100</v>
          </cell>
          <cell r="BI81">
            <v>57198</v>
          </cell>
          <cell r="BJ81">
            <v>46069</v>
          </cell>
          <cell r="BK81">
            <v>3282</v>
          </cell>
          <cell r="BL81">
            <v>290</v>
          </cell>
          <cell r="BM81">
            <v>2119</v>
          </cell>
          <cell r="BN81">
            <v>135</v>
          </cell>
          <cell r="BO81">
            <v>35</v>
          </cell>
          <cell r="BP81">
            <v>5861</v>
          </cell>
          <cell r="BQ81">
            <v>51930</v>
          </cell>
          <cell r="BR81">
            <v>722</v>
          </cell>
          <cell r="BS81">
            <v>1568</v>
          </cell>
          <cell r="BT81">
            <v>2289</v>
          </cell>
          <cell r="BU81">
            <v>54219</v>
          </cell>
          <cell r="BV81">
            <v>8158</v>
          </cell>
          <cell r="BW81">
            <v>18595</v>
          </cell>
          <cell r="BX81">
            <v>3960</v>
          </cell>
          <cell r="BY81">
            <v>1099</v>
          </cell>
          <cell r="BZ81">
            <v>31812</v>
          </cell>
          <cell r="CA81">
            <v>31812</v>
          </cell>
          <cell r="CB81">
            <v>7693</v>
          </cell>
          <cell r="CC81">
            <v>151</v>
          </cell>
          <cell r="CD81">
            <v>7844</v>
          </cell>
          <cell r="CE81">
            <v>1137</v>
          </cell>
          <cell r="CF81">
            <v>64</v>
          </cell>
          <cell r="CG81">
            <v>817</v>
          </cell>
          <cell r="CH81">
            <v>9863</v>
          </cell>
          <cell r="CI81">
            <v>41675</v>
          </cell>
          <cell r="CJ81">
            <v>12544</v>
          </cell>
          <cell r="CK81">
            <v>-5556</v>
          </cell>
          <cell r="CL81">
            <v>18100</v>
          </cell>
          <cell r="CM81">
            <v>54219</v>
          </cell>
        </row>
        <row r="82">
          <cell r="B82">
            <v>50606</v>
          </cell>
          <cell r="C82">
            <v>3559</v>
          </cell>
          <cell r="D82">
            <v>398</v>
          </cell>
          <cell r="E82">
            <v>2077</v>
          </cell>
          <cell r="F82">
            <v>137</v>
          </cell>
          <cell r="G82">
            <v>28</v>
          </cell>
          <cell r="H82">
            <v>6199</v>
          </cell>
          <cell r="I82">
            <v>56804</v>
          </cell>
          <cell r="J82">
            <v>682</v>
          </cell>
          <cell r="K82">
            <v>1455</v>
          </cell>
          <cell r="L82">
            <v>2136</v>
          </cell>
          <cell r="M82">
            <v>58941</v>
          </cell>
          <cell r="N82">
            <v>8696</v>
          </cell>
          <cell r="O82">
            <v>12297</v>
          </cell>
          <cell r="P82">
            <v>4851</v>
          </cell>
          <cell r="Q82">
            <v>1160</v>
          </cell>
          <cell r="R82">
            <v>27003</v>
          </cell>
          <cell r="S82">
            <v>27003</v>
          </cell>
          <cell r="T82">
            <v>9113</v>
          </cell>
          <cell r="U82">
            <v>166</v>
          </cell>
          <cell r="V82">
            <v>9279</v>
          </cell>
          <cell r="W82">
            <v>1175</v>
          </cell>
          <cell r="X82">
            <v>76</v>
          </cell>
          <cell r="Y82">
            <v>867</v>
          </cell>
          <cell r="Z82">
            <v>11397</v>
          </cell>
          <cell r="AA82">
            <v>38400</v>
          </cell>
          <cell r="AB82">
            <v>20540</v>
          </cell>
          <cell r="AC82">
            <v>1991</v>
          </cell>
          <cell r="AD82">
            <v>18549</v>
          </cell>
          <cell r="AE82">
            <v>58941</v>
          </cell>
          <cell r="AF82">
            <v>48861</v>
          </cell>
          <cell r="AG82">
            <v>3537</v>
          </cell>
          <cell r="AH82">
            <v>407</v>
          </cell>
          <cell r="AI82">
            <v>2022</v>
          </cell>
          <cell r="AJ82">
            <v>138</v>
          </cell>
          <cell r="AK82">
            <v>22</v>
          </cell>
          <cell r="AL82">
            <v>6125</v>
          </cell>
          <cell r="AM82">
            <v>54986</v>
          </cell>
          <cell r="AN82">
            <v>672</v>
          </cell>
          <cell r="AO82">
            <v>1468</v>
          </cell>
          <cell r="AP82">
            <v>2140</v>
          </cell>
          <cell r="AQ82">
            <v>57126</v>
          </cell>
          <cell r="AR82">
            <v>8606</v>
          </cell>
          <cell r="AS82">
            <v>11376</v>
          </cell>
          <cell r="AT82">
            <v>4902</v>
          </cell>
          <cell r="AU82">
            <v>1198</v>
          </cell>
          <cell r="AV82">
            <v>26083</v>
          </cell>
          <cell r="AW82">
            <v>26083</v>
          </cell>
          <cell r="AX82">
            <v>9067</v>
          </cell>
          <cell r="AY82">
            <v>168</v>
          </cell>
          <cell r="AZ82">
            <v>9235</v>
          </cell>
          <cell r="BA82">
            <v>1171</v>
          </cell>
          <cell r="BB82">
            <v>77</v>
          </cell>
          <cell r="BC82">
            <v>842</v>
          </cell>
          <cell r="BD82">
            <v>11324</v>
          </cell>
          <cell r="BE82">
            <v>37407</v>
          </cell>
          <cell r="BF82">
            <v>19719</v>
          </cell>
          <cell r="BG82">
            <v>1186</v>
          </cell>
          <cell r="BH82">
            <v>18532</v>
          </cell>
          <cell r="BI82">
            <v>57126</v>
          </cell>
          <cell r="BJ82">
            <v>46966</v>
          </cell>
          <cell r="BK82">
            <v>3527</v>
          </cell>
          <cell r="BL82">
            <v>538</v>
          </cell>
          <cell r="BM82">
            <v>1997</v>
          </cell>
          <cell r="BN82">
            <v>138</v>
          </cell>
          <cell r="BO82">
            <v>27</v>
          </cell>
          <cell r="BP82">
            <v>6226</v>
          </cell>
          <cell r="BQ82">
            <v>53192</v>
          </cell>
          <cell r="BR82">
            <v>671</v>
          </cell>
          <cell r="BS82">
            <v>1643</v>
          </cell>
          <cell r="BT82">
            <v>2313</v>
          </cell>
          <cell r="BU82">
            <v>55505</v>
          </cell>
          <cell r="BV82">
            <v>8610</v>
          </cell>
          <cell r="BW82">
            <v>5177</v>
          </cell>
          <cell r="BX82">
            <v>4900</v>
          </cell>
          <cell r="BY82">
            <v>1174</v>
          </cell>
          <cell r="BZ82">
            <v>19861</v>
          </cell>
          <cell r="CA82">
            <v>19861</v>
          </cell>
          <cell r="CB82">
            <v>8484</v>
          </cell>
          <cell r="CC82">
            <v>172</v>
          </cell>
          <cell r="CD82">
            <v>8656</v>
          </cell>
          <cell r="CE82">
            <v>1171</v>
          </cell>
          <cell r="CF82">
            <v>84</v>
          </cell>
          <cell r="CG82">
            <v>1017</v>
          </cell>
          <cell r="CH82">
            <v>10929</v>
          </cell>
          <cell r="CI82">
            <v>30790</v>
          </cell>
          <cell r="CJ82">
            <v>24716</v>
          </cell>
          <cell r="CK82">
            <v>6183</v>
          </cell>
          <cell r="CL82">
            <v>18532</v>
          </cell>
          <cell r="CM82">
            <v>55505</v>
          </cell>
        </row>
        <row r="83">
          <cell r="B83">
            <v>52495</v>
          </cell>
          <cell r="C83">
            <v>3930</v>
          </cell>
          <cell r="D83">
            <v>388</v>
          </cell>
          <cell r="E83">
            <v>2366</v>
          </cell>
          <cell r="F83">
            <v>138</v>
          </cell>
          <cell r="G83">
            <v>24</v>
          </cell>
          <cell r="H83">
            <v>6846</v>
          </cell>
          <cell r="I83">
            <v>59341</v>
          </cell>
          <cell r="J83">
            <v>673</v>
          </cell>
          <cell r="K83">
            <v>1468</v>
          </cell>
          <cell r="L83">
            <v>2140</v>
          </cell>
          <cell r="M83">
            <v>61481</v>
          </cell>
          <cell r="N83">
            <v>9429</v>
          </cell>
          <cell r="O83">
            <v>13444</v>
          </cell>
          <cell r="P83">
            <v>5412</v>
          </cell>
          <cell r="Q83">
            <v>1156</v>
          </cell>
          <cell r="R83">
            <v>29441</v>
          </cell>
          <cell r="S83">
            <v>29441</v>
          </cell>
          <cell r="T83">
            <v>9561</v>
          </cell>
          <cell r="U83">
            <v>174</v>
          </cell>
          <cell r="V83">
            <v>9734</v>
          </cell>
          <cell r="W83">
            <v>1217</v>
          </cell>
          <cell r="X83">
            <v>90</v>
          </cell>
          <cell r="Y83">
            <v>914</v>
          </cell>
          <cell r="Z83">
            <v>11955</v>
          </cell>
          <cell r="AA83">
            <v>41396</v>
          </cell>
          <cell r="AB83">
            <v>20085</v>
          </cell>
          <cell r="AC83">
            <v>1071</v>
          </cell>
          <cell r="AD83">
            <v>19014</v>
          </cell>
          <cell r="AE83">
            <v>61481</v>
          </cell>
          <cell r="AF83">
            <v>53188</v>
          </cell>
          <cell r="AG83">
            <v>3926</v>
          </cell>
          <cell r="AH83">
            <v>422</v>
          </cell>
          <cell r="AI83">
            <v>2366</v>
          </cell>
          <cell r="AJ83">
            <v>137</v>
          </cell>
          <cell r="AK83">
            <v>27</v>
          </cell>
          <cell r="AL83">
            <v>6878</v>
          </cell>
          <cell r="AM83">
            <v>60067</v>
          </cell>
          <cell r="AN83">
            <v>672</v>
          </cell>
          <cell r="AO83">
            <v>1438</v>
          </cell>
          <cell r="AP83">
            <v>2110</v>
          </cell>
          <cell r="AQ83">
            <v>62177</v>
          </cell>
          <cell r="AR83">
            <v>9448</v>
          </cell>
          <cell r="AS83">
            <v>13552</v>
          </cell>
          <cell r="AT83">
            <v>5821</v>
          </cell>
          <cell r="AU83">
            <v>1159</v>
          </cell>
          <cell r="AV83">
            <v>29980</v>
          </cell>
          <cell r="AW83">
            <v>29980</v>
          </cell>
          <cell r="AX83">
            <v>9603</v>
          </cell>
          <cell r="AY83">
            <v>177</v>
          </cell>
          <cell r="AZ83">
            <v>9780</v>
          </cell>
          <cell r="BA83">
            <v>1221</v>
          </cell>
          <cell r="BB83">
            <v>86</v>
          </cell>
          <cell r="BC83">
            <v>915</v>
          </cell>
          <cell r="BD83">
            <v>12002</v>
          </cell>
          <cell r="BE83">
            <v>41982</v>
          </cell>
          <cell r="BF83">
            <v>20195</v>
          </cell>
          <cell r="BG83">
            <v>1161</v>
          </cell>
          <cell r="BH83">
            <v>19034</v>
          </cell>
          <cell r="BI83">
            <v>62177</v>
          </cell>
          <cell r="BJ83">
            <v>54596</v>
          </cell>
          <cell r="BK83">
            <v>3933</v>
          </cell>
          <cell r="BL83">
            <v>369</v>
          </cell>
          <cell r="BM83">
            <v>2228</v>
          </cell>
          <cell r="BN83">
            <v>137</v>
          </cell>
          <cell r="BO83">
            <v>23</v>
          </cell>
          <cell r="BP83">
            <v>6690</v>
          </cell>
          <cell r="BQ83">
            <v>61286</v>
          </cell>
          <cell r="BR83">
            <v>661</v>
          </cell>
          <cell r="BS83">
            <v>1288</v>
          </cell>
          <cell r="BT83">
            <v>1949</v>
          </cell>
          <cell r="BU83">
            <v>63235</v>
          </cell>
          <cell r="BV83">
            <v>9428</v>
          </cell>
          <cell r="BW83">
            <v>21403</v>
          </cell>
          <cell r="BX83">
            <v>6443</v>
          </cell>
          <cell r="BY83">
            <v>1248</v>
          </cell>
          <cell r="BZ83">
            <v>38523</v>
          </cell>
          <cell r="CA83">
            <v>38523</v>
          </cell>
          <cell r="CB83">
            <v>10377</v>
          </cell>
          <cell r="CC83">
            <v>177</v>
          </cell>
          <cell r="CD83">
            <v>10554</v>
          </cell>
          <cell r="CE83">
            <v>1221</v>
          </cell>
          <cell r="CF83">
            <v>84</v>
          </cell>
          <cell r="CG83">
            <v>791</v>
          </cell>
          <cell r="CH83">
            <v>12649</v>
          </cell>
          <cell r="CI83">
            <v>51172</v>
          </cell>
          <cell r="CJ83">
            <v>12063</v>
          </cell>
          <cell r="CK83">
            <v>-6970</v>
          </cell>
          <cell r="CL83">
            <v>19034</v>
          </cell>
          <cell r="CM83">
            <v>63235</v>
          </cell>
        </row>
        <row r="84">
          <cell r="B84">
            <v>54327</v>
          </cell>
          <cell r="C84">
            <v>4340</v>
          </cell>
          <cell r="D84">
            <v>352</v>
          </cell>
          <cell r="E84">
            <v>2678</v>
          </cell>
          <cell r="F84">
            <v>140</v>
          </cell>
          <cell r="G84">
            <v>23</v>
          </cell>
          <cell r="H84">
            <v>7532</v>
          </cell>
          <cell r="I84">
            <v>61859</v>
          </cell>
          <cell r="J84">
            <v>676</v>
          </cell>
          <cell r="K84">
            <v>1498</v>
          </cell>
          <cell r="L84">
            <v>2174</v>
          </cell>
          <cell r="M84">
            <v>64033</v>
          </cell>
          <cell r="N84">
            <v>10200</v>
          </cell>
          <cell r="O84">
            <v>14226</v>
          </cell>
          <cell r="P84">
            <v>5524</v>
          </cell>
          <cell r="Q84">
            <v>1164</v>
          </cell>
          <cell r="R84">
            <v>31114</v>
          </cell>
          <cell r="S84">
            <v>31114</v>
          </cell>
          <cell r="T84">
            <v>10153</v>
          </cell>
          <cell r="U84">
            <v>180</v>
          </cell>
          <cell r="V84">
            <v>10334</v>
          </cell>
          <cell r="W84">
            <v>1256</v>
          </cell>
          <cell r="X84">
            <v>107</v>
          </cell>
          <cell r="Y84">
            <v>949</v>
          </cell>
          <cell r="Z84">
            <v>12645</v>
          </cell>
          <cell r="AA84">
            <v>43759</v>
          </cell>
          <cell r="AB84">
            <v>20274</v>
          </cell>
          <cell r="AC84">
            <v>805</v>
          </cell>
          <cell r="AD84">
            <v>19469</v>
          </cell>
          <cell r="AE84">
            <v>64033</v>
          </cell>
          <cell r="AF84">
            <v>54778</v>
          </cell>
          <cell r="AG84">
            <v>4353</v>
          </cell>
          <cell r="AH84">
            <v>313</v>
          </cell>
          <cell r="AI84">
            <v>2709</v>
          </cell>
          <cell r="AJ84">
            <v>140</v>
          </cell>
          <cell r="AK84">
            <v>23</v>
          </cell>
          <cell r="AL84">
            <v>7538</v>
          </cell>
          <cell r="AM84">
            <v>62316</v>
          </cell>
          <cell r="AN84">
            <v>677</v>
          </cell>
          <cell r="AO84">
            <v>1467</v>
          </cell>
          <cell r="AP84">
            <v>2145</v>
          </cell>
          <cell r="AQ84">
            <v>64461</v>
          </cell>
          <cell r="AR84">
            <v>10278</v>
          </cell>
          <cell r="AS84">
            <v>15192</v>
          </cell>
          <cell r="AT84">
            <v>5264</v>
          </cell>
          <cell r="AU84">
            <v>1089</v>
          </cell>
          <cell r="AV84">
            <v>31823</v>
          </cell>
          <cell r="AW84">
            <v>31823</v>
          </cell>
          <cell r="AX84">
            <v>9925</v>
          </cell>
          <cell r="AY84">
            <v>175</v>
          </cell>
          <cell r="AZ84">
            <v>10099</v>
          </cell>
          <cell r="BA84">
            <v>1255</v>
          </cell>
          <cell r="BB84">
            <v>102</v>
          </cell>
          <cell r="BC84">
            <v>953</v>
          </cell>
          <cell r="BD84">
            <v>12410</v>
          </cell>
          <cell r="BE84">
            <v>44232</v>
          </cell>
          <cell r="BF84">
            <v>20228</v>
          </cell>
          <cell r="BG84">
            <v>762</v>
          </cell>
          <cell r="BH84">
            <v>19466</v>
          </cell>
          <cell r="BI84">
            <v>64461</v>
          </cell>
          <cell r="BJ84">
            <v>59203</v>
          </cell>
          <cell r="BK84">
            <v>4355</v>
          </cell>
          <cell r="BL84">
            <v>310</v>
          </cell>
          <cell r="BM84">
            <v>2629</v>
          </cell>
          <cell r="BN84">
            <v>140</v>
          </cell>
          <cell r="BO84">
            <v>22</v>
          </cell>
          <cell r="BP84">
            <v>7456</v>
          </cell>
          <cell r="BQ84">
            <v>66659</v>
          </cell>
          <cell r="BR84">
            <v>683</v>
          </cell>
          <cell r="BS84">
            <v>1322</v>
          </cell>
          <cell r="BT84">
            <v>2004</v>
          </cell>
          <cell r="BU84">
            <v>68664</v>
          </cell>
          <cell r="BV84">
            <v>10281</v>
          </cell>
          <cell r="BW84">
            <v>6604</v>
          </cell>
          <cell r="BX84">
            <v>4562</v>
          </cell>
          <cell r="BY84">
            <v>1064</v>
          </cell>
          <cell r="BZ84">
            <v>22510</v>
          </cell>
          <cell r="CA84">
            <v>22510</v>
          </cell>
          <cell r="CB84">
            <v>10953</v>
          </cell>
          <cell r="CC84">
            <v>173</v>
          </cell>
          <cell r="CD84">
            <v>11126</v>
          </cell>
          <cell r="CE84">
            <v>1255</v>
          </cell>
          <cell r="CF84">
            <v>106</v>
          </cell>
          <cell r="CG84">
            <v>904</v>
          </cell>
          <cell r="CH84">
            <v>13392</v>
          </cell>
          <cell r="CI84">
            <v>35902</v>
          </cell>
          <cell r="CJ84">
            <v>32761</v>
          </cell>
          <cell r="CK84">
            <v>13295</v>
          </cell>
          <cell r="CL84">
            <v>19466</v>
          </cell>
          <cell r="CM84">
            <v>68664</v>
          </cell>
        </row>
        <row r="85">
          <cell r="B85">
            <v>55904</v>
          </cell>
          <cell r="C85">
            <v>4675</v>
          </cell>
          <cell r="D85">
            <v>336</v>
          </cell>
          <cell r="E85">
            <v>2972</v>
          </cell>
          <cell r="F85">
            <v>145</v>
          </cell>
          <cell r="G85">
            <v>25</v>
          </cell>
          <cell r="H85">
            <v>8152</v>
          </cell>
          <cell r="I85">
            <v>64057</v>
          </cell>
          <cell r="J85">
            <v>722</v>
          </cell>
          <cell r="K85">
            <v>1513</v>
          </cell>
          <cell r="L85">
            <v>2236</v>
          </cell>
          <cell r="M85">
            <v>66292</v>
          </cell>
          <cell r="N85">
            <v>10627</v>
          </cell>
          <cell r="O85">
            <v>14373</v>
          </cell>
          <cell r="P85">
            <v>5198</v>
          </cell>
          <cell r="Q85">
            <v>1193</v>
          </cell>
          <cell r="R85">
            <v>31391</v>
          </cell>
          <cell r="S85">
            <v>31391</v>
          </cell>
          <cell r="T85">
            <v>10199</v>
          </cell>
          <cell r="U85">
            <v>188</v>
          </cell>
          <cell r="V85">
            <v>10387</v>
          </cell>
          <cell r="W85">
            <v>1282</v>
          </cell>
          <cell r="X85">
            <v>117</v>
          </cell>
          <cell r="Y85">
            <v>944</v>
          </cell>
          <cell r="Z85">
            <v>12730</v>
          </cell>
          <cell r="AA85">
            <v>44122</v>
          </cell>
          <cell r="AB85">
            <v>22171</v>
          </cell>
          <cell r="AC85">
            <v>2300</v>
          </cell>
          <cell r="AD85">
            <v>19871</v>
          </cell>
          <cell r="AE85">
            <v>66292</v>
          </cell>
          <cell r="AF85">
            <v>56288</v>
          </cell>
          <cell r="AG85">
            <v>4716</v>
          </cell>
          <cell r="AH85">
            <v>323</v>
          </cell>
          <cell r="AI85">
            <v>2972</v>
          </cell>
          <cell r="AJ85">
            <v>145</v>
          </cell>
          <cell r="AK85">
            <v>21</v>
          </cell>
          <cell r="AL85">
            <v>8176</v>
          </cell>
          <cell r="AM85">
            <v>64464</v>
          </cell>
          <cell r="AN85">
            <v>719</v>
          </cell>
          <cell r="AO85">
            <v>1608</v>
          </cell>
          <cell r="AP85">
            <v>2327</v>
          </cell>
          <cell r="AQ85">
            <v>66791</v>
          </cell>
          <cell r="AR85">
            <v>10653</v>
          </cell>
          <cell r="AS85">
            <v>13679</v>
          </cell>
          <cell r="AT85">
            <v>5292</v>
          </cell>
          <cell r="AU85">
            <v>1255</v>
          </cell>
          <cell r="AV85">
            <v>30879</v>
          </cell>
          <cell r="AW85">
            <v>30879</v>
          </cell>
          <cell r="AX85">
            <v>10443</v>
          </cell>
          <cell r="AY85">
            <v>190</v>
          </cell>
          <cell r="AZ85">
            <v>10633</v>
          </cell>
          <cell r="BA85">
            <v>1283</v>
          </cell>
          <cell r="BB85">
            <v>135</v>
          </cell>
          <cell r="BC85">
            <v>943</v>
          </cell>
          <cell r="BD85">
            <v>12994</v>
          </cell>
          <cell r="BE85">
            <v>43873</v>
          </cell>
          <cell r="BF85">
            <v>22918</v>
          </cell>
          <cell r="BG85">
            <v>3046</v>
          </cell>
          <cell r="BH85">
            <v>19872</v>
          </cell>
          <cell r="BI85">
            <v>66791</v>
          </cell>
          <cell r="BJ85">
            <v>52022</v>
          </cell>
          <cell r="BK85">
            <v>4714</v>
          </cell>
          <cell r="BL85">
            <v>257</v>
          </cell>
          <cell r="BM85">
            <v>3215</v>
          </cell>
          <cell r="BN85">
            <v>145</v>
          </cell>
          <cell r="BO85">
            <v>21</v>
          </cell>
          <cell r="BP85">
            <v>8351</v>
          </cell>
          <cell r="BQ85">
            <v>60373</v>
          </cell>
          <cell r="BR85">
            <v>724</v>
          </cell>
          <cell r="BS85">
            <v>1716</v>
          </cell>
          <cell r="BT85">
            <v>2440</v>
          </cell>
          <cell r="BU85">
            <v>62813</v>
          </cell>
          <cell r="BV85">
            <v>10665</v>
          </cell>
          <cell r="BW85">
            <v>21160</v>
          </cell>
          <cell r="BX85">
            <v>5338</v>
          </cell>
          <cell r="BY85">
            <v>1207</v>
          </cell>
          <cell r="BZ85">
            <v>38370</v>
          </cell>
          <cell r="CA85">
            <v>38370</v>
          </cell>
          <cell r="CB85">
            <v>9076</v>
          </cell>
          <cell r="CC85">
            <v>188</v>
          </cell>
          <cell r="CD85">
            <v>9264</v>
          </cell>
          <cell r="CE85">
            <v>1283</v>
          </cell>
          <cell r="CF85">
            <v>119</v>
          </cell>
          <cell r="CG85">
            <v>923</v>
          </cell>
          <cell r="CH85">
            <v>11589</v>
          </cell>
          <cell r="CI85">
            <v>49959</v>
          </cell>
          <cell r="CJ85">
            <v>12855</v>
          </cell>
          <cell r="CK85">
            <v>-7017</v>
          </cell>
          <cell r="CL85">
            <v>19872</v>
          </cell>
          <cell r="CM85">
            <v>62813</v>
          </cell>
        </row>
        <row r="86">
          <cell r="B86">
            <v>55083</v>
          </cell>
          <cell r="C86">
            <v>4908</v>
          </cell>
          <cell r="D86">
            <v>348</v>
          </cell>
          <cell r="E86">
            <v>3170</v>
          </cell>
          <cell r="F86">
            <v>152</v>
          </cell>
          <cell r="G86">
            <v>26</v>
          </cell>
          <cell r="H86">
            <v>8604</v>
          </cell>
          <cell r="I86">
            <v>63688</v>
          </cell>
          <cell r="J86">
            <v>820</v>
          </cell>
          <cell r="K86">
            <v>1499</v>
          </cell>
          <cell r="L86">
            <v>2319</v>
          </cell>
          <cell r="M86">
            <v>66006</v>
          </cell>
          <cell r="N86">
            <v>11429</v>
          </cell>
          <cell r="O86">
            <v>14246</v>
          </cell>
          <cell r="P86">
            <v>5029</v>
          </cell>
          <cell r="Q86">
            <v>1226</v>
          </cell>
          <cell r="R86">
            <v>31931</v>
          </cell>
          <cell r="S86">
            <v>31931</v>
          </cell>
          <cell r="T86">
            <v>9876</v>
          </cell>
          <cell r="U86">
            <v>199</v>
          </cell>
          <cell r="V86">
            <v>10075</v>
          </cell>
          <cell r="W86">
            <v>1293</v>
          </cell>
          <cell r="X86">
            <v>116</v>
          </cell>
          <cell r="Y86">
            <v>862</v>
          </cell>
          <cell r="Z86">
            <v>12346</v>
          </cell>
          <cell r="AA86">
            <v>44277</v>
          </cell>
          <cell r="AB86">
            <v>21729</v>
          </cell>
          <cell r="AC86">
            <v>1522</v>
          </cell>
          <cell r="AD86">
            <v>20207</v>
          </cell>
          <cell r="AE86">
            <v>66006</v>
          </cell>
          <cell r="AF86">
            <v>54534</v>
          </cell>
          <cell r="AG86">
            <v>4930</v>
          </cell>
          <cell r="AH86">
            <v>378</v>
          </cell>
          <cell r="AI86">
            <v>3134</v>
          </cell>
          <cell r="AJ86">
            <v>151</v>
          </cell>
          <cell r="AK86">
            <v>32</v>
          </cell>
          <cell r="AL86">
            <v>8625</v>
          </cell>
          <cell r="AM86">
            <v>63160</v>
          </cell>
          <cell r="AN86">
            <v>978</v>
          </cell>
          <cell r="AO86">
            <v>1055</v>
          </cell>
          <cell r="AP86">
            <v>2033</v>
          </cell>
          <cell r="AQ86">
            <v>65192</v>
          </cell>
          <cell r="AR86">
            <v>11253</v>
          </cell>
          <cell r="AS86">
            <v>14203</v>
          </cell>
          <cell r="AT86">
            <v>5129</v>
          </cell>
          <cell r="AU86">
            <v>1226</v>
          </cell>
          <cell r="AV86">
            <v>31812</v>
          </cell>
          <cell r="AW86">
            <v>31812</v>
          </cell>
          <cell r="AX86">
            <v>10175</v>
          </cell>
          <cell r="AY86">
            <v>200</v>
          </cell>
          <cell r="AZ86">
            <v>10375</v>
          </cell>
          <cell r="BA86">
            <v>1303</v>
          </cell>
          <cell r="BB86">
            <v>105</v>
          </cell>
          <cell r="BC86">
            <v>906</v>
          </cell>
          <cell r="BD86">
            <v>12690</v>
          </cell>
          <cell r="BE86">
            <v>44502</v>
          </cell>
          <cell r="BF86">
            <v>20691</v>
          </cell>
          <cell r="BG86">
            <v>440</v>
          </cell>
          <cell r="BH86">
            <v>20250</v>
          </cell>
          <cell r="BI86">
            <v>65192</v>
          </cell>
          <cell r="BJ86">
            <v>52629</v>
          </cell>
          <cell r="BK86">
            <v>4922</v>
          </cell>
          <cell r="BL86">
            <v>507</v>
          </cell>
          <cell r="BM86">
            <v>3109</v>
          </cell>
          <cell r="BN86">
            <v>151</v>
          </cell>
          <cell r="BO86">
            <v>36</v>
          </cell>
          <cell r="BP86">
            <v>8726</v>
          </cell>
          <cell r="BQ86">
            <v>61355</v>
          </cell>
          <cell r="BR86">
            <v>980</v>
          </cell>
          <cell r="BS86">
            <v>1197</v>
          </cell>
          <cell r="BT86">
            <v>2177</v>
          </cell>
          <cell r="BU86">
            <v>63532</v>
          </cell>
          <cell r="BV86">
            <v>11252</v>
          </cell>
          <cell r="BW86">
            <v>6280</v>
          </cell>
          <cell r="BX86">
            <v>6089</v>
          </cell>
          <cell r="BY86">
            <v>1204</v>
          </cell>
          <cell r="BZ86">
            <v>24824</v>
          </cell>
          <cell r="CA86">
            <v>24824</v>
          </cell>
          <cell r="CB86">
            <v>9672</v>
          </cell>
          <cell r="CC86">
            <v>204</v>
          </cell>
          <cell r="CD86">
            <v>9876</v>
          </cell>
          <cell r="CE86">
            <v>1303</v>
          </cell>
          <cell r="CF86">
            <v>118</v>
          </cell>
          <cell r="CG86">
            <v>1109</v>
          </cell>
          <cell r="CH86">
            <v>12406</v>
          </cell>
          <cell r="CI86">
            <v>37230</v>
          </cell>
          <cell r="CJ86">
            <v>26302</v>
          </cell>
          <cell r="CK86">
            <v>6052</v>
          </cell>
          <cell r="CL86">
            <v>20250</v>
          </cell>
          <cell r="CM86">
            <v>63532</v>
          </cell>
        </row>
        <row r="87">
          <cell r="B87">
            <v>55036</v>
          </cell>
          <cell r="C87">
            <v>5132</v>
          </cell>
          <cell r="D87">
            <v>376</v>
          </cell>
          <cell r="E87">
            <v>3284</v>
          </cell>
          <cell r="F87">
            <v>161</v>
          </cell>
          <cell r="G87">
            <v>25</v>
          </cell>
          <cell r="H87">
            <v>8979</v>
          </cell>
          <cell r="I87">
            <v>64015</v>
          </cell>
          <cell r="J87">
            <v>954</v>
          </cell>
          <cell r="K87">
            <v>1463</v>
          </cell>
          <cell r="L87">
            <v>2417</v>
          </cell>
          <cell r="M87">
            <v>66432</v>
          </cell>
          <cell r="N87">
            <v>12339</v>
          </cell>
          <cell r="O87">
            <v>14294</v>
          </cell>
          <cell r="P87">
            <v>5234</v>
          </cell>
          <cell r="Q87">
            <v>1206</v>
          </cell>
          <cell r="R87">
            <v>33073</v>
          </cell>
          <cell r="S87">
            <v>33073</v>
          </cell>
          <cell r="T87">
            <v>9578</v>
          </cell>
          <cell r="U87">
            <v>211</v>
          </cell>
          <cell r="V87">
            <v>9789</v>
          </cell>
          <cell r="W87">
            <v>1298</v>
          </cell>
          <cell r="X87">
            <v>112</v>
          </cell>
          <cell r="Y87">
            <v>759</v>
          </cell>
          <cell r="Z87">
            <v>11958</v>
          </cell>
          <cell r="AA87">
            <v>45031</v>
          </cell>
          <cell r="AB87">
            <v>21400</v>
          </cell>
          <cell r="AC87">
            <v>878</v>
          </cell>
          <cell r="AD87">
            <v>20523</v>
          </cell>
          <cell r="AE87">
            <v>66432</v>
          </cell>
          <cell r="AF87">
            <v>54669</v>
          </cell>
          <cell r="AG87">
            <v>5086</v>
          </cell>
          <cell r="AH87">
            <v>357</v>
          </cell>
          <cell r="AI87">
            <v>3414</v>
          </cell>
          <cell r="AJ87">
            <v>162</v>
          </cell>
          <cell r="AK87">
            <v>25</v>
          </cell>
          <cell r="AL87">
            <v>9044</v>
          </cell>
          <cell r="AM87">
            <v>63713</v>
          </cell>
          <cell r="AN87">
            <v>959</v>
          </cell>
          <cell r="AO87">
            <v>1485</v>
          </cell>
          <cell r="AP87">
            <v>2443</v>
          </cell>
          <cell r="AQ87">
            <v>66157</v>
          </cell>
          <cell r="AR87">
            <v>12461</v>
          </cell>
          <cell r="AS87">
            <v>14524</v>
          </cell>
          <cell r="AT87">
            <v>4632</v>
          </cell>
          <cell r="AU87">
            <v>1200</v>
          </cell>
          <cell r="AV87">
            <v>32817</v>
          </cell>
          <cell r="AW87">
            <v>32817</v>
          </cell>
          <cell r="AX87">
            <v>9000</v>
          </cell>
          <cell r="AY87">
            <v>210</v>
          </cell>
          <cell r="AZ87">
            <v>9209</v>
          </cell>
          <cell r="BA87">
            <v>1291</v>
          </cell>
          <cell r="BB87">
            <v>112</v>
          </cell>
          <cell r="BC87">
            <v>732</v>
          </cell>
          <cell r="BD87">
            <v>11344</v>
          </cell>
          <cell r="BE87">
            <v>44161</v>
          </cell>
          <cell r="BF87">
            <v>21995</v>
          </cell>
          <cell r="BG87">
            <v>1501</v>
          </cell>
          <cell r="BH87">
            <v>20494</v>
          </cell>
          <cell r="BI87">
            <v>66157</v>
          </cell>
          <cell r="BJ87">
            <v>56120</v>
          </cell>
          <cell r="BK87">
            <v>5092</v>
          </cell>
          <cell r="BL87">
            <v>307</v>
          </cell>
          <cell r="BM87">
            <v>3276</v>
          </cell>
          <cell r="BN87">
            <v>162</v>
          </cell>
          <cell r="BO87">
            <v>22</v>
          </cell>
          <cell r="BP87">
            <v>8858</v>
          </cell>
          <cell r="BQ87">
            <v>64978</v>
          </cell>
          <cell r="BR87">
            <v>943</v>
          </cell>
          <cell r="BS87">
            <v>1319</v>
          </cell>
          <cell r="BT87">
            <v>2262</v>
          </cell>
          <cell r="BU87">
            <v>67240</v>
          </cell>
          <cell r="BV87">
            <v>12449</v>
          </cell>
          <cell r="BW87">
            <v>23527</v>
          </cell>
          <cell r="BX87">
            <v>5106</v>
          </cell>
          <cell r="BY87">
            <v>1295</v>
          </cell>
          <cell r="BZ87">
            <v>42376</v>
          </cell>
          <cell r="CA87">
            <v>42376</v>
          </cell>
          <cell r="CB87">
            <v>9719</v>
          </cell>
          <cell r="CC87">
            <v>209</v>
          </cell>
          <cell r="CD87">
            <v>9928</v>
          </cell>
          <cell r="CE87">
            <v>1291</v>
          </cell>
          <cell r="CF87">
            <v>108</v>
          </cell>
          <cell r="CG87">
            <v>626</v>
          </cell>
          <cell r="CH87">
            <v>11952</v>
          </cell>
          <cell r="CI87">
            <v>54328</v>
          </cell>
          <cell r="CJ87">
            <v>12912</v>
          </cell>
          <cell r="CK87">
            <v>-7582</v>
          </cell>
          <cell r="CL87">
            <v>20494</v>
          </cell>
          <cell r="CM87">
            <v>67240</v>
          </cell>
        </row>
        <row r="88">
          <cell r="B88">
            <v>55132</v>
          </cell>
          <cell r="C88">
            <v>5490</v>
          </cell>
          <cell r="D88">
            <v>389</v>
          </cell>
          <cell r="E88">
            <v>3400</v>
          </cell>
          <cell r="F88">
            <v>168</v>
          </cell>
          <cell r="G88">
            <v>25</v>
          </cell>
          <cell r="H88">
            <v>9472</v>
          </cell>
          <cell r="I88">
            <v>64604</v>
          </cell>
          <cell r="J88">
            <v>1070</v>
          </cell>
          <cell r="K88">
            <v>1429</v>
          </cell>
          <cell r="L88">
            <v>2500</v>
          </cell>
          <cell r="M88">
            <v>67104</v>
          </cell>
          <cell r="N88">
            <v>13349</v>
          </cell>
          <cell r="O88">
            <v>14669</v>
          </cell>
          <cell r="P88">
            <v>5547</v>
          </cell>
          <cell r="Q88">
            <v>1190</v>
          </cell>
          <cell r="R88">
            <v>34755</v>
          </cell>
          <cell r="S88">
            <v>34755</v>
          </cell>
          <cell r="T88">
            <v>9913</v>
          </cell>
          <cell r="U88">
            <v>219</v>
          </cell>
          <cell r="V88">
            <v>10132</v>
          </cell>
          <cell r="W88">
            <v>1314</v>
          </cell>
          <cell r="X88">
            <v>120</v>
          </cell>
          <cell r="Y88">
            <v>712</v>
          </cell>
          <cell r="Z88">
            <v>12278</v>
          </cell>
          <cell r="AA88">
            <v>47033</v>
          </cell>
          <cell r="AB88">
            <v>20071</v>
          </cell>
          <cell r="AC88">
            <v>-806</v>
          </cell>
          <cell r="AD88">
            <v>20876</v>
          </cell>
          <cell r="AE88">
            <v>67104</v>
          </cell>
          <cell r="AF88">
            <v>55235</v>
          </cell>
          <cell r="AG88">
            <v>5428</v>
          </cell>
          <cell r="AH88">
            <v>386</v>
          </cell>
          <cell r="AI88">
            <v>3251</v>
          </cell>
          <cell r="AJ88">
            <v>169</v>
          </cell>
          <cell r="AK88">
            <v>24</v>
          </cell>
          <cell r="AL88">
            <v>9259</v>
          </cell>
          <cell r="AM88">
            <v>64494</v>
          </cell>
          <cell r="AN88">
            <v>1088</v>
          </cell>
          <cell r="AO88">
            <v>1915</v>
          </cell>
          <cell r="AP88">
            <v>3003</v>
          </cell>
          <cell r="AQ88">
            <v>67497</v>
          </cell>
          <cell r="AR88">
            <v>13227</v>
          </cell>
          <cell r="AS88">
            <v>14627</v>
          </cell>
          <cell r="AT88">
            <v>6190</v>
          </cell>
          <cell r="AU88">
            <v>1251</v>
          </cell>
          <cell r="AV88">
            <v>35294</v>
          </cell>
          <cell r="AW88">
            <v>35294</v>
          </cell>
          <cell r="AX88">
            <v>9986</v>
          </cell>
          <cell r="AY88">
            <v>220</v>
          </cell>
          <cell r="AZ88">
            <v>10207</v>
          </cell>
          <cell r="BA88">
            <v>1311</v>
          </cell>
          <cell r="BB88">
            <v>115</v>
          </cell>
          <cell r="BC88">
            <v>659</v>
          </cell>
          <cell r="BD88">
            <v>12292</v>
          </cell>
          <cell r="BE88">
            <v>47586</v>
          </cell>
          <cell r="BF88">
            <v>19911</v>
          </cell>
          <cell r="BG88">
            <v>-962</v>
          </cell>
          <cell r="BH88">
            <v>20873</v>
          </cell>
          <cell r="BI88">
            <v>67497</v>
          </cell>
          <cell r="BJ88">
            <v>59884</v>
          </cell>
          <cell r="BK88">
            <v>5431</v>
          </cell>
          <cell r="BL88">
            <v>388</v>
          </cell>
          <cell r="BM88">
            <v>3171</v>
          </cell>
          <cell r="BN88">
            <v>169</v>
          </cell>
          <cell r="BO88">
            <v>23</v>
          </cell>
          <cell r="BP88">
            <v>9181</v>
          </cell>
          <cell r="BQ88">
            <v>69065</v>
          </cell>
          <cell r="BR88">
            <v>1098</v>
          </cell>
          <cell r="BS88">
            <v>1731</v>
          </cell>
          <cell r="BT88">
            <v>2829</v>
          </cell>
          <cell r="BU88">
            <v>71894</v>
          </cell>
          <cell r="BV88">
            <v>13229</v>
          </cell>
          <cell r="BW88">
            <v>6659</v>
          </cell>
          <cell r="BX88">
            <v>6000</v>
          </cell>
          <cell r="BY88">
            <v>1230</v>
          </cell>
          <cell r="BZ88">
            <v>27118</v>
          </cell>
          <cell r="CA88">
            <v>27118</v>
          </cell>
          <cell r="CB88">
            <v>10992</v>
          </cell>
          <cell r="CC88">
            <v>218</v>
          </cell>
          <cell r="CD88">
            <v>11210</v>
          </cell>
          <cell r="CE88">
            <v>1311</v>
          </cell>
          <cell r="CF88">
            <v>118</v>
          </cell>
          <cell r="CG88">
            <v>619</v>
          </cell>
          <cell r="CH88">
            <v>13258</v>
          </cell>
          <cell r="CI88">
            <v>40377</v>
          </cell>
          <cell r="CJ88">
            <v>31517</v>
          </cell>
          <cell r="CK88">
            <v>10644</v>
          </cell>
          <cell r="CL88">
            <v>20873</v>
          </cell>
          <cell r="CM88">
            <v>71894</v>
          </cell>
        </row>
        <row r="89">
          <cell r="B89">
            <v>55552</v>
          </cell>
          <cell r="C89">
            <v>5953</v>
          </cell>
          <cell r="D89">
            <v>383</v>
          </cell>
          <cell r="E89">
            <v>3605</v>
          </cell>
          <cell r="F89">
            <v>173</v>
          </cell>
          <cell r="G89">
            <v>28</v>
          </cell>
          <cell r="H89">
            <v>10143</v>
          </cell>
          <cell r="I89">
            <v>65694</v>
          </cell>
          <cell r="J89">
            <v>1115</v>
          </cell>
          <cell r="K89">
            <v>1402</v>
          </cell>
          <cell r="L89">
            <v>2517</v>
          </cell>
          <cell r="M89">
            <v>68211</v>
          </cell>
          <cell r="N89">
            <v>14087</v>
          </cell>
          <cell r="O89">
            <v>15026</v>
          </cell>
          <cell r="P89">
            <v>5800</v>
          </cell>
          <cell r="Q89">
            <v>1321</v>
          </cell>
          <cell r="R89">
            <v>36235</v>
          </cell>
          <cell r="S89">
            <v>36235</v>
          </cell>
          <cell r="T89">
            <v>11005</v>
          </cell>
          <cell r="U89">
            <v>224</v>
          </cell>
          <cell r="V89">
            <v>11229</v>
          </cell>
          <cell r="W89">
            <v>1360</v>
          </cell>
          <cell r="X89">
            <v>137</v>
          </cell>
          <cell r="Y89">
            <v>735</v>
          </cell>
          <cell r="Z89">
            <v>13461</v>
          </cell>
          <cell r="AA89">
            <v>49696</v>
          </cell>
          <cell r="AB89">
            <v>18515</v>
          </cell>
          <cell r="AC89">
            <v>-2857</v>
          </cell>
          <cell r="AD89">
            <v>21372</v>
          </cell>
          <cell r="AE89">
            <v>68211</v>
          </cell>
          <cell r="AF89">
            <v>57058</v>
          </cell>
          <cell r="AG89">
            <v>5939</v>
          </cell>
          <cell r="AH89">
            <v>409</v>
          </cell>
          <cell r="AI89">
            <v>3573</v>
          </cell>
          <cell r="AJ89">
            <v>174</v>
          </cell>
          <cell r="AK89">
            <v>23</v>
          </cell>
          <cell r="AL89">
            <v>10118</v>
          </cell>
          <cell r="AM89">
            <v>67176</v>
          </cell>
          <cell r="AN89">
            <v>1129</v>
          </cell>
          <cell r="AO89">
            <v>1398</v>
          </cell>
          <cell r="AP89">
            <v>2527</v>
          </cell>
          <cell r="AQ89">
            <v>69704</v>
          </cell>
          <cell r="AR89">
            <v>14065</v>
          </cell>
          <cell r="AS89">
            <v>14516</v>
          </cell>
          <cell r="AT89">
            <v>5657</v>
          </cell>
          <cell r="AU89">
            <v>1246</v>
          </cell>
          <cell r="AV89">
            <v>35483</v>
          </cell>
          <cell r="AW89">
            <v>35483</v>
          </cell>
          <cell r="AX89">
            <v>10857</v>
          </cell>
          <cell r="AY89">
            <v>226</v>
          </cell>
          <cell r="AZ89">
            <v>11084</v>
          </cell>
          <cell r="BA89">
            <v>1358</v>
          </cell>
          <cell r="BB89">
            <v>138</v>
          </cell>
          <cell r="BC89">
            <v>769</v>
          </cell>
          <cell r="BD89">
            <v>13348</v>
          </cell>
          <cell r="BE89">
            <v>48832</v>
          </cell>
          <cell r="BF89">
            <v>20872</v>
          </cell>
          <cell r="BG89">
            <v>-489</v>
          </cell>
          <cell r="BH89">
            <v>21361</v>
          </cell>
          <cell r="BI89">
            <v>69704</v>
          </cell>
          <cell r="BJ89">
            <v>52471</v>
          </cell>
          <cell r="BK89">
            <v>5931</v>
          </cell>
          <cell r="BL89">
            <v>326</v>
          </cell>
          <cell r="BM89">
            <v>3816</v>
          </cell>
          <cell r="BN89">
            <v>174</v>
          </cell>
          <cell r="BO89">
            <v>22</v>
          </cell>
          <cell r="BP89">
            <v>10269</v>
          </cell>
          <cell r="BQ89">
            <v>62740</v>
          </cell>
          <cell r="BR89">
            <v>1132</v>
          </cell>
          <cell r="BS89">
            <v>1468</v>
          </cell>
          <cell r="BT89">
            <v>2600</v>
          </cell>
          <cell r="BU89">
            <v>65340</v>
          </cell>
          <cell r="BV89">
            <v>14078</v>
          </cell>
          <cell r="BW89">
            <v>22509</v>
          </cell>
          <cell r="BX89">
            <v>4387</v>
          </cell>
          <cell r="BY89">
            <v>1181</v>
          </cell>
          <cell r="BZ89">
            <v>42154</v>
          </cell>
          <cell r="CA89">
            <v>42154</v>
          </cell>
          <cell r="CB89">
            <v>9358</v>
          </cell>
          <cell r="CC89">
            <v>225</v>
          </cell>
          <cell r="CD89">
            <v>9583</v>
          </cell>
          <cell r="CE89">
            <v>1358</v>
          </cell>
          <cell r="CF89">
            <v>123</v>
          </cell>
          <cell r="CG89">
            <v>754</v>
          </cell>
          <cell r="CH89">
            <v>11818</v>
          </cell>
          <cell r="CI89">
            <v>53972</v>
          </cell>
          <cell r="CJ89">
            <v>11367</v>
          </cell>
          <cell r="CK89">
            <v>-9993</v>
          </cell>
          <cell r="CL89">
            <v>21361</v>
          </cell>
          <cell r="CM89">
            <v>65340</v>
          </cell>
        </row>
        <row r="90">
          <cell r="B90">
            <v>64156</v>
          </cell>
          <cell r="C90">
            <v>6337</v>
          </cell>
          <cell r="D90">
            <v>367</v>
          </cell>
          <cell r="E90">
            <v>3766</v>
          </cell>
          <cell r="F90">
            <v>177</v>
          </cell>
          <cell r="G90">
            <v>32</v>
          </cell>
          <cell r="H90">
            <v>10680</v>
          </cell>
          <cell r="I90">
            <v>74836</v>
          </cell>
          <cell r="J90">
            <v>1097</v>
          </cell>
          <cell r="K90">
            <v>1331</v>
          </cell>
          <cell r="L90">
            <v>2428</v>
          </cell>
          <cell r="M90">
            <v>77264</v>
          </cell>
          <cell r="N90">
            <v>14230</v>
          </cell>
          <cell r="O90">
            <v>15136</v>
          </cell>
          <cell r="P90">
            <v>5804</v>
          </cell>
          <cell r="Q90">
            <v>1684</v>
          </cell>
          <cell r="R90">
            <v>36854</v>
          </cell>
          <cell r="S90">
            <v>36854</v>
          </cell>
          <cell r="T90">
            <v>12075</v>
          </cell>
          <cell r="U90">
            <v>226</v>
          </cell>
          <cell r="V90">
            <v>12301</v>
          </cell>
          <cell r="W90">
            <v>1438</v>
          </cell>
          <cell r="X90">
            <v>143</v>
          </cell>
          <cell r="Y90">
            <v>781</v>
          </cell>
          <cell r="Z90">
            <v>14663</v>
          </cell>
          <cell r="AA90">
            <v>51517</v>
          </cell>
          <cell r="AB90">
            <v>25746</v>
          </cell>
          <cell r="AC90">
            <v>3714</v>
          </cell>
          <cell r="AD90">
            <v>22032</v>
          </cell>
          <cell r="AE90">
            <v>77264</v>
          </cell>
          <cell r="AF90">
            <v>60814</v>
          </cell>
          <cell r="AG90">
            <v>6441</v>
          </cell>
          <cell r="AH90">
            <v>350</v>
          </cell>
          <cell r="AI90">
            <v>3834</v>
          </cell>
          <cell r="AJ90">
            <v>176</v>
          </cell>
          <cell r="AK90">
            <v>40</v>
          </cell>
          <cell r="AL90">
            <v>10840</v>
          </cell>
          <cell r="AM90">
            <v>71655</v>
          </cell>
          <cell r="AN90">
            <v>1092</v>
          </cell>
          <cell r="AO90">
            <v>1342</v>
          </cell>
          <cell r="AP90">
            <v>2435</v>
          </cell>
          <cell r="AQ90">
            <v>74090</v>
          </cell>
          <cell r="AR90">
            <v>14627</v>
          </cell>
          <cell r="AS90">
            <v>15906</v>
          </cell>
          <cell r="AT90">
            <v>5718</v>
          </cell>
          <cell r="AU90">
            <v>1651</v>
          </cell>
          <cell r="AV90">
            <v>37902</v>
          </cell>
          <cell r="AW90">
            <v>37902</v>
          </cell>
          <cell r="AX90">
            <v>12286</v>
          </cell>
          <cell r="AY90">
            <v>221</v>
          </cell>
          <cell r="AZ90">
            <v>12507</v>
          </cell>
          <cell r="BA90">
            <v>1430</v>
          </cell>
          <cell r="BB90">
            <v>154</v>
          </cell>
          <cell r="BC90">
            <v>801</v>
          </cell>
          <cell r="BD90">
            <v>14893</v>
          </cell>
          <cell r="BE90">
            <v>52795</v>
          </cell>
          <cell r="BF90">
            <v>21295</v>
          </cell>
          <cell r="BG90">
            <v>-662</v>
          </cell>
          <cell r="BH90">
            <v>21957</v>
          </cell>
          <cell r="BI90">
            <v>74090</v>
          </cell>
          <cell r="BJ90">
            <v>58804</v>
          </cell>
          <cell r="BK90">
            <v>6442</v>
          </cell>
          <cell r="BL90">
            <v>469</v>
          </cell>
          <cell r="BM90">
            <v>3809</v>
          </cell>
          <cell r="BN90">
            <v>176</v>
          </cell>
          <cell r="BO90">
            <v>44</v>
          </cell>
          <cell r="BP90">
            <v>10941</v>
          </cell>
          <cell r="BQ90">
            <v>69744</v>
          </cell>
          <cell r="BR90">
            <v>1100</v>
          </cell>
          <cell r="BS90">
            <v>1557</v>
          </cell>
          <cell r="BT90">
            <v>2657</v>
          </cell>
          <cell r="BU90">
            <v>72402</v>
          </cell>
          <cell r="BV90">
            <v>14625</v>
          </cell>
          <cell r="BW90">
            <v>7156</v>
          </cell>
          <cell r="BX90">
            <v>6767</v>
          </cell>
          <cell r="BY90">
            <v>1632</v>
          </cell>
          <cell r="BZ90">
            <v>30179</v>
          </cell>
          <cell r="CA90">
            <v>30179</v>
          </cell>
          <cell r="CB90">
            <v>11818</v>
          </cell>
          <cell r="CC90">
            <v>226</v>
          </cell>
          <cell r="CD90">
            <v>12044</v>
          </cell>
          <cell r="CE90">
            <v>1430</v>
          </cell>
          <cell r="CF90">
            <v>173</v>
          </cell>
          <cell r="CG90">
            <v>975</v>
          </cell>
          <cell r="CH90">
            <v>14622</v>
          </cell>
          <cell r="CI90">
            <v>44801</v>
          </cell>
          <cell r="CJ90">
            <v>27601</v>
          </cell>
          <cell r="CK90">
            <v>5644</v>
          </cell>
          <cell r="CL90">
            <v>21957</v>
          </cell>
          <cell r="CM90">
            <v>72402</v>
          </cell>
        </row>
        <row r="91">
          <cell r="B91">
            <v>65351</v>
          </cell>
          <cell r="C91">
            <v>6471</v>
          </cell>
          <cell r="D91">
            <v>343</v>
          </cell>
          <cell r="E91">
            <v>3804</v>
          </cell>
          <cell r="F91">
            <v>181</v>
          </cell>
          <cell r="G91">
            <v>33</v>
          </cell>
          <cell r="H91">
            <v>10833</v>
          </cell>
          <cell r="I91">
            <v>76184</v>
          </cell>
          <cell r="J91">
            <v>1062</v>
          </cell>
          <cell r="K91">
            <v>1284</v>
          </cell>
          <cell r="L91">
            <v>2346</v>
          </cell>
          <cell r="M91">
            <v>78529</v>
          </cell>
          <cell r="N91">
            <v>13814</v>
          </cell>
          <cell r="O91">
            <v>14795</v>
          </cell>
          <cell r="P91">
            <v>5906</v>
          </cell>
          <cell r="Q91">
            <v>2180</v>
          </cell>
          <cell r="R91">
            <v>36695</v>
          </cell>
          <cell r="S91">
            <v>36695</v>
          </cell>
          <cell r="T91">
            <v>12468</v>
          </cell>
          <cell r="U91">
            <v>226</v>
          </cell>
          <cell r="V91">
            <v>12693</v>
          </cell>
          <cell r="W91">
            <v>1527</v>
          </cell>
          <cell r="X91">
            <v>134</v>
          </cell>
          <cell r="Y91">
            <v>792</v>
          </cell>
          <cell r="Z91">
            <v>15147</v>
          </cell>
          <cell r="AA91">
            <v>51842</v>
          </cell>
          <cell r="AB91">
            <v>26688</v>
          </cell>
          <cell r="AC91">
            <v>3933</v>
          </cell>
          <cell r="AD91">
            <v>22755</v>
          </cell>
          <cell r="AE91">
            <v>78529</v>
          </cell>
          <cell r="AF91">
            <v>68048</v>
          </cell>
          <cell r="AG91">
            <v>6436</v>
          </cell>
          <cell r="AH91">
            <v>332</v>
          </cell>
          <cell r="AI91">
            <v>3884</v>
          </cell>
          <cell r="AJ91">
            <v>182</v>
          </cell>
          <cell r="AK91">
            <v>30</v>
          </cell>
          <cell r="AL91">
            <v>10864</v>
          </cell>
          <cell r="AM91">
            <v>78911</v>
          </cell>
          <cell r="AN91">
            <v>1039</v>
          </cell>
          <cell r="AO91">
            <v>1301</v>
          </cell>
          <cell r="AP91">
            <v>2339</v>
          </cell>
          <cell r="AQ91">
            <v>81250</v>
          </cell>
          <cell r="AR91">
            <v>13496</v>
          </cell>
          <cell r="AS91">
            <v>14640</v>
          </cell>
          <cell r="AT91">
            <v>6047</v>
          </cell>
          <cell r="AU91">
            <v>2177</v>
          </cell>
          <cell r="AV91">
            <v>36359</v>
          </cell>
          <cell r="AW91">
            <v>36359</v>
          </cell>
          <cell r="AX91">
            <v>12687</v>
          </cell>
          <cell r="AY91">
            <v>226</v>
          </cell>
          <cell r="AZ91">
            <v>12913</v>
          </cell>
          <cell r="BA91">
            <v>1538</v>
          </cell>
          <cell r="BB91">
            <v>133</v>
          </cell>
          <cell r="BC91">
            <v>777</v>
          </cell>
          <cell r="BD91">
            <v>15361</v>
          </cell>
          <cell r="BE91">
            <v>51720</v>
          </cell>
          <cell r="BF91">
            <v>29530</v>
          </cell>
          <cell r="BG91">
            <v>6709</v>
          </cell>
          <cell r="BH91">
            <v>22821</v>
          </cell>
          <cell r="BI91">
            <v>81250</v>
          </cell>
          <cell r="BJ91">
            <v>70161</v>
          </cell>
          <cell r="BK91">
            <v>6441</v>
          </cell>
          <cell r="BL91">
            <v>283</v>
          </cell>
          <cell r="BM91">
            <v>3884</v>
          </cell>
          <cell r="BN91">
            <v>182</v>
          </cell>
          <cell r="BO91">
            <v>27</v>
          </cell>
          <cell r="BP91">
            <v>10816</v>
          </cell>
          <cell r="BQ91">
            <v>80978</v>
          </cell>
          <cell r="BR91">
            <v>1021</v>
          </cell>
          <cell r="BS91">
            <v>1153</v>
          </cell>
          <cell r="BT91">
            <v>2174</v>
          </cell>
          <cell r="BU91">
            <v>83151</v>
          </cell>
          <cell r="BV91">
            <v>13484</v>
          </cell>
          <cell r="BW91">
            <v>23549</v>
          </cell>
          <cell r="BX91">
            <v>6430</v>
          </cell>
          <cell r="BY91">
            <v>2356</v>
          </cell>
          <cell r="BZ91">
            <v>45820</v>
          </cell>
          <cell r="CA91">
            <v>45820</v>
          </cell>
          <cell r="CB91">
            <v>13658</v>
          </cell>
          <cell r="CC91">
            <v>225</v>
          </cell>
          <cell r="CD91">
            <v>13883</v>
          </cell>
          <cell r="CE91">
            <v>1538</v>
          </cell>
          <cell r="CF91">
            <v>126</v>
          </cell>
          <cell r="CG91">
            <v>667</v>
          </cell>
          <cell r="CH91">
            <v>16214</v>
          </cell>
          <cell r="CI91">
            <v>62034</v>
          </cell>
          <cell r="CJ91">
            <v>21118</v>
          </cell>
          <cell r="CK91">
            <v>-1703</v>
          </cell>
          <cell r="CL91">
            <v>22821</v>
          </cell>
          <cell r="CM91">
            <v>83151</v>
          </cell>
        </row>
        <row r="92">
          <cell r="B92">
            <v>66639</v>
          </cell>
          <cell r="C92">
            <v>6262</v>
          </cell>
          <cell r="D92">
            <v>321</v>
          </cell>
          <cell r="E92">
            <v>3491</v>
          </cell>
          <cell r="F92">
            <v>184</v>
          </cell>
          <cell r="G92">
            <v>30</v>
          </cell>
          <cell r="H92">
            <v>10288</v>
          </cell>
          <cell r="I92">
            <v>76927</v>
          </cell>
          <cell r="J92">
            <v>1042</v>
          </cell>
          <cell r="K92">
            <v>1271</v>
          </cell>
          <cell r="L92">
            <v>2313</v>
          </cell>
          <cell r="M92">
            <v>79240</v>
          </cell>
          <cell r="N92">
            <v>12870</v>
          </cell>
          <cell r="O92">
            <v>14114</v>
          </cell>
          <cell r="P92">
            <v>2262</v>
          </cell>
          <cell r="Q92">
            <v>2456</v>
          </cell>
          <cell r="R92">
            <v>31702</v>
          </cell>
          <cell r="S92">
            <v>31702</v>
          </cell>
          <cell r="T92">
            <v>11989</v>
          </cell>
          <cell r="U92">
            <v>223</v>
          </cell>
          <cell r="V92">
            <v>12212</v>
          </cell>
          <cell r="W92">
            <v>1608</v>
          </cell>
          <cell r="X92">
            <v>123</v>
          </cell>
          <cell r="Y92">
            <v>781</v>
          </cell>
          <cell r="Z92">
            <v>14724</v>
          </cell>
          <cell r="AA92">
            <v>46426</v>
          </cell>
          <cell r="AB92">
            <v>32814</v>
          </cell>
          <cell r="AC92">
            <v>9416</v>
          </cell>
          <cell r="AD92">
            <v>23399</v>
          </cell>
          <cell r="AE92">
            <v>79240</v>
          </cell>
          <cell r="AF92">
            <v>65661</v>
          </cell>
          <cell r="AG92">
            <v>6313</v>
          </cell>
          <cell r="AH92">
            <v>347</v>
          </cell>
          <cell r="AI92">
            <v>3314</v>
          </cell>
          <cell r="AJ92">
            <v>184</v>
          </cell>
          <cell r="AK92">
            <v>30</v>
          </cell>
          <cell r="AL92">
            <v>10188</v>
          </cell>
          <cell r="AM92">
            <v>75849</v>
          </cell>
          <cell r="AN92">
            <v>1052</v>
          </cell>
          <cell r="AO92">
            <v>1198</v>
          </cell>
          <cell r="AP92">
            <v>2250</v>
          </cell>
          <cell r="AQ92">
            <v>78100</v>
          </cell>
          <cell r="AR92">
            <v>12944</v>
          </cell>
          <cell r="AS92">
            <v>13781</v>
          </cell>
          <cell r="AT92">
            <v>1762</v>
          </cell>
          <cell r="AU92">
            <v>2617</v>
          </cell>
          <cell r="AV92">
            <v>31104</v>
          </cell>
          <cell r="AW92">
            <v>31104</v>
          </cell>
          <cell r="AX92">
            <v>11781</v>
          </cell>
          <cell r="AY92">
            <v>227</v>
          </cell>
          <cell r="AZ92">
            <v>12008</v>
          </cell>
          <cell r="BA92">
            <v>1610</v>
          </cell>
          <cell r="BB92">
            <v>118</v>
          </cell>
          <cell r="BC92">
            <v>794</v>
          </cell>
          <cell r="BD92">
            <v>14531</v>
          </cell>
          <cell r="BE92">
            <v>45635</v>
          </cell>
          <cell r="BF92">
            <v>32465</v>
          </cell>
          <cell r="BG92">
            <v>9047</v>
          </cell>
          <cell r="BH92">
            <v>23418</v>
          </cell>
          <cell r="BI92">
            <v>78100</v>
          </cell>
          <cell r="BJ92">
            <v>71234</v>
          </cell>
          <cell r="BK92">
            <v>6315</v>
          </cell>
          <cell r="BL92">
            <v>356</v>
          </cell>
          <cell r="BM92">
            <v>3314</v>
          </cell>
          <cell r="BN92">
            <v>184</v>
          </cell>
          <cell r="BO92">
            <v>29</v>
          </cell>
          <cell r="BP92">
            <v>10198</v>
          </cell>
          <cell r="BQ92">
            <v>81432</v>
          </cell>
          <cell r="BR92">
            <v>1061</v>
          </cell>
          <cell r="BS92">
            <v>1092</v>
          </cell>
          <cell r="BT92">
            <v>2152</v>
          </cell>
          <cell r="BU92">
            <v>83585</v>
          </cell>
          <cell r="BV92">
            <v>12946</v>
          </cell>
          <cell r="BW92">
            <v>6298</v>
          </cell>
          <cell r="BX92">
            <v>1588</v>
          </cell>
          <cell r="BY92">
            <v>2586</v>
          </cell>
          <cell r="BZ92">
            <v>23417</v>
          </cell>
          <cell r="CA92">
            <v>23417</v>
          </cell>
          <cell r="CB92">
            <v>12971</v>
          </cell>
          <cell r="CC92">
            <v>224</v>
          </cell>
          <cell r="CD92">
            <v>13195</v>
          </cell>
          <cell r="CE92">
            <v>1610</v>
          </cell>
          <cell r="CF92">
            <v>122</v>
          </cell>
          <cell r="CG92">
            <v>753</v>
          </cell>
          <cell r="CH92">
            <v>15680</v>
          </cell>
          <cell r="CI92">
            <v>39097</v>
          </cell>
          <cell r="CJ92">
            <v>44487</v>
          </cell>
          <cell r="CK92">
            <v>21070</v>
          </cell>
          <cell r="CL92">
            <v>23418</v>
          </cell>
          <cell r="CM92">
            <v>83585</v>
          </cell>
        </row>
        <row r="93">
          <cell r="B93">
            <v>66822</v>
          </cell>
          <cell r="C93">
            <v>5859</v>
          </cell>
          <cell r="D93">
            <v>308</v>
          </cell>
          <cell r="E93">
            <v>2839</v>
          </cell>
          <cell r="F93">
            <v>180</v>
          </cell>
          <cell r="G93">
            <v>27</v>
          </cell>
          <cell r="H93">
            <v>9213</v>
          </cell>
          <cell r="I93">
            <v>76035</v>
          </cell>
          <cell r="J93">
            <v>1020</v>
          </cell>
          <cell r="K93">
            <v>1317</v>
          </cell>
          <cell r="L93">
            <v>2338</v>
          </cell>
          <cell r="M93">
            <v>78373</v>
          </cell>
          <cell r="N93">
            <v>11747</v>
          </cell>
          <cell r="O93">
            <v>13497</v>
          </cell>
          <cell r="P93">
            <v>2821</v>
          </cell>
          <cell r="Q93">
            <v>2304</v>
          </cell>
          <cell r="R93">
            <v>30369</v>
          </cell>
          <cell r="S93">
            <v>30369</v>
          </cell>
          <cell r="T93">
            <v>10807</v>
          </cell>
          <cell r="U93">
            <v>216</v>
          </cell>
          <cell r="V93">
            <v>11023</v>
          </cell>
          <cell r="W93">
            <v>1675</v>
          </cell>
          <cell r="X93">
            <v>128</v>
          </cell>
          <cell r="Y93">
            <v>795</v>
          </cell>
          <cell r="Z93">
            <v>13621</v>
          </cell>
          <cell r="AA93">
            <v>43990</v>
          </cell>
          <cell r="AB93">
            <v>34383</v>
          </cell>
          <cell r="AC93">
            <v>10541</v>
          </cell>
          <cell r="AD93">
            <v>23842</v>
          </cell>
          <cell r="AE93">
            <v>78373</v>
          </cell>
          <cell r="AF93">
            <v>67059</v>
          </cell>
          <cell r="AG93">
            <v>5966</v>
          </cell>
          <cell r="AH93">
            <v>299</v>
          </cell>
          <cell r="AI93">
            <v>3250</v>
          </cell>
          <cell r="AJ93">
            <v>181</v>
          </cell>
          <cell r="AK93">
            <v>29</v>
          </cell>
          <cell r="AL93">
            <v>9724</v>
          </cell>
          <cell r="AM93">
            <v>76784</v>
          </cell>
          <cell r="AN93">
            <v>1157</v>
          </cell>
          <cell r="AO93">
            <v>1413</v>
          </cell>
          <cell r="AP93">
            <v>2570</v>
          </cell>
          <cell r="AQ93">
            <v>79354</v>
          </cell>
          <cell r="AR93">
            <v>12075</v>
          </cell>
          <cell r="AS93">
            <v>13719</v>
          </cell>
          <cell r="AT93">
            <v>3187</v>
          </cell>
          <cell r="AU93">
            <v>2376</v>
          </cell>
          <cell r="AV93">
            <v>31357</v>
          </cell>
          <cell r="AW93">
            <v>31357</v>
          </cell>
          <cell r="AX93">
            <v>11214</v>
          </cell>
          <cell r="AY93">
            <v>214</v>
          </cell>
          <cell r="AZ93">
            <v>11428</v>
          </cell>
          <cell r="BA93">
            <v>1674</v>
          </cell>
          <cell r="BB93">
            <v>118</v>
          </cell>
          <cell r="BC93">
            <v>782</v>
          </cell>
          <cell r="BD93">
            <v>14002</v>
          </cell>
          <cell r="BE93">
            <v>45359</v>
          </cell>
          <cell r="BF93">
            <v>33994</v>
          </cell>
          <cell r="BG93">
            <v>10140</v>
          </cell>
          <cell r="BH93">
            <v>23854</v>
          </cell>
          <cell r="BI93">
            <v>79354</v>
          </cell>
          <cell r="BJ93">
            <v>61670</v>
          </cell>
          <cell r="BK93">
            <v>5956</v>
          </cell>
          <cell r="BL93">
            <v>238</v>
          </cell>
          <cell r="BM93">
            <v>3250</v>
          </cell>
          <cell r="BN93">
            <v>181</v>
          </cell>
          <cell r="BO93">
            <v>28</v>
          </cell>
          <cell r="BP93">
            <v>9653</v>
          </cell>
          <cell r="BQ93">
            <v>71323</v>
          </cell>
          <cell r="BR93">
            <v>1157</v>
          </cell>
          <cell r="BS93">
            <v>1456</v>
          </cell>
          <cell r="BT93">
            <v>2613</v>
          </cell>
          <cell r="BU93">
            <v>73935</v>
          </cell>
          <cell r="BV93">
            <v>12082</v>
          </cell>
          <cell r="BW93">
            <v>21205</v>
          </cell>
          <cell r="BX93">
            <v>1936</v>
          </cell>
          <cell r="BY93">
            <v>2217</v>
          </cell>
          <cell r="BZ93">
            <v>37441</v>
          </cell>
          <cell r="CA93">
            <v>37441</v>
          </cell>
          <cell r="CB93">
            <v>9588</v>
          </cell>
          <cell r="CC93">
            <v>214</v>
          </cell>
          <cell r="CD93">
            <v>9802</v>
          </cell>
          <cell r="CE93">
            <v>1674</v>
          </cell>
          <cell r="CF93">
            <v>107</v>
          </cell>
          <cell r="CG93">
            <v>759</v>
          </cell>
          <cell r="CH93">
            <v>12342</v>
          </cell>
          <cell r="CI93">
            <v>49782</v>
          </cell>
          <cell r="CJ93">
            <v>24153</v>
          </cell>
          <cell r="CK93">
            <v>299</v>
          </cell>
          <cell r="CL93">
            <v>23854</v>
          </cell>
          <cell r="CM93">
            <v>73935</v>
          </cell>
        </row>
        <row r="94">
          <cell r="B94">
            <v>61513</v>
          </cell>
          <cell r="C94">
            <v>5475</v>
          </cell>
          <cell r="D94">
            <v>319</v>
          </cell>
          <cell r="E94">
            <v>2172</v>
          </cell>
          <cell r="F94">
            <v>170</v>
          </cell>
          <cell r="G94">
            <v>27</v>
          </cell>
          <cell r="H94">
            <v>8162</v>
          </cell>
          <cell r="I94">
            <v>69674</v>
          </cell>
          <cell r="J94">
            <v>963</v>
          </cell>
          <cell r="K94">
            <v>1430</v>
          </cell>
          <cell r="L94">
            <v>2393</v>
          </cell>
          <cell r="M94">
            <v>72068</v>
          </cell>
          <cell r="N94">
            <v>10836</v>
          </cell>
          <cell r="O94">
            <v>13033</v>
          </cell>
          <cell r="P94">
            <v>2954</v>
          </cell>
          <cell r="Q94">
            <v>1894</v>
          </cell>
          <cell r="R94">
            <v>28716</v>
          </cell>
          <cell r="S94">
            <v>28716</v>
          </cell>
          <cell r="T94">
            <v>9661</v>
          </cell>
          <cell r="U94">
            <v>207</v>
          </cell>
          <cell r="V94">
            <v>9868</v>
          </cell>
          <cell r="W94">
            <v>1734</v>
          </cell>
          <cell r="X94">
            <v>147</v>
          </cell>
          <cell r="Y94">
            <v>857</v>
          </cell>
          <cell r="Z94">
            <v>12607</v>
          </cell>
          <cell r="AA94">
            <v>41323</v>
          </cell>
          <cell r="AB94">
            <v>30745</v>
          </cell>
          <cell r="AC94">
            <v>6642</v>
          </cell>
          <cell r="AD94">
            <v>24102</v>
          </cell>
          <cell r="AE94">
            <v>72068</v>
          </cell>
          <cell r="AF94">
            <v>62161</v>
          </cell>
          <cell r="AG94">
            <v>5208</v>
          </cell>
          <cell r="AH94">
            <v>301</v>
          </cell>
          <cell r="AI94">
            <v>1837</v>
          </cell>
          <cell r="AJ94">
            <v>173</v>
          </cell>
          <cell r="AK94">
            <v>24</v>
          </cell>
          <cell r="AL94">
            <v>7542</v>
          </cell>
          <cell r="AM94">
            <v>69704</v>
          </cell>
          <cell r="AN94">
            <v>1003</v>
          </cell>
          <cell r="AO94">
            <v>1351</v>
          </cell>
          <cell r="AP94">
            <v>2354</v>
          </cell>
          <cell r="AQ94">
            <v>72057</v>
          </cell>
          <cell r="AR94">
            <v>10747</v>
          </cell>
          <cell r="AS94">
            <v>13008</v>
          </cell>
          <cell r="AT94">
            <v>3558</v>
          </cell>
          <cell r="AU94">
            <v>1763</v>
          </cell>
          <cell r="AV94">
            <v>29076</v>
          </cell>
          <cell r="AW94">
            <v>29076</v>
          </cell>
          <cell r="AX94">
            <v>9287</v>
          </cell>
          <cell r="AY94">
            <v>207</v>
          </cell>
          <cell r="AZ94">
            <v>9493</v>
          </cell>
          <cell r="BA94">
            <v>1730</v>
          </cell>
          <cell r="BB94">
            <v>155</v>
          </cell>
          <cell r="BC94">
            <v>835</v>
          </cell>
          <cell r="BD94">
            <v>12213</v>
          </cell>
          <cell r="BE94">
            <v>41289</v>
          </cell>
          <cell r="BF94">
            <v>30769</v>
          </cell>
          <cell r="BG94">
            <v>6638</v>
          </cell>
          <cell r="BH94">
            <v>24131</v>
          </cell>
          <cell r="BI94">
            <v>72057</v>
          </cell>
          <cell r="BJ94">
            <v>60406</v>
          </cell>
          <cell r="BK94">
            <v>5213</v>
          </cell>
          <cell r="BL94">
            <v>401</v>
          </cell>
          <cell r="BM94">
            <v>1837</v>
          </cell>
          <cell r="BN94">
            <v>173</v>
          </cell>
          <cell r="BO94">
            <v>29</v>
          </cell>
          <cell r="BP94">
            <v>7652</v>
          </cell>
          <cell r="BQ94">
            <v>68058</v>
          </cell>
          <cell r="BR94">
            <v>1011</v>
          </cell>
          <cell r="BS94">
            <v>1609</v>
          </cell>
          <cell r="BT94">
            <v>2620</v>
          </cell>
          <cell r="BU94">
            <v>70679</v>
          </cell>
          <cell r="BV94">
            <v>10749</v>
          </cell>
          <cell r="BW94">
            <v>5840</v>
          </cell>
          <cell r="BX94">
            <v>4612</v>
          </cell>
          <cell r="BY94">
            <v>1761</v>
          </cell>
          <cell r="BZ94">
            <v>22962</v>
          </cell>
          <cell r="CA94">
            <v>22962</v>
          </cell>
          <cell r="CB94">
            <v>9019</v>
          </cell>
          <cell r="CC94">
            <v>211</v>
          </cell>
          <cell r="CD94">
            <v>9230</v>
          </cell>
          <cell r="CE94">
            <v>1730</v>
          </cell>
          <cell r="CF94">
            <v>173</v>
          </cell>
          <cell r="CG94">
            <v>1007</v>
          </cell>
          <cell r="CH94">
            <v>12140</v>
          </cell>
          <cell r="CI94">
            <v>35102</v>
          </cell>
          <cell r="CJ94">
            <v>35577</v>
          </cell>
          <cell r="CK94">
            <v>11446</v>
          </cell>
          <cell r="CL94">
            <v>24131</v>
          </cell>
          <cell r="CM94">
            <v>70679</v>
          </cell>
        </row>
        <row r="95">
          <cell r="B95">
            <v>61777</v>
          </cell>
          <cell r="C95">
            <v>5267</v>
          </cell>
          <cell r="D95">
            <v>367</v>
          </cell>
          <cell r="E95">
            <v>1710</v>
          </cell>
          <cell r="F95">
            <v>156</v>
          </cell>
          <cell r="G95">
            <v>26</v>
          </cell>
          <cell r="H95">
            <v>7527</v>
          </cell>
          <cell r="I95">
            <v>69304</v>
          </cell>
          <cell r="J95">
            <v>891</v>
          </cell>
          <cell r="K95">
            <v>1640</v>
          </cell>
          <cell r="L95">
            <v>2531</v>
          </cell>
          <cell r="M95">
            <v>71835</v>
          </cell>
          <cell r="N95">
            <v>10383</v>
          </cell>
          <cell r="O95">
            <v>12614</v>
          </cell>
          <cell r="P95">
            <v>2907</v>
          </cell>
          <cell r="Q95">
            <v>1544</v>
          </cell>
          <cell r="R95">
            <v>27448</v>
          </cell>
          <cell r="S95">
            <v>27448</v>
          </cell>
          <cell r="T95">
            <v>9033</v>
          </cell>
          <cell r="U95">
            <v>204</v>
          </cell>
          <cell r="V95">
            <v>9237</v>
          </cell>
          <cell r="W95">
            <v>1794</v>
          </cell>
          <cell r="X95">
            <v>156</v>
          </cell>
          <cell r="Y95">
            <v>916</v>
          </cell>
          <cell r="Z95">
            <v>12103</v>
          </cell>
          <cell r="AA95">
            <v>39551</v>
          </cell>
          <cell r="AB95">
            <v>32284</v>
          </cell>
          <cell r="AC95">
            <v>7981</v>
          </cell>
          <cell r="AD95">
            <v>24303</v>
          </cell>
          <cell r="AE95">
            <v>71835</v>
          </cell>
          <cell r="AF95">
            <v>60291</v>
          </cell>
          <cell r="AG95">
            <v>5457</v>
          </cell>
          <cell r="AH95">
            <v>367</v>
          </cell>
          <cell r="AI95">
            <v>1609</v>
          </cell>
          <cell r="AJ95">
            <v>154</v>
          </cell>
          <cell r="AK95">
            <v>27</v>
          </cell>
          <cell r="AL95">
            <v>7614</v>
          </cell>
          <cell r="AM95">
            <v>67905</v>
          </cell>
          <cell r="AN95">
            <v>876</v>
          </cell>
          <cell r="AO95">
            <v>1643</v>
          </cell>
          <cell r="AP95">
            <v>2518</v>
          </cell>
          <cell r="AQ95">
            <v>70423</v>
          </cell>
          <cell r="AR95">
            <v>10536</v>
          </cell>
          <cell r="AS95">
            <v>12720</v>
          </cell>
          <cell r="AT95">
            <v>2088</v>
          </cell>
          <cell r="AU95">
            <v>1552</v>
          </cell>
          <cell r="AV95">
            <v>26896</v>
          </cell>
          <cell r="AW95">
            <v>26896</v>
          </cell>
          <cell r="AX95">
            <v>8870</v>
          </cell>
          <cell r="AY95">
            <v>204</v>
          </cell>
          <cell r="AZ95">
            <v>9073</v>
          </cell>
          <cell r="BA95">
            <v>1794</v>
          </cell>
          <cell r="BB95">
            <v>164</v>
          </cell>
          <cell r="BC95">
            <v>944</v>
          </cell>
          <cell r="BD95">
            <v>11976</v>
          </cell>
          <cell r="BE95">
            <v>38872</v>
          </cell>
          <cell r="BF95">
            <v>31552</v>
          </cell>
          <cell r="BG95">
            <v>7305</v>
          </cell>
          <cell r="BH95">
            <v>24246</v>
          </cell>
          <cell r="BI95">
            <v>70423</v>
          </cell>
          <cell r="BJ95">
            <v>62249</v>
          </cell>
          <cell r="BK95">
            <v>5460</v>
          </cell>
          <cell r="BL95">
            <v>307</v>
          </cell>
          <cell r="BM95">
            <v>1609</v>
          </cell>
          <cell r="BN95">
            <v>154</v>
          </cell>
          <cell r="BO95">
            <v>26</v>
          </cell>
          <cell r="BP95">
            <v>7555</v>
          </cell>
          <cell r="BQ95">
            <v>69805</v>
          </cell>
          <cell r="BR95">
            <v>864</v>
          </cell>
          <cell r="BS95">
            <v>1450</v>
          </cell>
          <cell r="BT95">
            <v>2314</v>
          </cell>
          <cell r="BU95">
            <v>72119</v>
          </cell>
          <cell r="BV95">
            <v>10528</v>
          </cell>
          <cell r="BW95">
            <v>20204</v>
          </cell>
          <cell r="BX95">
            <v>2446</v>
          </cell>
          <cell r="BY95">
            <v>1680</v>
          </cell>
          <cell r="BZ95">
            <v>34859</v>
          </cell>
          <cell r="CA95">
            <v>34859</v>
          </cell>
          <cell r="CB95">
            <v>9545</v>
          </cell>
          <cell r="CC95">
            <v>202</v>
          </cell>
          <cell r="CD95">
            <v>9747</v>
          </cell>
          <cell r="CE95">
            <v>1794</v>
          </cell>
          <cell r="CF95">
            <v>152</v>
          </cell>
          <cell r="CG95">
            <v>814</v>
          </cell>
          <cell r="CH95">
            <v>12507</v>
          </cell>
          <cell r="CI95">
            <v>47366</v>
          </cell>
          <cell r="CJ95">
            <v>24753</v>
          </cell>
          <cell r="CK95">
            <v>507</v>
          </cell>
          <cell r="CL95">
            <v>24246</v>
          </cell>
          <cell r="CM95">
            <v>72119</v>
          </cell>
        </row>
        <row r="96">
          <cell r="B96">
            <v>62595</v>
          </cell>
          <cell r="C96">
            <v>5360</v>
          </cell>
          <cell r="D96">
            <v>429</v>
          </cell>
          <cell r="E96">
            <v>1640</v>
          </cell>
          <cell r="F96">
            <v>146</v>
          </cell>
          <cell r="G96">
            <v>26</v>
          </cell>
          <cell r="H96">
            <v>7601</v>
          </cell>
          <cell r="I96">
            <v>70196</v>
          </cell>
          <cell r="J96">
            <v>853</v>
          </cell>
          <cell r="K96">
            <v>1910</v>
          </cell>
          <cell r="L96">
            <v>2763</v>
          </cell>
          <cell r="M96">
            <v>72959</v>
          </cell>
          <cell r="N96">
            <v>10573</v>
          </cell>
          <cell r="O96">
            <v>12328</v>
          </cell>
          <cell r="P96">
            <v>3160</v>
          </cell>
          <cell r="Q96">
            <v>1543</v>
          </cell>
          <cell r="R96">
            <v>27604</v>
          </cell>
          <cell r="S96">
            <v>27604</v>
          </cell>
          <cell r="T96">
            <v>9195</v>
          </cell>
          <cell r="U96">
            <v>211</v>
          </cell>
          <cell r="V96">
            <v>9406</v>
          </cell>
          <cell r="W96">
            <v>1847</v>
          </cell>
          <cell r="X96">
            <v>157</v>
          </cell>
          <cell r="Y96">
            <v>985</v>
          </cell>
          <cell r="Z96">
            <v>12394</v>
          </cell>
          <cell r="AA96">
            <v>39997</v>
          </cell>
          <cell r="AB96">
            <v>32962</v>
          </cell>
          <cell r="AC96">
            <v>8435</v>
          </cell>
          <cell r="AD96">
            <v>24527</v>
          </cell>
          <cell r="AE96">
            <v>72959</v>
          </cell>
          <cell r="AF96">
            <v>63445</v>
          </cell>
          <cell r="AG96">
            <v>5229</v>
          </cell>
          <cell r="AH96">
            <v>440</v>
          </cell>
          <cell r="AI96">
            <v>1916</v>
          </cell>
          <cell r="AJ96">
            <v>145</v>
          </cell>
          <cell r="AK96">
            <v>27</v>
          </cell>
          <cell r="AL96">
            <v>7758</v>
          </cell>
          <cell r="AM96">
            <v>71202</v>
          </cell>
          <cell r="AN96">
            <v>849</v>
          </cell>
          <cell r="AO96">
            <v>1841</v>
          </cell>
          <cell r="AP96">
            <v>2690</v>
          </cell>
          <cell r="AQ96">
            <v>73893</v>
          </cell>
          <cell r="AR96">
            <v>10536</v>
          </cell>
          <cell r="AS96">
            <v>11986</v>
          </cell>
          <cell r="AT96">
            <v>3368</v>
          </cell>
          <cell r="AU96">
            <v>1494</v>
          </cell>
          <cell r="AV96">
            <v>27384</v>
          </cell>
          <cell r="AW96">
            <v>27384</v>
          </cell>
          <cell r="AX96">
            <v>9400</v>
          </cell>
          <cell r="AY96">
            <v>207</v>
          </cell>
          <cell r="AZ96">
            <v>9607</v>
          </cell>
          <cell r="BA96">
            <v>1850</v>
          </cell>
          <cell r="BB96">
            <v>157</v>
          </cell>
          <cell r="BC96">
            <v>869</v>
          </cell>
          <cell r="BD96">
            <v>12483</v>
          </cell>
          <cell r="BE96">
            <v>39866</v>
          </cell>
          <cell r="BF96">
            <v>34026</v>
          </cell>
          <cell r="BG96">
            <v>9503</v>
          </cell>
          <cell r="BH96">
            <v>24523</v>
          </cell>
          <cell r="BI96">
            <v>73893</v>
          </cell>
          <cell r="BJ96">
            <v>68133</v>
          </cell>
          <cell r="BK96">
            <v>5230</v>
          </cell>
          <cell r="BL96">
            <v>463</v>
          </cell>
          <cell r="BM96">
            <v>1916</v>
          </cell>
          <cell r="BN96">
            <v>145</v>
          </cell>
          <cell r="BO96">
            <v>25</v>
          </cell>
          <cell r="BP96">
            <v>7779</v>
          </cell>
          <cell r="BQ96">
            <v>75912</v>
          </cell>
          <cell r="BR96">
            <v>853</v>
          </cell>
          <cell r="BS96">
            <v>1671</v>
          </cell>
          <cell r="BT96">
            <v>2523</v>
          </cell>
          <cell r="BU96">
            <v>78435</v>
          </cell>
          <cell r="BV96">
            <v>10537</v>
          </cell>
          <cell r="BW96">
            <v>5480</v>
          </cell>
          <cell r="BX96">
            <v>3185</v>
          </cell>
          <cell r="BY96">
            <v>1475</v>
          </cell>
          <cell r="BZ96">
            <v>20677</v>
          </cell>
          <cell r="CA96">
            <v>20677</v>
          </cell>
          <cell r="CB96">
            <v>10312</v>
          </cell>
          <cell r="CC96">
            <v>204</v>
          </cell>
          <cell r="CD96">
            <v>10516</v>
          </cell>
          <cell r="CE96">
            <v>1850</v>
          </cell>
          <cell r="CF96">
            <v>166</v>
          </cell>
          <cell r="CG96">
            <v>843</v>
          </cell>
          <cell r="CH96">
            <v>13374</v>
          </cell>
          <cell r="CI96">
            <v>34051</v>
          </cell>
          <cell r="CJ96">
            <v>44385</v>
          </cell>
          <cell r="CK96">
            <v>19862</v>
          </cell>
          <cell r="CL96">
            <v>24523</v>
          </cell>
          <cell r="CM96">
            <v>78435</v>
          </cell>
        </row>
        <row r="97">
          <cell r="B97">
            <v>63760</v>
          </cell>
          <cell r="C97">
            <v>5603</v>
          </cell>
          <cell r="D97">
            <v>463</v>
          </cell>
          <cell r="E97">
            <v>1936</v>
          </cell>
          <cell r="F97">
            <v>143</v>
          </cell>
          <cell r="G97">
            <v>26</v>
          </cell>
          <cell r="H97">
            <v>8171</v>
          </cell>
          <cell r="I97">
            <v>71931</v>
          </cell>
          <cell r="J97">
            <v>967</v>
          </cell>
          <cell r="K97">
            <v>2033</v>
          </cell>
          <cell r="L97">
            <v>3000</v>
          </cell>
          <cell r="M97">
            <v>74931</v>
          </cell>
          <cell r="N97">
            <v>11025</v>
          </cell>
          <cell r="O97">
            <v>12358</v>
          </cell>
          <cell r="P97">
            <v>4488</v>
          </cell>
          <cell r="Q97">
            <v>1836</v>
          </cell>
          <cell r="R97">
            <v>29706</v>
          </cell>
          <cell r="S97">
            <v>29706</v>
          </cell>
          <cell r="T97">
            <v>9956</v>
          </cell>
          <cell r="U97">
            <v>216</v>
          </cell>
          <cell r="V97">
            <v>10172</v>
          </cell>
          <cell r="W97">
            <v>1885</v>
          </cell>
          <cell r="X97">
            <v>158</v>
          </cell>
          <cell r="Y97">
            <v>1059</v>
          </cell>
          <cell r="Z97">
            <v>13273</v>
          </cell>
          <cell r="AA97">
            <v>42980</v>
          </cell>
          <cell r="AB97">
            <v>31951</v>
          </cell>
          <cell r="AC97">
            <v>7160</v>
          </cell>
          <cell r="AD97">
            <v>24791</v>
          </cell>
          <cell r="AE97">
            <v>74931</v>
          </cell>
          <cell r="AF97">
            <v>63758</v>
          </cell>
          <cell r="AG97">
            <v>5596</v>
          </cell>
          <cell r="AH97">
            <v>468</v>
          </cell>
          <cell r="AI97">
            <v>1578</v>
          </cell>
          <cell r="AJ97">
            <v>143</v>
          </cell>
          <cell r="AK97">
            <v>26</v>
          </cell>
          <cell r="AL97">
            <v>7811</v>
          </cell>
          <cell r="AM97">
            <v>71569</v>
          </cell>
          <cell r="AN97">
            <v>1214</v>
          </cell>
          <cell r="AO97">
            <v>2164</v>
          </cell>
          <cell r="AP97">
            <v>3379</v>
          </cell>
          <cell r="AQ97">
            <v>74947</v>
          </cell>
          <cell r="AR97">
            <v>11003</v>
          </cell>
          <cell r="AS97">
            <v>12826</v>
          </cell>
          <cell r="AT97">
            <v>4464</v>
          </cell>
          <cell r="AU97">
            <v>1718</v>
          </cell>
          <cell r="AV97">
            <v>30010</v>
          </cell>
          <cell r="AW97">
            <v>30010</v>
          </cell>
          <cell r="AX97">
            <v>9678</v>
          </cell>
          <cell r="AY97">
            <v>219</v>
          </cell>
          <cell r="AZ97">
            <v>9897</v>
          </cell>
          <cell r="BA97">
            <v>1887</v>
          </cell>
          <cell r="BB97">
            <v>135</v>
          </cell>
          <cell r="BC97">
            <v>715</v>
          </cell>
          <cell r="BD97">
            <v>12635</v>
          </cell>
          <cell r="BE97">
            <v>42645</v>
          </cell>
          <cell r="BF97">
            <v>32302</v>
          </cell>
          <cell r="BG97">
            <v>7501</v>
          </cell>
          <cell r="BH97">
            <v>24801</v>
          </cell>
          <cell r="BI97">
            <v>74947</v>
          </cell>
          <cell r="BJ97">
            <v>58588</v>
          </cell>
          <cell r="BK97">
            <v>5584</v>
          </cell>
          <cell r="BL97">
            <v>370</v>
          </cell>
          <cell r="BM97">
            <v>1578</v>
          </cell>
          <cell r="BN97">
            <v>143</v>
          </cell>
          <cell r="BO97">
            <v>25</v>
          </cell>
          <cell r="BP97">
            <v>7701</v>
          </cell>
          <cell r="BQ97">
            <v>66289</v>
          </cell>
          <cell r="BR97">
            <v>1211</v>
          </cell>
          <cell r="BS97">
            <v>2164</v>
          </cell>
          <cell r="BT97">
            <v>3374</v>
          </cell>
          <cell r="BU97">
            <v>69664</v>
          </cell>
          <cell r="BV97">
            <v>10999</v>
          </cell>
          <cell r="BW97">
            <v>19640</v>
          </cell>
          <cell r="BX97">
            <v>3283</v>
          </cell>
          <cell r="BY97">
            <v>1592</v>
          </cell>
          <cell r="BZ97">
            <v>35515</v>
          </cell>
          <cell r="CA97">
            <v>35515</v>
          </cell>
          <cell r="CB97">
            <v>8255</v>
          </cell>
          <cell r="CC97">
            <v>219</v>
          </cell>
          <cell r="CD97">
            <v>8474</v>
          </cell>
          <cell r="CE97">
            <v>1887</v>
          </cell>
          <cell r="CF97">
            <v>125</v>
          </cell>
          <cell r="CG97">
            <v>694</v>
          </cell>
          <cell r="CH97">
            <v>11180</v>
          </cell>
          <cell r="CI97">
            <v>46695</v>
          </cell>
          <cell r="CJ97">
            <v>22969</v>
          </cell>
          <cell r="CK97">
            <v>-1832</v>
          </cell>
          <cell r="CL97">
            <v>24801</v>
          </cell>
          <cell r="CM97">
            <v>69664</v>
          </cell>
        </row>
        <row r="98">
          <cell r="B98">
            <v>71673</v>
          </cell>
          <cell r="C98">
            <v>5937</v>
          </cell>
          <cell r="D98">
            <v>451</v>
          </cell>
          <cell r="E98">
            <v>2266</v>
          </cell>
          <cell r="F98">
            <v>147</v>
          </cell>
          <cell r="G98">
            <v>26</v>
          </cell>
          <cell r="H98">
            <v>8826</v>
          </cell>
          <cell r="I98">
            <v>80500</v>
          </cell>
          <cell r="J98">
            <v>1276</v>
          </cell>
          <cell r="K98">
            <v>1860</v>
          </cell>
          <cell r="L98">
            <v>3136</v>
          </cell>
          <cell r="M98">
            <v>83635</v>
          </cell>
          <cell r="N98">
            <v>11431</v>
          </cell>
          <cell r="O98">
            <v>12830</v>
          </cell>
          <cell r="P98">
            <v>6328</v>
          </cell>
          <cell r="Q98">
            <v>2179</v>
          </cell>
          <cell r="R98">
            <v>32768</v>
          </cell>
          <cell r="S98">
            <v>32768</v>
          </cell>
          <cell r="T98">
            <v>10773</v>
          </cell>
          <cell r="U98">
            <v>213</v>
          </cell>
          <cell r="V98">
            <v>10986</v>
          </cell>
          <cell r="W98">
            <v>1909</v>
          </cell>
          <cell r="X98">
            <v>165</v>
          </cell>
          <cell r="Y98">
            <v>1127</v>
          </cell>
          <cell r="Z98">
            <v>14187</v>
          </cell>
          <cell r="AA98">
            <v>46956</v>
          </cell>
          <cell r="AB98">
            <v>36680</v>
          </cell>
          <cell r="AC98">
            <v>11621</v>
          </cell>
          <cell r="AD98">
            <v>25058</v>
          </cell>
          <cell r="AE98">
            <v>83635</v>
          </cell>
          <cell r="AF98">
            <v>71585</v>
          </cell>
          <cell r="AG98">
            <v>6096</v>
          </cell>
          <cell r="AH98">
            <v>454</v>
          </cell>
          <cell r="AI98">
            <v>2477</v>
          </cell>
          <cell r="AJ98">
            <v>145</v>
          </cell>
          <cell r="AK98">
            <v>24</v>
          </cell>
          <cell r="AL98">
            <v>9197</v>
          </cell>
          <cell r="AM98">
            <v>80781</v>
          </cell>
          <cell r="AN98">
            <v>1166</v>
          </cell>
          <cell r="AO98">
            <v>1958</v>
          </cell>
          <cell r="AP98">
            <v>3123</v>
          </cell>
          <cell r="AQ98">
            <v>83905</v>
          </cell>
          <cell r="AR98">
            <v>11611</v>
          </cell>
          <cell r="AS98">
            <v>12345</v>
          </cell>
          <cell r="AT98">
            <v>5687</v>
          </cell>
          <cell r="AU98">
            <v>2389</v>
          </cell>
          <cell r="AV98">
            <v>32032</v>
          </cell>
          <cell r="AW98">
            <v>32032</v>
          </cell>
          <cell r="AX98">
            <v>11074</v>
          </cell>
          <cell r="AY98">
            <v>223</v>
          </cell>
          <cell r="AZ98">
            <v>11297</v>
          </cell>
          <cell r="BA98">
            <v>1907</v>
          </cell>
          <cell r="BB98">
            <v>189</v>
          </cell>
          <cell r="BC98">
            <v>1244</v>
          </cell>
          <cell r="BD98">
            <v>14638</v>
          </cell>
          <cell r="BE98">
            <v>46669</v>
          </cell>
          <cell r="BF98">
            <v>37235</v>
          </cell>
          <cell r="BG98">
            <v>12156</v>
          </cell>
          <cell r="BH98">
            <v>25079</v>
          </cell>
          <cell r="BI98">
            <v>83905</v>
          </cell>
          <cell r="BJ98">
            <v>69427</v>
          </cell>
          <cell r="BK98">
            <v>6107</v>
          </cell>
          <cell r="BL98">
            <v>599</v>
          </cell>
          <cell r="BM98">
            <v>2477</v>
          </cell>
          <cell r="BN98">
            <v>145</v>
          </cell>
          <cell r="BO98">
            <v>28</v>
          </cell>
          <cell r="BP98">
            <v>9356</v>
          </cell>
          <cell r="BQ98">
            <v>78783</v>
          </cell>
          <cell r="BR98">
            <v>1179</v>
          </cell>
          <cell r="BS98">
            <v>2365</v>
          </cell>
          <cell r="BT98">
            <v>3544</v>
          </cell>
          <cell r="BU98">
            <v>82327</v>
          </cell>
          <cell r="BV98">
            <v>11627</v>
          </cell>
          <cell r="BW98">
            <v>5605</v>
          </cell>
          <cell r="BX98">
            <v>6684</v>
          </cell>
          <cell r="BY98">
            <v>2406</v>
          </cell>
          <cell r="BZ98">
            <v>26322</v>
          </cell>
          <cell r="CA98">
            <v>26322</v>
          </cell>
          <cell r="CB98">
            <v>10802</v>
          </cell>
          <cell r="CC98">
            <v>228</v>
          </cell>
          <cell r="CD98">
            <v>11030</v>
          </cell>
          <cell r="CE98">
            <v>1907</v>
          </cell>
          <cell r="CF98">
            <v>206</v>
          </cell>
          <cell r="CG98">
            <v>1492</v>
          </cell>
          <cell r="CH98">
            <v>14636</v>
          </cell>
          <cell r="CI98">
            <v>40958</v>
          </cell>
          <cell r="CJ98">
            <v>41369</v>
          </cell>
          <cell r="CK98">
            <v>16290</v>
          </cell>
          <cell r="CL98">
            <v>25079</v>
          </cell>
          <cell r="CM98">
            <v>82327</v>
          </cell>
        </row>
        <row r="99">
          <cell r="B99">
            <v>72006</v>
          </cell>
          <cell r="C99">
            <v>6339</v>
          </cell>
          <cell r="D99">
            <v>406</v>
          </cell>
          <cell r="E99">
            <v>2504</v>
          </cell>
          <cell r="F99">
            <v>154</v>
          </cell>
          <cell r="G99">
            <v>26</v>
          </cell>
          <cell r="H99">
            <v>9431</v>
          </cell>
          <cell r="I99">
            <v>81437</v>
          </cell>
          <cell r="J99">
            <v>1663</v>
          </cell>
          <cell r="K99">
            <v>1499</v>
          </cell>
          <cell r="L99">
            <v>3162</v>
          </cell>
          <cell r="M99">
            <v>84599</v>
          </cell>
          <cell r="N99">
            <v>11745</v>
          </cell>
          <cell r="O99">
            <v>13606</v>
          </cell>
          <cell r="P99">
            <v>7446</v>
          </cell>
          <cell r="Q99">
            <v>2352</v>
          </cell>
          <cell r="R99">
            <v>35149</v>
          </cell>
          <cell r="S99">
            <v>35149</v>
          </cell>
          <cell r="T99">
            <v>11383</v>
          </cell>
          <cell r="U99">
            <v>205</v>
          </cell>
          <cell r="V99">
            <v>11588</v>
          </cell>
          <cell r="W99">
            <v>1927</v>
          </cell>
          <cell r="X99">
            <v>173</v>
          </cell>
          <cell r="Y99">
            <v>1161</v>
          </cell>
          <cell r="Z99">
            <v>14849</v>
          </cell>
          <cell r="AA99">
            <v>49998</v>
          </cell>
          <cell r="AB99">
            <v>34601</v>
          </cell>
          <cell r="AC99">
            <v>9292</v>
          </cell>
          <cell r="AD99">
            <v>25310</v>
          </cell>
          <cell r="AE99">
            <v>84599</v>
          </cell>
          <cell r="AF99">
            <v>71647</v>
          </cell>
          <cell r="AG99">
            <v>6087</v>
          </cell>
          <cell r="AH99">
            <v>412</v>
          </cell>
          <cell r="AI99">
            <v>2543</v>
          </cell>
          <cell r="AJ99">
            <v>157</v>
          </cell>
          <cell r="AK99">
            <v>28</v>
          </cell>
          <cell r="AL99">
            <v>9227</v>
          </cell>
          <cell r="AM99">
            <v>80875</v>
          </cell>
          <cell r="AN99">
            <v>1758</v>
          </cell>
          <cell r="AO99">
            <v>1354</v>
          </cell>
          <cell r="AP99">
            <v>3112</v>
          </cell>
          <cell r="AQ99">
            <v>83987</v>
          </cell>
          <cell r="AR99">
            <v>11543</v>
          </cell>
          <cell r="AS99">
            <v>13688</v>
          </cell>
          <cell r="AT99">
            <v>8677</v>
          </cell>
          <cell r="AU99">
            <v>2356</v>
          </cell>
          <cell r="AV99">
            <v>36265</v>
          </cell>
          <cell r="AW99">
            <v>36265</v>
          </cell>
          <cell r="AX99">
            <v>11380</v>
          </cell>
          <cell r="AY99">
            <v>192</v>
          </cell>
          <cell r="AZ99">
            <v>11572</v>
          </cell>
          <cell r="BA99">
            <v>1923</v>
          </cell>
          <cell r="BB99">
            <v>164</v>
          </cell>
          <cell r="BC99">
            <v>1119</v>
          </cell>
          <cell r="BD99">
            <v>14778</v>
          </cell>
          <cell r="BE99">
            <v>51043</v>
          </cell>
          <cell r="BF99">
            <v>32944</v>
          </cell>
          <cell r="BG99">
            <v>7644</v>
          </cell>
          <cell r="BH99">
            <v>25299</v>
          </cell>
          <cell r="BI99">
            <v>83987</v>
          </cell>
          <cell r="BJ99">
            <v>74420</v>
          </cell>
          <cell r="BK99">
            <v>6089</v>
          </cell>
          <cell r="BL99">
            <v>340</v>
          </cell>
          <cell r="BM99">
            <v>2543</v>
          </cell>
          <cell r="BN99">
            <v>157</v>
          </cell>
          <cell r="BO99">
            <v>28</v>
          </cell>
          <cell r="BP99">
            <v>9157</v>
          </cell>
          <cell r="BQ99">
            <v>83576</v>
          </cell>
          <cell r="BR99">
            <v>1741</v>
          </cell>
          <cell r="BS99">
            <v>1199</v>
          </cell>
          <cell r="BT99">
            <v>2940</v>
          </cell>
          <cell r="BU99">
            <v>86516</v>
          </cell>
          <cell r="BV99">
            <v>11531</v>
          </cell>
          <cell r="BW99">
            <v>21669</v>
          </cell>
          <cell r="BX99">
            <v>8983</v>
          </cell>
          <cell r="BY99">
            <v>2545</v>
          </cell>
          <cell r="BZ99">
            <v>44728</v>
          </cell>
          <cell r="CA99">
            <v>44728</v>
          </cell>
          <cell r="CB99">
            <v>12244</v>
          </cell>
          <cell r="CC99">
            <v>190</v>
          </cell>
          <cell r="CD99">
            <v>12434</v>
          </cell>
          <cell r="CE99">
            <v>1923</v>
          </cell>
          <cell r="CF99">
            <v>151</v>
          </cell>
          <cell r="CG99">
            <v>975</v>
          </cell>
          <cell r="CH99">
            <v>15483</v>
          </cell>
          <cell r="CI99">
            <v>60211</v>
          </cell>
          <cell r="CJ99">
            <v>26306</v>
          </cell>
          <cell r="CK99">
            <v>1006</v>
          </cell>
          <cell r="CL99">
            <v>25299</v>
          </cell>
          <cell r="CM99">
            <v>86516</v>
          </cell>
        </row>
        <row r="100">
          <cell r="B100">
            <v>72078</v>
          </cell>
          <cell r="C100">
            <v>6659</v>
          </cell>
          <cell r="D100">
            <v>357</v>
          </cell>
          <cell r="E100">
            <v>2432</v>
          </cell>
          <cell r="F100">
            <v>159</v>
          </cell>
          <cell r="G100">
            <v>28</v>
          </cell>
          <cell r="H100">
            <v>9634</v>
          </cell>
          <cell r="I100">
            <v>81712</v>
          </cell>
          <cell r="J100">
            <v>1945</v>
          </cell>
          <cell r="K100">
            <v>1221</v>
          </cell>
          <cell r="L100">
            <v>3166</v>
          </cell>
          <cell r="M100">
            <v>84879</v>
          </cell>
          <cell r="N100">
            <v>11870</v>
          </cell>
          <cell r="O100">
            <v>14513</v>
          </cell>
          <cell r="P100">
            <v>7682</v>
          </cell>
          <cell r="Q100">
            <v>2418</v>
          </cell>
          <cell r="R100">
            <v>36483</v>
          </cell>
          <cell r="S100">
            <v>36483</v>
          </cell>
          <cell r="T100">
            <v>11817</v>
          </cell>
          <cell r="U100">
            <v>199</v>
          </cell>
          <cell r="V100">
            <v>12016</v>
          </cell>
          <cell r="W100">
            <v>1943</v>
          </cell>
          <cell r="X100">
            <v>167</v>
          </cell>
          <cell r="Y100">
            <v>1123</v>
          </cell>
          <cell r="Z100">
            <v>15249</v>
          </cell>
          <cell r="AA100">
            <v>51732</v>
          </cell>
          <cell r="AB100">
            <v>33147</v>
          </cell>
          <cell r="AC100">
            <v>7558</v>
          </cell>
          <cell r="AD100">
            <v>25589</v>
          </cell>
          <cell r="AE100">
            <v>84879</v>
          </cell>
          <cell r="AF100">
            <v>74032</v>
          </cell>
          <cell r="AG100">
            <v>6884</v>
          </cell>
          <cell r="AH100">
            <v>349</v>
          </cell>
          <cell r="AI100">
            <v>2413</v>
          </cell>
          <cell r="AJ100">
            <v>160</v>
          </cell>
          <cell r="AK100">
            <v>26</v>
          </cell>
          <cell r="AL100">
            <v>9830</v>
          </cell>
          <cell r="AM100">
            <v>83862</v>
          </cell>
          <cell r="AN100">
            <v>2453</v>
          </cell>
          <cell r="AO100">
            <v>1230</v>
          </cell>
          <cell r="AP100">
            <v>3683</v>
          </cell>
          <cell r="AQ100">
            <v>87545</v>
          </cell>
          <cell r="AR100">
            <v>12090</v>
          </cell>
          <cell r="AS100">
            <v>14766</v>
          </cell>
          <cell r="AT100">
            <v>7431</v>
          </cell>
          <cell r="AU100">
            <v>2380</v>
          </cell>
          <cell r="AV100">
            <v>36667</v>
          </cell>
          <cell r="AW100">
            <v>36667</v>
          </cell>
          <cell r="AX100">
            <v>11824</v>
          </cell>
          <cell r="AY100">
            <v>204</v>
          </cell>
          <cell r="AZ100">
            <v>12028</v>
          </cell>
          <cell r="BA100">
            <v>1943</v>
          </cell>
          <cell r="BB100">
            <v>164</v>
          </cell>
          <cell r="BC100">
            <v>1132</v>
          </cell>
          <cell r="BD100">
            <v>15266</v>
          </cell>
          <cell r="BE100">
            <v>51933</v>
          </cell>
          <cell r="BF100">
            <v>35611</v>
          </cell>
          <cell r="BG100">
            <v>10033</v>
          </cell>
          <cell r="BH100">
            <v>25578</v>
          </cell>
          <cell r="BI100">
            <v>87545</v>
          </cell>
          <cell r="BJ100">
            <v>79285</v>
          </cell>
          <cell r="BK100">
            <v>6882</v>
          </cell>
          <cell r="BL100">
            <v>373</v>
          </cell>
          <cell r="BM100">
            <v>2413</v>
          </cell>
          <cell r="BN100">
            <v>160</v>
          </cell>
          <cell r="BO100">
            <v>24</v>
          </cell>
          <cell r="BP100">
            <v>9851</v>
          </cell>
          <cell r="BQ100">
            <v>89137</v>
          </cell>
          <cell r="BR100">
            <v>2455</v>
          </cell>
          <cell r="BS100">
            <v>1118</v>
          </cell>
          <cell r="BT100">
            <v>3574</v>
          </cell>
          <cell r="BU100">
            <v>92710</v>
          </cell>
          <cell r="BV100">
            <v>12093</v>
          </cell>
          <cell r="BW100">
            <v>6705</v>
          </cell>
          <cell r="BX100">
            <v>7316</v>
          </cell>
          <cell r="BY100">
            <v>2342</v>
          </cell>
          <cell r="BZ100">
            <v>28456</v>
          </cell>
          <cell r="CA100">
            <v>28456</v>
          </cell>
          <cell r="CB100">
            <v>12937</v>
          </cell>
          <cell r="CC100">
            <v>201</v>
          </cell>
          <cell r="CD100">
            <v>13138</v>
          </cell>
          <cell r="CE100">
            <v>1943</v>
          </cell>
          <cell r="CF100">
            <v>176</v>
          </cell>
          <cell r="CG100">
            <v>1103</v>
          </cell>
          <cell r="CH100">
            <v>16361</v>
          </cell>
          <cell r="CI100">
            <v>44816</v>
          </cell>
          <cell r="CJ100">
            <v>47894</v>
          </cell>
          <cell r="CK100">
            <v>22316</v>
          </cell>
          <cell r="CL100">
            <v>25578</v>
          </cell>
          <cell r="CM100">
            <v>92710</v>
          </cell>
        </row>
        <row r="101">
          <cell r="B101">
            <v>73207</v>
          </cell>
          <cell r="C101">
            <v>6891</v>
          </cell>
          <cell r="D101">
            <v>340</v>
          </cell>
          <cell r="E101">
            <v>1955</v>
          </cell>
          <cell r="F101">
            <v>159</v>
          </cell>
          <cell r="G101">
            <v>27</v>
          </cell>
          <cell r="H101">
            <v>9372</v>
          </cell>
          <cell r="I101">
            <v>82579</v>
          </cell>
          <cell r="J101">
            <v>1941</v>
          </cell>
          <cell r="K101">
            <v>1170</v>
          </cell>
          <cell r="L101">
            <v>3111</v>
          </cell>
          <cell r="M101">
            <v>85690</v>
          </cell>
          <cell r="N101">
            <v>11922</v>
          </cell>
          <cell r="O101">
            <v>15150</v>
          </cell>
          <cell r="P101">
            <v>7311</v>
          </cell>
          <cell r="Q101">
            <v>2556</v>
          </cell>
          <cell r="R101">
            <v>36940</v>
          </cell>
          <cell r="S101">
            <v>36940</v>
          </cell>
          <cell r="T101">
            <v>12295</v>
          </cell>
          <cell r="U101">
            <v>202</v>
          </cell>
          <cell r="V101">
            <v>12497</v>
          </cell>
          <cell r="W101">
            <v>1946</v>
          </cell>
          <cell r="X101">
            <v>150</v>
          </cell>
          <cell r="Y101">
            <v>1053</v>
          </cell>
          <cell r="Z101">
            <v>15645</v>
          </cell>
          <cell r="AA101">
            <v>52586</v>
          </cell>
          <cell r="AB101">
            <v>33104</v>
          </cell>
          <cell r="AC101">
            <v>7181</v>
          </cell>
          <cell r="AD101">
            <v>25923</v>
          </cell>
          <cell r="AE101">
            <v>85690</v>
          </cell>
          <cell r="AF101">
            <v>70337</v>
          </cell>
          <cell r="AG101">
            <v>6826</v>
          </cell>
          <cell r="AH101">
            <v>329</v>
          </cell>
          <cell r="AI101">
            <v>2156</v>
          </cell>
          <cell r="AJ101">
            <v>159</v>
          </cell>
          <cell r="AK101">
            <v>28</v>
          </cell>
          <cell r="AL101">
            <v>9498</v>
          </cell>
          <cell r="AM101">
            <v>79835</v>
          </cell>
          <cell r="AN101">
            <v>2392</v>
          </cell>
          <cell r="AO101">
            <v>1109</v>
          </cell>
          <cell r="AP101">
            <v>3501</v>
          </cell>
          <cell r="AQ101">
            <v>83337</v>
          </cell>
          <cell r="AR101">
            <v>11776</v>
          </cell>
          <cell r="AS101">
            <v>14899</v>
          </cell>
          <cell r="AT101">
            <v>6628</v>
          </cell>
          <cell r="AU101">
            <v>2372</v>
          </cell>
          <cell r="AV101">
            <v>35675</v>
          </cell>
          <cell r="AW101">
            <v>35675</v>
          </cell>
          <cell r="AX101">
            <v>12032</v>
          </cell>
          <cell r="AY101">
            <v>201</v>
          </cell>
          <cell r="AZ101">
            <v>12232</v>
          </cell>
          <cell r="BA101">
            <v>1949</v>
          </cell>
          <cell r="BB101">
            <v>166</v>
          </cell>
          <cell r="BC101">
            <v>1068</v>
          </cell>
          <cell r="BD101">
            <v>15415</v>
          </cell>
          <cell r="BE101">
            <v>51090</v>
          </cell>
          <cell r="BF101">
            <v>32247</v>
          </cell>
          <cell r="BG101">
            <v>6331</v>
          </cell>
          <cell r="BH101">
            <v>25916</v>
          </cell>
          <cell r="BI101">
            <v>83337</v>
          </cell>
          <cell r="BJ101">
            <v>64519</v>
          </cell>
          <cell r="BK101">
            <v>6818</v>
          </cell>
          <cell r="BL101">
            <v>262</v>
          </cell>
          <cell r="BM101">
            <v>2156</v>
          </cell>
          <cell r="BN101">
            <v>159</v>
          </cell>
          <cell r="BO101">
            <v>28</v>
          </cell>
          <cell r="BP101">
            <v>9422</v>
          </cell>
          <cell r="BQ101">
            <v>73940</v>
          </cell>
          <cell r="BR101">
            <v>2387</v>
          </cell>
          <cell r="BS101">
            <v>1069</v>
          </cell>
          <cell r="BT101">
            <v>3457</v>
          </cell>
          <cell r="BU101">
            <v>77397</v>
          </cell>
          <cell r="BV101">
            <v>11757</v>
          </cell>
          <cell r="BW101">
            <v>23157</v>
          </cell>
          <cell r="BX101">
            <v>5556</v>
          </cell>
          <cell r="BY101">
            <v>2200</v>
          </cell>
          <cell r="BZ101">
            <v>42670</v>
          </cell>
          <cell r="CA101">
            <v>42670</v>
          </cell>
          <cell r="CB101">
            <v>10296</v>
          </cell>
          <cell r="CC101">
            <v>201</v>
          </cell>
          <cell r="CD101">
            <v>10497</v>
          </cell>
          <cell r="CE101">
            <v>1949</v>
          </cell>
          <cell r="CF101">
            <v>155</v>
          </cell>
          <cell r="CG101">
            <v>1023</v>
          </cell>
          <cell r="CH101">
            <v>13624</v>
          </cell>
          <cell r="CI101">
            <v>56293</v>
          </cell>
          <cell r="CJ101">
            <v>21104</v>
          </cell>
          <cell r="CK101">
            <v>-4812</v>
          </cell>
          <cell r="CL101">
            <v>25916</v>
          </cell>
          <cell r="CM101">
            <v>77397</v>
          </cell>
        </row>
        <row r="102">
          <cell r="B102">
            <v>76000</v>
          </cell>
          <cell r="C102">
            <v>6964</v>
          </cell>
          <cell r="D102">
            <v>351</v>
          </cell>
          <cell r="E102">
            <v>1707</v>
          </cell>
          <cell r="F102">
            <v>154</v>
          </cell>
          <cell r="G102">
            <v>24</v>
          </cell>
          <cell r="H102">
            <v>9200</v>
          </cell>
          <cell r="I102">
            <v>85200</v>
          </cell>
          <cell r="J102">
            <v>1653</v>
          </cell>
          <cell r="K102">
            <v>1262</v>
          </cell>
          <cell r="L102">
            <v>2915</v>
          </cell>
          <cell r="M102">
            <v>88115</v>
          </cell>
          <cell r="N102">
            <v>11897</v>
          </cell>
          <cell r="O102">
            <v>15379</v>
          </cell>
          <cell r="P102">
            <v>6955</v>
          </cell>
          <cell r="Q102">
            <v>2752</v>
          </cell>
          <cell r="R102">
            <v>36983</v>
          </cell>
          <cell r="S102">
            <v>36983</v>
          </cell>
          <cell r="T102">
            <v>12859</v>
          </cell>
          <cell r="U102">
            <v>209</v>
          </cell>
          <cell r="V102">
            <v>13068</v>
          </cell>
          <cell r="W102">
            <v>1932</v>
          </cell>
          <cell r="X102">
            <v>139</v>
          </cell>
          <cell r="Y102">
            <v>1011</v>
          </cell>
          <cell r="Z102">
            <v>16150</v>
          </cell>
          <cell r="AA102">
            <v>53133</v>
          </cell>
          <cell r="AB102">
            <v>34983</v>
          </cell>
          <cell r="AC102">
            <v>8680</v>
          </cell>
          <cell r="AD102">
            <v>26302</v>
          </cell>
          <cell r="AE102">
            <v>88115</v>
          </cell>
          <cell r="AF102">
            <v>76191</v>
          </cell>
          <cell r="AG102">
            <v>6931</v>
          </cell>
          <cell r="AH102">
            <v>307</v>
          </cell>
          <cell r="AI102">
            <v>1497</v>
          </cell>
          <cell r="AJ102">
            <v>155</v>
          </cell>
          <cell r="AK102">
            <v>27</v>
          </cell>
          <cell r="AL102">
            <v>8917</v>
          </cell>
          <cell r="AM102">
            <v>85108</v>
          </cell>
          <cell r="AN102">
            <v>1726</v>
          </cell>
          <cell r="AO102">
            <v>1356</v>
          </cell>
          <cell r="AP102">
            <v>3083</v>
          </cell>
          <cell r="AQ102">
            <v>88190</v>
          </cell>
          <cell r="AR102">
            <v>11877</v>
          </cell>
          <cell r="AS102">
            <v>15782</v>
          </cell>
          <cell r="AT102">
            <v>7497</v>
          </cell>
          <cell r="AU102">
            <v>2971</v>
          </cell>
          <cell r="AV102">
            <v>38127</v>
          </cell>
          <cell r="AW102">
            <v>38127</v>
          </cell>
          <cell r="AX102">
            <v>12945</v>
          </cell>
          <cell r="AY102">
            <v>207</v>
          </cell>
          <cell r="AZ102">
            <v>13152</v>
          </cell>
          <cell r="BA102">
            <v>1941</v>
          </cell>
          <cell r="BB102">
            <v>121</v>
          </cell>
          <cell r="BC102">
            <v>969</v>
          </cell>
          <cell r="BD102">
            <v>16183</v>
          </cell>
          <cell r="BE102">
            <v>54311</v>
          </cell>
          <cell r="BF102">
            <v>33880</v>
          </cell>
          <cell r="BG102">
            <v>7566</v>
          </cell>
          <cell r="BH102">
            <v>26314</v>
          </cell>
          <cell r="BI102">
            <v>88190</v>
          </cell>
          <cell r="BJ102">
            <v>74073</v>
          </cell>
          <cell r="BK102">
            <v>6941</v>
          </cell>
          <cell r="BL102">
            <v>402</v>
          </cell>
          <cell r="BM102">
            <v>1497</v>
          </cell>
          <cell r="BN102">
            <v>155</v>
          </cell>
          <cell r="BO102">
            <v>29</v>
          </cell>
          <cell r="BP102">
            <v>9023</v>
          </cell>
          <cell r="BQ102">
            <v>83096</v>
          </cell>
          <cell r="BR102">
            <v>1739</v>
          </cell>
          <cell r="BS102">
            <v>1681</v>
          </cell>
          <cell r="BT102">
            <v>3420</v>
          </cell>
          <cell r="BU102">
            <v>86516</v>
          </cell>
          <cell r="BV102">
            <v>11911</v>
          </cell>
          <cell r="BW102">
            <v>6907</v>
          </cell>
          <cell r="BX102">
            <v>8291</v>
          </cell>
          <cell r="BY102">
            <v>3013</v>
          </cell>
          <cell r="BZ102">
            <v>30122</v>
          </cell>
          <cell r="CA102">
            <v>30122</v>
          </cell>
          <cell r="CB102">
            <v>12612</v>
          </cell>
          <cell r="CC102">
            <v>212</v>
          </cell>
          <cell r="CD102">
            <v>12824</v>
          </cell>
          <cell r="CE102">
            <v>1941</v>
          </cell>
          <cell r="CF102">
            <v>130</v>
          </cell>
          <cell r="CG102">
            <v>1162</v>
          </cell>
          <cell r="CH102">
            <v>16056</v>
          </cell>
          <cell r="CI102">
            <v>46178</v>
          </cell>
          <cell r="CJ102">
            <v>40338</v>
          </cell>
          <cell r="CK102">
            <v>14024</v>
          </cell>
          <cell r="CL102">
            <v>26314</v>
          </cell>
          <cell r="CM102">
            <v>86516</v>
          </cell>
        </row>
        <row r="103">
          <cell r="B103">
            <v>78522</v>
          </cell>
          <cell r="C103">
            <v>6911</v>
          </cell>
          <cell r="D103">
            <v>353</v>
          </cell>
          <cell r="E103">
            <v>1932</v>
          </cell>
          <cell r="F103">
            <v>149</v>
          </cell>
          <cell r="G103">
            <v>20</v>
          </cell>
          <cell r="H103">
            <v>9364</v>
          </cell>
          <cell r="I103">
            <v>87886</v>
          </cell>
          <cell r="J103">
            <v>1277</v>
          </cell>
          <cell r="K103">
            <v>1400</v>
          </cell>
          <cell r="L103">
            <v>2678</v>
          </cell>
          <cell r="M103">
            <v>90563</v>
          </cell>
          <cell r="N103">
            <v>11777</v>
          </cell>
          <cell r="O103">
            <v>15536</v>
          </cell>
          <cell r="P103">
            <v>6770</v>
          </cell>
          <cell r="Q103">
            <v>2788</v>
          </cell>
          <cell r="R103">
            <v>36871</v>
          </cell>
          <cell r="S103">
            <v>36871</v>
          </cell>
          <cell r="T103">
            <v>12987</v>
          </cell>
          <cell r="U103">
            <v>213</v>
          </cell>
          <cell r="V103">
            <v>13200</v>
          </cell>
          <cell r="W103">
            <v>1908</v>
          </cell>
          <cell r="X103">
            <v>140</v>
          </cell>
          <cell r="Y103">
            <v>992</v>
          </cell>
          <cell r="Z103">
            <v>16241</v>
          </cell>
          <cell r="AA103">
            <v>53111</v>
          </cell>
          <cell r="AB103">
            <v>37452</v>
          </cell>
          <cell r="AC103">
            <v>10753</v>
          </cell>
          <cell r="AD103">
            <v>26699</v>
          </cell>
          <cell r="AE103">
            <v>90563</v>
          </cell>
          <cell r="AF103">
            <v>80240</v>
          </cell>
          <cell r="AG103">
            <v>6995</v>
          </cell>
          <cell r="AH103">
            <v>398</v>
          </cell>
          <cell r="AI103">
            <v>1445</v>
          </cell>
          <cell r="AJ103">
            <v>147</v>
          </cell>
          <cell r="AK103">
            <v>16</v>
          </cell>
          <cell r="AL103">
            <v>9001</v>
          </cell>
          <cell r="AM103">
            <v>89241</v>
          </cell>
          <cell r="AN103">
            <v>1181</v>
          </cell>
          <cell r="AO103">
            <v>1320</v>
          </cell>
          <cell r="AP103">
            <v>2502</v>
          </cell>
          <cell r="AQ103">
            <v>91742</v>
          </cell>
          <cell r="AR103">
            <v>11922</v>
          </cell>
          <cell r="AS103">
            <v>14925</v>
          </cell>
          <cell r="AT103">
            <v>6653</v>
          </cell>
          <cell r="AU103">
            <v>2820</v>
          </cell>
          <cell r="AV103">
            <v>36321</v>
          </cell>
          <cell r="AW103">
            <v>36321</v>
          </cell>
          <cell r="AX103">
            <v>13274</v>
          </cell>
          <cell r="AY103">
            <v>220</v>
          </cell>
          <cell r="AZ103">
            <v>13493</v>
          </cell>
          <cell r="BA103">
            <v>1900</v>
          </cell>
          <cell r="BB103">
            <v>139</v>
          </cell>
          <cell r="BC103">
            <v>1031</v>
          </cell>
          <cell r="BD103">
            <v>16564</v>
          </cell>
          <cell r="BE103">
            <v>52884</v>
          </cell>
          <cell r="BF103">
            <v>38858</v>
          </cell>
          <cell r="BG103">
            <v>12149</v>
          </cell>
          <cell r="BH103">
            <v>26709</v>
          </cell>
          <cell r="BI103">
            <v>91742</v>
          </cell>
          <cell r="BJ103">
            <v>83547</v>
          </cell>
          <cell r="BK103">
            <v>6996</v>
          </cell>
          <cell r="BL103">
            <v>326</v>
          </cell>
          <cell r="BM103">
            <v>1445</v>
          </cell>
          <cell r="BN103">
            <v>147</v>
          </cell>
          <cell r="BO103">
            <v>16</v>
          </cell>
          <cell r="BP103">
            <v>8930</v>
          </cell>
          <cell r="BQ103">
            <v>92477</v>
          </cell>
          <cell r="BR103">
            <v>1178</v>
          </cell>
          <cell r="BS103">
            <v>1195</v>
          </cell>
          <cell r="BT103">
            <v>2373</v>
          </cell>
          <cell r="BU103">
            <v>94849</v>
          </cell>
          <cell r="BV103">
            <v>11907</v>
          </cell>
          <cell r="BW103">
            <v>23574</v>
          </cell>
          <cell r="BX103">
            <v>6987</v>
          </cell>
          <cell r="BY103">
            <v>3024</v>
          </cell>
          <cell r="BZ103">
            <v>45492</v>
          </cell>
          <cell r="CA103">
            <v>45492</v>
          </cell>
          <cell r="CB103">
            <v>14298</v>
          </cell>
          <cell r="CC103">
            <v>216</v>
          </cell>
          <cell r="CD103">
            <v>14514</v>
          </cell>
          <cell r="CE103">
            <v>1900</v>
          </cell>
          <cell r="CF103">
            <v>127</v>
          </cell>
          <cell r="CG103">
            <v>898</v>
          </cell>
          <cell r="CH103">
            <v>17440</v>
          </cell>
          <cell r="CI103">
            <v>62931</v>
          </cell>
          <cell r="CJ103">
            <v>31918</v>
          </cell>
          <cell r="CK103">
            <v>5209</v>
          </cell>
          <cell r="CL103">
            <v>26709</v>
          </cell>
          <cell r="CM103">
            <v>94849</v>
          </cell>
        </row>
        <row r="104">
          <cell r="B104">
            <v>78890</v>
          </cell>
          <cell r="C104">
            <v>6816</v>
          </cell>
          <cell r="D104">
            <v>336</v>
          </cell>
          <cell r="E104">
            <v>2204</v>
          </cell>
          <cell r="F104">
            <v>143</v>
          </cell>
          <cell r="G104">
            <v>15</v>
          </cell>
          <cell r="H104">
            <v>9514</v>
          </cell>
          <cell r="I104">
            <v>88404</v>
          </cell>
          <cell r="J104">
            <v>977</v>
          </cell>
          <cell r="K104">
            <v>1507</v>
          </cell>
          <cell r="L104">
            <v>2484</v>
          </cell>
          <cell r="M104">
            <v>90888</v>
          </cell>
          <cell r="N104">
            <v>11590</v>
          </cell>
          <cell r="O104">
            <v>15505</v>
          </cell>
          <cell r="P104">
            <v>6374</v>
          </cell>
          <cell r="Q104">
            <v>2672</v>
          </cell>
          <cell r="R104">
            <v>36142</v>
          </cell>
          <cell r="S104">
            <v>36142</v>
          </cell>
          <cell r="T104">
            <v>12615</v>
          </cell>
          <cell r="U104">
            <v>215</v>
          </cell>
          <cell r="V104">
            <v>12830</v>
          </cell>
          <cell r="W104">
            <v>1893</v>
          </cell>
          <cell r="X104">
            <v>150</v>
          </cell>
          <cell r="Y104">
            <v>1024</v>
          </cell>
          <cell r="Z104">
            <v>15897</v>
          </cell>
          <cell r="AA104">
            <v>52039</v>
          </cell>
          <cell r="AB104">
            <v>38849</v>
          </cell>
          <cell r="AC104">
            <v>11731</v>
          </cell>
          <cell r="AD104">
            <v>27118</v>
          </cell>
          <cell r="AE104">
            <v>90888</v>
          </cell>
          <cell r="AF104">
            <v>79183</v>
          </cell>
          <cell r="AG104">
            <v>6697</v>
          </cell>
          <cell r="AH104">
            <v>317</v>
          </cell>
          <cell r="AI104">
            <v>2923</v>
          </cell>
          <cell r="AJ104">
            <v>143</v>
          </cell>
          <cell r="AK104">
            <v>16</v>
          </cell>
          <cell r="AL104">
            <v>10096</v>
          </cell>
          <cell r="AM104">
            <v>89280</v>
          </cell>
          <cell r="AN104">
            <v>1035</v>
          </cell>
          <cell r="AO104">
            <v>1525</v>
          </cell>
          <cell r="AP104">
            <v>2560</v>
          </cell>
          <cell r="AQ104">
            <v>91839</v>
          </cell>
          <cell r="AR104">
            <v>11439</v>
          </cell>
          <cell r="AS104">
            <v>15904</v>
          </cell>
          <cell r="AT104">
            <v>6367</v>
          </cell>
          <cell r="AU104">
            <v>2598</v>
          </cell>
          <cell r="AV104">
            <v>36308</v>
          </cell>
          <cell r="AW104">
            <v>36308</v>
          </cell>
          <cell r="AX104">
            <v>12635</v>
          </cell>
          <cell r="AY104">
            <v>210</v>
          </cell>
          <cell r="AZ104">
            <v>12845</v>
          </cell>
          <cell r="BA104">
            <v>1892</v>
          </cell>
          <cell r="BB104">
            <v>157</v>
          </cell>
          <cell r="BC104">
            <v>987</v>
          </cell>
          <cell r="BD104">
            <v>15881</v>
          </cell>
          <cell r="BE104">
            <v>52189</v>
          </cell>
          <cell r="BF104">
            <v>39650</v>
          </cell>
          <cell r="BG104">
            <v>12544</v>
          </cell>
          <cell r="BH104">
            <v>27107</v>
          </cell>
          <cell r="BI104">
            <v>91839</v>
          </cell>
          <cell r="BJ104">
            <v>84573</v>
          </cell>
          <cell r="BK104">
            <v>6692</v>
          </cell>
          <cell r="BL104">
            <v>344</v>
          </cell>
          <cell r="BM104">
            <v>2923</v>
          </cell>
          <cell r="BN104">
            <v>143</v>
          </cell>
          <cell r="BO104">
            <v>15</v>
          </cell>
          <cell r="BP104">
            <v>10118</v>
          </cell>
          <cell r="BQ104">
            <v>94691</v>
          </cell>
          <cell r="BR104">
            <v>1032</v>
          </cell>
          <cell r="BS104">
            <v>1383</v>
          </cell>
          <cell r="BT104">
            <v>2414</v>
          </cell>
          <cell r="BU104">
            <v>97105</v>
          </cell>
          <cell r="BV104">
            <v>11440</v>
          </cell>
          <cell r="BW104">
            <v>7357</v>
          </cell>
          <cell r="BX104">
            <v>6336</v>
          </cell>
          <cell r="BY104">
            <v>2547</v>
          </cell>
          <cell r="BZ104">
            <v>27681</v>
          </cell>
          <cell r="CA104">
            <v>27681</v>
          </cell>
          <cell r="CB104">
            <v>13759</v>
          </cell>
          <cell r="CC104">
            <v>208</v>
          </cell>
          <cell r="CD104">
            <v>13967</v>
          </cell>
          <cell r="CE104">
            <v>1892</v>
          </cell>
          <cell r="CF104">
            <v>171</v>
          </cell>
          <cell r="CG104">
            <v>960</v>
          </cell>
          <cell r="CH104">
            <v>16990</v>
          </cell>
          <cell r="CI104">
            <v>44671</v>
          </cell>
          <cell r="CJ104">
            <v>52435</v>
          </cell>
          <cell r="CK104">
            <v>25328</v>
          </cell>
          <cell r="CL104">
            <v>27107</v>
          </cell>
          <cell r="CM104">
            <v>97105</v>
          </cell>
        </row>
        <row r="105">
          <cell r="B105">
            <v>77101</v>
          </cell>
          <cell r="C105">
            <v>6608</v>
          </cell>
          <cell r="D105">
            <v>319</v>
          </cell>
          <cell r="E105">
            <v>2251</v>
          </cell>
          <cell r="F105">
            <v>139</v>
          </cell>
          <cell r="G105">
            <v>15</v>
          </cell>
          <cell r="H105">
            <v>9333</v>
          </cell>
          <cell r="I105">
            <v>86434</v>
          </cell>
          <cell r="J105">
            <v>860</v>
          </cell>
          <cell r="K105">
            <v>1485</v>
          </cell>
          <cell r="L105">
            <v>2344</v>
          </cell>
          <cell r="M105">
            <v>88778</v>
          </cell>
          <cell r="N105">
            <v>11275</v>
          </cell>
          <cell r="O105">
            <v>15176</v>
          </cell>
          <cell r="P105">
            <v>6006</v>
          </cell>
          <cell r="Q105">
            <v>2538</v>
          </cell>
          <cell r="R105">
            <v>34995</v>
          </cell>
          <cell r="S105">
            <v>34995</v>
          </cell>
          <cell r="T105">
            <v>12032</v>
          </cell>
          <cell r="U105">
            <v>214</v>
          </cell>
          <cell r="V105">
            <v>12246</v>
          </cell>
          <cell r="W105">
            <v>1905</v>
          </cell>
          <cell r="X105">
            <v>154</v>
          </cell>
          <cell r="Y105">
            <v>1082</v>
          </cell>
          <cell r="Z105">
            <v>15387</v>
          </cell>
          <cell r="AA105">
            <v>50383</v>
          </cell>
          <cell r="AB105">
            <v>38395</v>
          </cell>
          <cell r="AC105">
            <v>10818</v>
          </cell>
          <cell r="AD105">
            <v>27578</v>
          </cell>
          <cell r="AE105">
            <v>88778</v>
          </cell>
          <cell r="AF105">
            <v>75794</v>
          </cell>
          <cell r="AG105">
            <v>6724</v>
          </cell>
          <cell r="AH105">
            <v>297</v>
          </cell>
          <cell r="AI105">
            <v>2244</v>
          </cell>
          <cell r="AJ105">
            <v>139</v>
          </cell>
          <cell r="AK105">
            <v>15</v>
          </cell>
          <cell r="AL105">
            <v>9420</v>
          </cell>
          <cell r="AM105">
            <v>85215</v>
          </cell>
          <cell r="AN105">
            <v>873</v>
          </cell>
          <cell r="AO105">
            <v>1595</v>
          </cell>
          <cell r="AP105">
            <v>2468</v>
          </cell>
          <cell r="AQ105">
            <v>87683</v>
          </cell>
          <cell r="AR105">
            <v>11365</v>
          </cell>
          <cell r="AS105">
            <v>15374</v>
          </cell>
          <cell r="AT105">
            <v>5789</v>
          </cell>
          <cell r="AU105">
            <v>2482</v>
          </cell>
          <cell r="AV105">
            <v>35010</v>
          </cell>
          <cell r="AW105">
            <v>35010</v>
          </cell>
          <cell r="AX105">
            <v>11625</v>
          </cell>
          <cell r="AY105">
            <v>214</v>
          </cell>
          <cell r="AZ105">
            <v>11839</v>
          </cell>
          <cell r="BA105">
            <v>1903</v>
          </cell>
          <cell r="BB105">
            <v>162</v>
          </cell>
          <cell r="BC105">
            <v>1087</v>
          </cell>
          <cell r="BD105">
            <v>14991</v>
          </cell>
          <cell r="BE105">
            <v>50001</v>
          </cell>
          <cell r="BF105">
            <v>37682</v>
          </cell>
          <cell r="BG105">
            <v>10115</v>
          </cell>
          <cell r="BH105">
            <v>27567</v>
          </cell>
          <cell r="BI105">
            <v>87683</v>
          </cell>
          <cell r="BJ105">
            <v>70039</v>
          </cell>
          <cell r="BK105">
            <v>6720</v>
          </cell>
          <cell r="BL105">
            <v>238</v>
          </cell>
          <cell r="BM105">
            <v>2244</v>
          </cell>
          <cell r="BN105">
            <v>139</v>
          </cell>
          <cell r="BO105">
            <v>15</v>
          </cell>
          <cell r="BP105">
            <v>9357</v>
          </cell>
          <cell r="BQ105">
            <v>79396</v>
          </cell>
          <cell r="BR105">
            <v>874</v>
          </cell>
          <cell r="BS105">
            <v>1506</v>
          </cell>
          <cell r="BT105">
            <v>2380</v>
          </cell>
          <cell r="BU105">
            <v>81775</v>
          </cell>
          <cell r="BV105">
            <v>11340</v>
          </cell>
          <cell r="BW105">
            <v>22432</v>
          </cell>
          <cell r="BX105">
            <v>4844</v>
          </cell>
          <cell r="BY105">
            <v>2333</v>
          </cell>
          <cell r="BZ105">
            <v>40950</v>
          </cell>
          <cell r="CA105">
            <v>40950</v>
          </cell>
          <cell r="CB105">
            <v>10059</v>
          </cell>
          <cell r="CC105">
            <v>214</v>
          </cell>
          <cell r="CD105">
            <v>10273</v>
          </cell>
          <cell r="CE105">
            <v>1903</v>
          </cell>
          <cell r="CF105">
            <v>152</v>
          </cell>
          <cell r="CG105">
            <v>1039</v>
          </cell>
          <cell r="CH105">
            <v>13368</v>
          </cell>
          <cell r="CI105">
            <v>54317</v>
          </cell>
          <cell r="CJ105">
            <v>27458</v>
          </cell>
          <cell r="CK105">
            <v>-109</v>
          </cell>
          <cell r="CL105">
            <v>27567</v>
          </cell>
          <cell r="CM105">
            <v>81775</v>
          </cell>
        </row>
        <row r="106">
          <cell r="B106">
            <v>75441</v>
          </cell>
          <cell r="C106">
            <v>6317</v>
          </cell>
          <cell r="D106">
            <v>325</v>
          </cell>
          <cell r="E106">
            <v>1864</v>
          </cell>
          <cell r="F106">
            <v>134</v>
          </cell>
          <cell r="G106">
            <v>19</v>
          </cell>
          <cell r="H106">
            <v>8659</v>
          </cell>
          <cell r="I106">
            <v>84100</v>
          </cell>
          <cell r="J106">
            <v>885</v>
          </cell>
          <cell r="K106">
            <v>1377</v>
          </cell>
          <cell r="L106">
            <v>2262</v>
          </cell>
          <cell r="M106">
            <v>86362</v>
          </cell>
          <cell r="N106">
            <v>10885</v>
          </cell>
          <cell r="O106">
            <v>14815</v>
          </cell>
          <cell r="P106">
            <v>5514</v>
          </cell>
          <cell r="Q106">
            <v>2484</v>
          </cell>
          <cell r="R106">
            <v>33699</v>
          </cell>
          <cell r="S106">
            <v>33699</v>
          </cell>
          <cell r="T106">
            <v>11549</v>
          </cell>
          <cell r="U106">
            <v>213</v>
          </cell>
          <cell r="V106">
            <v>11762</v>
          </cell>
          <cell r="W106">
            <v>1945</v>
          </cell>
          <cell r="X106">
            <v>152</v>
          </cell>
          <cell r="Y106">
            <v>1131</v>
          </cell>
          <cell r="Z106">
            <v>14991</v>
          </cell>
          <cell r="AA106">
            <v>48690</v>
          </cell>
          <cell r="AB106">
            <v>37672</v>
          </cell>
          <cell r="AC106">
            <v>9595</v>
          </cell>
          <cell r="AD106">
            <v>28077</v>
          </cell>
          <cell r="AE106">
            <v>86362</v>
          </cell>
          <cell r="AF106">
            <v>75821</v>
          </cell>
          <cell r="AG106">
            <v>6284</v>
          </cell>
          <cell r="AH106">
            <v>346</v>
          </cell>
          <cell r="AI106">
            <v>1342</v>
          </cell>
          <cell r="AJ106">
            <v>135</v>
          </cell>
          <cell r="AK106">
            <v>17</v>
          </cell>
          <cell r="AL106">
            <v>8124</v>
          </cell>
          <cell r="AM106">
            <v>83946</v>
          </cell>
          <cell r="AN106">
            <v>853</v>
          </cell>
          <cell r="AO106">
            <v>1315</v>
          </cell>
          <cell r="AP106">
            <v>2169</v>
          </cell>
          <cell r="AQ106">
            <v>86114</v>
          </cell>
          <cell r="AR106">
            <v>10878</v>
          </cell>
          <cell r="AS106">
            <v>14449</v>
          </cell>
          <cell r="AT106">
            <v>1798</v>
          </cell>
          <cell r="AU106">
            <v>2577</v>
          </cell>
          <cell r="AV106">
            <v>29703</v>
          </cell>
          <cell r="AW106">
            <v>29703</v>
          </cell>
          <cell r="AX106">
            <v>11872</v>
          </cell>
          <cell r="AY106">
            <v>218</v>
          </cell>
          <cell r="AZ106">
            <v>12090</v>
          </cell>
          <cell r="BA106">
            <v>1934</v>
          </cell>
          <cell r="BB106">
            <v>144</v>
          </cell>
          <cell r="BC106">
            <v>1157</v>
          </cell>
          <cell r="BD106">
            <v>15324</v>
          </cell>
          <cell r="BE106">
            <v>45027</v>
          </cell>
          <cell r="BF106">
            <v>41087</v>
          </cell>
          <cell r="BG106">
            <v>12998</v>
          </cell>
          <cell r="BH106">
            <v>28089</v>
          </cell>
          <cell r="BI106">
            <v>86114</v>
          </cell>
          <cell r="BJ106">
            <v>73369</v>
          </cell>
          <cell r="BK106">
            <v>6292</v>
          </cell>
          <cell r="BL106">
            <v>447</v>
          </cell>
          <cell r="BM106">
            <v>1342</v>
          </cell>
          <cell r="BN106">
            <v>135</v>
          </cell>
          <cell r="BO106">
            <v>17</v>
          </cell>
          <cell r="BP106">
            <v>8233</v>
          </cell>
          <cell r="BQ106">
            <v>81603</v>
          </cell>
          <cell r="BR106">
            <v>857</v>
          </cell>
          <cell r="BS106">
            <v>1612</v>
          </cell>
          <cell r="BT106">
            <v>2469</v>
          </cell>
          <cell r="BU106">
            <v>84072</v>
          </cell>
          <cell r="BV106">
            <v>10920</v>
          </cell>
          <cell r="BW106">
            <v>7553</v>
          </cell>
          <cell r="BX106">
            <v>2333</v>
          </cell>
          <cell r="BY106">
            <v>2605</v>
          </cell>
          <cell r="BZ106">
            <v>23411</v>
          </cell>
          <cell r="CA106">
            <v>23411</v>
          </cell>
          <cell r="CB106">
            <v>11467</v>
          </cell>
          <cell r="CC106">
            <v>223</v>
          </cell>
          <cell r="CD106">
            <v>11690</v>
          </cell>
          <cell r="CE106">
            <v>1934</v>
          </cell>
          <cell r="CF106">
            <v>151</v>
          </cell>
          <cell r="CG106">
            <v>1385</v>
          </cell>
          <cell r="CH106">
            <v>15159</v>
          </cell>
          <cell r="CI106">
            <v>38571</v>
          </cell>
          <cell r="CJ106">
            <v>45501</v>
          </cell>
          <cell r="CK106">
            <v>17412</v>
          </cell>
          <cell r="CL106">
            <v>28089</v>
          </cell>
          <cell r="CM106">
            <v>84072</v>
          </cell>
        </row>
        <row r="107">
          <cell r="B107">
            <v>74581</v>
          </cell>
          <cell r="C107">
            <v>6004</v>
          </cell>
          <cell r="D107">
            <v>355</v>
          </cell>
          <cell r="E107">
            <v>1492</v>
          </cell>
          <cell r="F107">
            <v>129</v>
          </cell>
          <cell r="G107">
            <v>24</v>
          </cell>
          <cell r="H107">
            <v>8004</v>
          </cell>
          <cell r="I107">
            <v>82585</v>
          </cell>
          <cell r="J107">
            <v>945</v>
          </cell>
          <cell r="K107">
            <v>684</v>
          </cell>
          <cell r="L107">
            <v>1629</v>
          </cell>
          <cell r="M107">
            <v>84213</v>
          </cell>
          <cell r="N107">
            <v>10430</v>
          </cell>
          <cell r="O107">
            <v>14576</v>
          </cell>
          <cell r="P107">
            <v>4805</v>
          </cell>
          <cell r="Q107">
            <v>2449</v>
          </cell>
          <cell r="R107">
            <v>32260</v>
          </cell>
          <cell r="S107">
            <v>32260</v>
          </cell>
          <cell r="T107">
            <v>11308</v>
          </cell>
          <cell r="U107">
            <v>214</v>
          </cell>
          <cell r="V107">
            <v>11522</v>
          </cell>
          <cell r="W107">
            <v>1996</v>
          </cell>
          <cell r="X107">
            <v>157</v>
          </cell>
          <cell r="Y107">
            <v>1167</v>
          </cell>
          <cell r="Z107">
            <v>14842</v>
          </cell>
          <cell r="AA107">
            <v>47102</v>
          </cell>
          <cell r="AB107">
            <v>37111</v>
          </cell>
          <cell r="AC107">
            <v>8512</v>
          </cell>
          <cell r="AD107">
            <v>28599</v>
          </cell>
          <cell r="AE107">
            <v>84213</v>
          </cell>
          <cell r="AF107">
            <v>75003</v>
          </cell>
          <cell r="AG107">
            <v>5994</v>
          </cell>
          <cell r="AH107">
            <v>337</v>
          </cell>
          <cell r="AI107">
            <v>2146</v>
          </cell>
          <cell r="AJ107">
            <v>129</v>
          </cell>
          <cell r="AK107">
            <v>25</v>
          </cell>
          <cell r="AL107">
            <v>8632</v>
          </cell>
          <cell r="AM107">
            <v>83635</v>
          </cell>
          <cell r="AN107">
            <v>986</v>
          </cell>
          <cell r="AO107">
            <v>684</v>
          </cell>
          <cell r="AP107">
            <v>1670</v>
          </cell>
          <cell r="AQ107">
            <v>85306</v>
          </cell>
          <cell r="AR107">
            <v>10448</v>
          </cell>
          <cell r="AS107">
            <v>14600</v>
          </cell>
          <cell r="AT107">
            <v>5088</v>
          </cell>
          <cell r="AU107">
            <v>2424</v>
          </cell>
          <cell r="AV107">
            <v>32561</v>
          </cell>
          <cell r="AW107">
            <v>32561</v>
          </cell>
          <cell r="AX107">
            <v>11273</v>
          </cell>
          <cell r="AY107">
            <v>208</v>
          </cell>
          <cell r="AZ107">
            <v>11481</v>
          </cell>
          <cell r="BA107">
            <v>2007</v>
          </cell>
          <cell r="BB107">
            <v>145</v>
          </cell>
          <cell r="BC107">
            <v>1156</v>
          </cell>
          <cell r="BD107">
            <v>14789</v>
          </cell>
          <cell r="BE107">
            <v>47350</v>
          </cell>
          <cell r="BF107">
            <v>37955</v>
          </cell>
          <cell r="BG107">
            <v>9346</v>
          </cell>
          <cell r="BH107">
            <v>28609</v>
          </cell>
          <cell r="BI107">
            <v>85306</v>
          </cell>
          <cell r="BJ107">
            <v>78178</v>
          </cell>
          <cell r="BK107">
            <v>5994</v>
          </cell>
          <cell r="BL107">
            <v>274</v>
          </cell>
          <cell r="BM107">
            <v>2146</v>
          </cell>
          <cell r="BN107">
            <v>129</v>
          </cell>
          <cell r="BO107">
            <v>26</v>
          </cell>
          <cell r="BP107">
            <v>8569</v>
          </cell>
          <cell r="BQ107">
            <v>86747</v>
          </cell>
          <cell r="BR107">
            <v>985</v>
          </cell>
          <cell r="BS107">
            <v>642</v>
          </cell>
          <cell r="BT107">
            <v>1627</v>
          </cell>
          <cell r="BU107">
            <v>88374</v>
          </cell>
          <cell r="BV107">
            <v>10431</v>
          </cell>
          <cell r="BW107">
            <v>22123</v>
          </cell>
          <cell r="BX107">
            <v>5427</v>
          </cell>
          <cell r="BY107">
            <v>2571</v>
          </cell>
          <cell r="BZ107">
            <v>40552</v>
          </cell>
          <cell r="CA107">
            <v>40552</v>
          </cell>
          <cell r="CB107">
            <v>12155</v>
          </cell>
          <cell r="CC107">
            <v>205</v>
          </cell>
          <cell r="CD107">
            <v>12360</v>
          </cell>
          <cell r="CE107">
            <v>2007</v>
          </cell>
          <cell r="CF107">
            <v>132</v>
          </cell>
          <cell r="CG107">
            <v>1014</v>
          </cell>
          <cell r="CH107">
            <v>15514</v>
          </cell>
          <cell r="CI107">
            <v>56066</v>
          </cell>
          <cell r="CJ107">
            <v>32309</v>
          </cell>
          <cell r="CK107">
            <v>3699</v>
          </cell>
          <cell r="CL107">
            <v>28609</v>
          </cell>
          <cell r="CM107">
            <v>88374</v>
          </cell>
        </row>
        <row r="108">
          <cell r="B108">
            <v>74618</v>
          </cell>
          <cell r="C108">
            <v>5731</v>
          </cell>
          <cell r="D108">
            <v>349</v>
          </cell>
          <cell r="E108">
            <v>1533</v>
          </cell>
          <cell r="F108">
            <v>125</v>
          </cell>
          <cell r="G108">
            <v>27</v>
          </cell>
          <cell r="H108">
            <v>7765</v>
          </cell>
          <cell r="I108">
            <v>82383</v>
          </cell>
          <cell r="J108">
            <v>995</v>
          </cell>
          <cell r="K108">
            <v>687</v>
          </cell>
          <cell r="L108">
            <v>1683</v>
          </cell>
          <cell r="M108">
            <v>84066</v>
          </cell>
          <cell r="N108">
            <v>9977</v>
          </cell>
          <cell r="O108">
            <v>14971</v>
          </cell>
          <cell r="P108">
            <v>4209</v>
          </cell>
          <cell r="Q108">
            <v>2418</v>
          </cell>
          <cell r="R108">
            <v>31575</v>
          </cell>
          <cell r="S108">
            <v>31575</v>
          </cell>
          <cell r="T108">
            <v>11245</v>
          </cell>
          <cell r="U108">
            <v>218</v>
          </cell>
          <cell r="V108">
            <v>11463</v>
          </cell>
          <cell r="W108">
            <v>2036</v>
          </cell>
          <cell r="X108">
            <v>160</v>
          </cell>
          <cell r="Y108">
            <v>1143</v>
          </cell>
          <cell r="Z108">
            <v>14802</v>
          </cell>
          <cell r="AA108">
            <v>46377</v>
          </cell>
          <cell r="AB108">
            <v>37689</v>
          </cell>
          <cell r="AC108">
            <v>8553</v>
          </cell>
          <cell r="AD108">
            <v>29136</v>
          </cell>
          <cell r="AE108">
            <v>84066</v>
          </cell>
          <cell r="AF108">
            <v>73892</v>
          </cell>
          <cell r="AG108">
            <v>5693</v>
          </cell>
          <cell r="AH108">
            <v>364</v>
          </cell>
          <cell r="AI108">
            <v>860</v>
          </cell>
          <cell r="AJ108">
            <v>125</v>
          </cell>
          <cell r="AK108">
            <v>29</v>
          </cell>
          <cell r="AL108">
            <v>7071</v>
          </cell>
          <cell r="AM108">
            <v>80963</v>
          </cell>
          <cell r="AN108">
            <v>998</v>
          </cell>
          <cell r="AO108">
            <v>708</v>
          </cell>
          <cell r="AP108">
            <v>1706</v>
          </cell>
          <cell r="AQ108">
            <v>82669</v>
          </cell>
          <cell r="AR108">
            <v>9958</v>
          </cell>
          <cell r="AS108">
            <v>15103</v>
          </cell>
          <cell r="AT108">
            <v>3459</v>
          </cell>
          <cell r="AU108">
            <v>2390</v>
          </cell>
          <cell r="AV108">
            <v>30910</v>
          </cell>
          <cell r="AW108">
            <v>30910</v>
          </cell>
          <cell r="AX108">
            <v>10952</v>
          </cell>
          <cell r="AY108">
            <v>217</v>
          </cell>
          <cell r="AZ108">
            <v>11169</v>
          </cell>
          <cell r="BA108">
            <v>2037</v>
          </cell>
          <cell r="BB108">
            <v>181</v>
          </cell>
          <cell r="BC108">
            <v>1435</v>
          </cell>
          <cell r="BD108">
            <v>14822</v>
          </cell>
          <cell r="BE108">
            <v>45732</v>
          </cell>
          <cell r="BF108">
            <v>36937</v>
          </cell>
          <cell r="BG108">
            <v>7805</v>
          </cell>
          <cell r="BH108">
            <v>29132</v>
          </cell>
          <cell r="BI108">
            <v>82669</v>
          </cell>
          <cell r="BJ108">
            <v>78749</v>
          </cell>
          <cell r="BK108">
            <v>5688</v>
          </cell>
          <cell r="BL108">
            <v>400</v>
          </cell>
          <cell r="BM108">
            <v>860</v>
          </cell>
          <cell r="BN108">
            <v>125</v>
          </cell>
          <cell r="BO108">
            <v>28</v>
          </cell>
          <cell r="BP108">
            <v>7100</v>
          </cell>
          <cell r="BQ108">
            <v>85849</v>
          </cell>
          <cell r="BR108">
            <v>994</v>
          </cell>
          <cell r="BS108">
            <v>619</v>
          </cell>
          <cell r="BT108">
            <v>1614</v>
          </cell>
          <cell r="BU108">
            <v>87463</v>
          </cell>
          <cell r="BV108">
            <v>9958</v>
          </cell>
          <cell r="BW108">
            <v>7705</v>
          </cell>
          <cell r="BX108">
            <v>3592</v>
          </cell>
          <cell r="BY108">
            <v>2354</v>
          </cell>
          <cell r="BZ108">
            <v>23609</v>
          </cell>
          <cell r="CA108">
            <v>23609</v>
          </cell>
          <cell r="CB108">
            <v>11918</v>
          </cell>
          <cell r="CC108">
            <v>216</v>
          </cell>
          <cell r="CD108">
            <v>12134</v>
          </cell>
          <cell r="CE108">
            <v>2037</v>
          </cell>
          <cell r="CF108">
            <v>199</v>
          </cell>
          <cell r="CG108">
            <v>1414</v>
          </cell>
          <cell r="CH108">
            <v>15784</v>
          </cell>
          <cell r="CI108">
            <v>39393</v>
          </cell>
          <cell r="CJ108">
            <v>48070</v>
          </cell>
          <cell r="CK108">
            <v>18937</v>
          </cell>
          <cell r="CL108">
            <v>29132</v>
          </cell>
          <cell r="CM108">
            <v>87463</v>
          </cell>
        </row>
        <row r="109">
          <cell r="B109">
            <v>75229</v>
          </cell>
          <cell r="C109">
            <v>5546</v>
          </cell>
          <cell r="D109">
            <v>316</v>
          </cell>
          <cell r="E109">
            <v>1735</v>
          </cell>
          <cell r="F109">
            <v>124</v>
          </cell>
          <cell r="G109">
            <v>28</v>
          </cell>
          <cell r="H109">
            <v>7749</v>
          </cell>
          <cell r="I109">
            <v>82977</v>
          </cell>
          <cell r="J109">
            <v>1007</v>
          </cell>
          <cell r="K109">
            <v>810</v>
          </cell>
          <cell r="L109">
            <v>1816</v>
          </cell>
          <cell r="M109">
            <v>84793</v>
          </cell>
          <cell r="N109">
            <v>9688</v>
          </cell>
          <cell r="O109">
            <v>15664</v>
          </cell>
          <cell r="P109">
            <v>3882</v>
          </cell>
          <cell r="Q109">
            <v>2469</v>
          </cell>
          <cell r="R109">
            <v>31703</v>
          </cell>
          <cell r="S109">
            <v>31703</v>
          </cell>
          <cell r="T109">
            <v>11279</v>
          </cell>
          <cell r="U109">
            <v>225</v>
          </cell>
          <cell r="V109">
            <v>11504</v>
          </cell>
          <cell r="W109">
            <v>2042</v>
          </cell>
          <cell r="X109">
            <v>157</v>
          </cell>
          <cell r="Y109">
            <v>1161</v>
          </cell>
          <cell r="Z109">
            <v>14864</v>
          </cell>
          <cell r="AA109">
            <v>46567</v>
          </cell>
          <cell r="AB109">
            <v>38227</v>
          </cell>
          <cell r="AC109">
            <v>8496</v>
          </cell>
          <cell r="AD109">
            <v>29731</v>
          </cell>
          <cell r="AE109">
            <v>84793</v>
          </cell>
          <cell r="AF109">
            <v>75081</v>
          </cell>
          <cell r="AG109">
            <v>5581</v>
          </cell>
          <cell r="AH109">
            <v>359</v>
          </cell>
          <cell r="AI109">
            <v>1992</v>
          </cell>
          <cell r="AJ109">
            <v>123</v>
          </cell>
          <cell r="AK109">
            <v>28</v>
          </cell>
          <cell r="AL109">
            <v>8084</v>
          </cell>
          <cell r="AM109">
            <v>83165</v>
          </cell>
          <cell r="AN109">
            <v>1125</v>
          </cell>
          <cell r="AO109">
            <v>690</v>
          </cell>
          <cell r="AP109">
            <v>1815</v>
          </cell>
          <cell r="AQ109">
            <v>84979</v>
          </cell>
          <cell r="AR109">
            <v>9635</v>
          </cell>
          <cell r="AS109">
            <v>15231</v>
          </cell>
          <cell r="AT109">
            <v>4376</v>
          </cell>
          <cell r="AU109">
            <v>2504</v>
          </cell>
          <cell r="AV109">
            <v>31747</v>
          </cell>
          <cell r="AW109">
            <v>31747</v>
          </cell>
          <cell r="AX109">
            <v>11572</v>
          </cell>
          <cell r="AY109">
            <v>227</v>
          </cell>
          <cell r="AZ109">
            <v>11799</v>
          </cell>
          <cell r="BA109">
            <v>2043</v>
          </cell>
          <cell r="BB109">
            <v>157</v>
          </cell>
          <cell r="BC109">
            <v>1199</v>
          </cell>
          <cell r="BD109">
            <v>15198</v>
          </cell>
          <cell r="BE109">
            <v>46945</v>
          </cell>
          <cell r="BF109">
            <v>38034</v>
          </cell>
          <cell r="BG109">
            <v>8315</v>
          </cell>
          <cell r="BH109">
            <v>29720</v>
          </cell>
          <cell r="BI109">
            <v>84979</v>
          </cell>
          <cell r="BJ109">
            <v>69432</v>
          </cell>
          <cell r="BK109">
            <v>5582</v>
          </cell>
          <cell r="BL109">
            <v>291</v>
          </cell>
          <cell r="BM109">
            <v>1992</v>
          </cell>
          <cell r="BN109">
            <v>123</v>
          </cell>
          <cell r="BO109">
            <v>28</v>
          </cell>
          <cell r="BP109">
            <v>8016</v>
          </cell>
          <cell r="BQ109">
            <v>77448</v>
          </cell>
          <cell r="BR109">
            <v>1128</v>
          </cell>
          <cell r="BS109">
            <v>642</v>
          </cell>
          <cell r="BT109">
            <v>1770</v>
          </cell>
          <cell r="BU109">
            <v>79218</v>
          </cell>
          <cell r="BV109">
            <v>9610</v>
          </cell>
          <cell r="BW109">
            <v>21987</v>
          </cell>
          <cell r="BX109">
            <v>3551</v>
          </cell>
          <cell r="BY109">
            <v>2392</v>
          </cell>
          <cell r="BZ109">
            <v>37539</v>
          </cell>
          <cell r="CA109">
            <v>37539</v>
          </cell>
          <cell r="CB109">
            <v>10120</v>
          </cell>
          <cell r="CC109">
            <v>227</v>
          </cell>
          <cell r="CD109">
            <v>10347</v>
          </cell>
          <cell r="CE109">
            <v>2043</v>
          </cell>
          <cell r="CF109">
            <v>148</v>
          </cell>
          <cell r="CG109">
            <v>1134</v>
          </cell>
          <cell r="CH109">
            <v>13672</v>
          </cell>
          <cell r="CI109">
            <v>51211</v>
          </cell>
          <cell r="CJ109">
            <v>28007</v>
          </cell>
          <cell r="CK109">
            <v>-1713</v>
          </cell>
          <cell r="CL109">
            <v>29720</v>
          </cell>
          <cell r="CM109">
            <v>79218</v>
          </cell>
        </row>
        <row r="110">
          <cell r="B110">
            <v>76462</v>
          </cell>
          <cell r="C110">
            <v>5398</v>
          </cell>
          <cell r="D110">
            <v>301</v>
          </cell>
          <cell r="E110">
            <v>1822</v>
          </cell>
          <cell r="F110">
            <v>125</v>
          </cell>
          <cell r="G110">
            <v>27</v>
          </cell>
          <cell r="H110">
            <v>7673</v>
          </cell>
          <cell r="I110">
            <v>84136</v>
          </cell>
          <cell r="J110">
            <v>993</v>
          </cell>
          <cell r="K110">
            <v>978</v>
          </cell>
          <cell r="L110">
            <v>1971</v>
          </cell>
          <cell r="M110">
            <v>86107</v>
          </cell>
          <cell r="N110">
            <v>9568</v>
          </cell>
          <cell r="O110">
            <v>16256</v>
          </cell>
          <cell r="P110">
            <v>3979</v>
          </cell>
          <cell r="Q110">
            <v>2655</v>
          </cell>
          <cell r="R110">
            <v>32458</v>
          </cell>
          <cell r="S110">
            <v>32458</v>
          </cell>
          <cell r="T110">
            <v>11347</v>
          </cell>
          <cell r="U110">
            <v>231</v>
          </cell>
          <cell r="V110">
            <v>11578</v>
          </cell>
          <cell r="W110">
            <v>2014</v>
          </cell>
          <cell r="X110">
            <v>149</v>
          </cell>
          <cell r="Y110">
            <v>1282</v>
          </cell>
          <cell r="Z110">
            <v>15022</v>
          </cell>
          <cell r="AA110">
            <v>47480</v>
          </cell>
          <cell r="AB110">
            <v>38627</v>
          </cell>
          <cell r="AC110">
            <v>8221</v>
          </cell>
          <cell r="AD110">
            <v>30406</v>
          </cell>
          <cell r="AE110">
            <v>86107</v>
          </cell>
          <cell r="AF110">
            <v>77418</v>
          </cell>
          <cell r="AG110">
            <v>5387</v>
          </cell>
          <cell r="AH110">
            <v>340</v>
          </cell>
          <cell r="AI110">
            <v>2007</v>
          </cell>
          <cell r="AJ110">
            <v>124</v>
          </cell>
          <cell r="AK110">
            <v>26</v>
          </cell>
          <cell r="AL110">
            <v>7884</v>
          </cell>
          <cell r="AM110">
            <v>85302</v>
          </cell>
          <cell r="AN110">
            <v>1008</v>
          </cell>
          <cell r="AO110">
            <v>1107</v>
          </cell>
          <cell r="AP110">
            <v>2115</v>
          </cell>
          <cell r="AQ110">
            <v>87417</v>
          </cell>
          <cell r="AR110">
            <v>9570</v>
          </cell>
          <cell r="AS110">
            <v>16877</v>
          </cell>
          <cell r="AT110">
            <v>3986</v>
          </cell>
          <cell r="AU110">
            <v>2562</v>
          </cell>
          <cell r="AV110">
            <v>32994</v>
          </cell>
          <cell r="AW110">
            <v>32994</v>
          </cell>
          <cell r="AX110">
            <v>11353</v>
          </cell>
          <cell r="AY110">
            <v>234</v>
          </cell>
          <cell r="AZ110">
            <v>11587</v>
          </cell>
          <cell r="BA110">
            <v>2026</v>
          </cell>
          <cell r="BB110">
            <v>126</v>
          </cell>
          <cell r="BC110">
            <v>1103</v>
          </cell>
          <cell r="BD110">
            <v>14842</v>
          </cell>
          <cell r="BE110">
            <v>47836</v>
          </cell>
          <cell r="BF110">
            <v>39580</v>
          </cell>
          <cell r="BG110">
            <v>9208</v>
          </cell>
          <cell r="BH110">
            <v>30372</v>
          </cell>
          <cell r="BI110">
            <v>87417</v>
          </cell>
          <cell r="BJ110">
            <v>74579</v>
          </cell>
          <cell r="BK110">
            <v>5392</v>
          </cell>
          <cell r="BL110">
            <v>434</v>
          </cell>
          <cell r="BM110">
            <v>2007</v>
          </cell>
          <cell r="BN110">
            <v>124</v>
          </cell>
          <cell r="BO110">
            <v>26</v>
          </cell>
          <cell r="BP110">
            <v>7983</v>
          </cell>
          <cell r="BQ110">
            <v>82562</v>
          </cell>
          <cell r="BR110">
            <v>1007</v>
          </cell>
          <cell r="BS110">
            <v>1362</v>
          </cell>
          <cell r="BT110">
            <v>2368</v>
          </cell>
          <cell r="BU110">
            <v>84930</v>
          </cell>
          <cell r="BV110">
            <v>9621</v>
          </cell>
          <cell r="BW110">
            <v>9026</v>
          </cell>
          <cell r="BX110">
            <v>4184</v>
          </cell>
          <cell r="BY110">
            <v>2564</v>
          </cell>
          <cell r="BZ110">
            <v>25396</v>
          </cell>
          <cell r="CA110">
            <v>25396</v>
          </cell>
          <cell r="CB110">
            <v>10852</v>
          </cell>
          <cell r="CC110">
            <v>238</v>
          </cell>
          <cell r="CD110">
            <v>11090</v>
          </cell>
          <cell r="CE110">
            <v>2026</v>
          </cell>
          <cell r="CF110">
            <v>132</v>
          </cell>
          <cell r="CG110">
            <v>1309</v>
          </cell>
          <cell r="CH110">
            <v>14557</v>
          </cell>
          <cell r="CI110">
            <v>39953</v>
          </cell>
          <cell r="CJ110">
            <v>44977</v>
          </cell>
          <cell r="CK110">
            <v>14605</v>
          </cell>
          <cell r="CL110">
            <v>30372</v>
          </cell>
          <cell r="CM110">
            <v>84930</v>
          </cell>
        </row>
        <row r="111">
          <cell r="B111">
            <v>77755</v>
          </cell>
          <cell r="C111">
            <v>5262</v>
          </cell>
          <cell r="D111">
            <v>327</v>
          </cell>
          <cell r="E111">
            <v>1764</v>
          </cell>
          <cell r="F111">
            <v>127</v>
          </cell>
          <cell r="G111">
            <v>28</v>
          </cell>
          <cell r="H111">
            <v>7508</v>
          </cell>
          <cell r="I111">
            <v>85263</v>
          </cell>
          <cell r="J111">
            <v>984</v>
          </cell>
          <cell r="K111">
            <v>1125</v>
          </cell>
          <cell r="L111">
            <v>2109</v>
          </cell>
          <cell r="M111">
            <v>87372</v>
          </cell>
          <cell r="N111">
            <v>9557</v>
          </cell>
          <cell r="O111">
            <v>16603</v>
          </cell>
          <cell r="P111">
            <v>4588</v>
          </cell>
          <cell r="Q111">
            <v>2891</v>
          </cell>
          <cell r="R111">
            <v>33639</v>
          </cell>
          <cell r="S111">
            <v>33639</v>
          </cell>
          <cell r="T111">
            <v>11483</v>
          </cell>
          <cell r="U111">
            <v>234</v>
          </cell>
          <cell r="V111">
            <v>11717</v>
          </cell>
          <cell r="W111">
            <v>1976</v>
          </cell>
          <cell r="X111">
            <v>140</v>
          </cell>
          <cell r="Y111">
            <v>1434</v>
          </cell>
          <cell r="Z111">
            <v>15267</v>
          </cell>
          <cell r="AA111">
            <v>48906</v>
          </cell>
          <cell r="AB111">
            <v>38466</v>
          </cell>
          <cell r="AC111">
            <v>7347</v>
          </cell>
          <cell r="AD111">
            <v>31119</v>
          </cell>
          <cell r="AE111">
            <v>87372</v>
          </cell>
          <cell r="AF111">
            <v>76582</v>
          </cell>
          <cell r="AG111">
            <v>5255</v>
          </cell>
          <cell r="AH111">
            <v>365</v>
          </cell>
          <cell r="AI111">
            <v>1738</v>
          </cell>
          <cell r="AJ111">
            <v>128</v>
          </cell>
          <cell r="AK111">
            <v>28</v>
          </cell>
          <cell r="AL111">
            <v>7515</v>
          </cell>
          <cell r="AM111">
            <v>84097</v>
          </cell>
          <cell r="AN111">
            <v>970</v>
          </cell>
          <cell r="AO111">
            <v>1074</v>
          </cell>
          <cell r="AP111">
            <v>2044</v>
          </cell>
          <cell r="AQ111">
            <v>86141</v>
          </cell>
          <cell r="AR111">
            <v>9594</v>
          </cell>
          <cell r="AS111">
            <v>16317</v>
          </cell>
          <cell r="AT111">
            <v>3953</v>
          </cell>
          <cell r="AU111">
            <v>2932</v>
          </cell>
          <cell r="AV111">
            <v>32796</v>
          </cell>
          <cell r="AW111">
            <v>32796</v>
          </cell>
          <cell r="AX111">
            <v>11310</v>
          </cell>
          <cell r="AY111">
            <v>231</v>
          </cell>
          <cell r="AZ111">
            <v>11541</v>
          </cell>
          <cell r="BA111">
            <v>1964</v>
          </cell>
          <cell r="BB111">
            <v>167</v>
          </cell>
          <cell r="BC111">
            <v>1596</v>
          </cell>
          <cell r="BD111">
            <v>15267</v>
          </cell>
          <cell r="BE111">
            <v>48063</v>
          </cell>
          <cell r="BF111">
            <v>38078</v>
          </cell>
          <cell r="BG111">
            <v>6925</v>
          </cell>
          <cell r="BH111">
            <v>31153</v>
          </cell>
          <cell r="BI111">
            <v>86141</v>
          </cell>
          <cell r="BJ111">
            <v>80146</v>
          </cell>
          <cell r="BK111">
            <v>5255</v>
          </cell>
          <cell r="BL111">
            <v>291</v>
          </cell>
          <cell r="BM111">
            <v>1738</v>
          </cell>
          <cell r="BN111">
            <v>128</v>
          </cell>
          <cell r="BO111">
            <v>30</v>
          </cell>
          <cell r="BP111">
            <v>7442</v>
          </cell>
          <cell r="BQ111">
            <v>87588</v>
          </cell>
          <cell r="BR111">
            <v>972</v>
          </cell>
          <cell r="BS111">
            <v>1057</v>
          </cell>
          <cell r="BT111">
            <v>2029</v>
          </cell>
          <cell r="BU111">
            <v>89617</v>
          </cell>
          <cell r="BV111">
            <v>9571</v>
          </cell>
          <cell r="BW111">
            <v>24678</v>
          </cell>
          <cell r="BX111">
            <v>4361</v>
          </cell>
          <cell r="BY111">
            <v>3069</v>
          </cell>
          <cell r="BZ111">
            <v>41679</v>
          </cell>
          <cell r="CA111">
            <v>41679</v>
          </cell>
          <cell r="CB111">
            <v>12196</v>
          </cell>
          <cell r="CC111">
            <v>227</v>
          </cell>
          <cell r="CD111">
            <v>12423</v>
          </cell>
          <cell r="CE111">
            <v>1964</v>
          </cell>
          <cell r="CF111">
            <v>153</v>
          </cell>
          <cell r="CG111">
            <v>1407</v>
          </cell>
          <cell r="CH111">
            <v>15947</v>
          </cell>
          <cell r="CI111">
            <v>57626</v>
          </cell>
          <cell r="CJ111">
            <v>31990</v>
          </cell>
          <cell r="CK111">
            <v>837</v>
          </cell>
          <cell r="CL111">
            <v>31153</v>
          </cell>
          <cell r="CM111">
            <v>89617</v>
          </cell>
        </row>
        <row r="112">
          <cell r="B112">
            <v>78445</v>
          </cell>
          <cell r="C112">
            <v>5124</v>
          </cell>
          <cell r="D112">
            <v>366</v>
          </cell>
          <cell r="E112">
            <v>1558</v>
          </cell>
          <cell r="F112">
            <v>129</v>
          </cell>
          <cell r="G112">
            <v>29</v>
          </cell>
          <cell r="H112">
            <v>7206</v>
          </cell>
          <cell r="I112">
            <v>85650</v>
          </cell>
          <cell r="J112">
            <v>987</v>
          </cell>
          <cell r="K112">
            <v>1137</v>
          </cell>
          <cell r="L112">
            <v>2123</v>
          </cell>
          <cell r="M112">
            <v>87773</v>
          </cell>
          <cell r="N112">
            <v>9566</v>
          </cell>
          <cell r="O112">
            <v>16629</v>
          </cell>
          <cell r="P112">
            <v>4771</v>
          </cell>
          <cell r="Q112">
            <v>3054</v>
          </cell>
          <cell r="R112">
            <v>34020</v>
          </cell>
          <cell r="S112">
            <v>34020</v>
          </cell>
          <cell r="T112">
            <v>11624</v>
          </cell>
          <cell r="U112">
            <v>236</v>
          </cell>
          <cell r="V112">
            <v>11861</v>
          </cell>
          <cell r="W112">
            <v>1949</v>
          </cell>
          <cell r="X112">
            <v>141</v>
          </cell>
          <cell r="Y112">
            <v>1532</v>
          </cell>
          <cell r="Z112">
            <v>15482</v>
          </cell>
          <cell r="AA112">
            <v>49501</v>
          </cell>
          <cell r="AB112">
            <v>38272</v>
          </cell>
          <cell r="AC112">
            <v>6473</v>
          </cell>
          <cell r="AD112">
            <v>31799</v>
          </cell>
          <cell r="AE112">
            <v>87773</v>
          </cell>
          <cell r="AF112">
            <v>78993</v>
          </cell>
          <cell r="AG112">
            <v>5154</v>
          </cell>
          <cell r="AH112">
            <v>381</v>
          </cell>
          <cell r="AI112">
            <v>1337</v>
          </cell>
          <cell r="AJ112">
            <v>129</v>
          </cell>
          <cell r="AK112">
            <v>29</v>
          </cell>
          <cell r="AL112">
            <v>7029</v>
          </cell>
          <cell r="AM112">
            <v>86022</v>
          </cell>
          <cell r="AN112">
            <v>998</v>
          </cell>
          <cell r="AO112">
            <v>1157</v>
          </cell>
          <cell r="AP112">
            <v>2155</v>
          </cell>
          <cell r="AQ112">
            <v>88177</v>
          </cell>
          <cell r="AR112">
            <v>9555</v>
          </cell>
          <cell r="AS112">
            <v>16681</v>
          </cell>
          <cell r="AT112">
            <v>5133</v>
          </cell>
          <cell r="AU112">
            <v>3097</v>
          </cell>
          <cell r="AV112">
            <v>34465</v>
          </cell>
          <cell r="AW112">
            <v>34465</v>
          </cell>
          <cell r="AX112">
            <v>11508</v>
          </cell>
          <cell r="AY112">
            <v>239</v>
          </cell>
          <cell r="AZ112">
            <v>11747</v>
          </cell>
          <cell r="BA112">
            <v>1946</v>
          </cell>
          <cell r="BB112">
            <v>126</v>
          </cell>
          <cell r="BC112">
            <v>1532</v>
          </cell>
          <cell r="BD112">
            <v>15351</v>
          </cell>
          <cell r="BE112">
            <v>49816</v>
          </cell>
          <cell r="BF112">
            <v>38361</v>
          </cell>
          <cell r="BG112">
            <v>6555</v>
          </cell>
          <cell r="BH112">
            <v>31806</v>
          </cell>
          <cell r="BI112">
            <v>88177</v>
          </cell>
          <cell r="BJ112">
            <v>84179</v>
          </cell>
          <cell r="BK112">
            <v>5149</v>
          </cell>
          <cell r="BL112">
            <v>425</v>
          </cell>
          <cell r="BM112">
            <v>1337</v>
          </cell>
          <cell r="BN112">
            <v>129</v>
          </cell>
          <cell r="BO112">
            <v>28</v>
          </cell>
          <cell r="BP112">
            <v>7067</v>
          </cell>
          <cell r="BQ112">
            <v>91246</v>
          </cell>
          <cell r="BR112">
            <v>995</v>
          </cell>
          <cell r="BS112">
            <v>1004</v>
          </cell>
          <cell r="BT112">
            <v>1999</v>
          </cell>
          <cell r="BU112">
            <v>93245</v>
          </cell>
          <cell r="BV112">
            <v>9551</v>
          </cell>
          <cell r="BW112">
            <v>8093</v>
          </cell>
          <cell r="BX112">
            <v>5411</v>
          </cell>
          <cell r="BY112">
            <v>3076</v>
          </cell>
          <cell r="BZ112">
            <v>26131</v>
          </cell>
          <cell r="CA112">
            <v>26131</v>
          </cell>
          <cell r="CB112">
            <v>12545</v>
          </cell>
          <cell r="CC112">
            <v>239</v>
          </cell>
          <cell r="CD112">
            <v>12784</v>
          </cell>
          <cell r="CE112">
            <v>1946</v>
          </cell>
          <cell r="CF112">
            <v>138</v>
          </cell>
          <cell r="CG112">
            <v>1513</v>
          </cell>
          <cell r="CH112">
            <v>16381</v>
          </cell>
          <cell r="CI112">
            <v>42512</v>
          </cell>
          <cell r="CJ112">
            <v>50733</v>
          </cell>
          <cell r="CK112">
            <v>18927</v>
          </cell>
          <cell r="CL112">
            <v>31806</v>
          </cell>
          <cell r="CM112">
            <v>93245</v>
          </cell>
        </row>
        <row r="113">
          <cell r="B113">
            <v>77745</v>
          </cell>
          <cell r="C113">
            <v>5003</v>
          </cell>
          <cell r="D113">
            <v>404</v>
          </cell>
          <cell r="E113">
            <v>1638</v>
          </cell>
          <cell r="F113">
            <v>129</v>
          </cell>
          <cell r="G113">
            <v>28</v>
          </cell>
          <cell r="H113">
            <v>7203</v>
          </cell>
          <cell r="I113">
            <v>84948</v>
          </cell>
          <cell r="J113">
            <v>1031</v>
          </cell>
          <cell r="K113">
            <v>1047</v>
          </cell>
          <cell r="L113">
            <v>2078</v>
          </cell>
          <cell r="M113">
            <v>87026</v>
          </cell>
          <cell r="N113">
            <v>9549</v>
          </cell>
          <cell r="O113">
            <v>16668</v>
          </cell>
          <cell r="P113">
            <v>4183</v>
          </cell>
          <cell r="Q113">
            <v>3021</v>
          </cell>
          <cell r="R113">
            <v>33421</v>
          </cell>
          <cell r="S113">
            <v>33421</v>
          </cell>
          <cell r="T113">
            <v>11669</v>
          </cell>
          <cell r="U113">
            <v>245</v>
          </cell>
          <cell r="V113">
            <v>11914</v>
          </cell>
          <cell r="W113">
            <v>1951</v>
          </cell>
          <cell r="X113">
            <v>146</v>
          </cell>
          <cell r="Y113">
            <v>1491</v>
          </cell>
          <cell r="Z113">
            <v>15501</v>
          </cell>
          <cell r="AA113">
            <v>48923</v>
          </cell>
          <cell r="AB113">
            <v>38103</v>
          </cell>
          <cell r="AC113">
            <v>5712</v>
          </cell>
          <cell r="AD113">
            <v>32391</v>
          </cell>
          <cell r="AE113">
            <v>87026</v>
          </cell>
          <cell r="AF113">
            <v>78290</v>
          </cell>
          <cell r="AG113">
            <v>4975</v>
          </cell>
          <cell r="AH113">
            <v>406</v>
          </cell>
          <cell r="AI113">
            <v>1774</v>
          </cell>
          <cell r="AJ113">
            <v>129</v>
          </cell>
          <cell r="AK113">
            <v>29</v>
          </cell>
          <cell r="AL113">
            <v>7314</v>
          </cell>
          <cell r="AM113">
            <v>85604</v>
          </cell>
          <cell r="AN113">
            <v>1018</v>
          </cell>
          <cell r="AO113">
            <v>1125</v>
          </cell>
          <cell r="AP113">
            <v>2143</v>
          </cell>
          <cell r="AQ113">
            <v>87747</v>
          </cell>
          <cell r="AR113">
            <v>9543</v>
          </cell>
          <cell r="AS113">
            <v>16721</v>
          </cell>
          <cell r="AT113">
            <v>5413</v>
          </cell>
          <cell r="AU113">
            <v>3042</v>
          </cell>
          <cell r="AV113">
            <v>34719</v>
          </cell>
          <cell r="AW113">
            <v>34719</v>
          </cell>
          <cell r="AX113">
            <v>12176</v>
          </cell>
          <cell r="AY113">
            <v>242</v>
          </cell>
          <cell r="AZ113">
            <v>12419</v>
          </cell>
          <cell r="BA113">
            <v>1950</v>
          </cell>
          <cell r="BB113">
            <v>137</v>
          </cell>
          <cell r="BC113">
            <v>1434</v>
          </cell>
          <cell r="BD113">
            <v>15940</v>
          </cell>
          <cell r="BE113">
            <v>50659</v>
          </cell>
          <cell r="BF113">
            <v>37088</v>
          </cell>
          <cell r="BG113">
            <v>4694</v>
          </cell>
          <cell r="BH113">
            <v>32394</v>
          </cell>
          <cell r="BI113">
            <v>87747</v>
          </cell>
          <cell r="BJ113">
            <v>72650</v>
          </cell>
          <cell r="BK113">
            <v>4978</v>
          </cell>
          <cell r="BL113">
            <v>333</v>
          </cell>
          <cell r="BM113">
            <v>1774</v>
          </cell>
          <cell r="BN113">
            <v>129</v>
          </cell>
          <cell r="BO113">
            <v>28</v>
          </cell>
          <cell r="BP113">
            <v>7242</v>
          </cell>
          <cell r="BQ113">
            <v>79892</v>
          </cell>
          <cell r="BR113">
            <v>1022</v>
          </cell>
          <cell r="BS113">
            <v>1029</v>
          </cell>
          <cell r="BT113">
            <v>2051</v>
          </cell>
          <cell r="BU113">
            <v>81943</v>
          </cell>
          <cell r="BV113">
            <v>9521</v>
          </cell>
          <cell r="BW113">
            <v>24352</v>
          </cell>
          <cell r="BX113">
            <v>4707</v>
          </cell>
          <cell r="BY113">
            <v>2969</v>
          </cell>
          <cell r="BZ113">
            <v>41548</v>
          </cell>
          <cell r="CA113">
            <v>41548</v>
          </cell>
          <cell r="CB113">
            <v>10794</v>
          </cell>
          <cell r="CC113">
            <v>242</v>
          </cell>
          <cell r="CD113">
            <v>11036</v>
          </cell>
          <cell r="CE113">
            <v>1950</v>
          </cell>
          <cell r="CF113">
            <v>129</v>
          </cell>
          <cell r="CG113">
            <v>1350</v>
          </cell>
          <cell r="CH113">
            <v>14465</v>
          </cell>
          <cell r="CI113">
            <v>56014</v>
          </cell>
          <cell r="CJ113">
            <v>25929</v>
          </cell>
          <cell r="CK113">
            <v>-6465</v>
          </cell>
          <cell r="CL113">
            <v>32394</v>
          </cell>
          <cell r="CM113">
            <v>81943</v>
          </cell>
        </row>
        <row r="114">
          <cell r="B114">
            <v>75544</v>
          </cell>
          <cell r="C114">
            <v>4916</v>
          </cell>
          <cell r="D114">
            <v>413</v>
          </cell>
          <cell r="E114">
            <v>1949</v>
          </cell>
          <cell r="F114">
            <v>129</v>
          </cell>
          <cell r="G114">
            <v>25</v>
          </cell>
          <cell r="H114">
            <v>7433</v>
          </cell>
          <cell r="I114">
            <v>82977</v>
          </cell>
          <cell r="J114">
            <v>1124</v>
          </cell>
          <cell r="K114">
            <v>967</v>
          </cell>
          <cell r="L114">
            <v>2091</v>
          </cell>
          <cell r="M114">
            <v>85067</v>
          </cell>
          <cell r="N114">
            <v>9524</v>
          </cell>
          <cell r="O114">
            <v>16879</v>
          </cell>
          <cell r="P114">
            <v>3134</v>
          </cell>
          <cell r="Q114">
            <v>2791</v>
          </cell>
          <cell r="R114">
            <v>32328</v>
          </cell>
          <cell r="S114">
            <v>32328</v>
          </cell>
          <cell r="T114">
            <v>11438</v>
          </cell>
          <cell r="U114">
            <v>257</v>
          </cell>
          <cell r="V114">
            <v>11695</v>
          </cell>
          <cell r="W114">
            <v>1977</v>
          </cell>
          <cell r="X114">
            <v>154</v>
          </cell>
          <cell r="Y114">
            <v>1355</v>
          </cell>
          <cell r="Z114">
            <v>15180</v>
          </cell>
          <cell r="AA114">
            <v>47508</v>
          </cell>
          <cell r="AB114">
            <v>37559</v>
          </cell>
          <cell r="AC114">
            <v>4653</v>
          </cell>
          <cell r="AD114">
            <v>32906</v>
          </cell>
          <cell r="AE114">
            <v>85067</v>
          </cell>
          <cell r="AF114">
            <v>75747</v>
          </cell>
          <cell r="AG114">
            <v>4912</v>
          </cell>
          <cell r="AH114">
            <v>361</v>
          </cell>
          <cell r="AI114">
            <v>1801</v>
          </cell>
          <cell r="AJ114">
            <v>129</v>
          </cell>
          <cell r="AK114">
            <v>28</v>
          </cell>
          <cell r="AL114">
            <v>7230</v>
          </cell>
          <cell r="AM114">
            <v>82978</v>
          </cell>
          <cell r="AN114">
            <v>1105</v>
          </cell>
          <cell r="AO114">
            <v>815</v>
          </cell>
          <cell r="AP114">
            <v>1920</v>
          </cell>
          <cell r="AQ114">
            <v>84898</v>
          </cell>
          <cell r="AR114">
            <v>9543</v>
          </cell>
          <cell r="AS114">
            <v>16599</v>
          </cell>
          <cell r="AT114">
            <v>1582</v>
          </cell>
          <cell r="AU114">
            <v>2818</v>
          </cell>
          <cell r="AV114">
            <v>30542</v>
          </cell>
          <cell r="AW114">
            <v>30542</v>
          </cell>
          <cell r="AX114">
            <v>11054</v>
          </cell>
          <cell r="AY114">
            <v>251</v>
          </cell>
          <cell r="AZ114">
            <v>11306</v>
          </cell>
          <cell r="BA114">
            <v>1974</v>
          </cell>
          <cell r="BB114">
            <v>170</v>
          </cell>
          <cell r="BC114">
            <v>1442</v>
          </cell>
          <cell r="BD114">
            <v>14892</v>
          </cell>
          <cell r="BE114">
            <v>45434</v>
          </cell>
          <cell r="BF114">
            <v>39464</v>
          </cell>
          <cell r="BG114">
            <v>6545</v>
          </cell>
          <cell r="BH114">
            <v>32919</v>
          </cell>
          <cell r="BI114">
            <v>84898</v>
          </cell>
          <cell r="BJ114">
            <v>72822</v>
          </cell>
          <cell r="BK114">
            <v>4915</v>
          </cell>
          <cell r="BL114">
            <v>457</v>
          </cell>
          <cell r="BM114">
            <v>1801</v>
          </cell>
          <cell r="BN114">
            <v>129</v>
          </cell>
          <cell r="BO114">
            <v>27</v>
          </cell>
          <cell r="BP114">
            <v>7329</v>
          </cell>
          <cell r="BQ114">
            <v>80150</v>
          </cell>
          <cell r="BR114">
            <v>1103</v>
          </cell>
          <cell r="BS114">
            <v>1007</v>
          </cell>
          <cell r="BT114">
            <v>2110</v>
          </cell>
          <cell r="BU114">
            <v>82261</v>
          </cell>
          <cell r="BV114">
            <v>9593</v>
          </cell>
          <cell r="BW114">
            <v>8482</v>
          </cell>
          <cell r="BX114">
            <v>1470</v>
          </cell>
          <cell r="BY114">
            <v>2768</v>
          </cell>
          <cell r="BZ114">
            <v>22313</v>
          </cell>
          <cell r="CA114">
            <v>22313</v>
          </cell>
          <cell r="CB114">
            <v>10415</v>
          </cell>
          <cell r="CC114">
            <v>255</v>
          </cell>
          <cell r="CD114">
            <v>10670</v>
          </cell>
          <cell r="CE114">
            <v>1974</v>
          </cell>
          <cell r="CF114">
            <v>178</v>
          </cell>
          <cell r="CG114">
            <v>1697</v>
          </cell>
          <cell r="CH114">
            <v>14519</v>
          </cell>
          <cell r="CI114">
            <v>36832</v>
          </cell>
          <cell r="CJ114">
            <v>45429</v>
          </cell>
          <cell r="CK114">
            <v>12510</v>
          </cell>
          <cell r="CL114">
            <v>32919</v>
          </cell>
          <cell r="CM114">
            <v>82261</v>
          </cell>
        </row>
        <row r="115">
          <cell r="B115">
            <v>72821</v>
          </cell>
          <cell r="C115">
            <v>4850</v>
          </cell>
          <cell r="D115">
            <v>419</v>
          </cell>
          <cell r="E115">
            <v>2144</v>
          </cell>
          <cell r="F115">
            <v>130</v>
          </cell>
          <cell r="G115">
            <v>22</v>
          </cell>
          <cell r="H115">
            <v>7564</v>
          </cell>
          <cell r="I115">
            <v>80385</v>
          </cell>
          <cell r="J115">
            <v>1249</v>
          </cell>
          <cell r="K115">
            <v>925</v>
          </cell>
          <cell r="L115">
            <v>2174</v>
          </cell>
          <cell r="M115">
            <v>82558</v>
          </cell>
          <cell r="N115">
            <v>9457</v>
          </cell>
          <cell r="O115">
            <v>17205</v>
          </cell>
          <cell r="P115">
            <v>2559</v>
          </cell>
          <cell r="Q115">
            <v>2570</v>
          </cell>
          <cell r="R115">
            <v>31790</v>
          </cell>
          <cell r="S115">
            <v>31790</v>
          </cell>
          <cell r="T115">
            <v>11060</v>
          </cell>
          <cell r="U115">
            <v>269</v>
          </cell>
          <cell r="V115">
            <v>11328</v>
          </cell>
          <cell r="W115">
            <v>2010</v>
          </cell>
          <cell r="X115">
            <v>158</v>
          </cell>
          <cell r="Y115">
            <v>1274</v>
          </cell>
          <cell r="Z115">
            <v>14771</v>
          </cell>
          <cell r="AA115">
            <v>46561</v>
          </cell>
          <cell r="AB115">
            <v>35998</v>
          </cell>
          <cell r="AC115">
            <v>2600</v>
          </cell>
          <cell r="AD115">
            <v>33398</v>
          </cell>
          <cell r="AE115">
            <v>82558</v>
          </cell>
          <cell r="AF115">
            <v>71850</v>
          </cell>
          <cell r="AG115">
            <v>4846</v>
          </cell>
          <cell r="AH115">
            <v>509</v>
          </cell>
          <cell r="AI115">
            <v>2249</v>
          </cell>
          <cell r="AJ115">
            <v>130</v>
          </cell>
          <cell r="AK115">
            <v>19</v>
          </cell>
          <cell r="AL115">
            <v>7752</v>
          </cell>
          <cell r="AM115">
            <v>79602</v>
          </cell>
          <cell r="AN115">
            <v>1270</v>
          </cell>
          <cell r="AO115">
            <v>1005</v>
          </cell>
          <cell r="AP115">
            <v>2275</v>
          </cell>
          <cell r="AQ115">
            <v>81877</v>
          </cell>
          <cell r="AR115">
            <v>9423</v>
          </cell>
          <cell r="AS115">
            <v>17515</v>
          </cell>
          <cell r="AT115">
            <v>2864</v>
          </cell>
          <cell r="AU115">
            <v>2497</v>
          </cell>
          <cell r="AV115">
            <v>32298</v>
          </cell>
          <cell r="AW115">
            <v>32298</v>
          </cell>
          <cell r="AX115">
            <v>11201</v>
          </cell>
          <cell r="AY115">
            <v>665</v>
          </cell>
          <cell r="AZ115">
            <v>11867</v>
          </cell>
          <cell r="BA115">
            <v>2017</v>
          </cell>
          <cell r="BB115">
            <v>155</v>
          </cell>
          <cell r="BC115">
            <v>1181</v>
          </cell>
          <cell r="BD115">
            <v>15220</v>
          </cell>
          <cell r="BE115">
            <v>47518</v>
          </cell>
          <cell r="BF115">
            <v>34359</v>
          </cell>
          <cell r="BG115">
            <v>985</v>
          </cell>
          <cell r="BH115">
            <v>33374</v>
          </cell>
          <cell r="BI115">
            <v>81877</v>
          </cell>
          <cell r="BJ115">
            <v>75060</v>
          </cell>
          <cell r="BK115">
            <v>4845</v>
          </cell>
          <cell r="BL115">
            <v>400</v>
          </cell>
          <cell r="BM115">
            <v>2249</v>
          </cell>
          <cell r="BN115">
            <v>130</v>
          </cell>
          <cell r="BO115">
            <v>20</v>
          </cell>
          <cell r="BP115">
            <v>7645</v>
          </cell>
          <cell r="BQ115">
            <v>82705</v>
          </cell>
          <cell r="BR115">
            <v>1268</v>
          </cell>
          <cell r="BS115">
            <v>1012</v>
          </cell>
          <cell r="BT115">
            <v>2281</v>
          </cell>
          <cell r="BU115">
            <v>84985</v>
          </cell>
          <cell r="BV115">
            <v>9400</v>
          </cell>
          <cell r="BW115">
            <v>27052</v>
          </cell>
          <cell r="BX115">
            <v>3283</v>
          </cell>
          <cell r="BY115">
            <v>2586</v>
          </cell>
          <cell r="BZ115">
            <v>42322</v>
          </cell>
          <cell r="CA115">
            <v>42322</v>
          </cell>
          <cell r="CB115">
            <v>12031</v>
          </cell>
          <cell r="CC115">
            <v>661</v>
          </cell>
          <cell r="CD115">
            <v>12692</v>
          </cell>
          <cell r="CE115">
            <v>2017</v>
          </cell>
          <cell r="CF115">
            <v>144</v>
          </cell>
          <cell r="CG115">
            <v>1049</v>
          </cell>
          <cell r="CH115">
            <v>15903</v>
          </cell>
          <cell r="CI115">
            <v>58224</v>
          </cell>
          <cell r="CJ115">
            <v>26761</v>
          </cell>
          <cell r="CK115">
            <v>-6613</v>
          </cell>
          <cell r="CL115">
            <v>33374</v>
          </cell>
          <cell r="CM115">
            <v>84985</v>
          </cell>
        </row>
        <row r="116">
          <cell r="B116">
            <v>70900</v>
          </cell>
          <cell r="C116">
            <v>4767</v>
          </cell>
          <cell r="D116">
            <v>418</v>
          </cell>
          <cell r="E116">
            <v>2054</v>
          </cell>
          <cell r="F116">
            <v>129</v>
          </cell>
          <cell r="G116">
            <v>20</v>
          </cell>
          <cell r="H116">
            <v>7388</v>
          </cell>
          <cell r="I116">
            <v>78289</v>
          </cell>
          <cell r="J116">
            <v>1362</v>
          </cell>
          <cell r="K116">
            <v>909</v>
          </cell>
          <cell r="L116">
            <v>2271</v>
          </cell>
          <cell r="M116">
            <v>80560</v>
          </cell>
          <cell r="N116">
            <v>9304</v>
          </cell>
          <cell r="O116">
            <v>17315</v>
          </cell>
          <cell r="P116">
            <v>2935</v>
          </cell>
          <cell r="Q116">
            <v>2428</v>
          </cell>
          <cell r="R116">
            <v>31983</v>
          </cell>
          <cell r="S116">
            <v>31983</v>
          </cell>
          <cell r="T116">
            <v>10860</v>
          </cell>
          <cell r="U116">
            <v>274</v>
          </cell>
          <cell r="V116">
            <v>11134</v>
          </cell>
          <cell r="W116">
            <v>2042</v>
          </cell>
          <cell r="X116">
            <v>153</v>
          </cell>
          <cell r="Y116">
            <v>1243</v>
          </cell>
          <cell r="Z116">
            <v>14571</v>
          </cell>
          <cell r="AA116">
            <v>46554</v>
          </cell>
          <cell r="AB116">
            <v>34006</v>
          </cell>
          <cell r="AC116">
            <v>115</v>
          </cell>
          <cell r="AD116">
            <v>33891</v>
          </cell>
          <cell r="AE116">
            <v>80560</v>
          </cell>
          <cell r="AF116">
            <v>71091</v>
          </cell>
          <cell r="AG116">
            <v>4815</v>
          </cell>
          <cell r="AH116">
            <v>342</v>
          </cell>
          <cell r="AI116">
            <v>2255</v>
          </cell>
          <cell r="AJ116">
            <v>129</v>
          </cell>
          <cell r="AK116">
            <v>21</v>
          </cell>
          <cell r="AL116">
            <v>7562</v>
          </cell>
          <cell r="AM116">
            <v>78654</v>
          </cell>
          <cell r="AN116">
            <v>1514</v>
          </cell>
          <cell r="AO116">
            <v>913</v>
          </cell>
          <cell r="AP116">
            <v>2428</v>
          </cell>
          <cell r="AQ116">
            <v>81081</v>
          </cell>
          <cell r="AR116">
            <v>9411</v>
          </cell>
          <cell r="AS116">
            <v>17041</v>
          </cell>
          <cell r="AT116">
            <v>3216</v>
          </cell>
          <cell r="AU116">
            <v>2370</v>
          </cell>
          <cell r="AV116">
            <v>32038</v>
          </cell>
          <cell r="AW116">
            <v>32038</v>
          </cell>
          <cell r="AX116">
            <v>10839</v>
          </cell>
          <cell r="AY116">
            <v>267</v>
          </cell>
          <cell r="AZ116">
            <v>11105</v>
          </cell>
          <cell r="BA116">
            <v>2042</v>
          </cell>
          <cell r="BB116">
            <v>150</v>
          </cell>
          <cell r="BC116">
            <v>1244</v>
          </cell>
          <cell r="BD116">
            <v>14541</v>
          </cell>
          <cell r="BE116">
            <v>46579</v>
          </cell>
          <cell r="BF116">
            <v>34502</v>
          </cell>
          <cell r="BG116">
            <v>603</v>
          </cell>
          <cell r="BH116">
            <v>33899</v>
          </cell>
          <cell r="BI116">
            <v>81081</v>
          </cell>
          <cell r="BJ116">
            <v>75699</v>
          </cell>
          <cell r="BK116">
            <v>4810</v>
          </cell>
          <cell r="BL116">
            <v>387</v>
          </cell>
          <cell r="BM116">
            <v>2255</v>
          </cell>
          <cell r="BN116">
            <v>129</v>
          </cell>
          <cell r="BO116">
            <v>21</v>
          </cell>
          <cell r="BP116">
            <v>7602</v>
          </cell>
          <cell r="BQ116">
            <v>83301</v>
          </cell>
          <cell r="BR116">
            <v>1516</v>
          </cell>
          <cell r="BS116">
            <v>778</v>
          </cell>
          <cell r="BT116">
            <v>2294</v>
          </cell>
          <cell r="BU116">
            <v>85596</v>
          </cell>
          <cell r="BV116">
            <v>9405</v>
          </cell>
          <cell r="BW116">
            <v>7990</v>
          </cell>
          <cell r="BX116">
            <v>3700</v>
          </cell>
          <cell r="BY116">
            <v>2380</v>
          </cell>
          <cell r="BZ116">
            <v>23476</v>
          </cell>
          <cell r="CA116">
            <v>23476</v>
          </cell>
          <cell r="CB116">
            <v>11899</v>
          </cell>
          <cell r="CC116">
            <v>268</v>
          </cell>
          <cell r="CD116">
            <v>12167</v>
          </cell>
          <cell r="CE116">
            <v>2042</v>
          </cell>
          <cell r="CF116">
            <v>161</v>
          </cell>
          <cell r="CG116">
            <v>1233</v>
          </cell>
          <cell r="CH116">
            <v>15603</v>
          </cell>
          <cell r="CI116">
            <v>39079</v>
          </cell>
          <cell r="CJ116">
            <v>46517</v>
          </cell>
          <cell r="CK116">
            <v>12618</v>
          </cell>
          <cell r="CL116">
            <v>33899</v>
          </cell>
          <cell r="CM116">
            <v>85596</v>
          </cell>
        </row>
        <row r="117">
          <cell r="B117">
            <v>69799</v>
          </cell>
          <cell r="C117">
            <v>4660</v>
          </cell>
          <cell r="D117">
            <v>415</v>
          </cell>
          <cell r="E117">
            <v>1776</v>
          </cell>
          <cell r="F117">
            <v>128</v>
          </cell>
          <cell r="G117">
            <v>21</v>
          </cell>
          <cell r="H117">
            <v>7000</v>
          </cell>
          <cell r="I117">
            <v>76799</v>
          </cell>
          <cell r="J117">
            <v>1403</v>
          </cell>
          <cell r="K117">
            <v>916</v>
          </cell>
          <cell r="L117">
            <v>2319</v>
          </cell>
          <cell r="M117">
            <v>79117</v>
          </cell>
          <cell r="N117">
            <v>9154</v>
          </cell>
          <cell r="O117">
            <v>17111</v>
          </cell>
          <cell r="P117">
            <v>3829</v>
          </cell>
          <cell r="Q117">
            <v>2354</v>
          </cell>
          <cell r="R117">
            <v>32448</v>
          </cell>
          <cell r="S117">
            <v>32448</v>
          </cell>
          <cell r="T117">
            <v>11037</v>
          </cell>
          <cell r="U117">
            <v>275</v>
          </cell>
          <cell r="V117">
            <v>11312</v>
          </cell>
          <cell r="W117">
            <v>2069</v>
          </cell>
          <cell r="X117">
            <v>149</v>
          </cell>
          <cell r="Y117">
            <v>1266</v>
          </cell>
          <cell r="Z117">
            <v>14796</v>
          </cell>
          <cell r="AA117">
            <v>47244</v>
          </cell>
          <cell r="AB117">
            <v>31873</v>
          </cell>
          <cell r="AC117">
            <v>-2554</v>
          </cell>
          <cell r="AD117">
            <v>34427</v>
          </cell>
          <cell r="AE117">
            <v>79117</v>
          </cell>
          <cell r="AF117">
            <v>70190</v>
          </cell>
          <cell r="AG117">
            <v>4627</v>
          </cell>
          <cell r="AH117">
            <v>441</v>
          </cell>
          <cell r="AI117">
            <v>1439</v>
          </cell>
          <cell r="AJ117">
            <v>128</v>
          </cell>
          <cell r="AK117">
            <v>21</v>
          </cell>
          <cell r="AL117">
            <v>6657</v>
          </cell>
          <cell r="AM117">
            <v>76847</v>
          </cell>
          <cell r="AN117">
            <v>1444</v>
          </cell>
          <cell r="AO117">
            <v>915</v>
          </cell>
          <cell r="AP117">
            <v>2359</v>
          </cell>
          <cell r="AQ117">
            <v>79206</v>
          </cell>
          <cell r="AR117">
            <v>9097</v>
          </cell>
          <cell r="AS117">
            <v>17822</v>
          </cell>
          <cell r="AT117">
            <v>3541</v>
          </cell>
          <cell r="AU117">
            <v>2513</v>
          </cell>
          <cell r="AV117">
            <v>32973</v>
          </cell>
          <cell r="AW117">
            <v>32973</v>
          </cell>
          <cell r="AX117">
            <v>10848</v>
          </cell>
          <cell r="AY117">
            <v>279</v>
          </cell>
          <cell r="AZ117">
            <v>11126</v>
          </cell>
          <cell r="BA117">
            <v>2067</v>
          </cell>
          <cell r="BB117">
            <v>147</v>
          </cell>
          <cell r="BC117">
            <v>1328</v>
          </cell>
          <cell r="BD117">
            <v>14670</v>
          </cell>
          <cell r="BE117">
            <v>47643</v>
          </cell>
          <cell r="BF117">
            <v>31564</v>
          </cell>
          <cell r="BG117">
            <v>-2867</v>
          </cell>
          <cell r="BH117">
            <v>34430</v>
          </cell>
          <cell r="BI117">
            <v>79206</v>
          </cell>
          <cell r="BJ117">
            <v>65489</v>
          </cell>
          <cell r="BK117">
            <v>4630</v>
          </cell>
          <cell r="BL117">
            <v>363</v>
          </cell>
          <cell r="BM117">
            <v>1439</v>
          </cell>
          <cell r="BN117">
            <v>128</v>
          </cell>
          <cell r="BO117">
            <v>20</v>
          </cell>
          <cell r="BP117">
            <v>6581</v>
          </cell>
          <cell r="BQ117">
            <v>72070</v>
          </cell>
          <cell r="BR117">
            <v>1449</v>
          </cell>
          <cell r="BS117">
            <v>825</v>
          </cell>
          <cell r="BT117">
            <v>2274</v>
          </cell>
          <cell r="BU117">
            <v>74344</v>
          </cell>
          <cell r="BV117">
            <v>9084</v>
          </cell>
          <cell r="BW117">
            <v>28049</v>
          </cell>
          <cell r="BX117">
            <v>2901</v>
          </cell>
          <cell r="BY117">
            <v>2492</v>
          </cell>
          <cell r="BZ117">
            <v>42526</v>
          </cell>
          <cell r="CA117">
            <v>42526</v>
          </cell>
          <cell r="CB117">
            <v>9701</v>
          </cell>
          <cell r="CC117">
            <v>278</v>
          </cell>
          <cell r="CD117">
            <v>9979</v>
          </cell>
          <cell r="CE117">
            <v>2067</v>
          </cell>
          <cell r="CF117">
            <v>138</v>
          </cell>
          <cell r="CG117">
            <v>1251</v>
          </cell>
          <cell r="CH117">
            <v>13436</v>
          </cell>
          <cell r="CI117">
            <v>55962</v>
          </cell>
          <cell r="CJ117">
            <v>18382</v>
          </cell>
          <cell r="CK117">
            <v>-16048</v>
          </cell>
          <cell r="CL117">
            <v>34430</v>
          </cell>
          <cell r="CM117">
            <v>74344</v>
          </cell>
        </row>
        <row r="118">
          <cell r="B118">
            <v>69151</v>
          </cell>
          <cell r="C118">
            <v>4581</v>
          </cell>
          <cell r="D118">
            <v>416</v>
          </cell>
          <cell r="E118">
            <v>1108</v>
          </cell>
          <cell r="F118">
            <v>126</v>
          </cell>
          <cell r="G118">
            <v>24</v>
          </cell>
          <cell r="H118">
            <v>6255</v>
          </cell>
          <cell r="I118">
            <v>75405</v>
          </cell>
          <cell r="J118">
            <v>1382</v>
          </cell>
          <cell r="K118">
            <v>904</v>
          </cell>
          <cell r="L118">
            <v>2286</v>
          </cell>
          <cell r="M118">
            <v>77692</v>
          </cell>
          <cell r="N118">
            <v>9155</v>
          </cell>
          <cell r="O118">
            <v>17084</v>
          </cell>
          <cell r="P118">
            <v>4396</v>
          </cell>
          <cell r="Q118">
            <v>2332</v>
          </cell>
          <cell r="R118">
            <v>32967</v>
          </cell>
          <cell r="S118">
            <v>32967</v>
          </cell>
          <cell r="T118">
            <v>11362</v>
          </cell>
          <cell r="U118">
            <v>280</v>
          </cell>
          <cell r="V118">
            <v>11642</v>
          </cell>
          <cell r="W118">
            <v>2094</v>
          </cell>
          <cell r="X118">
            <v>146</v>
          </cell>
          <cell r="Y118">
            <v>1335</v>
          </cell>
          <cell r="Z118">
            <v>15217</v>
          </cell>
          <cell r="AA118">
            <v>48184</v>
          </cell>
          <cell r="AB118">
            <v>29507</v>
          </cell>
          <cell r="AC118">
            <v>-5515</v>
          </cell>
          <cell r="AD118">
            <v>35022</v>
          </cell>
          <cell r="AE118">
            <v>77692</v>
          </cell>
          <cell r="AF118">
            <v>68655</v>
          </cell>
          <cell r="AG118">
            <v>4559</v>
          </cell>
          <cell r="AH118">
            <v>420</v>
          </cell>
          <cell r="AI118">
            <v>1457</v>
          </cell>
          <cell r="AJ118">
            <v>127</v>
          </cell>
          <cell r="AK118">
            <v>23</v>
          </cell>
          <cell r="AL118">
            <v>6586</v>
          </cell>
          <cell r="AM118">
            <v>75241</v>
          </cell>
          <cell r="AN118">
            <v>1574</v>
          </cell>
          <cell r="AO118">
            <v>1449</v>
          </cell>
          <cell r="AP118">
            <v>3023</v>
          </cell>
          <cell r="AQ118">
            <v>78265</v>
          </cell>
          <cell r="AR118">
            <v>9045</v>
          </cell>
          <cell r="AS118">
            <v>16195</v>
          </cell>
          <cell r="AT118">
            <v>4367</v>
          </cell>
          <cell r="AU118">
            <v>2187</v>
          </cell>
          <cell r="AV118">
            <v>31794</v>
          </cell>
          <cell r="AW118">
            <v>31794</v>
          </cell>
          <cell r="AX118">
            <v>11382</v>
          </cell>
          <cell r="AY118">
            <v>272</v>
          </cell>
          <cell r="AZ118">
            <v>11654</v>
          </cell>
          <cell r="BA118">
            <v>2094</v>
          </cell>
          <cell r="BB118">
            <v>153</v>
          </cell>
          <cell r="BC118">
            <v>1272</v>
          </cell>
          <cell r="BD118">
            <v>15174</v>
          </cell>
          <cell r="BE118">
            <v>46968</v>
          </cell>
          <cell r="BF118">
            <v>31297</v>
          </cell>
          <cell r="BG118">
            <v>-3671</v>
          </cell>
          <cell r="BH118">
            <v>34968</v>
          </cell>
          <cell r="BI118">
            <v>78265</v>
          </cell>
          <cell r="BJ118">
            <v>65664</v>
          </cell>
          <cell r="BK118">
            <v>4561</v>
          </cell>
          <cell r="BL118">
            <v>528</v>
          </cell>
          <cell r="BM118">
            <v>1457</v>
          </cell>
          <cell r="BN118">
            <v>127</v>
          </cell>
          <cell r="BO118">
            <v>22</v>
          </cell>
          <cell r="BP118">
            <v>6695</v>
          </cell>
          <cell r="BQ118">
            <v>72359</v>
          </cell>
          <cell r="BR118">
            <v>1570</v>
          </cell>
          <cell r="BS118">
            <v>1641</v>
          </cell>
          <cell r="BT118">
            <v>3211</v>
          </cell>
          <cell r="BU118">
            <v>75569</v>
          </cell>
          <cell r="BV118">
            <v>9082</v>
          </cell>
          <cell r="BW118">
            <v>7324</v>
          </cell>
          <cell r="BX118">
            <v>3978</v>
          </cell>
          <cell r="BY118">
            <v>2115</v>
          </cell>
          <cell r="BZ118">
            <v>22499</v>
          </cell>
          <cell r="CA118">
            <v>22499</v>
          </cell>
          <cell r="CB118">
            <v>10590</v>
          </cell>
          <cell r="CC118">
            <v>275</v>
          </cell>
          <cell r="CD118">
            <v>10865</v>
          </cell>
          <cell r="CE118">
            <v>2094</v>
          </cell>
          <cell r="CF118">
            <v>161</v>
          </cell>
          <cell r="CG118">
            <v>1498</v>
          </cell>
          <cell r="CH118">
            <v>14618</v>
          </cell>
          <cell r="CI118">
            <v>37117</v>
          </cell>
          <cell r="CJ118">
            <v>38452</v>
          </cell>
          <cell r="CK118">
            <v>3484</v>
          </cell>
          <cell r="CL118">
            <v>34968</v>
          </cell>
          <cell r="CM118">
            <v>75569</v>
          </cell>
        </row>
        <row r="119">
          <cell r="B119">
            <v>68464</v>
          </cell>
          <cell r="C119">
            <v>4528</v>
          </cell>
          <cell r="D119">
            <v>422</v>
          </cell>
          <cell r="E119">
            <v>588</v>
          </cell>
          <cell r="F119">
            <v>123</v>
          </cell>
          <cell r="G119">
            <v>28</v>
          </cell>
          <cell r="H119">
            <v>5688</v>
          </cell>
          <cell r="I119">
            <v>74152</v>
          </cell>
          <cell r="J119">
            <v>1339</v>
          </cell>
          <cell r="K119">
            <v>920</v>
          </cell>
          <cell r="L119">
            <v>2258</v>
          </cell>
          <cell r="M119">
            <v>76410</v>
          </cell>
          <cell r="N119">
            <v>9335</v>
          </cell>
          <cell r="O119">
            <v>17506</v>
          </cell>
          <cell r="P119">
            <v>4625</v>
          </cell>
          <cell r="Q119">
            <v>2293</v>
          </cell>
          <cell r="R119">
            <v>33759</v>
          </cell>
          <cell r="S119">
            <v>33759</v>
          </cell>
          <cell r="T119">
            <v>11460</v>
          </cell>
          <cell r="U119">
            <v>290</v>
          </cell>
          <cell r="V119">
            <v>11750</v>
          </cell>
          <cell r="W119">
            <v>2121</v>
          </cell>
          <cell r="X119">
            <v>141</v>
          </cell>
          <cell r="Y119">
            <v>1387</v>
          </cell>
          <cell r="Z119">
            <v>15399</v>
          </cell>
          <cell r="AA119">
            <v>49158</v>
          </cell>
          <cell r="AB119">
            <v>27253</v>
          </cell>
          <cell r="AC119">
            <v>-8381</v>
          </cell>
          <cell r="AD119">
            <v>35634</v>
          </cell>
          <cell r="AE119">
            <v>76410</v>
          </cell>
          <cell r="AF119">
            <v>68649</v>
          </cell>
          <cell r="AG119">
            <v>4533</v>
          </cell>
          <cell r="AH119">
            <v>415</v>
          </cell>
          <cell r="AI119">
            <v>787</v>
          </cell>
          <cell r="AJ119">
            <v>122</v>
          </cell>
          <cell r="AK119">
            <v>28</v>
          </cell>
          <cell r="AL119">
            <v>5885</v>
          </cell>
          <cell r="AM119">
            <v>74534</v>
          </cell>
          <cell r="AN119">
            <v>1303</v>
          </cell>
          <cell r="AO119">
            <v>1054</v>
          </cell>
          <cell r="AP119">
            <v>2357</v>
          </cell>
          <cell r="AQ119">
            <v>76892</v>
          </cell>
          <cell r="AR119">
            <v>9356</v>
          </cell>
          <cell r="AS119">
            <v>17682</v>
          </cell>
          <cell r="AT119">
            <v>5187</v>
          </cell>
          <cell r="AU119">
            <v>2314</v>
          </cell>
          <cell r="AV119">
            <v>34539</v>
          </cell>
          <cell r="AW119">
            <v>34539</v>
          </cell>
          <cell r="AX119">
            <v>11760</v>
          </cell>
          <cell r="AY119">
            <v>293</v>
          </cell>
          <cell r="AZ119">
            <v>12053</v>
          </cell>
          <cell r="BA119">
            <v>2122</v>
          </cell>
          <cell r="BB119">
            <v>138</v>
          </cell>
          <cell r="BC119">
            <v>1413</v>
          </cell>
          <cell r="BD119">
            <v>15726</v>
          </cell>
          <cell r="BE119">
            <v>50265</v>
          </cell>
          <cell r="BF119">
            <v>26627</v>
          </cell>
          <cell r="BG119">
            <v>-9035</v>
          </cell>
          <cell r="BH119">
            <v>35662</v>
          </cell>
          <cell r="BI119">
            <v>76892</v>
          </cell>
          <cell r="BJ119">
            <v>71694</v>
          </cell>
          <cell r="BK119">
            <v>4533</v>
          </cell>
          <cell r="BL119">
            <v>322</v>
          </cell>
          <cell r="BM119">
            <v>787</v>
          </cell>
          <cell r="BN119">
            <v>122</v>
          </cell>
          <cell r="BO119">
            <v>30</v>
          </cell>
          <cell r="BP119">
            <v>5795</v>
          </cell>
          <cell r="BQ119">
            <v>77488</v>
          </cell>
          <cell r="BR119">
            <v>1300</v>
          </cell>
          <cell r="BS119">
            <v>1087</v>
          </cell>
          <cell r="BT119">
            <v>2387</v>
          </cell>
          <cell r="BU119">
            <v>79876</v>
          </cell>
          <cell r="BV119">
            <v>9337</v>
          </cell>
          <cell r="BW119">
            <v>28409</v>
          </cell>
          <cell r="BX119">
            <v>5640</v>
          </cell>
          <cell r="BY119">
            <v>2375</v>
          </cell>
          <cell r="BZ119">
            <v>45762</v>
          </cell>
          <cell r="CA119">
            <v>45762</v>
          </cell>
          <cell r="CB119">
            <v>12579</v>
          </cell>
          <cell r="CC119">
            <v>289</v>
          </cell>
          <cell r="CD119">
            <v>12868</v>
          </cell>
          <cell r="CE119">
            <v>2122</v>
          </cell>
          <cell r="CF119">
            <v>130</v>
          </cell>
          <cell r="CG119">
            <v>1260</v>
          </cell>
          <cell r="CH119">
            <v>16380</v>
          </cell>
          <cell r="CI119">
            <v>62142</v>
          </cell>
          <cell r="CJ119">
            <v>17734</v>
          </cell>
          <cell r="CK119">
            <v>-17928</v>
          </cell>
          <cell r="CL119">
            <v>35662</v>
          </cell>
          <cell r="CM119">
            <v>79876</v>
          </cell>
        </row>
        <row r="120">
          <cell r="B120">
            <v>67631</v>
          </cell>
          <cell r="C120">
            <v>4457</v>
          </cell>
          <cell r="D120">
            <v>408</v>
          </cell>
          <cell r="E120">
            <v>831</v>
          </cell>
          <cell r="F120">
            <v>121</v>
          </cell>
          <cell r="G120">
            <v>30</v>
          </cell>
          <cell r="H120">
            <v>5846</v>
          </cell>
          <cell r="I120">
            <v>73478</v>
          </cell>
          <cell r="J120">
            <v>1313</v>
          </cell>
          <cell r="K120">
            <v>961</v>
          </cell>
          <cell r="L120">
            <v>2275</v>
          </cell>
          <cell r="M120">
            <v>75753</v>
          </cell>
          <cell r="N120">
            <v>9505</v>
          </cell>
          <cell r="O120">
            <v>18336</v>
          </cell>
          <cell r="P120">
            <v>4312</v>
          </cell>
          <cell r="Q120">
            <v>2196</v>
          </cell>
          <cell r="R120">
            <v>34350</v>
          </cell>
          <cell r="S120">
            <v>34350</v>
          </cell>
          <cell r="T120">
            <v>11252</v>
          </cell>
          <cell r="U120">
            <v>297</v>
          </cell>
          <cell r="V120">
            <v>11549</v>
          </cell>
          <cell r="W120">
            <v>2149</v>
          </cell>
          <cell r="X120">
            <v>136</v>
          </cell>
          <cell r="Y120">
            <v>1469</v>
          </cell>
          <cell r="Z120">
            <v>15303</v>
          </cell>
          <cell r="AA120">
            <v>49653</v>
          </cell>
          <cell r="AB120">
            <v>26100</v>
          </cell>
          <cell r="AC120">
            <v>-10087</v>
          </cell>
          <cell r="AD120">
            <v>36186</v>
          </cell>
          <cell r="AE120">
            <v>75753</v>
          </cell>
          <cell r="AF120">
            <v>68246</v>
          </cell>
          <cell r="AG120">
            <v>4505</v>
          </cell>
          <cell r="AH120">
            <v>409</v>
          </cell>
          <cell r="AI120">
            <v>-323</v>
          </cell>
          <cell r="AJ120">
            <v>120</v>
          </cell>
          <cell r="AK120">
            <v>31</v>
          </cell>
          <cell r="AL120">
            <v>4743</v>
          </cell>
          <cell r="AM120">
            <v>72989</v>
          </cell>
          <cell r="AN120">
            <v>1343</v>
          </cell>
          <cell r="AO120">
            <v>820</v>
          </cell>
          <cell r="AP120">
            <v>2163</v>
          </cell>
          <cell r="AQ120">
            <v>75152</v>
          </cell>
          <cell r="AR120">
            <v>9587</v>
          </cell>
          <cell r="AS120">
            <v>18656</v>
          </cell>
          <cell r="AT120">
            <v>4068</v>
          </cell>
          <cell r="AU120">
            <v>2348</v>
          </cell>
          <cell r="AV120">
            <v>34659</v>
          </cell>
          <cell r="AW120">
            <v>34659</v>
          </cell>
          <cell r="AX120">
            <v>11303</v>
          </cell>
          <cell r="AY120">
            <v>763</v>
          </cell>
          <cell r="AZ120">
            <v>12066</v>
          </cell>
          <cell r="BA120">
            <v>2149</v>
          </cell>
          <cell r="BB120">
            <v>134</v>
          </cell>
          <cell r="BC120">
            <v>1515</v>
          </cell>
          <cell r="BD120">
            <v>15864</v>
          </cell>
          <cell r="BE120">
            <v>50522</v>
          </cell>
          <cell r="BF120">
            <v>24629</v>
          </cell>
          <cell r="BG120">
            <v>-11570</v>
          </cell>
          <cell r="BH120">
            <v>36200</v>
          </cell>
          <cell r="BI120">
            <v>75152</v>
          </cell>
          <cell r="BJ120">
            <v>72691</v>
          </cell>
          <cell r="BK120">
            <v>4500</v>
          </cell>
          <cell r="BL120">
            <v>469</v>
          </cell>
          <cell r="BM120">
            <v>-323</v>
          </cell>
          <cell r="BN120">
            <v>120</v>
          </cell>
          <cell r="BO120">
            <v>31</v>
          </cell>
          <cell r="BP120">
            <v>4797</v>
          </cell>
          <cell r="BQ120">
            <v>77488</v>
          </cell>
          <cell r="BR120">
            <v>1348</v>
          </cell>
          <cell r="BS120">
            <v>681</v>
          </cell>
          <cell r="BT120">
            <v>2029</v>
          </cell>
          <cell r="BU120">
            <v>79517</v>
          </cell>
          <cell r="BV120">
            <v>9578</v>
          </cell>
          <cell r="BW120">
            <v>8390</v>
          </cell>
          <cell r="BX120">
            <v>4728</v>
          </cell>
          <cell r="BY120">
            <v>2379</v>
          </cell>
          <cell r="BZ120">
            <v>25076</v>
          </cell>
          <cell r="CA120">
            <v>25076</v>
          </cell>
          <cell r="CB120">
            <v>12513</v>
          </cell>
          <cell r="CC120">
            <v>765</v>
          </cell>
          <cell r="CD120">
            <v>13278</v>
          </cell>
          <cell r="CE120">
            <v>2149</v>
          </cell>
          <cell r="CF120">
            <v>142</v>
          </cell>
          <cell r="CG120">
            <v>1501</v>
          </cell>
          <cell r="CH120">
            <v>17070</v>
          </cell>
          <cell r="CI120">
            <v>42146</v>
          </cell>
          <cell r="CJ120">
            <v>37371</v>
          </cell>
          <cell r="CK120">
            <v>1171</v>
          </cell>
          <cell r="CL120">
            <v>36200</v>
          </cell>
          <cell r="CM120">
            <v>79517</v>
          </cell>
        </row>
        <row r="121">
          <cell r="B121">
            <v>67235</v>
          </cell>
          <cell r="C121">
            <v>4332</v>
          </cell>
          <cell r="D121">
            <v>390</v>
          </cell>
          <cell r="E121">
            <v>1534</v>
          </cell>
          <cell r="F121">
            <v>120</v>
          </cell>
          <cell r="G121">
            <v>30</v>
          </cell>
          <cell r="H121">
            <v>6406</v>
          </cell>
          <cell r="I121">
            <v>73641</v>
          </cell>
          <cell r="J121">
            <v>1333</v>
          </cell>
          <cell r="K121">
            <v>1010</v>
          </cell>
          <cell r="L121">
            <v>2343</v>
          </cell>
          <cell r="M121">
            <v>75984</v>
          </cell>
          <cell r="N121">
            <v>9442</v>
          </cell>
          <cell r="O121">
            <v>19139</v>
          </cell>
          <cell r="P121">
            <v>3987</v>
          </cell>
          <cell r="Q121">
            <v>2100</v>
          </cell>
          <cell r="R121">
            <v>34668</v>
          </cell>
          <cell r="S121">
            <v>34668</v>
          </cell>
          <cell r="T121">
            <v>10903</v>
          </cell>
          <cell r="U121">
            <v>299</v>
          </cell>
          <cell r="V121">
            <v>11202</v>
          </cell>
          <cell r="W121">
            <v>2177</v>
          </cell>
          <cell r="X121">
            <v>141</v>
          </cell>
          <cell r="Y121">
            <v>1620</v>
          </cell>
          <cell r="Z121">
            <v>15139</v>
          </cell>
          <cell r="AA121">
            <v>49807</v>
          </cell>
          <cell r="AB121">
            <v>26178</v>
          </cell>
          <cell r="AC121">
            <v>-10392</v>
          </cell>
          <cell r="AD121">
            <v>36569</v>
          </cell>
          <cell r="AE121">
            <v>75984</v>
          </cell>
          <cell r="AF121">
            <v>66695</v>
          </cell>
          <cell r="AG121">
            <v>4320</v>
          </cell>
          <cell r="AH121">
            <v>393</v>
          </cell>
          <cell r="AI121">
            <v>2183</v>
          </cell>
          <cell r="AJ121">
            <v>120</v>
          </cell>
          <cell r="AK121">
            <v>29</v>
          </cell>
          <cell r="AL121">
            <v>7045</v>
          </cell>
          <cell r="AM121">
            <v>73740</v>
          </cell>
          <cell r="AN121">
            <v>1306</v>
          </cell>
          <cell r="AO121">
            <v>1049</v>
          </cell>
          <cell r="AP121">
            <v>2355</v>
          </cell>
          <cell r="AQ121">
            <v>76094</v>
          </cell>
          <cell r="AR121">
            <v>9525</v>
          </cell>
          <cell r="AS121">
            <v>18620</v>
          </cell>
          <cell r="AT121">
            <v>3894</v>
          </cell>
          <cell r="AU121">
            <v>2007</v>
          </cell>
          <cell r="AV121">
            <v>34046</v>
          </cell>
          <cell r="AW121">
            <v>34046</v>
          </cell>
          <cell r="AX121">
            <v>10497</v>
          </cell>
          <cell r="AY121">
            <v>295</v>
          </cell>
          <cell r="AZ121">
            <v>10792</v>
          </cell>
          <cell r="BA121">
            <v>2177</v>
          </cell>
          <cell r="BB121">
            <v>148</v>
          </cell>
          <cell r="BC121">
            <v>1492</v>
          </cell>
          <cell r="BD121">
            <v>14609</v>
          </cell>
          <cell r="BE121">
            <v>48655</v>
          </cell>
          <cell r="BF121">
            <v>27439</v>
          </cell>
          <cell r="BG121">
            <v>-9147</v>
          </cell>
          <cell r="BH121">
            <v>36586</v>
          </cell>
          <cell r="BI121">
            <v>76094</v>
          </cell>
          <cell r="BJ121">
            <v>62473</v>
          </cell>
          <cell r="BK121">
            <v>4324</v>
          </cell>
          <cell r="BL121">
            <v>323</v>
          </cell>
          <cell r="BM121">
            <v>2183</v>
          </cell>
          <cell r="BN121">
            <v>120</v>
          </cell>
          <cell r="BO121">
            <v>28</v>
          </cell>
          <cell r="BP121">
            <v>6979</v>
          </cell>
          <cell r="BQ121">
            <v>69452</v>
          </cell>
          <cell r="BR121">
            <v>1309</v>
          </cell>
          <cell r="BS121">
            <v>950</v>
          </cell>
          <cell r="BT121">
            <v>2260</v>
          </cell>
          <cell r="BU121">
            <v>71711</v>
          </cell>
          <cell r="BV121">
            <v>9519</v>
          </cell>
          <cell r="BW121">
            <v>27540</v>
          </cell>
          <cell r="BX121">
            <v>3254</v>
          </cell>
          <cell r="BY121">
            <v>2014</v>
          </cell>
          <cell r="BZ121">
            <v>42328</v>
          </cell>
          <cell r="CA121">
            <v>42328</v>
          </cell>
          <cell r="CB121">
            <v>9435</v>
          </cell>
          <cell r="CC121">
            <v>294</v>
          </cell>
          <cell r="CD121">
            <v>9729</v>
          </cell>
          <cell r="CE121">
            <v>2177</v>
          </cell>
          <cell r="CF121">
            <v>139</v>
          </cell>
          <cell r="CG121">
            <v>1404</v>
          </cell>
          <cell r="CH121">
            <v>13449</v>
          </cell>
          <cell r="CI121">
            <v>55776</v>
          </cell>
          <cell r="CJ121">
            <v>15935</v>
          </cell>
          <cell r="CK121">
            <v>-20651</v>
          </cell>
          <cell r="CL121">
            <v>36586</v>
          </cell>
          <cell r="CM121">
            <v>71711</v>
          </cell>
        </row>
        <row r="122">
          <cell r="B122">
            <v>67560</v>
          </cell>
          <cell r="C122">
            <v>4236</v>
          </cell>
          <cell r="D122">
            <v>359</v>
          </cell>
          <cell r="E122">
            <v>1857</v>
          </cell>
          <cell r="F122">
            <v>122</v>
          </cell>
          <cell r="G122">
            <v>27</v>
          </cell>
          <cell r="H122">
            <v>6600</v>
          </cell>
          <cell r="I122">
            <v>74161</v>
          </cell>
          <cell r="J122">
            <v>1376</v>
          </cell>
          <cell r="K122">
            <v>1007</v>
          </cell>
          <cell r="L122">
            <v>2384</v>
          </cell>
          <cell r="M122">
            <v>76544</v>
          </cell>
          <cell r="N122">
            <v>9249</v>
          </cell>
          <cell r="O122">
            <v>18989</v>
          </cell>
          <cell r="P122">
            <v>4378</v>
          </cell>
          <cell r="Q122">
            <v>2122</v>
          </cell>
          <cell r="R122">
            <v>34738</v>
          </cell>
          <cell r="S122">
            <v>34738</v>
          </cell>
          <cell r="T122">
            <v>10992</v>
          </cell>
          <cell r="U122">
            <v>296</v>
          </cell>
          <cell r="V122">
            <v>11288</v>
          </cell>
          <cell r="W122">
            <v>2205</v>
          </cell>
          <cell r="X122">
            <v>162</v>
          </cell>
          <cell r="Y122">
            <v>1768</v>
          </cell>
          <cell r="Z122">
            <v>15423</v>
          </cell>
          <cell r="AA122">
            <v>50160</v>
          </cell>
          <cell r="AB122">
            <v>26384</v>
          </cell>
          <cell r="AC122">
            <v>-10386</v>
          </cell>
          <cell r="AD122">
            <v>36770</v>
          </cell>
          <cell r="AE122">
            <v>76544</v>
          </cell>
          <cell r="AF122">
            <v>66958</v>
          </cell>
          <cell r="AG122">
            <v>4217</v>
          </cell>
          <cell r="AH122">
            <v>367</v>
          </cell>
          <cell r="AI122">
            <v>2555</v>
          </cell>
          <cell r="AJ122">
            <v>121</v>
          </cell>
          <cell r="AK122">
            <v>26</v>
          </cell>
          <cell r="AL122">
            <v>7286</v>
          </cell>
          <cell r="AM122">
            <v>74244</v>
          </cell>
          <cell r="AN122">
            <v>1381</v>
          </cell>
          <cell r="AO122">
            <v>1070</v>
          </cell>
          <cell r="AP122">
            <v>2451</v>
          </cell>
          <cell r="AQ122">
            <v>76695</v>
          </cell>
          <cell r="AR122">
            <v>9167</v>
          </cell>
          <cell r="AS122">
            <v>19834</v>
          </cell>
          <cell r="AT122">
            <v>4088</v>
          </cell>
          <cell r="AU122">
            <v>2045</v>
          </cell>
          <cell r="AV122">
            <v>35133</v>
          </cell>
          <cell r="AW122">
            <v>35133</v>
          </cell>
          <cell r="AX122">
            <v>11441</v>
          </cell>
          <cell r="AY122">
            <v>297</v>
          </cell>
          <cell r="AZ122">
            <v>11738</v>
          </cell>
          <cell r="BA122">
            <v>2205</v>
          </cell>
          <cell r="BB122">
            <v>147</v>
          </cell>
          <cell r="BC122">
            <v>1836</v>
          </cell>
          <cell r="BD122">
            <v>15927</v>
          </cell>
          <cell r="BE122">
            <v>51060</v>
          </cell>
          <cell r="BF122">
            <v>25635</v>
          </cell>
          <cell r="BG122">
            <v>-11187</v>
          </cell>
          <cell r="BH122">
            <v>36822</v>
          </cell>
          <cell r="BI122">
            <v>76695</v>
          </cell>
          <cell r="BJ122">
            <v>63878</v>
          </cell>
          <cell r="BK122">
            <v>4218</v>
          </cell>
          <cell r="BL122">
            <v>459</v>
          </cell>
          <cell r="BM122">
            <v>2555</v>
          </cell>
          <cell r="BN122">
            <v>121</v>
          </cell>
          <cell r="BO122">
            <v>25</v>
          </cell>
          <cell r="BP122">
            <v>7379</v>
          </cell>
          <cell r="BQ122">
            <v>71257</v>
          </cell>
          <cell r="BR122">
            <v>1379</v>
          </cell>
          <cell r="BS122">
            <v>1315</v>
          </cell>
          <cell r="BT122">
            <v>2693</v>
          </cell>
          <cell r="BU122">
            <v>73951</v>
          </cell>
          <cell r="BV122">
            <v>9194</v>
          </cell>
          <cell r="BW122">
            <v>9478</v>
          </cell>
          <cell r="BX122">
            <v>3539</v>
          </cell>
          <cell r="BY122">
            <v>1955</v>
          </cell>
          <cell r="BZ122">
            <v>24167</v>
          </cell>
          <cell r="CA122">
            <v>24167</v>
          </cell>
          <cell r="CB122">
            <v>10544</v>
          </cell>
          <cell r="CC122">
            <v>299</v>
          </cell>
          <cell r="CD122">
            <v>10843</v>
          </cell>
          <cell r="CE122">
            <v>2205</v>
          </cell>
          <cell r="CF122">
            <v>155</v>
          </cell>
          <cell r="CG122">
            <v>2161</v>
          </cell>
          <cell r="CH122">
            <v>15365</v>
          </cell>
          <cell r="CI122">
            <v>39532</v>
          </cell>
          <cell r="CJ122">
            <v>34419</v>
          </cell>
          <cell r="CK122">
            <v>-2403</v>
          </cell>
          <cell r="CL122">
            <v>36822</v>
          </cell>
          <cell r="CM122">
            <v>73951</v>
          </cell>
        </row>
        <row r="123">
          <cell r="B123">
            <v>69263</v>
          </cell>
          <cell r="C123">
            <v>4230</v>
          </cell>
          <cell r="D123">
            <v>319</v>
          </cell>
          <cell r="E123">
            <v>1563</v>
          </cell>
          <cell r="F123">
            <v>124</v>
          </cell>
          <cell r="G123">
            <v>23</v>
          </cell>
          <cell r="H123">
            <v>6259</v>
          </cell>
          <cell r="I123">
            <v>75522</v>
          </cell>
          <cell r="J123">
            <v>1426</v>
          </cell>
          <cell r="K123">
            <v>914</v>
          </cell>
          <cell r="L123">
            <v>2340</v>
          </cell>
          <cell r="M123">
            <v>77863</v>
          </cell>
          <cell r="N123">
            <v>9152</v>
          </cell>
          <cell r="O123">
            <v>18627</v>
          </cell>
          <cell r="P123">
            <v>5406</v>
          </cell>
          <cell r="Q123">
            <v>2438</v>
          </cell>
          <cell r="R123">
            <v>35623</v>
          </cell>
          <cell r="S123">
            <v>35623</v>
          </cell>
          <cell r="T123">
            <v>11886</v>
          </cell>
          <cell r="U123">
            <v>293</v>
          </cell>
          <cell r="V123">
            <v>12179</v>
          </cell>
          <cell r="W123">
            <v>2234</v>
          </cell>
          <cell r="X123">
            <v>192</v>
          </cell>
          <cell r="Y123">
            <v>1868</v>
          </cell>
          <cell r="Z123">
            <v>16473</v>
          </cell>
          <cell r="AA123">
            <v>52096</v>
          </cell>
          <cell r="AB123">
            <v>25767</v>
          </cell>
          <cell r="AC123">
            <v>-11134</v>
          </cell>
          <cell r="AD123">
            <v>36901</v>
          </cell>
          <cell r="AE123">
            <v>77863</v>
          </cell>
          <cell r="AF123">
            <v>70142</v>
          </cell>
          <cell r="AG123">
            <v>4179</v>
          </cell>
          <cell r="AH123">
            <v>308</v>
          </cell>
          <cell r="AI123">
            <v>1013</v>
          </cell>
          <cell r="AJ123">
            <v>124</v>
          </cell>
          <cell r="AK123">
            <v>26</v>
          </cell>
          <cell r="AL123">
            <v>5650</v>
          </cell>
          <cell r="AM123">
            <v>75792</v>
          </cell>
          <cell r="AN123">
            <v>1439</v>
          </cell>
          <cell r="AO123">
            <v>897</v>
          </cell>
          <cell r="AP123">
            <v>2337</v>
          </cell>
          <cell r="AQ123">
            <v>78129</v>
          </cell>
          <cell r="AR123">
            <v>9045</v>
          </cell>
          <cell r="AS123">
            <v>18594</v>
          </cell>
          <cell r="AT123">
            <v>5481</v>
          </cell>
          <cell r="AU123">
            <v>2432</v>
          </cell>
          <cell r="AV123">
            <v>35551</v>
          </cell>
          <cell r="AW123">
            <v>35551</v>
          </cell>
          <cell r="AX123">
            <v>11097</v>
          </cell>
          <cell r="AY123">
            <v>293</v>
          </cell>
          <cell r="AZ123">
            <v>11390</v>
          </cell>
          <cell r="BA123">
            <v>2234</v>
          </cell>
          <cell r="BB123">
            <v>198</v>
          </cell>
          <cell r="BC123">
            <v>1951</v>
          </cell>
          <cell r="BD123">
            <v>15773</v>
          </cell>
          <cell r="BE123">
            <v>51324</v>
          </cell>
          <cell r="BF123">
            <v>26805</v>
          </cell>
          <cell r="BG123">
            <v>-10030</v>
          </cell>
          <cell r="BH123">
            <v>36835</v>
          </cell>
          <cell r="BI123">
            <v>78129</v>
          </cell>
          <cell r="BJ123">
            <v>73208</v>
          </cell>
          <cell r="BK123">
            <v>4178</v>
          </cell>
          <cell r="BL123">
            <v>238</v>
          </cell>
          <cell r="BM123">
            <v>1013</v>
          </cell>
          <cell r="BN123">
            <v>124</v>
          </cell>
          <cell r="BO123">
            <v>28</v>
          </cell>
          <cell r="BP123">
            <v>5582</v>
          </cell>
          <cell r="BQ123">
            <v>78790</v>
          </cell>
          <cell r="BR123">
            <v>1430</v>
          </cell>
          <cell r="BS123">
            <v>919</v>
          </cell>
          <cell r="BT123">
            <v>2350</v>
          </cell>
          <cell r="BU123">
            <v>81139</v>
          </cell>
          <cell r="BV123">
            <v>9028</v>
          </cell>
          <cell r="BW123">
            <v>29949</v>
          </cell>
          <cell r="BX123">
            <v>5945</v>
          </cell>
          <cell r="BY123">
            <v>2480</v>
          </cell>
          <cell r="BZ123">
            <v>47403</v>
          </cell>
          <cell r="CA123">
            <v>47403</v>
          </cell>
          <cell r="CB123">
            <v>11841</v>
          </cell>
          <cell r="CC123">
            <v>290</v>
          </cell>
          <cell r="CD123">
            <v>12131</v>
          </cell>
          <cell r="CE123">
            <v>2234</v>
          </cell>
          <cell r="CF123">
            <v>190</v>
          </cell>
          <cell r="CG123">
            <v>1742</v>
          </cell>
          <cell r="CH123">
            <v>16296</v>
          </cell>
          <cell r="CI123">
            <v>63699</v>
          </cell>
          <cell r="CJ123">
            <v>17441</v>
          </cell>
          <cell r="CK123">
            <v>-19394</v>
          </cell>
          <cell r="CL123">
            <v>36835</v>
          </cell>
          <cell r="CM123">
            <v>81139</v>
          </cell>
        </row>
        <row r="124">
          <cell r="B124">
            <v>81910</v>
          </cell>
          <cell r="C124">
            <v>4282</v>
          </cell>
          <cell r="D124">
            <v>293</v>
          </cell>
          <cell r="E124">
            <v>1154</v>
          </cell>
          <cell r="F124">
            <v>125</v>
          </cell>
          <cell r="G124">
            <v>19</v>
          </cell>
          <cell r="H124">
            <v>5875</v>
          </cell>
          <cell r="I124">
            <v>87785</v>
          </cell>
          <cell r="J124">
            <v>1472</v>
          </cell>
          <cell r="K124">
            <v>742</v>
          </cell>
          <cell r="L124">
            <v>2215</v>
          </cell>
          <cell r="M124">
            <v>90000</v>
          </cell>
          <cell r="N124">
            <v>9200</v>
          </cell>
          <cell r="O124">
            <v>18790</v>
          </cell>
          <cell r="P124">
            <v>6240</v>
          </cell>
          <cell r="Q124">
            <v>2894</v>
          </cell>
          <cell r="R124">
            <v>37124</v>
          </cell>
          <cell r="S124">
            <v>37124</v>
          </cell>
          <cell r="T124">
            <v>12947</v>
          </cell>
          <cell r="U124">
            <v>294</v>
          </cell>
          <cell r="V124">
            <v>13241</v>
          </cell>
          <cell r="W124">
            <v>2263</v>
          </cell>
          <cell r="X124">
            <v>223</v>
          </cell>
          <cell r="Y124">
            <v>1866</v>
          </cell>
          <cell r="Z124">
            <v>17592</v>
          </cell>
          <cell r="AA124">
            <v>54716</v>
          </cell>
          <cell r="AB124">
            <v>35284</v>
          </cell>
          <cell r="AC124">
            <v>-1795</v>
          </cell>
          <cell r="AD124">
            <v>37079</v>
          </cell>
          <cell r="AE124">
            <v>90000</v>
          </cell>
          <cell r="AF124">
            <v>80556</v>
          </cell>
          <cell r="AG124">
            <v>4353</v>
          </cell>
          <cell r="AH124">
            <v>304</v>
          </cell>
          <cell r="AI124">
            <v>717</v>
          </cell>
          <cell r="AJ124">
            <v>126</v>
          </cell>
          <cell r="AK124">
            <v>16</v>
          </cell>
          <cell r="AL124">
            <v>5515</v>
          </cell>
          <cell r="AM124">
            <v>86071</v>
          </cell>
          <cell r="AN124">
            <v>1467</v>
          </cell>
          <cell r="AO124">
            <v>736</v>
          </cell>
          <cell r="AP124">
            <v>2203</v>
          </cell>
          <cell r="AQ124">
            <v>88274</v>
          </cell>
          <cell r="AR124">
            <v>9291</v>
          </cell>
          <cell r="AS124">
            <v>17495</v>
          </cell>
          <cell r="AT124">
            <v>6557</v>
          </cell>
          <cell r="AU124">
            <v>2867</v>
          </cell>
          <cell r="AV124">
            <v>36211</v>
          </cell>
          <cell r="AW124">
            <v>36211</v>
          </cell>
          <cell r="AX124">
            <v>13314</v>
          </cell>
          <cell r="AY124">
            <v>773</v>
          </cell>
          <cell r="AZ124">
            <v>14087</v>
          </cell>
          <cell r="BA124">
            <v>2263</v>
          </cell>
          <cell r="BB124">
            <v>230</v>
          </cell>
          <cell r="BC124">
            <v>1755</v>
          </cell>
          <cell r="BD124">
            <v>18334</v>
          </cell>
          <cell r="BE124">
            <v>54545</v>
          </cell>
          <cell r="BF124">
            <v>33729</v>
          </cell>
          <cell r="BG124">
            <v>-3342</v>
          </cell>
          <cell r="BH124">
            <v>37070</v>
          </cell>
          <cell r="BI124">
            <v>88274</v>
          </cell>
          <cell r="BJ124">
            <v>86228</v>
          </cell>
          <cell r="BK124">
            <v>4347</v>
          </cell>
          <cell r="BL124">
            <v>351</v>
          </cell>
          <cell r="BM124">
            <v>717</v>
          </cell>
          <cell r="BN124">
            <v>126</v>
          </cell>
          <cell r="BO124">
            <v>16</v>
          </cell>
          <cell r="BP124">
            <v>5556</v>
          </cell>
          <cell r="BQ124">
            <v>91784</v>
          </cell>
          <cell r="BR124">
            <v>1476</v>
          </cell>
          <cell r="BS124">
            <v>630</v>
          </cell>
          <cell r="BT124">
            <v>2106</v>
          </cell>
          <cell r="BU124">
            <v>93890</v>
          </cell>
          <cell r="BV124">
            <v>9282</v>
          </cell>
          <cell r="BW124">
            <v>7813</v>
          </cell>
          <cell r="BX124">
            <v>7344</v>
          </cell>
          <cell r="BY124">
            <v>2927</v>
          </cell>
          <cell r="BZ124">
            <v>27366</v>
          </cell>
          <cell r="CA124">
            <v>27366</v>
          </cell>
          <cell r="CB124">
            <v>14853</v>
          </cell>
          <cell r="CC124">
            <v>776</v>
          </cell>
          <cell r="CD124">
            <v>15629</v>
          </cell>
          <cell r="CE124">
            <v>2263</v>
          </cell>
          <cell r="CF124">
            <v>240</v>
          </cell>
          <cell r="CG124">
            <v>1734</v>
          </cell>
          <cell r="CH124">
            <v>19866</v>
          </cell>
          <cell r="CI124">
            <v>47232</v>
          </cell>
          <cell r="CJ124">
            <v>46658</v>
          </cell>
          <cell r="CK124">
            <v>9588</v>
          </cell>
          <cell r="CL124">
            <v>37070</v>
          </cell>
          <cell r="CM124">
            <v>93890</v>
          </cell>
        </row>
        <row r="125">
          <cell r="B125">
            <v>82925</v>
          </cell>
          <cell r="C125">
            <v>4330</v>
          </cell>
          <cell r="D125">
            <v>293</v>
          </cell>
          <cell r="E125">
            <v>1314</v>
          </cell>
          <cell r="F125">
            <v>126</v>
          </cell>
          <cell r="G125">
            <v>16</v>
          </cell>
          <cell r="H125">
            <v>6079</v>
          </cell>
          <cell r="I125">
            <v>89004</v>
          </cell>
          <cell r="J125">
            <v>1503</v>
          </cell>
          <cell r="K125">
            <v>614</v>
          </cell>
          <cell r="L125">
            <v>2117</v>
          </cell>
          <cell r="M125">
            <v>91121</v>
          </cell>
          <cell r="N125">
            <v>9271</v>
          </cell>
          <cell r="O125">
            <v>19640</v>
          </cell>
          <cell r="P125">
            <v>6319</v>
          </cell>
          <cell r="Q125">
            <v>3158</v>
          </cell>
          <cell r="R125">
            <v>38388</v>
          </cell>
          <cell r="S125">
            <v>38388</v>
          </cell>
          <cell r="T125">
            <v>13366</v>
          </cell>
          <cell r="U125">
            <v>299</v>
          </cell>
          <cell r="V125">
            <v>13665</v>
          </cell>
          <cell r="W125">
            <v>2292</v>
          </cell>
          <cell r="X125">
            <v>245</v>
          </cell>
          <cell r="Y125">
            <v>1787</v>
          </cell>
          <cell r="Z125">
            <v>17989</v>
          </cell>
          <cell r="AA125">
            <v>56378</v>
          </cell>
          <cell r="AB125">
            <v>34744</v>
          </cell>
          <cell r="AC125">
            <v>-2634</v>
          </cell>
          <cell r="AD125">
            <v>37377</v>
          </cell>
          <cell r="AE125">
            <v>91121</v>
          </cell>
          <cell r="AF125">
            <v>85170</v>
          </cell>
          <cell r="AG125">
            <v>4326</v>
          </cell>
          <cell r="AH125">
            <v>269</v>
          </cell>
          <cell r="AI125">
            <v>1925</v>
          </cell>
          <cell r="AJ125">
            <v>126</v>
          </cell>
          <cell r="AK125">
            <v>16</v>
          </cell>
          <cell r="AL125">
            <v>6662</v>
          </cell>
          <cell r="AM125">
            <v>91831</v>
          </cell>
          <cell r="AN125">
            <v>1772</v>
          </cell>
          <cell r="AO125">
            <v>599</v>
          </cell>
          <cell r="AP125">
            <v>2371</v>
          </cell>
          <cell r="AQ125">
            <v>94202</v>
          </cell>
          <cell r="AR125">
            <v>9296</v>
          </cell>
          <cell r="AS125">
            <v>20590</v>
          </cell>
          <cell r="AT125">
            <v>6499</v>
          </cell>
          <cell r="AU125">
            <v>3333</v>
          </cell>
          <cell r="AV125">
            <v>39719</v>
          </cell>
          <cell r="AW125">
            <v>39719</v>
          </cell>
          <cell r="AX125">
            <v>14056</v>
          </cell>
          <cell r="AY125">
            <v>297</v>
          </cell>
          <cell r="AZ125">
            <v>14353</v>
          </cell>
          <cell r="BA125">
            <v>2292</v>
          </cell>
          <cell r="BB125">
            <v>237</v>
          </cell>
          <cell r="BC125">
            <v>1868</v>
          </cell>
          <cell r="BD125">
            <v>18750</v>
          </cell>
          <cell r="BE125">
            <v>58469</v>
          </cell>
          <cell r="BF125">
            <v>35733</v>
          </cell>
          <cell r="BG125">
            <v>-1645</v>
          </cell>
          <cell r="BH125">
            <v>37378</v>
          </cell>
          <cell r="BI125">
            <v>94202</v>
          </cell>
          <cell r="BJ125">
            <v>79268</v>
          </cell>
          <cell r="BK125">
            <v>4330</v>
          </cell>
          <cell r="BL125">
            <v>221</v>
          </cell>
          <cell r="BM125">
            <v>1925</v>
          </cell>
          <cell r="BN125">
            <v>126</v>
          </cell>
          <cell r="BO125">
            <v>14</v>
          </cell>
          <cell r="BP125">
            <v>6617</v>
          </cell>
          <cell r="BQ125">
            <v>85885</v>
          </cell>
          <cell r="BR125">
            <v>1778</v>
          </cell>
          <cell r="BS125">
            <v>538</v>
          </cell>
          <cell r="BT125">
            <v>2316</v>
          </cell>
          <cell r="BU125">
            <v>88201</v>
          </cell>
          <cell r="BV125">
            <v>9294</v>
          </cell>
          <cell r="BW125">
            <v>30516</v>
          </cell>
          <cell r="BX125">
            <v>5829</v>
          </cell>
          <cell r="BY125">
            <v>3357</v>
          </cell>
          <cell r="BZ125">
            <v>48995</v>
          </cell>
          <cell r="CA125">
            <v>48995</v>
          </cell>
          <cell r="CB125">
            <v>12616</v>
          </cell>
          <cell r="CC125">
            <v>295</v>
          </cell>
          <cell r="CD125">
            <v>12911</v>
          </cell>
          <cell r="CE125">
            <v>2292</v>
          </cell>
          <cell r="CF125">
            <v>224</v>
          </cell>
          <cell r="CG125">
            <v>1760</v>
          </cell>
          <cell r="CH125">
            <v>17187</v>
          </cell>
          <cell r="CI125">
            <v>66183</v>
          </cell>
          <cell r="CJ125">
            <v>22018</v>
          </cell>
          <cell r="CK125">
            <v>-15360</v>
          </cell>
          <cell r="CL125">
            <v>37378</v>
          </cell>
          <cell r="CM125">
            <v>88201</v>
          </cell>
        </row>
        <row r="126">
          <cell r="B126">
            <v>82828</v>
          </cell>
          <cell r="C126">
            <v>4361</v>
          </cell>
          <cell r="D126">
            <v>310</v>
          </cell>
          <cell r="E126">
            <v>1578</v>
          </cell>
          <cell r="F126">
            <v>126</v>
          </cell>
          <cell r="G126">
            <v>14</v>
          </cell>
          <cell r="H126">
            <v>6390</v>
          </cell>
          <cell r="I126">
            <v>89218</v>
          </cell>
          <cell r="J126">
            <v>1534</v>
          </cell>
          <cell r="K126">
            <v>611</v>
          </cell>
          <cell r="L126">
            <v>2145</v>
          </cell>
          <cell r="M126">
            <v>91363</v>
          </cell>
          <cell r="N126">
            <v>9278</v>
          </cell>
          <cell r="O126">
            <v>20599</v>
          </cell>
          <cell r="P126">
            <v>6251</v>
          </cell>
          <cell r="Q126">
            <v>3118</v>
          </cell>
          <cell r="R126">
            <v>39245</v>
          </cell>
          <cell r="S126">
            <v>39245</v>
          </cell>
          <cell r="T126">
            <v>13097</v>
          </cell>
          <cell r="U126">
            <v>306</v>
          </cell>
          <cell r="V126">
            <v>13403</v>
          </cell>
          <cell r="W126">
            <v>2322</v>
          </cell>
          <cell r="X126">
            <v>251</v>
          </cell>
          <cell r="Y126">
            <v>1750</v>
          </cell>
          <cell r="Z126">
            <v>17726</v>
          </cell>
          <cell r="AA126">
            <v>56971</v>
          </cell>
          <cell r="AB126">
            <v>34393</v>
          </cell>
          <cell r="AC126">
            <v>-3380</v>
          </cell>
          <cell r="AD126">
            <v>37773</v>
          </cell>
          <cell r="AE126">
            <v>91363</v>
          </cell>
          <cell r="AF126">
            <v>81501</v>
          </cell>
          <cell r="AG126">
            <v>4328</v>
          </cell>
          <cell r="AH126">
            <v>291</v>
          </cell>
          <cell r="AI126">
            <v>1298</v>
          </cell>
          <cell r="AJ126">
            <v>126</v>
          </cell>
          <cell r="AK126">
            <v>16</v>
          </cell>
          <cell r="AL126">
            <v>6059</v>
          </cell>
          <cell r="AM126">
            <v>87560</v>
          </cell>
          <cell r="AN126">
            <v>1537</v>
          </cell>
          <cell r="AO126">
            <v>600</v>
          </cell>
          <cell r="AP126">
            <v>2138</v>
          </cell>
          <cell r="AQ126">
            <v>89698</v>
          </cell>
          <cell r="AR126">
            <v>9255</v>
          </cell>
          <cell r="AS126">
            <v>20628</v>
          </cell>
          <cell r="AT126">
            <v>6021</v>
          </cell>
          <cell r="AU126">
            <v>3121</v>
          </cell>
          <cell r="AV126">
            <v>39025</v>
          </cell>
          <cell r="AW126">
            <v>39025</v>
          </cell>
          <cell r="AX126">
            <v>12617</v>
          </cell>
          <cell r="AY126">
            <v>539</v>
          </cell>
          <cell r="AZ126">
            <v>13155</v>
          </cell>
          <cell r="BA126">
            <v>2322</v>
          </cell>
          <cell r="BB126">
            <v>255</v>
          </cell>
          <cell r="BC126">
            <v>1706</v>
          </cell>
          <cell r="BD126">
            <v>17439</v>
          </cell>
          <cell r="BE126">
            <v>56463</v>
          </cell>
          <cell r="BF126">
            <v>33234</v>
          </cell>
          <cell r="BG126">
            <v>-4523</v>
          </cell>
          <cell r="BH126">
            <v>37757</v>
          </cell>
          <cell r="BI126">
            <v>89698</v>
          </cell>
          <cell r="BJ126">
            <v>77884</v>
          </cell>
          <cell r="BK126">
            <v>4330</v>
          </cell>
          <cell r="BL126">
            <v>365</v>
          </cell>
          <cell r="BM126">
            <v>1298</v>
          </cell>
          <cell r="BN126">
            <v>126</v>
          </cell>
          <cell r="BO126">
            <v>15</v>
          </cell>
          <cell r="BP126">
            <v>6133</v>
          </cell>
          <cell r="BQ126">
            <v>84017</v>
          </cell>
          <cell r="BR126">
            <v>1533</v>
          </cell>
          <cell r="BS126">
            <v>734</v>
          </cell>
          <cell r="BT126">
            <v>2267</v>
          </cell>
          <cell r="BU126">
            <v>86285</v>
          </cell>
          <cell r="BV126">
            <v>9278</v>
          </cell>
          <cell r="BW126">
            <v>9119</v>
          </cell>
          <cell r="BX126">
            <v>5399</v>
          </cell>
          <cell r="BY126">
            <v>2972</v>
          </cell>
          <cell r="BZ126">
            <v>26769</v>
          </cell>
          <cell r="CA126">
            <v>26769</v>
          </cell>
          <cell r="CB126">
            <v>11593</v>
          </cell>
          <cell r="CC126">
            <v>540</v>
          </cell>
          <cell r="CD126">
            <v>12133</v>
          </cell>
          <cell r="CE126">
            <v>2322</v>
          </cell>
          <cell r="CF126">
            <v>270</v>
          </cell>
          <cell r="CG126">
            <v>2004</v>
          </cell>
          <cell r="CH126">
            <v>16728</v>
          </cell>
          <cell r="CI126">
            <v>43497</v>
          </cell>
          <cell r="CJ126">
            <v>42788</v>
          </cell>
          <cell r="CK126">
            <v>5030</v>
          </cell>
          <cell r="CL126">
            <v>37757</v>
          </cell>
          <cell r="CM126">
            <v>86285</v>
          </cell>
        </row>
        <row r="127">
          <cell r="B127">
            <v>82609</v>
          </cell>
          <cell r="C127">
            <v>4398</v>
          </cell>
          <cell r="D127">
            <v>327</v>
          </cell>
          <cell r="E127">
            <v>1586</v>
          </cell>
          <cell r="F127">
            <v>126</v>
          </cell>
          <cell r="G127">
            <v>13</v>
          </cell>
          <cell r="H127">
            <v>6449</v>
          </cell>
          <cell r="I127">
            <v>89058</v>
          </cell>
          <cell r="J127">
            <v>1569</v>
          </cell>
          <cell r="K127">
            <v>687</v>
          </cell>
          <cell r="L127">
            <v>2256</v>
          </cell>
          <cell r="M127">
            <v>91315</v>
          </cell>
          <cell r="N127">
            <v>9273</v>
          </cell>
          <cell r="O127">
            <v>20942</v>
          </cell>
          <cell r="P127">
            <v>6641</v>
          </cell>
          <cell r="Q127">
            <v>2959</v>
          </cell>
          <cell r="R127">
            <v>39816</v>
          </cell>
          <cell r="S127">
            <v>39816</v>
          </cell>
          <cell r="T127">
            <v>12685</v>
          </cell>
          <cell r="U127">
            <v>312</v>
          </cell>
          <cell r="V127">
            <v>12997</v>
          </cell>
          <cell r="W127">
            <v>2352</v>
          </cell>
          <cell r="X127">
            <v>249</v>
          </cell>
          <cell r="Y127">
            <v>1749</v>
          </cell>
          <cell r="Z127">
            <v>17346</v>
          </cell>
          <cell r="AA127">
            <v>57163</v>
          </cell>
          <cell r="AB127">
            <v>34152</v>
          </cell>
          <cell r="AC127">
            <v>-4026</v>
          </cell>
          <cell r="AD127">
            <v>38178</v>
          </cell>
          <cell r="AE127">
            <v>91315</v>
          </cell>
          <cell r="AF127">
            <v>82486</v>
          </cell>
          <cell r="AG127">
            <v>4417</v>
          </cell>
          <cell r="AH127">
            <v>326</v>
          </cell>
          <cell r="AI127">
            <v>1746</v>
          </cell>
          <cell r="AJ127">
            <v>125</v>
          </cell>
          <cell r="AK127">
            <v>12</v>
          </cell>
          <cell r="AL127">
            <v>6627</v>
          </cell>
          <cell r="AM127">
            <v>89112</v>
          </cell>
          <cell r="AN127">
            <v>1561</v>
          </cell>
          <cell r="AO127">
            <v>631</v>
          </cell>
          <cell r="AP127">
            <v>2192</v>
          </cell>
          <cell r="AQ127">
            <v>91304</v>
          </cell>
          <cell r="AR127">
            <v>9251</v>
          </cell>
          <cell r="AS127">
            <v>20830</v>
          </cell>
          <cell r="AT127">
            <v>5943</v>
          </cell>
          <cell r="AU127">
            <v>2858</v>
          </cell>
          <cell r="AV127">
            <v>38882</v>
          </cell>
          <cell r="AW127">
            <v>38882</v>
          </cell>
          <cell r="AX127">
            <v>12427</v>
          </cell>
          <cell r="AY127">
            <v>312</v>
          </cell>
          <cell r="AZ127">
            <v>12739</v>
          </cell>
          <cell r="BA127">
            <v>2352</v>
          </cell>
          <cell r="BB127">
            <v>257</v>
          </cell>
          <cell r="BC127">
            <v>1709</v>
          </cell>
          <cell r="BD127">
            <v>17057</v>
          </cell>
          <cell r="BE127">
            <v>55939</v>
          </cell>
          <cell r="BF127">
            <v>35365</v>
          </cell>
          <cell r="BG127">
            <v>-2836</v>
          </cell>
          <cell r="BH127">
            <v>38201</v>
          </cell>
          <cell r="BI127">
            <v>91304</v>
          </cell>
          <cell r="BJ127">
            <v>86034</v>
          </cell>
          <cell r="BK127">
            <v>4417</v>
          </cell>
          <cell r="BL127">
            <v>251</v>
          </cell>
          <cell r="BM127">
            <v>1746</v>
          </cell>
          <cell r="BN127">
            <v>125</v>
          </cell>
          <cell r="BO127">
            <v>14</v>
          </cell>
          <cell r="BP127">
            <v>6553</v>
          </cell>
          <cell r="BQ127">
            <v>92587</v>
          </cell>
          <cell r="BR127">
            <v>1549</v>
          </cell>
          <cell r="BS127">
            <v>644</v>
          </cell>
          <cell r="BT127">
            <v>2194</v>
          </cell>
          <cell r="BU127">
            <v>94780</v>
          </cell>
          <cell r="BV127">
            <v>9239</v>
          </cell>
          <cell r="BW127">
            <v>33241</v>
          </cell>
          <cell r="BX127">
            <v>6446</v>
          </cell>
          <cell r="BY127">
            <v>2907</v>
          </cell>
          <cell r="BZ127">
            <v>51833</v>
          </cell>
          <cell r="CA127">
            <v>51833</v>
          </cell>
          <cell r="CB127">
            <v>13244</v>
          </cell>
          <cell r="CC127">
            <v>309</v>
          </cell>
          <cell r="CD127">
            <v>13553</v>
          </cell>
          <cell r="CE127">
            <v>2352</v>
          </cell>
          <cell r="CF127">
            <v>247</v>
          </cell>
          <cell r="CG127">
            <v>1531</v>
          </cell>
          <cell r="CH127">
            <v>17683</v>
          </cell>
          <cell r="CI127">
            <v>69516</v>
          </cell>
          <cell r="CJ127">
            <v>25264</v>
          </cell>
          <cell r="CK127">
            <v>-12937</v>
          </cell>
          <cell r="CL127">
            <v>38201</v>
          </cell>
          <cell r="CM127">
            <v>94780</v>
          </cell>
        </row>
        <row r="128">
          <cell r="B128">
            <v>82359</v>
          </cell>
          <cell r="C128">
            <v>4451</v>
          </cell>
          <cell r="D128">
            <v>341</v>
          </cell>
          <cell r="E128">
            <v>1491</v>
          </cell>
          <cell r="F128">
            <v>125</v>
          </cell>
          <cell r="G128">
            <v>11</v>
          </cell>
          <cell r="H128">
            <v>6419</v>
          </cell>
          <cell r="I128">
            <v>88777</v>
          </cell>
          <cell r="J128">
            <v>1603</v>
          </cell>
          <cell r="K128">
            <v>800</v>
          </cell>
          <cell r="L128">
            <v>2403</v>
          </cell>
          <cell r="M128">
            <v>91180</v>
          </cell>
          <cell r="N128">
            <v>9292</v>
          </cell>
          <cell r="O128">
            <v>20834</v>
          </cell>
          <cell r="P128">
            <v>7326</v>
          </cell>
          <cell r="Q128">
            <v>2793</v>
          </cell>
          <cell r="R128">
            <v>40246</v>
          </cell>
          <cell r="S128">
            <v>40246</v>
          </cell>
          <cell r="T128">
            <v>12521</v>
          </cell>
          <cell r="U128">
            <v>315</v>
          </cell>
          <cell r="V128">
            <v>12836</v>
          </cell>
          <cell r="W128">
            <v>2381</v>
          </cell>
          <cell r="X128">
            <v>241</v>
          </cell>
          <cell r="Y128">
            <v>1760</v>
          </cell>
          <cell r="Z128">
            <v>17219</v>
          </cell>
          <cell r="AA128">
            <v>57466</v>
          </cell>
          <cell r="AB128">
            <v>33715</v>
          </cell>
          <cell r="AC128">
            <v>-4867</v>
          </cell>
          <cell r="AD128">
            <v>38582</v>
          </cell>
          <cell r="AE128">
            <v>91180</v>
          </cell>
          <cell r="AF128">
            <v>83010</v>
          </cell>
          <cell r="AG128">
            <v>4451</v>
          </cell>
          <cell r="AH128">
            <v>335</v>
          </cell>
          <cell r="AI128">
            <v>1427</v>
          </cell>
          <cell r="AJ128">
            <v>125</v>
          </cell>
          <cell r="AK128">
            <v>11</v>
          </cell>
          <cell r="AL128">
            <v>6349</v>
          </cell>
          <cell r="AM128">
            <v>89359</v>
          </cell>
          <cell r="AN128">
            <v>1611</v>
          </cell>
          <cell r="AO128">
            <v>887</v>
          </cell>
          <cell r="AP128">
            <v>2498</v>
          </cell>
          <cell r="AQ128">
            <v>91857</v>
          </cell>
          <cell r="AR128">
            <v>9323</v>
          </cell>
          <cell r="AS128">
            <v>20822</v>
          </cell>
          <cell r="AT128">
            <v>8297</v>
          </cell>
          <cell r="AU128">
            <v>2837</v>
          </cell>
          <cell r="AV128">
            <v>41280</v>
          </cell>
          <cell r="AW128">
            <v>41280</v>
          </cell>
          <cell r="AX128">
            <v>12924</v>
          </cell>
          <cell r="AY128">
            <v>313</v>
          </cell>
          <cell r="AZ128">
            <v>13237</v>
          </cell>
          <cell r="BA128">
            <v>2382</v>
          </cell>
          <cell r="BB128">
            <v>229</v>
          </cell>
          <cell r="BC128">
            <v>1825</v>
          </cell>
          <cell r="BD128">
            <v>17673</v>
          </cell>
          <cell r="BE128">
            <v>58953</v>
          </cell>
          <cell r="BF128">
            <v>32904</v>
          </cell>
          <cell r="BG128">
            <v>-5676</v>
          </cell>
          <cell r="BH128">
            <v>38581</v>
          </cell>
          <cell r="BI128">
            <v>91857</v>
          </cell>
          <cell r="BJ128">
            <v>88931</v>
          </cell>
          <cell r="BK128">
            <v>4445</v>
          </cell>
          <cell r="BL128">
            <v>389</v>
          </cell>
          <cell r="BM128">
            <v>1427</v>
          </cell>
          <cell r="BN128">
            <v>125</v>
          </cell>
          <cell r="BO128">
            <v>10</v>
          </cell>
          <cell r="BP128">
            <v>6397</v>
          </cell>
          <cell r="BQ128">
            <v>95328</v>
          </cell>
          <cell r="BR128">
            <v>1622</v>
          </cell>
          <cell r="BS128">
            <v>758</v>
          </cell>
          <cell r="BT128">
            <v>2381</v>
          </cell>
          <cell r="BU128">
            <v>97709</v>
          </cell>
          <cell r="BV128">
            <v>9313</v>
          </cell>
          <cell r="BW128">
            <v>9530</v>
          </cell>
          <cell r="BX128">
            <v>9106</v>
          </cell>
          <cell r="BY128">
            <v>2908</v>
          </cell>
          <cell r="BZ128">
            <v>30857</v>
          </cell>
          <cell r="CA128">
            <v>30857</v>
          </cell>
          <cell r="CB128">
            <v>14479</v>
          </cell>
          <cell r="CC128">
            <v>317</v>
          </cell>
          <cell r="CD128">
            <v>14796</v>
          </cell>
          <cell r="CE128">
            <v>2382</v>
          </cell>
          <cell r="CF128">
            <v>237</v>
          </cell>
          <cell r="CG128">
            <v>1800</v>
          </cell>
          <cell r="CH128">
            <v>19215</v>
          </cell>
          <cell r="CI128">
            <v>50072</v>
          </cell>
          <cell r="CJ128">
            <v>47637</v>
          </cell>
          <cell r="CK128">
            <v>9056</v>
          </cell>
          <cell r="CL128">
            <v>38581</v>
          </cell>
          <cell r="CM128">
            <v>97709</v>
          </cell>
        </row>
      </sheetData>
      <sheetData sheetId="19"/>
      <sheetData sheetId="20"/>
      <sheetData sheetId="21">
        <row r="13">
          <cell r="C13">
            <v>1328.1</v>
          </cell>
        </row>
      </sheetData>
      <sheetData sheetId="22"/>
      <sheetData sheetId="23"/>
      <sheetData sheetId="24">
        <row r="13">
          <cell r="C13">
            <v>590</v>
          </cell>
        </row>
      </sheetData>
      <sheetData sheetId="25">
        <row r="13">
          <cell r="C13">
            <v>56.8</v>
          </cell>
        </row>
      </sheetData>
      <sheetData sheetId="26">
        <row r="13">
          <cell r="C13">
            <v>1014</v>
          </cell>
        </row>
      </sheetData>
      <sheetData sheetId="27"/>
      <sheetData sheetId="28"/>
      <sheetData sheetId="29">
        <row r="14">
          <cell r="B14">
            <v>0</v>
          </cell>
        </row>
      </sheetData>
      <sheetData sheetId="30">
        <row r="14">
          <cell r="B14">
            <v>0</v>
          </cell>
        </row>
      </sheetData>
      <sheetData sheetId="31"/>
      <sheetData sheetId="32"/>
      <sheetData sheetId="33">
        <row r="13">
          <cell r="B13">
            <v>8274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A12" t="str">
            <v>European Union (current composition)</v>
          </cell>
        </row>
      </sheetData>
      <sheetData sheetId="48">
        <row r="11">
          <cell r="A11" t="str">
            <v>GEO/TIME</v>
          </cell>
        </row>
      </sheetData>
      <sheetData sheetId="49">
        <row r="12">
          <cell r="A12" t="str">
            <v>European Union (current composition)</v>
          </cell>
        </row>
      </sheetData>
      <sheetData sheetId="50">
        <row r="12">
          <cell r="A12" t="str">
            <v>European Union (current composition)</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78">
          <cell r="AM78">
            <v>20941.8</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F1.1"/>
      <sheetName val="AF1.2"/>
      <sheetName val="AF1.3"/>
      <sheetName val="AF1.4"/>
      <sheetName val="AF1.5"/>
      <sheetName val="AF1.6"/>
      <sheetName val="AF1.7"/>
      <sheetName val="AF1.8"/>
      <sheetName val="AF1.9"/>
      <sheetName val="AF1.10"/>
      <sheetName val="AF1.11"/>
      <sheetName val="AF1.12"/>
      <sheetName val="AF1.13"/>
      <sheetName val="DataAF1"/>
      <sheetName val="DataAF1(dec)"/>
      <sheetName val="AF2.1"/>
      <sheetName val="AF2.2"/>
      <sheetName val="AF2.3"/>
      <sheetName val="AF2.4"/>
      <sheetName val="AF2.5"/>
      <sheetName val="AF2.6"/>
      <sheetName val="AF2.7"/>
      <sheetName val="AF2.8"/>
      <sheetName val="AF2.9"/>
      <sheetName val="AF2.10"/>
      <sheetName val="AF2.11"/>
      <sheetName val="AF2.12"/>
      <sheetName val="AF2.13"/>
      <sheetName val="AF2.14"/>
      <sheetName val="DataAF2"/>
      <sheetName val="DataAF2(dec)"/>
      <sheetName val="DataAF2b"/>
      <sheetName val="DataAF2c"/>
      <sheetName val="DataAF2d"/>
      <sheetName val="DataAF3"/>
      <sheetName val="AF4.1"/>
      <sheetName val="AF4.2"/>
      <sheetName val="AF4.3"/>
      <sheetName val="AF4.4"/>
      <sheetName val="AF4.5"/>
      <sheetName val="AF4.6"/>
      <sheetName val="AF4.7"/>
      <sheetName val="DataAF4"/>
      <sheetName val="DataAF4.7"/>
      <sheetName val="AF5.1"/>
      <sheetName val="AF5.2"/>
      <sheetName val="DataAF5"/>
      <sheetName val="AF7.1"/>
      <sheetName val="AF7.2"/>
      <sheetName val="AF7.3"/>
      <sheetName val="DataAF7"/>
      <sheetName val="AF8.1"/>
      <sheetName val="AF8.3"/>
      <sheetName val="AF8.4"/>
      <sheetName val="DataAF8.1"/>
      <sheetName val="DataAF8.3"/>
      <sheetName val="AF9.1"/>
      <sheetName val="AF9.2"/>
      <sheetName val="DataAF9"/>
      <sheetName val="RawSources"/>
      <sheetName val="GovExpenditureByFunction"/>
      <sheetName val="PrisonPop"/>
      <sheetName val="ForSlides"/>
      <sheetName val="AF1.10(slides)"/>
      <sheetName val="AF1.11(slides)"/>
      <sheetName val="AF2.8(slides)"/>
      <sheetName val="AF4.7(slides)"/>
      <sheetName val="AF7.2(slides)"/>
      <sheetName val="AF2.6(sli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
          <cell r="D6">
            <v>6.3840228934002582E-2</v>
          </cell>
          <cell r="AL6">
            <v>6.3840228934002582E-2</v>
          </cell>
        </row>
        <row r="7">
          <cell r="D7">
            <v>5.8233752526736314E-2</v>
          </cell>
          <cell r="AL7">
            <v>5.8233752526736307E-2</v>
          </cell>
        </row>
        <row r="8">
          <cell r="D8">
            <v>5.6428621504436838E-2</v>
          </cell>
          <cell r="AL8">
            <v>5.6428621504436845E-2</v>
          </cell>
        </row>
        <row r="9">
          <cell r="D9">
            <v>6.470739372881372E-2</v>
          </cell>
          <cell r="AL9">
            <v>6.470739372881372E-2</v>
          </cell>
        </row>
        <row r="10">
          <cell r="D10">
            <v>6.9239172228521759E-2</v>
          </cell>
          <cell r="AL10">
            <v>6.9239172228521759E-2</v>
          </cell>
        </row>
        <row r="11">
          <cell r="D11">
            <v>7.338276391992038E-2</v>
          </cell>
          <cell r="AL11">
            <v>7.338276391992038E-2</v>
          </cell>
        </row>
        <row r="12">
          <cell r="D12">
            <v>7.6620063724249413E-2</v>
          </cell>
          <cell r="AL12">
            <v>7.6620063724249413E-2</v>
          </cell>
        </row>
        <row r="13">
          <cell r="D13">
            <v>7.6787367941755003E-2</v>
          </cell>
          <cell r="AL13">
            <v>7.6787367941755003E-2</v>
          </cell>
        </row>
        <row r="14">
          <cell r="D14">
            <v>7.3093747808660736E-2</v>
          </cell>
          <cell r="AL14">
            <v>7.3093747808660736E-2</v>
          </cell>
        </row>
        <row r="15">
          <cell r="D15">
            <v>6.8333943254132945E-2</v>
          </cell>
          <cell r="AL15">
            <v>6.8333943254132945E-2</v>
          </cell>
        </row>
        <row r="16">
          <cell r="D16">
            <v>6.7703238421291306E-2</v>
          </cell>
          <cell r="AL16">
            <v>6.7703238421291306E-2</v>
          </cell>
        </row>
        <row r="17">
          <cell r="D17">
            <v>6.6125557752132941E-2</v>
          </cell>
          <cell r="AL17">
            <v>6.6125557752132941E-2</v>
          </cell>
        </row>
        <row r="18">
          <cell r="D18">
            <v>6.7266703643475825E-2</v>
          </cell>
          <cell r="AL18">
            <v>6.7266703643475825E-2</v>
          </cell>
        </row>
        <row r="19">
          <cell r="D19">
            <v>7.1389751163596998E-2</v>
          </cell>
          <cell r="AL19">
            <v>7.1389751163596998E-2</v>
          </cell>
        </row>
        <row r="20">
          <cell r="D20">
            <v>6.9164836911922364E-2</v>
          </cell>
          <cell r="AL20">
            <v>6.9164836911922364E-2</v>
          </cell>
        </row>
        <row r="21">
          <cell r="D21">
            <v>6.8005887283088637E-2</v>
          </cell>
          <cell r="AL21">
            <v>6.8005887283088637E-2</v>
          </cell>
        </row>
        <row r="22">
          <cell r="D22">
            <v>7.1181702371123909E-2</v>
          </cell>
          <cell r="AL22">
            <v>7.1181702371123909E-2</v>
          </cell>
        </row>
        <row r="23">
          <cell r="D23">
            <v>7.6974211281769858E-2</v>
          </cell>
          <cell r="AL23">
            <v>7.6974211281769858E-2</v>
          </cell>
        </row>
        <row r="24">
          <cell r="D24">
            <v>8.8070525174755637E-2</v>
          </cell>
          <cell r="AL24">
            <v>8.8070525174755637E-2</v>
          </cell>
        </row>
        <row r="25">
          <cell r="D25">
            <v>0.11680219544214195</v>
          </cell>
          <cell r="AL25">
            <v>0.11680219544214195</v>
          </cell>
        </row>
        <row r="26">
          <cell r="D26">
            <v>0.13933183955439032</v>
          </cell>
          <cell r="AL26">
            <v>0.13933183955439032</v>
          </cell>
        </row>
        <row r="27">
          <cell r="D27">
            <v>0.13997775784948885</v>
          </cell>
          <cell r="AL27">
            <v>0.13997775784948885</v>
          </cell>
        </row>
        <row r="28">
          <cell r="D28">
            <v>0.12931935716401338</v>
          </cell>
          <cell r="AL28">
            <v>0.12931935716401338</v>
          </cell>
        </row>
        <row r="29">
          <cell r="D29">
            <v>0.13139311328947884</v>
          </cell>
          <cell r="AL29">
            <v>0.13139311328947884</v>
          </cell>
        </row>
        <row r="30">
          <cell r="D30">
            <v>0.14571387909714428</v>
          </cell>
          <cell r="AL30">
            <v>0.14571387909714428</v>
          </cell>
        </row>
        <row r="31">
          <cell r="D31">
            <v>0.15820578411824998</v>
          </cell>
          <cell r="AL31">
            <v>0.15820578411824998</v>
          </cell>
        </row>
        <row r="32">
          <cell r="D32">
            <v>0.15583025415189172</v>
          </cell>
          <cell r="AL32">
            <v>0.15699981018230313</v>
          </cell>
        </row>
        <row r="33">
          <cell r="D33">
            <v>0.15540812742723425</v>
          </cell>
          <cell r="AL33">
            <v>0.15751884570450905</v>
          </cell>
        </row>
        <row r="34">
          <cell r="D34">
            <v>0.14881655559996701</v>
          </cell>
          <cell r="AL34">
            <v>0.15121935102175635</v>
          </cell>
        </row>
        <row r="35">
          <cell r="D35">
            <v>0.12595400732283996</v>
          </cell>
          <cell r="AL35">
            <v>0.12822920977735006</v>
          </cell>
        </row>
        <row r="36">
          <cell r="D36">
            <v>0.16705106625879937</v>
          </cell>
          <cell r="AL36">
            <v>0.1692464257788549</v>
          </cell>
        </row>
        <row r="37">
          <cell r="D37">
            <v>0.1738307148808243</v>
          </cell>
          <cell r="AL37">
            <v>0.17619511919328948</v>
          </cell>
        </row>
        <row r="38">
          <cell r="D38">
            <v>0.18882522666908644</v>
          </cell>
          <cell r="AL38">
            <v>0.19155058511227985</v>
          </cell>
        </row>
        <row r="39">
          <cell r="D39">
            <v>0.19608892134589986</v>
          </cell>
          <cell r="AL39">
            <v>0.19927792760272048</v>
          </cell>
        </row>
        <row r="40">
          <cell r="D40">
            <v>0.19772630364509142</v>
          </cell>
          <cell r="AL40">
            <v>0.20102828743409323</v>
          </cell>
        </row>
        <row r="41">
          <cell r="D41">
            <v>0.17723369360463073</v>
          </cell>
          <cell r="AL41">
            <v>0.18061668489007016</v>
          </cell>
        </row>
        <row r="42">
          <cell r="D42">
            <v>0.17710922242929242</v>
          </cell>
          <cell r="AL42">
            <v>0.18125107899674753</v>
          </cell>
        </row>
        <row r="43">
          <cell r="D43">
            <v>0.18372468900088271</v>
          </cell>
          <cell r="AL43">
            <v>0.18868895610117731</v>
          </cell>
        </row>
        <row r="44">
          <cell r="D44">
            <v>0.19533760689861085</v>
          </cell>
          <cell r="AL44">
            <v>0.2008477775056097</v>
          </cell>
        </row>
        <row r="45">
          <cell r="D45">
            <v>0.20446063627722205</v>
          </cell>
          <cell r="AL45">
            <v>0.21016187516743032</v>
          </cell>
        </row>
        <row r="46">
          <cell r="D46">
            <v>0.20485839353997859</v>
          </cell>
          <cell r="AL46">
            <v>0.21106667052844422</v>
          </cell>
        </row>
        <row r="47">
          <cell r="D47">
            <v>0.19704913771415181</v>
          </cell>
          <cell r="AL47">
            <v>0.20391409375422831</v>
          </cell>
        </row>
        <row r="48">
          <cell r="D48">
            <v>0.20142793125821165</v>
          </cell>
          <cell r="AL48">
            <v>0.20882308127697363</v>
          </cell>
        </row>
        <row r="49">
          <cell r="D49">
            <v>0.20674749953953994</v>
          </cell>
          <cell r="AL49">
            <v>0.21503587609582978</v>
          </cell>
        </row>
        <row r="50">
          <cell r="D50">
            <v>0.21110018519606752</v>
          </cell>
          <cell r="AL50">
            <v>0.220401215372688</v>
          </cell>
        </row>
        <row r="51">
          <cell r="D51">
            <v>0.20939191454363074</v>
          </cell>
          <cell r="AL51">
            <v>0.21962726122630166</v>
          </cell>
        </row>
        <row r="52">
          <cell r="D52">
            <v>0.21897302965823895</v>
          </cell>
          <cell r="AL52">
            <v>0.2293455748913604</v>
          </cell>
        </row>
        <row r="53">
          <cell r="D53">
            <v>0.22903969620016867</v>
          </cell>
          <cell r="AL53">
            <v>0.23996870828053377</v>
          </cell>
        </row>
        <row r="54">
          <cell r="D54">
            <v>0.22896879352479607</v>
          </cell>
          <cell r="AL54">
            <v>0.24072135471508269</v>
          </cell>
        </row>
        <row r="55">
          <cell r="D55">
            <v>0.24107310069269944</v>
          </cell>
          <cell r="AL55">
            <v>0.25334422272825169</v>
          </cell>
        </row>
        <row r="56">
          <cell r="D56">
            <v>0.23760213300218139</v>
          </cell>
          <cell r="AL56">
            <v>0.25028814628372026</v>
          </cell>
        </row>
        <row r="57">
          <cell r="D57">
            <v>0.23419845030468703</v>
          </cell>
          <cell r="AL57">
            <v>0.24774247860124621</v>
          </cell>
        </row>
        <row r="58">
          <cell r="D58">
            <v>0.23797144125404385</v>
          </cell>
          <cell r="AL58">
            <v>0.25206043804234524</v>
          </cell>
        </row>
        <row r="59">
          <cell r="D59">
            <v>0.24175932566617317</v>
          </cell>
          <cell r="AL59">
            <v>0.25575007196791788</v>
          </cell>
        </row>
        <row r="60">
          <cell r="D60">
            <v>0.24353970288428539</v>
          </cell>
          <cell r="AL60">
            <v>0.25757498460264916</v>
          </cell>
        </row>
        <row r="61">
          <cell r="D61">
            <v>0.25659446349642639</v>
          </cell>
          <cell r="AL61">
            <v>0.27203403320771474</v>
          </cell>
        </row>
        <row r="62">
          <cell r="D62">
            <v>0.27265340878553068</v>
          </cell>
          <cell r="AL62">
            <v>0.28937296147134395</v>
          </cell>
        </row>
        <row r="63">
          <cell r="D63">
            <v>0.26655500040525304</v>
          </cell>
          <cell r="AL63">
            <v>0.28596871798804457</v>
          </cell>
        </row>
        <row r="64">
          <cell r="D64">
            <v>0.26078478812656508</v>
          </cell>
          <cell r="AL64">
            <v>0.28114578681332164</v>
          </cell>
        </row>
        <row r="65">
          <cell r="D65">
            <v>0.27139959108302519</v>
          </cell>
          <cell r="AL65">
            <v>0.29332262627398842</v>
          </cell>
        </row>
        <row r="66">
          <cell r="D66">
            <v>0.2779288919264718</v>
          </cell>
          <cell r="AL66">
            <v>0.30012689484106214</v>
          </cell>
        </row>
        <row r="67">
          <cell r="D67">
            <v>0.28572677333073987</v>
          </cell>
          <cell r="AL67">
            <v>0.30939699361436307</v>
          </cell>
        </row>
        <row r="68">
          <cell r="D68">
            <v>0.27175359590214504</v>
          </cell>
          <cell r="AL68">
            <v>0.29837592739927032</v>
          </cell>
        </row>
        <row r="69">
          <cell r="D69">
            <v>0.27961157615860843</v>
          </cell>
          <cell r="AL69">
            <v>0.30970791934041753</v>
          </cell>
        </row>
        <row r="70">
          <cell r="D70">
            <v>0.28093138012383811</v>
          </cell>
          <cell r="AL70">
            <v>0.31372068136203435</v>
          </cell>
        </row>
        <row r="71">
          <cell r="D71">
            <v>0.28607992272795324</v>
          </cell>
          <cell r="AL71">
            <v>0.32059923982966787</v>
          </cell>
        </row>
        <row r="72">
          <cell r="D72">
            <v>0.2896905207390893</v>
          </cell>
          <cell r="AL72">
            <v>0.32535816229578401</v>
          </cell>
        </row>
        <row r="73">
          <cell r="D73">
            <v>0.29027155825646672</v>
          </cell>
          <cell r="AL73">
            <v>0.32823334954240907</v>
          </cell>
        </row>
        <row r="74">
          <cell r="D74">
            <v>0.3029903605545573</v>
          </cell>
          <cell r="AL74">
            <v>0.34295413338261987</v>
          </cell>
        </row>
        <row r="75">
          <cell r="D75">
            <v>0.29373534295443426</v>
          </cell>
          <cell r="AL75">
            <v>0.33794953247339043</v>
          </cell>
        </row>
        <row r="76">
          <cell r="D76">
            <v>0.28895232869895765</v>
          </cell>
          <cell r="AL76">
            <v>0.33483847541045375</v>
          </cell>
        </row>
        <row r="77">
          <cell r="D77">
            <v>0.29079785077056952</v>
          </cell>
          <cell r="AL77">
            <v>0.33633641982072598</v>
          </cell>
        </row>
        <row r="78">
          <cell r="D78">
            <v>0.29320689351661822</v>
          </cell>
          <cell r="AL78">
            <v>0.33993448683600042</v>
          </cell>
        </row>
        <row r="79">
          <cell r="D79">
            <v>0.29073084174043601</v>
          </cell>
          <cell r="AL79">
            <v>0.33837582594140286</v>
          </cell>
        </row>
        <row r="80">
          <cell r="D80">
            <v>0.29696413456157</v>
          </cell>
          <cell r="AL80">
            <v>0.34555139785073707</v>
          </cell>
        </row>
        <row r="81">
          <cell r="D81">
            <v>0.29668783436602369</v>
          </cell>
          <cell r="AL81">
            <v>0.35040333078096636</v>
          </cell>
        </row>
        <row r="82">
          <cell r="D82">
            <v>0.30145282067686568</v>
          </cell>
          <cell r="AL82">
            <v>0.3598505144477061</v>
          </cell>
        </row>
        <row r="83">
          <cell r="D83">
            <v>0.30172954197846297</v>
          </cell>
          <cell r="AL83">
            <v>0.36511367752461865</v>
          </cell>
        </row>
        <row r="84">
          <cell r="D84">
            <v>0.30202491771024836</v>
          </cell>
          <cell r="AL84">
            <v>0.3690432041341925</v>
          </cell>
        </row>
        <row r="85">
          <cell r="D85">
            <v>0.30011281977984405</v>
          </cell>
          <cell r="AL85">
            <v>0.36965882256571997</v>
          </cell>
        </row>
        <row r="86">
          <cell r="D86">
            <v>0.30023831686480074</v>
          </cell>
          <cell r="AL86">
            <v>0.37134930703674207</v>
          </cell>
        </row>
        <row r="87">
          <cell r="D87">
            <v>0.30227342685421937</v>
          </cell>
          <cell r="AL87">
            <v>0.37206616453146257</v>
          </cell>
        </row>
        <row r="88">
          <cell r="D88">
            <v>0.30291741697239799</v>
          </cell>
          <cell r="AL88">
            <v>0.37366280055884971</v>
          </cell>
        </row>
        <row r="89">
          <cell r="D89">
            <v>0.30333077208506842</v>
          </cell>
          <cell r="AL89">
            <v>0.37470309901857229</v>
          </cell>
        </row>
        <row r="90">
          <cell r="D90">
            <v>0.30450290114696416</v>
          </cell>
          <cell r="AL90">
            <v>0.37514702675540379</v>
          </cell>
        </row>
        <row r="91">
          <cell r="D91">
            <v>0.3010147505097418</v>
          </cell>
          <cell r="AL91">
            <v>0.37234136730620299</v>
          </cell>
        </row>
        <row r="92">
          <cell r="D92">
            <v>0.29929453928533389</v>
          </cell>
          <cell r="AL92">
            <v>0.37320127415913967</v>
          </cell>
        </row>
        <row r="93">
          <cell r="D93">
            <v>0.29858255129104444</v>
          </cell>
          <cell r="AL93">
            <v>0.37505727198149225</v>
          </cell>
        </row>
        <row r="94">
          <cell r="D94">
            <v>0.29426792032514204</v>
          </cell>
          <cell r="AL94">
            <v>0.37407349960127356</v>
          </cell>
        </row>
        <row r="95">
          <cell r="D95">
            <v>0.27663393843732786</v>
          </cell>
          <cell r="AL95">
            <v>0.36304375845793169</v>
          </cell>
        </row>
        <row r="96">
          <cell r="D96">
            <v>0.27221903838446088</v>
          </cell>
          <cell r="AL96">
            <v>0.36319550644663817</v>
          </cell>
        </row>
        <row r="97">
          <cell r="D97">
            <v>0.27300193802095657</v>
          </cell>
          <cell r="AL97">
            <v>0.36577412923766034</v>
          </cell>
        </row>
        <row r="98">
          <cell r="D98">
            <v>0.28155841497533113</v>
          </cell>
          <cell r="AL98">
            <v>0.37600148086878543</v>
          </cell>
        </row>
        <row r="99">
          <cell r="D99">
            <v>0.28635011968484325</v>
          </cell>
          <cell r="AL99">
            <v>0.38119900221959718</v>
          </cell>
        </row>
        <row r="100">
          <cell r="D100">
            <v>0.2884633240324368</v>
          </cell>
          <cell r="AL100">
            <v>0.38496938617525522</v>
          </cell>
        </row>
        <row r="101">
          <cell r="D101">
            <v>0.28544527747315734</v>
          </cell>
          <cell r="AL101">
            <v>0.38395041767502713</v>
          </cell>
        </row>
        <row r="102">
          <cell r="D102">
            <v>0.26027516612368645</v>
          </cell>
          <cell r="AL102">
            <v>0.3635424140285759</v>
          </cell>
        </row>
        <row r="103">
          <cell r="D103">
            <v>0.26432173250975749</v>
          </cell>
          <cell r="AL103">
            <v>0.36819612573889682</v>
          </cell>
        </row>
        <row r="104">
          <cell r="D104">
            <v>0.26377266612990885</v>
          </cell>
          <cell r="AL104">
            <v>0.36707552439954194</v>
          </cell>
        </row>
        <row r="105">
          <cell r="D105">
            <v>0.26002475559296995</v>
          </cell>
          <cell r="AL105">
            <v>0.36365844245775686</v>
          </cell>
        </row>
        <row r="106">
          <cell r="D106">
            <v>0.28009485642128457</v>
          </cell>
          <cell r="AL106">
            <v>0.38156638402361742</v>
          </cell>
        </row>
        <row r="107">
          <cell r="D107">
            <v>0.28209077418211664</v>
          </cell>
          <cell r="AL107">
            <v>0.38558265613264059</v>
          </cell>
        </row>
        <row r="108">
          <cell r="D108">
            <v>0.28390006546641366</v>
          </cell>
          <cell r="AL108">
            <v>0.39067868260192901</v>
          </cell>
        </row>
        <row r="109">
          <cell r="D109">
            <v>0.28439101512531406</v>
          </cell>
          <cell r="AL109">
            <v>0.39461518414322139</v>
          </cell>
        </row>
        <row r="110">
          <cell r="D110">
            <v>0.27734815234263066</v>
          </cell>
          <cell r="AL110">
            <v>0.38752544113992565</v>
          </cell>
        </row>
        <row r="111">
          <cell r="D111">
            <v>0.26667398322177382</v>
          </cell>
          <cell r="AL111">
            <v>0.37688062069239869</v>
          </cell>
        </row>
      </sheetData>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refreshError="1"/>
      <sheetData sheetId="48" refreshError="1"/>
      <sheetData sheetId="49" refreshError="1"/>
      <sheetData sheetId="50"/>
      <sheetData sheetId="51" refreshError="1"/>
      <sheetData sheetId="52" refreshError="1"/>
      <sheetData sheetId="53" refreshError="1"/>
      <sheetData sheetId="54"/>
      <sheetData sheetId="55"/>
      <sheetData sheetId="56" refreshError="1"/>
      <sheetData sheetId="57" refreshError="1"/>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adMe"/>
      <sheetName val="TA1"/>
      <sheetName val="TA2"/>
      <sheetName val="TA3"/>
      <sheetName val="TA4"/>
      <sheetName val="TA5"/>
      <sheetName val="TA6"/>
      <sheetName val="TB1"/>
      <sheetName val="TB2"/>
      <sheetName val="TB3"/>
      <sheetName val="TB4"/>
      <sheetName val="TB5"/>
      <sheetName val="FB5"/>
      <sheetName val="TC1(1950)"/>
      <sheetName val="TC2(1962)"/>
      <sheetName val="TC3(1970)"/>
      <sheetName val="TC4(1980)"/>
      <sheetName val="TC5(1990)"/>
      <sheetName val="TC6(2000)"/>
      <sheetName val="TC7(2010)"/>
      <sheetName val="TC8(2018)"/>
      <sheetName val="TD1"/>
      <sheetName val="TD2"/>
      <sheetName val="TD3"/>
      <sheetName val="TD4"/>
      <sheetName val="TD5"/>
      <sheetName val="CbC2016"/>
      <sheetName val="StataOutput"/>
      <sheetName val="taxrates_wide"/>
      <sheetName val="taxrates_long"/>
      <sheetName val="taxrates_wide_internal"/>
      <sheetName val="taxrates_long_internal"/>
      <sheetName val="top400peinc"/>
      <sheetName val="top400hweal"/>
      <sheetName val="NHE"/>
      <sheetName val="full1962"/>
      <sheetName val="full1970"/>
      <sheetName val="full1980"/>
      <sheetName val="full1990"/>
      <sheetName val="full2000"/>
      <sheetName val="full2010"/>
      <sheetName val="full2018"/>
      <sheetName val="full2018de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ow r="10">
          <cell r="E10">
            <v>0.16131348715689992</v>
          </cell>
        </row>
        <row r="11">
          <cell r="E11">
            <v>0.16122740557075074</v>
          </cell>
        </row>
        <row r="12">
          <cell r="E12">
            <v>0.1731774617945776</v>
          </cell>
        </row>
        <row r="13">
          <cell r="E13">
            <v>0.1630390041221528</v>
          </cell>
        </row>
        <row r="14">
          <cell r="E14">
            <v>0.15719088944806775</v>
          </cell>
        </row>
        <row r="15">
          <cell r="E15">
            <v>0.16229871614670127</v>
          </cell>
        </row>
        <row r="16">
          <cell r="E16">
            <v>0.15844016767717331</v>
          </cell>
        </row>
        <row r="17">
          <cell r="E17">
            <v>0.15644104962517039</v>
          </cell>
        </row>
        <row r="18">
          <cell r="E18">
            <v>0.16207698835006279</v>
          </cell>
        </row>
        <row r="19">
          <cell r="E19">
            <v>0.16068768047349902</v>
          </cell>
        </row>
        <row r="20">
          <cell r="E20">
            <v>0.15783031479137594</v>
          </cell>
        </row>
        <row r="21">
          <cell r="E21">
            <v>0.16798522706188643</v>
          </cell>
        </row>
        <row r="22">
          <cell r="E22">
            <v>0.17360021825980493</v>
          </cell>
        </row>
        <row r="23">
          <cell r="E23">
            <v>0.16843906738931477</v>
          </cell>
        </row>
        <row r="24">
          <cell r="E24">
            <v>0.1669102162126255</v>
          </cell>
        </row>
        <row r="25">
          <cell r="E25">
            <v>0.1710427851742588</v>
          </cell>
        </row>
        <row r="26">
          <cell r="E26">
            <v>0.17157436075034893</v>
          </cell>
        </row>
        <row r="27">
          <cell r="E27">
            <v>0.170839286999562</v>
          </cell>
        </row>
        <row r="28">
          <cell r="E28">
            <v>0.17329678086614908</v>
          </cell>
        </row>
        <row r="29">
          <cell r="E29">
            <v>0.18174158395701523</v>
          </cell>
        </row>
        <row r="30">
          <cell r="E30">
            <v>0.17680176330800748</v>
          </cell>
        </row>
        <row r="31">
          <cell r="E31">
            <v>0.18748943598690182</v>
          </cell>
        </row>
        <row r="32">
          <cell r="E32">
            <v>0.17883026255557991</v>
          </cell>
        </row>
        <row r="33">
          <cell r="E33">
            <v>0.19254752592791796</v>
          </cell>
        </row>
        <row r="34">
          <cell r="E34">
            <v>0.1835698402613285</v>
          </cell>
        </row>
        <row r="35">
          <cell r="E35">
            <v>0.1873043011247208</v>
          </cell>
        </row>
        <row r="36">
          <cell r="E36">
            <v>0.18967258412358592</v>
          </cell>
        </row>
        <row r="37">
          <cell r="E37">
            <v>0.18662472808139266</v>
          </cell>
        </row>
        <row r="38">
          <cell r="E38">
            <v>0.1813175196742928</v>
          </cell>
        </row>
        <row r="39">
          <cell r="E39">
            <v>0.18780749191114149</v>
          </cell>
        </row>
        <row r="40">
          <cell r="E40">
            <v>0.19621369061650018</v>
          </cell>
        </row>
        <row r="41">
          <cell r="E41">
            <v>0.18982713620378525</v>
          </cell>
        </row>
        <row r="42">
          <cell r="E42">
            <v>0.19530691042987267</v>
          </cell>
        </row>
        <row r="43">
          <cell r="E43">
            <v>0.1910121953289213</v>
          </cell>
        </row>
        <row r="44">
          <cell r="E44">
            <v>0.18677777319896283</v>
          </cell>
        </row>
        <row r="45">
          <cell r="E45">
            <v>0.19425038590846752</v>
          </cell>
        </row>
        <row r="46">
          <cell r="E46">
            <v>0.18997022623462401</v>
          </cell>
        </row>
        <row r="47">
          <cell r="E47">
            <v>0.18577974802245747</v>
          </cell>
        </row>
        <row r="48">
          <cell r="E48">
            <v>0.18441687360374887</v>
          </cell>
        </row>
        <row r="49">
          <cell r="E49">
            <v>0.19007782004536136</v>
          </cell>
        </row>
        <row r="50">
          <cell r="E50">
            <v>0.19338629517235173</v>
          </cell>
        </row>
        <row r="51">
          <cell r="E51">
            <v>0.18779721466429866</v>
          </cell>
        </row>
        <row r="52">
          <cell r="E52">
            <v>0.19395584900955154</v>
          </cell>
        </row>
        <row r="53">
          <cell r="E53">
            <v>0.18796006889342695</v>
          </cell>
        </row>
        <row r="54">
          <cell r="E54">
            <v>0.18905527445449424</v>
          </cell>
        </row>
        <row r="55">
          <cell r="E55">
            <v>0.19154243430361276</v>
          </cell>
        </row>
        <row r="56">
          <cell r="E56">
            <v>0.19081331821674813</v>
          </cell>
        </row>
        <row r="57">
          <cell r="E57">
            <v>0.19093732837105473</v>
          </cell>
        </row>
        <row r="58">
          <cell r="E58">
            <v>0.19688074059755276</v>
          </cell>
        </row>
        <row r="59">
          <cell r="E59">
            <v>0.19487955567945237</v>
          </cell>
        </row>
        <row r="60">
          <cell r="E60">
            <v>0.19087107582611421</v>
          </cell>
        </row>
        <row r="61">
          <cell r="E61">
            <v>0.19407375235567875</v>
          </cell>
        </row>
        <row r="62">
          <cell r="E62">
            <v>0.19817359748371222</v>
          </cell>
        </row>
        <row r="63">
          <cell r="E63">
            <v>0.19718528138142011</v>
          </cell>
        </row>
        <row r="64">
          <cell r="E64">
            <v>0.19481387111526843</v>
          </cell>
        </row>
        <row r="65">
          <cell r="E65">
            <v>0.19694957243956979</v>
          </cell>
        </row>
        <row r="66">
          <cell r="E66">
            <v>0.20084074245799519</v>
          </cell>
        </row>
        <row r="67">
          <cell r="E67">
            <v>0.20161152479906352</v>
          </cell>
        </row>
        <row r="68">
          <cell r="E68">
            <v>0.19934529027822198</v>
          </cell>
        </row>
        <row r="69">
          <cell r="E69">
            <v>0.19912697789246528</v>
          </cell>
        </row>
        <row r="70">
          <cell r="E70">
            <v>0.20264798917332244</v>
          </cell>
        </row>
        <row r="71">
          <cell r="E71">
            <v>0.19725165996907335</v>
          </cell>
        </row>
        <row r="72">
          <cell r="E72">
            <v>0.19926781794019496</v>
          </cell>
        </row>
        <row r="73">
          <cell r="E73">
            <v>0.20253560905343035</v>
          </cell>
        </row>
        <row r="74">
          <cell r="E74">
            <v>0.19577888718755945</v>
          </cell>
        </row>
        <row r="75">
          <cell r="E75">
            <v>0.19527543572974557</v>
          </cell>
        </row>
        <row r="76">
          <cell r="E76">
            <v>0.19789965119099034</v>
          </cell>
        </row>
        <row r="77">
          <cell r="E77">
            <v>0.19556311306335467</v>
          </cell>
        </row>
        <row r="78">
          <cell r="E78">
            <v>0.1959654628629304</v>
          </cell>
        </row>
        <row r="79">
          <cell r="E79">
            <v>0.1976533685233568</v>
          </cell>
        </row>
        <row r="80">
          <cell r="E80">
            <v>0.19856401701701032</v>
          </cell>
        </row>
        <row r="81">
          <cell r="E81">
            <v>0.19879592822948874</v>
          </cell>
        </row>
        <row r="82">
          <cell r="E82">
            <v>0.1958215121766384</v>
          </cell>
        </row>
        <row r="83">
          <cell r="E83">
            <v>0.20133661880792747</v>
          </cell>
        </row>
        <row r="84">
          <cell r="E84">
            <v>0.20341931755672096</v>
          </cell>
        </row>
        <row r="85">
          <cell r="E85">
            <v>0.20289004905481428</v>
          </cell>
        </row>
        <row r="86">
          <cell r="E86">
            <v>0.2033686549513013</v>
          </cell>
        </row>
        <row r="87">
          <cell r="E87">
            <v>0.19854828851880116</v>
          </cell>
        </row>
        <row r="88">
          <cell r="E88">
            <v>0.20475446597686806</v>
          </cell>
        </row>
        <row r="89">
          <cell r="E89">
            <v>0.20220353518139617</v>
          </cell>
        </row>
        <row r="90">
          <cell r="E90">
            <v>0.2061808355356361</v>
          </cell>
        </row>
        <row r="91">
          <cell r="E91">
            <v>0.20502751251187937</v>
          </cell>
        </row>
        <row r="92">
          <cell r="E92">
            <v>0.20663545890457755</v>
          </cell>
        </row>
        <row r="93">
          <cell r="E93">
            <v>0.20788397708613401</v>
          </cell>
        </row>
        <row r="94">
          <cell r="E94">
            <v>0.20678771094910858</v>
          </cell>
        </row>
        <row r="95">
          <cell r="E95">
            <v>0.2180459331347458</v>
          </cell>
        </row>
        <row r="96">
          <cell r="E96">
            <v>0.21232688205277628</v>
          </cell>
        </row>
        <row r="97">
          <cell r="E97">
            <v>0.21628411329134345</v>
          </cell>
        </row>
        <row r="98">
          <cell r="E98">
            <v>0.21999576374592189</v>
          </cell>
        </row>
        <row r="99">
          <cell r="E99">
            <v>0.22014872056317245</v>
          </cell>
        </row>
        <row r="100">
          <cell r="E100">
            <v>0.22033622528053878</v>
          </cell>
        </row>
        <row r="101">
          <cell r="E101">
            <v>0.22275650801598915</v>
          </cell>
        </row>
        <row r="102">
          <cell r="E102">
            <v>0.22238695084437241</v>
          </cell>
        </row>
        <row r="103">
          <cell r="E103">
            <v>0.23155849269449147</v>
          </cell>
        </row>
        <row r="104">
          <cell r="E104">
            <v>0.23859681585155457</v>
          </cell>
        </row>
        <row r="105">
          <cell r="E105">
            <v>0.24448807375662479</v>
          </cell>
        </row>
        <row r="106">
          <cell r="E106">
            <v>0.27119326745089156</v>
          </cell>
        </row>
        <row r="107">
          <cell r="E107">
            <v>0.28266639065828403</v>
          </cell>
        </row>
        <row r="108">
          <cell r="E108">
            <v>0.30953966601837535</v>
          </cell>
        </row>
        <row r="109">
          <cell r="E109">
            <v>0.3421990287188979</v>
          </cell>
        </row>
        <row r="110">
          <cell r="E110">
            <v>0.3370366771171362</v>
          </cell>
        </row>
        <row r="111">
          <cell r="E111">
            <v>0.34028455899293225</v>
          </cell>
        </row>
        <row r="112">
          <cell r="E112">
            <v>0.35418837027469591</v>
          </cell>
        </row>
        <row r="113">
          <cell r="E113">
            <v>0.37887585338030805</v>
          </cell>
        </row>
        <row r="114">
          <cell r="E114">
            <v>0.38692274406119853</v>
          </cell>
        </row>
        <row r="115">
          <cell r="E115">
            <v>0.40512567179579173</v>
          </cell>
        </row>
        <row r="116">
          <cell r="E116">
            <v>0.44181998399450867</v>
          </cell>
        </row>
        <row r="117">
          <cell r="E117">
            <v>0.4739822343275093</v>
          </cell>
        </row>
        <row r="118">
          <cell r="E118">
            <v>0.47024566514943372</v>
          </cell>
        </row>
        <row r="119">
          <cell r="E119">
            <v>0.47551162943225556</v>
          </cell>
        </row>
        <row r="120">
          <cell r="E120">
            <v>0.4980747116953354</v>
          </cell>
        </row>
        <row r="121">
          <cell r="E121">
            <v>0.49694796563172422</v>
          </cell>
        </row>
        <row r="122">
          <cell r="E122">
            <v>0.49066489380746325</v>
          </cell>
        </row>
        <row r="123">
          <cell r="E123">
            <v>0.50557695470965691</v>
          </cell>
        </row>
        <row r="124">
          <cell r="E124">
            <v>0.51665410679641344</v>
          </cell>
        </row>
        <row r="125">
          <cell r="E125">
            <v>0.52183718326584905</v>
          </cell>
        </row>
        <row r="126">
          <cell r="E126">
            <v>0.53663553539948294</v>
          </cell>
        </row>
        <row r="127">
          <cell r="E127">
            <v>0.6491331675580122</v>
          </cell>
        </row>
        <row r="128">
          <cell r="E128">
            <v>0.67248364331108867</v>
          </cell>
        </row>
        <row r="129">
          <cell r="E129">
            <v>0.65375058946345643</v>
          </cell>
        </row>
        <row r="130">
          <cell r="E130">
            <v>0.67576849534262429</v>
          </cell>
        </row>
        <row r="131">
          <cell r="E131">
            <v>0.67135004274507304</v>
          </cell>
        </row>
        <row r="132">
          <cell r="E132">
            <v>0.68442451396767556</v>
          </cell>
        </row>
        <row r="133">
          <cell r="E133">
            <v>0.67753536663655578</v>
          </cell>
        </row>
        <row r="134">
          <cell r="E134">
            <v>0.66891529392395466</v>
          </cell>
        </row>
        <row r="135">
          <cell r="E135">
            <v>0.6925006551211792</v>
          </cell>
        </row>
        <row r="136">
          <cell r="E136">
            <v>0.70690827220321906</v>
          </cell>
        </row>
        <row r="137">
          <cell r="E137">
            <v>0.70187114950313734</v>
          </cell>
        </row>
      </sheetData>
      <sheetData sheetId="14">
        <row r="10">
          <cell r="E10">
            <v>0.18581907090464547</v>
          </cell>
        </row>
        <row r="11">
          <cell r="E11">
            <v>0.18686473807662235</v>
          </cell>
        </row>
        <row r="12">
          <cell r="E12">
            <v>0.20060105184072127</v>
          </cell>
        </row>
        <row r="13">
          <cell r="E13">
            <v>0.1891696750902527</v>
          </cell>
        </row>
        <row r="14">
          <cell r="E14">
            <v>0.18061366806136681</v>
          </cell>
        </row>
        <row r="15">
          <cell r="E15">
            <v>0.18909825033647376</v>
          </cell>
        </row>
        <row r="16">
          <cell r="E16">
            <v>0.18027433050293926</v>
          </cell>
        </row>
        <row r="17">
          <cell r="E17">
            <v>0.18043202033036848</v>
          </cell>
        </row>
        <row r="18">
          <cell r="E18">
            <v>0.18703703703703703</v>
          </cell>
        </row>
        <row r="19">
          <cell r="E19">
            <v>0.18585131894484413</v>
          </cell>
        </row>
        <row r="20">
          <cell r="E20">
            <v>0.18557300756253636</v>
          </cell>
        </row>
        <row r="21">
          <cell r="E21">
            <v>0.20067643742953778</v>
          </cell>
        </row>
        <row r="22">
          <cell r="E22">
            <v>0.20403709765411893</v>
          </cell>
        </row>
        <row r="23">
          <cell r="E23">
            <v>0.20369393139841688</v>
          </cell>
        </row>
        <row r="24">
          <cell r="E24">
            <v>0.20194771911840081</v>
          </cell>
        </row>
        <row r="25">
          <cell r="E25">
            <v>0.20605759682224428</v>
          </cell>
        </row>
        <row r="26">
          <cell r="E26">
            <v>0.2068466730954677</v>
          </cell>
        </row>
        <row r="27">
          <cell r="E27">
            <v>0.20534458509142053</v>
          </cell>
        </row>
        <row r="28">
          <cell r="E28">
            <v>0.20856102003642987</v>
          </cell>
        </row>
        <row r="29">
          <cell r="E29">
            <v>0.22000885347498894</v>
          </cell>
        </row>
        <row r="30">
          <cell r="E30">
            <v>0.21431651573954291</v>
          </cell>
        </row>
        <row r="31">
          <cell r="E31">
            <v>0.22399328859060402</v>
          </cell>
        </row>
        <row r="32">
          <cell r="E32">
            <v>0.21673469387755101</v>
          </cell>
        </row>
        <row r="33">
          <cell r="E33">
            <v>0.23398328690807799</v>
          </cell>
        </row>
        <row r="34">
          <cell r="E34">
            <v>0.22485436893203883</v>
          </cell>
        </row>
        <row r="35">
          <cell r="E35">
            <v>0.22794396062097691</v>
          </cell>
        </row>
        <row r="36">
          <cell r="E36">
            <v>0.23187869822485208</v>
          </cell>
        </row>
        <row r="37">
          <cell r="E37">
            <v>0.22954380883417813</v>
          </cell>
        </row>
        <row r="38">
          <cell r="E38">
            <v>0.22454771195459383</v>
          </cell>
        </row>
        <row r="39">
          <cell r="E39">
            <v>0.23119777158774374</v>
          </cell>
        </row>
        <row r="40">
          <cell r="E40">
            <v>0.23837209302325582</v>
          </cell>
        </row>
        <row r="41">
          <cell r="E41">
            <v>0.23523489932885905</v>
          </cell>
        </row>
        <row r="42">
          <cell r="E42">
            <v>0.23986820428336078</v>
          </cell>
        </row>
        <row r="43">
          <cell r="E43">
            <v>0.23746360401164671</v>
          </cell>
        </row>
        <row r="44">
          <cell r="E44">
            <v>0.22974261201143947</v>
          </cell>
        </row>
        <row r="45">
          <cell r="E45">
            <v>0.23993759750390015</v>
          </cell>
        </row>
        <row r="46">
          <cell r="E46">
            <v>0.23812442537542139</v>
          </cell>
        </row>
        <row r="47">
          <cell r="E47">
            <v>0.23199758963543235</v>
          </cell>
        </row>
        <row r="48">
          <cell r="E48">
            <v>0.22967359050445105</v>
          </cell>
        </row>
        <row r="49">
          <cell r="E49">
            <v>0.23591240875912409</v>
          </cell>
        </row>
        <row r="50">
          <cell r="E50">
            <v>0.23836875358989087</v>
          </cell>
        </row>
        <row r="51">
          <cell r="E51">
            <v>0.2347457627118644</v>
          </cell>
        </row>
        <row r="52">
          <cell r="E52">
            <v>0.24026696329254726</v>
          </cell>
        </row>
        <row r="53">
          <cell r="E53">
            <v>0.23574561403508773</v>
          </cell>
        </row>
        <row r="54">
          <cell r="E54">
            <v>0.23911279415742495</v>
          </cell>
        </row>
        <row r="55">
          <cell r="E55">
            <v>0.23794297895017319</v>
          </cell>
        </row>
        <row r="56">
          <cell r="E56">
            <v>0.23832020997375328</v>
          </cell>
        </row>
        <row r="57">
          <cell r="E57">
            <v>0.24080787156913516</v>
          </cell>
        </row>
        <row r="58">
          <cell r="E58">
            <v>0.24547078336310282</v>
          </cell>
        </row>
        <row r="59">
          <cell r="E59">
            <v>0.24396984924623116</v>
          </cell>
        </row>
        <row r="60">
          <cell r="E60">
            <v>0.23991086902698688</v>
          </cell>
        </row>
        <row r="61">
          <cell r="E61">
            <v>0.24444444444444444</v>
          </cell>
        </row>
        <row r="62">
          <cell r="E62">
            <v>0.2462686567164179</v>
          </cell>
        </row>
        <row r="63">
          <cell r="E63">
            <v>0.24555160142348753</v>
          </cell>
        </row>
        <row r="64">
          <cell r="E64">
            <v>0.24432483032997893</v>
          </cell>
        </row>
        <row r="65">
          <cell r="E65">
            <v>0.2480942480942481</v>
          </cell>
        </row>
        <row r="66">
          <cell r="E66">
            <v>0.24954379562043796</v>
          </cell>
        </row>
        <row r="67">
          <cell r="E67">
            <v>0.24791901012373455</v>
          </cell>
        </row>
        <row r="68">
          <cell r="E68">
            <v>0.24916796094963389</v>
          </cell>
        </row>
        <row r="69">
          <cell r="E69">
            <v>0.24956217162872155</v>
          </cell>
        </row>
        <row r="70">
          <cell r="E70">
            <v>0.25097108329736728</v>
          </cell>
        </row>
        <row r="71">
          <cell r="E71">
            <v>0.24686636923730615</v>
          </cell>
        </row>
        <row r="72">
          <cell r="E72">
            <v>0.25047120418848168</v>
          </cell>
        </row>
        <row r="73">
          <cell r="E73">
            <v>0.25196037969459351</v>
          </cell>
        </row>
        <row r="74">
          <cell r="E74">
            <v>0.2448689290794554</v>
          </cell>
        </row>
        <row r="75">
          <cell r="E75">
            <v>0.24444444444444444</v>
          </cell>
        </row>
        <row r="76">
          <cell r="E76">
            <v>0.24827313992500494</v>
          </cell>
        </row>
        <row r="77">
          <cell r="E77">
            <v>0.244751166407465</v>
          </cell>
        </row>
        <row r="78">
          <cell r="E78">
            <v>0.24578866768759572</v>
          </cell>
        </row>
        <row r="79">
          <cell r="E79">
            <v>0.24745954083552879</v>
          </cell>
        </row>
        <row r="80">
          <cell r="E80">
            <v>0.24888888888888888</v>
          </cell>
        </row>
        <row r="81">
          <cell r="E81">
            <v>0.24854333576110707</v>
          </cell>
        </row>
        <row r="82">
          <cell r="E82">
            <v>0.24502955400322407</v>
          </cell>
        </row>
        <row r="83">
          <cell r="E83">
            <v>0.2492508372994888</v>
          </cell>
        </row>
        <row r="84">
          <cell r="E84">
            <v>0.25</v>
          </cell>
        </row>
        <row r="85">
          <cell r="E85">
            <v>0.25076556651922421</v>
          </cell>
        </row>
        <row r="86">
          <cell r="E86">
            <v>0.25091881055796861</v>
          </cell>
        </row>
        <row r="87">
          <cell r="E87">
            <v>0.24721311475409835</v>
          </cell>
        </row>
        <row r="88">
          <cell r="E88">
            <v>0.25341694806238946</v>
          </cell>
        </row>
        <row r="89">
          <cell r="E89">
            <v>0.24794952681388013</v>
          </cell>
        </row>
        <row r="90">
          <cell r="E90">
            <v>0.25355596784168211</v>
          </cell>
        </row>
        <row r="91">
          <cell r="E91">
            <v>0.2528770442156269</v>
          </cell>
        </row>
        <row r="92">
          <cell r="E92">
            <v>0.25381086280893889</v>
          </cell>
        </row>
        <row r="93">
          <cell r="E93">
            <v>0.2523472483027589</v>
          </cell>
        </row>
        <row r="94">
          <cell r="E94">
            <v>0.25239167135621837</v>
          </cell>
        </row>
        <row r="95">
          <cell r="E95">
            <v>0.26054216867469882</v>
          </cell>
        </row>
        <row r="96">
          <cell r="E96">
            <v>0.25555112352080839</v>
          </cell>
        </row>
        <row r="97">
          <cell r="E97">
            <v>0.2606396698478205</v>
          </cell>
        </row>
        <row r="98">
          <cell r="E98">
            <v>0.2580323785803238</v>
          </cell>
        </row>
        <row r="99">
          <cell r="E99">
            <v>0.25988023952095807</v>
          </cell>
        </row>
        <row r="100">
          <cell r="E100">
            <v>0.25630444750114628</v>
          </cell>
        </row>
        <row r="101">
          <cell r="E101">
            <v>0.25480349344978165</v>
          </cell>
        </row>
        <row r="102">
          <cell r="E102">
            <v>0.25340627580511976</v>
          </cell>
        </row>
        <row r="103">
          <cell r="E103">
            <v>0.25935906072562792</v>
          </cell>
        </row>
        <row r="104">
          <cell r="E104">
            <v>0.25878199470432478</v>
          </cell>
        </row>
        <row r="105">
          <cell r="E105">
            <v>0.25973207249802993</v>
          </cell>
        </row>
        <row r="106">
          <cell r="E106">
            <v>0.277785344592754</v>
          </cell>
        </row>
        <row r="107">
          <cell r="E107">
            <v>0.2857699371139184</v>
          </cell>
        </row>
        <row r="108">
          <cell r="E108">
            <v>0.30476036006812102</v>
          </cell>
        </row>
        <row r="109">
          <cell r="E109">
            <v>0.33241331176041367</v>
          </cell>
        </row>
        <row r="110">
          <cell r="E110">
            <v>0.3337505214851898</v>
          </cell>
        </row>
        <row r="111">
          <cell r="E111">
            <v>0.33286725020274616</v>
          </cell>
        </row>
        <row r="112">
          <cell r="E112">
            <v>0.34847658380737162</v>
          </cell>
        </row>
        <row r="113">
          <cell r="E113">
            <v>0.3644946272267951</v>
          </cell>
        </row>
        <row r="114">
          <cell r="E114">
            <v>0.37311010506534553</v>
          </cell>
        </row>
        <row r="115">
          <cell r="E115">
            <v>0.39042046990427876</v>
          </cell>
        </row>
        <row r="116">
          <cell r="E116">
            <v>0.41396497324980563</v>
          </cell>
        </row>
        <row r="117">
          <cell r="E117">
            <v>0.43867957217768949</v>
          </cell>
        </row>
        <row r="118">
          <cell r="E118">
            <v>0.46494155422469152</v>
          </cell>
        </row>
        <row r="119">
          <cell r="E119">
            <v>0.47206548651698643</v>
          </cell>
        </row>
        <row r="120">
          <cell r="E120">
            <v>0.48811781162573825</v>
          </cell>
        </row>
        <row r="121">
          <cell r="E121">
            <v>0.48558751967940461</v>
          </cell>
        </row>
        <row r="122">
          <cell r="E122">
            <v>0.48126661048810526</v>
          </cell>
        </row>
        <row r="123">
          <cell r="E123">
            <v>0.48926233388368684</v>
          </cell>
        </row>
        <row r="124">
          <cell r="E124">
            <v>0.50026919296443195</v>
          </cell>
        </row>
        <row r="125">
          <cell r="E125">
            <v>0.5038634965764166</v>
          </cell>
        </row>
        <row r="126">
          <cell r="E126">
            <v>0.51583344839844059</v>
          </cell>
        </row>
        <row r="127">
          <cell r="E127">
            <v>0.51882930595708521</v>
          </cell>
        </row>
        <row r="128">
          <cell r="E128">
            <v>0.53587966321619418</v>
          </cell>
        </row>
        <row r="129">
          <cell r="E129">
            <v>0.52019293012141687</v>
          </cell>
        </row>
        <row r="130">
          <cell r="E130">
            <v>0.53227397356272499</v>
          </cell>
        </row>
        <row r="131">
          <cell r="E131">
            <v>0.53007127085281425</v>
          </cell>
        </row>
        <row r="132">
          <cell r="E132">
            <v>0.53631781386869892</v>
          </cell>
        </row>
        <row r="133">
          <cell r="E133">
            <v>0.53042396292592897</v>
          </cell>
        </row>
        <row r="134">
          <cell r="E134">
            <v>0.51865127809672951</v>
          </cell>
        </row>
        <row r="135">
          <cell r="E135">
            <v>0.54031286752724128</v>
          </cell>
        </row>
        <row r="136">
          <cell r="E136">
            <v>0.54647621224753251</v>
          </cell>
        </row>
        <row r="137">
          <cell r="E137">
            <v>0.54386919736862183</v>
          </cell>
        </row>
      </sheetData>
      <sheetData sheetId="15">
        <row r="10">
          <cell r="E10">
            <v>0.17629888653755188</v>
          </cell>
        </row>
        <row r="11">
          <cell r="E11">
            <v>0.1880580335855484</v>
          </cell>
        </row>
        <row r="12">
          <cell r="E12">
            <v>0.17765957117080688</v>
          </cell>
        </row>
        <row r="13">
          <cell r="E13">
            <v>0.18425038456916809</v>
          </cell>
        </row>
        <row r="14">
          <cell r="E14">
            <v>0.18479306995868683</v>
          </cell>
        </row>
        <row r="15">
          <cell r="E15">
            <v>0.20129570364952087</v>
          </cell>
        </row>
        <row r="16">
          <cell r="E16">
            <v>0.20302760601043701</v>
          </cell>
        </row>
        <row r="17">
          <cell r="E17">
            <v>0.21190068125724792</v>
          </cell>
        </row>
        <row r="18">
          <cell r="E18">
            <v>0.2144329845905304</v>
          </cell>
        </row>
        <row r="19">
          <cell r="E19">
            <v>0.21905891597270966</v>
          </cell>
        </row>
        <row r="20">
          <cell r="E20">
            <v>0.23079848289489746</v>
          </cell>
        </row>
        <row r="21">
          <cell r="E21">
            <v>0.22972476482391357</v>
          </cell>
        </row>
        <row r="22">
          <cell r="E22">
            <v>0.2224583774805069</v>
          </cell>
        </row>
        <row r="23">
          <cell r="E23">
            <v>0.25111338496208191</v>
          </cell>
        </row>
        <row r="24">
          <cell r="E24">
            <v>0.24034334719181061</v>
          </cell>
        </row>
        <row r="25">
          <cell r="E25">
            <v>0.23892959952354431</v>
          </cell>
        </row>
        <row r="26">
          <cell r="E26">
            <v>0.235639289021492</v>
          </cell>
        </row>
        <row r="27">
          <cell r="E27">
            <v>0.24348607659339905</v>
          </cell>
        </row>
        <row r="28">
          <cell r="E28">
            <v>0.23483309149742126</v>
          </cell>
        </row>
        <row r="29">
          <cell r="E29">
            <v>0.2494356632232666</v>
          </cell>
        </row>
        <row r="30">
          <cell r="E30">
            <v>0.25164294242858887</v>
          </cell>
        </row>
        <row r="31">
          <cell r="E31">
            <v>0.25660175085067749</v>
          </cell>
        </row>
        <row r="32">
          <cell r="E32">
            <v>0.24713541567325592</v>
          </cell>
        </row>
        <row r="33">
          <cell r="E33">
            <v>0.25794154405593872</v>
          </cell>
        </row>
        <row r="34">
          <cell r="E34">
            <v>0.26055637001991272</v>
          </cell>
        </row>
        <row r="35">
          <cell r="E35">
            <v>0.25842425227165222</v>
          </cell>
        </row>
        <row r="36">
          <cell r="E36">
            <v>0.26138520240783691</v>
          </cell>
        </row>
        <row r="37">
          <cell r="E37">
            <v>0.26799812912940979</v>
          </cell>
        </row>
        <row r="38">
          <cell r="E38">
            <v>0.26320582628250122</v>
          </cell>
        </row>
        <row r="39">
          <cell r="E39">
            <v>0.26064661145210266</v>
          </cell>
        </row>
        <row r="40">
          <cell r="E40">
            <v>0.25743007659912109</v>
          </cell>
        </row>
        <row r="41">
          <cell r="E41">
            <v>0.26706740260124207</v>
          </cell>
        </row>
        <row r="42">
          <cell r="E42">
            <v>0.26876717805862427</v>
          </cell>
        </row>
        <row r="43">
          <cell r="E43">
            <v>0.26324537396430969</v>
          </cell>
        </row>
        <row r="44">
          <cell r="E44">
            <v>0.26723787188529968</v>
          </cell>
        </row>
        <row r="45">
          <cell r="E45">
            <v>0.2754611074924469</v>
          </cell>
        </row>
        <row r="46">
          <cell r="E46">
            <v>0.27109619975090027</v>
          </cell>
        </row>
        <row r="47">
          <cell r="E47">
            <v>0.26750728487968445</v>
          </cell>
        </row>
        <row r="48">
          <cell r="E48">
            <v>0.26666668057441711</v>
          </cell>
        </row>
        <row r="49">
          <cell r="E49">
            <v>0.26928865909576416</v>
          </cell>
        </row>
        <row r="50">
          <cell r="E50">
            <v>0.26659250259399414</v>
          </cell>
        </row>
        <row r="51">
          <cell r="E51">
            <v>0.26216068863868713</v>
          </cell>
        </row>
        <row r="52">
          <cell r="E52">
            <v>0.26568663120269775</v>
          </cell>
        </row>
        <row r="53">
          <cell r="E53">
            <v>0.26835307478904724</v>
          </cell>
        </row>
        <row r="54">
          <cell r="E54">
            <v>0.26937142014503479</v>
          </cell>
        </row>
        <row r="55">
          <cell r="E55">
            <v>0.26834705471992493</v>
          </cell>
        </row>
        <row r="56">
          <cell r="E56">
            <v>0.26443767547607422</v>
          </cell>
        </row>
        <row r="57">
          <cell r="E57">
            <v>0.2578125</v>
          </cell>
        </row>
        <row r="58">
          <cell r="E58">
            <v>0.26873257756233215</v>
          </cell>
        </row>
        <row r="59">
          <cell r="E59">
            <v>0.27485853433609009</v>
          </cell>
        </row>
        <row r="60">
          <cell r="E60">
            <v>0.27174085378646851</v>
          </cell>
        </row>
        <row r="61">
          <cell r="E61">
            <v>0.27071216702461243</v>
          </cell>
        </row>
        <row r="62">
          <cell r="E62">
            <v>0.27251589298248291</v>
          </cell>
        </row>
        <row r="63">
          <cell r="E63">
            <v>0.26911923289299011</v>
          </cell>
        </row>
        <row r="64">
          <cell r="E64">
            <v>0.27384892106056213</v>
          </cell>
        </row>
        <row r="65">
          <cell r="E65">
            <v>0.27226915955543518</v>
          </cell>
        </row>
        <row r="66">
          <cell r="E66">
            <v>0.27884897589683533</v>
          </cell>
        </row>
        <row r="67">
          <cell r="E67">
            <v>0.27461141347885132</v>
          </cell>
        </row>
        <row r="68">
          <cell r="E68">
            <v>0.27591097354888916</v>
          </cell>
        </row>
        <row r="69">
          <cell r="E69">
            <v>0.27089738845825195</v>
          </cell>
        </row>
        <row r="70">
          <cell r="E70">
            <v>0.2776477038860321</v>
          </cell>
        </row>
        <row r="71">
          <cell r="E71">
            <v>0.26844179630279541</v>
          </cell>
        </row>
        <row r="72">
          <cell r="E72">
            <v>0.26489531993865967</v>
          </cell>
        </row>
        <row r="73">
          <cell r="E73">
            <v>0.27081680297851562</v>
          </cell>
        </row>
        <row r="74">
          <cell r="E74">
            <v>0.2793121337890625</v>
          </cell>
        </row>
        <row r="75">
          <cell r="E75">
            <v>0.27453497052192688</v>
          </cell>
        </row>
        <row r="76">
          <cell r="E76">
            <v>0.28270202875137329</v>
          </cell>
        </row>
        <row r="77">
          <cell r="E77">
            <v>0.2678949236869812</v>
          </cell>
        </row>
        <row r="78">
          <cell r="E78">
            <v>0.26945227384567261</v>
          </cell>
        </row>
        <row r="79">
          <cell r="E79">
            <v>0.27061232924461365</v>
          </cell>
        </row>
        <row r="80">
          <cell r="E80">
            <v>0.27241420745849609</v>
          </cell>
        </row>
        <row r="81">
          <cell r="E81">
            <v>0.27105754613876343</v>
          </cell>
        </row>
        <row r="82">
          <cell r="E82">
            <v>0.26780790090560913</v>
          </cell>
        </row>
        <row r="83">
          <cell r="E83">
            <v>0.26465946435928345</v>
          </cell>
        </row>
        <row r="84">
          <cell r="E84">
            <v>0.2740757167339325</v>
          </cell>
        </row>
        <row r="85">
          <cell r="E85">
            <v>0.27475273609161377</v>
          </cell>
        </row>
        <row r="86">
          <cell r="E86">
            <v>0.26923078298568726</v>
          </cell>
        </row>
        <row r="87">
          <cell r="E87">
            <v>0.27808046340942383</v>
          </cell>
        </row>
        <row r="88">
          <cell r="E88">
            <v>0.27571341395378113</v>
          </cell>
        </row>
        <row r="89">
          <cell r="E89">
            <v>0.27533459663391113</v>
          </cell>
        </row>
        <row r="90">
          <cell r="E90">
            <v>0.27919581532478333</v>
          </cell>
        </row>
        <row r="91">
          <cell r="E91">
            <v>0.27213177084922791</v>
          </cell>
        </row>
        <row r="92">
          <cell r="E92">
            <v>0.27357512712478638</v>
          </cell>
        </row>
        <row r="93">
          <cell r="E93">
            <v>0.27537429332733154</v>
          </cell>
        </row>
        <row r="94">
          <cell r="E94">
            <v>0.27228656411170959</v>
          </cell>
        </row>
        <row r="95">
          <cell r="E95">
            <v>0.27295002341270447</v>
          </cell>
        </row>
        <row r="96">
          <cell r="E96">
            <v>0.27466824650764465</v>
          </cell>
        </row>
        <row r="97">
          <cell r="E97">
            <v>0.27512139081954956</v>
          </cell>
        </row>
        <row r="98">
          <cell r="E98">
            <v>0.2830488383769989</v>
          </cell>
        </row>
        <row r="99">
          <cell r="E99">
            <v>0.28525617718696594</v>
          </cell>
        </row>
        <row r="100">
          <cell r="E100">
            <v>0.27980712056159973</v>
          </cell>
        </row>
        <row r="101">
          <cell r="E101">
            <v>0.27076965570449829</v>
          </cell>
        </row>
        <row r="102">
          <cell r="E102">
            <v>0.27487841248512268</v>
          </cell>
        </row>
        <row r="103">
          <cell r="E103">
            <v>0.27708166837692261</v>
          </cell>
        </row>
        <row r="104">
          <cell r="E104">
            <v>0.28357952833175659</v>
          </cell>
        </row>
        <row r="105">
          <cell r="E105">
            <v>0.28150495886802673</v>
          </cell>
        </row>
        <row r="106">
          <cell r="E106">
            <v>0.29637253284454346</v>
          </cell>
        </row>
        <row r="107">
          <cell r="E107">
            <v>0.29927816987037659</v>
          </cell>
        </row>
        <row r="108">
          <cell r="E108">
            <v>0.32255548238754272</v>
          </cell>
        </row>
        <row r="109">
          <cell r="E109">
            <v>0.34765848517417908</v>
          </cell>
        </row>
        <row r="110">
          <cell r="E110">
            <v>0.34266671538352966</v>
          </cell>
        </row>
        <row r="111">
          <cell r="E111">
            <v>0.3520016074180603</v>
          </cell>
        </row>
        <row r="112">
          <cell r="E112">
            <v>0.35614326596260071</v>
          </cell>
        </row>
        <row r="113">
          <cell r="E113">
            <v>0.35645464062690735</v>
          </cell>
        </row>
        <row r="114">
          <cell r="E114">
            <v>0.37793859839439392</v>
          </cell>
        </row>
        <row r="115">
          <cell r="E115">
            <v>0.39916577935218811</v>
          </cell>
        </row>
        <row r="116">
          <cell r="E116">
            <v>0.41091519594192505</v>
          </cell>
        </row>
        <row r="117">
          <cell r="E117">
            <v>0.43798640370368958</v>
          </cell>
        </row>
        <row r="118">
          <cell r="E118">
            <v>0.46038344502449036</v>
          </cell>
        </row>
        <row r="119">
          <cell r="E119">
            <v>0.47396948933601379</v>
          </cell>
        </row>
        <row r="120">
          <cell r="E120">
            <v>0.47299805283546448</v>
          </cell>
        </row>
        <row r="121">
          <cell r="E121">
            <v>0.4770776629447937</v>
          </cell>
        </row>
        <row r="122">
          <cell r="E122">
            <v>0.49237248301506042</v>
          </cell>
        </row>
        <row r="123">
          <cell r="E123">
            <v>0.49832236766815186</v>
          </cell>
        </row>
        <row r="124">
          <cell r="E124">
            <v>0.50180536508560181</v>
          </cell>
        </row>
        <row r="125">
          <cell r="E125">
            <v>0.505817711353302</v>
          </cell>
        </row>
        <row r="126">
          <cell r="E126">
            <v>0.52353024482727051</v>
          </cell>
        </row>
        <row r="127">
          <cell r="E127">
            <v>0.52725201845169067</v>
          </cell>
        </row>
        <row r="128">
          <cell r="E128">
            <v>0.53660160303115845</v>
          </cell>
        </row>
        <row r="129">
          <cell r="E129">
            <v>0.53445726633071899</v>
          </cell>
        </row>
        <row r="130">
          <cell r="E130">
            <v>0.53519737720489502</v>
          </cell>
        </row>
        <row r="131">
          <cell r="E131">
            <v>0.53569161891937256</v>
          </cell>
        </row>
        <row r="132">
          <cell r="E132">
            <v>0.53864192962646484</v>
          </cell>
        </row>
        <row r="133">
          <cell r="E133">
            <v>0.54368728399276733</v>
          </cell>
        </row>
        <row r="134">
          <cell r="E134">
            <v>0.54799830913543701</v>
          </cell>
        </row>
        <row r="135">
          <cell r="E135">
            <v>0.54669135808944702</v>
          </cell>
        </row>
        <row r="136">
          <cell r="E136">
            <v>0.53960204124450684</v>
          </cell>
        </row>
        <row r="137">
          <cell r="E137">
            <v>0.52672827243804932</v>
          </cell>
        </row>
      </sheetData>
      <sheetData sheetId="16">
        <row r="10">
          <cell r="A10">
            <v>0</v>
          </cell>
          <cell r="B10">
            <v>1381136</v>
          </cell>
          <cell r="C10">
            <v>3326</v>
          </cell>
          <cell r="E10">
            <v>0.19512928442573663</v>
          </cell>
        </row>
        <row r="11">
          <cell r="A11">
            <v>1</v>
          </cell>
          <cell r="B11">
            <v>1379787</v>
          </cell>
          <cell r="C11">
            <v>3515</v>
          </cell>
          <cell r="E11">
            <v>0.19544807965860597</v>
          </cell>
        </row>
        <row r="12">
          <cell r="A12">
            <v>2</v>
          </cell>
          <cell r="B12">
            <v>1381313</v>
          </cell>
          <cell r="C12">
            <v>3702</v>
          </cell>
          <cell r="E12">
            <v>0.18908698001080498</v>
          </cell>
        </row>
        <row r="13">
          <cell r="A13">
            <v>3</v>
          </cell>
          <cell r="B13">
            <v>1383084</v>
          </cell>
          <cell r="C13">
            <v>3879</v>
          </cell>
          <cell r="E13">
            <v>0.19592678525393142</v>
          </cell>
        </row>
        <row r="14">
          <cell r="A14">
            <v>4</v>
          </cell>
          <cell r="B14">
            <v>1379788</v>
          </cell>
          <cell r="C14">
            <v>4053</v>
          </cell>
          <cell r="E14">
            <v>0.19220330619294348</v>
          </cell>
        </row>
        <row r="15">
          <cell r="A15">
            <v>5</v>
          </cell>
          <cell r="B15">
            <v>1381618</v>
          </cell>
          <cell r="C15">
            <v>4219</v>
          </cell>
          <cell r="E15">
            <v>0.19269969187011141</v>
          </cell>
        </row>
        <row r="16">
          <cell r="A16">
            <v>6</v>
          </cell>
          <cell r="B16">
            <v>1382736</v>
          </cell>
          <cell r="C16">
            <v>4392</v>
          </cell>
          <cell r="E16">
            <v>0.20446265938069216</v>
          </cell>
        </row>
        <row r="17">
          <cell r="A17">
            <v>7</v>
          </cell>
          <cell r="B17">
            <v>1381075</v>
          </cell>
          <cell r="C17">
            <v>4562</v>
          </cell>
          <cell r="E17">
            <v>0.20100832967996493</v>
          </cell>
        </row>
        <row r="18">
          <cell r="A18">
            <v>8</v>
          </cell>
          <cell r="B18">
            <v>1381781</v>
          </cell>
          <cell r="C18">
            <v>4742</v>
          </cell>
          <cell r="E18">
            <v>0.20497680303669338</v>
          </cell>
        </row>
        <row r="19">
          <cell r="A19">
            <v>9</v>
          </cell>
          <cell r="B19">
            <v>1380786</v>
          </cell>
          <cell r="C19">
            <v>4922</v>
          </cell>
          <cell r="E19">
            <v>0.20804550995530272</v>
          </cell>
        </row>
        <row r="20">
          <cell r="A20">
            <v>10</v>
          </cell>
          <cell r="B20">
            <v>1380285</v>
          </cell>
          <cell r="C20">
            <v>5093</v>
          </cell>
          <cell r="E20">
            <v>0.21068132731199685</v>
          </cell>
        </row>
        <row r="21">
          <cell r="A21">
            <v>11</v>
          </cell>
          <cell r="B21">
            <v>1382058</v>
          </cell>
          <cell r="C21">
            <v>5269</v>
          </cell>
          <cell r="E21">
            <v>0.21313342190168913</v>
          </cell>
        </row>
        <row r="22">
          <cell r="A22">
            <v>12</v>
          </cell>
          <cell r="B22">
            <v>1381483</v>
          </cell>
          <cell r="C22">
            <v>5470</v>
          </cell>
          <cell r="E22">
            <v>0.22010968921389396</v>
          </cell>
        </row>
        <row r="23">
          <cell r="A23">
            <v>13</v>
          </cell>
          <cell r="B23">
            <v>1382248</v>
          </cell>
          <cell r="C23">
            <v>5665</v>
          </cell>
          <cell r="E23">
            <v>0.20688437775816418</v>
          </cell>
        </row>
        <row r="24">
          <cell r="A24">
            <v>14</v>
          </cell>
          <cell r="B24">
            <v>1380858</v>
          </cell>
          <cell r="C24">
            <v>5865</v>
          </cell>
          <cell r="E24">
            <v>0.21858482523444162</v>
          </cell>
        </row>
        <row r="25">
          <cell r="A25">
            <v>15</v>
          </cell>
          <cell r="B25">
            <v>1381794</v>
          </cell>
          <cell r="C25">
            <v>6082</v>
          </cell>
          <cell r="E25">
            <v>0.21686945083853995</v>
          </cell>
        </row>
        <row r="26">
          <cell r="A26">
            <v>16</v>
          </cell>
          <cell r="B26">
            <v>1381727</v>
          </cell>
          <cell r="C26">
            <v>6296</v>
          </cell>
          <cell r="E26">
            <v>0.2269695044472681</v>
          </cell>
        </row>
        <row r="27">
          <cell r="A27">
            <v>17</v>
          </cell>
          <cell r="B27">
            <v>1380214</v>
          </cell>
          <cell r="C27">
            <v>6489</v>
          </cell>
          <cell r="E27">
            <v>0.23008167668361842</v>
          </cell>
        </row>
        <row r="28">
          <cell r="A28">
            <v>18</v>
          </cell>
          <cell r="B28">
            <v>1381053</v>
          </cell>
          <cell r="C28">
            <v>6687</v>
          </cell>
          <cell r="E28">
            <v>0.22596081950052341</v>
          </cell>
        </row>
        <row r="29">
          <cell r="A29">
            <v>19</v>
          </cell>
          <cell r="B29">
            <v>1382831</v>
          </cell>
          <cell r="C29">
            <v>6894</v>
          </cell>
          <cell r="E29">
            <v>0.24064403829416883</v>
          </cell>
        </row>
        <row r="30">
          <cell r="A30">
            <v>20</v>
          </cell>
          <cell r="B30">
            <v>1380242</v>
          </cell>
          <cell r="C30">
            <v>7088</v>
          </cell>
          <cell r="E30">
            <v>0.23716139954853274</v>
          </cell>
        </row>
        <row r="31">
          <cell r="A31">
            <v>21</v>
          </cell>
          <cell r="B31">
            <v>1381755</v>
          </cell>
          <cell r="C31">
            <v>7288</v>
          </cell>
          <cell r="E31">
            <v>0.2434138309549945</v>
          </cell>
        </row>
        <row r="32">
          <cell r="A32">
            <v>22</v>
          </cell>
          <cell r="B32">
            <v>1380908</v>
          </cell>
          <cell r="C32">
            <v>7481</v>
          </cell>
          <cell r="E32">
            <v>0.2378024328298356</v>
          </cell>
        </row>
        <row r="33">
          <cell r="A33">
            <v>23</v>
          </cell>
          <cell r="B33">
            <v>1380987</v>
          </cell>
          <cell r="C33">
            <v>7697</v>
          </cell>
          <cell r="E33">
            <v>0.25308561777315836</v>
          </cell>
        </row>
        <row r="34">
          <cell r="A34">
            <v>24</v>
          </cell>
          <cell r="B34">
            <v>1382880</v>
          </cell>
          <cell r="C34">
            <v>7894</v>
          </cell>
          <cell r="E34">
            <v>0.24942994679503419</v>
          </cell>
        </row>
        <row r="35">
          <cell r="A35">
            <v>25</v>
          </cell>
          <cell r="B35">
            <v>1380542</v>
          </cell>
          <cell r="C35">
            <v>8096</v>
          </cell>
          <cell r="E35">
            <v>0.25728754940711462</v>
          </cell>
        </row>
        <row r="36">
          <cell r="A36">
            <v>26</v>
          </cell>
          <cell r="B36">
            <v>1380913</v>
          </cell>
          <cell r="C36">
            <v>8299</v>
          </cell>
          <cell r="E36">
            <v>0.25810338595011445</v>
          </cell>
        </row>
        <row r="37">
          <cell r="A37">
            <v>27</v>
          </cell>
          <cell r="B37">
            <v>1381231</v>
          </cell>
          <cell r="C37">
            <v>8496</v>
          </cell>
          <cell r="E37">
            <v>0.25635593220338981</v>
          </cell>
        </row>
        <row r="38">
          <cell r="A38">
            <v>28</v>
          </cell>
          <cell r="B38">
            <v>1383034</v>
          </cell>
          <cell r="C38">
            <v>8702</v>
          </cell>
          <cell r="E38">
            <v>0.26442197196046885</v>
          </cell>
        </row>
        <row r="39">
          <cell r="A39">
            <v>29</v>
          </cell>
          <cell r="B39">
            <v>1381259</v>
          </cell>
          <cell r="C39">
            <v>8907</v>
          </cell>
          <cell r="E39">
            <v>0.26462332996519589</v>
          </cell>
        </row>
        <row r="40">
          <cell r="A40">
            <v>30</v>
          </cell>
          <cell r="B40">
            <v>1379713</v>
          </cell>
          <cell r="C40">
            <v>9100</v>
          </cell>
          <cell r="E40">
            <v>0.26945054945054947</v>
          </cell>
        </row>
        <row r="41">
          <cell r="A41">
            <v>31</v>
          </cell>
          <cell r="B41">
            <v>1381842</v>
          </cell>
          <cell r="C41">
            <v>9300</v>
          </cell>
          <cell r="E41">
            <v>0.26720430107526882</v>
          </cell>
        </row>
        <row r="42">
          <cell r="A42">
            <v>32</v>
          </cell>
          <cell r="B42">
            <v>1381341</v>
          </cell>
          <cell r="C42">
            <v>9492</v>
          </cell>
          <cell r="E42">
            <v>0.27064896755162243</v>
          </cell>
        </row>
        <row r="43">
          <cell r="A43">
            <v>33</v>
          </cell>
          <cell r="B43">
            <v>1380806</v>
          </cell>
          <cell r="C43">
            <v>9699</v>
          </cell>
          <cell r="E43">
            <v>0.27178059593772552</v>
          </cell>
        </row>
        <row r="44">
          <cell r="A44">
            <v>34</v>
          </cell>
          <cell r="B44">
            <v>1382165</v>
          </cell>
          <cell r="C44">
            <v>9887</v>
          </cell>
          <cell r="E44">
            <v>0.26661272377869932</v>
          </cell>
        </row>
        <row r="45">
          <cell r="A45">
            <v>35</v>
          </cell>
          <cell r="B45">
            <v>1380783</v>
          </cell>
          <cell r="C45">
            <v>10075</v>
          </cell>
          <cell r="E45">
            <v>0.27047146401985112</v>
          </cell>
        </row>
        <row r="46">
          <cell r="A46">
            <v>36</v>
          </cell>
          <cell r="B46">
            <v>1382102</v>
          </cell>
          <cell r="C46">
            <v>10271</v>
          </cell>
          <cell r="E46">
            <v>0.27183331710641612</v>
          </cell>
        </row>
        <row r="47">
          <cell r="A47">
            <v>37</v>
          </cell>
          <cell r="B47">
            <v>1381352</v>
          </cell>
          <cell r="C47">
            <v>10471</v>
          </cell>
          <cell r="E47">
            <v>0.27428134848629548</v>
          </cell>
        </row>
        <row r="48">
          <cell r="A48">
            <v>38</v>
          </cell>
          <cell r="B48">
            <v>1381455</v>
          </cell>
          <cell r="C48">
            <v>10674</v>
          </cell>
          <cell r="E48">
            <v>0.27646617950159263</v>
          </cell>
        </row>
        <row r="49">
          <cell r="A49">
            <v>39</v>
          </cell>
          <cell r="B49">
            <v>1381507</v>
          </cell>
          <cell r="C49">
            <v>10877</v>
          </cell>
          <cell r="E49">
            <v>0.27930495541049921</v>
          </cell>
        </row>
        <row r="50">
          <cell r="A50">
            <v>40</v>
          </cell>
          <cell r="B50">
            <v>1381565</v>
          </cell>
          <cell r="C50">
            <v>11081</v>
          </cell>
          <cell r="E50">
            <v>0.28427037271004424</v>
          </cell>
        </row>
        <row r="51">
          <cell r="A51">
            <v>41</v>
          </cell>
          <cell r="B51">
            <v>1381695</v>
          </cell>
          <cell r="C51">
            <v>11272</v>
          </cell>
          <cell r="E51">
            <v>0.27927608232789214</v>
          </cell>
        </row>
        <row r="52">
          <cell r="A52">
            <v>42</v>
          </cell>
          <cell r="B52">
            <v>1380507</v>
          </cell>
          <cell r="C52">
            <v>11473</v>
          </cell>
          <cell r="E52">
            <v>0.27638804148871265</v>
          </cell>
        </row>
        <row r="53">
          <cell r="A53">
            <v>43</v>
          </cell>
          <cell r="B53">
            <v>1381148</v>
          </cell>
          <cell r="C53">
            <v>11686</v>
          </cell>
          <cell r="E53">
            <v>0.27776826972445662</v>
          </cell>
        </row>
        <row r="54">
          <cell r="A54">
            <v>44</v>
          </cell>
          <cell r="B54">
            <v>1382770</v>
          </cell>
          <cell r="C54">
            <v>11893</v>
          </cell>
          <cell r="E54">
            <v>0.28773227949213825</v>
          </cell>
        </row>
        <row r="55">
          <cell r="A55">
            <v>45</v>
          </cell>
          <cell r="B55">
            <v>1381222</v>
          </cell>
          <cell r="C55">
            <v>12087</v>
          </cell>
          <cell r="E55">
            <v>0.28849176801522297</v>
          </cell>
        </row>
        <row r="56">
          <cell r="A56">
            <v>46</v>
          </cell>
          <cell r="B56">
            <v>1381497</v>
          </cell>
          <cell r="C56">
            <v>12290</v>
          </cell>
          <cell r="E56">
            <v>0.28340113913751019</v>
          </cell>
        </row>
        <row r="57">
          <cell r="A57">
            <v>47</v>
          </cell>
          <cell r="B57">
            <v>1380313</v>
          </cell>
          <cell r="C57">
            <v>12492</v>
          </cell>
          <cell r="E57">
            <v>0.29042587255843738</v>
          </cell>
        </row>
        <row r="58">
          <cell r="A58">
            <v>48</v>
          </cell>
          <cell r="B58">
            <v>1381487</v>
          </cell>
          <cell r="C58">
            <v>12697</v>
          </cell>
          <cell r="E58">
            <v>0.29243128298023158</v>
          </cell>
        </row>
        <row r="59">
          <cell r="A59">
            <v>49</v>
          </cell>
          <cell r="B59">
            <v>1380669</v>
          </cell>
          <cell r="C59">
            <v>12898</v>
          </cell>
          <cell r="E59">
            <v>0.29345634982167779</v>
          </cell>
        </row>
        <row r="60">
          <cell r="A60">
            <v>50</v>
          </cell>
          <cell r="B60">
            <v>1383137</v>
          </cell>
          <cell r="C60">
            <v>13114</v>
          </cell>
          <cell r="E60">
            <v>0.28801281073661733</v>
          </cell>
        </row>
        <row r="61">
          <cell r="A61">
            <v>51</v>
          </cell>
          <cell r="B61">
            <v>1380512</v>
          </cell>
          <cell r="C61">
            <v>13326</v>
          </cell>
          <cell r="E61">
            <v>0.29783881134624041</v>
          </cell>
        </row>
        <row r="62">
          <cell r="A62">
            <v>52</v>
          </cell>
          <cell r="B62">
            <v>1382245</v>
          </cell>
          <cell r="C62">
            <v>13543</v>
          </cell>
          <cell r="E62">
            <v>0.29602008417632725</v>
          </cell>
        </row>
        <row r="63">
          <cell r="A63">
            <v>53</v>
          </cell>
          <cell r="B63">
            <v>1381559</v>
          </cell>
          <cell r="C63">
            <v>13764</v>
          </cell>
          <cell r="E63">
            <v>0.29693403080499853</v>
          </cell>
        </row>
        <row r="64">
          <cell r="A64">
            <v>54</v>
          </cell>
          <cell r="B64">
            <v>1380743</v>
          </cell>
          <cell r="C64">
            <v>13999</v>
          </cell>
          <cell r="E64">
            <v>0.29809272090863631</v>
          </cell>
        </row>
        <row r="65">
          <cell r="A65">
            <v>55</v>
          </cell>
          <cell r="B65">
            <v>1381906</v>
          </cell>
          <cell r="C65">
            <v>14230</v>
          </cell>
          <cell r="E65">
            <v>0.29620520028109626</v>
          </cell>
        </row>
        <row r="66">
          <cell r="A66">
            <v>56</v>
          </cell>
          <cell r="B66">
            <v>1381420</v>
          </cell>
          <cell r="C66">
            <v>14471</v>
          </cell>
          <cell r="E66">
            <v>0.29521111187893029</v>
          </cell>
        </row>
        <row r="67">
          <cell r="A67">
            <v>57</v>
          </cell>
          <cell r="B67">
            <v>1381137</v>
          </cell>
          <cell r="C67">
            <v>14708</v>
          </cell>
          <cell r="E67">
            <v>0.30310035354908893</v>
          </cell>
        </row>
        <row r="68">
          <cell r="A68">
            <v>58</v>
          </cell>
          <cell r="B68">
            <v>1381727</v>
          </cell>
          <cell r="C68">
            <v>14952</v>
          </cell>
          <cell r="E68">
            <v>0.30236757624398075</v>
          </cell>
        </row>
        <row r="69">
          <cell r="A69">
            <v>59</v>
          </cell>
          <cell r="B69">
            <v>1380279</v>
          </cell>
          <cell r="C69">
            <v>15198</v>
          </cell>
          <cell r="E69">
            <v>0.30076325832346362</v>
          </cell>
        </row>
        <row r="70">
          <cell r="A70">
            <v>60</v>
          </cell>
          <cell r="B70">
            <v>1382271</v>
          </cell>
          <cell r="C70">
            <v>15426</v>
          </cell>
          <cell r="E70">
            <v>0.30066122131466355</v>
          </cell>
        </row>
        <row r="71">
          <cell r="A71">
            <v>61</v>
          </cell>
          <cell r="B71">
            <v>1381410</v>
          </cell>
          <cell r="C71">
            <v>15662</v>
          </cell>
          <cell r="E71">
            <v>0.3020687013152854</v>
          </cell>
        </row>
        <row r="72">
          <cell r="A72">
            <v>62</v>
          </cell>
          <cell r="B72">
            <v>1381274</v>
          </cell>
          <cell r="C72">
            <v>15910</v>
          </cell>
          <cell r="E72">
            <v>0.30395977372721561</v>
          </cell>
        </row>
        <row r="73">
          <cell r="A73">
            <v>63</v>
          </cell>
          <cell r="B73">
            <v>1381598</v>
          </cell>
          <cell r="C73">
            <v>16186</v>
          </cell>
          <cell r="E73">
            <v>0.30192759174595329</v>
          </cell>
        </row>
        <row r="74">
          <cell r="A74">
            <v>64</v>
          </cell>
          <cell r="B74">
            <v>1379988</v>
          </cell>
          <cell r="C74">
            <v>16475</v>
          </cell>
          <cell r="E74">
            <v>0.29572078907435506</v>
          </cell>
        </row>
        <row r="75">
          <cell r="A75">
            <v>65</v>
          </cell>
          <cell r="B75">
            <v>1381477</v>
          </cell>
          <cell r="C75">
            <v>16769</v>
          </cell>
          <cell r="E75">
            <v>0.29942155167272944</v>
          </cell>
        </row>
        <row r="76">
          <cell r="A76">
            <v>66</v>
          </cell>
          <cell r="B76">
            <v>1381059</v>
          </cell>
          <cell r="C76">
            <v>17067</v>
          </cell>
          <cell r="E76">
            <v>0.30151754848538115</v>
          </cell>
        </row>
        <row r="77">
          <cell r="A77">
            <v>67</v>
          </cell>
          <cell r="B77">
            <v>1382994</v>
          </cell>
          <cell r="C77">
            <v>17351</v>
          </cell>
          <cell r="E77">
            <v>0.30707163852227537</v>
          </cell>
        </row>
        <row r="78">
          <cell r="A78">
            <v>68</v>
          </cell>
          <cell r="B78">
            <v>1381553</v>
          </cell>
          <cell r="C78">
            <v>17652</v>
          </cell>
          <cell r="E78">
            <v>0.30846363018354861</v>
          </cell>
        </row>
        <row r="79">
          <cell r="A79">
            <v>69</v>
          </cell>
          <cell r="B79">
            <v>1380473</v>
          </cell>
          <cell r="C79">
            <v>17959</v>
          </cell>
          <cell r="E79">
            <v>0.30714405033687847</v>
          </cell>
        </row>
        <row r="80">
          <cell r="A80">
            <v>70</v>
          </cell>
          <cell r="B80">
            <v>1382179</v>
          </cell>
          <cell r="C80">
            <v>18267</v>
          </cell>
          <cell r="E80">
            <v>0.30919143811244321</v>
          </cell>
        </row>
        <row r="81">
          <cell r="A81">
            <v>71</v>
          </cell>
          <cell r="B81">
            <v>1381430</v>
          </cell>
          <cell r="C81">
            <v>18571</v>
          </cell>
          <cell r="E81">
            <v>0.30757632868450813</v>
          </cell>
        </row>
        <row r="82">
          <cell r="A82">
            <v>72</v>
          </cell>
          <cell r="B82">
            <v>1381278</v>
          </cell>
          <cell r="C82">
            <v>18905</v>
          </cell>
          <cell r="E82">
            <v>0.30833112933086487</v>
          </cell>
        </row>
        <row r="83">
          <cell r="A83">
            <v>73</v>
          </cell>
          <cell r="B83">
            <v>1380701</v>
          </cell>
          <cell r="C83">
            <v>19266</v>
          </cell>
          <cell r="E83">
            <v>0.31262327416173569</v>
          </cell>
        </row>
        <row r="84">
          <cell r="A84">
            <v>74</v>
          </cell>
          <cell r="B84">
            <v>1382270</v>
          </cell>
          <cell r="C84">
            <v>19623</v>
          </cell>
          <cell r="E84">
            <v>0.3073434235336085</v>
          </cell>
        </row>
        <row r="85">
          <cell r="A85">
            <v>75</v>
          </cell>
          <cell r="B85">
            <v>1380568</v>
          </cell>
          <cell r="C85">
            <v>20006</v>
          </cell>
          <cell r="E85">
            <v>0.30730780765770271</v>
          </cell>
        </row>
        <row r="86">
          <cell r="A86">
            <v>76</v>
          </cell>
          <cell r="B86">
            <v>1381647</v>
          </cell>
          <cell r="C86">
            <v>20407</v>
          </cell>
          <cell r="E86">
            <v>0.3112657421473024</v>
          </cell>
        </row>
        <row r="87">
          <cell r="A87">
            <v>77</v>
          </cell>
          <cell r="B87">
            <v>1381578</v>
          </cell>
          <cell r="C87">
            <v>20806</v>
          </cell>
          <cell r="E87">
            <v>0.31043929635682016</v>
          </cell>
        </row>
        <row r="88">
          <cell r="A88">
            <v>78</v>
          </cell>
          <cell r="B88">
            <v>1381258</v>
          </cell>
          <cell r="C88">
            <v>21260</v>
          </cell>
          <cell r="E88">
            <v>0.31340545625587957</v>
          </cell>
        </row>
        <row r="89">
          <cell r="A89">
            <v>79</v>
          </cell>
          <cell r="B89">
            <v>1381842</v>
          </cell>
          <cell r="C89">
            <v>21700</v>
          </cell>
          <cell r="E89">
            <v>0.31930875576036866</v>
          </cell>
        </row>
        <row r="90">
          <cell r="A90">
            <v>80</v>
          </cell>
          <cell r="B90">
            <v>1381330</v>
          </cell>
          <cell r="C90">
            <v>22161</v>
          </cell>
          <cell r="E90">
            <v>0.31866793014755651</v>
          </cell>
        </row>
        <row r="91">
          <cell r="A91">
            <v>81</v>
          </cell>
          <cell r="B91">
            <v>1380739</v>
          </cell>
          <cell r="C91">
            <v>22649</v>
          </cell>
          <cell r="E91">
            <v>0.30500242836328317</v>
          </cell>
        </row>
        <row r="92">
          <cell r="A92">
            <v>82</v>
          </cell>
          <cell r="B92">
            <v>1382053</v>
          </cell>
          <cell r="C92">
            <v>23170</v>
          </cell>
          <cell r="E92">
            <v>0.31178247734138975</v>
          </cell>
        </row>
        <row r="93">
          <cell r="A93">
            <v>83</v>
          </cell>
          <cell r="B93">
            <v>1381060</v>
          </cell>
          <cell r="C93">
            <v>23730</v>
          </cell>
          <cell r="E93">
            <v>0.31517067003792665</v>
          </cell>
        </row>
        <row r="94">
          <cell r="A94">
            <v>84</v>
          </cell>
          <cell r="B94">
            <v>1381744</v>
          </cell>
          <cell r="C94">
            <v>24378</v>
          </cell>
          <cell r="E94">
            <v>0.31462794322750021</v>
          </cell>
        </row>
        <row r="95">
          <cell r="A95">
            <v>85</v>
          </cell>
          <cell r="B95">
            <v>1380560</v>
          </cell>
          <cell r="C95">
            <v>25053</v>
          </cell>
          <cell r="E95">
            <v>0.31936295054484493</v>
          </cell>
        </row>
        <row r="96">
          <cell r="A96">
            <v>86</v>
          </cell>
          <cell r="B96">
            <v>1382023</v>
          </cell>
          <cell r="C96">
            <v>25797</v>
          </cell>
          <cell r="E96">
            <v>0.31631585068031165</v>
          </cell>
        </row>
        <row r="97">
          <cell r="A97">
            <v>87</v>
          </cell>
          <cell r="B97">
            <v>1379907</v>
          </cell>
          <cell r="C97">
            <v>26657</v>
          </cell>
          <cell r="E97">
            <v>0.31140038263870651</v>
          </cell>
        </row>
        <row r="98">
          <cell r="A98">
            <v>88</v>
          </cell>
          <cell r="B98">
            <v>1381467</v>
          </cell>
          <cell r="C98">
            <v>27621</v>
          </cell>
          <cell r="E98">
            <v>0.31671554252199413</v>
          </cell>
        </row>
        <row r="99">
          <cell r="A99">
            <v>89</v>
          </cell>
          <cell r="B99">
            <v>1382851</v>
          </cell>
          <cell r="C99">
            <v>28748</v>
          </cell>
          <cell r="E99">
            <v>0.31490886322526784</v>
          </cell>
        </row>
        <row r="100">
          <cell r="A100">
            <v>90</v>
          </cell>
          <cell r="B100">
            <v>1380400</v>
          </cell>
          <cell r="C100">
            <v>30050</v>
          </cell>
          <cell r="E100">
            <v>0.30851913477537435</v>
          </cell>
        </row>
        <row r="101">
          <cell r="A101">
            <v>91</v>
          </cell>
          <cell r="B101">
            <v>1382267</v>
          </cell>
          <cell r="C101">
            <v>31526</v>
          </cell>
          <cell r="E101">
            <v>0.30378100615365095</v>
          </cell>
        </row>
        <row r="102">
          <cell r="A102">
            <v>92</v>
          </cell>
          <cell r="B102">
            <v>1381517</v>
          </cell>
          <cell r="C102">
            <v>33239</v>
          </cell>
          <cell r="E102">
            <v>0.30021962152892684</v>
          </cell>
        </row>
        <row r="103">
          <cell r="A103">
            <v>93</v>
          </cell>
          <cell r="B103">
            <v>1381454</v>
          </cell>
          <cell r="C103">
            <v>35385</v>
          </cell>
          <cell r="E103">
            <v>0.30026847534265932</v>
          </cell>
        </row>
        <row r="104">
          <cell r="A104">
            <v>94</v>
          </cell>
          <cell r="B104">
            <v>1381290</v>
          </cell>
          <cell r="C104">
            <v>38226</v>
          </cell>
          <cell r="E104">
            <v>0.30113012086014757</v>
          </cell>
        </row>
        <row r="105">
          <cell r="A105">
            <v>95</v>
          </cell>
          <cell r="B105">
            <v>1381524</v>
          </cell>
          <cell r="C105">
            <v>42121</v>
          </cell>
          <cell r="E105">
            <v>0.30286555399919279</v>
          </cell>
        </row>
        <row r="106">
          <cell r="A106">
            <v>96</v>
          </cell>
          <cell r="B106">
            <v>1381389</v>
          </cell>
          <cell r="C106">
            <v>47447</v>
          </cell>
          <cell r="E106">
            <v>0.30648934600712374</v>
          </cell>
        </row>
        <row r="107">
          <cell r="A107">
            <v>97</v>
          </cell>
          <cell r="B107">
            <v>1381323</v>
          </cell>
          <cell r="C107">
            <v>56028</v>
          </cell>
          <cell r="E107">
            <v>0.30938102377382737</v>
          </cell>
        </row>
        <row r="108">
          <cell r="A108">
            <v>98</v>
          </cell>
          <cell r="B108">
            <v>1381297</v>
          </cell>
          <cell r="C108">
            <v>72819</v>
          </cell>
          <cell r="E108">
            <v>0.32262184320026366</v>
          </cell>
        </row>
        <row r="109">
          <cell r="A109">
            <v>99</v>
          </cell>
          <cell r="B109">
            <v>138114</v>
          </cell>
          <cell r="C109">
            <v>89770</v>
          </cell>
          <cell r="E109">
            <v>0.33594742118747911</v>
          </cell>
        </row>
        <row r="110">
          <cell r="A110">
            <v>99.099998474121094</v>
          </cell>
          <cell r="B110">
            <v>138082</v>
          </cell>
          <cell r="C110">
            <v>94668</v>
          </cell>
          <cell r="E110">
            <v>0.3353509105505556</v>
          </cell>
        </row>
        <row r="111">
          <cell r="A111">
            <v>99.199996948242188</v>
          </cell>
          <cell r="B111">
            <v>138349</v>
          </cell>
          <cell r="C111">
            <v>100712</v>
          </cell>
          <cell r="E111">
            <v>0.35051433791405195</v>
          </cell>
        </row>
        <row r="112">
          <cell r="A112">
            <v>99.300003051757812</v>
          </cell>
          <cell r="B112">
            <v>138202</v>
          </cell>
          <cell r="C112">
            <v>108113</v>
          </cell>
          <cell r="E112">
            <v>0.3540277302452064</v>
          </cell>
        </row>
        <row r="113">
          <cell r="A113">
            <v>99.400001525878906</v>
          </cell>
          <cell r="B113">
            <v>138088</v>
          </cell>
          <cell r="C113">
            <v>117328</v>
          </cell>
          <cell r="E113">
            <v>0.35474055638892676</v>
          </cell>
        </row>
        <row r="114">
          <cell r="A114">
            <v>99.5</v>
          </cell>
          <cell r="B114">
            <v>138186</v>
          </cell>
          <cell r="C114">
            <v>130032</v>
          </cell>
          <cell r="E114">
            <v>0.36048049710840407</v>
          </cell>
        </row>
        <row r="115">
          <cell r="A115">
            <v>99.599998474121094</v>
          </cell>
          <cell r="B115">
            <v>138139</v>
          </cell>
          <cell r="C115">
            <v>148175</v>
          </cell>
          <cell r="E115">
            <v>0.36660030369495528</v>
          </cell>
        </row>
        <row r="116">
          <cell r="A116">
            <v>99.699996948242188</v>
          </cell>
          <cell r="B116">
            <v>138131</v>
          </cell>
          <cell r="C116">
            <v>175468</v>
          </cell>
          <cell r="E116">
            <v>0.36688171062529917</v>
          </cell>
        </row>
        <row r="117">
          <cell r="A117">
            <v>99.800003051757812</v>
          </cell>
          <cell r="B117">
            <v>138147</v>
          </cell>
          <cell r="C117">
            <v>232439</v>
          </cell>
          <cell r="E117">
            <v>0.39066163595610032</v>
          </cell>
        </row>
        <row r="118">
          <cell r="A118">
            <v>99.900001525878906</v>
          </cell>
          <cell r="B118">
            <v>13806</v>
          </cell>
          <cell r="C118">
            <v>292206</v>
          </cell>
          <cell r="E118">
            <v>0.40289042661683883</v>
          </cell>
        </row>
        <row r="119">
          <cell r="A119">
            <v>99.910003662109375</v>
          </cell>
          <cell r="B119">
            <v>13828</v>
          </cell>
          <cell r="C119">
            <v>309913</v>
          </cell>
          <cell r="E119">
            <v>0.40411663918583601</v>
          </cell>
        </row>
        <row r="120">
          <cell r="A120">
            <v>99.919998168945312</v>
          </cell>
          <cell r="B120">
            <v>13807</v>
          </cell>
          <cell r="C120">
            <v>331174</v>
          </cell>
          <cell r="E120">
            <v>0.40989328872435637</v>
          </cell>
        </row>
        <row r="121">
          <cell r="A121">
            <v>99.930000305175781</v>
          </cell>
          <cell r="B121">
            <v>13816</v>
          </cell>
          <cell r="C121">
            <v>359820</v>
          </cell>
          <cell r="E121">
            <v>0.40586404313267743</v>
          </cell>
        </row>
        <row r="122">
          <cell r="A122">
            <v>99.94000244140625</v>
          </cell>
          <cell r="B122">
            <v>13815</v>
          </cell>
          <cell r="C122">
            <v>396302</v>
          </cell>
          <cell r="E122">
            <v>0.41251621238348535</v>
          </cell>
        </row>
        <row r="123">
          <cell r="A123">
            <v>99.949996948242188</v>
          </cell>
          <cell r="B123">
            <v>13819</v>
          </cell>
          <cell r="C123">
            <v>444727</v>
          </cell>
          <cell r="E123">
            <v>0.43150966772874144</v>
          </cell>
        </row>
        <row r="124">
          <cell r="A124">
            <v>99.959999084472656</v>
          </cell>
          <cell r="B124">
            <v>13799</v>
          </cell>
          <cell r="C124">
            <v>511679</v>
          </cell>
          <cell r="E124">
            <v>0.42362301364722804</v>
          </cell>
        </row>
        <row r="125">
          <cell r="A125">
            <v>99.970001220703125</v>
          </cell>
          <cell r="B125">
            <v>13830</v>
          </cell>
          <cell r="C125">
            <v>623115</v>
          </cell>
          <cell r="E125">
            <v>0.43224123957856897</v>
          </cell>
        </row>
        <row r="126">
          <cell r="A126">
            <v>99.980003356933594</v>
          </cell>
          <cell r="B126">
            <v>13810</v>
          </cell>
          <cell r="C126">
            <v>858038</v>
          </cell>
          <cell r="E126">
            <v>0.43757386036515866</v>
          </cell>
        </row>
        <row r="127">
          <cell r="A127">
            <v>99.989997863769531</v>
          </cell>
          <cell r="B127">
            <v>1385</v>
          </cell>
          <cell r="C127">
            <v>1116943</v>
          </cell>
          <cell r="E127">
            <v>0.46142820179722688</v>
          </cell>
        </row>
        <row r="128">
          <cell r="A128">
            <v>99.990997314453125</v>
          </cell>
          <cell r="B128">
            <v>1373</v>
          </cell>
          <cell r="C128">
            <v>1191439</v>
          </cell>
          <cell r="E128">
            <v>0.42523452732368172</v>
          </cell>
        </row>
        <row r="129">
          <cell r="A129">
            <v>99.991996765136719</v>
          </cell>
          <cell r="B129">
            <v>1385</v>
          </cell>
          <cell r="C129">
            <v>1287005</v>
          </cell>
          <cell r="E129">
            <v>0.44673097618113372</v>
          </cell>
        </row>
        <row r="130">
          <cell r="A130">
            <v>99.992996215820312</v>
          </cell>
          <cell r="B130">
            <v>1384</v>
          </cell>
          <cell r="C130">
            <v>1400364</v>
          </cell>
          <cell r="E130">
            <v>0.4631410119083324</v>
          </cell>
        </row>
        <row r="131">
          <cell r="A131">
            <v>99.994003295898438</v>
          </cell>
          <cell r="B131">
            <v>1373</v>
          </cell>
          <cell r="C131">
            <v>1549242</v>
          </cell>
          <cell r="E131">
            <v>0.44740072887257121</v>
          </cell>
        </row>
        <row r="132">
          <cell r="A132">
            <v>99.995002746582031</v>
          </cell>
          <cell r="B132">
            <v>1385</v>
          </cell>
          <cell r="C132">
            <v>1741090</v>
          </cell>
          <cell r="E132">
            <v>0.44647146327875065</v>
          </cell>
        </row>
        <row r="133">
          <cell r="A133">
            <v>99.996002197265625</v>
          </cell>
          <cell r="B133">
            <v>1384</v>
          </cell>
          <cell r="C133">
            <v>2000387</v>
          </cell>
          <cell r="E133">
            <v>0.47076190757088504</v>
          </cell>
        </row>
        <row r="134">
          <cell r="A134">
            <v>99.997001647949219</v>
          </cell>
          <cell r="B134">
            <v>1374</v>
          </cell>
          <cell r="C134">
            <v>2454814</v>
          </cell>
          <cell r="E134">
            <v>0.46043610636080778</v>
          </cell>
        </row>
        <row r="135">
          <cell r="A135">
            <v>99.998001098632812</v>
          </cell>
          <cell r="B135">
            <v>1384</v>
          </cell>
          <cell r="C135">
            <v>3370185</v>
          </cell>
          <cell r="E135">
            <v>0.47148183259969406</v>
          </cell>
        </row>
        <row r="136">
          <cell r="A136">
            <v>99.999000549316406</v>
          </cell>
          <cell r="B136">
            <v>1390</v>
          </cell>
          <cell r="C136">
            <v>7953661</v>
          </cell>
          <cell r="E136">
            <v>0.46893902065979426</v>
          </cell>
        </row>
        <row r="137">
          <cell r="A137" t="str">
            <v>Of which: Top 400</v>
          </cell>
          <cell r="B137">
            <v>401.39999389648438</v>
          </cell>
          <cell r="C137">
            <v>13841432</v>
          </cell>
          <cell r="E137">
            <v>0.47174453735351562</v>
          </cell>
        </row>
        <row r="138">
          <cell r="A138" t="str">
            <v>P0-10</v>
          </cell>
          <cell r="B138">
            <v>13813104</v>
          </cell>
          <cell r="C138">
            <v>4131.2665976452508</v>
          </cell>
          <cell r="E138">
            <v>0.19846632381431545</v>
          </cell>
        </row>
        <row r="139">
          <cell r="A139" t="str">
            <v>P10-20</v>
          </cell>
          <cell r="B139">
            <v>13814551</v>
          </cell>
          <cell r="C139">
            <v>5981.0634075620701</v>
          </cell>
          <cell r="E139">
            <v>0.22178665053430988</v>
          </cell>
        </row>
        <row r="140">
          <cell r="A140" t="str">
            <v>P20-30</v>
          </cell>
          <cell r="B140">
            <v>13813751</v>
          </cell>
          <cell r="C140">
            <v>7994.9254564527764</v>
          </cell>
          <cell r="E140">
            <v>0.2528162461251971</v>
          </cell>
        </row>
        <row r="141">
          <cell r="A141" t="str">
            <v>P30-40</v>
          </cell>
          <cell r="B141">
            <v>13813066</v>
          </cell>
          <cell r="C141">
            <v>9984.7135957360952</v>
          </cell>
          <cell r="E141">
            <v>0.27197883881074786</v>
          </cell>
        </row>
        <row r="142">
          <cell r="A142" t="str">
            <v>P40-50</v>
          </cell>
          <cell r="B142">
            <v>13812873</v>
          </cell>
          <cell r="C142">
            <v>11986.82065599242</v>
          </cell>
          <cell r="E142">
            <v>0.28558669086155569</v>
          </cell>
        </row>
        <row r="143">
          <cell r="A143" t="str">
            <v>P50-60</v>
          </cell>
          <cell r="B143">
            <v>13814665</v>
          </cell>
          <cell r="C143">
            <v>14130.315967850107</v>
          </cell>
          <cell r="E143">
            <v>0.2975958186106259</v>
          </cell>
        </row>
        <row r="144">
          <cell r="A144" t="str">
            <v>P60-70</v>
          </cell>
          <cell r="B144">
            <v>13814097</v>
          </cell>
          <cell r="C144">
            <v>16645.634640975808</v>
          </cell>
          <cell r="E144">
            <v>0.30290189693405351</v>
          </cell>
        </row>
        <row r="145">
          <cell r="A145" t="str">
            <v>P70-80</v>
          </cell>
          <cell r="B145">
            <v>13814751</v>
          </cell>
          <cell r="C145">
            <v>19881.08744587579</v>
          </cell>
          <cell r="E145">
            <v>0.310817921358789</v>
          </cell>
        </row>
        <row r="146">
          <cell r="A146" t="str">
            <v>P80-90</v>
          </cell>
          <cell r="B146">
            <v>13813734</v>
          </cell>
          <cell r="C146">
            <v>24996.716112240181</v>
          </cell>
          <cell r="E146">
            <v>0.31446975146139933</v>
          </cell>
        </row>
        <row r="147">
          <cell r="A147" t="str">
            <v>P90-95</v>
          </cell>
          <cell r="B147">
            <v>6906928</v>
          </cell>
          <cell r="C147">
            <v>33685.388690167325</v>
          </cell>
          <cell r="E147">
            <v>0.30258326589432438</v>
          </cell>
        </row>
        <row r="148">
          <cell r="A148" t="str">
            <v>P95-99</v>
          </cell>
          <cell r="B148">
            <v>5525533</v>
          </cell>
          <cell r="C148">
            <v>54603.12472552422</v>
          </cell>
          <cell r="E148">
            <v>0.31191043468363394</v>
          </cell>
        </row>
        <row r="149">
          <cell r="A149" t="str">
            <v>P99-99.9</v>
          </cell>
          <cell r="B149">
            <v>1243438</v>
          </cell>
          <cell r="C149">
            <v>132964.03668860046</v>
          </cell>
          <cell r="E149">
            <v>0.36222616424760745</v>
          </cell>
        </row>
        <row r="150">
          <cell r="A150" t="str">
            <v>P99.9-99.99</v>
          </cell>
          <cell r="B150">
            <v>124330</v>
          </cell>
          <cell r="C150">
            <v>458553.07513874368</v>
          </cell>
          <cell r="E150">
            <v>0.42202584346069799</v>
          </cell>
        </row>
        <row r="151">
          <cell r="A151" t="str">
            <v>P99.99-top 400</v>
          </cell>
          <cell r="B151">
            <v>13415.600006103516</v>
          </cell>
          <cell r="C151">
            <v>2068290.6884565395</v>
          </cell>
          <cell r="E151">
            <v>0.45952233188038349</v>
          </cell>
        </row>
        <row r="152">
          <cell r="A152" t="str">
            <v>Top 400</v>
          </cell>
          <cell r="B152">
            <v>401.39999389648438</v>
          </cell>
          <cell r="C152">
            <v>13841432</v>
          </cell>
          <cell r="E152">
            <v>0.47174453735351562</v>
          </cell>
        </row>
        <row r="155">
          <cell r="A155" t="str">
            <v>All</v>
          </cell>
          <cell r="B155">
            <v>138138638</v>
          </cell>
          <cell r="C155">
            <v>17292.374746383412</v>
          </cell>
          <cell r="E155">
            <v>0.30471666824312876</v>
          </cell>
        </row>
        <row r="156">
          <cell r="A156" t="str">
            <v>check</v>
          </cell>
          <cell r="B156">
            <v>0</v>
          </cell>
          <cell r="C156">
            <v>0</v>
          </cell>
          <cell r="E156">
            <v>0</v>
          </cell>
        </row>
      </sheetData>
      <sheetData sheetId="17">
        <row r="10">
          <cell r="E10">
            <v>0.2583070695400238</v>
          </cell>
        </row>
        <row r="11">
          <cell r="E11">
            <v>0.24909666180610657</v>
          </cell>
        </row>
        <row r="12">
          <cell r="E12">
            <v>0.23744681477546692</v>
          </cell>
        </row>
        <row r="13">
          <cell r="E13">
            <v>0.23798994719982147</v>
          </cell>
        </row>
        <row r="14">
          <cell r="E14">
            <v>0.24145786464214325</v>
          </cell>
        </row>
        <row r="15">
          <cell r="E15">
            <v>0.24446843564510345</v>
          </cell>
        </row>
        <row r="16">
          <cell r="E16">
            <v>0.23339040577411652</v>
          </cell>
        </row>
        <row r="17">
          <cell r="E17">
            <v>0.24299217760562897</v>
          </cell>
        </row>
        <row r="18">
          <cell r="E18">
            <v>0.23866459727287292</v>
          </cell>
        </row>
        <row r="19">
          <cell r="E19">
            <v>0.24569733440876007</v>
          </cell>
        </row>
        <row r="20">
          <cell r="E20">
            <v>0.23845387995243073</v>
          </cell>
        </row>
        <row r="21">
          <cell r="E21">
            <v>0.24972781538963318</v>
          </cell>
        </row>
        <row r="22">
          <cell r="E22">
            <v>0.26460614800453186</v>
          </cell>
        </row>
        <row r="23">
          <cell r="E23">
            <v>0.24482887983322144</v>
          </cell>
        </row>
        <row r="24">
          <cell r="E24">
            <v>0.25698122382164001</v>
          </cell>
        </row>
        <row r="25">
          <cell r="E25">
            <v>0.25588643550872803</v>
          </cell>
        </row>
        <row r="26">
          <cell r="E26">
            <v>0.25328764319419861</v>
          </cell>
        </row>
        <row r="27">
          <cell r="E27">
            <v>0.24752266705036163</v>
          </cell>
        </row>
        <row r="28">
          <cell r="E28">
            <v>0.27619624137878418</v>
          </cell>
        </row>
        <row r="29">
          <cell r="E29">
            <v>0.27078685164451599</v>
          </cell>
        </row>
        <row r="30">
          <cell r="E30">
            <v>0.26568645238876343</v>
          </cell>
        </row>
        <row r="31">
          <cell r="E31">
            <v>0.27109143137931824</v>
          </cell>
        </row>
        <row r="32">
          <cell r="E32">
            <v>0.27638497948646545</v>
          </cell>
        </row>
        <row r="33">
          <cell r="E33">
            <v>0.2783295214176178</v>
          </cell>
        </row>
        <row r="34">
          <cell r="E34">
            <v>0.2791481614112854</v>
          </cell>
        </row>
        <row r="35">
          <cell r="E35">
            <v>0.28702595829963684</v>
          </cell>
        </row>
        <row r="36">
          <cell r="E36">
            <v>0.27788147330284119</v>
          </cell>
        </row>
        <row r="37">
          <cell r="E37">
            <v>0.28526124358177185</v>
          </cell>
        </row>
        <row r="38">
          <cell r="E38">
            <v>0.28280824422836304</v>
          </cell>
        </row>
        <row r="39">
          <cell r="E39">
            <v>0.28266000747680664</v>
          </cell>
        </row>
        <row r="40">
          <cell r="E40">
            <v>0.28976202011108398</v>
          </cell>
        </row>
        <row r="41">
          <cell r="E41">
            <v>0.29288730025291443</v>
          </cell>
        </row>
        <row r="42">
          <cell r="E42">
            <v>0.28991007804870605</v>
          </cell>
        </row>
        <row r="43">
          <cell r="E43">
            <v>0.28996354341506958</v>
          </cell>
        </row>
        <row r="44">
          <cell r="E44">
            <v>0.2855510413646698</v>
          </cell>
        </row>
        <row r="45">
          <cell r="E45">
            <v>0.2804236114025116</v>
          </cell>
        </row>
        <row r="46">
          <cell r="E46">
            <v>0.28670015931129456</v>
          </cell>
        </row>
        <row r="47">
          <cell r="E47">
            <v>0.27967807650566101</v>
          </cell>
        </row>
        <row r="48">
          <cell r="E48">
            <v>0.27835947275161743</v>
          </cell>
        </row>
        <row r="49">
          <cell r="E49">
            <v>0.29032623767852783</v>
          </cell>
        </row>
        <row r="50">
          <cell r="E50">
            <v>0.28687706589698792</v>
          </cell>
        </row>
        <row r="51">
          <cell r="E51">
            <v>0.27972027659416199</v>
          </cell>
        </row>
        <row r="52">
          <cell r="E52">
            <v>0.2955487072467804</v>
          </cell>
        </row>
        <row r="53">
          <cell r="E53">
            <v>0.29009103775024414</v>
          </cell>
        </row>
        <row r="54">
          <cell r="E54">
            <v>0.29196855425834656</v>
          </cell>
        </row>
        <row r="55">
          <cell r="E55">
            <v>0.29326730966567993</v>
          </cell>
        </row>
        <row r="56">
          <cell r="E56">
            <v>0.2885642945766449</v>
          </cell>
        </row>
        <row r="57">
          <cell r="E57">
            <v>0.29438352584838867</v>
          </cell>
        </row>
        <row r="58">
          <cell r="E58">
            <v>0.29149550199508667</v>
          </cell>
        </row>
        <row r="59">
          <cell r="E59">
            <v>0.29175740480422974</v>
          </cell>
        </row>
        <row r="60">
          <cell r="E60">
            <v>0.29246354103088379</v>
          </cell>
        </row>
        <row r="61">
          <cell r="E61">
            <v>0.29562774300575256</v>
          </cell>
        </row>
        <row r="62">
          <cell r="E62">
            <v>0.30084466934204102</v>
          </cell>
        </row>
        <row r="63">
          <cell r="E63">
            <v>0.29307535290718079</v>
          </cell>
        </row>
        <row r="64">
          <cell r="E64">
            <v>0.29909887909889221</v>
          </cell>
        </row>
        <row r="65">
          <cell r="E65">
            <v>0.30388429760932922</v>
          </cell>
        </row>
        <row r="66">
          <cell r="E66">
            <v>0.29957771301269531</v>
          </cell>
        </row>
        <row r="67">
          <cell r="E67">
            <v>0.29829806089401245</v>
          </cell>
        </row>
        <row r="68">
          <cell r="E68">
            <v>0.29594990611076355</v>
          </cell>
        </row>
        <row r="69">
          <cell r="E69">
            <v>0.29865938425064087</v>
          </cell>
        </row>
        <row r="70">
          <cell r="E70">
            <v>0.3021843433380127</v>
          </cell>
        </row>
        <row r="71">
          <cell r="E71">
            <v>0.29542091488838196</v>
          </cell>
        </row>
        <row r="72">
          <cell r="E72">
            <v>0.30292144417762756</v>
          </cell>
        </row>
        <row r="73">
          <cell r="E73">
            <v>0.30157089233398438</v>
          </cell>
        </row>
        <row r="74">
          <cell r="E74">
            <v>0.3008914589881897</v>
          </cell>
        </row>
        <row r="75">
          <cell r="E75">
            <v>0.30101218819618225</v>
          </cell>
        </row>
        <row r="76">
          <cell r="E76">
            <v>0.30833753943443298</v>
          </cell>
        </row>
        <row r="77">
          <cell r="E77">
            <v>0.31117653846740723</v>
          </cell>
        </row>
        <row r="78">
          <cell r="E78">
            <v>0.30736494064331055</v>
          </cell>
        </row>
        <row r="79">
          <cell r="E79">
            <v>0.31346184015274048</v>
          </cell>
        </row>
        <row r="80">
          <cell r="E80">
            <v>0.30998310446739197</v>
          </cell>
        </row>
        <row r="81">
          <cell r="E81">
            <v>0.31900632381439209</v>
          </cell>
        </row>
        <row r="82">
          <cell r="E82">
            <v>0.30817458033561707</v>
          </cell>
        </row>
        <row r="83">
          <cell r="E83">
            <v>0.31915897130966187</v>
          </cell>
        </row>
        <row r="84">
          <cell r="E84">
            <v>0.31680965423583984</v>
          </cell>
        </row>
        <row r="85">
          <cell r="E85">
            <v>0.31947633624076843</v>
          </cell>
        </row>
        <row r="86">
          <cell r="E86">
            <v>0.31641426682472229</v>
          </cell>
        </row>
        <row r="87">
          <cell r="E87">
            <v>0.31339153647422791</v>
          </cell>
        </row>
        <row r="88">
          <cell r="E88">
            <v>0.31558734178543091</v>
          </cell>
        </row>
        <row r="89">
          <cell r="E89">
            <v>0.3198685348033905</v>
          </cell>
        </row>
        <row r="90">
          <cell r="E90">
            <v>0.32488426566123962</v>
          </cell>
        </row>
        <row r="91">
          <cell r="E91">
            <v>0.31972923874855042</v>
          </cell>
        </row>
        <row r="92">
          <cell r="E92">
            <v>0.32302463054656982</v>
          </cell>
        </row>
        <row r="93">
          <cell r="E93">
            <v>0.32353425025939941</v>
          </cell>
        </row>
        <row r="94">
          <cell r="E94">
            <v>0.32286718487739563</v>
          </cell>
        </row>
        <row r="95">
          <cell r="E95">
            <v>0.32068139314651489</v>
          </cell>
        </row>
        <row r="96">
          <cell r="E96">
            <v>0.32794114947319031</v>
          </cell>
        </row>
        <row r="97">
          <cell r="E97">
            <v>0.32636895775794983</v>
          </cell>
        </row>
        <row r="98">
          <cell r="E98">
            <v>0.3228624165058136</v>
          </cell>
        </row>
        <row r="99">
          <cell r="E99">
            <v>0.32120674848556519</v>
          </cell>
        </row>
        <row r="100">
          <cell r="E100">
            <v>0.31368431448936462</v>
          </cell>
        </row>
        <row r="101">
          <cell r="E101">
            <v>0.3150002658367157</v>
          </cell>
        </row>
        <row r="102">
          <cell r="E102">
            <v>0.31324422359466553</v>
          </cell>
        </row>
        <row r="103">
          <cell r="E103">
            <v>0.31319811940193176</v>
          </cell>
        </row>
        <row r="104">
          <cell r="E104">
            <v>0.30782029032707214</v>
          </cell>
        </row>
        <row r="105">
          <cell r="E105">
            <v>0.30903610587120056</v>
          </cell>
        </row>
        <row r="106">
          <cell r="E106">
            <v>0.30589860677719116</v>
          </cell>
        </row>
        <row r="107">
          <cell r="E107">
            <v>0.30538663268089294</v>
          </cell>
        </row>
        <row r="108">
          <cell r="E108">
            <v>0.29913726449012756</v>
          </cell>
        </row>
        <row r="109">
          <cell r="E109">
            <v>0.308958500623703</v>
          </cell>
        </row>
        <row r="110">
          <cell r="E110">
            <v>0.31003287434577942</v>
          </cell>
        </row>
        <row r="111">
          <cell r="E111">
            <v>0.31173539161682129</v>
          </cell>
        </row>
        <row r="112">
          <cell r="E112">
            <v>0.30859330296516418</v>
          </cell>
        </row>
        <row r="113">
          <cell r="E113">
            <v>0.30556049942970276</v>
          </cell>
        </row>
        <row r="114">
          <cell r="E114">
            <v>0.3182811439037323</v>
          </cell>
        </row>
        <row r="115">
          <cell r="E115">
            <v>0.30437678098678589</v>
          </cell>
        </row>
        <row r="116">
          <cell r="E116">
            <v>0.31623971462249756</v>
          </cell>
        </row>
        <row r="117">
          <cell r="E117">
            <v>0.31529879570007324</v>
          </cell>
        </row>
        <row r="118">
          <cell r="E118">
            <v>0.32669484615325928</v>
          </cell>
        </row>
        <row r="119">
          <cell r="E119">
            <v>0.2760683000087738</v>
          </cell>
        </row>
        <row r="120">
          <cell r="E120">
            <v>0.34266799688339233</v>
          </cell>
        </row>
        <row r="121">
          <cell r="E121">
            <v>0.35184291005134583</v>
          </cell>
        </row>
        <row r="122">
          <cell r="E122">
            <v>0.34319615364074707</v>
          </cell>
        </row>
        <row r="123">
          <cell r="E123">
            <v>0.32263845205307007</v>
          </cell>
        </row>
        <row r="124">
          <cell r="E124">
            <v>0.34915339946746826</v>
          </cell>
        </row>
        <row r="125">
          <cell r="E125">
            <v>0.32395273447036743</v>
          </cell>
        </row>
        <row r="126">
          <cell r="E126">
            <v>0.36100456118583679</v>
          </cell>
        </row>
        <row r="127">
          <cell r="E127">
            <v>0.38482582569122314</v>
          </cell>
        </row>
        <row r="128">
          <cell r="E128">
            <v>0.33336591720581055</v>
          </cell>
        </row>
        <row r="129">
          <cell r="E129">
            <v>0.38059189915657043</v>
          </cell>
        </row>
        <row r="130">
          <cell r="E130">
            <v>0.38581794500350952</v>
          </cell>
        </row>
        <row r="131">
          <cell r="E131">
            <v>0.37214076519012451</v>
          </cell>
        </row>
        <row r="132">
          <cell r="E132">
            <v>0.39436525106430054</v>
          </cell>
        </row>
        <row r="133">
          <cell r="E133">
            <v>0.38743683695793152</v>
          </cell>
        </row>
        <row r="134">
          <cell r="E134">
            <v>0.38952133059501648</v>
          </cell>
        </row>
        <row r="135">
          <cell r="E135">
            <v>0.39961263537406921</v>
          </cell>
        </row>
        <row r="136">
          <cell r="E136">
            <v>0.37990948557853699</v>
          </cell>
        </row>
        <row r="137">
          <cell r="E137">
            <v>0.36014485359191895</v>
          </cell>
        </row>
      </sheetData>
      <sheetData sheetId="18">
        <row r="10">
          <cell r="E10">
            <v>0.24783147459727387</v>
          </cell>
        </row>
        <row r="11">
          <cell r="E11">
            <v>0.24611528822055137</v>
          </cell>
        </row>
        <row r="12">
          <cell r="E12">
            <v>0.23245614035087719</v>
          </cell>
        </row>
        <row r="13">
          <cell r="E13">
            <v>0.25184311412562665</v>
          </cell>
        </row>
        <row r="14">
          <cell r="E14">
            <v>0.24470294972995429</v>
          </cell>
        </row>
        <row r="15">
          <cell r="E15">
            <v>0.23305307409353651</v>
          </cell>
        </row>
        <row r="16">
          <cell r="E16">
            <v>0.2359172482552343</v>
          </cell>
        </row>
        <row r="17">
          <cell r="E17">
            <v>0.2322314049586777</v>
          </cell>
        </row>
        <row r="18">
          <cell r="E18">
            <v>0.25246415770609321</v>
          </cell>
        </row>
        <row r="19">
          <cell r="E19">
            <v>0.2498390212491951</v>
          </cell>
        </row>
        <row r="20">
          <cell r="E20">
            <v>0.2449725776965265</v>
          </cell>
        </row>
        <row r="21">
          <cell r="E21">
            <v>0.24797738571010819</v>
          </cell>
        </row>
        <row r="22">
          <cell r="E22">
            <v>0.25545810785594325</v>
          </cell>
        </row>
        <row r="23">
          <cell r="E23">
            <v>0.26026537564999103</v>
          </cell>
        </row>
        <row r="24">
          <cell r="E24">
            <v>0.2606826584128622</v>
          </cell>
        </row>
        <row r="25">
          <cell r="E25">
            <v>0.26152827220796426</v>
          </cell>
        </row>
        <row r="26">
          <cell r="E26">
            <v>0.26159230096237968</v>
          </cell>
        </row>
        <row r="27">
          <cell r="E27">
            <v>0.26865444588118964</v>
          </cell>
        </row>
        <row r="28">
          <cell r="E28">
            <v>0.27091546211125711</v>
          </cell>
        </row>
        <row r="29">
          <cell r="E29">
            <v>0.2735413460193088</v>
          </cell>
        </row>
        <row r="30">
          <cell r="E30">
            <v>0.2791745092766873</v>
          </cell>
        </row>
        <row r="31">
          <cell r="E31">
            <v>0.27290461018271667</v>
          </cell>
        </row>
        <row r="32">
          <cell r="E32">
            <v>0.27682052572003524</v>
          </cell>
        </row>
        <row r="33">
          <cell r="E33">
            <v>0.27879890809827118</v>
          </cell>
        </row>
        <row r="34">
          <cell r="E34">
            <v>0.27985030990527426</v>
          </cell>
        </row>
        <row r="35">
          <cell r="E35">
            <v>0.27562200410865101</v>
          </cell>
        </row>
        <row r="36">
          <cell r="E36">
            <v>0.27294391487475061</v>
          </cell>
        </row>
        <row r="37">
          <cell r="E37">
            <v>0.27158041657719562</v>
          </cell>
        </row>
        <row r="38">
          <cell r="E38">
            <v>0.28079201746180232</v>
          </cell>
        </row>
        <row r="39">
          <cell r="E39">
            <v>0.27153321545844911</v>
          </cell>
        </row>
        <row r="40">
          <cell r="E40">
            <v>0.27281682509973898</v>
          </cell>
        </row>
        <row r="41">
          <cell r="E41">
            <v>0.27070570642998409</v>
          </cell>
        </row>
        <row r="42">
          <cell r="E42">
            <v>0.26865882352941178</v>
          </cell>
        </row>
        <row r="43">
          <cell r="E43">
            <v>0.26879103723770603</v>
          </cell>
        </row>
        <row r="44">
          <cell r="E44">
            <v>0.26529602303401117</v>
          </cell>
        </row>
        <row r="45">
          <cell r="E45">
            <v>0.2618556701030928</v>
          </cell>
        </row>
        <row r="46">
          <cell r="E46">
            <v>0.25665661352865143</v>
          </cell>
        </row>
        <row r="47">
          <cell r="E47">
            <v>0.2735143313440363</v>
          </cell>
        </row>
        <row r="48">
          <cell r="E48">
            <v>0.27546828787380873</v>
          </cell>
        </row>
        <row r="49">
          <cell r="E49">
            <v>0.27177840224809313</v>
          </cell>
        </row>
        <row r="50">
          <cell r="E50">
            <v>0.27548101414632237</v>
          </cell>
        </row>
        <row r="51">
          <cell r="E51">
            <v>0.2742288633657281</v>
          </cell>
        </row>
        <row r="52">
          <cell r="E52">
            <v>0.27593329827987684</v>
          </cell>
        </row>
        <row r="53">
          <cell r="E53">
            <v>0.28484848484848485</v>
          </cell>
        </row>
        <row r="54">
          <cell r="E54">
            <v>0.28015801759741427</v>
          </cell>
        </row>
        <row r="55">
          <cell r="E55">
            <v>0.28271661444213642</v>
          </cell>
        </row>
        <row r="56">
          <cell r="E56">
            <v>0.28176395545288418</v>
          </cell>
        </row>
        <row r="57">
          <cell r="E57">
            <v>0.28299090602896598</v>
          </cell>
        </row>
        <row r="58">
          <cell r="E58">
            <v>0.27894058129153854</v>
          </cell>
        </row>
        <row r="59">
          <cell r="E59">
            <v>0.27948942236044966</v>
          </cell>
        </row>
        <row r="60">
          <cell r="E60">
            <v>0.28690710521302942</v>
          </cell>
        </row>
        <row r="61">
          <cell r="E61">
            <v>0.28759795994526682</v>
          </cell>
        </row>
        <row r="62">
          <cell r="E62">
            <v>0.28912937148447054</v>
          </cell>
        </row>
        <row r="63">
          <cell r="E63">
            <v>0.28457622042527703</v>
          </cell>
        </row>
        <row r="64">
          <cell r="E64">
            <v>0.28747216688151883</v>
          </cell>
        </row>
        <row r="65">
          <cell r="E65">
            <v>0.28923006152607672</v>
          </cell>
        </row>
        <row r="66">
          <cell r="E66">
            <v>0.29195987000141305</v>
          </cell>
        </row>
        <row r="67">
          <cell r="E67">
            <v>0.29570011636283039</v>
          </cell>
        </row>
        <row r="68">
          <cell r="E68">
            <v>0.29815081326200887</v>
          </cell>
        </row>
        <row r="69">
          <cell r="E69">
            <v>0.29645416522364598</v>
          </cell>
        </row>
        <row r="70">
          <cell r="E70">
            <v>0.29983026504765636</v>
          </cell>
        </row>
        <row r="71">
          <cell r="E71">
            <v>0.29543412981546596</v>
          </cell>
        </row>
        <row r="72">
          <cell r="E72">
            <v>0.29941787524464297</v>
          </cell>
        </row>
        <row r="73">
          <cell r="E73">
            <v>0.30140422497110397</v>
          </cell>
        </row>
        <row r="74">
          <cell r="E74">
            <v>0.29513191942153755</v>
          </cell>
        </row>
        <row r="75">
          <cell r="E75">
            <v>0.2975936715456397</v>
          </cell>
        </row>
        <row r="76">
          <cell r="E76">
            <v>0.29564029543191866</v>
          </cell>
        </row>
        <row r="77">
          <cell r="E77">
            <v>0.30152905198776758</v>
          </cell>
        </row>
        <row r="78">
          <cell r="E78">
            <v>0.30329811504640397</v>
          </cell>
        </row>
        <row r="79">
          <cell r="E79">
            <v>0.31551314728884822</v>
          </cell>
        </row>
        <row r="80">
          <cell r="E80">
            <v>0.31240487878073353</v>
          </cell>
        </row>
        <row r="81">
          <cell r="E81">
            <v>0.30216368767638757</v>
          </cell>
        </row>
        <row r="82">
          <cell r="E82">
            <v>0.31381421346819272</v>
          </cell>
        </row>
        <row r="83">
          <cell r="E83">
            <v>0.3164642914203547</v>
          </cell>
        </row>
        <row r="84">
          <cell r="E84">
            <v>0.3112898188632105</v>
          </cell>
        </row>
        <row r="85">
          <cell r="E85">
            <v>0.31752124510646423</v>
          </cell>
        </row>
        <row r="86">
          <cell r="E86">
            <v>0.30921688089754068</v>
          </cell>
        </row>
        <row r="87">
          <cell r="E87">
            <v>0.31624396792569209</v>
          </cell>
        </row>
        <row r="88">
          <cell r="E88">
            <v>0.31901699179645282</v>
          </cell>
        </row>
        <row r="89">
          <cell r="E89">
            <v>0.31349540417489907</v>
          </cell>
        </row>
        <row r="90">
          <cell r="E90">
            <v>0.31783309323595432</v>
          </cell>
        </row>
        <row r="91">
          <cell r="E91">
            <v>0.31669978176606628</v>
          </cell>
        </row>
        <row r="92">
          <cell r="E92">
            <v>0.32088677751385591</v>
          </cell>
        </row>
        <row r="93">
          <cell r="E93">
            <v>0.32568821480316901</v>
          </cell>
        </row>
        <row r="94">
          <cell r="E94">
            <v>0.32572397023063887</v>
          </cell>
        </row>
        <row r="95">
          <cell r="E95">
            <v>0.3312359357307687</v>
          </cell>
        </row>
        <row r="96">
          <cell r="E96">
            <v>0.33223392461197337</v>
          </cell>
        </row>
        <row r="97">
          <cell r="E97">
            <v>0.32931407271810792</v>
          </cell>
        </row>
        <row r="98">
          <cell r="E98">
            <v>0.32709507512627067</v>
          </cell>
        </row>
        <row r="99">
          <cell r="E99">
            <v>0.32427250442928912</v>
          </cell>
        </row>
        <row r="100">
          <cell r="E100">
            <v>0.31998162609095088</v>
          </cell>
        </row>
        <row r="101">
          <cell r="E101">
            <v>0.32210578842315368</v>
          </cell>
        </row>
        <row r="102">
          <cell r="E102">
            <v>0.32347484005718397</v>
          </cell>
        </row>
        <row r="103">
          <cell r="E103">
            <v>0.32207592899319687</v>
          </cell>
        </row>
        <row r="104">
          <cell r="E104">
            <v>0.31430952239237459</v>
          </cell>
        </row>
        <row r="105">
          <cell r="E105">
            <v>0.31823597714146939</v>
          </cell>
        </row>
        <row r="106">
          <cell r="E106">
            <v>0.31498611183900216</v>
          </cell>
        </row>
        <row r="107">
          <cell r="E107">
            <v>0.31824677152889552</v>
          </cell>
        </row>
        <row r="108">
          <cell r="E108">
            <v>0.3123768759287478</v>
          </cell>
        </row>
        <row r="109">
          <cell r="E109">
            <v>0.3117524626446338</v>
          </cell>
        </row>
        <row r="110">
          <cell r="E110">
            <v>0.31998366892255448</v>
          </cell>
        </row>
        <row r="111">
          <cell r="E111">
            <v>0.3243947245756903</v>
          </cell>
        </row>
        <row r="112">
          <cell r="E112">
            <v>0.32153059281225344</v>
          </cell>
        </row>
        <row r="113">
          <cell r="E113">
            <v>0.3210887449889569</v>
          </cell>
        </row>
        <row r="114">
          <cell r="E114">
            <v>0.32539255715872822</v>
          </cell>
        </row>
        <row r="115">
          <cell r="E115">
            <v>0.33003816611232084</v>
          </cell>
        </row>
        <row r="116">
          <cell r="E116">
            <v>0.33370487344090838</v>
          </cell>
        </row>
        <row r="117">
          <cell r="E117">
            <v>0.3452902390203697</v>
          </cell>
        </row>
        <row r="118">
          <cell r="E118">
            <v>0.35299953566381043</v>
          </cell>
        </row>
        <row r="119">
          <cell r="E119">
            <v>0.36567295646161924</v>
          </cell>
        </row>
        <row r="120">
          <cell r="E120">
            <v>0.34927407572500008</v>
          </cell>
        </row>
        <row r="121">
          <cell r="E121">
            <v>0.35894714292222701</v>
          </cell>
        </row>
        <row r="122">
          <cell r="E122">
            <v>0.35921014304957399</v>
          </cell>
        </row>
        <row r="123">
          <cell r="E123">
            <v>0.37704066102384715</v>
          </cell>
        </row>
        <row r="124">
          <cell r="E124">
            <v>0.38493110479485915</v>
          </cell>
        </row>
        <row r="125">
          <cell r="E125">
            <v>0.38457636159135444</v>
          </cell>
        </row>
        <row r="126">
          <cell r="E126">
            <v>0.38813701357807745</v>
          </cell>
        </row>
        <row r="127">
          <cell r="E127">
            <v>0.39963390511418267</v>
          </cell>
        </row>
        <row r="128">
          <cell r="E128">
            <v>0.39295324640182056</v>
          </cell>
        </row>
        <row r="129">
          <cell r="E129">
            <v>0.39603151352874716</v>
          </cell>
        </row>
        <row r="130">
          <cell r="E130">
            <v>0.38798067193271385</v>
          </cell>
        </row>
        <row r="131">
          <cell r="E131">
            <v>0.38711803543035445</v>
          </cell>
        </row>
        <row r="132">
          <cell r="E132">
            <v>0.39286792635407514</v>
          </cell>
        </row>
        <row r="133">
          <cell r="E133">
            <v>0.39365050149374931</v>
          </cell>
        </row>
        <row r="134">
          <cell r="E134">
            <v>0.35055122023525837</v>
          </cell>
        </row>
        <row r="135">
          <cell r="E135">
            <v>0.38179638305875108</v>
          </cell>
        </row>
        <row r="136">
          <cell r="E136">
            <v>0.33995545731518717</v>
          </cell>
        </row>
        <row r="137">
          <cell r="E137">
            <v>0.33140216747911833</v>
          </cell>
        </row>
      </sheetData>
      <sheetData sheetId="19">
        <row r="10">
          <cell r="E10">
            <v>0.25259116291999817</v>
          </cell>
        </row>
        <row r="11">
          <cell r="E11">
            <v>0.25790929794311523</v>
          </cell>
        </row>
        <row r="12">
          <cell r="E12">
            <v>0.25042685866355896</v>
          </cell>
        </row>
        <row r="13">
          <cell r="E13">
            <v>0.24090515077114105</v>
          </cell>
        </row>
        <row r="14">
          <cell r="E14">
            <v>0.25100588798522949</v>
          </cell>
        </row>
        <row r="15">
          <cell r="E15">
            <v>0.25333988666534424</v>
          </cell>
        </row>
        <row r="16">
          <cell r="E16">
            <v>0.24155722558498383</v>
          </cell>
        </row>
        <row r="17">
          <cell r="E17">
            <v>0.25148248672485352</v>
          </cell>
        </row>
        <row r="18">
          <cell r="E18">
            <v>0.24019607901573181</v>
          </cell>
        </row>
        <row r="19">
          <cell r="E19">
            <v>0.24594907462596893</v>
          </cell>
        </row>
        <row r="20">
          <cell r="E20">
            <v>0.23790611326694489</v>
          </cell>
        </row>
        <row r="21">
          <cell r="E21">
            <v>0.23769047856330872</v>
          </cell>
        </row>
        <row r="22">
          <cell r="E22">
            <v>0.24592702090740204</v>
          </cell>
        </row>
        <row r="23">
          <cell r="E23">
            <v>0.23658588528633118</v>
          </cell>
        </row>
        <row r="24">
          <cell r="E24">
            <v>0.23803319036960602</v>
          </cell>
        </row>
        <row r="25">
          <cell r="E25">
            <v>0.23666246235370636</v>
          </cell>
        </row>
        <row r="26">
          <cell r="E26">
            <v>0.23875433206558228</v>
          </cell>
        </row>
        <row r="27">
          <cell r="E27">
            <v>0.23793873190879822</v>
          </cell>
        </row>
        <row r="28">
          <cell r="E28">
            <v>0.23955899477005005</v>
          </cell>
        </row>
        <row r="29">
          <cell r="E29">
            <v>0.23804278671741486</v>
          </cell>
        </row>
        <row r="30">
          <cell r="E30">
            <v>0.23729860782623291</v>
          </cell>
        </row>
        <row r="31">
          <cell r="E31">
            <v>0.23612622916698456</v>
          </cell>
        </row>
        <row r="32">
          <cell r="E32">
            <v>0.23740704357624054</v>
          </cell>
        </row>
        <row r="33">
          <cell r="E33">
            <v>0.23672215640544891</v>
          </cell>
        </row>
        <row r="34">
          <cell r="E34">
            <v>0.24050883948802948</v>
          </cell>
        </row>
        <row r="35">
          <cell r="E35">
            <v>0.23244155943393707</v>
          </cell>
        </row>
        <row r="36">
          <cell r="E36">
            <v>0.23027917742729187</v>
          </cell>
        </row>
        <row r="37">
          <cell r="E37">
            <v>0.24031290411949158</v>
          </cell>
        </row>
        <row r="38">
          <cell r="E38">
            <v>0.23504726588726044</v>
          </cell>
        </row>
        <row r="39">
          <cell r="E39">
            <v>0.23563292622566223</v>
          </cell>
        </row>
        <row r="40">
          <cell r="E40">
            <v>0.2368399053812027</v>
          </cell>
        </row>
        <row r="41">
          <cell r="E41">
            <v>0.23584520816802979</v>
          </cell>
        </row>
        <row r="42">
          <cell r="E42">
            <v>0.23917526006698608</v>
          </cell>
        </row>
        <row r="43">
          <cell r="E43">
            <v>0.23804557323455811</v>
          </cell>
        </row>
        <row r="44">
          <cell r="E44">
            <v>0.23489378392696381</v>
          </cell>
        </row>
        <row r="45">
          <cell r="E45">
            <v>0.23296348750591278</v>
          </cell>
        </row>
        <row r="46">
          <cell r="E46">
            <v>0.2417311817407608</v>
          </cell>
        </row>
        <row r="47">
          <cell r="E47">
            <v>0.24164319038391113</v>
          </cell>
        </row>
        <row r="48">
          <cell r="E48">
            <v>0.23445446789264679</v>
          </cell>
        </row>
        <row r="49">
          <cell r="E49">
            <v>0.23124711215496063</v>
          </cell>
        </row>
        <row r="50">
          <cell r="E50">
            <v>0.23305167257785797</v>
          </cell>
        </row>
        <row r="51">
          <cell r="E51">
            <v>0.23592992126941681</v>
          </cell>
        </row>
        <row r="52">
          <cell r="E52">
            <v>0.23471054434776306</v>
          </cell>
        </row>
        <row r="53">
          <cell r="E53">
            <v>0.24211858212947845</v>
          </cell>
        </row>
        <row r="54">
          <cell r="E54">
            <v>0.24106985330581665</v>
          </cell>
        </row>
        <row r="55">
          <cell r="E55">
            <v>0.23838046193122864</v>
          </cell>
        </row>
        <row r="56">
          <cell r="E56">
            <v>0.23896448314189911</v>
          </cell>
        </row>
        <row r="57">
          <cell r="E57">
            <v>0.24277298152446747</v>
          </cell>
        </row>
        <row r="58">
          <cell r="E58">
            <v>0.24503631889820099</v>
          </cell>
        </row>
        <row r="59">
          <cell r="E59">
            <v>0.2397121787071228</v>
          </cell>
        </row>
        <row r="60">
          <cell r="E60">
            <v>0.24306516349315643</v>
          </cell>
        </row>
        <row r="61">
          <cell r="E61">
            <v>0.24653518199920654</v>
          </cell>
        </row>
        <row r="62">
          <cell r="E62">
            <v>0.24969959259033203</v>
          </cell>
        </row>
        <row r="63">
          <cell r="E63">
            <v>0.25553420186042786</v>
          </cell>
        </row>
        <row r="64">
          <cell r="E64">
            <v>0.25101032853126526</v>
          </cell>
        </row>
        <row r="65">
          <cell r="E65">
            <v>0.25585141777992249</v>
          </cell>
        </row>
        <row r="66">
          <cell r="E66">
            <v>0.25502297282218933</v>
          </cell>
        </row>
        <row r="67">
          <cell r="E67">
            <v>0.25757944583892822</v>
          </cell>
        </row>
        <row r="68">
          <cell r="E68">
            <v>0.25835418701171875</v>
          </cell>
        </row>
        <row r="69">
          <cell r="E69">
            <v>0.2584385871887207</v>
          </cell>
        </row>
        <row r="70">
          <cell r="E70">
            <v>0.25634616613388062</v>
          </cell>
        </row>
        <row r="71">
          <cell r="E71">
            <v>0.25594034790992737</v>
          </cell>
        </row>
        <row r="72">
          <cell r="E72">
            <v>0.26031923294067383</v>
          </cell>
        </row>
        <row r="73">
          <cell r="E73">
            <v>0.25707536935806274</v>
          </cell>
        </row>
        <row r="74">
          <cell r="E74">
            <v>0.25784361362457275</v>
          </cell>
        </row>
        <row r="75">
          <cell r="E75">
            <v>0.26332294940948486</v>
          </cell>
        </row>
        <row r="76">
          <cell r="E76">
            <v>0.26574468612670898</v>
          </cell>
        </row>
        <row r="77">
          <cell r="E77">
            <v>0.26445254683494568</v>
          </cell>
        </row>
        <row r="78">
          <cell r="E78">
            <v>0.27051445841789246</v>
          </cell>
        </row>
        <row r="79">
          <cell r="E79">
            <v>0.26797351241111755</v>
          </cell>
        </row>
        <row r="80">
          <cell r="E80">
            <v>0.26949009299278259</v>
          </cell>
        </row>
        <row r="81">
          <cell r="E81">
            <v>0.27406105399131775</v>
          </cell>
        </row>
        <row r="82">
          <cell r="E82">
            <v>0.27278068661689758</v>
          </cell>
        </row>
        <row r="83">
          <cell r="E83">
            <v>0.27103802561759949</v>
          </cell>
        </row>
        <row r="84">
          <cell r="E84">
            <v>0.2732672393321991</v>
          </cell>
        </row>
        <row r="85">
          <cell r="E85">
            <v>0.27527102828025818</v>
          </cell>
        </row>
        <row r="86">
          <cell r="E86">
            <v>0.28111043572425842</v>
          </cell>
        </row>
        <row r="87">
          <cell r="E87">
            <v>0.28043290972709656</v>
          </cell>
        </row>
        <row r="88">
          <cell r="E88">
            <v>0.27828794717788696</v>
          </cell>
        </row>
        <row r="89">
          <cell r="E89">
            <v>0.29336562752723694</v>
          </cell>
        </row>
        <row r="90">
          <cell r="E90">
            <v>0.28550833463668823</v>
          </cell>
        </row>
        <row r="91">
          <cell r="E91">
            <v>0.2824779748916626</v>
          </cell>
        </row>
        <row r="92">
          <cell r="E92">
            <v>0.29319232702255249</v>
          </cell>
        </row>
        <row r="93">
          <cell r="E93">
            <v>0.289081871509552</v>
          </cell>
        </row>
        <row r="94">
          <cell r="E94">
            <v>0.2909703254699707</v>
          </cell>
        </row>
        <row r="95">
          <cell r="E95">
            <v>0.29178053140640259</v>
          </cell>
        </row>
        <row r="96">
          <cell r="E96">
            <v>0.29605069756507874</v>
          </cell>
        </row>
        <row r="97">
          <cell r="E97">
            <v>0.29121878743171692</v>
          </cell>
        </row>
        <row r="98">
          <cell r="E98">
            <v>0.29618999361991882</v>
          </cell>
        </row>
        <row r="99">
          <cell r="E99">
            <v>0.29235285520553589</v>
          </cell>
        </row>
        <row r="100">
          <cell r="E100">
            <v>0.29328373074531555</v>
          </cell>
        </row>
        <row r="101">
          <cell r="E101">
            <v>0.29092925786972046</v>
          </cell>
        </row>
        <row r="102">
          <cell r="E102">
            <v>0.28740125894546509</v>
          </cell>
        </row>
        <row r="103">
          <cell r="E103">
            <v>0.29020899534225464</v>
          </cell>
        </row>
        <row r="104">
          <cell r="E104">
            <v>0.28843936324119568</v>
          </cell>
        </row>
        <row r="105">
          <cell r="E105">
            <v>0.28786316514015198</v>
          </cell>
        </row>
        <row r="106">
          <cell r="E106">
            <v>0.29033717513084412</v>
          </cell>
        </row>
        <row r="107">
          <cell r="E107">
            <v>0.28305315971374512</v>
          </cell>
        </row>
        <row r="108">
          <cell r="E108">
            <v>0.27672213315963745</v>
          </cell>
        </row>
        <row r="109">
          <cell r="E109">
            <v>0.27255412936210632</v>
          </cell>
        </row>
        <row r="110">
          <cell r="E110">
            <v>0.27791810035705566</v>
          </cell>
        </row>
        <row r="111">
          <cell r="E111">
            <v>0.2728499174118042</v>
          </cell>
        </row>
        <row r="112">
          <cell r="E112">
            <v>0.26582047343254089</v>
          </cell>
        </row>
        <row r="113">
          <cell r="E113">
            <v>0.27781704068183899</v>
          </cell>
        </row>
        <row r="114">
          <cell r="E114">
            <v>0.2722339928150177</v>
          </cell>
        </row>
        <row r="115">
          <cell r="E115">
            <v>0.27726671099662781</v>
          </cell>
        </row>
        <row r="116">
          <cell r="E116">
            <v>0.27741634845733643</v>
          </cell>
        </row>
        <row r="117">
          <cell r="E117">
            <v>0.28511938452720642</v>
          </cell>
        </row>
        <row r="118">
          <cell r="E118">
            <v>0.28849390149116516</v>
          </cell>
        </row>
        <row r="119">
          <cell r="E119">
            <v>0.28992894291877747</v>
          </cell>
        </row>
        <row r="120">
          <cell r="E120">
            <v>0.30281946063041687</v>
          </cell>
        </row>
        <row r="121">
          <cell r="E121">
            <v>0.29808512330055237</v>
          </cell>
        </row>
        <row r="122">
          <cell r="E122">
            <v>0.29531905055046082</v>
          </cell>
        </row>
        <row r="123">
          <cell r="E123">
            <v>0.30543944239616394</v>
          </cell>
        </row>
        <row r="124">
          <cell r="E124">
            <v>0.30741563439369202</v>
          </cell>
        </row>
        <row r="125">
          <cell r="E125">
            <v>0.30653384327888489</v>
          </cell>
        </row>
        <row r="126">
          <cell r="E126">
            <v>0.31292274594306946</v>
          </cell>
        </row>
        <row r="127">
          <cell r="E127">
            <v>0.33089786767959595</v>
          </cell>
        </row>
        <row r="128">
          <cell r="E128">
            <v>0.3111804723739624</v>
          </cell>
        </row>
        <row r="129">
          <cell r="E129">
            <v>0.31740859150886536</v>
          </cell>
        </row>
        <row r="130">
          <cell r="E130">
            <v>0.30330747365951538</v>
          </cell>
        </row>
        <row r="131">
          <cell r="E131">
            <v>0.3129117488861084</v>
          </cell>
        </row>
        <row r="132">
          <cell r="E132">
            <v>0.31573575735092163</v>
          </cell>
        </row>
        <row r="133">
          <cell r="E133">
            <v>0.28547051548957825</v>
          </cell>
        </row>
        <row r="134">
          <cell r="E134">
            <v>0.29570615291595459</v>
          </cell>
        </row>
        <row r="135">
          <cell r="E135">
            <v>0.3029390275478363</v>
          </cell>
        </row>
        <row r="136">
          <cell r="E136">
            <v>0.26719743013381958</v>
          </cell>
        </row>
        <row r="137">
          <cell r="E137">
            <v>0.27669897675514221</v>
          </cell>
        </row>
      </sheetData>
      <sheetData sheetId="20">
        <row r="10">
          <cell r="B10">
            <v>2165956</v>
          </cell>
          <cell r="C10">
            <v>7978</v>
          </cell>
          <cell r="E10">
            <v>0.28039610385894775</v>
          </cell>
          <cell r="R10">
            <v>8.1116381935280833E-3</v>
          </cell>
        </row>
        <row r="11">
          <cell r="B11">
            <v>2167473</v>
          </cell>
          <cell r="C11">
            <v>8766</v>
          </cell>
          <cell r="E11">
            <v>0.27378508448600769</v>
          </cell>
          <cell r="R11">
            <v>5.2731861337608817E-3</v>
          </cell>
        </row>
        <row r="12">
          <cell r="B12">
            <v>2166035</v>
          </cell>
          <cell r="C12">
            <v>9511</v>
          </cell>
          <cell r="E12">
            <v>0.25444221496582031</v>
          </cell>
          <cell r="R12">
            <v>9.7202711909468809E-4</v>
          </cell>
        </row>
        <row r="13">
          <cell r="B13">
            <v>2166777</v>
          </cell>
          <cell r="C13">
            <v>10215</v>
          </cell>
          <cell r="E13">
            <v>0.25903084874153137</v>
          </cell>
          <cell r="R13">
            <v>6.3352569268690217E-3</v>
          </cell>
        </row>
        <row r="14">
          <cell r="B14">
            <v>2165812</v>
          </cell>
          <cell r="C14">
            <v>10875</v>
          </cell>
          <cell r="E14">
            <v>0.25278159976005554</v>
          </cell>
          <cell r="R14">
            <v>7.6509930452768925E-3</v>
          </cell>
        </row>
        <row r="15">
          <cell r="B15">
            <v>2168442</v>
          </cell>
          <cell r="C15">
            <v>11477</v>
          </cell>
          <cell r="E15">
            <v>0.2567744255065918</v>
          </cell>
          <cell r="R15">
            <v>1.2082795934969389E-2</v>
          </cell>
        </row>
        <row r="16">
          <cell r="B16">
            <v>2167176</v>
          </cell>
          <cell r="C16">
            <v>12091</v>
          </cell>
          <cell r="E16">
            <v>0.25018608570098877</v>
          </cell>
          <cell r="R16">
            <v>1.9115354250495365E-2</v>
          </cell>
        </row>
        <row r="17">
          <cell r="B17">
            <v>2167046</v>
          </cell>
          <cell r="C17">
            <v>12773</v>
          </cell>
          <cell r="E17">
            <v>0.25256401300430298</v>
          </cell>
          <cell r="R17">
            <v>2.8951538181193386E-2</v>
          </cell>
        </row>
        <row r="18">
          <cell r="B18">
            <v>2166534</v>
          </cell>
          <cell r="C18">
            <v>13409</v>
          </cell>
          <cell r="E18">
            <v>0.23901857435703278</v>
          </cell>
          <cell r="R18">
            <v>3.9299138339432174E-2</v>
          </cell>
        </row>
        <row r="19">
          <cell r="B19">
            <v>2165368</v>
          </cell>
          <cell r="C19">
            <v>14033</v>
          </cell>
          <cell r="E19">
            <v>0.2576783299446106</v>
          </cell>
          <cell r="R19">
            <v>2.8987229880084193E-2</v>
          </cell>
        </row>
        <row r="20">
          <cell r="B20">
            <v>2167355</v>
          </cell>
          <cell r="C20">
            <v>14631</v>
          </cell>
          <cell r="E20">
            <v>0.24366071820259094</v>
          </cell>
          <cell r="R20">
            <v>4.0755879329250753E-2</v>
          </cell>
        </row>
        <row r="21">
          <cell r="B21">
            <v>2168316</v>
          </cell>
          <cell r="C21">
            <v>15256</v>
          </cell>
          <cell r="E21">
            <v>0.24377293884754181</v>
          </cell>
          <cell r="R21">
            <v>3.9540704176294572E-2</v>
          </cell>
        </row>
        <row r="22">
          <cell r="B22">
            <v>2166495</v>
          </cell>
          <cell r="C22">
            <v>15915</v>
          </cell>
          <cell r="E22">
            <v>0.24580584466457367</v>
          </cell>
          <cell r="R22">
            <v>3.2675364973054594E-2</v>
          </cell>
        </row>
        <row r="23">
          <cell r="B23">
            <v>2167291</v>
          </cell>
          <cell r="C23">
            <v>16566</v>
          </cell>
          <cell r="E23">
            <v>0.2423035204410553</v>
          </cell>
          <cell r="R23">
            <v>3.8506673014002228E-2</v>
          </cell>
        </row>
        <row r="24">
          <cell r="B24">
            <v>2167060</v>
          </cell>
          <cell r="C24">
            <v>17231</v>
          </cell>
          <cell r="E24">
            <v>0.24136731028556824</v>
          </cell>
          <cell r="R24">
            <v>5.0299695659582908E-2</v>
          </cell>
        </row>
        <row r="25">
          <cell r="B25">
            <v>2167147</v>
          </cell>
          <cell r="C25">
            <v>17870</v>
          </cell>
          <cell r="E25">
            <v>0.24208170175552368</v>
          </cell>
          <cell r="R25">
            <v>6.0529330821265853E-2</v>
          </cell>
        </row>
        <row r="26">
          <cell r="B26">
            <v>2167200</v>
          </cell>
          <cell r="C26">
            <v>18522</v>
          </cell>
          <cell r="E26">
            <v>0.24149659276008606</v>
          </cell>
          <cell r="R26">
            <v>5.615251415032544E-2</v>
          </cell>
        </row>
        <row r="27">
          <cell r="B27">
            <v>2166929</v>
          </cell>
          <cell r="C27">
            <v>19171</v>
          </cell>
          <cell r="E27">
            <v>0.24244953691959381</v>
          </cell>
          <cell r="R27">
            <v>4.774138245481447E-2</v>
          </cell>
        </row>
        <row r="28">
          <cell r="B28">
            <v>2165933</v>
          </cell>
          <cell r="C28">
            <v>19848</v>
          </cell>
          <cell r="E28">
            <v>0.24450826644897461</v>
          </cell>
          <cell r="R28">
            <v>8.90818558069809E-2</v>
          </cell>
        </row>
        <row r="29">
          <cell r="B29">
            <v>2165619</v>
          </cell>
          <cell r="C29">
            <v>20560</v>
          </cell>
          <cell r="E29">
            <v>0.23861867189407349</v>
          </cell>
          <cell r="R29">
            <v>9.3753504880566496E-2</v>
          </cell>
        </row>
        <row r="30">
          <cell r="B30">
            <v>2169497</v>
          </cell>
          <cell r="C30">
            <v>21197</v>
          </cell>
          <cell r="E30">
            <v>0.24399679899215698</v>
          </cell>
          <cell r="R30">
            <v>6.3022845914187581E-2</v>
          </cell>
        </row>
        <row r="31">
          <cell r="B31">
            <v>2166923</v>
          </cell>
          <cell r="C31">
            <v>21916</v>
          </cell>
          <cell r="E31">
            <v>0.25232705473899841</v>
          </cell>
          <cell r="R31">
            <v>5.3573126531899828E-2</v>
          </cell>
        </row>
        <row r="32">
          <cell r="B32">
            <v>2165636</v>
          </cell>
          <cell r="C32">
            <v>22597</v>
          </cell>
          <cell r="E32">
            <v>0.24715670943260193</v>
          </cell>
          <cell r="R32">
            <v>7.1391944184374986E-2</v>
          </cell>
        </row>
        <row r="33">
          <cell r="B33">
            <v>2168259</v>
          </cell>
          <cell r="C33">
            <v>23312</v>
          </cell>
          <cell r="E33">
            <v>0.24446636438369751</v>
          </cell>
          <cell r="R33">
            <v>8.8634450467145284E-2</v>
          </cell>
        </row>
        <row r="34">
          <cell r="B34">
            <v>2166041</v>
          </cell>
          <cell r="C34">
            <v>24063</v>
          </cell>
          <cell r="E34">
            <v>0.25100776553153992</v>
          </cell>
          <cell r="R34">
            <v>8.548399448781871E-2</v>
          </cell>
        </row>
        <row r="35">
          <cell r="B35">
            <v>2166966</v>
          </cell>
          <cell r="C35">
            <v>24774</v>
          </cell>
          <cell r="E35">
            <v>0.24231049418449402</v>
          </cell>
          <cell r="R35">
            <v>9.1427009476824361E-2</v>
          </cell>
        </row>
        <row r="36">
          <cell r="B36">
            <v>2167875</v>
          </cell>
          <cell r="C36">
            <v>25548</v>
          </cell>
          <cell r="E36">
            <v>0.23986221849918365</v>
          </cell>
          <cell r="R36">
            <v>8.5581284577122108E-2</v>
          </cell>
        </row>
        <row r="37">
          <cell r="B37">
            <v>2165960</v>
          </cell>
          <cell r="C37">
            <v>26308</v>
          </cell>
          <cell r="E37">
            <v>0.24258780479431152</v>
          </cell>
          <cell r="R37">
            <v>9.2772798443185672E-2</v>
          </cell>
        </row>
        <row r="38">
          <cell r="B38">
            <v>2167245</v>
          </cell>
          <cell r="C38">
            <v>27096</v>
          </cell>
          <cell r="E38">
            <v>0.2424343079328537</v>
          </cell>
          <cell r="R38">
            <v>9.7069244722555931E-2</v>
          </cell>
        </row>
        <row r="39">
          <cell r="B39">
            <v>2164937</v>
          </cell>
          <cell r="C39">
            <v>27829</v>
          </cell>
          <cell r="E39">
            <v>0.24496029317378998</v>
          </cell>
          <cell r="R39">
            <v>0.10514307566757994</v>
          </cell>
        </row>
        <row r="40">
          <cell r="B40">
            <v>2168287</v>
          </cell>
          <cell r="C40">
            <v>28638</v>
          </cell>
          <cell r="E40">
            <v>0.23178993165493011</v>
          </cell>
          <cell r="R40">
            <v>9.7572669748401439E-2</v>
          </cell>
        </row>
        <row r="41">
          <cell r="B41">
            <v>2168019</v>
          </cell>
          <cell r="C41">
            <v>29416</v>
          </cell>
          <cell r="E41">
            <v>0.23198258876800537</v>
          </cell>
          <cell r="R41">
            <v>9.2281357870239847E-2</v>
          </cell>
        </row>
        <row r="42">
          <cell r="B42">
            <v>2166388</v>
          </cell>
          <cell r="C42">
            <v>30243</v>
          </cell>
          <cell r="E42">
            <v>0.23691432178020477</v>
          </cell>
          <cell r="R42">
            <v>8.8153041562675657E-2</v>
          </cell>
        </row>
        <row r="43">
          <cell r="B43">
            <v>2166535</v>
          </cell>
          <cell r="C43">
            <v>31078</v>
          </cell>
          <cell r="E43">
            <v>0.23782096803188324</v>
          </cell>
          <cell r="R43">
            <v>0.10207135094380589</v>
          </cell>
        </row>
        <row r="44">
          <cell r="B44">
            <v>2167859</v>
          </cell>
          <cell r="C44">
            <v>31927</v>
          </cell>
          <cell r="E44">
            <v>0.23522409796714783</v>
          </cell>
          <cell r="R44">
            <v>0.1211830596543195</v>
          </cell>
        </row>
        <row r="45">
          <cell r="B45">
            <v>2167123</v>
          </cell>
          <cell r="C45">
            <v>32790</v>
          </cell>
          <cell r="E45">
            <v>0.23732845485210419</v>
          </cell>
          <cell r="R45">
            <v>0.11101552408731769</v>
          </cell>
        </row>
        <row r="46">
          <cell r="B46">
            <v>2166801</v>
          </cell>
          <cell r="C46">
            <v>33667</v>
          </cell>
          <cell r="E46">
            <v>0.23705706000328064</v>
          </cell>
          <cell r="R46">
            <v>0.11038910124879706</v>
          </cell>
        </row>
        <row r="47">
          <cell r="B47">
            <v>2166866</v>
          </cell>
          <cell r="C47">
            <v>34592</v>
          </cell>
          <cell r="E47">
            <v>0.23314639925956726</v>
          </cell>
          <cell r="R47">
            <v>0.1220695791048465</v>
          </cell>
        </row>
        <row r="48">
          <cell r="B48">
            <v>2167086</v>
          </cell>
          <cell r="C48">
            <v>35547</v>
          </cell>
          <cell r="E48">
            <v>0.23830421268939972</v>
          </cell>
          <cell r="R48">
            <v>0.13936865399564297</v>
          </cell>
        </row>
        <row r="49">
          <cell r="B49">
            <v>2166044</v>
          </cell>
          <cell r="C49">
            <v>36493</v>
          </cell>
          <cell r="E49">
            <v>0.23215411603450775</v>
          </cell>
          <cell r="R49">
            <v>0.13803584503741834</v>
          </cell>
        </row>
        <row r="50">
          <cell r="B50">
            <v>2166797</v>
          </cell>
          <cell r="C50">
            <v>37494</v>
          </cell>
          <cell r="E50">
            <v>0.24275884032249451</v>
          </cell>
          <cell r="R50">
            <v>0.10940375216867072</v>
          </cell>
        </row>
        <row r="51">
          <cell r="B51">
            <v>2166746</v>
          </cell>
          <cell r="C51">
            <v>38552</v>
          </cell>
          <cell r="E51">
            <v>0.23747146129608154</v>
          </cell>
          <cell r="R51">
            <v>0.11733642873539367</v>
          </cell>
        </row>
        <row r="52">
          <cell r="B52">
            <v>2166977</v>
          </cell>
          <cell r="C52">
            <v>39587</v>
          </cell>
          <cell r="E52">
            <v>0.24604037404060364</v>
          </cell>
          <cell r="R52">
            <v>0.10901413664052419</v>
          </cell>
        </row>
        <row r="53">
          <cell r="B53">
            <v>2167261</v>
          </cell>
          <cell r="C53">
            <v>40624</v>
          </cell>
          <cell r="E53">
            <v>0.23818431794643402</v>
          </cell>
          <cell r="R53">
            <v>0.11278547620037581</v>
          </cell>
        </row>
        <row r="54">
          <cell r="B54">
            <v>2167880</v>
          </cell>
          <cell r="C54">
            <v>41652</v>
          </cell>
          <cell r="E54">
            <v>0.23929223418235779</v>
          </cell>
          <cell r="R54">
            <v>0.11819206370811369</v>
          </cell>
        </row>
        <row r="55">
          <cell r="B55">
            <v>2166872</v>
          </cell>
          <cell r="C55">
            <v>42658</v>
          </cell>
          <cell r="E55">
            <v>0.24183037877082825</v>
          </cell>
          <cell r="R55">
            <v>0.12093117494439368</v>
          </cell>
        </row>
        <row r="56">
          <cell r="B56">
            <v>2165721</v>
          </cell>
          <cell r="C56">
            <v>43667</v>
          </cell>
          <cell r="E56">
            <v>0.24302104115486145</v>
          </cell>
          <cell r="R56">
            <v>0.12569507347123859</v>
          </cell>
        </row>
        <row r="57">
          <cell r="B57">
            <v>2167243</v>
          </cell>
          <cell r="C57">
            <v>44754</v>
          </cell>
          <cell r="E57">
            <v>0.24270455539226532</v>
          </cell>
          <cell r="R57">
            <v>0.13311538040632911</v>
          </cell>
        </row>
        <row r="58">
          <cell r="B58">
            <v>2167830</v>
          </cell>
          <cell r="C58">
            <v>45876</v>
          </cell>
          <cell r="E58">
            <v>0.24670851230621338</v>
          </cell>
          <cell r="R58">
            <v>0.13892816465127264</v>
          </cell>
        </row>
        <row r="59">
          <cell r="B59">
            <v>2165565</v>
          </cell>
          <cell r="C59">
            <v>46956</v>
          </cell>
          <cell r="E59">
            <v>0.24111934006214142</v>
          </cell>
          <cell r="R59">
            <v>0.13502399399000828</v>
          </cell>
        </row>
        <row r="60">
          <cell r="B60">
            <v>2166883</v>
          </cell>
          <cell r="C60">
            <v>47980</v>
          </cell>
          <cell r="E60">
            <v>0.2479783296585083</v>
          </cell>
          <cell r="R60">
            <v>0.12123640049548286</v>
          </cell>
        </row>
        <row r="61">
          <cell r="B61">
            <v>2167701</v>
          </cell>
          <cell r="C61">
            <v>49153</v>
          </cell>
          <cell r="E61">
            <v>0.24755355715751648</v>
          </cell>
          <cell r="R61">
            <v>0.12361897221536063</v>
          </cell>
        </row>
        <row r="62">
          <cell r="B62">
            <v>2167630</v>
          </cell>
          <cell r="C62">
            <v>50312</v>
          </cell>
          <cell r="E62">
            <v>0.24819128215312958</v>
          </cell>
          <cell r="R62">
            <v>0.13886167637703786</v>
          </cell>
        </row>
        <row r="63">
          <cell r="B63">
            <v>2165926</v>
          </cell>
          <cell r="C63">
            <v>51473</v>
          </cell>
          <cell r="E63">
            <v>0.24970373511314392</v>
          </cell>
          <cell r="R63">
            <v>0.1265920353235202</v>
          </cell>
        </row>
        <row r="64">
          <cell r="B64">
            <v>2167678</v>
          </cell>
          <cell r="C64">
            <v>52655</v>
          </cell>
          <cell r="E64">
            <v>0.24990978837013245</v>
          </cell>
          <cell r="R64">
            <v>0.12152926061336489</v>
          </cell>
        </row>
        <row r="65">
          <cell r="B65">
            <v>2166939</v>
          </cell>
          <cell r="C65">
            <v>53841</v>
          </cell>
          <cell r="E65">
            <v>0.2571088969707489</v>
          </cell>
          <cell r="R65">
            <v>0.12532134815843943</v>
          </cell>
        </row>
        <row r="66">
          <cell r="B66">
            <v>2166343</v>
          </cell>
          <cell r="C66">
            <v>55040</v>
          </cell>
          <cell r="E66">
            <v>0.25719475746154785</v>
          </cell>
          <cell r="R66">
            <v>0.13515532269151187</v>
          </cell>
        </row>
        <row r="67">
          <cell r="B67">
            <v>2166952</v>
          </cell>
          <cell r="C67">
            <v>56366</v>
          </cell>
          <cell r="E67">
            <v>0.26033425331115723</v>
          </cell>
          <cell r="R67">
            <v>0.13323874455167259</v>
          </cell>
        </row>
        <row r="68">
          <cell r="B68">
            <v>2167649</v>
          </cell>
          <cell r="C68">
            <v>57585</v>
          </cell>
          <cell r="E68">
            <v>0.2578970193862915</v>
          </cell>
          <cell r="R68">
            <v>0.13443587648503189</v>
          </cell>
        </row>
        <row r="69">
          <cell r="B69">
            <v>2166457</v>
          </cell>
          <cell r="C69">
            <v>59038</v>
          </cell>
          <cell r="E69">
            <v>0.25964632630348206</v>
          </cell>
          <cell r="R69">
            <v>0.13849103488998871</v>
          </cell>
        </row>
        <row r="70">
          <cell r="B70">
            <v>2166784</v>
          </cell>
          <cell r="C70">
            <v>60241</v>
          </cell>
          <cell r="E70">
            <v>0.25998905301094055</v>
          </cell>
          <cell r="R70">
            <v>0.12346345874821728</v>
          </cell>
        </row>
        <row r="71">
          <cell r="B71">
            <v>2167584</v>
          </cell>
          <cell r="C71">
            <v>61596</v>
          </cell>
          <cell r="E71">
            <v>0.25983831286430359</v>
          </cell>
          <cell r="R71">
            <v>0.12397442434476448</v>
          </cell>
        </row>
        <row r="72">
          <cell r="B72">
            <v>2166449</v>
          </cell>
          <cell r="C72">
            <v>62975</v>
          </cell>
          <cell r="E72">
            <v>0.25506946444511414</v>
          </cell>
          <cell r="R72">
            <v>0.12294792482940488</v>
          </cell>
        </row>
        <row r="73">
          <cell r="B73">
            <v>2167291</v>
          </cell>
          <cell r="C73">
            <v>64451</v>
          </cell>
          <cell r="E73">
            <v>0.25963911414146423</v>
          </cell>
          <cell r="R73">
            <v>0.12569063902667171</v>
          </cell>
        </row>
        <row r="74">
          <cell r="B74">
            <v>2165690</v>
          </cell>
          <cell r="C74">
            <v>66080</v>
          </cell>
          <cell r="E74">
            <v>0.26215192675590515</v>
          </cell>
          <cell r="R74">
            <v>0.11954917849480684</v>
          </cell>
        </row>
        <row r="75">
          <cell r="B75">
            <v>2168164</v>
          </cell>
          <cell r="C75">
            <v>67498</v>
          </cell>
          <cell r="E75">
            <v>0.26039290428161621</v>
          </cell>
          <cell r="R75">
            <v>0.11693496107276591</v>
          </cell>
        </row>
        <row r="76">
          <cell r="B76">
            <v>2167176</v>
          </cell>
          <cell r="C76">
            <v>69068</v>
          </cell>
          <cell r="E76">
            <v>0.26284241676330566</v>
          </cell>
          <cell r="R76">
            <v>0.11601697387467101</v>
          </cell>
        </row>
        <row r="77">
          <cell r="B77">
            <v>2165735</v>
          </cell>
          <cell r="C77">
            <v>70641</v>
          </cell>
          <cell r="E77">
            <v>0.26382696628570557</v>
          </cell>
          <cell r="R77">
            <v>0.12305267721874592</v>
          </cell>
        </row>
        <row r="78">
          <cell r="B78">
            <v>2167484</v>
          </cell>
          <cell r="C78">
            <v>72213</v>
          </cell>
          <cell r="E78">
            <v>0.26607397198677063</v>
          </cell>
          <cell r="R78">
            <v>0.12370255867477989</v>
          </cell>
        </row>
        <row r="79">
          <cell r="B79">
            <v>2167505</v>
          </cell>
          <cell r="C79">
            <v>73838</v>
          </cell>
          <cell r="E79">
            <v>0.2733822762966156</v>
          </cell>
          <cell r="R79">
            <v>0.12254523069020355</v>
          </cell>
        </row>
        <row r="80">
          <cell r="B80">
            <v>2166917</v>
          </cell>
          <cell r="C80">
            <v>75604</v>
          </cell>
          <cell r="E80">
            <v>0.27096450328826904</v>
          </cell>
          <cell r="R80">
            <v>0.12264807125944008</v>
          </cell>
        </row>
        <row r="81">
          <cell r="B81">
            <v>2166565</v>
          </cell>
          <cell r="C81">
            <v>77234</v>
          </cell>
          <cell r="E81">
            <v>0.27289795875549316</v>
          </cell>
          <cell r="R81">
            <v>0.11823418822112847</v>
          </cell>
        </row>
        <row r="82">
          <cell r="B82">
            <v>2166372</v>
          </cell>
          <cell r="C82">
            <v>79098</v>
          </cell>
          <cell r="E82">
            <v>0.27027231454849243</v>
          </cell>
          <cell r="R82">
            <v>0.11842834858375978</v>
          </cell>
        </row>
        <row r="83">
          <cell r="B83">
            <v>2167892</v>
          </cell>
          <cell r="C83">
            <v>81018</v>
          </cell>
          <cell r="E83">
            <v>0.27277889847755432</v>
          </cell>
          <cell r="R83">
            <v>0.116135275999925</v>
          </cell>
        </row>
        <row r="84">
          <cell r="B84">
            <v>2166650</v>
          </cell>
          <cell r="C84">
            <v>83062</v>
          </cell>
          <cell r="E84">
            <v>0.27632370591163635</v>
          </cell>
          <cell r="R84">
            <v>0.11781295298208073</v>
          </cell>
        </row>
        <row r="85">
          <cell r="B85">
            <v>2166154</v>
          </cell>
          <cell r="C85">
            <v>85381</v>
          </cell>
          <cell r="E85">
            <v>0.2746395468711853</v>
          </cell>
          <cell r="R85">
            <v>0.11353029364027703</v>
          </cell>
        </row>
        <row r="86">
          <cell r="B86">
            <v>2167159</v>
          </cell>
          <cell r="C86">
            <v>87614</v>
          </cell>
          <cell r="E86">
            <v>0.28006938099861145</v>
          </cell>
          <cell r="R86">
            <v>0.10314491469732136</v>
          </cell>
        </row>
        <row r="87">
          <cell r="B87">
            <v>2166786</v>
          </cell>
          <cell r="C87">
            <v>90122</v>
          </cell>
          <cell r="E87">
            <v>0.2824171781539917</v>
          </cell>
          <cell r="R87">
            <v>0.11048147038788772</v>
          </cell>
        </row>
        <row r="88">
          <cell r="B88">
            <v>2166714</v>
          </cell>
          <cell r="C88">
            <v>92761</v>
          </cell>
          <cell r="E88">
            <v>0.28578820824623108</v>
          </cell>
          <cell r="R88">
            <v>0.10589320188782385</v>
          </cell>
        </row>
        <row r="89">
          <cell r="B89">
            <v>2167743</v>
          </cell>
          <cell r="C89">
            <v>95408</v>
          </cell>
          <cell r="E89">
            <v>0.28659021854400635</v>
          </cell>
          <cell r="R89">
            <v>0.10872079721966865</v>
          </cell>
        </row>
        <row r="90">
          <cell r="B90">
            <v>2166079</v>
          </cell>
          <cell r="C90">
            <v>98472</v>
          </cell>
          <cell r="E90">
            <v>0.28691405057907104</v>
          </cell>
          <cell r="R90">
            <v>0.10510319122501702</v>
          </cell>
        </row>
        <row r="91">
          <cell r="B91">
            <v>2166848</v>
          </cell>
          <cell r="C91">
            <v>101320</v>
          </cell>
          <cell r="E91">
            <v>0.29441374540328979</v>
          </cell>
          <cell r="R91">
            <v>0.10974500126291152</v>
          </cell>
        </row>
        <row r="92">
          <cell r="B92">
            <v>2167797</v>
          </cell>
          <cell r="C92">
            <v>104337</v>
          </cell>
          <cell r="E92">
            <v>0.29401841759681702</v>
          </cell>
          <cell r="R92">
            <v>9.9106515391281749E-2</v>
          </cell>
        </row>
        <row r="93">
          <cell r="B93">
            <v>2167018</v>
          </cell>
          <cell r="C93">
            <v>107634</v>
          </cell>
          <cell r="E93">
            <v>0.29219391942024231</v>
          </cell>
          <cell r="R93">
            <v>0.10176110178218244</v>
          </cell>
        </row>
        <row r="94">
          <cell r="B94">
            <v>2166639</v>
          </cell>
          <cell r="C94">
            <v>111299</v>
          </cell>
          <cell r="E94">
            <v>0.29869988560676575</v>
          </cell>
          <cell r="R94">
            <v>9.899162686754949E-2</v>
          </cell>
        </row>
        <row r="95">
          <cell r="B95">
            <v>2166914</v>
          </cell>
          <cell r="C95">
            <v>115634</v>
          </cell>
          <cell r="E95">
            <v>0.29749900102615356</v>
          </cell>
          <cell r="R95">
            <v>9.3981343224082955E-2</v>
          </cell>
        </row>
        <row r="96">
          <cell r="B96">
            <v>2166510</v>
          </cell>
          <cell r="C96">
            <v>120525</v>
          </cell>
          <cell r="E96">
            <v>0.29304292798042297</v>
          </cell>
          <cell r="R96">
            <v>9.4558905006011065E-2</v>
          </cell>
        </row>
        <row r="97">
          <cell r="B97">
            <v>2167799</v>
          </cell>
          <cell r="C97">
            <v>126021</v>
          </cell>
          <cell r="E97">
            <v>0.29409384727478027</v>
          </cell>
          <cell r="R97">
            <v>8.5831658356624749E-2</v>
          </cell>
        </row>
        <row r="98">
          <cell r="B98">
            <v>2166056</v>
          </cell>
          <cell r="C98">
            <v>131779</v>
          </cell>
          <cell r="E98">
            <v>0.29507735371589661</v>
          </cell>
          <cell r="R98">
            <v>8.3203777662871625E-2</v>
          </cell>
        </row>
        <row r="99">
          <cell r="B99">
            <v>2167557</v>
          </cell>
          <cell r="C99">
            <v>138152</v>
          </cell>
          <cell r="E99">
            <v>0.29338699579238892</v>
          </cell>
          <cell r="R99">
            <v>8.1440037527191492E-2</v>
          </cell>
        </row>
        <row r="100">
          <cell r="B100">
            <v>2167271</v>
          </cell>
          <cell r="C100">
            <v>145635</v>
          </cell>
          <cell r="E100">
            <v>0.28914067149162292</v>
          </cell>
          <cell r="R100">
            <v>7.5366957146617897E-2</v>
          </cell>
        </row>
        <row r="101">
          <cell r="B101">
            <v>2167041</v>
          </cell>
          <cell r="C101">
            <v>154576</v>
          </cell>
          <cell r="E101">
            <v>0.28895819187164307</v>
          </cell>
          <cell r="R101">
            <v>6.825638590260491E-2</v>
          </cell>
        </row>
        <row r="102">
          <cell r="B102">
            <v>2166809</v>
          </cell>
          <cell r="C102">
            <v>164672</v>
          </cell>
          <cell r="E102">
            <v>0.28481465578079224</v>
          </cell>
          <cell r="R102">
            <v>6.5615497658060087E-2</v>
          </cell>
        </row>
        <row r="103">
          <cell r="B103">
            <v>2166756</v>
          </cell>
          <cell r="C103">
            <v>177251</v>
          </cell>
          <cell r="E103">
            <v>0.28799837827682495</v>
          </cell>
          <cell r="R103">
            <v>6.0059237149920626E-2</v>
          </cell>
        </row>
        <row r="104">
          <cell r="B104">
            <v>2166616</v>
          </cell>
          <cell r="C104">
            <v>194122</v>
          </cell>
          <cell r="E104">
            <v>0.28192579746246338</v>
          </cell>
          <cell r="R104">
            <v>5.3077429125299176E-2</v>
          </cell>
        </row>
        <row r="105">
          <cell r="B105">
            <v>2167511</v>
          </cell>
          <cell r="C105">
            <v>217726</v>
          </cell>
          <cell r="E105">
            <v>0.28104591369628906</v>
          </cell>
          <cell r="R105">
            <v>4.6484613392748508E-2</v>
          </cell>
        </row>
        <row r="106">
          <cell r="B106">
            <v>2167086</v>
          </cell>
          <cell r="C106">
            <v>252540</v>
          </cell>
          <cell r="E106">
            <v>0.27622553706169128</v>
          </cell>
          <cell r="R106">
            <v>3.7431540758406767E-2</v>
          </cell>
        </row>
        <row r="107">
          <cell r="B107">
            <v>2166951</v>
          </cell>
          <cell r="C107">
            <v>312459</v>
          </cell>
          <cell r="E107">
            <v>0.27711474895477295</v>
          </cell>
          <cell r="R107">
            <v>2.9735660292576391E-2</v>
          </cell>
        </row>
        <row r="108">
          <cell r="B108">
            <v>2166894</v>
          </cell>
          <cell r="C108">
            <v>434330</v>
          </cell>
          <cell r="E108">
            <v>0.27425920963287354</v>
          </cell>
          <cell r="R108">
            <v>1.9816840615567925E-2</v>
          </cell>
        </row>
        <row r="109">
          <cell r="B109">
            <v>216662</v>
          </cell>
          <cell r="C109">
            <v>566968</v>
          </cell>
          <cell r="E109">
            <v>0.27096062898635864</v>
          </cell>
          <cell r="R109">
            <v>1.4108720292293767E-2</v>
          </cell>
        </row>
        <row r="110">
          <cell r="B110">
            <v>215807</v>
          </cell>
          <cell r="C110">
            <v>611110</v>
          </cell>
          <cell r="E110">
            <v>0.27769631147384644</v>
          </cell>
          <cell r="R110">
            <v>1.3131214575097633E-2</v>
          </cell>
        </row>
        <row r="111">
          <cell r="B111">
            <v>217576</v>
          </cell>
          <cell r="C111">
            <v>660959</v>
          </cell>
          <cell r="E111">
            <v>0.2739579975605011</v>
          </cell>
          <cell r="R111">
            <v>1.3011570569600135E-2</v>
          </cell>
        </row>
        <row r="112">
          <cell r="B112">
            <v>216643</v>
          </cell>
          <cell r="C112">
            <v>726645</v>
          </cell>
          <cell r="E112">
            <v>0.28063496947288513</v>
          </cell>
          <cell r="R112">
            <v>1.0979765620542861E-2</v>
          </cell>
        </row>
        <row r="113">
          <cell r="B113">
            <v>216619</v>
          </cell>
          <cell r="C113">
            <v>807617</v>
          </cell>
          <cell r="E113">
            <v>0.27422031760215759</v>
          </cell>
          <cell r="R113">
            <v>9.4153185447880972E-3</v>
          </cell>
        </row>
        <row r="114">
          <cell r="B114">
            <v>216868</v>
          </cell>
          <cell r="C114">
            <v>919348</v>
          </cell>
          <cell r="E114">
            <v>0.28803566098213196</v>
          </cell>
          <cell r="R114">
            <v>7.9869662866203367E-3</v>
          </cell>
        </row>
        <row r="115">
          <cell r="B115">
            <v>216678</v>
          </cell>
          <cell r="C115">
            <v>1083784</v>
          </cell>
          <cell r="E115">
            <v>0.28797066211700439</v>
          </cell>
          <cell r="R115">
            <v>6.6471983649197533E-3</v>
          </cell>
        </row>
        <row r="116">
          <cell r="B116">
            <v>216705</v>
          </cell>
          <cell r="C116">
            <v>1372126</v>
          </cell>
          <cell r="E116">
            <v>0.29657697677612305</v>
          </cell>
          <cell r="R116">
            <v>5.1290611314058748E-3</v>
          </cell>
        </row>
        <row r="117">
          <cell r="B117">
            <v>216713</v>
          </cell>
          <cell r="C117">
            <v>1981527</v>
          </cell>
          <cell r="E117">
            <v>0.30813458561897278</v>
          </cell>
          <cell r="R117">
            <v>3.5038419346352053E-3</v>
          </cell>
        </row>
        <row r="118">
          <cell r="B118">
            <v>21667</v>
          </cell>
          <cell r="C118">
            <v>2671378</v>
          </cell>
          <cell r="E118">
            <v>0.32414206862449646</v>
          </cell>
          <cell r="R118">
            <v>2.5099031048851465E-3</v>
          </cell>
        </row>
        <row r="119">
          <cell r="B119">
            <v>21671</v>
          </cell>
          <cell r="C119">
            <v>2911495</v>
          </cell>
          <cell r="E119">
            <v>0.32248449325561523</v>
          </cell>
          <cell r="R119">
            <v>2.0123637574350792E-3</v>
          </cell>
        </row>
        <row r="120">
          <cell r="B120">
            <v>21663</v>
          </cell>
          <cell r="C120">
            <v>3149360</v>
          </cell>
          <cell r="E120">
            <v>0.32008758187294006</v>
          </cell>
          <cell r="R120">
            <v>2.101084954463647E-3</v>
          </cell>
        </row>
        <row r="121">
          <cell r="B121">
            <v>21685</v>
          </cell>
          <cell r="C121">
            <v>3483990</v>
          </cell>
          <cell r="E121">
            <v>0.3239905834197998</v>
          </cell>
          <cell r="R121">
            <v>1.9623019793455878E-3</v>
          </cell>
        </row>
        <row r="122">
          <cell r="B122">
            <v>21654</v>
          </cell>
          <cell r="C122">
            <v>3957391</v>
          </cell>
          <cell r="E122">
            <v>0.32647114992141724</v>
          </cell>
          <cell r="R122">
            <v>1.6060841793685123E-3</v>
          </cell>
        </row>
        <row r="123">
          <cell r="B123">
            <v>21641</v>
          </cell>
          <cell r="C123">
            <v>4613172</v>
          </cell>
          <cell r="E123">
            <v>0.33292752504348755</v>
          </cell>
          <cell r="R123">
            <v>1.4684553407058516E-3</v>
          </cell>
        </row>
        <row r="124">
          <cell r="B124">
            <v>21694</v>
          </cell>
          <cell r="C124">
            <v>5573075</v>
          </cell>
          <cell r="E124">
            <v>0.33756068348884583</v>
          </cell>
          <cell r="R124">
            <v>1.2308739516056232E-3</v>
          </cell>
        </row>
        <row r="125">
          <cell r="B125">
            <v>21685</v>
          </cell>
          <cell r="C125">
            <v>7190326</v>
          </cell>
          <cell r="E125">
            <v>0.33737969398498535</v>
          </cell>
          <cell r="R125">
            <v>1.0424204904634423E-3</v>
          </cell>
        </row>
        <row r="126">
          <cell r="B126">
            <v>21656</v>
          </cell>
          <cell r="C126">
            <v>10801768</v>
          </cell>
          <cell r="E126">
            <v>0.33583465218544006</v>
          </cell>
          <cell r="R126">
            <v>8.6464647884393591E-4</v>
          </cell>
        </row>
        <row r="127">
          <cell r="B127">
            <v>2159</v>
          </cell>
          <cell r="C127">
            <v>15166109</v>
          </cell>
          <cell r="E127">
            <v>0.32902762293815613</v>
          </cell>
          <cell r="R127">
            <v>5.0000762752293825E-4</v>
          </cell>
        </row>
        <row r="128">
          <cell r="B128">
            <v>2170</v>
          </cell>
          <cell r="C128">
            <v>16187487</v>
          </cell>
          <cell r="E128">
            <v>0.33244967460632324</v>
          </cell>
          <cell r="R128">
            <v>4.9787129411899E-4</v>
          </cell>
        </row>
        <row r="129">
          <cell r="B129">
            <v>2172</v>
          </cell>
          <cell r="C129">
            <v>17520524</v>
          </cell>
          <cell r="E129">
            <v>0.34087845683097839</v>
          </cell>
          <cell r="R129">
            <v>4.3308023520353251E-4</v>
          </cell>
        </row>
        <row r="130">
          <cell r="B130">
            <v>2187</v>
          </cell>
          <cell r="C130">
            <v>20238378</v>
          </cell>
          <cell r="E130">
            <v>0.32861709594726562</v>
          </cell>
          <cell r="R130">
            <v>3.4146017395553685E-4</v>
          </cell>
        </row>
        <row r="131">
          <cell r="B131">
            <v>2142</v>
          </cell>
          <cell r="C131">
            <v>22341036</v>
          </cell>
          <cell r="E131">
            <v>0.33694139122962952</v>
          </cell>
          <cell r="R131">
            <v>3.2753082128174945E-4</v>
          </cell>
        </row>
        <row r="132">
          <cell r="B132">
            <v>2181</v>
          </cell>
          <cell r="C132">
            <v>25912132</v>
          </cell>
          <cell r="E132">
            <v>0.31884682178497314</v>
          </cell>
          <cell r="R132">
            <v>2.897059702738539E-4</v>
          </cell>
        </row>
        <row r="133">
          <cell r="B133">
            <v>2159</v>
          </cell>
          <cell r="C133">
            <v>32402524</v>
          </cell>
          <cell r="E133">
            <v>0.29347756505012512</v>
          </cell>
          <cell r="R133">
            <v>2.267546798711325E-4</v>
          </cell>
        </row>
        <row r="134">
          <cell r="B134">
            <v>1927</v>
          </cell>
          <cell r="C134">
            <v>40629192</v>
          </cell>
          <cell r="E134">
            <v>0.31613928079605103</v>
          </cell>
          <cell r="R134">
            <v>2.0285593822136775E-4</v>
          </cell>
        </row>
        <row r="135">
          <cell r="B135">
            <v>2412</v>
          </cell>
          <cell r="C135">
            <v>53646028</v>
          </cell>
          <cell r="E135">
            <v>0.30809256434440613</v>
          </cell>
          <cell r="R135">
            <v>1.5048928741040975E-4</v>
          </cell>
        </row>
        <row r="136">
          <cell r="B136">
            <v>2170</v>
          </cell>
          <cell r="C136">
            <v>214577040</v>
          </cell>
          <cell r="E136">
            <v>0.25021973252296448</v>
          </cell>
          <cell r="R136">
            <v>4.1953556606311202E-5</v>
          </cell>
        </row>
        <row r="137">
          <cell r="B137">
            <v>514.66668701171875</v>
          </cell>
          <cell r="C137">
            <v>456562560</v>
          </cell>
          <cell r="E137">
            <v>0.23041529953479767</v>
          </cell>
          <cell r="R137">
            <v>2.0249032092578024E-5</v>
          </cell>
        </row>
        <row r="138">
          <cell r="B138">
            <v>21666619</v>
          </cell>
          <cell r="C138">
            <v>11112.759802717719</v>
          </cell>
          <cell r="E138">
            <v>0.25620003287068466</v>
          </cell>
        </row>
        <row r="139">
          <cell r="B139">
            <v>21669345</v>
          </cell>
          <cell r="C139">
            <v>17556.537927888454</v>
          </cell>
          <cell r="E139">
            <v>0.24249604408961822</v>
          </cell>
        </row>
        <row r="140">
          <cell r="B140">
            <v>21669339</v>
          </cell>
          <cell r="C140">
            <v>24463.365108506539</v>
          </cell>
          <cell r="E140">
            <v>0.24495110707951523</v>
          </cell>
        </row>
        <row r="141">
          <cell r="B141">
            <v>21671008</v>
          </cell>
          <cell r="C141">
            <v>32438.613938031864</v>
          </cell>
          <cell r="E141">
            <v>0.23520665342115579</v>
          </cell>
        </row>
        <row r="142">
          <cell r="B142">
            <v>21668892</v>
          </cell>
          <cell r="C142">
            <v>42181.81265373421</v>
          </cell>
          <cell r="E142">
            <v>0.24197534002071935</v>
          </cell>
        </row>
        <row r="143">
          <cell r="B143">
            <v>21670158</v>
          </cell>
          <cell r="C143">
            <v>53344.101234656431</v>
          </cell>
          <cell r="E143">
            <v>0.25385615416279084</v>
          </cell>
        </row>
        <row r="144">
          <cell r="B144">
            <v>21669862</v>
          </cell>
          <cell r="C144">
            <v>66860.251361130038</v>
          </cell>
          <cell r="E144">
            <v>0.26256944999963355</v>
          </cell>
        </row>
        <row r="145">
          <cell r="B145">
            <v>21668952</v>
          </cell>
          <cell r="C145">
            <v>84730.625439569019</v>
          </cell>
          <cell r="E145">
            <v>0.27768774865434631</v>
          </cell>
        </row>
        <row r="146">
          <cell r="B146">
            <v>21669217</v>
          </cell>
          <cell r="C146">
            <v>115517.92355962838</v>
          </cell>
          <cell r="E146">
            <v>0.29402880339923826</v>
          </cell>
        </row>
        <row r="147">
          <cell r="B147">
            <v>10834493</v>
          </cell>
          <cell r="C147">
            <v>167249.47925638975</v>
          </cell>
          <cell r="E147">
            <v>0.28633839617704143</v>
          </cell>
        </row>
        <row r="148">
          <cell r="B148">
            <v>8668442</v>
          </cell>
          <cell r="C148">
            <v>304256.49868280831</v>
          </cell>
          <cell r="E148">
            <v>0.27661467207050416</v>
          </cell>
        </row>
        <row r="149">
          <cell r="B149">
            <v>1950271</v>
          </cell>
          <cell r="C149">
            <v>970058.68867711211</v>
          </cell>
          <cell r="E149">
            <v>0.28913925727188333</v>
          </cell>
        </row>
        <row r="150">
          <cell r="B150">
            <v>195016</v>
          </cell>
          <cell r="C150">
            <v>4927930.3248707801</v>
          </cell>
          <cell r="E150">
            <v>0.33153581002765642</v>
          </cell>
        </row>
        <row r="151">
          <cell r="B151">
            <v>21164.333312988281</v>
          </cell>
          <cell r="C151">
            <v>36044301.189400442</v>
          </cell>
          <cell r="E151">
            <v>0.30363302683907506</v>
          </cell>
        </row>
        <row r="152">
          <cell r="B152">
            <v>514.66668701171875</v>
          </cell>
          <cell r="C152">
            <v>456562560</v>
          </cell>
          <cell r="E152">
            <v>0.23041529953479767</v>
          </cell>
        </row>
        <row r="155">
          <cell r="B155">
            <v>216693293</v>
          </cell>
          <cell r="C155">
            <v>83124.821751718919</v>
          </cell>
          <cell r="E155">
            <v>0.27702012295865691</v>
          </cell>
        </row>
        <row r="156">
          <cell r="B156">
            <v>0</v>
          </cell>
          <cell r="C156">
            <v>0</v>
          </cell>
          <cell r="E15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https://www.forbes.com/sites/anthonynitti/2019/09/23/reviewing-the-democratic-candidates-tax-plans-elizabeth-warren/" TargetMode="External"/><Relationship Id="rId4" Type="http://schemas.openxmlformats.org/officeDocument/2006/relationships/hyperlink" Target="https://www.sanders.senate.gov/download/options-to-finance-medicare-for-all?inline=file" TargetMode="External"/><Relationship Id="rId5" Type="http://schemas.openxmlformats.org/officeDocument/2006/relationships/hyperlink" Target="https://joebiden.com/joes-vision/" TargetMode="External"/><Relationship Id="rId6" Type="http://schemas.openxmlformats.org/officeDocument/2006/relationships/hyperlink" Target="https://berniesanders.com/issues/" TargetMode="External"/><Relationship Id="rId7" Type="http://schemas.openxmlformats.org/officeDocument/2006/relationships/hyperlink" Target="https://elizabethwarren.com/plans" TargetMode="External"/><Relationship Id="rId8" Type="http://schemas.openxmlformats.org/officeDocument/2006/relationships/hyperlink" Target="https://taxfoundation.org/2020-tax-plans/" TargetMode="External"/><Relationship Id="rId1" Type="http://schemas.openxmlformats.org/officeDocument/2006/relationships/hyperlink" Target="https://www.forbes.com/sites/anthonynitti/2019/09/15/reviewing-the-democratic-candidates-tax-plans-first-up-bernie-sanders/" TargetMode="External"/><Relationship Id="rId2" Type="http://schemas.openxmlformats.org/officeDocument/2006/relationships/hyperlink" Target="https://www.forbes.com/sites/anthonynitti/2019/09/30/reviewing-the-democratic-candidates-tax-plans-joe-biden/"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zoomScale="150" zoomScaleNormal="150" zoomScalePageLayoutView="150" workbookViewId="0">
      <selection activeCell="A8" sqref="A8"/>
    </sheetView>
  </sheetViews>
  <sheetFormatPr baseColWidth="10" defaultRowHeight="15" x14ac:dyDescent="0"/>
  <sheetData>
    <row r="1" spans="1:1">
      <c r="A1" t="s">
        <v>428</v>
      </c>
    </row>
    <row r="2" spans="1:1">
      <c r="A2" t="s">
        <v>217</v>
      </c>
    </row>
    <row r="3" spans="1:1">
      <c r="A3" t="s">
        <v>431</v>
      </c>
    </row>
    <row r="4" spans="1:1">
      <c r="A4" t="s">
        <v>429</v>
      </c>
    </row>
    <row r="5" spans="1:1">
      <c r="A5" t="s">
        <v>430</v>
      </c>
    </row>
    <row r="7" spans="1:1">
      <c r="A7" t="s">
        <v>543</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34"/>
  <sheetViews>
    <sheetView topLeftCell="H1" workbookViewId="0">
      <selection activeCell="V27" sqref="V27"/>
    </sheetView>
  </sheetViews>
  <sheetFormatPr baseColWidth="10" defaultColWidth="8.83203125" defaultRowHeight="14" x14ac:dyDescent="0"/>
  <cols>
    <col min="1" max="15" width="8.83203125" style="1"/>
    <col min="16" max="16" width="11.5" style="1" customWidth="1"/>
    <col min="17" max="17" width="10.1640625" style="1" customWidth="1"/>
    <col min="18" max="30" width="8.83203125" style="1"/>
    <col min="31" max="31" width="11.83203125" style="1" customWidth="1"/>
    <col min="32" max="32" width="13.33203125" style="1" customWidth="1"/>
    <col min="33" max="16384" width="8.83203125" style="1"/>
  </cols>
  <sheetData>
    <row r="1" spans="1:54" customFormat="1" ht="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301</v>
      </c>
      <c r="AH1" t="s">
        <v>288</v>
      </c>
      <c r="AI1" t="s">
        <v>289</v>
      </c>
      <c r="AJ1" t="s">
        <v>32</v>
      </c>
      <c r="AK1" t="s">
        <v>33</v>
      </c>
      <c r="AL1" t="s">
        <v>34</v>
      </c>
      <c r="AM1" t="s">
        <v>35</v>
      </c>
      <c r="AN1" t="s">
        <v>36</v>
      </c>
      <c r="AO1" t="s">
        <v>37</v>
      </c>
      <c r="AP1" t="s">
        <v>38</v>
      </c>
      <c r="AQ1" t="s">
        <v>39</v>
      </c>
      <c r="AR1" t="s">
        <v>40</v>
      </c>
      <c r="AS1" t="s">
        <v>41</v>
      </c>
      <c r="AT1" t="s">
        <v>42</v>
      </c>
      <c r="AU1" t="s">
        <v>193</v>
      </c>
      <c r="AV1" t="s">
        <v>194</v>
      </c>
      <c r="AW1" t="s">
        <v>231</v>
      </c>
      <c r="AX1" t="s">
        <v>491</v>
      </c>
      <c r="AY1" t="s">
        <v>492</v>
      </c>
      <c r="AZ1" t="s">
        <v>493</v>
      </c>
      <c r="BA1" t="s">
        <v>494</v>
      </c>
      <c r="BB1" t="s">
        <v>495</v>
      </c>
    </row>
    <row r="2" spans="1:54" customFormat="1" ht="15">
      <c r="A2">
        <v>0</v>
      </c>
      <c r="B2">
        <v>2165956</v>
      </c>
      <c r="C2">
        <v>7550</v>
      </c>
      <c r="D2">
        <v>9.8000001162290573E-4</v>
      </c>
      <c r="E2">
        <v>7975</v>
      </c>
      <c r="F2">
        <v>2237</v>
      </c>
      <c r="G2">
        <v>0.27588452569489164</v>
      </c>
      <c r="H2">
        <v>0.13576184213161469</v>
      </c>
      <c r="I2">
        <v>1.6100179404020309E-2</v>
      </c>
      <c r="J2">
        <v>0.12049213051795959</v>
      </c>
      <c r="K2">
        <v>2.5154771283268929E-3</v>
      </c>
      <c r="L2">
        <v>1.0148985311388969E-3</v>
      </c>
      <c r="M2">
        <v>0</v>
      </c>
      <c r="N2">
        <v>7.0272320881485939E-3</v>
      </c>
      <c r="O2">
        <v>7978</v>
      </c>
      <c r="P2">
        <v>4986</v>
      </c>
      <c r="Q2">
        <v>8</v>
      </c>
      <c r="R2">
        <v>39</v>
      </c>
      <c r="S2">
        <v>3205</v>
      </c>
      <c r="T2">
        <v>11236</v>
      </c>
      <c r="U2">
        <v>0</v>
      </c>
      <c r="V2">
        <v>0</v>
      </c>
      <c r="W2">
        <v>0</v>
      </c>
      <c r="X2">
        <v>0</v>
      </c>
      <c r="Y2">
        <v>0</v>
      </c>
      <c r="Z2">
        <v>0</v>
      </c>
      <c r="AA2">
        <v>0</v>
      </c>
      <c r="AB2">
        <v>0</v>
      </c>
      <c r="AC2">
        <v>0</v>
      </c>
      <c r="AD2">
        <v>0</v>
      </c>
      <c r="AE2">
        <v>5548</v>
      </c>
      <c r="AF2">
        <v>1290</v>
      </c>
      <c r="AG2">
        <v>0</v>
      </c>
      <c r="AH2">
        <v>0</v>
      </c>
      <c r="AI2">
        <v>0</v>
      </c>
      <c r="AJ2">
        <v>0</v>
      </c>
      <c r="AK2">
        <v>0</v>
      </c>
      <c r="AL2">
        <v>0</v>
      </c>
      <c r="AM2">
        <v>0</v>
      </c>
      <c r="AN2">
        <v>0</v>
      </c>
      <c r="AO2">
        <v>0</v>
      </c>
      <c r="AP2">
        <v>0</v>
      </c>
      <c r="AQ2">
        <v>0</v>
      </c>
      <c r="AR2">
        <v>13</v>
      </c>
      <c r="AS2">
        <v>0</v>
      </c>
      <c r="AT2">
        <v>5713</v>
      </c>
      <c r="AU2">
        <v>1.9999999552965164E-2</v>
      </c>
      <c r="AV2">
        <v>0</v>
      </c>
      <c r="AW2">
        <v>12009</v>
      </c>
      <c r="AX2">
        <v>533</v>
      </c>
      <c r="AY2">
        <v>168.8671875</v>
      </c>
      <c r="AZ2">
        <v>162.5703125</v>
      </c>
      <c r="BA2">
        <v>692.8671875</v>
      </c>
      <c r="BB2">
        <v>442.3125</v>
      </c>
    </row>
    <row r="3" spans="1:54" customFormat="1" ht="15">
      <c r="A3">
        <v>1</v>
      </c>
      <c r="B3">
        <v>2167473</v>
      </c>
      <c r="C3">
        <v>8350</v>
      </c>
      <c r="D3">
        <v>1.0699999984353781E-3</v>
      </c>
      <c r="E3">
        <v>8768</v>
      </c>
      <c r="F3">
        <v>2400</v>
      </c>
      <c r="G3">
        <v>0.26969529697453254</v>
      </c>
      <c r="H3">
        <v>0.13231799006462097</v>
      </c>
      <c r="I3">
        <v>1.5660306438803673E-2</v>
      </c>
      <c r="J3">
        <v>0.11762937903404236</v>
      </c>
      <c r="K3">
        <v>3.0774541664868593E-3</v>
      </c>
      <c r="L3">
        <v>1.0101572843268514E-3</v>
      </c>
      <c r="M3">
        <v>0</v>
      </c>
      <c r="N3">
        <v>7.5788889080286026E-3</v>
      </c>
      <c r="O3">
        <v>8766</v>
      </c>
      <c r="P3">
        <v>5448</v>
      </c>
      <c r="Q3">
        <v>-5</v>
      </c>
      <c r="R3">
        <v>52</v>
      </c>
      <c r="S3">
        <v>4027</v>
      </c>
      <c r="T3">
        <v>11856</v>
      </c>
      <c r="U3">
        <v>0</v>
      </c>
      <c r="V3">
        <v>0</v>
      </c>
      <c r="W3">
        <v>0</v>
      </c>
      <c r="X3">
        <v>0</v>
      </c>
      <c r="Y3">
        <v>0</v>
      </c>
      <c r="Z3">
        <v>0</v>
      </c>
      <c r="AA3">
        <v>0</v>
      </c>
      <c r="AB3">
        <v>0</v>
      </c>
      <c r="AC3">
        <v>0</v>
      </c>
      <c r="AD3">
        <v>0</v>
      </c>
      <c r="AE3">
        <v>5995</v>
      </c>
      <c r="AF3">
        <v>1363</v>
      </c>
      <c r="AG3">
        <v>44</v>
      </c>
      <c r="AH3">
        <v>23</v>
      </c>
      <c r="AI3">
        <v>23</v>
      </c>
      <c r="AJ3">
        <v>22</v>
      </c>
      <c r="AK3">
        <v>21</v>
      </c>
      <c r="AL3">
        <v>19</v>
      </c>
      <c r="AM3">
        <v>12</v>
      </c>
      <c r="AN3">
        <v>0</v>
      </c>
      <c r="AO3">
        <v>0</v>
      </c>
      <c r="AP3">
        <v>0</v>
      </c>
      <c r="AQ3">
        <v>0</v>
      </c>
      <c r="AR3">
        <v>10</v>
      </c>
      <c r="AS3">
        <v>0</v>
      </c>
      <c r="AT3">
        <v>6251</v>
      </c>
      <c r="AU3">
        <v>1.8999999389052391E-2</v>
      </c>
      <c r="AV3">
        <v>0</v>
      </c>
      <c r="AW3">
        <v>12131</v>
      </c>
      <c r="AX3">
        <v>537</v>
      </c>
      <c r="AY3">
        <v>168.65625</v>
      </c>
      <c r="AZ3">
        <v>163.34375</v>
      </c>
      <c r="BA3">
        <v>692.65625</v>
      </c>
      <c r="BB3">
        <v>432.75</v>
      </c>
    </row>
    <row r="4" spans="1:54" customFormat="1" ht="15">
      <c r="A4">
        <v>2</v>
      </c>
      <c r="B4">
        <v>2166035</v>
      </c>
      <c r="C4">
        <v>9150</v>
      </c>
      <c r="D4">
        <v>1.1699999449774623E-3</v>
      </c>
      <c r="E4">
        <v>9515</v>
      </c>
      <c r="F4">
        <v>2420</v>
      </c>
      <c r="G4">
        <v>0.26164304040958086</v>
      </c>
      <c r="H4">
        <v>0.12911182641983032</v>
      </c>
      <c r="I4">
        <v>1.5186780132353306E-2</v>
      </c>
      <c r="J4">
        <v>0.11355255544185638</v>
      </c>
      <c r="K4">
        <v>2.9022092930972576E-3</v>
      </c>
      <c r="L4">
        <v>8.8966346811503172E-4</v>
      </c>
      <c r="M4">
        <v>0</v>
      </c>
      <c r="N4">
        <v>8.9998077601194382E-3</v>
      </c>
      <c r="O4">
        <v>9511</v>
      </c>
      <c r="P4">
        <v>4727</v>
      </c>
      <c r="Q4">
        <v>-9</v>
      </c>
      <c r="R4">
        <v>57</v>
      </c>
      <c r="S4">
        <v>4241</v>
      </c>
      <c r="T4">
        <v>11493</v>
      </c>
      <c r="U4">
        <v>0</v>
      </c>
      <c r="V4">
        <v>0</v>
      </c>
      <c r="W4">
        <v>0</v>
      </c>
      <c r="X4">
        <v>0</v>
      </c>
      <c r="Y4">
        <v>0</v>
      </c>
      <c r="Z4">
        <v>0</v>
      </c>
      <c r="AA4">
        <v>0</v>
      </c>
      <c r="AB4">
        <v>0</v>
      </c>
      <c r="AC4">
        <v>0</v>
      </c>
      <c r="AD4">
        <v>0</v>
      </c>
      <c r="AE4">
        <v>5090</v>
      </c>
      <c r="AF4">
        <v>1191</v>
      </c>
      <c r="AG4">
        <v>29</v>
      </c>
      <c r="AH4">
        <v>22</v>
      </c>
      <c r="AI4">
        <v>12</v>
      </c>
      <c r="AJ4">
        <v>6</v>
      </c>
      <c r="AK4">
        <v>0</v>
      </c>
      <c r="AL4">
        <v>0</v>
      </c>
      <c r="AM4">
        <v>0</v>
      </c>
      <c r="AN4">
        <v>0</v>
      </c>
      <c r="AO4">
        <v>0</v>
      </c>
      <c r="AP4">
        <v>0</v>
      </c>
      <c r="AQ4">
        <v>0</v>
      </c>
      <c r="AR4">
        <v>7</v>
      </c>
      <c r="AS4">
        <v>0</v>
      </c>
      <c r="AT4">
        <v>5976</v>
      </c>
      <c r="AU4">
        <v>1.7999999225139618E-2</v>
      </c>
      <c r="AV4">
        <v>0</v>
      </c>
      <c r="AW4">
        <v>13132</v>
      </c>
      <c r="AX4">
        <v>487</v>
      </c>
      <c r="AY4">
        <v>179.08203125</v>
      </c>
      <c r="AZ4">
        <v>174.96484375</v>
      </c>
      <c r="BA4">
        <v>728.95703125</v>
      </c>
      <c r="BB4">
        <v>451.15625</v>
      </c>
    </row>
    <row r="5" spans="1:54" customFormat="1" ht="15">
      <c r="A5">
        <v>3</v>
      </c>
      <c r="B5">
        <v>2166777</v>
      </c>
      <c r="C5">
        <v>9850</v>
      </c>
      <c r="D5">
        <v>1.2499999720603228E-3</v>
      </c>
      <c r="E5">
        <v>10215</v>
      </c>
      <c r="F5">
        <v>2646</v>
      </c>
      <c r="G5">
        <v>0.25796163378822712</v>
      </c>
      <c r="H5">
        <v>0.12647776305675507</v>
      </c>
      <c r="I5">
        <v>1.498002465814352E-2</v>
      </c>
      <c r="J5">
        <v>0.11225738376379013</v>
      </c>
      <c r="K5">
        <v>3.4944156650453806E-3</v>
      </c>
      <c r="L5">
        <v>7.5205287430435419E-4</v>
      </c>
      <c r="M5">
        <v>0</v>
      </c>
      <c r="N5">
        <v>1.1190499179065228E-2</v>
      </c>
      <c r="O5">
        <v>10215</v>
      </c>
      <c r="P5">
        <v>5869</v>
      </c>
      <c r="Q5">
        <v>1</v>
      </c>
      <c r="R5">
        <v>24</v>
      </c>
      <c r="S5">
        <v>5640</v>
      </c>
      <c r="T5">
        <v>13088</v>
      </c>
      <c r="U5">
        <v>0</v>
      </c>
      <c r="V5">
        <v>0</v>
      </c>
      <c r="W5">
        <v>0</v>
      </c>
      <c r="X5">
        <v>0</v>
      </c>
      <c r="Y5">
        <v>0</v>
      </c>
      <c r="Z5">
        <v>0</v>
      </c>
      <c r="AA5">
        <v>0</v>
      </c>
      <c r="AB5">
        <v>0</v>
      </c>
      <c r="AC5">
        <v>0</v>
      </c>
      <c r="AD5">
        <v>0</v>
      </c>
      <c r="AE5">
        <v>6431</v>
      </c>
      <c r="AF5">
        <v>1168</v>
      </c>
      <c r="AG5">
        <v>14</v>
      </c>
      <c r="AH5">
        <v>12</v>
      </c>
      <c r="AI5">
        <v>11</v>
      </c>
      <c r="AJ5">
        <v>11</v>
      </c>
      <c r="AK5">
        <v>11</v>
      </c>
      <c r="AL5">
        <v>10</v>
      </c>
      <c r="AM5">
        <v>6</v>
      </c>
      <c r="AN5">
        <v>0</v>
      </c>
      <c r="AO5">
        <v>0</v>
      </c>
      <c r="AP5">
        <v>0</v>
      </c>
      <c r="AQ5">
        <v>0</v>
      </c>
      <c r="AR5">
        <v>6</v>
      </c>
      <c r="AS5">
        <v>0</v>
      </c>
      <c r="AT5">
        <v>7007</v>
      </c>
      <c r="AU5">
        <v>1.7000000923871994E-2</v>
      </c>
      <c r="AV5">
        <v>0</v>
      </c>
      <c r="AW5">
        <v>13826</v>
      </c>
      <c r="AX5">
        <v>661</v>
      </c>
      <c r="AY5">
        <v>194.0625</v>
      </c>
      <c r="AZ5">
        <v>189.5859375</v>
      </c>
      <c r="BA5">
        <v>780.5625</v>
      </c>
      <c r="BB5">
        <v>477.09375</v>
      </c>
    </row>
    <row r="6" spans="1:54" customFormat="1" ht="15">
      <c r="A6">
        <v>4</v>
      </c>
      <c r="B6">
        <v>2165812</v>
      </c>
      <c r="C6">
        <v>10600</v>
      </c>
      <c r="D6">
        <v>1.3299999991431832E-3</v>
      </c>
      <c r="E6">
        <v>10871</v>
      </c>
      <c r="F6">
        <v>2749</v>
      </c>
      <c r="G6">
        <v>0.25563715242475382</v>
      </c>
      <c r="H6">
        <v>0.12423478811979294</v>
      </c>
      <c r="I6">
        <v>1.4375641942024231E-2</v>
      </c>
      <c r="J6">
        <v>0.11216734349727631</v>
      </c>
      <c r="K6">
        <v>4.1790376417338848E-3</v>
      </c>
      <c r="L6">
        <v>6.8034307332709432E-4</v>
      </c>
      <c r="M6">
        <v>0</v>
      </c>
      <c r="N6">
        <v>1.4116804115474224E-2</v>
      </c>
      <c r="O6">
        <v>10875</v>
      </c>
      <c r="P6">
        <v>6065</v>
      </c>
      <c r="Q6">
        <v>12</v>
      </c>
      <c r="R6">
        <v>14</v>
      </c>
      <c r="S6">
        <v>7205</v>
      </c>
      <c r="T6">
        <v>13380</v>
      </c>
      <c r="U6">
        <v>0</v>
      </c>
      <c r="V6">
        <v>0</v>
      </c>
      <c r="W6">
        <v>0</v>
      </c>
      <c r="X6">
        <v>0</v>
      </c>
      <c r="Y6">
        <v>0</v>
      </c>
      <c r="Z6">
        <v>0</v>
      </c>
      <c r="AA6">
        <v>0</v>
      </c>
      <c r="AB6">
        <v>0</v>
      </c>
      <c r="AC6">
        <v>0</v>
      </c>
      <c r="AD6">
        <v>0</v>
      </c>
      <c r="AE6">
        <v>6499</v>
      </c>
      <c r="AF6">
        <v>1223</v>
      </c>
      <c r="AG6">
        <v>117</v>
      </c>
      <c r="AH6">
        <v>86</v>
      </c>
      <c r="AI6">
        <v>32</v>
      </c>
      <c r="AJ6">
        <v>20</v>
      </c>
      <c r="AK6">
        <v>18</v>
      </c>
      <c r="AL6">
        <v>14</v>
      </c>
      <c r="AM6">
        <v>0</v>
      </c>
      <c r="AN6">
        <v>0</v>
      </c>
      <c r="AO6">
        <v>0</v>
      </c>
      <c r="AP6">
        <v>0</v>
      </c>
      <c r="AQ6">
        <v>0</v>
      </c>
      <c r="AR6">
        <v>10</v>
      </c>
      <c r="AS6">
        <v>0</v>
      </c>
      <c r="AT6">
        <v>7258</v>
      </c>
      <c r="AU6">
        <v>1.9999999552965164E-2</v>
      </c>
      <c r="AV6">
        <v>0</v>
      </c>
      <c r="AW6">
        <v>14104</v>
      </c>
      <c r="AX6">
        <v>568</v>
      </c>
      <c r="AY6">
        <v>199.401123046875</v>
      </c>
      <c r="AZ6">
        <v>193.420166015625</v>
      </c>
      <c r="BA6">
        <v>790.283935546875</v>
      </c>
      <c r="BB6">
        <v>472.162109375</v>
      </c>
    </row>
    <row r="7" spans="1:54" customFormat="1" ht="15">
      <c r="A7">
        <v>5</v>
      </c>
      <c r="B7">
        <v>2168442</v>
      </c>
      <c r="C7">
        <v>11200</v>
      </c>
      <c r="D7">
        <v>1.4100000262260437E-3</v>
      </c>
      <c r="E7">
        <v>11477</v>
      </c>
      <c r="F7">
        <v>2947</v>
      </c>
      <c r="G7">
        <v>0.25422024546368505</v>
      </c>
      <c r="H7">
        <v>0.12226040661334991</v>
      </c>
      <c r="I7">
        <v>1.405902486294508E-2</v>
      </c>
      <c r="J7">
        <v>0.11291040480136871</v>
      </c>
      <c r="K7">
        <v>4.2999610304832458E-3</v>
      </c>
      <c r="L7">
        <v>6.9045356940478086E-4</v>
      </c>
      <c r="M7">
        <v>0</v>
      </c>
      <c r="N7">
        <v>1.7600441351532936E-2</v>
      </c>
      <c r="O7">
        <v>11477</v>
      </c>
      <c r="P7">
        <v>6359</v>
      </c>
      <c r="Q7">
        <v>0</v>
      </c>
      <c r="R7">
        <v>19</v>
      </c>
      <c r="S7">
        <v>7863</v>
      </c>
      <c r="T7">
        <v>14539</v>
      </c>
      <c r="U7">
        <v>0</v>
      </c>
      <c r="V7">
        <v>0</v>
      </c>
      <c r="W7">
        <v>0</v>
      </c>
      <c r="X7">
        <v>0</v>
      </c>
      <c r="Y7">
        <v>0</v>
      </c>
      <c r="Z7">
        <v>0</v>
      </c>
      <c r="AA7">
        <v>0</v>
      </c>
      <c r="AB7">
        <v>0</v>
      </c>
      <c r="AC7">
        <v>0</v>
      </c>
      <c r="AD7">
        <v>0</v>
      </c>
      <c r="AE7">
        <v>6754</v>
      </c>
      <c r="AF7">
        <v>1088</v>
      </c>
      <c r="AG7">
        <v>22</v>
      </c>
      <c r="AH7">
        <v>0</v>
      </c>
      <c r="AI7">
        <v>0</v>
      </c>
      <c r="AJ7">
        <v>0</v>
      </c>
      <c r="AK7">
        <v>0</v>
      </c>
      <c r="AL7">
        <v>0</v>
      </c>
      <c r="AM7">
        <v>0</v>
      </c>
      <c r="AN7">
        <v>0</v>
      </c>
      <c r="AO7">
        <v>0</v>
      </c>
      <c r="AP7">
        <v>0</v>
      </c>
      <c r="AQ7">
        <v>0</v>
      </c>
      <c r="AR7">
        <v>12</v>
      </c>
      <c r="AS7">
        <v>0</v>
      </c>
      <c r="AT7">
        <v>8327</v>
      </c>
      <c r="AU7">
        <v>2.0999999716877937E-2</v>
      </c>
      <c r="AV7">
        <v>0</v>
      </c>
      <c r="AW7">
        <v>15156</v>
      </c>
      <c r="AX7">
        <v>637</v>
      </c>
      <c r="AY7">
        <v>205.0091552734375</v>
      </c>
      <c r="AZ7">
        <v>197.7984619140625</v>
      </c>
      <c r="BA7">
        <v>800.5443115234375</v>
      </c>
      <c r="BB7">
        <v>466.3251953125</v>
      </c>
    </row>
    <row r="8" spans="1:54" customFormat="1" ht="15">
      <c r="A8">
        <v>6</v>
      </c>
      <c r="B8">
        <v>2167176</v>
      </c>
      <c r="C8">
        <v>11800</v>
      </c>
      <c r="D8">
        <v>1.4799999771639705E-3</v>
      </c>
      <c r="E8">
        <v>12090</v>
      </c>
      <c r="F8">
        <v>3025</v>
      </c>
      <c r="G8">
        <v>0.25177965935543867</v>
      </c>
      <c r="H8">
        <v>0.12038872390985489</v>
      </c>
      <c r="I8">
        <v>1.4291517436504364E-2</v>
      </c>
      <c r="J8">
        <v>0.11169175803661346</v>
      </c>
      <c r="K8">
        <v>4.6327239833772182E-3</v>
      </c>
      <c r="L8">
        <v>7.7493611024692655E-4</v>
      </c>
      <c r="M8">
        <v>0</v>
      </c>
      <c r="N8">
        <v>2.1362576633691788E-2</v>
      </c>
      <c r="O8">
        <v>12091</v>
      </c>
      <c r="P8">
        <v>6036</v>
      </c>
      <c r="Q8">
        <v>1</v>
      </c>
      <c r="R8">
        <v>24</v>
      </c>
      <c r="S8">
        <v>10426</v>
      </c>
      <c r="T8">
        <v>16357</v>
      </c>
      <c r="U8">
        <v>0</v>
      </c>
      <c r="V8">
        <v>0</v>
      </c>
      <c r="W8">
        <v>0</v>
      </c>
      <c r="X8">
        <v>0</v>
      </c>
      <c r="Y8">
        <v>0</v>
      </c>
      <c r="Z8">
        <v>0</v>
      </c>
      <c r="AA8">
        <v>0</v>
      </c>
      <c r="AB8">
        <v>0</v>
      </c>
      <c r="AC8">
        <v>0</v>
      </c>
      <c r="AD8">
        <v>0</v>
      </c>
      <c r="AE8">
        <v>6432</v>
      </c>
      <c r="AF8">
        <v>1375</v>
      </c>
      <c r="AG8">
        <v>55</v>
      </c>
      <c r="AH8">
        <v>48</v>
      </c>
      <c r="AI8">
        <v>37</v>
      </c>
      <c r="AJ8">
        <v>31</v>
      </c>
      <c r="AK8">
        <v>16</v>
      </c>
      <c r="AL8">
        <v>11</v>
      </c>
      <c r="AM8">
        <v>7</v>
      </c>
      <c r="AN8">
        <v>1</v>
      </c>
      <c r="AO8">
        <v>0</v>
      </c>
      <c r="AP8">
        <v>0</v>
      </c>
      <c r="AQ8">
        <v>0</v>
      </c>
      <c r="AR8">
        <v>8</v>
      </c>
      <c r="AS8">
        <v>0</v>
      </c>
      <c r="AT8">
        <v>8307</v>
      </c>
      <c r="AU8">
        <v>2.6000000536441803E-2</v>
      </c>
      <c r="AV8">
        <v>0</v>
      </c>
      <c r="AW8">
        <v>15012</v>
      </c>
      <c r="AX8">
        <v>556</v>
      </c>
      <c r="AY8">
        <v>213.04200744628906</v>
      </c>
      <c r="AZ8">
        <v>205.06047058105469</v>
      </c>
      <c r="BA8">
        <v>821.81689453125</v>
      </c>
      <c r="BB8">
        <v>469.9024658203125</v>
      </c>
    </row>
    <row r="9" spans="1:54" customFormat="1" ht="15">
      <c r="A9">
        <v>7</v>
      </c>
      <c r="B9">
        <v>2167046</v>
      </c>
      <c r="C9">
        <v>12400</v>
      </c>
      <c r="D9">
        <v>1.5600000042468309E-3</v>
      </c>
      <c r="E9">
        <v>12772</v>
      </c>
      <c r="F9">
        <v>3226</v>
      </c>
      <c r="G9">
        <v>0.24900160150848993</v>
      </c>
      <c r="H9">
        <v>0.11905506998300552</v>
      </c>
      <c r="I9">
        <v>1.4761209487915039E-2</v>
      </c>
      <c r="J9">
        <v>0.10920084267854691</v>
      </c>
      <c r="K9">
        <v>5.137857049703598E-3</v>
      </c>
      <c r="L9">
        <v>8.4662431618198752E-4</v>
      </c>
      <c r="M9">
        <v>0</v>
      </c>
      <c r="N9">
        <v>2.5118233636021614E-2</v>
      </c>
      <c r="O9">
        <v>12773</v>
      </c>
      <c r="P9">
        <v>7128</v>
      </c>
      <c r="Q9">
        <v>2</v>
      </c>
      <c r="R9">
        <v>61</v>
      </c>
      <c r="S9">
        <v>9826</v>
      </c>
      <c r="T9">
        <v>16744</v>
      </c>
      <c r="U9">
        <v>0</v>
      </c>
      <c r="V9">
        <v>0</v>
      </c>
      <c r="W9">
        <v>0</v>
      </c>
      <c r="X9">
        <v>0</v>
      </c>
      <c r="Y9">
        <v>0</v>
      </c>
      <c r="Z9">
        <v>0</v>
      </c>
      <c r="AA9">
        <v>0</v>
      </c>
      <c r="AB9">
        <v>0</v>
      </c>
      <c r="AC9">
        <v>0</v>
      </c>
      <c r="AD9">
        <v>0</v>
      </c>
      <c r="AE9">
        <v>7235</v>
      </c>
      <c r="AF9">
        <v>1327</v>
      </c>
      <c r="AG9">
        <v>23</v>
      </c>
      <c r="AH9">
        <v>22</v>
      </c>
      <c r="AI9">
        <v>20</v>
      </c>
      <c r="AJ9">
        <v>20</v>
      </c>
      <c r="AK9">
        <v>18</v>
      </c>
      <c r="AL9">
        <v>14</v>
      </c>
      <c r="AM9">
        <v>0</v>
      </c>
      <c r="AN9">
        <v>0</v>
      </c>
      <c r="AO9">
        <v>0</v>
      </c>
      <c r="AP9">
        <v>0</v>
      </c>
      <c r="AQ9">
        <v>0</v>
      </c>
      <c r="AR9">
        <v>11</v>
      </c>
      <c r="AS9">
        <v>0</v>
      </c>
      <c r="AT9">
        <v>9117</v>
      </c>
      <c r="AU9">
        <v>2.8999999165534973E-2</v>
      </c>
      <c r="AV9">
        <v>0</v>
      </c>
      <c r="AW9">
        <v>16361</v>
      </c>
      <c r="AX9">
        <v>688</v>
      </c>
      <c r="AY9">
        <v>227.95793151855469</v>
      </c>
      <c r="AZ9">
        <v>218.60533142089844</v>
      </c>
      <c r="BA9">
        <v>868.24945068359375</v>
      </c>
      <c r="BB9">
        <v>495.805908203125</v>
      </c>
    </row>
    <row r="10" spans="1:54" customFormat="1" ht="15">
      <c r="A10">
        <v>8</v>
      </c>
      <c r="B10">
        <v>2166534</v>
      </c>
      <c r="C10">
        <v>13100</v>
      </c>
      <c r="D10">
        <v>1.6400000313296914E-3</v>
      </c>
      <c r="E10">
        <v>13408</v>
      </c>
      <c r="F10">
        <v>3205</v>
      </c>
      <c r="G10">
        <v>0.24816759070840022</v>
      </c>
      <c r="H10">
        <v>0.11704947799444199</v>
      </c>
      <c r="I10">
        <v>1.4890831895172596E-2</v>
      </c>
      <c r="J10">
        <v>0.10807665437459946</v>
      </c>
      <c r="K10">
        <v>7.2443634271621704E-3</v>
      </c>
      <c r="L10">
        <v>9.0626842575147748E-4</v>
      </c>
      <c r="M10">
        <v>0</v>
      </c>
      <c r="N10">
        <v>2.8677904978394508E-2</v>
      </c>
      <c r="O10">
        <v>13409</v>
      </c>
      <c r="P10">
        <v>6802</v>
      </c>
      <c r="Q10">
        <v>1</v>
      </c>
      <c r="R10">
        <v>53</v>
      </c>
      <c r="S10">
        <v>12790</v>
      </c>
      <c r="T10">
        <v>19760</v>
      </c>
      <c r="U10">
        <v>0</v>
      </c>
      <c r="V10">
        <v>0</v>
      </c>
      <c r="W10">
        <v>0</v>
      </c>
      <c r="X10">
        <v>0</v>
      </c>
      <c r="Y10">
        <v>0</v>
      </c>
      <c r="Z10">
        <v>0</v>
      </c>
      <c r="AA10">
        <v>0</v>
      </c>
      <c r="AB10">
        <v>0</v>
      </c>
      <c r="AC10">
        <v>0</v>
      </c>
      <c r="AD10">
        <v>0</v>
      </c>
      <c r="AE10">
        <v>7208</v>
      </c>
      <c r="AF10">
        <v>1238</v>
      </c>
      <c r="AG10">
        <v>3</v>
      </c>
      <c r="AH10">
        <v>0</v>
      </c>
      <c r="AI10">
        <v>0</v>
      </c>
      <c r="AJ10">
        <v>0</v>
      </c>
      <c r="AK10">
        <v>0</v>
      </c>
      <c r="AL10">
        <v>0</v>
      </c>
      <c r="AM10">
        <v>0</v>
      </c>
      <c r="AN10">
        <v>0</v>
      </c>
      <c r="AO10">
        <v>0</v>
      </c>
      <c r="AP10">
        <v>0</v>
      </c>
      <c r="AQ10">
        <v>0</v>
      </c>
      <c r="AR10">
        <v>19</v>
      </c>
      <c r="AS10">
        <v>0</v>
      </c>
      <c r="AT10">
        <v>8761</v>
      </c>
      <c r="AU10">
        <v>2.8999999165534973E-2</v>
      </c>
      <c r="AV10">
        <v>0</v>
      </c>
      <c r="AW10">
        <v>16764</v>
      </c>
      <c r="AX10">
        <v>667</v>
      </c>
      <c r="AY10">
        <v>235.72633361816406</v>
      </c>
      <c r="AZ10">
        <v>224.17388916015625</v>
      </c>
      <c r="BA10">
        <v>882.38616943359375</v>
      </c>
      <c r="BB10">
        <v>512.2840576171875</v>
      </c>
    </row>
    <row r="11" spans="1:54" customFormat="1" ht="15">
      <c r="A11">
        <v>9</v>
      </c>
      <c r="B11">
        <v>2165368</v>
      </c>
      <c r="C11">
        <v>13700</v>
      </c>
      <c r="D11">
        <v>1.7199999419972301E-3</v>
      </c>
      <c r="E11">
        <v>14017</v>
      </c>
      <c r="F11">
        <v>3616</v>
      </c>
      <c r="G11">
        <v>0.24909586228062036</v>
      </c>
      <c r="H11">
        <v>0.11453866213560104</v>
      </c>
      <c r="I11">
        <v>1.4832900837063789E-2</v>
      </c>
      <c r="J11">
        <v>0.10964179039001465</v>
      </c>
      <c r="K11">
        <v>9.0515716001391411E-3</v>
      </c>
      <c r="L11">
        <v>1.0309399804100394E-3</v>
      </c>
      <c r="M11">
        <v>0</v>
      </c>
      <c r="N11">
        <v>3.2008182257413864E-2</v>
      </c>
      <c r="O11">
        <v>14033</v>
      </c>
      <c r="P11">
        <v>8069</v>
      </c>
      <c r="Q11">
        <v>42</v>
      </c>
      <c r="R11">
        <v>34</v>
      </c>
      <c r="S11">
        <v>12985</v>
      </c>
      <c r="T11">
        <v>20480</v>
      </c>
      <c r="U11">
        <v>0</v>
      </c>
      <c r="V11">
        <v>0</v>
      </c>
      <c r="W11">
        <v>0</v>
      </c>
      <c r="X11">
        <v>0</v>
      </c>
      <c r="Y11">
        <v>0</v>
      </c>
      <c r="Z11">
        <v>0</v>
      </c>
      <c r="AA11">
        <v>0</v>
      </c>
      <c r="AB11">
        <v>0</v>
      </c>
      <c r="AC11">
        <v>0</v>
      </c>
      <c r="AD11">
        <v>0</v>
      </c>
      <c r="AE11">
        <v>8532</v>
      </c>
      <c r="AF11">
        <v>1998</v>
      </c>
      <c r="AG11">
        <v>268</v>
      </c>
      <c r="AH11">
        <v>233</v>
      </c>
      <c r="AI11">
        <v>175</v>
      </c>
      <c r="AJ11">
        <v>142</v>
      </c>
      <c r="AK11">
        <v>65</v>
      </c>
      <c r="AL11">
        <v>0</v>
      </c>
      <c r="AM11">
        <v>0</v>
      </c>
      <c r="AN11">
        <v>0</v>
      </c>
      <c r="AO11">
        <v>0</v>
      </c>
      <c r="AP11">
        <v>0</v>
      </c>
      <c r="AQ11">
        <v>0</v>
      </c>
      <c r="AR11">
        <v>15</v>
      </c>
      <c r="AS11">
        <v>0</v>
      </c>
      <c r="AT11">
        <v>10080</v>
      </c>
      <c r="AU11">
        <v>3.5000000149011612E-2</v>
      </c>
      <c r="AV11">
        <v>0</v>
      </c>
      <c r="AW11">
        <v>17324</v>
      </c>
      <c r="AX11">
        <v>643</v>
      </c>
      <c r="AY11">
        <v>248.61579895019531</v>
      </c>
      <c r="AZ11">
        <v>234.23660278320312</v>
      </c>
      <c r="BA11">
        <v>910.614990234375</v>
      </c>
      <c r="BB11">
        <v>537.4666748046875</v>
      </c>
    </row>
    <row r="12" spans="1:54" customFormat="1" ht="15">
      <c r="A12">
        <v>10</v>
      </c>
      <c r="B12">
        <v>2167355</v>
      </c>
      <c r="C12">
        <v>14300</v>
      </c>
      <c r="D12">
        <v>1.7900000093504786E-3</v>
      </c>
      <c r="E12">
        <v>14607</v>
      </c>
      <c r="F12">
        <v>3565</v>
      </c>
      <c r="G12">
        <v>0.24627905095248981</v>
      </c>
      <c r="H12">
        <v>0.11199082434177399</v>
      </c>
      <c r="I12">
        <v>1.4902753755450249E-2</v>
      </c>
      <c r="J12">
        <v>0.10966471582651138</v>
      </c>
      <c r="K12">
        <v>8.5965655744075775E-3</v>
      </c>
      <c r="L12">
        <v>1.1241940082982183E-3</v>
      </c>
      <c r="M12">
        <v>0</v>
      </c>
      <c r="N12">
        <v>3.5223361104726791E-2</v>
      </c>
      <c r="O12">
        <v>14631</v>
      </c>
      <c r="P12">
        <v>8160</v>
      </c>
      <c r="Q12">
        <v>65</v>
      </c>
      <c r="R12">
        <v>40</v>
      </c>
      <c r="S12">
        <v>13472</v>
      </c>
      <c r="T12">
        <v>20177</v>
      </c>
      <c r="U12">
        <v>0</v>
      </c>
      <c r="V12">
        <v>0</v>
      </c>
      <c r="W12">
        <v>0</v>
      </c>
      <c r="X12">
        <v>0</v>
      </c>
      <c r="Y12">
        <v>0</v>
      </c>
      <c r="Z12">
        <v>0</v>
      </c>
      <c r="AA12">
        <v>0</v>
      </c>
      <c r="AB12">
        <v>0</v>
      </c>
      <c r="AC12">
        <v>0</v>
      </c>
      <c r="AD12">
        <v>0</v>
      </c>
      <c r="AE12">
        <v>8565</v>
      </c>
      <c r="AF12">
        <v>1674</v>
      </c>
      <c r="AG12">
        <v>21</v>
      </c>
      <c r="AH12">
        <v>20</v>
      </c>
      <c r="AI12">
        <v>19</v>
      </c>
      <c r="AJ12">
        <v>19</v>
      </c>
      <c r="AK12">
        <v>18</v>
      </c>
      <c r="AL12">
        <v>16</v>
      </c>
      <c r="AM12">
        <v>9</v>
      </c>
      <c r="AN12">
        <v>0</v>
      </c>
      <c r="AO12">
        <v>0</v>
      </c>
      <c r="AP12">
        <v>0</v>
      </c>
      <c r="AQ12">
        <v>0</v>
      </c>
      <c r="AR12">
        <v>38</v>
      </c>
      <c r="AS12">
        <v>0</v>
      </c>
      <c r="AT12">
        <v>10541</v>
      </c>
      <c r="AU12">
        <v>3.5999998450279236E-2</v>
      </c>
      <c r="AV12">
        <v>0</v>
      </c>
      <c r="AW12">
        <v>17450</v>
      </c>
      <c r="AX12">
        <v>711</v>
      </c>
      <c r="AY12">
        <v>271.70001220703125</v>
      </c>
      <c r="AZ12">
        <v>253.04493713378906</v>
      </c>
      <c r="BA12">
        <v>973.22088623046875</v>
      </c>
      <c r="BB12">
        <v>571.465576171875</v>
      </c>
    </row>
    <row r="13" spans="1:54" customFormat="1" ht="15">
      <c r="A13">
        <v>11</v>
      </c>
      <c r="B13">
        <v>2168316</v>
      </c>
      <c r="C13">
        <v>14900</v>
      </c>
      <c r="D13">
        <v>1.8700000364333391E-3</v>
      </c>
      <c r="E13">
        <v>15258</v>
      </c>
      <c r="F13">
        <v>3719</v>
      </c>
      <c r="G13">
        <v>0.24513802337144017</v>
      </c>
      <c r="H13">
        <v>0.11015632748603821</v>
      </c>
      <c r="I13">
        <v>1.5037943609058857E-2</v>
      </c>
      <c r="J13">
        <v>0.10992169380187988</v>
      </c>
      <c r="K13">
        <v>8.9101865887641907E-3</v>
      </c>
      <c r="L13">
        <v>1.1118745896965265E-3</v>
      </c>
      <c r="M13">
        <v>0</v>
      </c>
      <c r="N13">
        <v>3.8517612963914871E-2</v>
      </c>
      <c r="O13">
        <v>15256</v>
      </c>
      <c r="P13">
        <v>8295</v>
      </c>
      <c r="Q13">
        <v>-4</v>
      </c>
      <c r="R13">
        <v>90</v>
      </c>
      <c r="S13">
        <v>17875</v>
      </c>
      <c r="T13">
        <v>24121</v>
      </c>
      <c r="U13">
        <v>0</v>
      </c>
      <c r="V13">
        <v>0</v>
      </c>
      <c r="W13">
        <v>0</v>
      </c>
      <c r="X13">
        <v>0</v>
      </c>
      <c r="Y13">
        <v>0</v>
      </c>
      <c r="Z13">
        <v>0</v>
      </c>
      <c r="AA13">
        <v>0</v>
      </c>
      <c r="AB13">
        <v>0</v>
      </c>
      <c r="AC13">
        <v>0</v>
      </c>
      <c r="AD13">
        <v>0</v>
      </c>
      <c r="AE13">
        <v>8674</v>
      </c>
      <c r="AF13">
        <v>1682</v>
      </c>
      <c r="AG13">
        <v>55</v>
      </c>
      <c r="AH13">
        <v>24</v>
      </c>
      <c r="AI13">
        <v>21</v>
      </c>
      <c r="AJ13">
        <v>19</v>
      </c>
      <c r="AK13">
        <v>15</v>
      </c>
      <c r="AL13">
        <v>8</v>
      </c>
      <c r="AM13">
        <v>0</v>
      </c>
      <c r="AN13">
        <v>0</v>
      </c>
      <c r="AO13">
        <v>0</v>
      </c>
      <c r="AP13">
        <v>0</v>
      </c>
      <c r="AQ13">
        <v>0</v>
      </c>
      <c r="AR13">
        <v>9</v>
      </c>
      <c r="AS13">
        <v>0</v>
      </c>
      <c r="AT13">
        <v>10913</v>
      </c>
      <c r="AU13">
        <v>3.7000000476837158E-2</v>
      </c>
      <c r="AV13">
        <v>0</v>
      </c>
      <c r="AW13">
        <v>18598</v>
      </c>
      <c r="AX13">
        <v>789</v>
      </c>
      <c r="AY13">
        <v>291.0615234375</v>
      </c>
      <c r="AZ13">
        <v>267.0076904296875</v>
      </c>
      <c r="BA13">
        <v>1024.322021484375</v>
      </c>
      <c r="BB13">
        <v>598.82861328125</v>
      </c>
    </row>
    <row r="14" spans="1:54" customFormat="1" ht="15">
      <c r="A14">
        <v>12</v>
      </c>
      <c r="B14">
        <v>2166495</v>
      </c>
      <c r="C14">
        <v>15600</v>
      </c>
      <c r="D14">
        <v>1.9499999471008778E-3</v>
      </c>
      <c r="E14">
        <v>15913</v>
      </c>
      <c r="F14">
        <v>3912</v>
      </c>
      <c r="G14">
        <v>0.2442972398793862</v>
      </c>
      <c r="H14">
        <v>0.10796209424734116</v>
      </c>
      <c r="I14">
        <v>1.4654979109764099E-2</v>
      </c>
      <c r="J14">
        <v>0.11111120134592056</v>
      </c>
      <c r="K14">
        <v>9.4877695664763451E-3</v>
      </c>
      <c r="L14">
        <v>1.0811947286128998E-3</v>
      </c>
      <c r="M14">
        <v>0</v>
      </c>
      <c r="N14">
        <v>4.2077437043190002E-2</v>
      </c>
      <c r="O14">
        <v>15915</v>
      </c>
      <c r="P14">
        <v>9088</v>
      </c>
      <c r="Q14">
        <v>7</v>
      </c>
      <c r="R14">
        <v>47</v>
      </c>
      <c r="S14">
        <v>15244</v>
      </c>
      <c r="T14">
        <v>22288</v>
      </c>
      <c r="U14">
        <v>0</v>
      </c>
      <c r="V14">
        <v>0</v>
      </c>
      <c r="W14">
        <v>0</v>
      </c>
      <c r="X14">
        <v>0</v>
      </c>
      <c r="Y14">
        <v>0</v>
      </c>
      <c r="Z14">
        <v>0</v>
      </c>
      <c r="AA14">
        <v>0</v>
      </c>
      <c r="AB14">
        <v>0</v>
      </c>
      <c r="AC14">
        <v>0</v>
      </c>
      <c r="AD14">
        <v>0</v>
      </c>
      <c r="AE14">
        <v>9454</v>
      </c>
      <c r="AF14">
        <v>1974</v>
      </c>
      <c r="AG14">
        <v>122</v>
      </c>
      <c r="AH14">
        <v>80</v>
      </c>
      <c r="AI14">
        <v>39</v>
      </c>
      <c r="AJ14">
        <v>30</v>
      </c>
      <c r="AK14">
        <v>10</v>
      </c>
      <c r="AL14">
        <v>0</v>
      </c>
      <c r="AM14">
        <v>0</v>
      </c>
      <c r="AN14">
        <v>0</v>
      </c>
      <c r="AO14">
        <v>0</v>
      </c>
      <c r="AP14">
        <v>0</v>
      </c>
      <c r="AQ14">
        <v>0</v>
      </c>
      <c r="AR14">
        <v>25</v>
      </c>
      <c r="AS14">
        <v>0</v>
      </c>
      <c r="AT14">
        <v>11722</v>
      </c>
      <c r="AU14">
        <v>3.9000000804662704E-2</v>
      </c>
      <c r="AV14">
        <v>0</v>
      </c>
      <c r="AW14">
        <v>18950</v>
      </c>
      <c r="AX14">
        <v>767</v>
      </c>
      <c r="AY14">
        <v>306.04949951171875</v>
      </c>
      <c r="AZ14">
        <v>276.43853759765625</v>
      </c>
      <c r="BA14">
        <v>1054.834716796875</v>
      </c>
      <c r="BB14">
        <v>616.01019287109375</v>
      </c>
    </row>
    <row r="15" spans="1:54" customFormat="1" ht="15">
      <c r="A15">
        <v>13</v>
      </c>
      <c r="B15">
        <v>2167291</v>
      </c>
      <c r="C15">
        <v>16200</v>
      </c>
      <c r="D15">
        <v>2.0300000905990601E-3</v>
      </c>
      <c r="E15">
        <v>16568</v>
      </c>
      <c r="F15">
        <v>4014</v>
      </c>
      <c r="G15">
        <v>0.24288573380754427</v>
      </c>
      <c r="H15">
        <v>0.10549233853816986</v>
      </c>
      <c r="I15">
        <v>1.4639614149928093E-2</v>
      </c>
      <c r="J15">
        <v>0.11215576529502869</v>
      </c>
      <c r="K15">
        <v>9.474155493080616E-3</v>
      </c>
      <c r="L15">
        <v>1.12385512329638E-3</v>
      </c>
      <c r="M15">
        <v>0</v>
      </c>
      <c r="N15">
        <v>4.6008329838514328E-2</v>
      </c>
      <c r="O15">
        <v>16566</v>
      </c>
      <c r="P15">
        <v>9688</v>
      </c>
      <c r="Q15">
        <v>-5</v>
      </c>
      <c r="R15">
        <v>61</v>
      </c>
      <c r="S15">
        <v>14089</v>
      </c>
      <c r="T15">
        <v>22430</v>
      </c>
      <c r="U15">
        <v>0</v>
      </c>
      <c r="V15">
        <v>0</v>
      </c>
      <c r="W15">
        <v>0</v>
      </c>
      <c r="X15">
        <v>0</v>
      </c>
      <c r="Y15">
        <v>0</v>
      </c>
      <c r="Z15">
        <v>0</v>
      </c>
      <c r="AA15">
        <v>0</v>
      </c>
      <c r="AB15">
        <v>0</v>
      </c>
      <c r="AC15">
        <v>0</v>
      </c>
      <c r="AD15">
        <v>0</v>
      </c>
      <c r="AE15">
        <v>9997</v>
      </c>
      <c r="AF15">
        <v>2102</v>
      </c>
      <c r="AG15">
        <v>31</v>
      </c>
      <c r="AH15">
        <v>30</v>
      </c>
      <c r="AI15">
        <v>28</v>
      </c>
      <c r="AJ15">
        <v>27</v>
      </c>
      <c r="AK15">
        <v>25</v>
      </c>
      <c r="AL15">
        <v>21</v>
      </c>
      <c r="AM15">
        <v>6</v>
      </c>
      <c r="AN15">
        <v>0</v>
      </c>
      <c r="AO15">
        <v>0</v>
      </c>
      <c r="AP15">
        <v>0</v>
      </c>
      <c r="AQ15">
        <v>0</v>
      </c>
      <c r="AR15">
        <v>18</v>
      </c>
      <c r="AS15">
        <v>0</v>
      </c>
      <c r="AT15">
        <v>13108</v>
      </c>
      <c r="AU15">
        <v>4.5000001788139343E-2</v>
      </c>
      <c r="AV15">
        <v>0</v>
      </c>
      <c r="AW15">
        <v>19129</v>
      </c>
      <c r="AX15">
        <v>808</v>
      </c>
      <c r="AY15">
        <v>322.33340454101562</v>
      </c>
      <c r="AZ15">
        <v>287.46878051757812</v>
      </c>
      <c r="BA15">
        <v>1090.209716796875</v>
      </c>
      <c r="BB15">
        <v>632.89080810546875</v>
      </c>
    </row>
    <row r="16" spans="1:54" customFormat="1" ht="15">
      <c r="A16">
        <v>14</v>
      </c>
      <c r="B16">
        <v>2167060</v>
      </c>
      <c r="C16">
        <v>16900</v>
      </c>
      <c r="D16">
        <v>2.1100000012665987E-3</v>
      </c>
      <c r="E16">
        <v>17239</v>
      </c>
      <c r="F16">
        <v>4159</v>
      </c>
      <c r="G16">
        <v>0.2421451035939664</v>
      </c>
      <c r="H16">
        <v>0.1033170223236084</v>
      </c>
      <c r="I16">
        <v>1.5285937115550041E-2</v>
      </c>
      <c r="J16">
        <v>0.11272671073675156</v>
      </c>
      <c r="K16">
        <v>9.5726866275072098E-3</v>
      </c>
      <c r="L16">
        <v>1.2427478795871139E-3</v>
      </c>
      <c r="M16">
        <v>0</v>
      </c>
      <c r="N16">
        <v>5.0282187759876251E-2</v>
      </c>
      <c r="O16">
        <v>17231</v>
      </c>
      <c r="P16">
        <v>9645</v>
      </c>
      <c r="Q16">
        <v>-21</v>
      </c>
      <c r="R16">
        <v>71</v>
      </c>
      <c r="S16">
        <v>18031</v>
      </c>
      <c r="T16">
        <v>25264</v>
      </c>
      <c r="U16">
        <v>0</v>
      </c>
      <c r="V16">
        <v>0</v>
      </c>
      <c r="W16">
        <v>0</v>
      </c>
      <c r="X16">
        <v>0</v>
      </c>
      <c r="Y16">
        <v>0</v>
      </c>
      <c r="Z16">
        <v>0</v>
      </c>
      <c r="AA16">
        <v>0</v>
      </c>
      <c r="AB16">
        <v>0</v>
      </c>
      <c r="AC16">
        <v>0</v>
      </c>
      <c r="AD16">
        <v>0</v>
      </c>
      <c r="AE16">
        <v>9865</v>
      </c>
      <c r="AF16">
        <v>2186</v>
      </c>
      <c r="AG16">
        <v>49</v>
      </c>
      <c r="AH16">
        <v>45</v>
      </c>
      <c r="AI16">
        <v>39</v>
      </c>
      <c r="AJ16">
        <v>35</v>
      </c>
      <c r="AK16">
        <v>27</v>
      </c>
      <c r="AL16">
        <v>11</v>
      </c>
      <c r="AM16">
        <v>2</v>
      </c>
      <c r="AN16">
        <v>0</v>
      </c>
      <c r="AO16">
        <v>0</v>
      </c>
      <c r="AP16">
        <v>0</v>
      </c>
      <c r="AQ16">
        <v>0</v>
      </c>
      <c r="AR16">
        <v>11</v>
      </c>
      <c r="AS16">
        <v>0</v>
      </c>
      <c r="AT16">
        <v>13455</v>
      </c>
      <c r="AU16">
        <v>4.6000000089406967E-2</v>
      </c>
      <c r="AV16">
        <v>0</v>
      </c>
      <c r="AW16">
        <v>20036</v>
      </c>
      <c r="AX16">
        <v>821</v>
      </c>
      <c r="AY16">
        <v>336.10110473632812</v>
      </c>
      <c r="AZ16">
        <v>294.70697021484375</v>
      </c>
      <c r="BA16">
        <v>1111.490234375</v>
      </c>
      <c r="BB16">
        <v>645.75726318359375</v>
      </c>
    </row>
    <row r="17" spans="1:54" customFormat="1" ht="15">
      <c r="A17">
        <v>15</v>
      </c>
      <c r="B17">
        <v>2167147</v>
      </c>
      <c r="C17">
        <v>17600</v>
      </c>
      <c r="D17">
        <v>2.1899999119341373E-3</v>
      </c>
      <c r="E17">
        <v>17873</v>
      </c>
      <c r="F17">
        <v>4326</v>
      </c>
      <c r="G17">
        <v>0.24192261239241017</v>
      </c>
      <c r="H17">
        <v>0.10123653709888458</v>
      </c>
      <c r="I17">
        <v>1.5521502122282982E-2</v>
      </c>
      <c r="J17">
        <v>0.11381331086158752</v>
      </c>
      <c r="K17">
        <v>9.9443532526493073E-3</v>
      </c>
      <c r="L17">
        <v>1.4069046592339873E-3</v>
      </c>
      <c r="M17">
        <v>0</v>
      </c>
      <c r="N17">
        <v>5.4713442921638489E-2</v>
      </c>
      <c r="O17">
        <v>17870</v>
      </c>
      <c r="P17">
        <v>10374</v>
      </c>
      <c r="Q17">
        <v>-7</v>
      </c>
      <c r="R17">
        <v>118</v>
      </c>
      <c r="S17">
        <v>21903</v>
      </c>
      <c r="T17">
        <v>30201</v>
      </c>
      <c r="U17">
        <v>0</v>
      </c>
      <c r="V17">
        <v>0</v>
      </c>
      <c r="W17">
        <v>0</v>
      </c>
      <c r="X17">
        <v>0</v>
      </c>
      <c r="Y17">
        <v>0</v>
      </c>
      <c r="Z17">
        <v>0</v>
      </c>
      <c r="AA17">
        <v>0</v>
      </c>
      <c r="AB17">
        <v>0</v>
      </c>
      <c r="AC17">
        <v>0</v>
      </c>
      <c r="AD17">
        <v>0</v>
      </c>
      <c r="AE17">
        <v>10835</v>
      </c>
      <c r="AF17">
        <v>2433</v>
      </c>
      <c r="AG17">
        <v>46</v>
      </c>
      <c r="AH17">
        <v>39</v>
      </c>
      <c r="AI17">
        <v>29</v>
      </c>
      <c r="AJ17">
        <v>23</v>
      </c>
      <c r="AK17">
        <v>9</v>
      </c>
      <c r="AL17">
        <v>0</v>
      </c>
      <c r="AM17">
        <v>0</v>
      </c>
      <c r="AN17">
        <v>0</v>
      </c>
      <c r="AO17">
        <v>0</v>
      </c>
      <c r="AP17">
        <v>0</v>
      </c>
      <c r="AQ17">
        <v>0</v>
      </c>
      <c r="AR17">
        <v>18</v>
      </c>
      <c r="AS17">
        <v>0</v>
      </c>
      <c r="AT17">
        <v>13871</v>
      </c>
      <c r="AU17">
        <v>4.8000000417232513E-2</v>
      </c>
      <c r="AV17">
        <v>0</v>
      </c>
      <c r="AW17">
        <v>20634</v>
      </c>
      <c r="AX17">
        <v>862</v>
      </c>
      <c r="AY17">
        <v>341.96722412109375</v>
      </c>
      <c r="AZ17">
        <v>292.76168823242188</v>
      </c>
      <c r="BA17">
        <v>1090.85693359375</v>
      </c>
      <c r="BB17">
        <v>640.38543701171875</v>
      </c>
    </row>
    <row r="18" spans="1:54" customFormat="1" ht="15">
      <c r="A18">
        <v>16</v>
      </c>
      <c r="B18">
        <v>2167200</v>
      </c>
      <c r="C18">
        <v>18200</v>
      </c>
      <c r="D18">
        <v>2.2700000554323196E-3</v>
      </c>
      <c r="E18">
        <v>18526</v>
      </c>
      <c r="F18">
        <v>4473</v>
      </c>
      <c r="G18">
        <v>0.24207934708514472</v>
      </c>
      <c r="H18">
        <v>9.9648751318454742E-2</v>
      </c>
      <c r="I18">
        <v>1.5163914300501347E-2</v>
      </c>
      <c r="J18">
        <v>0.11506860703229904</v>
      </c>
      <c r="K18">
        <v>1.0665521956980228E-2</v>
      </c>
      <c r="L18">
        <v>1.5325535787269473E-3</v>
      </c>
      <c r="M18">
        <v>0</v>
      </c>
      <c r="N18">
        <v>5.9001076966524124E-2</v>
      </c>
      <c r="O18">
        <v>18522</v>
      </c>
      <c r="P18">
        <v>10530</v>
      </c>
      <c r="Q18">
        <v>-13</v>
      </c>
      <c r="R18">
        <v>119</v>
      </c>
      <c r="S18">
        <v>18571</v>
      </c>
      <c r="T18">
        <v>26483</v>
      </c>
      <c r="U18">
        <v>0</v>
      </c>
      <c r="V18">
        <v>0</v>
      </c>
      <c r="W18">
        <v>0</v>
      </c>
      <c r="X18">
        <v>0</v>
      </c>
      <c r="Y18">
        <v>0</v>
      </c>
      <c r="Z18">
        <v>0</v>
      </c>
      <c r="AA18">
        <v>0</v>
      </c>
      <c r="AB18">
        <v>0</v>
      </c>
      <c r="AC18">
        <v>0</v>
      </c>
      <c r="AD18">
        <v>0</v>
      </c>
      <c r="AE18">
        <v>10791</v>
      </c>
      <c r="AF18">
        <v>2551</v>
      </c>
      <c r="AG18">
        <v>6</v>
      </c>
      <c r="AH18">
        <v>4</v>
      </c>
      <c r="AI18">
        <v>1</v>
      </c>
      <c r="AJ18">
        <v>0</v>
      </c>
      <c r="AK18">
        <v>0</v>
      </c>
      <c r="AL18">
        <v>0</v>
      </c>
      <c r="AM18">
        <v>0</v>
      </c>
      <c r="AN18">
        <v>0</v>
      </c>
      <c r="AO18">
        <v>0</v>
      </c>
      <c r="AP18">
        <v>0</v>
      </c>
      <c r="AQ18">
        <v>0</v>
      </c>
      <c r="AR18">
        <v>27</v>
      </c>
      <c r="AS18">
        <v>0</v>
      </c>
      <c r="AT18">
        <v>15244</v>
      </c>
      <c r="AU18">
        <v>4.8000000417232513E-2</v>
      </c>
      <c r="AV18">
        <v>0</v>
      </c>
      <c r="AW18">
        <v>20555</v>
      </c>
      <c r="AX18">
        <v>697</v>
      </c>
      <c r="AY18">
        <v>351.102294921875</v>
      </c>
      <c r="AZ18">
        <v>293.024169921875</v>
      </c>
      <c r="BA18">
        <v>1068.8978271484375</v>
      </c>
      <c r="BB18">
        <v>640.8953857421875</v>
      </c>
    </row>
    <row r="19" spans="1:54" customFormat="1" ht="15">
      <c r="A19">
        <v>17</v>
      </c>
      <c r="B19">
        <v>2166929</v>
      </c>
      <c r="C19">
        <v>18800</v>
      </c>
      <c r="D19">
        <v>2.3499999660998583E-3</v>
      </c>
      <c r="E19">
        <v>19156</v>
      </c>
      <c r="F19">
        <v>4648</v>
      </c>
      <c r="G19">
        <v>0.24254699157978099</v>
      </c>
      <c r="H19">
        <v>9.8806031048297882E-2</v>
      </c>
      <c r="I19">
        <v>1.5410994179546833E-2</v>
      </c>
      <c r="J19">
        <v>0.11537674069404602</v>
      </c>
      <c r="K19">
        <v>1.1437562294304371E-2</v>
      </c>
      <c r="L19">
        <v>1.5156620647758245E-3</v>
      </c>
      <c r="M19">
        <v>0</v>
      </c>
      <c r="N19">
        <v>6.2858603894710541E-2</v>
      </c>
      <c r="O19">
        <v>19171</v>
      </c>
      <c r="P19">
        <v>11320</v>
      </c>
      <c r="Q19">
        <v>43</v>
      </c>
      <c r="R19">
        <v>127</v>
      </c>
      <c r="S19">
        <v>23333</v>
      </c>
      <c r="T19">
        <v>30688</v>
      </c>
      <c r="U19">
        <v>2</v>
      </c>
      <c r="V19">
        <v>0</v>
      </c>
      <c r="W19">
        <v>0</v>
      </c>
      <c r="X19">
        <v>0</v>
      </c>
      <c r="Y19">
        <v>0</v>
      </c>
      <c r="Z19">
        <v>0</v>
      </c>
      <c r="AA19">
        <v>0</v>
      </c>
      <c r="AB19">
        <v>0</v>
      </c>
      <c r="AC19">
        <v>0</v>
      </c>
      <c r="AD19">
        <v>0</v>
      </c>
      <c r="AE19">
        <v>11732</v>
      </c>
      <c r="AF19">
        <v>3054</v>
      </c>
      <c r="AG19">
        <v>24</v>
      </c>
      <c r="AH19">
        <v>19</v>
      </c>
      <c r="AI19">
        <v>17</v>
      </c>
      <c r="AJ19">
        <v>16</v>
      </c>
      <c r="AK19">
        <v>14</v>
      </c>
      <c r="AL19">
        <v>11</v>
      </c>
      <c r="AM19">
        <v>0</v>
      </c>
      <c r="AN19">
        <v>0</v>
      </c>
      <c r="AO19">
        <v>0</v>
      </c>
      <c r="AP19">
        <v>0</v>
      </c>
      <c r="AQ19">
        <v>0</v>
      </c>
      <c r="AR19">
        <v>37</v>
      </c>
      <c r="AS19">
        <v>2</v>
      </c>
      <c r="AT19">
        <v>15641</v>
      </c>
      <c r="AU19">
        <v>5.4999999701976776E-2</v>
      </c>
      <c r="AV19">
        <v>0</v>
      </c>
      <c r="AW19">
        <v>21575</v>
      </c>
      <c r="AX19">
        <v>802</v>
      </c>
      <c r="AY19">
        <v>376.49069213867188</v>
      </c>
      <c r="AZ19">
        <v>308.2144775390625</v>
      </c>
      <c r="BA19">
        <v>1105.8328857421875</v>
      </c>
      <c r="BB19">
        <v>674.611083984375</v>
      </c>
    </row>
    <row r="20" spans="1:54" customFormat="1" ht="15">
      <c r="A20">
        <v>18</v>
      </c>
      <c r="B20">
        <v>2165933</v>
      </c>
      <c r="C20">
        <v>19500</v>
      </c>
      <c r="D20">
        <v>2.4300001095980406E-3</v>
      </c>
      <c r="E20">
        <v>19852</v>
      </c>
      <c r="F20">
        <v>4853</v>
      </c>
      <c r="G20">
        <v>0.24216247684466424</v>
      </c>
      <c r="H20">
        <v>9.7739048302173615E-2</v>
      </c>
      <c r="I20">
        <v>1.5826910734176636E-2</v>
      </c>
      <c r="J20">
        <v>0.11545916646718979</v>
      </c>
      <c r="K20">
        <v>1.1720570735633373E-2</v>
      </c>
      <c r="L20">
        <v>1.4167841291055083E-3</v>
      </c>
      <c r="M20">
        <v>0</v>
      </c>
      <c r="N20">
        <v>6.616915762424469E-2</v>
      </c>
      <c r="O20">
        <v>19848</v>
      </c>
      <c r="P20">
        <v>11810</v>
      </c>
      <c r="Q20">
        <v>-10</v>
      </c>
      <c r="R20">
        <v>74</v>
      </c>
      <c r="S20">
        <v>22627</v>
      </c>
      <c r="T20">
        <v>30070</v>
      </c>
      <c r="U20">
        <v>0</v>
      </c>
      <c r="V20">
        <v>0</v>
      </c>
      <c r="W20">
        <v>0</v>
      </c>
      <c r="X20">
        <v>0</v>
      </c>
      <c r="Y20">
        <v>0</v>
      </c>
      <c r="Z20">
        <v>0</v>
      </c>
      <c r="AA20">
        <v>0</v>
      </c>
      <c r="AB20">
        <v>0</v>
      </c>
      <c r="AC20">
        <v>0</v>
      </c>
      <c r="AD20">
        <v>0</v>
      </c>
      <c r="AE20">
        <v>12292</v>
      </c>
      <c r="AF20">
        <v>3128</v>
      </c>
      <c r="AG20">
        <v>32</v>
      </c>
      <c r="AH20">
        <v>4</v>
      </c>
      <c r="AI20">
        <v>3</v>
      </c>
      <c r="AJ20">
        <v>3</v>
      </c>
      <c r="AK20">
        <v>3</v>
      </c>
      <c r="AL20">
        <v>2</v>
      </c>
      <c r="AM20">
        <v>0</v>
      </c>
      <c r="AN20">
        <v>0</v>
      </c>
      <c r="AO20">
        <v>0</v>
      </c>
      <c r="AP20">
        <v>0</v>
      </c>
      <c r="AQ20">
        <v>0</v>
      </c>
      <c r="AR20">
        <v>23</v>
      </c>
      <c r="AS20">
        <v>0</v>
      </c>
      <c r="AT20">
        <v>16663</v>
      </c>
      <c r="AU20">
        <v>5.2000001072883606E-2</v>
      </c>
      <c r="AV20">
        <v>0</v>
      </c>
      <c r="AW20">
        <v>21916</v>
      </c>
      <c r="AX20">
        <v>850</v>
      </c>
      <c r="AY20">
        <v>395.23895263671875</v>
      </c>
      <c r="AZ20">
        <v>316.230712890625</v>
      </c>
      <c r="BA20">
        <v>1119.3603515625</v>
      </c>
      <c r="BB20">
        <v>693.87457275390625</v>
      </c>
    </row>
    <row r="21" spans="1:54" customFormat="1" ht="15">
      <c r="A21">
        <v>19</v>
      </c>
      <c r="B21">
        <v>2165619</v>
      </c>
      <c r="C21">
        <v>20200</v>
      </c>
      <c r="D21">
        <v>2.5200000964105129E-3</v>
      </c>
      <c r="E21">
        <v>20546</v>
      </c>
      <c r="F21">
        <v>4906</v>
      </c>
      <c r="G21">
        <v>0.24234636128459791</v>
      </c>
      <c r="H21">
        <v>9.6594326198101044E-2</v>
      </c>
      <c r="I21">
        <v>1.635332778096199E-2</v>
      </c>
      <c r="J21">
        <v>0.11547152698040009</v>
      </c>
      <c r="K21">
        <v>1.2425106950104237E-2</v>
      </c>
      <c r="L21">
        <v>1.5020766295492649E-3</v>
      </c>
      <c r="M21">
        <v>0</v>
      </c>
      <c r="N21">
        <v>6.9046199321746826E-2</v>
      </c>
      <c r="O21">
        <v>20560</v>
      </c>
      <c r="P21">
        <v>11664</v>
      </c>
      <c r="Q21">
        <v>37</v>
      </c>
      <c r="R21">
        <v>72</v>
      </c>
      <c r="S21">
        <v>29857</v>
      </c>
      <c r="T21">
        <v>37179</v>
      </c>
      <c r="U21">
        <v>0</v>
      </c>
      <c r="V21">
        <v>0</v>
      </c>
      <c r="W21">
        <v>0</v>
      </c>
      <c r="X21">
        <v>0</v>
      </c>
      <c r="Y21">
        <v>0</v>
      </c>
      <c r="Z21">
        <v>0</v>
      </c>
      <c r="AA21">
        <v>0</v>
      </c>
      <c r="AB21">
        <v>0</v>
      </c>
      <c r="AC21">
        <v>0</v>
      </c>
      <c r="AD21">
        <v>0</v>
      </c>
      <c r="AE21">
        <v>12122</v>
      </c>
      <c r="AF21">
        <v>3272</v>
      </c>
      <c r="AG21">
        <v>0</v>
      </c>
      <c r="AH21">
        <v>0</v>
      </c>
      <c r="AI21">
        <v>0</v>
      </c>
      <c r="AJ21">
        <v>0</v>
      </c>
      <c r="AK21">
        <v>0</v>
      </c>
      <c r="AL21">
        <v>0</v>
      </c>
      <c r="AM21">
        <v>0</v>
      </c>
      <c r="AN21">
        <v>0</v>
      </c>
      <c r="AO21">
        <v>0</v>
      </c>
      <c r="AP21">
        <v>0</v>
      </c>
      <c r="AQ21">
        <v>0</v>
      </c>
      <c r="AR21">
        <v>42</v>
      </c>
      <c r="AS21">
        <v>0</v>
      </c>
      <c r="AT21">
        <v>16789</v>
      </c>
      <c r="AU21">
        <v>5.0999999046325684E-2</v>
      </c>
      <c r="AV21">
        <v>0</v>
      </c>
      <c r="AW21">
        <v>22306</v>
      </c>
      <c r="AX21">
        <v>745</v>
      </c>
      <c r="AY21">
        <v>413.83880615234375</v>
      </c>
      <c r="AZ21">
        <v>321.47695922851562</v>
      </c>
      <c r="BA21">
        <v>1129.4405517578125</v>
      </c>
      <c r="BB21">
        <v>710.58660888671875</v>
      </c>
    </row>
    <row r="22" spans="1:54" customFormat="1" ht="15">
      <c r="A22">
        <v>20</v>
      </c>
      <c r="B22">
        <v>2169497</v>
      </c>
      <c r="C22">
        <v>20900</v>
      </c>
      <c r="D22">
        <v>2.6000000070780516E-3</v>
      </c>
      <c r="E22">
        <v>21191</v>
      </c>
      <c r="F22">
        <v>5172</v>
      </c>
      <c r="G22">
        <v>0.24556628532168392</v>
      </c>
      <c r="H22">
        <v>9.5927640795707703E-2</v>
      </c>
      <c r="I22">
        <v>1.6710510477423668E-2</v>
      </c>
      <c r="J22">
        <v>0.11713696271181107</v>
      </c>
      <c r="K22">
        <v>1.4123775996267796E-2</v>
      </c>
      <c r="L22">
        <v>1.667398726567626E-3</v>
      </c>
      <c r="M22">
        <v>0</v>
      </c>
      <c r="N22">
        <v>7.1746230125427246E-2</v>
      </c>
      <c r="O22">
        <v>21197</v>
      </c>
      <c r="P22">
        <v>12453</v>
      </c>
      <c r="Q22">
        <v>16</v>
      </c>
      <c r="R22">
        <v>95</v>
      </c>
      <c r="S22">
        <v>29220</v>
      </c>
      <c r="T22">
        <v>36756</v>
      </c>
      <c r="U22">
        <v>0</v>
      </c>
      <c r="V22">
        <v>0</v>
      </c>
      <c r="W22">
        <v>0</v>
      </c>
      <c r="X22">
        <v>0</v>
      </c>
      <c r="Y22">
        <v>0</v>
      </c>
      <c r="Z22">
        <v>0</v>
      </c>
      <c r="AA22">
        <v>0</v>
      </c>
      <c r="AB22">
        <v>0</v>
      </c>
      <c r="AC22">
        <v>0</v>
      </c>
      <c r="AD22">
        <v>0</v>
      </c>
      <c r="AE22">
        <v>13088</v>
      </c>
      <c r="AF22">
        <v>3638</v>
      </c>
      <c r="AG22">
        <v>29</v>
      </c>
      <c r="AH22">
        <v>0</v>
      </c>
      <c r="AI22">
        <v>0</v>
      </c>
      <c r="AJ22">
        <v>0</v>
      </c>
      <c r="AK22">
        <v>0</v>
      </c>
      <c r="AL22">
        <v>0</v>
      </c>
      <c r="AM22">
        <v>0</v>
      </c>
      <c r="AN22">
        <v>0</v>
      </c>
      <c r="AO22">
        <v>0</v>
      </c>
      <c r="AP22">
        <v>0</v>
      </c>
      <c r="AQ22">
        <v>0</v>
      </c>
      <c r="AR22">
        <v>67</v>
      </c>
      <c r="AS22">
        <v>17</v>
      </c>
      <c r="AT22">
        <v>18026</v>
      </c>
      <c r="AU22">
        <v>5.299999937415123E-2</v>
      </c>
      <c r="AV22">
        <v>0</v>
      </c>
      <c r="AW22">
        <v>23079</v>
      </c>
      <c r="AX22">
        <v>866</v>
      </c>
      <c r="AY22">
        <v>440.40447998046875</v>
      </c>
      <c r="AZ22">
        <v>330.91156005859375</v>
      </c>
      <c r="BA22">
        <v>1168.76025390625</v>
      </c>
      <c r="BB22">
        <v>746.1136474609375</v>
      </c>
    </row>
    <row r="23" spans="1:54" customFormat="1" ht="15">
      <c r="A23">
        <v>21</v>
      </c>
      <c r="B23">
        <v>2166923</v>
      </c>
      <c r="C23">
        <v>21500</v>
      </c>
      <c r="D23">
        <v>2.6799999177455902E-3</v>
      </c>
      <c r="E23">
        <v>21886</v>
      </c>
      <c r="F23">
        <v>5530</v>
      </c>
      <c r="G23">
        <v>0.24778658571642515</v>
      </c>
      <c r="H23">
        <v>9.5075547695159912E-2</v>
      </c>
      <c r="I23">
        <v>1.6940725967288017E-2</v>
      </c>
      <c r="J23">
        <v>0.11809053272008896</v>
      </c>
      <c r="K23">
        <v>1.5867166221141815E-2</v>
      </c>
      <c r="L23">
        <v>1.8126178765669465E-3</v>
      </c>
      <c r="M23">
        <v>0</v>
      </c>
      <c r="N23">
        <v>7.4507907032966614E-2</v>
      </c>
      <c r="O23">
        <v>21916</v>
      </c>
      <c r="P23">
        <v>13764</v>
      </c>
      <c r="Q23">
        <v>83</v>
      </c>
      <c r="R23">
        <v>71</v>
      </c>
      <c r="S23">
        <v>30469</v>
      </c>
      <c r="T23">
        <v>38376</v>
      </c>
      <c r="U23">
        <v>0</v>
      </c>
      <c r="V23">
        <v>0</v>
      </c>
      <c r="W23">
        <v>0</v>
      </c>
      <c r="X23">
        <v>0</v>
      </c>
      <c r="Y23">
        <v>0</v>
      </c>
      <c r="Z23">
        <v>0</v>
      </c>
      <c r="AA23">
        <v>0</v>
      </c>
      <c r="AB23">
        <v>0</v>
      </c>
      <c r="AC23">
        <v>0</v>
      </c>
      <c r="AD23">
        <v>0</v>
      </c>
      <c r="AE23">
        <v>14405</v>
      </c>
      <c r="AF23">
        <v>4226</v>
      </c>
      <c r="AG23">
        <v>165</v>
      </c>
      <c r="AH23">
        <v>101</v>
      </c>
      <c r="AI23">
        <v>0</v>
      </c>
      <c r="AJ23">
        <v>0</v>
      </c>
      <c r="AK23">
        <v>0</v>
      </c>
      <c r="AL23">
        <v>0</v>
      </c>
      <c r="AM23">
        <v>0</v>
      </c>
      <c r="AN23">
        <v>0</v>
      </c>
      <c r="AO23">
        <v>0</v>
      </c>
      <c r="AP23">
        <v>0</v>
      </c>
      <c r="AQ23">
        <v>0</v>
      </c>
      <c r="AR23">
        <v>51</v>
      </c>
      <c r="AS23">
        <v>0</v>
      </c>
      <c r="AT23">
        <v>19240</v>
      </c>
      <c r="AU23">
        <v>5.9000000357627869E-2</v>
      </c>
      <c r="AV23">
        <v>0</v>
      </c>
      <c r="AW23">
        <v>23556</v>
      </c>
      <c r="AX23">
        <v>860</v>
      </c>
      <c r="AY23">
        <v>463.96231079101562</v>
      </c>
      <c r="AZ23">
        <v>338.48846435546875</v>
      </c>
      <c r="BA23">
        <v>1186.5401611328125</v>
      </c>
      <c r="BB23">
        <v>773.5826416015625</v>
      </c>
    </row>
    <row r="24" spans="1:54" customFormat="1" ht="15">
      <c r="A24">
        <v>22</v>
      </c>
      <c r="B24">
        <v>2165636</v>
      </c>
      <c r="C24">
        <v>22200</v>
      </c>
      <c r="D24">
        <v>2.7699999045580626E-3</v>
      </c>
      <c r="E24">
        <v>22587</v>
      </c>
      <c r="F24">
        <v>5585</v>
      </c>
      <c r="G24">
        <v>0.24713915343977769</v>
      </c>
      <c r="H24">
        <v>9.3888610601425171E-2</v>
      </c>
      <c r="I24">
        <v>1.7069350928068161E-2</v>
      </c>
      <c r="J24">
        <v>0.11799291521310806</v>
      </c>
      <c r="K24">
        <v>1.6303539276123047E-2</v>
      </c>
      <c r="L24">
        <v>1.884736237116158E-3</v>
      </c>
      <c r="M24">
        <v>0</v>
      </c>
      <c r="N24">
        <v>7.7440381050109863E-2</v>
      </c>
      <c r="O24">
        <v>22597</v>
      </c>
      <c r="P24">
        <v>13851</v>
      </c>
      <c r="Q24">
        <v>28</v>
      </c>
      <c r="R24">
        <v>84</v>
      </c>
      <c r="S24">
        <v>31433</v>
      </c>
      <c r="T24">
        <v>39588</v>
      </c>
      <c r="U24">
        <v>0</v>
      </c>
      <c r="V24">
        <v>0</v>
      </c>
      <c r="W24">
        <v>0</v>
      </c>
      <c r="X24">
        <v>0</v>
      </c>
      <c r="Y24">
        <v>0</v>
      </c>
      <c r="Z24">
        <v>0</v>
      </c>
      <c r="AA24">
        <v>0</v>
      </c>
      <c r="AB24">
        <v>0</v>
      </c>
      <c r="AC24">
        <v>0</v>
      </c>
      <c r="AD24">
        <v>0</v>
      </c>
      <c r="AE24">
        <v>14299</v>
      </c>
      <c r="AF24">
        <v>4367</v>
      </c>
      <c r="AG24">
        <v>25</v>
      </c>
      <c r="AH24">
        <v>9</v>
      </c>
      <c r="AI24">
        <v>9</v>
      </c>
      <c r="AJ24">
        <v>9</v>
      </c>
      <c r="AK24">
        <v>8</v>
      </c>
      <c r="AL24">
        <v>7</v>
      </c>
      <c r="AM24">
        <v>4</v>
      </c>
      <c r="AN24">
        <v>0</v>
      </c>
      <c r="AO24">
        <v>0</v>
      </c>
      <c r="AP24">
        <v>0</v>
      </c>
      <c r="AQ24">
        <v>0</v>
      </c>
      <c r="AR24">
        <v>44</v>
      </c>
      <c r="AS24">
        <v>0</v>
      </c>
      <c r="AT24">
        <v>19880</v>
      </c>
      <c r="AU24">
        <v>6.1999998986721039E-2</v>
      </c>
      <c r="AV24">
        <v>0</v>
      </c>
      <c r="AW24">
        <v>23985</v>
      </c>
      <c r="AX24">
        <v>845</v>
      </c>
      <c r="AY24">
        <v>488.83087158203125</v>
      </c>
      <c r="AZ24">
        <v>347.499755859375</v>
      </c>
      <c r="BA24">
        <v>1193.0350341796875</v>
      </c>
      <c r="BB24">
        <v>799.03424072265625</v>
      </c>
    </row>
    <row r="25" spans="1:54" customFormat="1" ht="15">
      <c r="A25">
        <v>23</v>
      </c>
      <c r="B25">
        <v>2168259</v>
      </c>
      <c r="C25">
        <v>23000</v>
      </c>
      <c r="D25">
        <v>2.8599998913705349E-3</v>
      </c>
      <c r="E25">
        <v>23320</v>
      </c>
      <c r="F25">
        <v>5699</v>
      </c>
      <c r="G25">
        <v>0.24709333259146984</v>
      </c>
      <c r="H25">
        <v>9.2739544808864594E-2</v>
      </c>
      <c r="I25">
        <v>1.7036644741892815E-2</v>
      </c>
      <c r="J25">
        <v>0.11842761933803558</v>
      </c>
      <c r="K25">
        <v>1.6957366839051247E-2</v>
      </c>
      <c r="L25">
        <v>1.9321552244946361E-3</v>
      </c>
      <c r="M25">
        <v>0</v>
      </c>
      <c r="N25">
        <v>8.0513626337051392E-2</v>
      </c>
      <c r="O25">
        <v>23312</v>
      </c>
      <c r="P25">
        <v>14220</v>
      </c>
      <c r="Q25">
        <v>-21</v>
      </c>
      <c r="R25">
        <v>69</v>
      </c>
      <c r="S25">
        <v>37383</v>
      </c>
      <c r="T25">
        <v>44958</v>
      </c>
      <c r="U25">
        <v>25</v>
      </c>
      <c r="V25">
        <v>0</v>
      </c>
      <c r="W25">
        <v>0</v>
      </c>
      <c r="X25">
        <v>0</v>
      </c>
      <c r="Y25">
        <v>0</v>
      </c>
      <c r="Z25">
        <v>0</v>
      </c>
      <c r="AA25">
        <v>0</v>
      </c>
      <c r="AB25">
        <v>0</v>
      </c>
      <c r="AC25">
        <v>0</v>
      </c>
      <c r="AD25">
        <v>0</v>
      </c>
      <c r="AE25">
        <v>14628</v>
      </c>
      <c r="AF25">
        <v>4335</v>
      </c>
      <c r="AG25">
        <v>38</v>
      </c>
      <c r="AH25">
        <v>25</v>
      </c>
      <c r="AI25">
        <v>24</v>
      </c>
      <c r="AJ25">
        <v>23</v>
      </c>
      <c r="AK25">
        <v>21</v>
      </c>
      <c r="AL25">
        <v>17</v>
      </c>
      <c r="AM25">
        <v>2</v>
      </c>
      <c r="AN25">
        <v>0</v>
      </c>
      <c r="AO25">
        <v>0</v>
      </c>
      <c r="AP25">
        <v>0</v>
      </c>
      <c r="AQ25">
        <v>0</v>
      </c>
      <c r="AR25">
        <v>74</v>
      </c>
      <c r="AS25">
        <v>1</v>
      </c>
      <c r="AT25">
        <v>20420</v>
      </c>
      <c r="AU25">
        <v>6.1999998986721039E-2</v>
      </c>
      <c r="AV25">
        <v>0</v>
      </c>
      <c r="AW25">
        <v>24702</v>
      </c>
      <c r="AX25">
        <v>854</v>
      </c>
      <c r="AY25">
        <v>502.91778564453125</v>
      </c>
      <c r="AZ25">
        <v>347.2818603515625</v>
      </c>
      <c r="BA25">
        <v>1174.7962646484375</v>
      </c>
      <c r="BB25">
        <v>810.418212890625</v>
      </c>
    </row>
    <row r="26" spans="1:54" customFormat="1" ht="15">
      <c r="A26">
        <v>24</v>
      </c>
      <c r="B26">
        <v>2166041</v>
      </c>
      <c r="C26">
        <v>23700</v>
      </c>
      <c r="D26">
        <v>2.9500001110136509E-3</v>
      </c>
      <c r="E26">
        <v>24079</v>
      </c>
      <c r="F26">
        <v>6040</v>
      </c>
      <c r="G26">
        <v>0.24641866962680273</v>
      </c>
      <c r="H26">
        <v>9.1630898416042328E-2</v>
      </c>
      <c r="I26">
        <v>1.6589978709816933E-2</v>
      </c>
      <c r="J26">
        <v>0.11867544800043106</v>
      </c>
      <c r="K26">
        <v>1.7540512606501579E-2</v>
      </c>
      <c r="L26">
        <v>1.9818339496850967E-3</v>
      </c>
      <c r="M26">
        <v>0</v>
      </c>
      <c r="N26">
        <v>8.3610475063323975E-2</v>
      </c>
      <c r="O26">
        <v>24063</v>
      </c>
      <c r="P26">
        <v>15415</v>
      </c>
      <c r="Q26">
        <v>-43</v>
      </c>
      <c r="R26">
        <v>109</v>
      </c>
      <c r="S26">
        <v>33473</v>
      </c>
      <c r="T26">
        <v>41794</v>
      </c>
      <c r="U26">
        <v>0</v>
      </c>
      <c r="V26">
        <v>0</v>
      </c>
      <c r="W26">
        <v>0</v>
      </c>
      <c r="X26">
        <v>0</v>
      </c>
      <c r="Y26">
        <v>0</v>
      </c>
      <c r="Z26">
        <v>0</v>
      </c>
      <c r="AA26">
        <v>0</v>
      </c>
      <c r="AB26">
        <v>0</v>
      </c>
      <c r="AC26">
        <v>0</v>
      </c>
      <c r="AD26">
        <v>0</v>
      </c>
      <c r="AE26">
        <v>15965</v>
      </c>
      <c r="AF26">
        <v>5496</v>
      </c>
      <c r="AG26">
        <v>157</v>
      </c>
      <c r="AH26">
        <v>62</v>
      </c>
      <c r="AI26">
        <v>0</v>
      </c>
      <c r="AJ26">
        <v>0</v>
      </c>
      <c r="AK26">
        <v>0</v>
      </c>
      <c r="AL26">
        <v>0</v>
      </c>
      <c r="AM26">
        <v>0</v>
      </c>
      <c r="AN26">
        <v>0</v>
      </c>
      <c r="AO26">
        <v>0</v>
      </c>
      <c r="AP26">
        <v>0</v>
      </c>
      <c r="AQ26">
        <v>0</v>
      </c>
      <c r="AR26">
        <v>82</v>
      </c>
      <c r="AS26">
        <v>0</v>
      </c>
      <c r="AT26">
        <v>21981</v>
      </c>
      <c r="AU26">
        <v>7.0000000298023224E-2</v>
      </c>
      <c r="AV26">
        <v>0</v>
      </c>
      <c r="AW26">
        <v>24665</v>
      </c>
      <c r="AX26">
        <v>786</v>
      </c>
      <c r="AY26">
        <v>503.84445190429688</v>
      </c>
      <c r="AZ26">
        <v>336.48468017578125</v>
      </c>
      <c r="BA26">
        <v>1131.08349609375</v>
      </c>
      <c r="BB26">
        <v>802.26947021484375</v>
      </c>
    </row>
    <row r="27" spans="1:54" customFormat="1" ht="15">
      <c r="A27">
        <v>25</v>
      </c>
      <c r="B27">
        <v>2166966</v>
      </c>
      <c r="C27">
        <v>24500</v>
      </c>
      <c r="D27">
        <v>3.0400000978261232E-3</v>
      </c>
      <c r="E27">
        <v>24786</v>
      </c>
      <c r="F27">
        <v>6003</v>
      </c>
      <c r="G27">
        <v>0.24347830214286739</v>
      </c>
      <c r="H27">
        <v>9.0404130518436432E-2</v>
      </c>
      <c r="I27">
        <v>1.6620606184005737E-2</v>
      </c>
      <c r="J27">
        <v>0.11707503348588943</v>
      </c>
      <c r="K27">
        <v>1.7224881798028946E-2</v>
      </c>
      <c r="L27">
        <v>2.1536471322178841E-3</v>
      </c>
      <c r="M27">
        <v>0</v>
      </c>
      <c r="N27">
        <v>8.6580857634544373E-2</v>
      </c>
      <c r="O27">
        <v>24774</v>
      </c>
      <c r="P27">
        <v>14757</v>
      </c>
      <c r="Q27">
        <v>-34</v>
      </c>
      <c r="R27">
        <v>136</v>
      </c>
      <c r="S27">
        <v>36719</v>
      </c>
      <c r="T27">
        <v>43242</v>
      </c>
      <c r="U27">
        <v>0</v>
      </c>
      <c r="V27">
        <v>0</v>
      </c>
      <c r="W27">
        <v>0</v>
      </c>
      <c r="X27">
        <v>0</v>
      </c>
      <c r="Y27">
        <v>0</v>
      </c>
      <c r="Z27">
        <v>0</v>
      </c>
      <c r="AA27">
        <v>0</v>
      </c>
      <c r="AB27">
        <v>0</v>
      </c>
      <c r="AC27">
        <v>0</v>
      </c>
      <c r="AD27">
        <v>0</v>
      </c>
      <c r="AE27">
        <v>15175</v>
      </c>
      <c r="AF27">
        <v>5027</v>
      </c>
      <c r="AG27">
        <v>1</v>
      </c>
      <c r="AH27">
        <v>1</v>
      </c>
      <c r="AI27">
        <v>0</v>
      </c>
      <c r="AJ27">
        <v>0</v>
      </c>
      <c r="AK27">
        <v>0</v>
      </c>
      <c r="AL27">
        <v>0</v>
      </c>
      <c r="AM27">
        <v>0</v>
      </c>
      <c r="AN27">
        <v>0</v>
      </c>
      <c r="AO27">
        <v>0</v>
      </c>
      <c r="AP27">
        <v>0</v>
      </c>
      <c r="AQ27">
        <v>0</v>
      </c>
      <c r="AR27">
        <v>38</v>
      </c>
      <c r="AS27">
        <v>0</v>
      </c>
      <c r="AT27">
        <v>22356</v>
      </c>
      <c r="AU27">
        <v>6.4999997615814209E-2</v>
      </c>
      <c r="AV27">
        <v>0</v>
      </c>
      <c r="AW27">
        <v>25360</v>
      </c>
      <c r="AX27">
        <v>764</v>
      </c>
      <c r="AY27">
        <v>506.3023681640625</v>
      </c>
      <c r="AZ27">
        <v>326.7872314453125</v>
      </c>
      <c r="BA27">
        <v>1090.804443359375</v>
      </c>
      <c r="BB27">
        <v>794.04608154296875</v>
      </c>
    </row>
    <row r="28" spans="1:54" customFormat="1" ht="15">
      <c r="A28">
        <v>26</v>
      </c>
      <c r="B28">
        <v>2166007</v>
      </c>
      <c r="C28">
        <v>25100</v>
      </c>
      <c r="D28">
        <v>3.1300000846385956E-3</v>
      </c>
      <c r="E28">
        <v>25539</v>
      </c>
      <c r="F28">
        <v>6132</v>
      </c>
      <c r="G28">
        <v>0.24208447691843077</v>
      </c>
      <c r="H28">
        <v>8.9475527405738831E-2</v>
      </c>
      <c r="I28">
        <v>1.6838941723108292E-2</v>
      </c>
      <c r="J28">
        <v>0.11545287817716599</v>
      </c>
      <c r="K28">
        <v>1.7992442473769188E-2</v>
      </c>
      <c r="L28">
        <v>2.3246898781508207E-3</v>
      </c>
      <c r="M28">
        <v>0</v>
      </c>
      <c r="N28">
        <v>8.9284367859363556E-2</v>
      </c>
      <c r="O28">
        <v>25548</v>
      </c>
      <c r="P28">
        <v>15503</v>
      </c>
      <c r="Q28">
        <v>26</v>
      </c>
      <c r="R28">
        <v>137</v>
      </c>
      <c r="S28">
        <v>40945</v>
      </c>
      <c r="T28">
        <v>49051</v>
      </c>
      <c r="U28">
        <v>1</v>
      </c>
      <c r="V28">
        <v>0</v>
      </c>
      <c r="W28">
        <v>0</v>
      </c>
      <c r="X28">
        <v>0</v>
      </c>
      <c r="Y28">
        <v>0</v>
      </c>
      <c r="Z28">
        <v>0</v>
      </c>
      <c r="AA28">
        <v>0</v>
      </c>
      <c r="AB28">
        <v>0</v>
      </c>
      <c r="AC28">
        <v>0</v>
      </c>
      <c r="AD28">
        <v>0</v>
      </c>
      <c r="AE28">
        <v>15964</v>
      </c>
      <c r="AF28">
        <v>5431</v>
      </c>
      <c r="AG28">
        <v>10</v>
      </c>
      <c r="AH28">
        <v>0</v>
      </c>
      <c r="AI28">
        <v>0</v>
      </c>
      <c r="AJ28">
        <v>0</v>
      </c>
      <c r="AK28">
        <v>0</v>
      </c>
      <c r="AL28">
        <v>0</v>
      </c>
      <c r="AM28">
        <v>0</v>
      </c>
      <c r="AN28">
        <v>0</v>
      </c>
      <c r="AO28">
        <v>0</v>
      </c>
      <c r="AP28">
        <v>0</v>
      </c>
      <c r="AQ28">
        <v>0</v>
      </c>
      <c r="AR28">
        <v>84</v>
      </c>
      <c r="AS28">
        <v>3</v>
      </c>
      <c r="AT28">
        <v>22462</v>
      </c>
      <c r="AU28">
        <v>6.8000003695487976E-2</v>
      </c>
      <c r="AV28">
        <v>0</v>
      </c>
      <c r="AW28">
        <v>25844</v>
      </c>
      <c r="AX28">
        <v>739</v>
      </c>
      <c r="AY28">
        <v>502.97341918945312</v>
      </c>
      <c r="AZ28">
        <v>313.73831176757812</v>
      </c>
      <c r="BA28">
        <v>1041.45947265625</v>
      </c>
      <c r="BB28">
        <v>774.1312255859375</v>
      </c>
    </row>
    <row r="29" spans="1:54" customFormat="1" ht="15">
      <c r="A29">
        <v>27</v>
      </c>
      <c r="B29">
        <v>2167828</v>
      </c>
      <c r="C29">
        <v>25900</v>
      </c>
      <c r="D29">
        <v>3.2200000714510679E-3</v>
      </c>
      <c r="E29">
        <v>26302</v>
      </c>
      <c r="F29">
        <v>6378</v>
      </c>
      <c r="G29">
        <v>0.24234512344820822</v>
      </c>
      <c r="H29">
        <v>8.8563703000545502E-2</v>
      </c>
      <c r="I29">
        <v>1.7046993598341942E-2</v>
      </c>
      <c r="J29">
        <v>0.11495406180620193</v>
      </c>
      <c r="K29">
        <v>1.9323898479342461E-2</v>
      </c>
      <c r="L29">
        <v>2.4564648047089577E-3</v>
      </c>
      <c r="M29">
        <v>0</v>
      </c>
      <c r="N29">
        <v>9.1641038656234741E-2</v>
      </c>
      <c r="O29">
        <v>26308</v>
      </c>
      <c r="P29">
        <v>16031</v>
      </c>
      <c r="Q29">
        <v>15</v>
      </c>
      <c r="R29">
        <v>111</v>
      </c>
      <c r="S29">
        <v>43598</v>
      </c>
      <c r="T29">
        <v>50917</v>
      </c>
      <c r="U29">
        <v>0</v>
      </c>
      <c r="V29">
        <v>0</v>
      </c>
      <c r="W29">
        <v>0</v>
      </c>
      <c r="X29">
        <v>0</v>
      </c>
      <c r="Y29">
        <v>0</v>
      </c>
      <c r="Z29">
        <v>0</v>
      </c>
      <c r="AA29">
        <v>0</v>
      </c>
      <c r="AB29">
        <v>0</v>
      </c>
      <c r="AC29">
        <v>0</v>
      </c>
      <c r="AD29">
        <v>0</v>
      </c>
      <c r="AE29">
        <v>16389</v>
      </c>
      <c r="AF29">
        <v>5682</v>
      </c>
      <c r="AG29">
        <v>1</v>
      </c>
      <c r="AH29">
        <v>0</v>
      </c>
      <c r="AI29">
        <v>0</v>
      </c>
      <c r="AJ29">
        <v>0</v>
      </c>
      <c r="AK29">
        <v>0</v>
      </c>
      <c r="AL29">
        <v>0</v>
      </c>
      <c r="AM29">
        <v>0</v>
      </c>
      <c r="AN29">
        <v>0</v>
      </c>
      <c r="AO29">
        <v>0</v>
      </c>
      <c r="AP29">
        <v>0</v>
      </c>
      <c r="AQ29">
        <v>0</v>
      </c>
      <c r="AR29">
        <v>72</v>
      </c>
      <c r="AS29">
        <v>2</v>
      </c>
      <c r="AT29">
        <v>23321</v>
      </c>
      <c r="AU29">
        <v>6.8000003695487976E-2</v>
      </c>
      <c r="AV29">
        <v>0</v>
      </c>
      <c r="AW29">
        <v>26568</v>
      </c>
      <c r="AX29">
        <v>683</v>
      </c>
      <c r="AY29">
        <v>502.03030395507812</v>
      </c>
      <c r="AZ29">
        <v>301.9449462890625</v>
      </c>
      <c r="BA29">
        <v>992.86700439453125</v>
      </c>
      <c r="BB29">
        <v>760.625244140625</v>
      </c>
    </row>
    <row r="30" spans="1:54" customFormat="1" ht="15">
      <c r="A30">
        <v>28</v>
      </c>
      <c r="B30">
        <v>2167245</v>
      </c>
      <c r="C30">
        <v>26700</v>
      </c>
      <c r="D30">
        <v>3.3199999015778303E-3</v>
      </c>
      <c r="E30">
        <v>27092</v>
      </c>
      <c r="F30">
        <v>6569</v>
      </c>
      <c r="G30">
        <v>0.24238897070182677</v>
      </c>
      <c r="H30">
        <v>8.7139308452606201E-2</v>
      </c>
      <c r="I30">
        <v>1.7554841935634613E-2</v>
      </c>
      <c r="J30">
        <v>0.11446018517017365</v>
      </c>
      <c r="K30">
        <v>2.052038349211216E-2</v>
      </c>
      <c r="L30">
        <v>2.7142495382577181E-3</v>
      </c>
      <c r="M30">
        <v>0</v>
      </c>
      <c r="N30">
        <v>9.3687780201435089E-2</v>
      </c>
      <c r="O30">
        <v>27096</v>
      </c>
      <c r="P30">
        <v>16622</v>
      </c>
      <c r="Q30">
        <v>10</v>
      </c>
      <c r="R30">
        <v>91</v>
      </c>
      <c r="S30">
        <v>44864</v>
      </c>
      <c r="T30">
        <v>51861</v>
      </c>
      <c r="U30">
        <v>0</v>
      </c>
      <c r="V30">
        <v>0</v>
      </c>
      <c r="W30">
        <v>0</v>
      </c>
      <c r="X30">
        <v>0</v>
      </c>
      <c r="Y30">
        <v>0</v>
      </c>
      <c r="Z30">
        <v>0</v>
      </c>
      <c r="AA30">
        <v>0</v>
      </c>
      <c r="AB30">
        <v>0</v>
      </c>
      <c r="AC30">
        <v>0</v>
      </c>
      <c r="AD30">
        <v>0</v>
      </c>
      <c r="AE30">
        <v>17180</v>
      </c>
      <c r="AF30">
        <v>6288</v>
      </c>
      <c r="AG30">
        <v>24</v>
      </c>
      <c r="AH30">
        <v>2</v>
      </c>
      <c r="AI30">
        <v>1</v>
      </c>
      <c r="AJ30">
        <v>0</v>
      </c>
      <c r="AK30">
        <v>0</v>
      </c>
      <c r="AL30">
        <v>0</v>
      </c>
      <c r="AM30">
        <v>0</v>
      </c>
      <c r="AN30">
        <v>0</v>
      </c>
      <c r="AO30">
        <v>0</v>
      </c>
      <c r="AP30">
        <v>0</v>
      </c>
      <c r="AQ30">
        <v>0</v>
      </c>
      <c r="AR30">
        <v>82</v>
      </c>
      <c r="AS30">
        <v>0</v>
      </c>
      <c r="AT30">
        <v>24033</v>
      </c>
      <c r="AU30">
        <v>7.2999998927116394E-2</v>
      </c>
      <c r="AV30">
        <v>0</v>
      </c>
      <c r="AW30">
        <v>26897</v>
      </c>
      <c r="AX30">
        <v>638</v>
      </c>
      <c r="AY30">
        <v>529.14178466796875</v>
      </c>
      <c r="AZ30">
        <v>303.92633056640625</v>
      </c>
      <c r="BA30">
        <v>987.02978515625</v>
      </c>
      <c r="BB30">
        <v>786.67938232421875</v>
      </c>
    </row>
    <row r="31" spans="1:54" customFormat="1" ht="15">
      <c r="A31">
        <v>29</v>
      </c>
      <c r="B31">
        <v>2164937</v>
      </c>
      <c r="C31">
        <v>27500</v>
      </c>
      <c r="D31">
        <v>3.4099998883903027E-3</v>
      </c>
      <c r="E31">
        <v>27822</v>
      </c>
      <c r="F31">
        <v>6817</v>
      </c>
      <c r="G31">
        <v>0.23975422330911456</v>
      </c>
      <c r="H31">
        <v>8.5397295653820038E-2</v>
      </c>
      <c r="I31">
        <v>1.8396804109215736E-2</v>
      </c>
      <c r="J31">
        <v>0.11188880354166031</v>
      </c>
      <c r="K31">
        <v>2.0897844806313515E-2</v>
      </c>
      <c r="L31">
        <v>3.1734758522361517E-3</v>
      </c>
      <c r="M31">
        <v>0</v>
      </c>
      <c r="N31">
        <v>9.5597364008426666E-2</v>
      </c>
      <c r="O31">
        <v>27829</v>
      </c>
      <c r="P31">
        <v>18195</v>
      </c>
      <c r="Q31">
        <v>20</v>
      </c>
      <c r="R31">
        <v>210</v>
      </c>
      <c r="S31">
        <v>49938</v>
      </c>
      <c r="T31">
        <v>56942</v>
      </c>
      <c r="U31">
        <v>0</v>
      </c>
      <c r="V31">
        <v>0</v>
      </c>
      <c r="W31">
        <v>0</v>
      </c>
      <c r="X31">
        <v>0</v>
      </c>
      <c r="Y31">
        <v>0</v>
      </c>
      <c r="Z31">
        <v>0</v>
      </c>
      <c r="AA31">
        <v>0</v>
      </c>
      <c r="AB31">
        <v>0</v>
      </c>
      <c r="AC31">
        <v>0</v>
      </c>
      <c r="AD31">
        <v>0</v>
      </c>
      <c r="AE31">
        <v>18731</v>
      </c>
      <c r="AF31">
        <v>7157</v>
      </c>
      <c r="AG31">
        <v>7</v>
      </c>
      <c r="AH31">
        <v>1</v>
      </c>
      <c r="AI31">
        <v>0</v>
      </c>
      <c r="AJ31">
        <v>0</v>
      </c>
      <c r="AK31">
        <v>0</v>
      </c>
      <c r="AL31">
        <v>0</v>
      </c>
      <c r="AM31">
        <v>0</v>
      </c>
      <c r="AN31">
        <v>0</v>
      </c>
      <c r="AO31">
        <v>0</v>
      </c>
      <c r="AP31">
        <v>0</v>
      </c>
      <c r="AQ31">
        <v>0</v>
      </c>
      <c r="AR31">
        <v>104</v>
      </c>
      <c r="AS31">
        <v>0</v>
      </c>
      <c r="AT31">
        <v>25072</v>
      </c>
      <c r="AU31">
        <v>7.6999999582767487E-2</v>
      </c>
      <c r="AV31">
        <v>0</v>
      </c>
      <c r="AW31">
        <v>27448</v>
      </c>
      <c r="AX31">
        <v>713</v>
      </c>
      <c r="AY31">
        <v>567.69403076171875</v>
      </c>
      <c r="AZ31">
        <v>312.46661376953125</v>
      </c>
      <c r="BA31">
        <v>1009.273193359375</v>
      </c>
      <c r="BB31">
        <v>830.6131591796875</v>
      </c>
    </row>
    <row r="32" spans="1:54" customFormat="1" ht="15">
      <c r="A32">
        <v>30</v>
      </c>
      <c r="B32">
        <v>2168287</v>
      </c>
      <c r="C32">
        <v>28200</v>
      </c>
      <c r="D32">
        <v>3.5099999513477087E-3</v>
      </c>
      <c r="E32">
        <v>28618</v>
      </c>
      <c r="F32">
        <v>6638</v>
      </c>
      <c r="G32">
        <v>0.23549530631060442</v>
      </c>
      <c r="H32">
        <v>8.3526894450187683E-2</v>
      </c>
      <c r="I32">
        <v>1.9119150936603546E-2</v>
      </c>
      <c r="J32">
        <v>0.10799906402826309</v>
      </c>
      <c r="K32">
        <v>2.1188458427786827E-2</v>
      </c>
      <c r="L32">
        <v>3.6617431323975325E-3</v>
      </c>
      <c r="M32">
        <v>0</v>
      </c>
      <c r="N32">
        <v>9.7624599933624268E-2</v>
      </c>
      <c r="O32">
        <v>28638</v>
      </c>
      <c r="P32">
        <v>17048</v>
      </c>
      <c r="Q32">
        <v>54</v>
      </c>
      <c r="R32">
        <v>130</v>
      </c>
      <c r="S32">
        <v>63796</v>
      </c>
      <c r="T32">
        <v>69535</v>
      </c>
      <c r="U32">
        <v>0</v>
      </c>
      <c r="V32">
        <v>0</v>
      </c>
      <c r="W32">
        <v>0</v>
      </c>
      <c r="X32">
        <v>0</v>
      </c>
      <c r="Y32">
        <v>0</v>
      </c>
      <c r="Z32">
        <v>0</v>
      </c>
      <c r="AA32">
        <v>0</v>
      </c>
      <c r="AB32">
        <v>0</v>
      </c>
      <c r="AC32">
        <v>0</v>
      </c>
      <c r="AD32">
        <v>0</v>
      </c>
      <c r="AE32">
        <v>17521</v>
      </c>
      <c r="AF32">
        <v>6702</v>
      </c>
      <c r="AG32">
        <v>22</v>
      </c>
      <c r="AH32">
        <v>9</v>
      </c>
      <c r="AI32">
        <v>8</v>
      </c>
      <c r="AJ32">
        <v>8</v>
      </c>
      <c r="AK32">
        <v>7</v>
      </c>
      <c r="AL32">
        <v>5</v>
      </c>
      <c r="AM32">
        <v>0</v>
      </c>
      <c r="AN32">
        <v>0</v>
      </c>
      <c r="AO32">
        <v>0</v>
      </c>
      <c r="AP32">
        <v>0</v>
      </c>
      <c r="AQ32">
        <v>0</v>
      </c>
      <c r="AR32">
        <v>67</v>
      </c>
      <c r="AS32">
        <v>0</v>
      </c>
      <c r="AT32">
        <v>24486</v>
      </c>
      <c r="AU32">
        <v>7.4000000953674316E-2</v>
      </c>
      <c r="AV32">
        <v>0</v>
      </c>
      <c r="AW32">
        <v>28167</v>
      </c>
      <c r="AX32">
        <v>727</v>
      </c>
      <c r="AY32">
        <v>590.338134765625</v>
      </c>
      <c r="AZ32">
        <v>314.0504150390625</v>
      </c>
      <c r="BA32">
        <v>999.759765625</v>
      </c>
      <c r="BB32">
        <v>854.57659912109375</v>
      </c>
    </row>
    <row r="33" spans="1:54" customFormat="1" ht="15">
      <c r="A33">
        <v>31</v>
      </c>
      <c r="B33">
        <v>2168019</v>
      </c>
      <c r="C33">
        <v>29000</v>
      </c>
      <c r="D33">
        <v>3.6100000143051147E-3</v>
      </c>
      <c r="E33">
        <v>29412</v>
      </c>
      <c r="F33">
        <v>6824</v>
      </c>
      <c r="G33">
        <v>0.23485754269544645</v>
      </c>
      <c r="H33">
        <v>8.2364186644554138E-2</v>
      </c>
      <c r="I33">
        <v>1.9061753526329994E-2</v>
      </c>
      <c r="J33">
        <v>0.10714305937290192</v>
      </c>
      <c r="K33">
        <v>2.2392963990569115E-2</v>
      </c>
      <c r="L33">
        <v>3.8955791387706995E-3</v>
      </c>
      <c r="M33">
        <v>0</v>
      </c>
      <c r="N33">
        <v>0.10000290721654892</v>
      </c>
      <c r="O33">
        <v>29416</v>
      </c>
      <c r="P33">
        <v>17972</v>
      </c>
      <c r="Q33">
        <v>10</v>
      </c>
      <c r="R33">
        <v>364</v>
      </c>
      <c r="S33">
        <v>65205</v>
      </c>
      <c r="T33">
        <v>71076</v>
      </c>
      <c r="U33">
        <v>70</v>
      </c>
      <c r="V33">
        <v>0</v>
      </c>
      <c r="W33">
        <v>0</v>
      </c>
      <c r="X33">
        <v>0</v>
      </c>
      <c r="Y33">
        <v>0</v>
      </c>
      <c r="Z33">
        <v>0</v>
      </c>
      <c r="AA33">
        <v>0</v>
      </c>
      <c r="AB33">
        <v>0</v>
      </c>
      <c r="AC33">
        <v>0</v>
      </c>
      <c r="AD33">
        <v>0</v>
      </c>
      <c r="AE33">
        <v>18338</v>
      </c>
      <c r="AF33">
        <v>7220</v>
      </c>
      <c r="AG33">
        <v>42</v>
      </c>
      <c r="AH33">
        <v>20</v>
      </c>
      <c r="AI33">
        <v>7</v>
      </c>
      <c r="AJ33">
        <v>1</v>
      </c>
      <c r="AK33">
        <v>0</v>
      </c>
      <c r="AL33">
        <v>0</v>
      </c>
      <c r="AM33">
        <v>0</v>
      </c>
      <c r="AN33">
        <v>0</v>
      </c>
      <c r="AO33">
        <v>0</v>
      </c>
      <c r="AP33">
        <v>0</v>
      </c>
      <c r="AQ33">
        <v>0</v>
      </c>
      <c r="AR33">
        <v>105</v>
      </c>
      <c r="AS33">
        <v>1</v>
      </c>
      <c r="AT33">
        <v>24579</v>
      </c>
      <c r="AU33">
        <v>7.5000002980232239E-2</v>
      </c>
      <c r="AV33">
        <v>0</v>
      </c>
      <c r="AW33">
        <v>28273</v>
      </c>
      <c r="AX33">
        <v>620</v>
      </c>
      <c r="AY33">
        <v>605.62567138671875</v>
      </c>
      <c r="AZ33">
        <v>311.87103271484375</v>
      </c>
      <c r="BA33">
        <v>976.36279296875</v>
      </c>
      <c r="BB33">
        <v>866.4375</v>
      </c>
    </row>
    <row r="34" spans="1:54" customFormat="1" ht="15">
      <c r="A34">
        <v>32</v>
      </c>
      <c r="B34">
        <v>2166388</v>
      </c>
      <c r="C34">
        <v>29800</v>
      </c>
      <c r="D34">
        <v>3.7000000011175871E-3</v>
      </c>
      <c r="E34">
        <v>30222</v>
      </c>
      <c r="F34">
        <v>7165</v>
      </c>
      <c r="G34">
        <v>0.23608564363969173</v>
      </c>
      <c r="H34">
        <v>8.1427827477455139E-2</v>
      </c>
      <c r="I34">
        <v>1.8651843070983887E-2</v>
      </c>
      <c r="J34">
        <v>0.10812876373529434</v>
      </c>
      <c r="K34">
        <v>2.3974593728780746E-2</v>
      </c>
      <c r="L34">
        <v>3.9026143494993448E-3</v>
      </c>
      <c r="M34">
        <v>0</v>
      </c>
      <c r="N34">
        <v>0.10285328328609467</v>
      </c>
      <c r="O34">
        <v>30243</v>
      </c>
      <c r="P34">
        <v>19099</v>
      </c>
      <c r="Q34">
        <v>59</v>
      </c>
      <c r="R34">
        <v>163</v>
      </c>
      <c r="S34">
        <v>65575</v>
      </c>
      <c r="T34">
        <v>71377</v>
      </c>
      <c r="U34">
        <v>1</v>
      </c>
      <c r="V34">
        <v>0</v>
      </c>
      <c r="W34">
        <v>0</v>
      </c>
      <c r="X34">
        <v>0</v>
      </c>
      <c r="Y34">
        <v>0</v>
      </c>
      <c r="Z34">
        <v>0</v>
      </c>
      <c r="AA34">
        <v>0</v>
      </c>
      <c r="AB34">
        <v>0</v>
      </c>
      <c r="AC34">
        <v>0</v>
      </c>
      <c r="AD34">
        <v>0</v>
      </c>
      <c r="AE34">
        <v>19646</v>
      </c>
      <c r="AF34">
        <v>8053</v>
      </c>
      <c r="AG34">
        <v>0</v>
      </c>
      <c r="AH34">
        <v>0</v>
      </c>
      <c r="AI34">
        <v>0</v>
      </c>
      <c r="AJ34">
        <v>0</v>
      </c>
      <c r="AK34">
        <v>0</v>
      </c>
      <c r="AL34">
        <v>0</v>
      </c>
      <c r="AM34">
        <v>0</v>
      </c>
      <c r="AN34">
        <v>0</v>
      </c>
      <c r="AO34">
        <v>0</v>
      </c>
      <c r="AP34">
        <v>0</v>
      </c>
      <c r="AQ34">
        <v>0</v>
      </c>
      <c r="AR34">
        <v>105</v>
      </c>
      <c r="AS34">
        <v>1</v>
      </c>
      <c r="AT34">
        <v>26482</v>
      </c>
      <c r="AU34">
        <v>7.9999998211860657E-2</v>
      </c>
      <c r="AV34">
        <v>0</v>
      </c>
      <c r="AW34">
        <v>29297</v>
      </c>
      <c r="AX34">
        <v>700</v>
      </c>
      <c r="AY34">
        <v>617.22918701171875</v>
      </c>
      <c r="AZ34">
        <v>304.869873046875</v>
      </c>
      <c r="BA34">
        <v>947.3214111328125</v>
      </c>
      <c r="BB34">
        <v>875.74517822265625</v>
      </c>
    </row>
    <row r="35" spans="1:54" customFormat="1" ht="15">
      <c r="A35">
        <v>33</v>
      </c>
      <c r="B35">
        <v>2166535</v>
      </c>
      <c r="C35">
        <v>30600</v>
      </c>
      <c r="D35">
        <v>3.8000000640749931E-3</v>
      </c>
      <c r="E35">
        <v>31056</v>
      </c>
      <c r="F35">
        <v>7391</v>
      </c>
      <c r="G35">
        <v>0.23643738169346509</v>
      </c>
      <c r="H35">
        <v>7.9949058592319489E-2</v>
      </c>
      <c r="I35">
        <v>1.8478993326425552E-2</v>
      </c>
      <c r="J35">
        <v>0.10839053988456726</v>
      </c>
      <c r="K35">
        <v>2.5607077404856682E-2</v>
      </c>
      <c r="L35">
        <v>4.0117134340107441E-3</v>
      </c>
      <c r="M35">
        <v>0</v>
      </c>
      <c r="N35">
        <v>0.10614131391048431</v>
      </c>
      <c r="O35">
        <v>31078</v>
      </c>
      <c r="P35">
        <v>20278</v>
      </c>
      <c r="Q35">
        <v>61</v>
      </c>
      <c r="R35">
        <v>147</v>
      </c>
      <c r="S35">
        <v>62533</v>
      </c>
      <c r="T35">
        <v>68503</v>
      </c>
      <c r="U35">
        <v>2</v>
      </c>
      <c r="V35">
        <v>0</v>
      </c>
      <c r="W35">
        <v>0</v>
      </c>
      <c r="X35">
        <v>0</v>
      </c>
      <c r="Y35">
        <v>0</v>
      </c>
      <c r="Z35">
        <v>0</v>
      </c>
      <c r="AA35">
        <v>0</v>
      </c>
      <c r="AB35">
        <v>0</v>
      </c>
      <c r="AC35">
        <v>0</v>
      </c>
      <c r="AD35">
        <v>0</v>
      </c>
      <c r="AE35">
        <v>20896</v>
      </c>
      <c r="AF35">
        <v>9102</v>
      </c>
      <c r="AG35">
        <v>0</v>
      </c>
      <c r="AH35">
        <v>0</v>
      </c>
      <c r="AI35">
        <v>0</v>
      </c>
      <c r="AJ35">
        <v>0</v>
      </c>
      <c r="AK35">
        <v>0</v>
      </c>
      <c r="AL35">
        <v>0</v>
      </c>
      <c r="AM35">
        <v>0</v>
      </c>
      <c r="AN35">
        <v>0</v>
      </c>
      <c r="AO35">
        <v>0</v>
      </c>
      <c r="AP35">
        <v>0</v>
      </c>
      <c r="AQ35">
        <v>0</v>
      </c>
      <c r="AR35">
        <v>118</v>
      </c>
      <c r="AS35">
        <v>0</v>
      </c>
      <c r="AT35">
        <v>27346</v>
      </c>
      <c r="AU35">
        <v>8.6999997496604919E-2</v>
      </c>
      <c r="AV35">
        <v>0</v>
      </c>
      <c r="AW35">
        <v>29340</v>
      </c>
      <c r="AX35">
        <v>567</v>
      </c>
      <c r="AY35">
        <v>620.51300048828125</v>
      </c>
      <c r="AZ35">
        <v>290.1304931640625</v>
      </c>
      <c r="BA35">
        <v>886.0755615234375</v>
      </c>
      <c r="BB35">
        <v>871.34527587890625</v>
      </c>
    </row>
    <row r="36" spans="1:54" customFormat="1" ht="15">
      <c r="A36">
        <v>34</v>
      </c>
      <c r="B36">
        <v>2167859</v>
      </c>
      <c r="C36">
        <v>31500</v>
      </c>
      <c r="D36">
        <v>3.9099999703466892E-3</v>
      </c>
      <c r="E36">
        <v>31916</v>
      </c>
      <c r="F36">
        <v>7510</v>
      </c>
      <c r="G36">
        <v>0.23639050616351343</v>
      </c>
      <c r="H36">
        <v>7.8298367559909821E-2</v>
      </c>
      <c r="I36">
        <v>1.8847234547138214E-2</v>
      </c>
      <c r="J36">
        <v>0.1080569326877594</v>
      </c>
      <c r="K36">
        <v>2.705560065805912E-2</v>
      </c>
      <c r="L36">
        <v>4.1323690675199032E-3</v>
      </c>
      <c r="M36">
        <v>0</v>
      </c>
      <c r="N36">
        <v>0.10967092961072922</v>
      </c>
      <c r="O36">
        <v>31927</v>
      </c>
      <c r="P36">
        <v>20355</v>
      </c>
      <c r="Q36">
        <v>30</v>
      </c>
      <c r="R36">
        <v>149</v>
      </c>
      <c r="S36">
        <v>71708</v>
      </c>
      <c r="T36">
        <v>76542</v>
      </c>
      <c r="U36">
        <v>3</v>
      </c>
      <c r="V36">
        <v>0</v>
      </c>
      <c r="W36">
        <v>0</v>
      </c>
      <c r="X36">
        <v>0</v>
      </c>
      <c r="Y36">
        <v>0</v>
      </c>
      <c r="Z36">
        <v>0</v>
      </c>
      <c r="AA36">
        <v>0</v>
      </c>
      <c r="AB36">
        <v>0</v>
      </c>
      <c r="AC36">
        <v>0</v>
      </c>
      <c r="AD36">
        <v>0</v>
      </c>
      <c r="AE36">
        <v>20933</v>
      </c>
      <c r="AF36">
        <v>9295</v>
      </c>
      <c r="AG36">
        <v>10</v>
      </c>
      <c r="AH36">
        <v>1</v>
      </c>
      <c r="AI36">
        <v>0</v>
      </c>
      <c r="AJ36">
        <v>0</v>
      </c>
      <c r="AK36">
        <v>0</v>
      </c>
      <c r="AL36">
        <v>0</v>
      </c>
      <c r="AM36">
        <v>0</v>
      </c>
      <c r="AN36">
        <v>0</v>
      </c>
      <c r="AO36">
        <v>0</v>
      </c>
      <c r="AP36">
        <v>0</v>
      </c>
      <c r="AQ36">
        <v>0</v>
      </c>
      <c r="AR36">
        <v>144</v>
      </c>
      <c r="AS36">
        <v>1</v>
      </c>
      <c r="AT36">
        <v>27993</v>
      </c>
      <c r="AU36">
        <v>8.7999999523162842E-2</v>
      </c>
      <c r="AV36">
        <v>0</v>
      </c>
      <c r="AW36">
        <v>30110</v>
      </c>
      <c r="AX36">
        <v>580</v>
      </c>
      <c r="AY36">
        <v>617.3671875</v>
      </c>
      <c r="AZ36">
        <v>274.44839477539062</v>
      </c>
      <c r="BA36">
        <v>824.4552001953125</v>
      </c>
      <c r="BB36">
        <v>858.37603759765625</v>
      </c>
    </row>
    <row r="37" spans="1:54" customFormat="1" ht="15">
      <c r="A37">
        <v>35</v>
      </c>
      <c r="B37">
        <v>2165614</v>
      </c>
      <c r="C37">
        <v>32300</v>
      </c>
      <c r="D37">
        <v>4.0099998004734516E-3</v>
      </c>
      <c r="E37">
        <v>32757</v>
      </c>
      <c r="F37">
        <v>7781</v>
      </c>
      <c r="G37">
        <v>0.23657230675645569</v>
      </c>
      <c r="H37">
        <v>7.6743908226490021E-2</v>
      </c>
      <c r="I37">
        <v>1.9428635016083717E-2</v>
      </c>
      <c r="J37">
        <v>0.10715306550264359</v>
      </c>
      <c r="K37">
        <v>2.9009249061346054E-2</v>
      </c>
      <c r="L37">
        <v>4.2374515905976295E-3</v>
      </c>
      <c r="M37">
        <v>0</v>
      </c>
      <c r="N37">
        <v>0.11310505121946335</v>
      </c>
      <c r="O37">
        <v>32789</v>
      </c>
      <c r="P37">
        <v>20763</v>
      </c>
      <c r="Q37">
        <v>89</v>
      </c>
      <c r="R37">
        <v>153</v>
      </c>
      <c r="S37">
        <v>76540</v>
      </c>
      <c r="T37">
        <v>82911</v>
      </c>
      <c r="U37">
        <v>139</v>
      </c>
      <c r="V37">
        <v>0</v>
      </c>
      <c r="W37">
        <v>0</v>
      </c>
      <c r="X37">
        <v>0</v>
      </c>
      <c r="Y37">
        <v>0</v>
      </c>
      <c r="Z37">
        <v>0</v>
      </c>
      <c r="AA37">
        <v>0</v>
      </c>
      <c r="AB37">
        <v>0</v>
      </c>
      <c r="AC37">
        <v>0</v>
      </c>
      <c r="AD37">
        <v>0</v>
      </c>
      <c r="AE37">
        <v>21417</v>
      </c>
      <c r="AF37">
        <v>9778</v>
      </c>
      <c r="AG37">
        <v>29</v>
      </c>
      <c r="AH37">
        <v>17</v>
      </c>
      <c r="AI37">
        <v>14</v>
      </c>
      <c r="AJ37">
        <v>12</v>
      </c>
      <c r="AK37">
        <v>8</v>
      </c>
      <c r="AL37">
        <v>0</v>
      </c>
      <c r="AM37">
        <v>0</v>
      </c>
      <c r="AN37">
        <v>0</v>
      </c>
      <c r="AO37">
        <v>0</v>
      </c>
      <c r="AP37">
        <v>0</v>
      </c>
      <c r="AQ37">
        <v>0</v>
      </c>
      <c r="AR37">
        <v>152</v>
      </c>
      <c r="AS37">
        <v>0</v>
      </c>
      <c r="AT37">
        <v>29024</v>
      </c>
      <c r="AU37">
        <v>8.7999999523162842E-2</v>
      </c>
      <c r="AV37">
        <v>0</v>
      </c>
      <c r="AW37">
        <v>30349</v>
      </c>
      <c r="AX37">
        <v>468</v>
      </c>
      <c r="AY37">
        <v>606.58905029296875</v>
      </c>
      <c r="AZ37">
        <v>257.71603393554688</v>
      </c>
      <c r="BA37">
        <v>761.03533935546875</v>
      </c>
      <c r="BB37">
        <v>835.04144287109375</v>
      </c>
    </row>
    <row r="38" spans="1:54" customFormat="1" ht="15">
      <c r="A38">
        <v>36</v>
      </c>
      <c r="B38">
        <v>2168310</v>
      </c>
      <c r="C38">
        <v>33200</v>
      </c>
      <c r="D38">
        <v>4.1299997828900814E-3</v>
      </c>
      <c r="E38">
        <v>33652</v>
      </c>
      <c r="F38">
        <v>7982</v>
      </c>
      <c r="G38">
        <v>0.2359658062663057</v>
      </c>
      <c r="H38">
        <v>7.5155660510063171E-2</v>
      </c>
      <c r="I38">
        <v>1.9830591976642609E-2</v>
      </c>
      <c r="J38">
        <v>0.1058410182595253</v>
      </c>
      <c r="K38">
        <v>3.0762340873479843E-2</v>
      </c>
      <c r="L38">
        <v>4.3761990964412689E-3</v>
      </c>
      <c r="M38">
        <v>0</v>
      </c>
      <c r="N38">
        <v>0.11603594571352005</v>
      </c>
      <c r="O38">
        <v>33667</v>
      </c>
      <c r="P38">
        <v>21661</v>
      </c>
      <c r="Q38">
        <v>39</v>
      </c>
      <c r="R38">
        <v>176</v>
      </c>
      <c r="S38">
        <v>83899</v>
      </c>
      <c r="T38">
        <v>88995</v>
      </c>
      <c r="U38">
        <v>128</v>
      </c>
      <c r="V38">
        <v>0</v>
      </c>
      <c r="W38">
        <v>0</v>
      </c>
      <c r="X38">
        <v>0</v>
      </c>
      <c r="Y38">
        <v>0</v>
      </c>
      <c r="Z38">
        <v>0</v>
      </c>
      <c r="AA38">
        <v>0</v>
      </c>
      <c r="AB38">
        <v>0</v>
      </c>
      <c r="AC38">
        <v>0</v>
      </c>
      <c r="AD38">
        <v>0</v>
      </c>
      <c r="AE38">
        <v>22468</v>
      </c>
      <c r="AF38">
        <v>10465</v>
      </c>
      <c r="AG38">
        <v>171</v>
      </c>
      <c r="AH38">
        <v>61</v>
      </c>
      <c r="AI38">
        <v>32</v>
      </c>
      <c r="AJ38">
        <v>30</v>
      </c>
      <c r="AK38">
        <v>25</v>
      </c>
      <c r="AL38">
        <v>15</v>
      </c>
      <c r="AM38">
        <v>3</v>
      </c>
      <c r="AN38">
        <v>0</v>
      </c>
      <c r="AO38">
        <v>0</v>
      </c>
      <c r="AP38">
        <v>0</v>
      </c>
      <c r="AQ38">
        <v>0</v>
      </c>
      <c r="AR38">
        <v>121</v>
      </c>
      <c r="AS38">
        <v>0</v>
      </c>
      <c r="AT38">
        <v>29288</v>
      </c>
      <c r="AU38">
        <v>9.0000003576278687E-2</v>
      </c>
      <c r="AV38">
        <v>0</v>
      </c>
      <c r="AW38">
        <v>31105</v>
      </c>
      <c r="AX38">
        <v>479</v>
      </c>
      <c r="AY38">
        <v>599.52154541015625</v>
      </c>
      <c r="AZ38">
        <v>247.82998657226562</v>
      </c>
      <c r="BA38">
        <v>726.8642578125</v>
      </c>
      <c r="BB38">
        <v>818.9346923828125</v>
      </c>
    </row>
    <row r="39" spans="1:54" customFormat="1" ht="15">
      <c r="A39">
        <v>37</v>
      </c>
      <c r="B39">
        <v>2166866</v>
      </c>
      <c r="C39">
        <v>34100</v>
      </c>
      <c r="D39">
        <v>4.2400001548230648E-3</v>
      </c>
      <c r="E39">
        <v>34574</v>
      </c>
      <c r="F39">
        <v>8065</v>
      </c>
      <c r="G39">
        <v>0.23557473673203178</v>
      </c>
      <c r="H39">
        <v>7.3393195867538452E-2</v>
      </c>
      <c r="I39">
        <v>2.0089957863092422E-2</v>
      </c>
      <c r="J39">
        <v>0.10545215755701065</v>
      </c>
      <c r="K39">
        <v>3.2063737511634827E-2</v>
      </c>
      <c r="L39">
        <v>4.5756879262626171E-3</v>
      </c>
      <c r="M39">
        <v>0</v>
      </c>
      <c r="N39">
        <v>0.11811874806880951</v>
      </c>
      <c r="O39">
        <v>34592</v>
      </c>
      <c r="P39">
        <v>21469</v>
      </c>
      <c r="Q39">
        <v>51</v>
      </c>
      <c r="R39">
        <v>80</v>
      </c>
      <c r="S39">
        <v>86557</v>
      </c>
      <c r="T39">
        <v>90791</v>
      </c>
      <c r="U39">
        <v>17</v>
      </c>
      <c r="V39">
        <v>0</v>
      </c>
      <c r="W39">
        <v>0</v>
      </c>
      <c r="X39">
        <v>0</v>
      </c>
      <c r="Y39">
        <v>0</v>
      </c>
      <c r="Z39">
        <v>0</v>
      </c>
      <c r="AA39">
        <v>0</v>
      </c>
      <c r="AB39">
        <v>0</v>
      </c>
      <c r="AC39">
        <v>0</v>
      </c>
      <c r="AD39">
        <v>0</v>
      </c>
      <c r="AE39">
        <v>22177</v>
      </c>
      <c r="AF39">
        <v>10423</v>
      </c>
      <c r="AG39">
        <v>51</v>
      </c>
      <c r="AH39">
        <v>32</v>
      </c>
      <c r="AI39">
        <v>30</v>
      </c>
      <c r="AJ39">
        <v>30</v>
      </c>
      <c r="AK39">
        <v>28</v>
      </c>
      <c r="AL39">
        <v>24</v>
      </c>
      <c r="AM39">
        <v>9</v>
      </c>
      <c r="AN39">
        <v>0</v>
      </c>
      <c r="AO39">
        <v>0</v>
      </c>
      <c r="AP39">
        <v>0</v>
      </c>
      <c r="AQ39">
        <v>0</v>
      </c>
      <c r="AR39">
        <v>233</v>
      </c>
      <c r="AS39">
        <v>0</v>
      </c>
      <c r="AT39">
        <v>30008</v>
      </c>
      <c r="AU39">
        <v>9.2000000178813934E-2</v>
      </c>
      <c r="AV39">
        <v>0</v>
      </c>
      <c r="AW39">
        <v>31402</v>
      </c>
      <c r="AX39">
        <v>461</v>
      </c>
      <c r="AY39">
        <v>608.16143798828125</v>
      </c>
      <c r="AZ39">
        <v>235.2452392578125</v>
      </c>
      <c r="BA39">
        <v>684.992431640625</v>
      </c>
      <c r="BB39">
        <v>818.77728271484375</v>
      </c>
    </row>
    <row r="40" spans="1:54" customFormat="1" ht="15">
      <c r="A40">
        <v>38</v>
      </c>
      <c r="B40">
        <v>2165547</v>
      </c>
      <c r="C40">
        <v>35000</v>
      </c>
      <c r="D40">
        <v>4.3500000610947609E-3</v>
      </c>
      <c r="E40">
        <v>35512</v>
      </c>
      <c r="F40">
        <v>8472</v>
      </c>
      <c r="G40">
        <v>0.23582502805707969</v>
      </c>
      <c r="H40">
        <v>7.1720167994499207E-2</v>
      </c>
      <c r="I40">
        <v>2.019934356212616E-2</v>
      </c>
      <c r="J40">
        <v>0.10543830692768097</v>
      </c>
      <c r="K40">
        <v>3.366633877158165E-2</v>
      </c>
      <c r="L40">
        <v>4.800866823643446E-3</v>
      </c>
      <c r="M40">
        <v>0</v>
      </c>
      <c r="N40">
        <v>0.11921947449445724</v>
      </c>
      <c r="O40">
        <v>35547</v>
      </c>
      <c r="P40">
        <v>23600</v>
      </c>
      <c r="Q40">
        <v>95</v>
      </c>
      <c r="R40">
        <v>189</v>
      </c>
      <c r="S40">
        <v>88316</v>
      </c>
      <c r="T40">
        <v>92002</v>
      </c>
      <c r="U40">
        <v>167</v>
      </c>
      <c r="V40">
        <v>0</v>
      </c>
      <c r="W40">
        <v>0</v>
      </c>
      <c r="X40">
        <v>0</v>
      </c>
      <c r="Y40">
        <v>0</v>
      </c>
      <c r="Z40">
        <v>0</v>
      </c>
      <c r="AA40">
        <v>0</v>
      </c>
      <c r="AB40">
        <v>0</v>
      </c>
      <c r="AC40">
        <v>0</v>
      </c>
      <c r="AD40">
        <v>0</v>
      </c>
      <c r="AE40">
        <v>24339</v>
      </c>
      <c r="AF40">
        <v>12057</v>
      </c>
      <c r="AG40">
        <v>92</v>
      </c>
      <c r="AH40">
        <v>19</v>
      </c>
      <c r="AI40">
        <v>16</v>
      </c>
      <c r="AJ40">
        <v>15</v>
      </c>
      <c r="AK40">
        <v>13</v>
      </c>
      <c r="AL40">
        <v>9</v>
      </c>
      <c r="AM40">
        <v>0</v>
      </c>
      <c r="AN40">
        <v>0</v>
      </c>
      <c r="AO40">
        <v>0</v>
      </c>
      <c r="AP40">
        <v>0</v>
      </c>
      <c r="AQ40">
        <v>0</v>
      </c>
      <c r="AR40">
        <v>226</v>
      </c>
      <c r="AS40">
        <v>4</v>
      </c>
      <c r="AT40">
        <v>31872</v>
      </c>
      <c r="AU40">
        <v>9.7000002861022949E-2</v>
      </c>
      <c r="AV40">
        <v>0</v>
      </c>
      <c r="AW40">
        <v>32039</v>
      </c>
      <c r="AX40">
        <v>427</v>
      </c>
      <c r="AY40">
        <v>615.79815673828125</v>
      </c>
      <c r="AZ40">
        <v>212.00825500488281</v>
      </c>
      <c r="BA40">
        <v>607.87969970703125</v>
      </c>
      <c r="BB40">
        <v>815.7677001953125</v>
      </c>
    </row>
    <row r="41" spans="1:54" customFormat="1" ht="15">
      <c r="A41">
        <v>39</v>
      </c>
      <c r="B41">
        <v>2167583</v>
      </c>
      <c r="C41">
        <v>36000</v>
      </c>
      <c r="D41">
        <v>4.4700000435113907E-3</v>
      </c>
      <c r="E41">
        <v>36498</v>
      </c>
      <c r="F41">
        <v>8471</v>
      </c>
      <c r="G41">
        <v>0.23674739889450763</v>
      </c>
      <c r="H41">
        <v>7.0183515548706055E-2</v>
      </c>
      <c r="I41">
        <v>2.0257256925106049E-2</v>
      </c>
      <c r="J41">
        <v>0.10556433349847794</v>
      </c>
      <c r="K41">
        <v>3.5762518644332886E-2</v>
      </c>
      <c r="L41">
        <v>4.9797762185335159E-3</v>
      </c>
      <c r="M41">
        <v>0</v>
      </c>
      <c r="N41">
        <v>0.11948943138122559</v>
      </c>
      <c r="O41">
        <v>36493</v>
      </c>
      <c r="P41">
        <v>23298</v>
      </c>
      <c r="Q41">
        <v>-14</v>
      </c>
      <c r="R41">
        <v>141</v>
      </c>
      <c r="S41">
        <v>96822</v>
      </c>
      <c r="T41">
        <v>100734</v>
      </c>
      <c r="U41">
        <v>228</v>
      </c>
      <c r="V41">
        <v>0</v>
      </c>
      <c r="W41">
        <v>0</v>
      </c>
      <c r="X41">
        <v>0</v>
      </c>
      <c r="Y41">
        <v>0</v>
      </c>
      <c r="Z41">
        <v>0</v>
      </c>
      <c r="AA41">
        <v>0</v>
      </c>
      <c r="AB41">
        <v>0</v>
      </c>
      <c r="AC41">
        <v>0</v>
      </c>
      <c r="AD41">
        <v>0</v>
      </c>
      <c r="AE41">
        <v>24132</v>
      </c>
      <c r="AF41">
        <v>12221</v>
      </c>
      <c r="AG41">
        <v>275</v>
      </c>
      <c r="AH41">
        <v>168</v>
      </c>
      <c r="AI41">
        <v>67</v>
      </c>
      <c r="AJ41">
        <v>35</v>
      </c>
      <c r="AK41">
        <v>11</v>
      </c>
      <c r="AL41">
        <v>3</v>
      </c>
      <c r="AM41">
        <v>0</v>
      </c>
      <c r="AN41">
        <v>0</v>
      </c>
      <c r="AO41">
        <v>0</v>
      </c>
      <c r="AP41">
        <v>0</v>
      </c>
      <c r="AQ41">
        <v>0</v>
      </c>
      <c r="AR41">
        <v>177</v>
      </c>
      <c r="AS41">
        <v>3</v>
      </c>
      <c r="AT41">
        <v>31635</v>
      </c>
      <c r="AU41">
        <v>9.7000002861022949E-2</v>
      </c>
      <c r="AV41">
        <v>0</v>
      </c>
      <c r="AW41">
        <v>32495</v>
      </c>
      <c r="AX41">
        <v>311</v>
      </c>
      <c r="AY41">
        <v>593.82647705078125</v>
      </c>
      <c r="AZ41">
        <v>180.55130004882812</v>
      </c>
      <c r="BA41">
        <v>508.3153076171875</v>
      </c>
      <c r="BB41">
        <v>781.21026611328125</v>
      </c>
    </row>
    <row r="42" spans="1:54" customFormat="1" ht="15">
      <c r="A42">
        <v>40</v>
      </c>
      <c r="B42">
        <v>2166797</v>
      </c>
      <c r="C42">
        <v>37000</v>
      </c>
      <c r="D42">
        <v>4.6000001020729542E-3</v>
      </c>
      <c r="E42">
        <v>37511</v>
      </c>
      <c r="F42">
        <v>9102</v>
      </c>
      <c r="G42">
        <v>0.23906797290308715</v>
      </c>
      <c r="H42">
        <v>6.9161750376224518E-2</v>
      </c>
      <c r="I42">
        <v>2.0102052018046379E-2</v>
      </c>
      <c r="J42">
        <v>0.10663885623216629</v>
      </c>
      <c r="K42">
        <v>3.8029652088880539E-2</v>
      </c>
      <c r="L42">
        <v>5.135668907314539E-3</v>
      </c>
      <c r="M42">
        <v>0</v>
      </c>
      <c r="N42">
        <v>0.11931555718183517</v>
      </c>
      <c r="O42">
        <v>37494</v>
      </c>
      <c r="P42">
        <v>24810</v>
      </c>
      <c r="Q42">
        <v>-49</v>
      </c>
      <c r="R42">
        <v>228</v>
      </c>
      <c r="S42">
        <v>93937</v>
      </c>
      <c r="T42">
        <v>98022</v>
      </c>
      <c r="U42">
        <v>782</v>
      </c>
      <c r="V42">
        <v>0</v>
      </c>
      <c r="W42">
        <v>0</v>
      </c>
      <c r="X42">
        <v>0</v>
      </c>
      <c r="Y42">
        <v>0</v>
      </c>
      <c r="Z42">
        <v>0</v>
      </c>
      <c r="AA42">
        <v>0</v>
      </c>
      <c r="AB42">
        <v>0</v>
      </c>
      <c r="AC42">
        <v>0</v>
      </c>
      <c r="AD42">
        <v>0</v>
      </c>
      <c r="AE42">
        <v>25607</v>
      </c>
      <c r="AF42">
        <v>13587</v>
      </c>
      <c r="AG42">
        <v>69</v>
      </c>
      <c r="AH42">
        <v>20</v>
      </c>
      <c r="AI42">
        <v>14</v>
      </c>
      <c r="AJ42">
        <v>12</v>
      </c>
      <c r="AK42">
        <v>8</v>
      </c>
      <c r="AL42">
        <v>0</v>
      </c>
      <c r="AM42">
        <v>0</v>
      </c>
      <c r="AN42">
        <v>0</v>
      </c>
      <c r="AO42">
        <v>0</v>
      </c>
      <c r="AP42">
        <v>0</v>
      </c>
      <c r="AQ42">
        <v>0</v>
      </c>
      <c r="AR42">
        <v>267</v>
      </c>
      <c r="AS42">
        <v>7</v>
      </c>
      <c r="AT42">
        <v>33920</v>
      </c>
      <c r="AU42">
        <v>0.10100000351667404</v>
      </c>
      <c r="AV42">
        <v>0</v>
      </c>
      <c r="AW42">
        <v>32923</v>
      </c>
      <c r="AX42">
        <v>259</v>
      </c>
      <c r="AY42">
        <v>576.05084228515625</v>
      </c>
      <c r="AZ42">
        <v>156.08763122558594</v>
      </c>
      <c r="BA42">
        <v>436.72769165039062</v>
      </c>
      <c r="BB42">
        <v>755.36962890625</v>
      </c>
    </row>
    <row r="43" spans="1:54" customFormat="1" ht="15">
      <c r="A43">
        <v>41</v>
      </c>
      <c r="B43">
        <v>2166746</v>
      </c>
      <c r="C43">
        <v>38000</v>
      </c>
      <c r="D43">
        <v>4.720000084489584E-3</v>
      </c>
      <c r="E43">
        <v>38562</v>
      </c>
      <c r="F43">
        <v>9155</v>
      </c>
      <c r="G43">
        <v>0.24050345992805103</v>
      </c>
      <c r="H43">
        <v>6.8447351455688477E-2</v>
      </c>
      <c r="I43">
        <v>1.9774226471781731E-2</v>
      </c>
      <c r="J43">
        <v>0.10641251504421234</v>
      </c>
      <c r="K43">
        <v>4.0465928614139557E-2</v>
      </c>
      <c r="L43">
        <v>5.4034404456615448E-3</v>
      </c>
      <c r="M43">
        <v>0</v>
      </c>
      <c r="N43">
        <v>0.11917403340339661</v>
      </c>
      <c r="O43">
        <v>38552</v>
      </c>
      <c r="P43">
        <v>24957</v>
      </c>
      <c r="Q43">
        <v>-28</v>
      </c>
      <c r="R43">
        <v>244</v>
      </c>
      <c r="S43">
        <v>101776</v>
      </c>
      <c r="T43">
        <v>105342</v>
      </c>
      <c r="U43">
        <v>141</v>
      </c>
      <c r="V43">
        <v>0</v>
      </c>
      <c r="W43">
        <v>0</v>
      </c>
      <c r="X43">
        <v>0</v>
      </c>
      <c r="Y43">
        <v>0</v>
      </c>
      <c r="Z43">
        <v>0</v>
      </c>
      <c r="AA43">
        <v>0</v>
      </c>
      <c r="AB43">
        <v>0</v>
      </c>
      <c r="AC43">
        <v>0</v>
      </c>
      <c r="AD43">
        <v>0</v>
      </c>
      <c r="AE43">
        <v>25907</v>
      </c>
      <c r="AF43">
        <v>13964</v>
      </c>
      <c r="AG43">
        <v>44</v>
      </c>
      <c r="AH43">
        <v>0</v>
      </c>
      <c r="AI43">
        <v>0</v>
      </c>
      <c r="AJ43">
        <v>0</v>
      </c>
      <c r="AK43">
        <v>0</v>
      </c>
      <c r="AL43">
        <v>0</v>
      </c>
      <c r="AM43">
        <v>0</v>
      </c>
      <c r="AN43">
        <v>0</v>
      </c>
      <c r="AO43">
        <v>0</v>
      </c>
      <c r="AP43">
        <v>0</v>
      </c>
      <c r="AQ43">
        <v>0</v>
      </c>
      <c r="AR43">
        <v>265</v>
      </c>
      <c r="AS43">
        <v>8</v>
      </c>
      <c r="AT43">
        <v>34307</v>
      </c>
      <c r="AU43">
        <v>0.10300000011920929</v>
      </c>
      <c r="AV43">
        <v>0</v>
      </c>
      <c r="AW43">
        <v>33586</v>
      </c>
      <c r="AX43">
        <v>247</v>
      </c>
      <c r="AY43">
        <v>576.0987548828125</v>
      </c>
      <c r="AZ43">
        <v>146.00935363769531</v>
      </c>
      <c r="BA43">
        <v>401.71914672851562</v>
      </c>
      <c r="BB43">
        <v>751.79669189453125</v>
      </c>
    </row>
    <row r="44" spans="1:54" customFormat="1" ht="15">
      <c r="A44">
        <v>42</v>
      </c>
      <c r="B44">
        <v>2166977</v>
      </c>
      <c r="C44">
        <v>39100</v>
      </c>
      <c r="D44">
        <v>4.8500001430511475E-3</v>
      </c>
      <c r="E44">
        <v>39582</v>
      </c>
      <c r="F44">
        <v>9740</v>
      </c>
      <c r="G44">
        <v>0.2413232576303829</v>
      </c>
      <c r="H44">
        <v>6.7890256643295288E-2</v>
      </c>
      <c r="I44">
        <v>1.9485428929328918E-2</v>
      </c>
      <c r="J44">
        <v>0.10630589723587036</v>
      </c>
      <c r="K44">
        <v>4.1997954249382019E-2</v>
      </c>
      <c r="L44">
        <v>5.6437146849930286E-3</v>
      </c>
      <c r="M44">
        <v>0</v>
      </c>
      <c r="N44">
        <v>0.1194610595703125</v>
      </c>
      <c r="O44">
        <v>39587</v>
      </c>
      <c r="P44">
        <v>26220</v>
      </c>
      <c r="Q44">
        <v>11</v>
      </c>
      <c r="R44">
        <v>237</v>
      </c>
      <c r="S44">
        <v>104333</v>
      </c>
      <c r="T44">
        <v>107907</v>
      </c>
      <c r="U44">
        <v>608</v>
      </c>
      <c r="V44">
        <v>0</v>
      </c>
      <c r="W44">
        <v>0</v>
      </c>
      <c r="X44">
        <v>0</v>
      </c>
      <c r="Y44">
        <v>0</v>
      </c>
      <c r="Z44">
        <v>0</v>
      </c>
      <c r="AA44">
        <v>0</v>
      </c>
      <c r="AB44">
        <v>0</v>
      </c>
      <c r="AC44">
        <v>0</v>
      </c>
      <c r="AD44">
        <v>0</v>
      </c>
      <c r="AE44">
        <v>27293</v>
      </c>
      <c r="AF44">
        <v>15303</v>
      </c>
      <c r="AG44">
        <v>291</v>
      </c>
      <c r="AH44">
        <v>179</v>
      </c>
      <c r="AI44">
        <v>59</v>
      </c>
      <c r="AJ44">
        <v>30</v>
      </c>
      <c r="AK44">
        <v>16</v>
      </c>
      <c r="AL44">
        <v>0</v>
      </c>
      <c r="AM44">
        <v>0</v>
      </c>
      <c r="AN44">
        <v>0</v>
      </c>
      <c r="AO44">
        <v>0</v>
      </c>
      <c r="AP44">
        <v>0</v>
      </c>
      <c r="AQ44">
        <v>0</v>
      </c>
      <c r="AR44">
        <v>302</v>
      </c>
      <c r="AS44">
        <v>0</v>
      </c>
      <c r="AT44">
        <v>35631</v>
      </c>
      <c r="AU44">
        <v>0.10499999672174454</v>
      </c>
      <c r="AV44">
        <v>0</v>
      </c>
      <c r="AW44">
        <v>33919</v>
      </c>
      <c r="AX44">
        <v>240</v>
      </c>
      <c r="AY44">
        <v>596.42120361328125</v>
      </c>
      <c r="AZ44">
        <v>140.93670654296875</v>
      </c>
      <c r="BA44">
        <v>380.3765869140625</v>
      </c>
      <c r="BB44">
        <v>769.000244140625</v>
      </c>
    </row>
    <row r="45" spans="1:54" customFormat="1" ht="15">
      <c r="A45">
        <v>43</v>
      </c>
      <c r="B45">
        <v>2167261</v>
      </c>
      <c r="C45">
        <v>40100</v>
      </c>
      <c r="D45">
        <v>4.980000201612711E-3</v>
      </c>
      <c r="E45">
        <v>40614</v>
      </c>
      <c r="F45">
        <v>9676</v>
      </c>
      <c r="G45">
        <v>0.24012474470259026</v>
      </c>
      <c r="H45">
        <v>6.7533835768699646E-2</v>
      </c>
      <c r="I45">
        <v>1.9388865679502487E-2</v>
      </c>
      <c r="J45">
        <v>0.10602086782455444</v>
      </c>
      <c r="K45">
        <v>4.1410759091377258E-2</v>
      </c>
      <c r="L45">
        <v>5.7704192586243153E-3</v>
      </c>
      <c r="M45">
        <v>0</v>
      </c>
      <c r="N45">
        <v>0.1203688457608223</v>
      </c>
      <c r="O45">
        <v>40624</v>
      </c>
      <c r="P45">
        <v>27078</v>
      </c>
      <c r="Q45">
        <v>29</v>
      </c>
      <c r="R45">
        <v>254</v>
      </c>
      <c r="S45">
        <v>105234</v>
      </c>
      <c r="T45">
        <v>109700</v>
      </c>
      <c r="U45">
        <v>807</v>
      </c>
      <c r="V45">
        <v>0</v>
      </c>
      <c r="W45">
        <v>0</v>
      </c>
      <c r="X45">
        <v>0</v>
      </c>
      <c r="Y45">
        <v>0</v>
      </c>
      <c r="Z45">
        <v>0</v>
      </c>
      <c r="AA45">
        <v>0</v>
      </c>
      <c r="AB45">
        <v>0</v>
      </c>
      <c r="AC45">
        <v>0</v>
      </c>
      <c r="AD45">
        <v>0</v>
      </c>
      <c r="AE45">
        <v>28152</v>
      </c>
      <c r="AF45">
        <v>15642</v>
      </c>
      <c r="AG45">
        <v>148</v>
      </c>
      <c r="AH45">
        <v>80</v>
      </c>
      <c r="AI45">
        <v>16</v>
      </c>
      <c r="AJ45">
        <v>3</v>
      </c>
      <c r="AK45">
        <v>0</v>
      </c>
      <c r="AL45">
        <v>0</v>
      </c>
      <c r="AM45">
        <v>0</v>
      </c>
      <c r="AN45">
        <v>0</v>
      </c>
      <c r="AO45">
        <v>0</v>
      </c>
      <c r="AP45">
        <v>0</v>
      </c>
      <c r="AQ45">
        <v>0</v>
      </c>
      <c r="AR45">
        <v>264</v>
      </c>
      <c r="AS45">
        <v>17</v>
      </c>
      <c r="AT45">
        <v>36467</v>
      </c>
      <c r="AU45">
        <v>0.10599999874830246</v>
      </c>
      <c r="AV45">
        <v>0</v>
      </c>
      <c r="AW45">
        <v>34757</v>
      </c>
      <c r="AX45">
        <v>226</v>
      </c>
      <c r="AY45">
        <v>623.82940673828125</v>
      </c>
      <c r="AZ45">
        <v>134.2177734375</v>
      </c>
      <c r="BA45">
        <v>356.64334106445312</v>
      </c>
      <c r="BB45">
        <v>795.1378173828125</v>
      </c>
    </row>
    <row r="46" spans="1:54" customFormat="1" ht="15">
      <c r="A46">
        <v>44</v>
      </c>
      <c r="B46">
        <v>2166342</v>
      </c>
      <c r="C46">
        <v>41100</v>
      </c>
      <c r="D46">
        <v>5.1000001840293407E-3</v>
      </c>
      <c r="E46">
        <v>41620</v>
      </c>
      <c r="F46">
        <v>9967</v>
      </c>
      <c r="G46">
        <v>0.24045355603996896</v>
      </c>
      <c r="H46">
        <v>6.7343682050704956E-2</v>
      </c>
      <c r="I46">
        <v>1.9238477572798729E-2</v>
      </c>
      <c r="J46">
        <v>0.10596569627523422</v>
      </c>
      <c r="K46">
        <v>4.2012769728899002E-2</v>
      </c>
      <c r="L46">
        <v>5.8929333463311195E-3</v>
      </c>
      <c r="M46">
        <v>0</v>
      </c>
      <c r="N46">
        <v>0.12184355407953262</v>
      </c>
      <c r="O46">
        <v>41652</v>
      </c>
      <c r="P46">
        <v>27571</v>
      </c>
      <c r="Q46">
        <v>88</v>
      </c>
      <c r="R46">
        <v>131</v>
      </c>
      <c r="S46">
        <v>111308</v>
      </c>
      <c r="T46">
        <v>113773</v>
      </c>
      <c r="U46">
        <v>625</v>
      </c>
      <c r="V46">
        <v>0</v>
      </c>
      <c r="W46">
        <v>0</v>
      </c>
      <c r="X46">
        <v>0</v>
      </c>
      <c r="Y46">
        <v>0</v>
      </c>
      <c r="Z46">
        <v>0</v>
      </c>
      <c r="AA46">
        <v>0</v>
      </c>
      <c r="AB46">
        <v>0</v>
      </c>
      <c r="AC46">
        <v>0</v>
      </c>
      <c r="AD46">
        <v>0</v>
      </c>
      <c r="AE46">
        <v>28444</v>
      </c>
      <c r="AF46">
        <v>15988</v>
      </c>
      <c r="AG46">
        <v>6</v>
      </c>
      <c r="AH46">
        <v>0</v>
      </c>
      <c r="AI46">
        <v>0</v>
      </c>
      <c r="AJ46">
        <v>0</v>
      </c>
      <c r="AK46">
        <v>0</v>
      </c>
      <c r="AL46">
        <v>0</v>
      </c>
      <c r="AM46">
        <v>0</v>
      </c>
      <c r="AN46">
        <v>0</v>
      </c>
      <c r="AO46">
        <v>0</v>
      </c>
      <c r="AP46">
        <v>0</v>
      </c>
      <c r="AQ46">
        <v>0</v>
      </c>
      <c r="AR46">
        <v>278</v>
      </c>
      <c r="AS46">
        <v>1</v>
      </c>
      <c r="AT46">
        <v>37813</v>
      </c>
      <c r="AU46">
        <v>0.10599999874830246</v>
      </c>
      <c r="AV46">
        <v>0</v>
      </c>
      <c r="AW46">
        <v>35752</v>
      </c>
      <c r="AX46">
        <v>202</v>
      </c>
      <c r="AY46">
        <v>623.88836669921875</v>
      </c>
      <c r="AZ46">
        <v>122.92533874511719</v>
      </c>
      <c r="BA46">
        <v>326.54812622070312</v>
      </c>
      <c r="BB46">
        <v>791.19390869140625</v>
      </c>
    </row>
    <row r="47" spans="1:54" customFormat="1" ht="15">
      <c r="A47">
        <v>45</v>
      </c>
      <c r="B47">
        <v>2166901</v>
      </c>
      <c r="C47">
        <v>42100</v>
      </c>
      <c r="D47">
        <v>5.2200001664459705E-3</v>
      </c>
      <c r="E47">
        <v>42618</v>
      </c>
      <c r="F47">
        <v>10314</v>
      </c>
      <c r="G47">
        <v>0.24160787675254081</v>
      </c>
      <c r="H47">
        <v>6.7045047879219055E-2</v>
      </c>
      <c r="I47">
        <v>1.9224409013986588E-2</v>
      </c>
      <c r="J47">
        <v>0.10572913289070129</v>
      </c>
      <c r="K47">
        <v>4.3527856469154358E-2</v>
      </c>
      <c r="L47">
        <v>6.0814325697720051E-3</v>
      </c>
      <c r="M47">
        <v>0</v>
      </c>
      <c r="N47">
        <v>0.12363313138484955</v>
      </c>
      <c r="O47">
        <v>42657</v>
      </c>
      <c r="P47">
        <v>28222</v>
      </c>
      <c r="Q47">
        <v>105</v>
      </c>
      <c r="R47">
        <v>208</v>
      </c>
      <c r="S47">
        <v>114355</v>
      </c>
      <c r="T47">
        <v>116210</v>
      </c>
      <c r="U47">
        <v>173</v>
      </c>
      <c r="V47">
        <v>0</v>
      </c>
      <c r="W47">
        <v>0</v>
      </c>
      <c r="X47">
        <v>0</v>
      </c>
      <c r="Y47">
        <v>0</v>
      </c>
      <c r="Z47">
        <v>0</v>
      </c>
      <c r="AA47">
        <v>0</v>
      </c>
      <c r="AB47">
        <v>0</v>
      </c>
      <c r="AC47">
        <v>0</v>
      </c>
      <c r="AD47">
        <v>0</v>
      </c>
      <c r="AE47">
        <v>29428</v>
      </c>
      <c r="AF47">
        <v>16859</v>
      </c>
      <c r="AG47">
        <v>97</v>
      </c>
      <c r="AH47">
        <v>51</v>
      </c>
      <c r="AI47">
        <v>38</v>
      </c>
      <c r="AJ47">
        <v>30</v>
      </c>
      <c r="AK47">
        <v>20</v>
      </c>
      <c r="AL47">
        <v>12</v>
      </c>
      <c r="AM47">
        <v>0</v>
      </c>
      <c r="AN47">
        <v>0</v>
      </c>
      <c r="AO47">
        <v>0</v>
      </c>
      <c r="AP47">
        <v>0</v>
      </c>
      <c r="AQ47">
        <v>0</v>
      </c>
      <c r="AR47">
        <v>273</v>
      </c>
      <c r="AS47">
        <v>3</v>
      </c>
      <c r="AT47">
        <v>38790</v>
      </c>
      <c r="AU47">
        <v>0.10899999737739563</v>
      </c>
      <c r="AV47">
        <v>0</v>
      </c>
      <c r="AW47">
        <v>35936</v>
      </c>
      <c r="AX47">
        <v>187</v>
      </c>
      <c r="AY47">
        <v>615.017333984375</v>
      </c>
      <c r="AZ47">
        <v>112.13655853271484</v>
      </c>
      <c r="BA47">
        <v>295.92135620117188</v>
      </c>
      <c r="BB47">
        <v>776.65081787109375</v>
      </c>
    </row>
    <row r="48" spans="1:54" customFormat="1" ht="15">
      <c r="A48">
        <v>46</v>
      </c>
      <c r="B48">
        <v>2167230</v>
      </c>
      <c r="C48">
        <v>43100</v>
      </c>
      <c r="D48">
        <v>5.350000225007534E-3</v>
      </c>
      <c r="E48">
        <v>43654</v>
      </c>
      <c r="F48">
        <v>10614</v>
      </c>
      <c r="G48">
        <v>0.24263363758606607</v>
      </c>
      <c r="H48">
        <v>6.6749110817909241E-2</v>
      </c>
      <c r="I48">
        <v>1.9415233284235001E-2</v>
      </c>
      <c r="J48">
        <v>0.10529842227697372</v>
      </c>
      <c r="K48">
        <v>4.4944170862436295E-2</v>
      </c>
      <c r="L48">
        <v>6.226696539670229E-3</v>
      </c>
      <c r="M48">
        <v>0</v>
      </c>
      <c r="N48">
        <v>0.12540382146835327</v>
      </c>
      <c r="O48">
        <v>43667</v>
      </c>
      <c r="P48">
        <v>28874</v>
      </c>
      <c r="Q48">
        <v>34</v>
      </c>
      <c r="R48">
        <v>259</v>
      </c>
      <c r="S48">
        <v>118964</v>
      </c>
      <c r="T48">
        <v>121220</v>
      </c>
      <c r="U48">
        <v>1470</v>
      </c>
      <c r="V48">
        <v>0</v>
      </c>
      <c r="W48">
        <v>0</v>
      </c>
      <c r="X48">
        <v>0</v>
      </c>
      <c r="Y48">
        <v>0</v>
      </c>
      <c r="Z48">
        <v>0</v>
      </c>
      <c r="AA48">
        <v>0</v>
      </c>
      <c r="AB48">
        <v>0</v>
      </c>
      <c r="AC48">
        <v>0</v>
      </c>
      <c r="AD48">
        <v>0</v>
      </c>
      <c r="AE48">
        <v>30179</v>
      </c>
      <c r="AF48">
        <v>17608</v>
      </c>
      <c r="AG48">
        <v>124</v>
      </c>
      <c r="AH48">
        <v>24</v>
      </c>
      <c r="AI48">
        <v>23</v>
      </c>
      <c r="AJ48">
        <v>22</v>
      </c>
      <c r="AK48">
        <v>20</v>
      </c>
      <c r="AL48">
        <v>18</v>
      </c>
      <c r="AM48">
        <v>6</v>
      </c>
      <c r="AN48">
        <v>0</v>
      </c>
      <c r="AO48">
        <v>0</v>
      </c>
      <c r="AP48">
        <v>0</v>
      </c>
      <c r="AQ48">
        <v>0</v>
      </c>
      <c r="AR48">
        <v>313</v>
      </c>
      <c r="AS48">
        <v>0</v>
      </c>
      <c r="AT48">
        <v>39696</v>
      </c>
      <c r="AU48">
        <v>0.10999999940395355</v>
      </c>
      <c r="AV48">
        <v>0</v>
      </c>
      <c r="AW48">
        <v>36871</v>
      </c>
      <c r="AX48">
        <v>162</v>
      </c>
      <c r="AY48">
        <v>605.640625</v>
      </c>
      <c r="AZ48">
        <v>98.447944641113281</v>
      </c>
      <c r="BA48">
        <v>259.98892211914062</v>
      </c>
      <c r="BB48">
        <v>760.31329345703125</v>
      </c>
    </row>
    <row r="49" spans="1:54" customFormat="1" ht="15">
      <c r="A49">
        <v>47</v>
      </c>
      <c r="B49">
        <v>2167243</v>
      </c>
      <c r="C49">
        <v>44200</v>
      </c>
      <c r="D49">
        <v>5.4799998179078102E-3</v>
      </c>
      <c r="E49">
        <v>44734</v>
      </c>
      <c r="F49">
        <v>10862</v>
      </c>
      <c r="G49">
        <v>0.24362454036054548</v>
      </c>
      <c r="H49">
        <v>6.6304907202720642E-2</v>
      </c>
      <c r="I49">
        <v>1.9553519785404205E-2</v>
      </c>
      <c r="J49">
        <v>0.10484841465950012</v>
      </c>
      <c r="K49">
        <v>4.6498104929924011E-2</v>
      </c>
      <c r="L49">
        <v>6.419595330953598E-3</v>
      </c>
      <c r="M49">
        <v>0</v>
      </c>
      <c r="N49">
        <v>0.12687261402606964</v>
      </c>
      <c r="O49">
        <v>44754</v>
      </c>
      <c r="P49">
        <v>28607</v>
      </c>
      <c r="Q49">
        <v>55</v>
      </c>
      <c r="R49">
        <v>290</v>
      </c>
      <c r="S49">
        <v>127590</v>
      </c>
      <c r="T49">
        <v>129296</v>
      </c>
      <c r="U49">
        <v>1302</v>
      </c>
      <c r="V49">
        <v>0</v>
      </c>
      <c r="W49">
        <v>0</v>
      </c>
      <c r="X49">
        <v>0</v>
      </c>
      <c r="Y49">
        <v>0</v>
      </c>
      <c r="Z49">
        <v>0</v>
      </c>
      <c r="AA49">
        <v>0</v>
      </c>
      <c r="AB49">
        <v>0</v>
      </c>
      <c r="AC49">
        <v>0</v>
      </c>
      <c r="AD49">
        <v>0</v>
      </c>
      <c r="AE49">
        <v>30019</v>
      </c>
      <c r="AF49">
        <v>18145</v>
      </c>
      <c r="AG49">
        <v>79</v>
      </c>
      <c r="AH49">
        <v>17</v>
      </c>
      <c r="AI49">
        <v>14</v>
      </c>
      <c r="AJ49">
        <v>12</v>
      </c>
      <c r="AK49">
        <v>8</v>
      </c>
      <c r="AL49">
        <v>0</v>
      </c>
      <c r="AM49">
        <v>0</v>
      </c>
      <c r="AN49">
        <v>0</v>
      </c>
      <c r="AO49">
        <v>0</v>
      </c>
      <c r="AP49">
        <v>0</v>
      </c>
      <c r="AQ49">
        <v>0</v>
      </c>
      <c r="AR49">
        <v>288</v>
      </c>
      <c r="AS49">
        <v>5</v>
      </c>
      <c r="AT49">
        <v>40594</v>
      </c>
      <c r="AU49">
        <v>0.10999999940395355</v>
      </c>
      <c r="AV49">
        <v>0</v>
      </c>
      <c r="AW49">
        <v>37384</v>
      </c>
      <c r="AX49">
        <v>139</v>
      </c>
      <c r="AY49">
        <v>597.1942138671875</v>
      </c>
      <c r="AZ49">
        <v>84.277938842773438</v>
      </c>
      <c r="BA49">
        <v>224.06187438964844</v>
      </c>
      <c r="BB49">
        <v>748.928466796875</v>
      </c>
    </row>
    <row r="50" spans="1:54" customFormat="1" ht="15">
      <c r="A50">
        <v>48</v>
      </c>
      <c r="B50">
        <v>2166321</v>
      </c>
      <c r="C50">
        <v>45300</v>
      </c>
      <c r="D50">
        <v>5.6199999526143074E-3</v>
      </c>
      <c r="E50">
        <v>45857</v>
      </c>
      <c r="F50">
        <v>11316</v>
      </c>
      <c r="G50">
        <v>0.24409225668162879</v>
      </c>
      <c r="H50">
        <v>6.5818220376968384E-2</v>
      </c>
      <c r="I50">
        <v>1.9895300269126892E-2</v>
      </c>
      <c r="J50">
        <v>0.10425522178411484</v>
      </c>
      <c r="K50">
        <v>4.7526661306619644E-2</v>
      </c>
      <c r="L50">
        <v>6.5968525595963001E-3</v>
      </c>
      <c r="M50">
        <v>0</v>
      </c>
      <c r="N50">
        <v>0.12789340317249298</v>
      </c>
      <c r="O50">
        <v>45876</v>
      </c>
      <c r="P50">
        <v>30769</v>
      </c>
      <c r="Q50">
        <v>51</v>
      </c>
      <c r="R50">
        <v>257</v>
      </c>
      <c r="S50">
        <v>127480</v>
      </c>
      <c r="T50">
        <v>129849</v>
      </c>
      <c r="U50">
        <v>2071</v>
      </c>
      <c r="V50">
        <v>0</v>
      </c>
      <c r="W50">
        <v>0</v>
      </c>
      <c r="X50">
        <v>0</v>
      </c>
      <c r="Y50">
        <v>0</v>
      </c>
      <c r="Z50">
        <v>0</v>
      </c>
      <c r="AA50">
        <v>0</v>
      </c>
      <c r="AB50">
        <v>0</v>
      </c>
      <c r="AC50">
        <v>0</v>
      </c>
      <c r="AD50">
        <v>0</v>
      </c>
      <c r="AE50">
        <v>32011</v>
      </c>
      <c r="AF50">
        <v>19428</v>
      </c>
      <c r="AG50">
        <v>82</v>
      </c>
      <c r="AH50">
        <v>11</v>
      </c>
      <c r="AI50">
        <v>11</v>
      </c>
      <c r="AJ50">
        <v>10</v>
      </c>
      <c r="AK50">
        <v>9</v>
      </c>
      <c r="AL50">
        <v>7</v>
      </c>
      <c r="AM50">
        <v>0</v>
      </c>
      <c r="AN50">
        <v>0</v>
      </c>
      <c r="AO50">
        <v>0</v>
      </c>
      <c r="AP50">
        <v>0</v>
      </c>
      <c r="AQ50">
        <v>0</v>
      </c>
      <c r="AR50">
        <v>355</v>
      </c>
      <c r="AS50">
        <v>5</v>
      </c>
      <c r="AT50">
        <v>42024</v>
      </c>
      <c r="AU50">
        <v>0.11100000143051147</v>
      </c>
      <c r="AV50">
        <v>0</v>
      </c>
      <c r="AW50">
        <v>37845</v>
      </c>
      <c r="AX50">
        <v>118</v>
      </c>
      <c r="AY50">
        <v>605.68206787109375</v>
      </c>
      <c r="AZ50">
        <v>74.735969543457031</v>
      </c>
      <c r="BA50">
        <v>194.21913146972656</v>
      </c>
      <c r="BB50">
        <v>758.13214111328125</v>
      </c>
    </row>
    <row r="51" spans="1:54" customFormat="1" ht="15">
      <c r="A51">
        <v>49</v>
      </c>
      <c r="B51">
        <v>2167074</v>
      </c>
      <c r="C51">
        <v>46400</v>
      </c>
      <c r="D51">
        <v>5.7500000111758709E-3</v>
      </c>
      <c r="E51">
        <v>46946</v>
      </c>
      <c r="F51">
        <v>11324</v>
      </c>
      <c r="G51">
        <v>0.24457143357553127</v>
      </c>
      <c r="H51">
        <v>6.5360419452190399E-2</v>
      </c>
      <c r="I51">
        <v>2.0253540948033333E-2</v>
      </c>
      <c r="J51">
        <v>0.10367508977651596</v>
      </c>
      <c r="K51">
        <v>4.8507347702980042E-2</v>
      </c>
      <c r="L51">
        <v>6.7750336602330208E-3</v>
      </c>
      <c r="M51">
        <v>0</v>
      </c>
      <c r="N51">
        <v>0.12846869230270386</v>
      </c>
      <c r="O51">
        <v>46956</v>
      </c>
      <c r="P51">
        <v>30394</v>
      </c>
      <c r="Q51">
        <v>26</v>
      </c>
      <c r="R51">
        <v>249</v>
      </c>
      <c r="S51">
        <v>145530</v>
      </c>
      <c r="T51">
        <v>146523</v>
      </c>
      <c r="U51">
        <v>1858</v>
      </c>
      <c r="V51">
        <v>47</v>
      </c>
      <c r="W51">
        <v>0</v>
      </c>
      <c r="X51">
        <v>0</v>
      </c>
      <c r="Y51">
        <v>0</v>
      </c>
      <c r="Z51">
        <v>0</v>
      </c>
      <c r="AA51">
        <v>0</v>
      </c>
      <c r="AB51">
        <v>0</v>
      </c>
      <c r="AC51">
        <v>0</v>
      </c>
      <c r="AD51">
        <v>0</v>
      </c>
      <c r="AE51">
        <v>31843</v>
      </c>
      <c r="AF51">
        <v>19293</v>
      </c>
      <c r="AG51">
        <v>94</v>
      </c>
      <c r="AH51">
        <v>57</v>
      </c>
      <c r="AI51">
        <v>39</v>
      </c>
      <c r="AJ51">
        <v>31</v>
      </c>
      <c r="AK51">
        <v>19</v>
      </c>
      <c r="AL51">
        <v>9</v>
      </c>
      <c r="AM51">
        <v>0</v>
      </c>
      <c r="AN51">
        <v>0</v>
      </c>
      <c r="AO51">
        <v>0</v>
      </c>
      <c r="AP51">
        <v>0</v>
      </c>
      <c r="AQ51">
        <v>0</v>
      </c>
      <c r="AR51">
        <v>486</v>
      </c>
      <c r="AS51">
        <v>42</v>
      </c>
      <c r="AT51">
        <v>41564</v>
      </c>
      <c r="AU51">
        <v>0.11100000143051147</v>
      </c>
      <c r="AV51">
        <v>0</v>
      </c>
      <c r="AW51">
        <v>38732</v>
      </c>
      <c r="AX51">
        <v>104</v>
      </c>
      <c r="AY51">
        <v>609.45391845703125</v>
      </c>
      <c r="AZ51">
        <v>66.663116455078125</v>
      </c>
      <c r="BA51">
        <v>164.73069763183594</v>
      </c>
      <c r="BB51">
        <v>759.570556640625</v>
      </c>
    </row>
    <row r="52" spans="1:54" customFormat="1" ht="15">
      <c r="A52">
        <v>50</v>
      </c>
      <c r="B52">
        <v>2166883</v>
      </c>
      <c r="C52">
        <v>47500</v>
      </c>
      <c r="D52">
        <v>5.8800000697374344E-3</v>
      </c>
      <c r="E52">
        <v>47995</v>
      </c>
      <c r="F52">
        <v>11898</v>
      </c>
      <c r="G52">
        <v>0.24641990699874455</v>
      </c>
      <c r="H52">
        <v>6.5008610486984253E-2</v>
      </c>
      <c r="I52">
        <v>2.0441379398107529E-2</v>
      </c>
      <c r="J52">
        <v>0.10395745933055878</v>
      </c>
      <c r="K52">
        <v>5.0115860998630524E-2</v>
      </c>
      <c r="L52">
        <v>6.8966001272201538E-3</v>
      </c>
      <c r="M52">
        <v>0</v>
      </c>
      <c r="N52">
        <v>0.12871028482913971</v>
      </c>
      <c r="O52">
        <v>47980</v>
      </c>
      <c r="P52">
        <v>31593</v>
      </c>
      <c r="Q52">
        <v>-42</v>
      </c>
      <c r="R52">
        <v>321</v>
      </c>
      <c r="S52">
        <v>142847</v>
      </c>
      <c r="T52">
        <v>144099</v>
      </c>
      <c r="U52">
        <v>2128</v>
      </c>
      <c r="V52">
        <v>0</v>
      </c>
      <c r="W52">
        <v>0</v>
      </c>
      <c r="X52">
        <v>0</v>
      </c>
      <c r="Y52">
        <v>0</v>
      </c>
      <c r="Z52">
        <v>0</v>
      </c>
      <c r="AA52">
        <v>0</v>
      </c>
      <c r="AB52">
        <v>0</v>
      </c>
      <c r="AC52">
        <v>0</v>
      </c>
      <c r="AD52">
        <v>0</v>
      </c>
      <c r="AE52">
        <v>33061</v>
      </c>
      <c r="AF52">
        <v>20725</v>
      </c>
      <c r="AG52">
        <v>127</v>
      </c>
      <c r="AH52">
        <v>59</v>
      </c>
      <c r="AI52">
        <v>22</v>
      </c>
      <c r="AJ52">
        <v>20</v>
      </c>
      <c r="AK52">
        <v>15</v>
      </c>
      <c r="AL52">
        <v>7</v>
      </c>
      <c r="AM52">
        <v>0</v>
      </c>
      <c r="AN52">
        <v>0</v>
      </c>
      <c r="AO52">
        <v>0</v>
      </c>
      <c r="AP52">
        <v>0</v>
      </c>
      <c r="AQ52">
        <v>0</v>
      </c>
      <c r="AR52">
        <v>411</v>
      </c>
      <c r="AS52">
        <v>15</v>
      </c>
      <c r="AT52">
        <v>44251</v>
      </c>
      <c r="AU52">
        <v>0.1120000034570694</v>
      </c>
      <c r="AV52">
        <v>0</v>
      </c>
      <c r="AW52">
        <v>39332</v>
      </c>
      <c r="AX52">
        <v>67</v>
      </c>
      <c r="AY52">
        <v>608.496826171875</v>
      </c>
      <c r="AZ52">
        <v>59.348060607910156</v>
      </c>
      <c r="BA52">
        <v>139.60165405273438</v>
      </c>
      <c r="BB52">
        <v>757.02703857421875</v>
      </c>
    </row>
    <row r="53" spans="1:54" customFormat="1" ht="15">
      <c r="A53">
        <v>51</v>
      </c>
      <c r="B53">
        <v>2167701</v>
      </c>
      <c r="C53">
        <v>48600</v>
      </c>
      <c r="D53">
        <v>6.0200002044439316E-3</v>
      </c>
      <c r="E53">
        <v>49111</v>
      </c>
      <c r="F53">
        <v>12168</v>
      </c>
      <c r="G53">
        <v>0.2474506989587246</v>
      </c>
      <c r="H53">
        <v>6.4828343689441681E-2</v>
      </c>
      <c r="I53">
        <v>2.0791929215192795E-2</v>
      </c>
      <c r="J53">
        <v>0.10339955240488052</v>
      </c>
      <c r="K53">
        <v>5.1443520933389664E-2</v>
      </c>
      <c r="L53">
        <v>6.9873523898422718E-3</v>
      </c>
      <c r="M53">
        <v>0</v>
      </c>
      <c r="N53">
        <v>0.12878729403018951</v>
      </c>
      <c r="O53">
        <v>49153</v>
      </c>
      <c r="P53">
        <v>32137</v>
      </c>
      <c r="Q53">
        <v>114</v>
      </c>
      <c r="R53">
        <v>322</v>
      </c>
      <c r="S53">
        <v>147845</v>
      </c>
      <c r="T53">
        <v>149066</v>
      </c>
      <c r="U53">
        <v>3632</v>
      </c>
      <c r="V53">
        <v>0</v>
      </c>
      <c r="W53">
        <v>0</v>
      </c>
      <c r="X53">
        <v>0</v>
      </c>
      <c r="Y53">
        <v>0</v>
      </c>
      <c r="Z53">
        <v>0</v>
      </c>
      <c r="AA53">
        <v>0</v>
      </c>
      <c r="AB53">
        <v>0</v>
      </c>
      <c r="AC53">
        <v>0</v>
      </c>
      <c r="AD53">
        <v>0</v>
      </c>
      <c r="AE53">
        <v>33802</v>
      </c>
      <c r="AF53">
        <v>21388</v>
      </c>
      <c r="AG53">
        <v>93</v>
      </c>
      <c r="AH53">
        <v>37</v>
      </c>
      <c r="AI53">
        <v>26</v>
      </c>
      <c r="AJ53">
        <v>20</v>
      </c>
      <c r="AK53">
        <v>9</v>
      </c>
      <c r="AL53">
        <v>8</v>
      </c>
      <c r="AM53">
        <v>4</v>
      </c>
      <c r="AN53">
        <v>0</v>
      </c>
      <c r="AO53">
        <v>0</v>
      </c>
      <c r="AP53">
        <v>0</v>
      </c>
      <c r="AQ53">
        <v>0</v>
      </c>
      <c r="AR53">
        <v>378</v>
      </c>
      <c r="AS53">
        <v>8</v>
      </c>
      <c r="AT53">
        <v>45092</v>
      </c>
      <c r="AU53">
        <v>0.11299999803304672</v>
      </c>
      <c r="AV53">
        <v>0</v>
      </c>
      <c r="AW53">
        <v>40046</v>
      </c>
      <c r="AX53">
        <v>68</v>
      </c>
      <c r="AY53">
        <v>610.40753173828125</v>
      </c>
      <c r="AZ53">
        <v>60.195083618164062</v>
      </c>
      <c r="BA53">
        <v>134.69265747070312</v>
      </c>
      <c r="BB53">
        <v>760.85284423828125</v>
      </c>
    </row>
    <row r="54" spans="1:54" customFormat="1" ht="15">
      <c r="A54">
        <v>52</v>
      </c>
      <c r="B54">
        <v>2166123</v>
      </c>
      <c r="C54">
        <v>49700</v>
      </c>
      <c r="D54">
        <v>6.1599998734891415E-3</v>
      </c>
      <c r="E54">
        <v>50261</v>
      </c>
      <c r="F54">
        <v>12483</v>
      </c>
      <c r="G54">
        <v>0.24841072805513301</v>
      </c>
      <c r="H54">
        <v>6.4820274710655212E-2</v>
      </c>
      <c r="I54">
        <v>2.0752403885126114E-2</v>
      </c>
      <c r="J54">
        <v>0.10315968841314316</v>
      </c>
      <c r="K54">
        <v>5.2674107253551483E-2</v>
      </c>
      <c r="L54">
        <v>7.004250306636095E-3</v>
      </c>
      <c r="M54">
        <v>0</v>
      </c>
      <c r="N54">
        <v>0.12887415289878845</v>
      </c>
      <c r="O54">
        <v>50312</v>
      </c>
      <c r="P54">
        <v>32365</v>
      </c>
      <c r="Q54">
        <v>138</v>
      </c>
      <c r="R54">
        <v>346</v>
      </c>
      <c r="S54">
        <v>155914</v>
      </c>
      <c r="T54">
        <v>157844</v>
      </c>
      <c r="U54">
        <v>2833</v>
      </c>
      <c r="V54">
        <v>0</v>
      </c>
      <c r="W54">
        <v>0</v>
      </c>
      <c r="X54">
        <v>0</v>
      </c>
      <c r="Y54">
        <v>0</v>
      </c>
      <c r="Z54">
        <v>0</v>
      </c>
      <c r="AA54">
        <v>0</v>
      </c>
      <c r="AB54">
        <v>0</v>
      </c>
      <c r="AC54">
        <v>0</v>
      </c>
      <c r="AD54">
        <v>0</v>
      </c>
      <c r="AE54">
        <v>33986</v>
      </c>
      <c r="AF54">
        <v>21755</v>
      </c>
      <c r="AG54">
        <v>120</v>
      </c>
      <c r="AH54">
        <v>2</v>
      </c>
      <c r="AI54">
        <v>0</v>
      </c>
      <c r="AJ54">
        <v>0</v>
      </c>
      <c r="AK54">
        <v>0</v>
      </c>
      <c r="AL54">
        <v>0</v>
      </c>
      <c r="AM54">
        <v>0</v>
      </c>
      <c r="AN54">
        <v>0</v>
      </c>
      <c r="AO54">
        <v>0</v>
      </c>
      <c r="AP54">
        <v>0</v>
      </c>
      <c r="AQ54">
        <v>0</v>
      </c>
      <c r="AR54">
        <v>434</v>
      </c>
      <c r="AS54">
        <v>6</v>
      </c>
      <c r="AT54">
        <v>45444</v>
      </c>
      <c r="AU54">
        <v>0.11100000143051147</v>
      </c>
      <c r="AV54">
        <v>0</v>
      </c>
      <c r="AW54">
        <v>41029</v>
      </c>
      <c r="AX54">
        <v>75</v>
      </c>
      <c r="AY54">
        <v>613.7352294921875</v>
      </c>
      <c r="AZ54">
        <v>61.950790405273438</v>
      </c>
      <c r="BA54">
        <v>133.68373107910156</v>
      </c>
      <c r="BB54">
        <v>766.67474365234375</v>
      </c>
    </row>
    <row r="55" spans="1:54" customFormat="1" ht="15">
      <c r="A55">
        <v>53</v>
      </c>
      <c r="B55">
        <v>2167433</v>
      </c>
      <c r="C55">
        <v>50900</v>
      </c>
      <c r="D55">
        <v>6.3000000081956387E-3</v>
      </c>
      <c r="E55">
        <v>51441</v>
      </c>
      <c r="F55">
        <v>12856</v>
      </c>
      <c r="G55">
        <v>0.24972220452587796</v>
      </c>
      <c r="H55">
        <v>6.4765281975269318E-2</v>
      </c>
      <c r="I55">
        <v>2.0082676783204079E-2</v>
      </c>
      <c r="J55">
        <v>0.10374357551336288</v>
      </c>
      <c r="K55">
        <v>5.4114077240228653E-2</v>
      </c>
      <c r="L55">
        <v>7.0165940560400486E-3</v>
      </c>
      <c r="M55">
        <v>0</v>
      </c>
      <c r="N55">
        <v>0.12909306585788727</v>
      </c>
      <c r="O55">
        <v>51473</v>
      </c>
      <c r="P55">
        <v>34259</v>
      </c>
      <c r="Q55">
        <v>86</v>
      </c>
      <c r="R55">
        <v>259</v>
      </c>
      <c r="S55">
        <v>160592</v>
      </c>
      <c r="T55">
        <v>162204</v>
      </c>
      <c r="U55">
        <v>4123</v>
      </c>
      <c r="V55">
        <v>0</v>
      </c>
      <c r="W55">
        <v>0</v>
      </c>
      <c r="X55">
        <v>0</v>
      </c>
      <c r="Y55">
        <v>0</v>
      </c>
      <c r="Z55">
        <v>0</v>
      </c>
      <c r="AA55">
        <v>0</v>
      </c>
      <c r="AB55">
        <v>0</v>
      </c>
      <c r="AC55">
        <v>0</v>
      </c>
      <c r="AD55">
        <v>0</v>
      </c>
      <c r="AE55">
        <v>35779</v>
      </c>
      <c r="AF55">
        <v>23122</v>
      </c>
      <c r="AG55">
        <v>331</v>
      </c>
      <c r="AH55">
        <v>149</v>
      </c>
      <c r="AI55">
        <v>34</v>
      </c>
      <c r="AJ55">
        <v>30</v>
      </c>
      <c r="AK55">
        <v>19</v>
      </c>
      <c r="AL55">
        <v>0</v>
      </c>
      <c r="AM55">
        <v>0</v>
      </c>
      <c r="AN55">
        <v>0</v>
      </c>
      <c r="AO55">
        <v>0</v>
      </c>
      <c r="AP55">
        <v>0</v>
      </c>
      <c r="AQ55">
        <v>0</v>
      </c>
      <c r="AR55">
        <v>488</v>
      </c>
      <c r="AS55">
        <v>9</v>
      </c>
      <c r="AT55">
        <v>47709</v>
      </c>
      <c r="AU55">
        <v>0.11500000208616257</v>
      </c>
      <c r="AV55">
        <v>0</v>
      </c>
      <c r="AW55">
        <v>41977</v>
      </c>
      <c r="AX55">
        <v>72</v>
      </c>
      <c r="AY55">
        <v>617.9046630859375</v>
      </c>
      <c r="AZ55">
        <v>57.463203430175781</v>
      </c>
      <c r="BA55">
        <v>120.61106872558594</v>
      </c>
      <c r="BB55">
        <v>769.0340576171875</v>
      </c>
    </row>
    <row r="56" spans="1:54" customFormat="1" ht="15">
      <c r="A56">
        <v>54</v>
      </c>
      <c r="B56">
        <v>2167678</v>
      </c>
      <c r="C56">
        <v>52100</v>
      </c>
      <c r="D56">
        <v>6.4500002190470695E-3</v>
      </c>
      <c r="E56">
        <v>52646</v>
      </c>
      <c r="F56">
        <v>13159</v>
      </c>
      <c r="G56">
        <v>0.25216002959084299</v>
      </c>
      <c r="H56">
        <v>6.4639247953891754E-2</v>
      </c>
      <c r="I56">
        <v>1.9904952496290207E-2</v>
      </c>
      <c r="J56">
        <v>0.10431412607431412</v>
      </c>
      <c r="K56">
        <v>5.625351145863533E-2</v>
      </c>
      <c r="L56">
        <v>7.0481905713677406E-3</v>
      </c>
      <c r="M56">
        <v>0</v>
      </c>
      <c r="N56">
        <v>0.12946097552776337</v>
      </c>
      <c r="O56">
        <v>52655</v>
      </c>
      <c r="P56">
        <v>34828</v>
      </c>
      <c r="Q56">
        <v>23</v>
      </c>
      <c r="R56">
        <v>356</v>
      </c>
      <c r="S56">
        <v>158754</v>
      </c>
      <c r="T56">
        <v>160442</v>
      </c>
      <c r="U56">
        <v>7585</v>
      </c>
      <c r="V56">
        <v>0</v>
      </c>
      <c r="W56">
        <v>0</v>
      </c>
      <c r="X56">
        <v>0</v>
      </c>
      <c r="Y56">
        <v>0</v>
      </c>
      <c r="Z56">
        <v>0</v>
      </c>
      <c r="AA56">
        <v>0</v>
      </c>
      <c r="AB56">
        <v>0</v>
      </c>
      <c r="AC56">
        <v>0</v>
      </c>
      <c r="AD56">
        <v>0</v>
      </c>
      <c r="AE56">
        <v>36513</v>
      </c>
      <c r="AF56">
        <v>23943</v>
      </c>
      <c r="AG56">
        <v>64</v>
      </c>
      <c r="AH56">
        <v>0</v>
      </c>
      <c r="AI56">
        <v>0</v>
      </c>
      <c r="AJ56">
        <v>0</v>
      </c>
      <c r="AK56">
        <v>0</v>
      </c>
      <c r="AL56">
        <v>0</v>
      </c>
      <c r="AM56">
        <v>0</v>
      </c>
      <c r="AN56">
        <v>0</v>
      </c>
      <c r="AO56">
        <v>0</v>
      </c>
      <c r="AP56">
        <v>0</v>
      </c>
      <c r="AQ56">
        <v>0</v>
      </c>
      <c r="AR56">
        <v>472</v>
      </c>
      <c r="AS56">
        <v>16</v>
      </c>
      <c r="AT56">
        <v>48808</v>
      </c>
      <c r="AU56">
        <v>0.11299999803304672</v>
      </c>
      <c r="AV56">
        <v>0</v>
      </c>
      <c r="AW56">
        <v>42510</v>
      </c>
      <c r="AX56">
        <v>44</v>
      </c>
      <c r="AY56">
        <v>611.4688720703125</v>
      </c>
      <c r="AZ56">
        <v>53.359676361083984</v>
      </c>
      <c r="BA56">
        <v>105.76280212402344</v>
      </c>
      <c r="BB56">
        <v>757.287353515625</v>
      </c>
    </row>
    <row r="57" spans="1:54" customFormat="1" ht="15">
      <c r="A57">
        <v>55</v>
      </c>
      <c r="B57">
        <v>2166939</v>
      </c>
      <c r="C57">
        <v>53200</v>
      </c>
      <c r="D57">
        <v>6.5899998880922794E-3</v>
      </c>
      <c r="E57">
        <v>53807</v>
      </c>
      <c r="F57">
        <v>13843</v>
      </c>
      <c r="G57">
        <v>0.25532029266592626</v>
      </c>
      <c r="H57">
        <v>6.4422108232975006E-2</v>
      </c>
      <c r="I57">
        <v>2.0076097920536995E-2</v>
      </c>
      <c r="J57">
        <v>0.10499341040849686</v>
      </c>
      <c r="K57">
        <v>5.8726932853460312E-2</v>
      </c>
      <c r="L57">
        <v>7.1017462760210037E-3</v>
      </c>
      <c r="M57">
        <v>0</v>
      </c>
      <c r="N57">
        <v>0.12987244129180908</v>
      </c>
      <c r="O57">
        <v>53841</v>
      </c>
      <c r="P57">
        <v>36103</v>
      </c>
      <c r="Q57">
        <v>93</v>
      </c>
      <c r="R57">
        <v>421</v>
      </c>
      <c r="S57">
        <v>167640</v>
      </c>
      <c r="T57">
        <v>170006</v>
      </c>
      <c r="U57">
        <v>5188</v>
      </c>
      <c r="V57">
        <v>0</v>
      </c>
      <c r="W57">
        <v>0</v>
      </c>
      <c r="X57">
        <v>0</v>
      </c>
      <c r="Y57">
        <v>0</v>
      </c>
      <c r="Z57">
        <v>0</v>
      </c>
      <c r="AA57">
        <v>0</v>
      </c>
      <c r="AB57">
        <v>0</v>
      </c>
      <c r="AC57">
        <v>0</v>
      </c>
      <c r="AD57">
        <v>0</v>
      </c>
      <c r="AE57">
        <v>38097</v>
      </c>
      <c r="AF57">
        <v>25277</v>
      </c>
      <c r="AG57">
        <v>332</v>
      </c>
      <c r="AH57">
        <v>97</v>
      </c>
      <c r="AI57">
        <v>42</v>
      </c>
      <c r="AJ57">
        <v>36</v>
      </c>
      <c r="AK57">
        <v>24</v>
      </c>
      <c r="AL57">
        <v>6</v>
      </c>
      <c r="AM57">
        <v>0</v>
      </c>
      <c r="AN57">
        <v>0</v>
      </c>
      <c r="AO57">
        <v>0</v>
      </c>
      <c r="AP57">
        <v>0</v>
      </c>
      <c r="AQ57">
        <v>0</v>
      </c>
      <c r="AR57">
        <v>467</v>
      </c>
      <c r="AS57">
        <v>11</v>
      </c>
      <c r="AT57">
        <v>50010</v>
      </c>
      <c r="AU57">
        <v>0.11800000071525574</v>
      </c>
      <c r="AV57">
        <v>1.0000000474974513E-3</v>
      </c>
      <c r="AW57">
        <v>43128</v>
      </c>
      <c r="AX57">
        <v>48</v>
      </c>
      <c r="AY57">
        <v>617.30291748046875</v>
      </c>
      <c r="AZ57">
        <v>51.900886535644531</v>
      </c>
      <c r="BA57">
        <v>98.280708312988281</v>
      </c>
      <c r="BB57">
        <v>763.64154052734375</v>
      </c>
    </row>
    <row r="58" spans="1:54" customFormat="1" ht="15">
      <c r="A58">
        <v>56</v>
      </c>
      <c r="B58">
        <v>2166343</v>
      </c>
      <c r="C58">
        <v>54400</v>
      </c>
      <c r="D58">
        <v>6.7400000989437103E-3</v>
      </c>
      <c r="E58">
        <v>55056</v>
      </c>
      <c r="F58">
        <v>14156</v>
      </c>
      <c r="G58">
        <v>0.2573999702812777</v>
      </c>
      <c r="H58">
        <v>6.4107701182365417E-2</v>
      </c>
      <c r="I58">
        <v>2.0016094669699669E-2</v>
      </c>
      <c r="J58">
        <v>0.10614423453807831</v>
      </c>
      <c r="K58">
        <v>6.0044229030609131E-2</v>
      </c>
      <c r="L58">
        <v>7.0877107791602612E-3</v>
      </c>
      <c r="M58">
        <v>0</v>
      </c>
      <c r="N58">
        <v>0.13014067709445953</v>
      </c>
      <c r="O58">
        <v>55040</v>
      </c>
      <c r="P58">
        <v>37443</v>
      </c>
      <c r="Q58">
        <v>-42</v>
      </c>
      <c r="R58">
        <v>350</v>
      </c>
      <c r="S58">
        <v>170194</v>
      </c>
      <c r="T58">
        <v>172251</v>
      </c>
      <c r="U58">
        <v>4692</v>
      </c>
      <c r="V58">
        <v>0</v>
      </c>
      <c r="W58">
        <v>0</v>
      </c>
      <c r="X58">
        <v>0</v>
      </c>
      <c r="Y58">
        <v>0</v>
      </c>
      <c r="Z58">
        <v>0</v>
      </c>
      <c r="AA58">
        <v>0</v>
      </c>
      <c r="AB58">
        <v>0</v>
      </c>
      <c r="AC58">
        <v>0</v>
      </c>
      <c r="AD58">
        <v>0</v>
      </c>
      <c r="AE58">
        <v>39032</v>
      </c>
      <c r="AF58">
        <v>26317</v>
      </c>
      <c r="AG58">
        <v>361</v>
      </c>
      <c r="AH58">
        <v>71</v>
      </c>
      <c r="AI58">
        <v>8</v>
      </c>
      <c r="AJ58">
        <v>6</v>
      </c>
      <c r="AK58">
        <v>2</v>
      </c>
      <c r="AL58">
        <v>0</v>
      </c>
      <c r="AM58">
        <v>0</v>
      </c>
      <c r="AN58">
        <v>0</v>
      </c>
      <c r="AO58">
        <v>0</v>
      </c>
      <c r="AP58">
        <v>0</v>
      </c>
      <c r="AQ58">
        <v>0</v>
      </c>
      <c r="AR58">
        <v>517</v>
      </c>
      <c r="AS58">
        <v>6</v>
      </c>
      <c r="AT58">
        <v>51867</v>
      </c>
      <c r="AU58">
        <v>0.11999999731779099</v>
      </c>
      <c r="AV58">
        <v>1.0000000474974513E-3</v>
      </c>
      <c r="AW58">
        <v>43429</v>
      </c>
      <c r="AX58">
        <v>42</v>
      </c>
      <c r="AY58">
        <v>629.24713134765625</v>
      </c>
      <c r="AZ58">
        <v>49.177963256835938</v>
      </c>
      <c r="BA58">
        <v>89.155181884765625</v>
      </c>
      <c r="BB58">
        <v>779.30279541015625</v>
      </c>
    </row>
    <row r="59" spans="1:54" customFormat="1" ht="15">
      <c r="A59">
        <v>57</v>
      </c>
      <c r="B59">
        <v>2166952</v>
      </c>
      <c r="C59">
        <v>55700</v>
      </c>
      <c r="D59">
        <v>6.8999999202787876E-3</v>
      </c>
      <c r="E59">
        <v>56349</v>
      </c>
      <c r="F59">
        <v>14674</v>
      </c>
      <c r="G59">
        <v>0.2585172585646851</v>
      </c>
      <c r="H59">
        <v>6.3672102987766266E-2</v>
      </c>
      <c r="I59">
        <v>2.0136917009949684E-2</v>
      </c>
      <c r="J59">
        <v>0.10663207620382309</v>
      </c>
      <c r="K59">
        <v>6.0980331152677536E-2</v>
      </c>
      <c r="L59">
        <v>7.0958305150270462E-3</v>
      </c>
      <c r="M59">
        <v>0</v>
      </c>
      <c r="N59">
        <v>0.13008058071136475</v>
      </c>
      <c r="O59">
        <v>56366</v>
      </c>
      <c r="P59">
        <v>38431</v>
      </c>
      <c r="Q59">
        <v>46</v>
      </c>
      <c r="R59">
        <v>300</v>
      </c>
      <c r="S59">
        <v>163395</v>
      </c>
      <c r="T59">
        <v>165580</v>
      </c>
      <c r="U59">
        <v>2837</v>
      </c>
      <c r="V59">
        <v>0</v>
      </c>
      <c r="W59">
        <v>0</v>
      </c>
      <c r="X59">
        <v>0</v>
      </c>
      <c r="Y59">
        <v>0</v>
      </c>
      <c r="Z59">
        <v>0</v>
      </c>
      <c r="AA59">
        <v>0</v>
      </c>
      <c r="AB59">
        <v>0</v>
      </c>
      <c r="AC59">
        <v>0</v>
      </c>
      <c r="AD59">
        <v>0</v>
      </c>
      <c r="AE59">
        <v>40002</v>
      </c>
      <c r="AF59">
        <v>27210</v>
      </c>
      <c r="AG59">
        <v>275</v>
      </c>
      <c r="AH59">
        <v>85</v>
      </c>
      <c r="AI59">
        <v>59</v>
      </c>
      <c r="AJ59">
        <v>46</v>
      </c>
      <c r="AK59">
        <v>30</v>
      </c>
      <c r="AL59">
        <v>9</v>
      </c>
      <c r="AM59">
        <v>0</v>
      </c>
      <c r="AN59">
        <v>0</v>
      </c>
      <c r="AO59">
        <v>0</v>
      </c>
      <c r="AP59">
        <v>0</v>
      </c>
      <c r="AQ59">
        <v>0</v>
      </c>
      <c r="AR59">
        <v>655</v>
      </c>
      <c r="AS59">
        <v>26</v>
      </c>
      <c r="AT59">
        <v>54059</v>
      </c>
      <c r="AU59">
        <v>0.12099999934434891</v>
      </c>
      <c r="AV59">
        <v>1.0000000474974513E-3</v>
      </c>
      <c r="AW59">
        <v>45025</v>
      </c>
      <c r="AX59">
        <v>34</v>
      </c>
      <c r="AY59">
        <v>626.0421142578125</v>
      </c>
      <c r="AZ59">
        <v>43.220176696777344</v>
      </c>
      <c r="BA59">
        <v>74.810043334960938</v>
      </c>
      <c r="BB59">
        <v>778.861328125</v>
      </c>
    </row>
    <row r="60" spans="1:54" customFormat="1" ht="15">
      <c r="A60">
        <v>58</v>
      </c>
      <c r="B60">
        <v>2166140</v>
      </c>
      <c r="C60">
        <v>57000</v>
      </c>
      <c r="D60">
        <v>7.0500001311302185E-3</v>
      </c>
      <c r="E60">
        <v>57569</v>
      </c>
      <c r="F60">
        <v>14846</v>
      </c>
      <c r="G60">
        <v>0.25881102188644184</v>
      </c>
      <c r="H60">
        <v>6.2712676823139191E-2</v>
      </c>
      <c r="I60">
        <v>2.0432122051715851E-2</v>
      </c>
      <c r="J60">
        <v>0.10608747601509094</v>
      </c>
      <c r="K60">
        <v>6.2210030853748322E-2</v>
      </c>
      <c r="L60">
        <v>7.3687098920345306E-3</v>
      </c>
      <c r="M60">
        <v>0</v>
      </c>
      <c r="N60">
        <v>0.12958729267120361</v>
      </c>
      <c r="O60">
        <v>57585</v>
      </c>
      <c r="P60">
        <v>38419</v>
      </c>
      <c r="Q60">
        <v>43</v>
      </c>
      <c r="R60">
        <v>314</v>
      </c>
      <c r="S60">
        <v>185710</v>
      </c>
      <c r="T60">
        <v>186703</v>
      </c>
      <c r="U60">
        <v>11330</v>
      </c>
      <c r="V60">
        <v>0</v>
      </c>
      <c r="W60">
        <v>0</v>
      </c>
      <c r="X60">
        <v>0</v>
      </c>
      <c r="Y60">
        <v>0</v>
      </c>
      <c r="Z60">
        <v>0</v>
      </c>
      <c r="AA60">
        <v>0</v>
      </c>
      <c r="AB60">
        <v>0</v>
      </c>
      <c r="AC60">
        <v>0</v>
      </c>
      <c r="AD60">
        <v>0</v>
      </c>
      <c r="AE60">
        <v>40432</v>
      </c>
      <c r="AF60">
        <v>27860</v>
      </c>
      <c r="AG60">
        <v>212</v>
      </c>
      <c r="AH60">
        <v>38</v>
      </c>
      <c r="AI60">
        <v>33</v>
      </c>
      <c r="AJ60">
        <v>30</v>
      </c>
      <c r="AK60">
        <v>23</v>
      </c>
      <c r="AL60">
        <v>9</v>
      </c>
      <c r="AM60">
        <v>0</v>
      </c>
      <c r="AN60">
        <v>0</v>
      </c>
      <c r="AO60">
        <v>0</v>
      </c>
      <c r="AP60">
        <v>0</v>
      </c>
      <c r="AQ60">
        <v>0</v>
      </c>
      <c r="AR60">
        <v>518</v>
      </c>
      <c r="AS60">
        <v>1</v>
      </c>
      <c r="AT60">
        <v>54857</v>
      </c>
      <c r="AU60">
        <v>0.11999999731779099</v>
      </c>
      <c r="AV60">
        <v>1.0000000474974513E-3</v>
      </c>
      <c r="AW60">
        <v>45472</v>
      </c>
      <c r="AX60">
        <v>22</v>
      </c>
      <c r="AY60">
        <v>618.318115234375</v>
      </c>
      <c r="AZ60">
        <v>35.473964691162109</v>
      </c>
      <c r="BA60">
        <v>58.64532470703125</v>
      </c>
      <c r="BB60">
        <v>770.2242431640625</v>
      </c>
    </row>
    <row r="61" spans="1:54" customFormat="1" ht="15">
      <c r="A61">
        <v>59</v>
      </c>
      <c r="B61">
        <v>2167966</v>
      </c>
      <c r="C61">
        <v>58200</v>
      </c>
      <c r="D61">
        <v>7.2200000286102295E-3</v>
      </c>
      <c r="E61">
        <v>58873</v>
      </c>
      <c r="F61">
        <v>15334</v>
      </c>
      <c r="G61">
        <v>0.25943154838439614</v>
      </c>
      <c r="H61">
        <v>6.1351772397756577E-2</v>
      </c>
      <c r="I61">
        <v>2.0545529201626778E-2</v>
      </c>
      <c r="J61">
        <v>0.10608217120170593</v>
      </c>
      <c r="K61">
        <v>6.3862577080726624E-2</v>
      </c>
      <c r="L61">
        <v>7.5895050540566444E-3</v>
      </c>
      <c r="M61">
        <v>0</v>
      </c>
      <c r="N61">
        <v>0.12866891920566559</v>
      </c>
      <c r="O61">
        <v>59038</v>
      </c>
      <c r="P61">
        <v>39016</v>
      </c>
      <c r="Q61">
        <v>450</v>
      </c>
      <c r="R61">
        <v>527</v>
      </c>
      <c r="S61">
        <v>184552</v>
      </c>
      <c r="T61">
        <v>185727</v>
      </c>
      <c r="U61">
        <v>8096</v>
      </c>
      <c r="V61">
        <v>1</v>
      </c>
      <c r="W61">
        <v>0</v>
      </c>
      <c r="X61">
        <v>0</v>
      </c>
      <c r="Y61">
        <v>0</v>
      </c>
      <c r="Z61">
        <v>0</v>
      </c>
      <c r="AA61">
        <v>0</v>
      </c>
      <c r="AB61">
        <v>0</v>
      </c>
      <c r="AC61">
        <v>0</v>
      </c>
      <c r="AD61">
        <v>0</v>
      </c>
      <c r="AE61">
        <v>41615</v>
      </c>
      <c r="AF61">
        <v>29084</v>
      </c>
      <c r="AG61">
        <v>312</v>
      </c>
      <c r="AH61">
        <v>0</v>
      </c>
      <c r="AI61">
        <v>0</v>
      </c>
      <c r="AJ61">
        <v>0</v>
      </c>
      <c r="AK61">
        <v>0</v>
      </c>
      <c r="AL61">
        <v>0</v>
      </c>
      <c r="AM61">
        <v>0</v>
      </c>
      <c r="AN61">
        <v>0</v>
      </c>
      <c r="AO61">
        <v>0</v>
      </c>
      <c r="AP61">
        <v>0</v>
      </c>
      <c r="AQ61">
        <v>0</v>
      </c>
      <c r="AR61">
        <v>654</v>
      </c>
      <c r="AS61">
        <v>8</v>
      </c>
      <c r="AT61">
        <v>55779</v>
      </c>
      <c r="AU61">
        <v>0.125</v>
      </c>
      <c r="AV61">
        <v>2.0000000949949026E-3</v>
      </c>
      <c r="AW61">
        <v>46313</v>
      </c>
      <c r="AX61">
        <v>12</v>
      </c>
      <c r="AY61">
        <v>620.40643310546875</v>
      </c>
      <c r="AZ61">
        <v>31.035720825195312</v>
      </c>
      <c r="BA61">
        <v>50.64703369140625</v>
      </c>
      <c r="BB61">
        <v>769.62078857421875</v>
      </c>
    </row>
    <row r="62" spans="1:54" customFormat="1" ht="15">
      <c r="A62">
        <v>60</v>
      </c>
      <c r="B62">
        <v>2166784</v>
      </c>
      <c r="C62">
        <v>59500</v>
      </c>
      <c r="D62">
        <v>7.3799998499453068E-3</v>
      </c>
      <c r="E62">
        <v>60213</v>
      </c>
      <c r="F62">
        <v>15662</v>
      </c>
      <c r="G62">
        <v>0.25946048239779157</v>
      </c>
      <c r="H62">
        <v>5.9626288712024689E-2</v>
      </c>
      <c r="I62">
        <v>2.0542515441775322E-2</v>
      </c>
      <c r="J62">
        <v>0.10630375146865845</v>
      </c>
      <c r="K62">
        <v>6.5389774739742279E-2</v>
      </c>
      <c r="L62">
        <v>7.5981556437909603E-3</v>
      </c>
      <c r="M62">
        <v>0</v>
      </c>
      <c r="N62">
        <v>0.12742926180362701</v>
      </c>
      <c r="O62">
        <v>60241</v>
      </c>
      <c r="P62">
        <v>40743</v>
      </c>
      <c r="Q62">
        <v>76</v>
      </c>
      <c r="R62">
        <v>293</v>
      </c>
      <c r="S62">
        <v>185940</v>
      </c>
      <c r="T62">
        <v>187040</v>
      </c>
      <c r="U62">
        <v>7471</v>
      </c>
      <c r="V62">
        <v>0</v>
      </c>
      <c r="W62">
        <v>0</v>
      </c>
      <c r="X62">
        <v>0</v>
      </c>
      <c r="Y62">
        <v>0</v>
      </c>
      <c r="Z62">
        <v>0</v>
      </c>
      <c r="AA62">
        <v>0</v>
      </c>
      <c r="AB62">
        <v>0</v>
      </c>
      <c r="AC62">
        <v>0</v>
      </c>
      <c r="AD62">
        <v>0</v>
      </c>
      <c r="AE62">
        <v>42815</v>
      </c>
      <c r="AF62">
        <v>30369</v>
      </c>
      <c r="AG62">
        <v>680</v>
      </c>
      <c r="AH62">
        <v>89</v>
      </c>
      <c r="AI62">
        <v>29</v>
      </c>
      <c r="AJ62">
        <v>21</v>
      </c>
      <c r="AK62">
        <v>15</v>
      </c>
      <c r="AL62">
        <v>7</v>
      </c>
      <c r="AM62">
        <v>0</v>
      </c>
      <c r="AN62">
        <v>0</v>
      </c>
      <c r="AO62">
        <v>0</v>
      </c>
      <c r="AP62">
        <v>0</v>
      </c>
      <c r="AQ62">
        <v>0</v>
      </c>
      <c r="AR62">
        <v>584</v>
      </c>
      <c r="AS62">
        <v>8</v>
      </c>
      <c r="AT62">
        <v>57483</v>
      </c>
      <c r="AU62">
        <v>0.12700000405311584</v>
      </c>
      <c r="AV62">
        <v>2.0000000949949026E-3</v>
      </c>
      <c r="AW62">
        <v>46840</v>
      </c>
      <c r="AX62">
        <v>26</v>
      </c>
      <c r="AY62">
        <v>623.308349609375</v>
      </c>
      <c r="AZ62">
        <v>30.925737380981445</v>
      </c>
      <c r="BA62">
        <v>49.095684051513672</v>
      </c>
      <c r="BB62">
        <v>771.48388671875</v>
      </c>
    </row>
    <row r="63" spans="1:54" customFormat="1" ht="15">
      <c r="A63">
        <v>61</v>
      </c>
      <c r="B63">
        <v>2166077</v>
      </c>
      <c r="C63">
        <v>60900</v>
      </c>
      <c r="D63">
        <v>7.5400001369416714E-3</v>
      </c>
      <c r="E63">
        <v>61573</v>
      </c>
      <c r="F63">
        <v>16009</v>
      </c>
      <c r="G63">
        <v>0.25847858493451442</v>
      </c>
      <c r="H63">
        <v>5.7598751038312912E-2</v>
      </c>
      <c r="I63">
        <v>2.0984355360269547E-2</v>
      </c>
      <c r="J63">
        <v>0.10547412931919098</v>
      </c>
      <c r="K63">
        <v>6.6663637757301331E-2</v>
      </c>
      <c r="L63">
        <v>7.7577158808708191E-3</v>
      </c>
      <c r="M63">
        <v>0</v>
      </c>
      <c r="N63">
        <v>0.12602770328521729</v>
      </c>
      <c r="O63">
        <v>61596</v>
      </c>
      <c r="P63">
        <v>41611</v>
      </c>
      <c r="Q63">
        <v>62</v>
      </c>
      <c r="R63">
        <v>444</v>
      </c>
      <c r="S63">
        <v>196398</v>
      </c>
      <c r="T63">
        <v>197327</v>
      </c>
      <c r="U63">
        <v>9435</v>
      </c>
      <c r="V63">
        <v>2</v>
      </c>
      <c r="W63">
        <v>0</v>
      </c>
      <c r="X63">
        <v>0</v>
      </c>
      <c r="Y63">
        <v>0</v>
      </c>
      <c r="Z63">
        <v>0</v>
      </c>
      <c r="AA63">
        <v>0</v>
      </c>
      <c r="AB63">
        <v>0</v>
      </c>
      <c r="AC63">
        <v>0</v>
      </c>
      <c r="AD63">
        <v>0</v>
      </c>
      <c r="AE63">
        <v>43669</v>
      </c>
      <c r="AF63">
        <v>31096</v>
      </c>
      <c r="AG63">
        <v>699</v>
      </c>
      <c r="AH63">
        <v>43</v>
      </c>
      <c r="AI63">
        <v>22</v>
      </c>
      <c r="AJ63">
        <v>9</v>
      </c>
      <c r="AK63">
        <v>1</v>
      </c>
      <c r="AL63">
        <v>0</v>
      </c>
      <c r="AM63">
        <v>0</v>
      </c>
      <c r="AN63">
        <v>0</v>
      </c>
      <c r="AO63">
        <v>0</v>
      </c>
      <c r="AP63">
        <v>0</v>
      </c>
      <c r="AQ63">
        <v>0</v>
      </c>
      <c r="AR63">
        <v>754</v>
      </c>
      <c r="AS63">
        <v>22</v>
      </c>
      <c r="AT63">
        <v>59409</v>
      </c>
      <c r="AU63">
        <v>0.13300000131130219</v>
      </c>
      <c r="AV63">
        <v>3.0000000260770321E-3</v>
      </c>
      <c r="AW63">
        <v>48002</v>
      </c>
      <c r="AX63">
        <v>9</v>
      </c>
      <c r="AY63">
        <v>597.9412841796875</v>
      </c>
      <c r="AZ63">
        <v>29.085636138916016</v>
      </c>
      <c r="BA63">
        <v>44.819904327392578</v>
      </c>
      <c r="BB63">
        <v>739.203125</v>
      </c>
    </row>
    <row r="64" spans="1:54" customFormat="1" ht="15">
      <c r="A64">
        <v>62</v>
      </c>
      <c r="B64">
        <v>2167957</v>
      </c>
      <c r="C64">
        <v>62300</v>
      </c>
      <c r="D64">
        <v>7.7100000344216824E-3</v>
      </c>
      <c r="E64">
        <v>62903</v>
      </c>
      <c r="F64">
        <v>16059</v>
      </c>
      <c r="G64">
        <v>0.25806987875807508</v>
      </c>
      <c r="H64">
        <v>5.5685501545667648E-2</v>
      </c>
      <c r="I64">
        <v>2.16208565980196E-2</v>
      </c>
      <c r="J64">
        <v>0.10481515526771545</v>
      </c>
      <c r="K64">
        <v>6.8047776818275452E-2</v>
      </c>
      <c r="L64">
        <v>7.9005947336554527E-3</v>
      </c>
      <c r="M64">
        <v>0</v>
      </c>
      <c r="N64">
        <v>0.12464115023612976</v>
      </c>
      <c r="O64">
        <v>62974</v>
      </c>
      <c r="P64">
        <v>41387</v>
      </c>
      <c r="Q64">
        <v>196</v>
      </c>
      <c r="R64">
        <v>444</v>
      </c>
      <c r="S64">
        <v>214238</v>
      </c>
      <c r="T64">
        <v>216286</v>
      </c>
      <c r="U64">
        <v>9173</v>
      </c>
      <c r="V64">
        <v>1</v>
      </c>
      <c r="W64">
        <v>0</v>
      </c>
      <c r="X64">
        <v>0</v>
      </c>
      <c r="Y64">
        <v>0</v>
      </c>
      <c r="Z64">
        <v>0</v>
      </c>
      <c r="AA64">
        <v>0</v>
      </c>
      <c r="AB64">
        <v>0</v>
      </c>
      <c r="AC64">
        <v>0</v>
      </c>
      <c r="AD64">
        <v>0</v>
      </c>
      <c r="AE64">
        <v>43593</v>
      </c>
      <c r="AF64">
        <v>31226</v>
      </c>
      <c r="AG64">
        <v>822</v>
      </c>
      <c r="AH64">
        <v>44</v>
      </c>
      <c r="AI64">
        <v>32</v>
      </c>
      <c r="AJ64">
        <v>30</v>
      </c>
      <c r="AK64">
        <v>27</v>
      </c>
      <c r="AL64">
        <v>21</v>
      </c>
      <c r="AM64">
        <v>0</v>
      </c>
      <c r="AN64">
        <v>0</v>
      </c>
      <c r="AO64">
        <v>0</v>
      </c>
      <c r="AP64">
        <v>0</v>
      </c>
      <c r="AQ64">
        <v>0</v>
      </c>
      <c r="AR64">
        <v>725</v>
      </c>
      <c r="AS64">
        <v>40</v>
      </c>
      <c r="AT64">
        <v>59520</v>
      </c>
      <c r="AU64">
        <v>0.13600000739097595</v>
      </c>
      <c r="AV64">
        <v>4.0000001899898052E-3</v>
      </c>
      <c r="AW64">
        <v>48412</v>
      </c>
      <c r="AX64">
        <v>21</v>
      </c>
      <c r="AY64">
        <v>593.07635498046875</v>
      </c>
      <c r="AZ64">
        <v>25.422458648681641</v>
      </c>
      <c r="BA64">
        <v>40.216472625732422</v>
      </c>
      <c r="BB64">
        <v>732.69635009765625</v>
      </c>
    </row>
    <row r="65" spans="1:54" customFormat="1" ht="15">
      <c r="A65">
        <v>63</v>
      </c>
      <c r="B65">
        <v>2167291</v>
      </c>
      <c r="C65">
        <v>63600</v>
      </c>
      <c r="D65">
        <v>7.890000008046627E-3</v>
      </c>
      <c r="E65">
        <v>64418</v>
      </c>
      <c r="F65">
        <v>16734</v>
      </c>
      <c r="G65">
        <v>0.25959754237234073</v>
      </c>
      <c r="H65">
        <v>5.4401308298110962E-2</v>
      </c>
      <c r="I65">
        <v>2.1597465500235558E-2</v>
      </c>
      <c r="J65">
        <v>0.10598848015069962</v>
      </c>
      <c r="K65">
        <v>6.9774322211742401E-2</v>
      </c>
      <c r="L65">
        <v>7.8359739854931831E-3</v>
      </c>
      <c r="M65">
        <v>0</v>
      </c>
      <c r="N65">
        <v>0.1234302893280983</v>
      </c>
      <c r="O65">
        <v>64451</v>
      </c>
      <c r="P65">
        <v>43176</v>
      </c>
      <c r="Q65">
        <v>90</v>
      </c>
      <c r="R65">
        <v>346</v>
      </c>
      <c r="S65">
        <v>214465</v>
      </c>
      <c r="T65">
        <v>216343</v>
      </c>
      <c r="U65">
        <v>10733</v>
      </c>
      <c r="V65">
        <v>0</v>
      </c>
      <c r="W65">
        <v>0</v>
      </c>
      <c r="X65">
        <v>0</v>
      </c>
      <c r="Y65">
        <v>0</v>
      </c>
      <c r="Z65">
        <v>0</v>
      </c>
      <c r="AA65">
        <v>0</v>
      </c>
      <c r="AB65">
        <v>0</v>
      </c>
      <c r="AC65">
        <v>0</v>
      </c>
      <c r="AD65">
        <v>0</v>
      </c>
      <c r="AE65">
        <v>45522</v>
      </c>
      <c r="AF65">
        <v>33032</v>
      </c>
      <c r="AG65">
        <v>1347</v>
      </c>
      <c r="AH65">
        <v>1</v>
      </c>
      <c r="AI65">
        <v>0</v>
      </c>
      <c r="AJ65">
        <v>0</v>
      </c>
      <c r="AK65">
        <v>0</v>
      </c>
      <c r="AL65">
        <v>0</v>
      </c>
      <c r="AM65">
        <v>0</v>
      </c>
      <c r="AN65">
        <v>0</v>
      </c>
      <c r="AO65">
        <v>0</v>
      </c>
      <c r="AP65">
        <v>0</v>
      </c>
      <c r="AQ65">
        <v>0</v>
      </c>
      <c r="AR65">
        <v>757</v>
      </c>
      <c r="AS65">
        <v>20</v>
      </c>
      <c r="AT65">
        <v>62606</v>
      </c>
      <c r="AU65">
        <v>0.14599999785423279</v>
      </c>
      <c r="AV65">
        <v>6.0000000521540642E-3</v>
      </c>
      <c r="AW65">
        <v>49800</v>
      </c>
      <c r="AX65">
        <v>9</v>
      </c>
      <c r="AY65">
        <v>615.7918701171875</v>
      </c>
      <c r="AZ65">
        <v>20.518377304077148</v>
      </c>
      <c r="BA65">
        <v>30.869491577148438</v>
      </c>
      <c r="BB65">
        <v>758.39794921875</v>
      </c>
    </row>
    <row r="66" spans="1:54" customFormat="1" ht="15">
      <c r="A66">
        <v>64</v>
      </c>
      <c r="B66">
        <v>2165690</v>
      </c>
      <c r="C66">
        <v>65200</v>
      </c>
      <c r="D66">
        <v>8.0800000578165054E-3</v>
      </c>
      <c r="E66">
        <v>65960</v>
      </c>
      <c r="F66">
        <v>17323</v>
      </c>
      <c r="G66">
        <v>0.26072775199341125</v>
      </c>
      <c r="H66">
        <v>5.3700003772974014E-2</v>
      </c>
      <c r="I66">
        <v>2.1171065047383308E-2</v>
      </c>
      <c r="J66">
        <v>0.10681118071079254</v>
      </c>
      <c r="K66">
        <v>7.1160204708576202E-2</v>
      </c>
      <c r="L66">
        <v>7.8852968290448189E-3</v>
      </c>
      <c r="M66">
        <v>0</v>
      </c>
      <c r="N66">
        <v>0.12250290811061859</v>
      </c>
      <c r="O66">
        <v>66080</v>
      </c>
      <c r="P66">
        <v>44783</v>
      </c>
      <c r="Q66">
        <v>328</v>
      </c>
      <c r="R66">
        <v>478</v>
      </c>
      <c r="S66">
        <v>202479</v>
      </c>
      <c r="T66">
        <v>203872</v>
      </c>
      <c r="U66">
        <v>8363</v>
      </c>
      <c r="V66">
        <v>61</v>
      </c>
      <c r="W66">
        <v>0</v>
      </c>
      <c r="X66">
        <v>0</v>
      </c>
      <c r="Y66">
        <v>0</v>
      </c>
      <c r="Z66">
        <v>0</v>
      </c>
      <c r="AA66">
        <v>0</v>
      </c>
      <c r="AB66">
        <v>0</v>
      </c>
      <c r="AC66">
        <v>0</v>
      </c>
      <c r="AD66">
        <v>0</v>
      </c>
      <c r="AE66">
        <v>47440</v>
      </c>
      <c r="AF66">
        <v>34731</v>
      </c>
      <c r="AG66">
        <v>1734</v>
      </c>
      <c r="AH66">
        <v>128</v>
      </c>
      <c r="AI66">
        <v>62</v>
      </c>
      <c r="AJ66">
        <v>25</v>
      </c>
      <c r="AK66">
        <v>0</v>
      </c>
      <c r="AL66">
        <v>0</v>
      </c>
      <c r="AM66">
        <v>0</v>
      </c>
      <c r="AN66">
        <v>0</v>
      </c>
      <c r="AO66">
        <v>0</v>
      </c>
      <c r="AP66">
        <v>0</v>
      </c>
      <c r="AQ66">
        <v>0</v>
      </c>
      <c r="AR66">
        <v>751</v>
      </c>
      <c r="AS66">
        <v>36</v>
      </c>
      <c r="AT66">
        <v>65021</v>
      </c>
      <c r="AU66">
        <v>0.1550000011920929</v>
      </c>
      <c r="AV66">
        <v>8.0000003799796104E-3</v>
      </c>
      <c r="AW66">
        <v>50806</v>
      </c>
      <c r="AX66">
        <v>5</v>
      </c>
      <c r="AY66">
        <v>644.45367431640625</v>
      </c>
      <c r="AZ66">
        <v>18.795284271240234</v>
      </c>
      <c r="BA66">
        <v>25.98371696472168</v>
      </c>
      <c r="BB66">
        <v>790.90545654296875</v>
      </c>
    </row>
    <row r="67" spans="1:54" customFormat="1" ht="15">
      <c r="A67">
        <v>65</v>
      </c>
      <c r="B67">
        <v>2168164</v>
      </c>
      <c r="C67">
        <v>66700</v>
      </c>
      <c r="D67">
        <v>8.2599995657801628E-3</v>
      </c>
      <c r="E67">
        <v>67423</v>
      </c>
      <c r="F67">
        <v>17576</v>
      </c>
      <c r="G67">
        <v>0.26142875502641588</v>
      </c>
      <c r="H67">
        <v>5.3214918822050095E-2</v>
      </c>
      <c r="I67">
        <v>2.1056497469544411E-2</v>
      </c>
      <c r="J67">
        <v>0.10680030286312103</v>
      </c>
      <c r="K67">
        <v>7.2437964379787445E-2</v>
      </c>
      <c r="L67">
        <v>7.9190703108906746E-3</v>
      </c>
      <c r="M67">
        <v>0</v>
      </c>
      <c r="N67">
        <v>0.12188190966844559</v>
      </c>
      <c r="O67">
        <v>67498</v>
      </c>
      <c r="P67">
        <v>45783</v>
      </c>
      <c r="Q67">
        <v>206</v>
      </c>
      <c r="R67">
        <v>318</v>
      </c>
      <c r="S67">
        <v>214677</v>
      </c>
      <c r="T67">
        <v>216088</v>
      </c>
      <c r="U67">
        <v>8691</v>
      </c>
      <c r="V67">
        <v>6</v>
      </c>
      <c r="W67">
        <v>0</v>
      </c>
      <c r="X67">
        <v>0</v>
      </c>
      <c r="Y67">
        <v>0</v>
      </c>
      <c r="Z67">
        <v>0</v>
      </c>
      <c r="AA67">
        <v>0</v>
      </c>
      <c r="AB67">
        <v>0</v>
      </c>
      <c r="AC67">
        <v>0</v>
      </c>
      <c r="AD67">
        <v>0</v>
      </c>
      <c r="AE67">
        <v>48124</v>
      </c>
      <c r="AF67">
        <v>35396</v>
      </c>
      <c r="AG67">
        <v>2078</v>
      </c>
      <c r="AH67">
        <v>50</v>
      </c>
      <c r="AI67">
        <v>13</v>
      </c>
      <c r="AJ67">
        <v>12</v>
      </c>
      <c r="AK67">
        <v>10</v>
      </c>
      <c r="AL67">
        <v>6</v>
      </c>
      <c r="AM67">
        <v>0</v>
      </c>
      <c r="AN67">
        <v>0</v>
      </c>
      <c r="AO67">
        <v>0</v>
      </c>
      <c r="AP67">
        <v>0</v>
      </c>
      <c r="AQ67">
        <v>0</v>
      </c>
      <c r="AR67">
        <v>872</v>
      </c>
      <c r="AS67">
        <v>53</v>
      </c>
      <c r="AT67">
        <v>65649</v>
      </c>
      <c r="AU67">
        <v>0.16099999845027924</v>
      </c>
      <c r="AV67">
        <v>8.999999612569809E-3</v>
      </c>
      <c r="AW67">
        <v>51478</v>
      </c>
      <c r="AX67">
        <v>4</v>
      </c>
      <c r="AY67">
        <v>658.73980712890625</v>
      </c>
      <c r="AZ67">
        <v>19.240243911743164</v>
      </c>
      <c r="BA67">
        <v>27.000015258789062</v>
      </c>
      <c r="BB67">
        <v>807.1778564453125</v>
      </c>
    </row>
    <row r="68" spans="1:54" customFormat="1" ht="15">
      <c r="A68">
        <v>66</v>
      </c>
      <c r="B68">
        <v>2165670</v>
      </c>
      <c r="C68">
        <v>68200</v>
      </c>
      <c r="D68">
        <v>8.4499996155500412E-3</v>
      </c>
      <c r="E68">
        <v>68981</v>
      </c>
      <c r="F68">
        <v>18150</v>
      </c>
      <c r="G68">
        <v>0.26271923777834033</v>
      </c>
      <c r="H68">
        <v>5.287422239780426E-2</v>
      </c>
      <c r="I68">
        <v>2.1090263500809669E-2</v>
      </c>
      <c r="J68">
        <v>0.10622567683458328</v>
      </c>
      <c r="K68">
        <v>7.4507668614387512E-2</v>
      </c>
      <c r="L68">
        <v>8.0214012414216995E-3</v>
      </c>
      <c r="M68">
        <v>0</v>
      </c>
      <c r="N68">
        <v>0.12149808555841446</v>
      </c>
      <c r="O68">
        <v>69068</v>
      </c>
      <c r="P68">
        <v>46476</v>
      </c>
      <c r="Q68">
        <v>236</v>
      </c>
      <c r="R68">
        <v>435</v>
      </c>
      <c r="S68">
        <v>220166</v>
      </c>
      <c r="T68">
        <v>221830</v>
      </c>
      <c r="U68">
        <v>14916</v>
      </c>
      <c r="V68">
        <v>55</v>
      </c>
      <c r="W68">
        <v>0</v>
      </c>
      <c r="X68">
        <v>0</v>
      </c>
      <c r="Y68">
        <v>0</v>
      </c>
      <c r="Z68">
        <v>0</v>
      </c>
      <c r="AA68">
        <v>0</v>
      </c>
      <c r="AB68">
        <v>0</v>
      </c>
      <c r="AC68">
        <v>0</v>
      </c>
      <c r="AD68">
        <v>0</v>
      </c>
      <c r="AE68">
        <v>48941</v>
      </c>
      <c r="AF68">
        <v>36566</v>
      </c>
      <c r="AG68">
        <v>2652</v>
      </c>
      <c r="AH68">
        <v>23</v>
      </c>
      <c r="AI68">
        <v>0</v>
      </c>
      <c r="AJ68">
        <v>0</v>
      </c>
      <c r="AK68">
        <v>0</v>
      </c>
      <c r="AL68">
        <v>0</v>
      </c>
      <c r="AM68">
        <v>0</v>
      </c>
      <c r="AN68">
        <v>0</v>
      </c>
      <c r="AO68">
        <v>0</v>
      </c>
      <c r="AP68">
        <v>0</v>
      </c>
      <c r="AQ68">
        <v>0</v>
      </c>
      <c r="AR68">
        <v>823</v>
      </c>
      <c r="AS68">
        <v>46</v>
      </c>
      <c r="AT68">
        <v>68118</v>
      </c>
      <c r="AU68">
        <v>0.16899999976158142</v>
      </c>
      <c r="AV68">
        <v>9.9999997764825821E-3</v>
      </c>
      <c r="AW68">
        <v>52590</v>
      </c>
      <c r="AX68">
        <v>16</v>
      </c>
      <c r="AY68">
        <v>631.779052734375</v>
      </c>
      <c r="AZ68">
        <v>19.632917404174805</v>
      </c>
      <c r="BA68">
        <v>29.063526153564453</v>
      </c>
      <c r="BB68">
        <v>774.9073486328125</v>
      </c>
    </row>
    <row r="69" spans="1:54" customFormat="1" ht="15">
      <c r="A69">
        <v>67</v>
      </c>
      <c r="B69">
        <v>2167242</v>
      </c>
      <c r="C69">
        <v>69800</v>
      </c>
      <c r="D69">
        <v>8.6399996653199196E-3</v>
      </c>
      <c r="E69">
        <v>70534</v>
      </c>
      <c r="F69">
        <v>18640</v>
      </c>
      <c r="G69">
        <v>0.26459341172058637</v>
      </c>
      <c r="H69">
        <v>5.2623137831687927E-2</v>
      </c>
      <c r="I69">
        <v>2.1475199609994888E-2</v>
      </c>
      <c r="J69">
        <v>0.10517182946205139</v>
      </c>
      <c r="K69">
        <v>7.7178485691547394E-2</v>
      </c>
      <c r="L69">
        <v>8.144753985106945E-3</v>
      </c>
      <c r="M69">
        <v>0</v>
      </c>
      <c r="N69">
        <v>0.12121778726577759</v>
      </c>
      <c r="O69">
        <v>70641</v>
      </c>
      <c r="P69">
        <v>47170</v>
      </c>
      <c r="Q69">
        <v>292</v>
      </c>
      <c r="R69">
        <v>371</v>
      </c>
      <c r="S69">
        <v>246392</v>
      </c>
      <c r="T69">
        <v>247445</v>
      </c>
      <c r="U69">
        <v>22297</v>
      </c>
      <c r="V69">
        <v>285</v>
      </c>
      <c r="W69">
        <v>0</v>
      </c>
      <c r="X69">
        <v>0</v>
      </c>
      <c r="Y69">
        <v>0</v>
      </c>
      <c r="Z69">
        <v>0</v>
      </c>
      <c r="AA69">
        <v>0</v>
      </c>
      <c r="AB69">
        <v>0</v>
      </c>
      <c r="AC69">
        <v>0</v>
      </c>
      <c r="AD69">
        <v>0</v>
      </c>
      <c r="AE69">
        <v>49606</v>
      </c>
      <c r="AF69">
        <v>37127</v>
      </c>
      <c r="AG69">
        <v>3227</v>
      </c>
      <c r="AH69">
        <v>206</v>
      </c>
      <c r="AI69">
        <v>121</v>
      </c>
      <c r="AJ69">
        <v>88</v>
      </c>
      <c r="AK69">
        <v>29</v>
      </c>
      <c r="AL69">
        <v>17</v>
      </c>
      <c r="AM69">
        <v>0</v>
      </c>
      <c r="AN69">
        <v>0</v>
      </c>
      <c r="AO69">
        <v>0</v>
      </c>
      <c r="AP69">
        <v>0</v>
      </c>
      <c r="AQ69">
        <v>0</v>
      </c>
      <c r="AR69">
        <v>807</v>
      </c>
      <c r="AS69">
        <v>26</v>
      </c>
      <c r="AT69">
        <v>67952</v>
      </c>
      <c r="AU69">
        <v>0.17000000178813934</v>
      </c>
      <c r="AV69">
        <v>1.0999999940395355E-2</v>
      </c>
      <c r="AW69">
        <v>53273</v>
      </c>
      <c r="AX69">
        <v>5</v>
      </c>
      <c r="AY69">
        <v>591.09332275390625</v>
      </c>
      <c r="AZ69">
        <v>18.863943099975586</v>
      </c>
      <c r="BA69">
        <v>29.094261169433594</v>
      </c>
      <c r="BB69">
        <v>726.38006591796875</v>
      </c>
    </row>
    <row r="70" spans="1:54" customFormat="1" ht="15">
      <c r="A70">
        <v>68</v>
      </c>
      <c r="B70">
        <v>2167484</v>
      </c>
      <c r="C70">
        <v>71300</v>
      </c>
      <c r="D70">
        <v>8.840000256896019E-3</v>
      </c>
      <c r="E70">
        <v>72113</v>
      </c>
      <c r="F70">
        <v>19214</v>
      </c>
      <c r="G70">
        <v>0.26767639912327035</v>
      </c>
      <c r="H70">
        <v>5.2343640476465225E-2</v>
      </c>
      <c r="I70">
        <v>2.1622415632009506E-2</v>
      </c>
      <c r="J70">
        <v>0.105549655854702</v>
      </c>
      <c r="K70">
        <v>7.9952217638492584E-2</v>
      </c>
      <c r="L70">
        <v>8.2084685564041138E-3</v>
      </c>
      <c r="M70">
        <v>0</v>
      </c>
      <c r="N70">
        <v>0.120891273021698</v>
      </c>
      <c r="O70">
        <v>72213</v>
      </c>
      <c r="P70">
        <v>48296</v>
      </c>
      <c r="Q70">
        <v>275</v>
      </c>
      <c r="R70">
        <v>431</v>
      </c>
      <c r="S70">
        <v>257735</v>
      </c>
      <c r="T70">
        <v>258702</v>
      </c>
      <c r="U70">
        <v>22117</v>
      </c>
      <c r="V70">
        <v>2</v>
      </c>
      <c r="W70">
        <v>0</v>
      </c>
      <c r="X70">
        <v>0</v>
      </c>
      <c r="Y70">
        <v>0</v>
      </c>
      <c r="Z70">
        <v>0</v>
      </c>
      <c r="AA70">
        <v>0</v>
      </c>
      <c r="AB70">
        <v>0</v>
      </c>
      <c r="AC70">
        <v>0</v>
      </c>
      <c r="AD70">
        <v>0</v>
      </c>
      <c r="AE70">
        <v>50910</v>
      </c>
      <c r="AF70">
        <v>38183</v>
      </c>
      <c r="AG70">
        <v>3906</v>
      </c>
      <c r="AH70">
        <v>23</v>
      </c>
      <c r="AI70">
        <v>0</v>
      </c>
      <c r="AJ70">
        <v>0</v>
      </c>
      <c r="AK70">
        <v>0</v>
      </c>
      <c r="AL70">
        <v>0</v>
      </c>
      <c r="AM70">
        <v>0</v>
      </c>
      <c r="AN70">
        <v>0</v>
      </c>
      <c r="AO70">
        <v>0</v>
      </c>
      <c r="AP70">
        <v>0</v>
      </c>
      <c r="AQ70">
        <v>0</v>
      </c>
      <c r="AR70">
        <v>750</v>
      </c>
      <c r="AS70">
        <v>14</v>
      </c>
      <c r="AT70">
        <v>69347</v>
      </c>
      <c r="AU70">
        <v>0.17499999701976776</v>
      </c>
      <c r="AV70">
        <v>1.0999999940395355E-2</v>
      </c>
      <c r="AW70">
        <v>54260</v>
      </c>
      <c r="AX70">
        <v>16</v>
      </c>
      <c r="AY70">
        <v>575.9354248046875</v>
      </c>
      <c r="AZ70">
        <v>17.767414093017578</v>
      </c>
      <c r="BA70">
        <v>29.543161392211914</v>
      </c>
      <c r="BB70">
        <v>708.00830078125</v>
      </c>
    </row>
    <row r="71" spans="1:54" customFormat="1" ht="15">
      <c r="A71">
        <v>69</v>
      </c>
      <c r="B71">
        <v>2165983</v>
      </c>
      <c r="C71">
        <v>72900</v>
      </c>
      <c r="D71">
        <v>9.0300003066658974E-3</v>
      </c>
      <c r="E71">
        <v>73760</v>
      </c>
      <c r="F71">
        <v>20186</v>
      </c>
      <c r="G71">
        <v>0.27043681753401955</v>
      </c>
      <c r="H71">
        <v>5.2027679979801178E-2</v>
      </c>
      <c r="I71">
        <v>2.1772490814328194E-2</v>
      </c>
      <c r="J71">
        <v>0.1061699390411377</v>
      </c>
      <c r="K71">
        <v>8.2195565104484558E-2</v>
      </c>
      <c r="L71">
        <v>8.2711437717080116E-3</v>
      </c>
      <c r="M71">
        <v>0</v>
      </c>
      <c r="N71">
        <v>0.12039440125226974</v>
      </c>
      <c r="O71">
        <v>73838</v>
      </c>
      <c r="P71">
        <v>50185</v>
      </c>
      <c r="Q71">
        <v>214</v>
      </c>
      <c r="R71">
        <v>528</v>
      </c>
      <c r="S71">
        <v>240797</v>
      </c>
      <c r="T71">
        <v>241667</v>
      </c>
      <c r="U71">
        <v>18176</v>
      </c>
      <c r="V71">
        <v>101</v>
      </c>
      <c r="W71">
        <v>0</v>
      </c>
      <c r="X71">
        <v>0</v>
      </c>
      <c r="Y71">
        <v>0</v>
      </c>
      <c r="Z71">
        <v>0</v>
      </c>
      <c r="AA71">
        <v>0</v>
      </c>
      <c r="AB71">
        <v>0</v>
      </c>
      <c r="AC71">
        <v>0</v>
      </c>
      <c r="AD71">
        <v>0</v>
      </c>
      <c r="AE71">
        <v>52497</v>
      </c>
      <c r="AF71">
        <v>40007</v>
      </c>
      <c r="AG71">
        <v>4996</v>
      </c>
      <c r="AH71">
        <v>83</v>
      </c>
      <c r="AI71">
        <v>36</v>
      </c>
      <c r="AJ71">
        <v>31</v>
      </c>
      <c r="AK71">
        <v>22</v>
      </c>
      <c r="AL71">
        <v>8</v>
      </c>
      <c r="AM71">
        <v>0</v>
      </c>
      <c r="AN71">
        <v>0</v>
      </c>
      <c r="AO71">
        <v>0</v>
      </c>
      <c r="AP71">
        <v>0</v>
      </c>
      <c r="AQ71">
        <v>0</v>
      </c>
      <c r="AR71">
        <v>964</v>
      </c>
      <c r="AS71">
        <v>29</v>
      </c>
      <c r="AT71">
        <v>73201</v>
      </c>
      <c r="AU71">
        <v>0.18199999630451202</v>
      </c>
      <c r="AV71">
        <v>1.3000000268220901E-2</v>
      </c>
      <c r="AW71">
        <v>55443</v>
      </c>
      <c r="AX71">
        <v>12</v>
      </c>
      <c r="AY71">
        <v>580.4619140625</v>
      </c>
      <c r="AZ71">
        <v>15.517210960388184</v>
      </c>
      <c r="BA71">
        <v>25.078189849853516</v>
      </c>
      <c r="BB71">
        <v>712.23040771484375</v>
      </c>
    </row>
    <row r="72" spans="1:54" customFormat="1" ht="15">
      <c r="A72">
        <v>70</v>
      </c>
      <c r="B72">
        <v>2166917</v>
      </c>
      <c r="C72">
        <v>74600</v>
      </c>
      <c r="D72">
        <v>9.2399995774030685E-3</v>
      </c>
      <c r="E72">
        <v>75445</v>
      </c>
      <c r="F72">
        <v>20483</v>
      </c>
      <c r="G72">
        <v>0.27134129107286536</v>
      </c>
      <c r="H72">
        <v>5.1795516163110733E-2</v>
      </c>
      <c r="I72">
        <v>2.2019891068339348E-2</v>
      </c>
      <c r="J72">
        <v>0.10590358823537827</v>
      </c>
      <c r="K72">
        <v>8.3306469023227692E-2</v>
      </c>
      <c r="L72">
        <v>8.3158323541283607E-3</v>
      </c>
      <c r="M72">
        <v>0</v>
      </c>
      <c r="N72">
        <v>0.11964768916368484</v>
      </c>
      <c r="O72">
        <v>75603</v>
      </c>
      <c r="P72">
        <v>51022</v>
      </c>
      <c r="Q72">
        <v>431</v>
      </c>
      <c r="R72">
        <v>634</v>
      </c>
      <c r="S72">
        <v>268513</v>
      </c>
      <c r="T72">
        <v>269117</v>
      </c>
      <c r="U72">
        <v>25748</v>
      </c>
      <c r="V72">
        <v>353</v>
      </c>
      <c r="W72">
        <v>0</v>
      </c>
      <c r="X72">
        <v>0</v>
      </c>
      <c r="Y72">
        <v>0</v>
      </c>
      <c r="Z72">
        <v>0</v>
      </c>
      <c r="AA72">
        <v>0</v>
      </c>
      <c r="AB72">
        <v>0</v>
      </c>
      <c r="AC72">
        <v>0</v>
      </c>
      <c r="AD72">
        <v>0</v>
      </c>
      <c r="AE72">
        <v>53794</v>
      </c>
      <c r="AF72">
        <v>41097</v>
      </c>
      <c r="AG72">
        <v>5812</v>
      </c>
      <c r="AH72">
        <v>129</v>
      </c>
      <c r="AI72">
        <v>67</v>
      </c>
      <c r="AJ72">
        <v>36</v>
      </c>
      <c r="AK72">
        <v>10</v>
      </c>
      <c r="AL72">
        <v>8</v>
      </c>
      <c r="AM72">
        <v>1</v>
      </c>
      <c r="AN72">
        <v>0</v>
      </c>
      <c r="AO72">
        <v>0</v>
      </c>
      <c r="AP72">
        <v>0</v>
      </c>
      <c r="AQ72">
        <v>0</v>
      </c>
      <c r="AR72">
        <v>884</v>
      </c>
      <c r="AS72">
        <v>40</v>
      </c>
      <c r="AT72">
        <v>73910</v>
      </c>
      <c r="AU72">
        <v>0.18299999833106995</v>
      </c>
      <c r="AV72">
        <v>1.3000000268220901E-2</v>
      </c>
      <c r="AW72">
        <v>56273</v>
      </c>
      <c r="AX72">
        <v>4</v>
      </c>
      <c r="AY72">
        <v>600.9849853515625</v>
      </c>
      <c r="AZ72">
        <v>13.085641860961914</v>
      </c>
      <c r="BA72">
        <v>19.755146026611328</v>
      </c>
      <c r="BB72">
        <v>734.86468505859375</v>
      </c>
    </row>
    <row r="73" spans="1:54" customFormat="1" ht="15">
      <c r="A73">
        <v>71</v>
      </c>
      <c r="B73">
        <v>2168086</v>
      </c>
      <c r="C73">
        <v>76300</v>
      </c>
      <c r="D73">
        <v>9.4600003212690353E-3</v>
      </c>
      <c r="E73">
        <v>77176</v>
      </c>
      <c r="F73">
        <v>21080</v>
      </c>
      <c r="G73">
        <v>0.27161484471807573</v>
      </c>
      <c r="H73">
        <v>5.1577948033809662E-2</v>
      </c>
      <c r="I73">
        <v>2.2176885977387428E-2</v>
      </c>
      <c r="J73">
        <v>0.10525145381689072</v>
      </c>
      <c r="K73">
        <v>8.421606570482254E-2</v>
      </c>
      <c r="L73">
        <v>8.3924867212772369E-3</v>
      </c>
      <c r="M73">
        <v>0</v>
      </c>
      <c r="N73">
        <v>0.11861830949783325</v>
      </c>
      <c r="O73">
        <v>77233</v>
      </c>
      <c r="P73">
        <v>52339</v>
      </c>
      <c r="Q73">
        <v>157</v>
      </c>
      <c r="R73">
        <v>443</v>
      </c>
      <c r="S73">
        <v>268662</v>
      </c>
      <c r="T73">
        <v>269749</v>
      </c>
      <c r="U73">
        <v>25340</v>
      </c>
      <c r="V73">
        <v>542</v>
      </c>
      <c r="W73">
        <v>0</v>
      </c>
      <c r="X73">
        <v>0</v>
      </c>
      <c r="Y73">
        <v>0</v>
      </c>
      <c r="Z73">
        <v>0</v>
      </c>
      <c r="AA73">
        <v>0</v>
      </c>
      <c r="AB73">
        <v>0</v>
      </c>
      <c r="AC73">
        <v>0</v>
      </c>
      <c r="AD73">
        <v>0</v>
      </c>
      <c r="AE73">
        <v>54582</v>
      </c>
      <c r="AF73">
        <v>41804</v>
      </c>
      <c r="AG73">
        <v>6593</v>
      </c>
      <c r="AH73">
        <v>145</v>
      </c>
      <c r="AI73">
        <v>46</v>
      </c>
      <c r="AJ73">
        <v>38</v>
      </c>
      <c r="AK73">
        <v>20</v>
      </c>
      <c r="AL73">
        <v>6</v>
      </c>
      <c r="AM73">
        <v>0</v>
      </c>
      <c r="AN73">
        <v>0</v>
      </c>
      <c r="AO73">
        <v>0</v>
      </c>
      <c r="AP73">
        <v>0</v>
      </c>
      <c r="AQ73">
        <v>0</v>
      </c>
      <c r="AR73">
        <v>930</v>
      </c>
      <c r="AS73">
        <v>35</v>
      </c>
      <c r="AT73">
        <v>77013</v>
      </c>
      <c r="AU73">
        <v>0.18600000441074371</v>
      </c>
      <c r="AV73">
        <v>1.4000000432133675E-2</v>
      </c>
      <c r="AW73">
        <v>57791</v>
      </c>
      <c r="AX73">
        <v>5</v>
      </c>
      <c r="AY73">
        <v>618.151123046875</v>
      </c>
      <c r="AZ73">
        <v>12.072995185852051</v>
      </c>
      <c r="BA73">
        <v>17.685186386108398</v>
      </c>
      <c r="BB73">
        <v>756.29296875</v>
      </c>
    </row>
    <row r="74" spans="1:54" customFormat="1" ht="15">
      <c r="A74">
        <v>72</v>
      </c>
      <c r="B74">
        <v>2166372</v>
      </c>
      <c r="C74">
        <v>78100</v>
      </c>
      <c r="D74">
        <v>9.6699995920062065E-3</v>
      </c>
      <c r="E74">
        <v>78956</v>
      </c>
      <c r="F74">
        <v>21378</v>
      </c>
      <c r="G74">
        <v>0.27187567475143665</v>
      </c>
      <c r="H74">
        <v>5.125252902507782E-2</v>
      </c>
      <c r="I74">
        <v>2.2480769082903862E-2</v>
      </c>
      <c r="J74">
        <v>0.10392291843891144</v>
      </c>
      <c r="K74">
        <v>8.561251312494278E-2</v>
      </c>
      <c r="L74">
        <v>8.6069442331790924E-3</v>
      </c>
      <c r="M74">
        <v>0</v>
      </c>
      <c r="N74">
        <v>0.11732009798288345</v>
      </c>
      <c r="O74">
        <v>79098</v>
      </c>
      <c r="P74">
        <v>52099</v>
      </c>
      <c r="Q74">
        <v>390</v>
      </c>
      <c r="R74">
        <v>591</v>
      </c>
      <c r="S74">
        <v>290194</v>
      </c>
      <c r="T74">
        <v>291084</v>
      </c>
      <c r="U74">
        <v>29617</v>
      </c>
      <c r="V74">
        <v>13</v>
      </c>
      <c r="W74">
        <v>0</v>
      </c>
      <c r="X74">
        <v>0</v>
      </c>
      <c r="Y74">
        <v>0</v>
      </c>
      <c r="Z74">
        <v>0</v>
      </c>
      <c r="AA74">
        <v>0</v>
      </c>
      <c r="AB74">
        <v>0</v>
      </c>
      <c r="AC74">
        <v>0</v>
      </c>
      <c r="AD74">
        <v>0</v>
      </c>
      <c r="AE74">
        <v>54927</v>
      </c>
      <c r="AF74">
        <v>42564</v>
      </c>
      <c r="AG74">
        <v>7504</v>
      </c>
      <c r="AH74">
        <v>101</v>
      </c>
      <c r="AI74">
        <v>46</v>
      </c>
      <c r="AJ74">
        <v>43</v>
      </c>
      <c r="AK74">
        <v>37</v>
      </c>
      <c r="AL74">
        <v>26</v>
      </c>
      <c r="AM74">
        <v>5</v>
      </c>
      <c r="AN74">
        <v>0</v>
      </c>
      <c r="AO74">
        <v>0</v>
      </c>
      <c r="AP74">
        <v>0</v>
      </c>
      <c r="AQ74">
        <v>0</v>
      </c>
      <c r="AR74">
        <v>1056</v>
      </c>
      <c r="AS74">
        <v>80</v>
      </c>
      <c r="AT74">
        <v>76306</v>
      </c>
      <c r="AU74">
        <v>0.18600000441074371</v>
      </c>
      <c r="AV74">
        <v>1.4000000432133675E-2</v>
      </c>
      <c r="AW74">
        <v>58531</v>
      </c>
      <c r="AX74">
        <v>6</v>
      </c>
      <c r="AY74">
        <v>618.26397705078125</v>
      </c>
      <c r="AZ74">
        <v>12.031145095825195</v>
      </c>
      <c r="BA74">
        <v>16.54539680480957</v>
      </c>
      <c r="BB74">
        <v>758.7799072265625</v>
      </c>
    </row>
    <row r="75" spans="1:54" customFormat="1" ht="15">
      <c r="A75">
        <v>73</v>
      </c>
      <c r="B75">
        <v>2166371</v>
      </c>
      <c r="C75">
        <v>79900</v>
      </c>
      <c r="D75">
        <v>9.9099995568394661E-3</v>
      </c>
      <c r="E75">
        <v>80901</v>
      </c>
      <c r="F75">
        <v>22097</v>
      </c>
      <c r="G75">
        <v>0.27340397590757598</v>
      </c>
      <c r="H75">
        <v>5.1061443984508514E-2</v>
      </c>
      <c r="I75">
        <v>2.2805282846093178E-2</v>
      </c>
      <c r="J75">
        <v>0.10351808369159698</v>
      </c>
      <c r="K75">
        <v>8.7389841675758362E-2</v>
      </c>
      <c r="L75">
        <v>8.6293267086148262E-3</v>
      </c>
      <c r="M75">
        <v>0</v>
      </c>
      <c r="N75">
        <v>0.1158149465918541</v>
      </c>
      <c r="O75">
        <v>81017</v>
      </c>
      <c r="P75">
        <v>53971</v>
      </c>
      <c r="Q75">
        <v>319</v>
      </c>
      <c r="R75">
        <v>501</v>
      </c>
      <c r="S75">
        <v>295670</v>
      </c>
      <c r="T75">
        <v>296254</v>
      </c>
      <c r="U75">
        <v>28912</v>
      </c>
      <c r="V75">
        <v>152</v>
      </c>
      <c r="W75">
        <v>0</v>
      </c>
      <c r="X75">
        <v>0</v>
      </c>
      <c r="Y75">
        <v>0</v>
      </c>
      <c r="Z75">
        <v>0</v>
      </c>
      <c r="AA75">
        <v>0</v>
      </c>
      <c r="AB75">
        <v>0</v>
      </c>
      <c r="AC75">
        <v>0</v>
      </c>
      <c r="AD75">
        <v>0</v>
      </c>
      <c r="AE75">
        <v>57146</v>
      </c>
      <c r="AF75">
        <v>44064</v>
      </c>
      <c r="AG75">
        <v>8170</v>
      </c>
      <c r="AH75">
        <v>105</v>
      </c>
      <c r="AI75">
        <v>67</v>
      </c>
      <c r="AJ75">
        <v>50</v>
      </c>
      <c r="AK75">
        <v>28</v>
      </c>
      <c r="AL75">
        <v>7</v>
      </c>
      <c r="AM75">
        <v>0</v>
      </c>
      <c r="AN75">
        <v>0</v>
      </c>
      <c r="AO75">
        <v>0</v>
      </c>
      <c r="AP75">
        <v>0</v>
      </c>
      <c r="AQ75">
        <v>0</v>
      </c>
      <c r="AR75">
        <v>981</v>
      </c>
      <c r="AS75">
        <v>37</v>
      </c>
      <c r="AT75">
        <v>78480</v>
      </c>
      <c r="AU75">
        <v>0.18999999761581421</v>
      </c>
      <c r="AV75">
        <v>1.4000000432133675E-2</v>
      </c>
      <c r="AW75">
        <v>59452</v>
      </c>
      <c r="AX75">
        <v>2</v>
      </c>
      <c r="AY75">
        <v>621.18505859375</v>
      </c>
      <c r="AZ75">
        <v>12.01101016998291</v>
      </c>
      <c r="BA75">
        <v>15.167374610900879</v>
      </c>
      <c r="BB75">
        <v>762.68414306640625</v>
      </c>
    </row>
    <row r="76" spans="1:54" customFormat="1" ht="15">
      <c r="A76">
        <v>74</v>
      </c>
      <c r="B76">
        <v>2168172</v>
      </c>
      <c r="C76">
        <v>81900</v>
      </c>
      <c r="D76">
        <v>1.0169999673962593E-2</v>
      </c>
      <c r="E76">
        <v>82949</v>
      </c>
      <c r="F76">
        <v>22955</v>
      </c>
      <c r="G76">
        <v>0.2749640604207515</v>
      </c>
      <c r="H76">
        <v>5.0950814038515091E-2</v>
      </c>
      <c r="I76">
        <v>2.318103238940239E-2</v>
      </c>
      <c r="J76">
        <v>0.10270392894744873</v>
      </c>
      <c r="K76">
        <v>8.9403986930847168E-2</v>
      </c>
      <c r="L76">
        <v>8.7242992594838142E-3</v>
      </c>
      <c r="M76">
        <v>0</v>
      </c>
      <c r="N76">
        <v>0.11420395225286484</v>
      </c>
      <c r="O76">
        <v>83061</v>
      </c>
      <c r="P76">
        <v>55459</v>
      </c>
      <c r="Q76">
        <v>307</v>
      </c>
      <c r="R76">
        <v>558</v>
      </c>
      <c r="S76">
        <v>303537</v>
      </c>
      <c r="T76">
        <v>304370</v>
      </c>
      <c r="U76">
        <v>31118</v>
      </c>
      <c r="V76">
        <v>320</v>
      </c>
      <c r="W76">
        <v>0</v>
      </c>
      <c r="X76">
        <v>0</v>
      </c>
      <c r="Y76">
        <v>0</v>
      </c>
      <c r="Z76">
        <v>0</v>
      </c>
      <c r="AA76">
        <v>0</v>
      </c>
      <c r="AB76">
        <v>0</v>
      </c>
      <c r="AC76">
        <v>0</v>
      </c>
      <c r="AD76">
        <v>0</v>
      </c>
      <c r="AE76">
        <v>58552</v>
      </c>
      <c r="AF76">
        <v>45457</v>
      </c>
      <c r="AG76">
        <v>9303</v>
      </c>
      <c r="AH76">
        <v>57</v>
      </c>
      <c r="AI76">
        <v>38</v>
      </c>
      <c r="AJ76">
        <v>31</v>
      </c>
      <c r="AK76">
        <v>23</v>
      </c>
      <c r="AL76">
        <v>17</v>
      </c>
      <c r="AM76">
        <v>1</v>
      </c>
      <c r="AN76">
        <v>0</v>
      </c>
      <c r="AO76">
        <v>0</v>
      </c>
      <c r="AP76">
        <v>0</v>
      </c>
      <c r="AQ76">
        <v>0</v>
      </c>
      <c r="AR76">
        <v>1155</v>
      </c>
      <c r="AS76">
        <v>125</v>
      </c>
      <c r="AT76">
        <v>81418</v>
      </c>
      <c r="AU76">
        <v>0.19300000369548798</v>
      </c>
      <c r="AV76">
        <v>1.4999999664723873E-2</v>
      </c>
      <c r="AW76">
        <v>61112</v>
      </c>
      <c r="AX76">
        <v>1</v>
      </c>
      <c r="AY76">
        <v>623.0135498046875</v>
      </c>
      <c r="AZ76">
        <v>12.003558158874512</v>
      </c>
      <c r="BA76">
        <v>14.862099647521973</v>
      </c>
      <c r="BB76">
        <v>765.3558349609375</v>
      </c>
    </row>
    <row r="77" spans="1:54" customFormat="1" ht="15">
      <c r="A77">
        <v>75</v>
      </c>
      <c r="B77">
        <v>2166154</v>
      </c>
      <c r="C77">
        <v>84000</v>
      </c>
      <c r="D77">
        <v>1.042999979108572E-2</v>
      </c>
      <c r="E77">
        <v>85186</v>
      </c>
      <c r="F77">
        <v>23449</v>
      </c>
      <c r="G77">
        <v>0.27671904741932751</v>
      </c>
      <c r="H77">
        <v>5.0888393074274063E-2</v>
      </c>
      <c r="I77">
        <v>2.3586418479681015E-2</v>
      </c>
      <c r="J77">
        <v>0.10179568827152252</v>
      </c>
      <c r="K77">
        <v>9.1548189520835876E-2</v>
      </c>
      <c r="L77">
        <v>8.9003508910536766E-3</v>
      </c>
      <c r="M77">
        <v>0</v>
      </c>
      <c r="N77">
        <v>0.11259828507900238</v>
      </c>
      <c r="O77">
        <v>85381</v>
      </c>
      <c r="P77">
        <v>56452</v>
      </c>
      <c r="Q77">
        <v>531</v>
      </c>
      <c r="R77">
        <v>651</v>
      </c>
      <c r="S77">
        <v>331838</v>
      </c>
      <c r="T77">
        <v>332750</v>
      </c>
      <c r="U77">
        <v>34420</v>
      </c>
      <c r="V77">
        <v>711</v>
      </c>
      <c r="W77">
        <v>0</v>
      </c>
      <c r="X77">
        <v>0</v>
      </c>
      <c r="Y77">
        <v>0</v>
      </c>
      <c r="Z77">
        <v>0</v>
      </c>
      <c r="AA77">
        <v>0</v>
      </c>
      <c r="AB77">
        <v>0</v>
      </c>
      <c r="AC77">
        <v>0</v>
      </c>
      <c r="AD77">
        <v>0</v>
      </c>
      <c r="AE77">
        <v>59676</v>
      </c>
      <c r="AF77">
        <v>46905</v>
      </c>
      <c r="AG77">
        <v>10602</v>
      </c>
      <c r="AH77">
        <v>134</v>
      </c>
      <c r="AI77">
        <v>53</v>
      </c>
      <c r="AJ77">
        <v>25</v>
      </c>
      <c r="AK77">
        <v>11</v>
      </c>
      <c r="AL77">
        <v>0</v>
      </c>
      <c r="AM77">
        <v>0</v>
      </c>
      <c r="AN77">
        <v>0</v>
      </c>
      <c r="AO77">
        <v>0</v>
      </c>
      <c r="AP77">
        <v>0</v>
      </c>
      <c r="AQ77">
        <v>0</v>
      </c>
      <c r="AR77">
        <v>1176</v>
      </c>
      <c r="AS77">
        <v>41</v>
      </c>
      <c r="AT77">
        <v>81921</v>
      </c>
      <c r="AU77">
        <v>0.19699999690055847</v>
      </c>
      <c r="AV77">
        <v>1.6000000759959221E-2</v>
      </c>
      <c r="AW77">
        <v>62455</v>
      </c>
      <c r="AX77">
        <v>4</v>
      </c>
      <c r="AY77">
        <v>622.05767822265625</v>
      </c>
      <c r="AZ77">
        <v>9.6260910034179688</v>
      </c>
      <c r="BA77">
        <v>12.170589447021484</v>
      </c>
      <c r="BB77">
        <v>763.0101318359375</v>
      </c>
    </row>
    <row r="78" spans="1:54" customFormat="1" ht="15">
      <c r="A78">
        <v>76</v>
      </c>
      <c r="B78">
        <v>2167159</v>
      </c>
      <c r="C78">
        <v>86400</v>
      </c>
      <c r="D78">
        <v>1.0719999670982361E-2</v>
      </c>
      <c r="E78">
        <v>87513</v>
      </c>
      <c r="F78">
        <v>24538</v>
      </c>
      <c r="G78">
        <v>0.27965204783959463</v>
      </c>
      <c r="H78">
        <v>5.0890285521745682E-2</v>
      </c>
      <c r="I78">
        <v>2.3972820490598679E-2</v>
      </c>
      <c r="J78">
        <v>0.1020531952381134</v>
      </c>
      <c r="K78">
        <v>9.3832790851593018E-2</v>
      </c>
      <c r="L78">
        <v>8.9029623195528984E-3</v>
      </c>
      <c r="M78">
        <v>0</v>
      </c>
      <c r="N78">
        <v>0.11107821762561798</v>
      </c>
      <c r="O78">
        <v>87614</v>
      </c>
      <c r="P78">
        <v>58212</v>
      </c>
      <c r="Q78">
        <v>277</v>
      </c>
      <c r="R78">
        <v>901</v>
      </c>
      <c r="S78">
        <v>345038</v>
      </c>
      <c r="T78">
        <v>346132</v>
      </c>
      <c r="U78">
        <v>49341</v>
      </c>
      <c r="V78">
        <v>2300</v>
      </c>
      <c r="W78">
        <v>0</v>
      </c>
      <c r="X78">
        <v>0</v>
      </c>
      <c r="Y78">
        <v>0</v>
      </c>
      <c r="Z78">
        <v>0</v>
      </c>
      <c r="AA78">
        <v>0</v>
      </c>
      <c r="AB78">
        <v>0</v>
      </c>
      <c r="AC78">
        <v>0</v>
      </c>
      <c r="AD78">
        <v>0</v>
      </c>
      <c r="AE78">
        <v>61264</v>
      </c>
      <c r="AF78">
        <v>48543</v>
      </c>
      <c r="AG78">
        <v>12321</v>
      </c>
      <c r="AH78">
        <v>104</v>
      </c>
      <c r="AI78">
        <v>21</v>
      </c>
      <c r="AJ78">
        <v>20</v>
      </c>
      <c r="AK78">
        <v>16</v>
      </c>
      <c r="AL78">
        <v>8</v>
      </c>
      <c r="AM78">
        <v>0</v>
      </c>
      <c r="AN78">
        <v>0</v>
      </c>
      <c r="AO78">
        <v>0</v>
      </c>
      <c r="AP78">
        <v>0</v>
      </c>
      <c r="AQ78">
        <v>0</v>
      </c>
      <c r="AR78">
        <v>1354</v>
      </c>
      <c r="AS78">
        <v>58</v>
      </c>
      <c r="AT78">
        <v>85034</v>
      </c>
      <c r="AU78">
        <v>0.19900000095367432</v>
      </c>
      <c r="AV78">
        <v>1.6000000759959221E-2</v>
      </c>
      <c r="AW78">
        <v>63865</v>
      </c>
      <c r="AX78">
        <v>1</v>
      </c>
      <c r="AY78">
        <v>631.21551513671875</v>
      </c>
      <c r="AZ78">
        <v>8.0628232955932617</v>
      </c>
      <c r="BA78">
        <v>9.6564130783081055</v>
      </c>
      <c r="BB78">
        <v>770.98284912109375</v>
      </c>
    </row>
    <row r="79" spans="1:54" customFormat="1" ht="15">
      <c r="A79">
        <v>77</v>
      </c>
      <c r="B79">
        <v>2166786</v>
      </c>
      <c r="C79">
        <v>88600</v>
      </c>
      <c r="D79">
        <v>1.1020000092685223E-2</v>
      </c>
      <c r="E79">
        <v>89973</v>
      </c>
      <c r="F79">
        <v>25452</v>
      </c>
      <c r="G79">
        <v>0.28249154209330452</v>
      </c>
      <c r="H79">
        <v>5.0910085439682007E-2</v>
      </c>
      <c r="I79">
        <v>2.4325510486960411E-2</v>
      </c>
      <c r="J79">
        <v>0.10258746147155762</v>
      </c>
      <c r="K79">
        <v>9.5802269876003265E-2</v>
      </c>
      <c r="L79">
        <v>8.8662225753068924E-3</v>
      </c>
      <c r="M79">
        <v>0</v>
      </c>
      <c r="N79">
        <v>0.10966236889362335</v>
      </c>
      <c r="O79">
        <v>90122</v>
      </c>
      <c r="P79">
        <v>59786</v>
      </c>
      <c r="Q79">
        <v>406</v>
      </c>
      <c r="R79">
        <v>726</v>
      </c>
      <c r="S79">
        <v>350639</v>
      </c>
      <c r="T79">
        <v>351259</v>
      </c>
      <c r="U79">
        <v>43548</v>
      </c>
      <c r="V79">
        <v>534</v>
      </c>
      <c r="W79">
        <v>0</v>
      </c>
      <c r="X79">
        <v>0</v>
      </c>
      <c r="Y79">
        <v>0</v>
      </c>
      <c r="Z79">
        <v>0</v>
      </c>
      <c r="AA79">
        <v>0</v>
      </c>
      <c r="AB79">
        <v>0</v>
      </c>
      <c r="AC79">
        <v>0</v>
      </c>
      <c r="AD79">
        <v>0</v>
      </c>
      <c r="AE79">
        <v>63190</v>
      </c>
      <c r="AF79">
        <v>50154</v>
      </c>
      <c r="AG79">
        <v>13396</v>
      </c>
      <c r="AH79">
        <v>99</v>
      </c>
      <c r="AI79">
        <v>20</v>
      </c>
      <c r="AJ79">
        <v>12</v>
      </c>
      <c r="AK79">
        <v>2</v>
      </c>
      <c r="AL79">
        <v>0</v>
      </c>
      <c r="AM79">
        <v>0</v>
      </c>
      <c r="AN79">
        <v>0</v>
      </c>
      <c r="AO79">
        <v>0</v>
      </c>
      <c r="AP79">
        <v>0</v>
      </c>
      <c r="AQ79">
        <v>0</v>
      </c>
      <c r="AR79">
        <v>1276</v>
      </c>
      <c r="AS79">
        <v>43</v>
      </c>
      <c r="AT79">
        <v>87857</v>
      </c>
      <c r="AU79">
        <v>0.20200000703334808</v>
      </c>
      <c r="AV79">
        <v>1.7000000923871994E-2</v>
      </c>
      <c r="AW79">
        <v>65340</v>
      </c>
      <c r="AX79">
        <v>1</v>
      </c>
      <c r="AY79">
        <v>639.1041259765625</v>
      </c>
      <c r="AZ79">
        <v>7.6172809600830078</v>
      </c>
      <c r="BA79">
        <v>8.6925449371337891</v>
      </c>
      <c r="BB79">
        <v>780.17828369140625</v>
      </c>
    </row>
    <row r="80" spans="1:54" customFormat="1" ht="15">
      <c r="A80">
        <v>78</v>
      </c>
      <c r="B80">
        <v>2166714</v>
      </c>
      <c r="C80">
        <v>91300</v>
      </c>
      <c r="D80">
        <v>1.1339999735355377E-2</v>
      </c>
      <c r="E80">
        <v>92607</v>
      </c>
      <c r="F80">
        <v>26510</v>
      </c>
      <c r="G80">
        <v>0.28479488708789452</v>
      </c>
      <c r="H80">
        <v>5.0878472626209259E-2</v>
      </c>
      <c r="I80">
        <v>2.4534270167350769E-2</v>
      </c>
      <c r="J80">
        <v>0.1025732159614563</v>
      </c>
      <c r="K80">
        <v>9.7987405955791473E-2</v>
      </c>
      <c r="L80">
        <v>8.8215237483382225E-3</v>
      </c>
      <c r="M80">
        <v>0</v>
      </c>
      <c r="N80">
        <v>0.10830435156822205</v>
      </c>
      <c r="O80">
        <v>92761</v>
      </c>
      <c r="P80">
        <v>61673</v>
      </c>
      <c r="Q80">
        <v>420</v>
      </c>
      <c r="R80">
        <v>888</v>
      </c>
      <c r="S80">
        <v>358083</v>
      </c>
      <c r="T80">
        <v>358730</v>
      </c>
      <c r="U80">
        <v>50229</v>
      </c>
      <c r="V80">
        <v>1564</v>
      </c>
      <c r="W80">
        <v>0</v>
      </c>
      <c r="X80">
        <v>0</v>
      </c>
      <c r="Y80">
        <v>0</v>
      </c>
      <c r="Z80">
        <v>0</v>
      </c>
      <c r="AA80">
        <v>0</v>
      </c>
      <c r="AB80">
        <v>0</v>
      </c>
      <c r="AC80">
        <v>0</v>
      </c>
      <c r="AD80">
        <v>0</v>
      </c>
      <c r="AE80">
        <v>64636</v>
      </c>
      <c r="AF80">
        <v>51564</v>
      </c>
      <c r="AG80">
        <v>14851</v>
      </c>
      <c r="AH80">
        <v>205</v>
      </c>
      <c r="AI80">
        <v>77</v>
      </c>
      <c r="AJ80">
        <v>69</v>
      </c>
      <c r="AK80">
        <v>57</v>
      </c>
      <c r="AL80">
        <v>41</v>
      </c>
      <c r="AM80">
        <v>33</v>
      </c>
      <c r="AN80">
        <v>21</v>
      </c>
      <c r="AO80">
        <v>0</v>
      </c>
      <c r="AP80">
        <v>0</v>
      </c>
      <c r="AQ80">
        <v>0</v>
      </c>
      <c r="AR80">
        <v>1327</v>
      </c>
      <c r="AS80">
        <v>62</v>
      </c>
      <c r="AT80">
        <v>91360</v>
      </c>
      <c r="AU80">
        <v>0.20399999618530273</v>
      </c>
      <c r="AV80">
        <v>1.7000000923871994E-2</v>
      </c>
      <c r="AW80">
        <v>67089</v>
      </c>
      <c r="AX80">
        <v>0</v>
      </c>
      <c r="AY80">
        <v>636.53857421875</v>
      </c>
      <c r="AZ80">
        <v>8.5547142028808594</v>
      </c>
      <c r="BA80">
        <v>9.7427463531494141</v>
      </c>
      <c r="BB80">
        <v>778.3402099609375</v>
      </c>
    </row>
    <row r="81" spans="1:54" customFormat="1" ht="15">
      <c r="A81">
        <v>79</v>
      </c>
      <c r="B81">
        <v>2167743</v>
      </c>
      <c r="C81">
        <v>93900</v>
      </c>
      <c r="D81">
        <v>1.1680000461637974E-2</v>
      </c>
      <c r="E81">
        <v>95277</v>
      </c>
      <c r="F81">
        <v>27343</v>
      </c>
      <c r="G81">
        <v>0.28652118632739887</v>
      </c>
      <c r="H81">
        <v>5.0715804100036621E-2</v>
      </c>
      <c r="I81">
        <v>2.4779325351119041E-2</v>
      </c>
      <c r="J81">
        <v>0.1018793061375618</v>
      </c>
      <c r="K81">
        <v>0.10024930536746979</v>
      </c>
      <c r="L81">
        <v>8.897450752556324E-3</v>
      </c>
      <c r="M81">
        <v>0</v>
      </c>
      <c r="N81">
        <v>0.10691570490598679</v>
      </c>
      <c r="O81">
        <v>95408</v>
      </c>
      <c r="P81">
        <v>63122</v>
      </c>
      <c r="Q81">
        <v>359</v>
      </c>
      <c r="R81">
        <v>641</v>
      </c>
      <c r="S81">
        <v>379119</v>
      </c>
      <c r="T81">
        <v>380118</v>
      </c>
      <c r="U81">
        <v>59317</v>
      </c>
      <c r="V81">
        <v>4014</v>
      </c>
      <c r="W81">
        <v>0</v>
      </c>
      <c r="X81">
        <v>0</v>
      </c>
      <c r="Y81">
        <v>0</v>
      </c>
      <c r="Z81">
        <v>0</v>
      </c>
      <c r="AA81">
        <v>0</v>
      </c>
      <c r="AB81">
        <v>0</v>
      </c>
      <c r="AC81">
        <v>0</v>
      </c>
      <c r="AD81">
        <v>0</v>
      </c>
      <c r="AE81">
        <v>66503</v>
      </c>
      <c r="AF81">
        <v>53247</v>
      </c>
      <c r="AG81">
        <v>16475</v>
      </c>
      <c r="AH81">
        <v>199</v>
      </c>
      <c r="AI81">
        <v>103</v>
      </c>
      <c r="AJ81">
        <v>93</v>
      </c>
      <c r="AK81">
        <v>76</v>
      </c>
      <c r="AL81">
        <v>61</v>
      </c>
      <c r="AM81">
        <v>32</v>
      </c>
      <c r="AN81">
        <v>18</v>
      </c>
      <c r="AO81">
        <v>0</v>
      </c>
      <c r="AP81">
        <v>0</v>
      </c>
      <c r="AQ81">
        <v>0</v>
      </c>
      <c r="AR81">
        <v>1347</v>
      </c>
      <c r="AS81">
        <v>91</v>
      </c>
      <c r="AT81">
        <v>93766</v>
      </c>
      <c r="AU81">
        <v>0.20499999821186066</v>
      </c>
      <c r="AV81">
        <v>1.7000000923871994E-2</v>
      </c>
      <c r="AW81">
        <v>68802</v>
      </c>
      <c r="AX81">
        <v>3</v>
      </c>
      <c r="AY81">
        <v>626.1378173828125</v>
      </c>
      <c r="AZ81">
        <v>8.8637771606445312</v>
      </c>
      <c r="BA81">
        <v>10.140589714050293</v>
      </c>
      <c r="BB81">
        <v>765.408935546875</v>
      </c>
    </row>
    <row r="82" spans="1:54" customFormat="1" ht="15">
      <c r="A82">
        <v>80</v>
      </c>
      <c r="B82">
        <v>2166079</v>
      </c>
      <c r="C82">
        <v>96700</v>
      </c>
      <c r="D82">
        <v>1.2020000256597996E-2</v>
      </c>
      <c r="E82">
        <v>98146</v>
      </c>
      <c r="F82">
        <v>28253</v>
      </c>
      <c r="G82">
        <v>0.2891715496805829</v>
      </c>
      <c r="H82">
        <v>5.0553169101476669E-2</v>
      </c>
      <c r="I82">
        <v>2.4941349402070045E-2</v>
      </c>
      <c r="J82">
        <v>0.10186246782541275</v>
      </c>
      <c r="K82">
        <v>0.10277794301509857</v>
      </c>
      <c r="L82">
        <v>9.036618284881115E-3</v>
      </c>
      <c r="M82">
        <v>0</v>
      </c>
      <c r="N82">
        <v>0.10539841651916504</v>
      </c>
      <c r="O82">
        <v>98472</v>
      </c>
      <c r="P82">
        <v>64373</v>
      </c>
      <c r="Q82">
        <v>891</v>
      </c>
      <c r="R82">
        <v>713</v>
      </c>
      <c r="S82">
        <v>405726</v>
      </c>
      <c r="T82">
        <v>406842</v>
      </c>
      <c r="U82">
        <v>71654</v>
      </c>
      <c r="V82">
        <v>4978</v>
      </c>
      <c r="W82">
        <v>0</v>
      </c>
      <c r="X82">
        <v>0</v>
      </c>
      <c r="Y82">
        <v>0</v>
      </c>
      <c r="Z82">
        <v>0</v>
      </c>
      <c r="AA82">
        <v>0</v>
      </c>
      <c r="AB82">
        <v>0</v>
      </c>
      <c r="AC82">
        <v>0</v>
      </c>
      <c r="AD82">
        <v>0</v>
      </c>
      <c r="AE82">
        <v>67819</v>
      </c>
      <c r="AF82">
        <v>54739</v>
      </c>
      <c r="AG82">
        <v>18206</v>
      </c>
      <c r="AH82">
        <v>636</v>
      </c>
      <c r="AI82">
        <v>187</v>
      </c>
      <c r="AJ82">
        <v>122</v>
      </c>
      <c r="AK82">
        <v>54</v>
      </c>
      <c r="AL82">
        <v>41</v>
      </c>
      <c r="AM82">
        <v>30</v>
      </c>
      <c r="AN82">
        <v>15</v>
      </c>
      <c r="AO82">
        <v>0</v>
      </c>
      <c r="AP82">
        <v>0</v>
      </c>
      <c r="AQ82">
        <v>0</v>
      </c>
      <c r="AR82">
        <v>1319</v>
      </c>
      <c r="AS82">
        <v>50</v>
      </c>
      <c r="AT82">
        <v>95541</v>
      </c>
      <c r="AU82">
        <v>0.20499999821186066</v>
      </c>
      <c r="AV82">
        <v>1.7999999225139618E-2</v>
      </c>
      <c r="AW82">
        <v>70177</v>
      </c>
      <c r="AX82">
        <v>0</v>
      </c>
      <c r="AY82">
        <v>627.84771728515625</v>
      </c>
      <c r="AZ82">
        <v>7.5222187042236328</v>
      </c>
      <c r="BA82">
        <v>8.4613733291625977</v>
      </c>
      <c r="BB82">
        <v>767.5582275390625</v>
      </c>
    </row>
    <row r="83" spans="1:54" customFormat="1" ht="15">
      <c r="A83">
        <v>81</v>
      </c>
      <c r="B83">
        <v>2166848</v>
      </c>
      <c r="C83">
        <v>99600</v>
      </c>
      <c r="D83">
        <v>1.2380000203847885E-2</v>
      </c>
      <c r="E83">
        <v>101094</v>
      </c>
      <c r="F83">
        <v>29830</v>
      </c>
      <c r="G83">
        <v>0.29204894232107675</v>
      </c>
      <c r="H83">
        <v>5.0609719008207321E-2</v>
      </c>
      <c r="I83">
        <v>2.4709111079573631E-2</v>
      </c>
      <c r="J83">
        <v>0.10253649950027466</v>
      </c>
      <c r="K83">
        <v>0.10520815849304199</v>
      </c>
      <c r="L83">
        <v>8.9854560792446136E-3</v>
      </c>
      <c r="M83">
        <v>0</v>
      </c>
      <c r="N83">
        <v>0.10366884618997574</v>
      </c>
      <c r="O83">
        <v>101320</v>
      </c>
      <c r="P83">
        <v>68461</v>
      </c>
      <c r="Q83">
        <v>617</v>
      </c>
      <c r="R83">
        <v>695</v>
      </c>
      <c r="S83">
        <v>388748</v>
      </c>
      <c r="T83">
        <v>389200</v>
      </c>
      <c r="U83">
        <v>48897</v>
      </c>
      <c r="V83">
        <v>696</v>
      </c>
      <c r="W83">
        <v>0</v>
      </c>
      <c r="X83">
        <v>0</v>
      </c>
      <c r="Y83">
        <v>0</v>
      </c>
      <c r="Z83">
        <v>0</v>
      </c>
      <c r="AA83">
        <v>0</v>
      </c>
      <c r="AB83">
        <v>0</v>
      </c>
      <c r="AC83">
        <v>0</v>
      </c>
      <c r="AD83">
        <v>0</v>
      </c>
      <c r="AE83">
        <v>71277</v>
      </c>
      <c r="AF83">
        <v>57955</v>
      </c>
      <c r="AG83">
        <v>20735</v>
      </c>
      <c r="AH83">
        <v>265</v>
      </c>
      <c r="AI83">
        <v>34</v>
      </c>
      <c r="AJ83">
        <v>32</v>
      </c>
      <c r="AK83">
        <v>25</v>
      </c>
      <c r="AL83">
        <v>16</v>
      </c>
      <c r="AM83">
        <v>4</v>
      </c>
      <c r="AN83">
        <v>0</v>
      </c>
      <c r="AO83">
        <v>0</v>
      </c>
      <c r="AP83">
        <v>0</v>
      </c>
      <c r="AQ83">
        <v>0</v>
      </c>
      <c r="AR83">
        <v>1283</v>
      </c>
      <c r="AS83">
        <v>56</v>
      </c>
      <c r="AT83">
        <v>100287</v>
      </c>
      <c r="AU83">
        <v>0.20999999344348907</v>
      </c>
      <c r="AV83">
        <v>1.7999999225139618E-2</v>
      </c>
      <c r="AW83">
        <v>71847</v>
      </c>
      <c r="AX83">
        <v>0</v>
      </c>
      <c r="AY83">
        <v>646.477783203125</v>
      </c>
      <c r="AZ83">
        <v>6.0821232795715332</v>
      </c>
      <c r="BA83">
        <v>7.9718995094299316</v>
      </c>
      <c r="BB83">
        <v>789.5035400390625</v>
      </c>
    </row>
    <row r="84" spans="1:54" customFormat="1" ht="15">
      <c r="A84">
        <v>82</v>
      </c>
      <c r="B84">
        <v>2167797</v>
      </c>
      <c r="C84">
        <v>103000</v>
      </c>
      <c r="D84">
        <v>1.2760000303387642E-2</v>
      </c>
      <c r="E84">
        <v>104139</v>
      </c>
      <c r="F84">
        <v>30677</v>
      </c>
      <c r="G84">
        <v>0.29317596193856416</v>
      </c>
      <c r="H84">
        <v>5.0586618483066559E-2</v>
      </c>
      <c r="I84">
        <v>2.4709112942218781E-2</v>
      </c>
      <c r="J84">
        <v>0.10176995396614075</v>
      </c>
      <c r="K84">
        <v>0.10709976404905319</v>
      </c>
      <c r="L84">
        <v>9.0105123817920685E-3</v>
      </c>
      <c r="M84">
        <v>0</v>
      </c>
      <c r="N84">
        <v>0.10166652500629425</v>
      </c>
      <c r="O84">
        <v>104337</v>
      </c>
      <c r="P84">
        <v>69072</v>
      </c>
      <c r="Q84">
        <v>541</v>
      </c>
      <c r="R84">
        <v>806</v>
      </c>
      <c r="S84">
        <v>420281</v>
      </c>
      <c r="T84">
        <v>421215</v>
      </c>
      <c r="U84">
        <v>68823</v>
      </c>
      <c r="V84">
        <v>4498</v>
      </c>
      <c r="W84">
        <v>0</v>
      </c>
      <c r="X84">
        <v>0</v>
      </c>
      <c r="Y84">
        <v>0</v>
      </c>
      <c r="Z84">
        <v>0</v>
      </c>
      <c r="AA84">
        <v>0</v>
      </c>
      <c r="AB84">
        <v>0</v>
      </c>
      <c r="AC84">
        <v>0</v>
      </c>
      <c r="AD84">
        <v>0</v>
      </c>
      <c r="AE84">
        <v>72104</v>
      </c>
      <c r="AF84">
        <v>58930</v>
      </c>
      <c r="AG84">
        <v>21984</v>
      </c>
      <c r="AH84">
        <v>159</v>
      </c>
      <c r="AI84">
        <v>39</v>
      </c>
      <c r="AJ84">
        <v>37</v>
      </c>
      <c r="AK84">
        <v>31</v>
      </c>
      <c r="AL84">
        <v>19</v>
      </c>
      <c r="AM84">
        <v>0</v>
      </c>
      <c r="AN84">
        <v>0</v>
      </c>
      <c r="AO84">
        <v>0</v>
      </c>
      <c r="AP84">
        <v>0</v>
      </c>
      <c r="AQ84">
        <v>0</v>
      </c>
      <c r="AR84">
        <v>1422</v>
      </c>
      <c r="AS84">
        <v>77</v>
      </c>
      <c r="AT84">
        <v>103344</v>
      </c>
      <c r="AU84">
        <v>0.20800000429153442</v>
      </c>
      <c r="AV84">
        <v>1.7999999225139618E-2</v>
      </c>
      <c r="AW84">
        <v>74298</v>
      </c>
      <c r="AX84">
        <v>6</v>
      </c>
      <c r="AY84">
        <v>651.2484130859375</v>
      </c>
      <c r="AZ84">
        <v>4.6959228515625</v>
      </c>
      <c r="BA84">
        <v>7.0821142196655273</v>
      </c>
      <c r="BB84">
        <v>793.09185791015625</v>
      </c>
    </row>
    <row r="85" spans="1:54" customFormat="1" ht="15">
      <c r="A85">
        <v>83</v>
      </c>
      <c r="B85">
        <v>2167018</v>
      </c>
      <c r="C85">
        <v>106000</v>
      </c>
      <c r="D85">
        <v>1.3159999623894691E-2</v>
      </c>
      <c r="E85">
        <v>107401</v>
      </c>
      <c r="F85">
        <v>31450</v>
      </c>
      <c r="G85">
        <v>0.29465663165167466</v>
      </c>
      <c r="H85">
        <v>5.0436951220035553E-2</v>
      </c>
      <c r="I85">
        <v>2.4863863363862038E-2</v>
      </c>
      <c r="J85">
        <v>0.1008877232670784</v>
      </c>
      <c r="K85">
        <v>0.10938031226396561</v>
      </c>
      <c r="L85">
        <v>9.0877814218401909E-3</v>
      </c>
      <c r="M85">
        <v>0</v>
      </c>
      <c r="N85">
        <v>9.9352732300758362E-2</v>
      </c>
      <c r="O85">
        <v>107634</v>
      </c>
      <c r="P85">
        <v>71347</v>
      </c>
      <c r="Q85">
        <v>635</v>
      </c>
      <c r="R85">
        <v>784</v>
      </c>
      <c r="S85">
        <v>452974</v>
      </c>
      <c r="T85">
        <v>453424</v>
      </c>
      <c r="U85">
        <v>84529</v>
      </c>
      <c r="V85">
        <v>6955</v>
      </c>
      <c r="W85">
        <v>94</v>
      </c>
      <c r="X85">
        <v>0</v>
      </c>
      <c r="Y85">
        <v>0</v>
      </c>
      <c r="Z85">
        <v>0</v>
      </c>
      <c r="AA85">
        <v>0</v>
      </c>
      <c r="AB85">
        <v>0</v>
      </c>
      <c r="AC85">
        <v>0</v>
      </c>
      <c r="AD85">
        <v>0</v>
      </c>
      <c r="AE85">
        <v>74433</v>
      </c>
      <c r="AF85">
        <v>60797</v>
      </c>
      <c r="AG85">
        <v>23569</v>
      </c>
      <c r="AH85">
        <v>306</v>
      </c>
      <c r="AI85">
        <v>52</v>
      </c>
      <c r="AJ85">
        <v>42</v>
      </c>
      <c r="AK85">
        <v>32</v>
      </c>
      <c r="AL85">
        <v>15</v>
      </c>
      <c r="AM85">
        <v>0</v>
      </c>
      <c r="AN85">
        <v>0</v>
      </c>
      <c r="AO85">
        <v>0</v>
      </c>
      <c r="AP85">
        <v>0</v>
      </c>
      <c r="AQ85">
        <v>0</v>
      </c>
      <c r="AR85">
        <v>1489</v>
      </c>
      <c r="AS85">
        <v>80</v>
      </c>
      <c r="AT85">
        <v>104675</v>
      </c>
      <c r="AU85">
        <v>0.20999999344348907</v>
      </c>
      <c r="AV85">
        <v>1.8999999389052391E-2</v>
      </c>
      <c r="AW85">
        <v>75883</v>
      </c>
      <c r="AX85">
        <v>0</v>
      </c>
      <c r="AY85">
        <v>644.3443603515625</v>
      </c>
      <c r="AZ85">
        <v>3.2803287506103516</v>
      </c>
      <c r="BA85">
        <v>4.3553133010864258</v>
      </c>
      <c r="BB85">
        <v>783.95196533203125</v>
      </c>
    </row>
    <row r="86" spans="1:54" customFormat="1" ht="15">
      <c r="A86">
        <v>84</v>
      </c>
      <c r="B86">
        <v>2166639</v>
      </c>
      <c r="C86">
        <v>109000</v>
      </c>
      <c r="D86">
        <v>1.3620000332593918E-2</v>
      </c>
      <c r="E86">
        <v>111184</v>
      </c>
      <c r="F86">
        <v>33245</v>
      </c>
      <c r="G86">
        <v>0.29637197421759209</v>
      </c>
      <c r="H86">
        <v>5.021701380610466E-2</v>
      </c>
      <c r="I86">
        <v>2.5381261482834816E-2</v>
      </c>
      <c r="J86">
        <v>0.10015994310379028</v>
      </c>
      <c r="K86">
        <v>0.11148006469011307</v>
      </c>
      <c r="L86">
        <v>9.1336872428655624E-3</v>
      </c>
      <c r="M86">
        <v>0</v>
      </c>
      <c r="N86">
        <v>9.6706464886665344E-2</v>
      </c>
      <c r="O86">
        <v>111299</v>
      </c>
      <c r="P86">
        <v>74840</v>
      </c>
      <c r="Q86">
        <v>316</v>
      </c>
      <c r="R86">
        <v>1096</v>
      </c>
      <c r="S86">
        <v>472286</v>
      </c>
      <c r="T86">
        <v>472716</v>
      </c>
      <c r="U86">
        <v>102441</v>
      </c>
      <c r="V86">
        <v>15283</v>
      </c>
      <c r="W86">
        <v>0</v>
      </c>
      <c r="X86">
        <v>0</v>
      </c>
      <c r="Y86">
        <v>0</v>
      </c>
      <c r="Z86">
        <v>0</v>
      </c>
      <c r="AA86">
        <v>0</v>
      </c>
      <c r="AB86">
        <v>0</v>
      </c>
      <c r="AC86">
        <v>0</v>
      </c>
      <c r="AD86">
        <v>0</v>
      </c>
      <c r="AE86">
        <v>77796</v>
      </c>
      <c r="AF86">
        <v>64119</v>
      </c>
      <c r="AG86">
        <v>26616</v>
      </c>
      <c r="AH86">
        <v>378</v>
      </c>
      <c r="AI86">
        <v>34</v>
      </c>
      <c r="AJ86">
        <v>8</v>
      </c>
      <c r="AK86">
        <v>7</v>
      </c>
      <c r="AL86">
        <v>6</v>
      </c>
      <c r="AM86">
        <v>3</v>
      </c>
      <c r="AN86">
        <v>0</v>
      </c>
      <c r="AO86">
        <v>0</v>
      </c>
      <c r="AP86">
        <v>0</v>
      </c>
      <c r="AQ86">
        <v>0</v>
      </c>
      <c r="AR86">
        <v>1616</v>
      </c>
      <c r="AS86">
        <v>146</v>
      </c>
      <c r="AT86">
        <v>110064</v>
      </c>
      <c r="AU86">
        <v>0.21299999952316284</v>
      </c>
      <c r="AV86">
        <v>1.8999999389052391E-2</v>
      </c>
      <c r="AW86">
        <v>78263</v>
      </c>
      <c r="AX86">
        <v>0</v>
      </c>
      <c r="AY86">
        <v>646.8441162109375</v>
      </c>
      <c r="AZ86">
        <v>3.5341691970825195</v>
      </c>
      <c r="BA86">
        <v>3.9225244522094727</v>
      </c>
      <c r="BB86">
        <v>786.84521484375</v>
      </c>
    </row>
    <row r="87" spans="1:54" customFormat="1" ht="15">
      <c r="A87">
        <v>85</v>
      </c>
      <c r="B87">
        <v>2166914</v>
      </c>
      <c r="C87">
        <v>113000</v>
      </c>
      <c r="D87">
        <v>1.4130000025033951E-2</v>
      </c>
      <c r="E87">
        <v>115362</v>
      </c>
      <c r="F87">
        <v>34401</v>
      </c>
      <c r="G87">
        <v>0.29578580435526447</v>
      </c>
      <c r="H87">
        <v>4.9523111432790756E-2</v>
      </c>
      <c r="I87">
        <v>2.6130169630050659E-2</v>
      </c>
      <c r="J87">
        <v>9.7984224557876587E-2</v>
      </c>
      <c r="K87">
        <v>0.11280006915330887</v>
      </c>
      <c r="L87">
        <v>9.3482276424765587E-3</v>
      </c>
      <c r="M87">
        <v>0</v>
      </c>
      <c r="N87">
        <v>9.3720167875289917E-2</v>
      </c>
      <c r="O87">
        <v>115634</v>
      </c>
      <c r="P87">
        <v>76701</v>
      </c>
      <c r="Q87">
        <v>745</v>
      </c>
      <c r="R87">
        <v>1172</v>
      </c>
      <c r="S87">
        <v>490776</v>
      </c>
      <c r="T87">
        <v>491114</v>
      </c>
      <c r="U87">
        <v>102012</v>
      </c>
      <c r="V87">
        <v>9399</v>
      </c>
      <c r="W87">
        <v>0</v>
      </c>
      <c r="X87">
        <v>0</v>
      </c>
      <c r="Y87">
        <v>0</v>
      </c>
      <c r="Z87">
        <v>0</v>
      </c>
      <c r="AA87">
        <v>0</v>
      </c>
      <c r="AB87">
        <v>0</v>
      </c>
      <c r="AC87">
        <v>0</v>
      </c>
      <c r="AD87">
        <v>0</v>
      </c>
      <c r="AE87">
        <v>79846</v>
      </c>
      <c r="AF87">
        <v>65890</v>
      </c>
      <c r="AG87">
        <v>28598</v>
      </c>
      <c r="AH87">
        <v>597</v>
      </c>
      <c r="AI87">
        <v>42</v>
      </c>
      <c r="AJ87">
        <v>32</v>
      </c>
      <c r="AK87">
        <v>26</v>
      </c>
      <c r="AL87">
        <v>14</v>
      </c>
      <c r="AM87">
        <v>0</v>
      </c>
      <c r="AN87">
        <v>0</v>
      </c>
      <c r="AO87">
        <v>0</v>
      </c>
      <c r="AP87">
        <v>0</v>
      </c>
      <c r="AQ87">
        <v>0</v>
      </c>
      <c r="AR87">
        <v>1914</v>
      </c>
      <c r="AS87">
        <v>202</v>
      </c>
      <c r="AT87">
        <v>113248</v>
      </c>
      <c r="AU87">
        <v>0.21299999952316284</v>
      </c>
      <c r="AV87">
        <v>1.9999999552965164E-2</v>
      </c>
      <c r="AW87">
        <v>81252</v>
      </c>
      <c r="AX87">
        <v>0</v>
      </c>
      <c r="AY87">
        <v>645.02557373046875</v>
      </c>
      <c r="AZ87">
        <v>5.0620641708374023</v>
      </c>
      <c r="BA87">
        <v>5.4390549659729004</v>
      </c>
      <c r="BB87">
        <v>783.92559814453125</v>
      </c>
    </row>
    <row r="88" spans="1:54" customFormat="1" ht="15">
      <c r="A88">
        <v>86</v>
      </c>
      <c r="B88">
        <v>2166510</v>
      </c>
      <c r="C88">
        <v>118000</v>
      </c>
      <c r="D88">
        <v>1.47299999371171E-2</v>
      </c>
      <c r="E88">
        <v>120216</v>
      </c>
      <c r="F88">
        <v>35319</v>
      </c>
      <c r="G88">
        <v>0.29459372660348615</v>
      </c>
      <c r="H88">
        <v>4.8307269811630249E-2</v>
      </c>
      <c r="I88">
        <v>2.6656210422515869E-2</v>
      </c>
      <c r="J88">
        <v>9.567493200302124E-2</v>
      </c>
      <c r="K88">
        <v>0.11433049291372299</v>
      </c>
      <c r="L88">
        <v>9.6248174086213112E-3</v>
      </c>
      <c r="M88">
        <v>0</v>
      </c>
      <c r="N88">
        <v>9.0394653379917145E-2</v>
      </c>
      <c r="O88">
        <v>120525</v>
      </c>
      <c r="P88">
        <v>77416</v>
      </c>
      <c r="Q88">
        <v>845</v>
      </c>
      <c r="R88">
        <v>1120</v>
      </c>
      <c r="S88">
        <v>558411</v>
      </c>
      <c r="T88">
        <v>558991</v>
      </c>
      <c r="U88">
        <v>139947</v>
      </c>
      <c r="V88">
        <v>15265</v>
      </c>
      <c r="W88">
        <v>16</v>
      </c>
      <c r="X88">
        <v>0</v>
      </c>
      <c r="Y88">
        <v>0</v>
      </c>
      <c r="Z88">
        <v>0</v>
      </c>
      <c r="AA88">
        <v>0</v>
      </c>
      <c r="AB88">
        <v>0</v>
      </c>
      <c r="AC88">
        <v>0</v>
      </c>
      <c r="AD88">
        <v>0</v>
      </c>
      <c r="AE88">
        <v>81328</v>
      </c>
      <c r="AF88">
        <v>67791</v>
      </c>
      <c r="AG88">
        <v>30769</v>
      </c>
      <c r="AH88">
        <v>1145</v>
      </c>
      <c r="AI88">
        <v>134</v>
      </c>
      <c r="AJ88">
        <v>114</v>
      </c>
      <c r="AK88">
        <v>97</v>
      </c>
      <c r="AL88">
        <v>88</v>
      </c>
      <c r="AM88">
        <v>70</v>
      </c>
      <c r="AN88">
        <v>58</v>
      </c>
      <c r="AO88">
        <v>45</v>
      </c>
      <c r="AP88">
        <v>5</v>
      </c>
      <c r="AQ88">
        <v>0</v>
      </c>
      <c r="AR88">
        <v>1738</v>
      </c>
      <c r="AS88">
        <v>163</v>
      </c>
      <c r="AT88">
        <v>115307</v>
      </c>
      <c r="AU88">
        <v>0.21299999952316284</v>
      </c>
      <c r="AV88">
        <v>2.0999999716877937E-2</v>
      </c>
      <c r="AW88">
        <v>83797</v>
      </c>
      <c r="AX88">
        <v>0</v>
      </c>
      <c r="AY88">
        <v>642.02252197265625</v>
      </c>
      <c r="AZ88">
        <v>6.6851463317871094</v>
      </c>
      <c r="BA88">
        <v>7.849370002746582</v>
      </c>
      <c r="BB88">
        <v>779.59747314453125</v>
      </c>
    </row>
    <row r="89" spans="1:54" customFormat="1" ht="15">
      <c r="A89">
        <v>87</v>
      </c>
      <c r="B89">
        <v>2167799</v>
      </c>
      <c r="C89">
        <v>123000</v>
      </c>
      <c r="D89">
        <v>1.5370000153779984E-2</v>
      </c>
      <c r="E89">
        <v>125391</v>
      </c>
      <c r="F89">
        <v>37062</v>
      </c>
      <c r="G89">
        <v>0.29443585841542497</v>
      </c>
      <c r="H89">
        <v>4.7018703073263168E-2</v>
      </c>
      <c r="I89">
        <v>2.6681764051318169E-2</v>
      </c>
      <c r="J89">
        <v>9.4759531319141388E-2</v>
      </c>
      <c r="K89">
        <v>0.11611822247505188</v>
      </c>
      <c r="L89">
        <v>9.8576406016945839E-3</v>
      </c>
      <c r="M89">
        <v>0</v>
      </c>
      <c r="N89">
        <v>8.6733356118202209E-2</v>
      </c>
      <c r="O89">
        <v>126021</v>
      </c>
      <c r="P89">
        <v>81701</v>
      </c>
      <c r="Q89">
        <v>1720</v>
      </c>
      <c r="R89">
        <v>1412</v>
      </c>
      <c r="S89">
        <v>567881</v>
      </c>
      <c r="T89">
        <v>568082</v>
      </c>
      <c r="U89">
        <v>151741</v>
      </c>
      <c r="V89">
        <v>17044</v>
      </c>
      <c r="W89">
        <v>28</v>
      </c>
      <c r="X89">
        <v>0</v>
      </c>
      <c r="Y89">
        <v>0</v>
      </c>
      <c r="Z89">
        <v>0</v>
      </c>
      <c r="AA89">
        <v>0</v>
      </c>
      <c r="AB89">
        <v>0</v>
      </c>
      <c r="AC89">
        <v>0</v>
      </c>
      <c r="AD89">
        <v>0</v>
      </c>
      <c r="AE89">
        <v>85600</v>
      </c>
      <c r="AF89">
        <v>71493</v>
      </c>
      <c r="AG89">
        <v>34105</v>
      </c>
      <c r="AH89">
        <v>1716</v>
      </c>
      <c r="AI89">
        <v>21</v>
      </c>
      <c r="AJ89">
        <v>19</v>
      </c>
      <c r="AK89">
        <v>15</v>
      </c>
      <c r="AL89">
        <v>7</v>
      </c>
      <c r="AM89">
        <v>0</v>
      </c>
      <c r="AN89">
        <v>0</v>
      </c>
      <c r="AO89">
        <v>0</v>
      </c>
      <c r="AP89">
        <v>0</v>
      </c>
      <c r="AQ89">
        <v>0</v>
      </c>
      <c r="AR89">
        <v>1823</v>
      </c>
      <c r="AS89">
        <v>176</v>
      </c>
      <c r="AT89">
        <v>122343</v>
      </c>
      <c r="AU89">
        <v>0.21699999272823334</v>
      </c>
      <c r="AV89">
        <v>2.4000000208616257E-2</v>
      </c>
      <c r="AW89">
        <v>87737</v>
      </c>
      <c r="AX89">
        <v>4</v>
      </c>
      <c r="AY89">
        <v>649.1971435546875</v>
      </c>
      <c r="AZ89">
        <v>7.8386940956115723</v>
      </c>
      <c r="BA89">
        <v>9.4597434997558594</v>
      </c>
      <c r="BB89">
        <v>785.11590576171875</v>
      </c>
    </row>
    <row r="90" spans="1:54" customFormat="1" ht="15">
      <c r="A90">
        <v>88</v>
      </c>
      <c r="B90">
        <v>2166056</v>
      </c>
      <c r="C90">
        <v>128000</v>
      </c>
      <c r="D90">
        <v>1.6060000285506248E-2</v>
      </c>
      <c r="E90">
        <v>131176</v>
      </c>
      <c r="F90">
        <v>38885</v>
      </c>
      <c r="G90">
        <v>0.29399241204290238</v>
      </c>
      <c r="H90">
        <v>4.5336049050092697E-2</v>
      </c>
      <c r="I90">
        <v>2.6603462174534798E-2</v>
      </c>
      <c r="J90">
        <v>9.3426689505577087E-2</v>
      </c>
      <c r="K90">
        <v>0.1185581386089325</v>
      </c>
      <c r="L90">
        <v>1.0068073868751526E-2</v>
      </c>
      <c r="M90">
        <v>0</v>
      </c>
      <c r="N90">
        <v>8.2736916840076447E-2</v>
      </c>
      <c r="O90">
        <v>131779</v>
      </c>
      <c r="P90">
        <v>84366</v>
      </c>
      <c r="Q90">
        <v>1647</v>
      </c>
      <c r="R90">
        <v>1358</v>
      </c>
      <c r="S90">
        <v>597666</v>
      </c>
      <c r="T90">
        <v>598030</v>
      </c>
      <c r="U90">
        <v>163345</v>
      </c>
      <c r="V90">
        <v>15505</v>
      </c>
      <c r="W90">
        <v>60</v>
      </c>
      <c r="X90">
        <v>0</v>
      </c>
      <c r="Y90">
        <v>0</v>
      </c>
      <c r="Z90">
        <v>0</v>
      </c>
      <c r="AA90">
        <v>0</v>
      </c>
      <c r="AB90">
        <v>0</v>
      </c>
      <c r="AC90">
        <v>0</v>
      </c>
      <c r="AD90">
        <v>0</v>
      </c>
      <c r="AE90">
        <v>88604</v>
      </c>
      <c r="AF90">
        <v>74943</v>
      </c>
      <c r="AG90">
        <v>37790</v>
      </c>
      <c r="AH90">
        <v>3479</v>
      </c>
      <c r="AI90">
        <v>36</v>
      </c>
      <c r="AJ90">
        <v>29</v>
      </c>
      <c r="AK90">
        <v>16</v>
      </c>
      <c r="AL90">
        <v>13</v>
      </c>
      <c r="AM90">
        <v>7</v>
      </c>
      <c r="AN90">
        <v>0</v>
      </c>
      <c r="AO90">
        <v>0</v>
      </c>
      <c r="AP90">
        <v>0</v>
      </c>
      <c r="AQ90">
        <v>0</v>
      </c>
      <c r="AR90">
        <v>1884</v>
      </c>
      <c r="AS90">
        <v>164</v>
      </c>
      <c r="AT90">
        <v>128777</v>
      </c>
      <c r="AU90">
        <v>0.21899999678134918</v>
      </c>
      <c r="AV90">
        <v>2.7000000700354576E-2</v>
      </c>
      <c r="AW90">
        <v>91084</v>
      </c>
      <c r="AX90">
        <v>0</v>
      </c>
      <c r="AY90">
        <v>650.72216796875</v>
      </c>
      <c r="AZ90">
        <v>7.8765254020690918</v>
      </c>
      <c r="BA90">
        <v>9.0517864227294922</v>
      </c>
      <c r="BB90">
        <v>780.3956298828125</v>
      </c>
    </row>
    <row r="91" spans="1:54" customFormat="1" ht="15">
      <c r="A91">
        <v>89</v>
      </c>
      <c r="B91">
        <v>2167557</v>
      </c>
      <c r="C91">
        <v>134000</v>
      </c>
      <c r="D91">
        <v>1.6860000789165497E-2</v>
      </c>
      <c r="E91">
        <v>137614</v>
      </c>
      <c r="F91">
        <v>40532</v>
      </c>
      <c r="G91">
        <v>0.29228754133957319</v>
      </c>
      <c r="H91">
        <v>4.3004896491765976E-2</v>
      </c>
      <c r="I91">
        <v>2.7045432478189468E-2</v>
      </c>
      <c r="J91">
        <v>9.0937450528144836E-2</v>
      </c>
      <c r="K91">
        <v>0.12095098197460175</v>
      </c>
      <c r="L91">
        <v>1.0348781011998653E-2</v>
      </c>
      <c r="M91">
        <v>0</v>
      </c>
      <c r="N91">
        <v>7.8397922217845917E-2</v>
      </c>
      <c r="O91">
        <v>138152</v>
      </c>
      <c r="P91">
        <v>88630</v>
      </c>
      <c r="Q91">
        <v>1472</v>
      </c>
      <c r="R91">
        <v>1523</v>
      </c>
      <c r="S91">
        <v>640705</v>
      </c>
      <c r="T91">
        <v>640879</v>
      </c>
      <c r="U91">
        <v>183756</v>
      </c>
      <c r="V91">
        <v>21614</v>
      </c>
      <c r="W91">
        <v>123</v>
      </c>
      <c r="X91">
        <v>0</v>
      </c>
      <c r="Y91">
        <v>0</v>
      </c>
      <c r="Z91">
        <v>0</v>
      </c>
      <c r="AA91">
        <v>0</v>
      </c>
      <c r="AB91">
        <v>0</v>
      </c>
      <c r="AC91">
        <v>0</v>
      </c>
      <c r="AD91">
        <v>0</v>
      </c>
      <c r="AE91">
        <v>92416</v>
      </c>
      <c r="AF91">
        <v>78545</v>
      </c>
      <c r="AG91">
        <v>41112</v>
      </c>
      <c r="AH91">
        <v>5618</v>
      </c>
      <c r="AI91">
        <v>194</v>
      </c>
      <c r="AJ91">
        <v>125</v>
      </c>
      <c r="AK91">
        <v>37</v>
      </c>
      <c r="AL91">
        <v>5</v>
      </c>
      <c r="AM91">
        <v>0</v>
      </c>
      <c r="AN91">
        <v>0</v>
      </c>
      <c r="AO91">
        <v>0</v>
      </c>
      <c r="AP91">
        <v>0</v>
      </c>
      <c r="AQ91">
        <v>0</v>
      </c>
      <c r="AR91">
        <v>2097</v>
      </c>
      <c r="AS91">
        <v>216</v>
      </c>
      <c r="AT91">
        <v>133847</v>
      </c>
      <c r="AU91">
        <v>0.22300000488758087</v>
      </c>
      <c r="AV91">
        <v>2.8999999165534973E-2</v>
      </c>
      <c r="AW91">
        <v>94464</v>
      </c>
      <c r="AX91">
        <v>1</v>
      </c>
      <c r="AY91">
        <v>639.6612548828125</v>
      </c>
      <c r="AZ91">
        <v>7.7608442306518555</v>
      </c>
      <c r="BA91">
        <v>9.2471590042114258</v>
      </c>
      <c r="BB91">
        <v>759.2530517578125</v>
      </c>
    </row>
    <row r="92" spans="1:54" customFormat="1" ht="15">
      <c r="A92">
        <v>90</v>
      </c>
      <c r="B92">
        <v>2165761</v>
      </c>
      <c r="C92">
        <v>141000</v>
      </c>
      <c r="D92">
        <v>1.7759999260306358E-2</v>
      </c>
      <c r="E92">
        <v>145074</v>
      </c>
      <c r="F92">
        <v>42111</v>
      </c>
      <c r="G92">
        <v>0.29008836976801539</v>
      </c>
      <c r="H92">
        <v>4.091060534119606E-2</v>
      </c>
      <c r="I92">
        <v>2.7853699401021004E-2</v>
      </c>
      <c r="J92">
        <v>8.7966568768024445E-2</v>
      </c>
      <c r="K92">
        <v>0.12271890044212341</v>
      </c>
      <c r="L92">
        <v>1.0638591833412647E-2</v>
      </c>
      <c r="M92">
        <v>0</v>
      </c>
      <c r="N92">
        <v>7.369677722454071E-2</v>
      </c>
      <c r="O92">
        <v>145633</v>
      </c>
      <c r="P92">
        <v>92281</v>
      </c>
      <c r="Q92">
        <v>1526</v>
      </c>
      <c r="R92">
        <v>1897</v>
      </c>
      <c r="S92">
        <v>711889</v>
      </c>
      <c r="T92">
        <v>712088</v>
      </c>
      <c r="U92">
        <v>237979</v>
      </c>
      <c r="V92">
        <v>30553</v>
      </c>
      <c r="W92">
        <v>1573</v>
      </c>
      <c r="X92">
        <v>0</v>
      </c>
      <c r="Y92">
        <v>0</v>
      </c>
      <c r="Z92">
        <v>0</v>
      </c>
      <c r="AA92">
        <v>0</v>
      </c>
      <c r="AB92">
        <v>0</v>
      </c>
      <c r="AC92">
        <v>0</v>
      </c>
      <c r="AD92">
        <v>0</v>
      </c>
      <c r="AE92">
        <v>96935</v>
      </c>
      <c r="AF92">
        <v>82759</v>
      </c>
      <c r="AG92">
        <v>45398</v>
      </c>
      <c r="AH92">
        <v>8537</v>
      </c>
      <c r="AI92">
        <v>308</v>
      </c>
      <c r="AJ92">
        <v>204</v>
      </c>
      <c r="AK92">
        <v>82</v>
      </c>
      <c r="AL92">
        <v>39</v>
      </c>
      <c r="AM92">
        <v>10</v>
      </c>
      <c r="AN92">
        <v>0</v>
      </c>
      <c r="AO92">
        <v>0</v>
      </c>
      <c r="AP92">
        <v>0</v>
      </c>
      <c r="AQ92">
        <v>0</v>
      </c>
      <c r="AR92">
        <v>2258</v>
      </c>
      <c r="AS92">
        <v>225</v>
      </c>
      <c r="AT92">
        <v>138958</v>
      </c>
      <c r="AU92">
        <v>0.22499999403953552</v>
      </c>
      <c r="AV92">
        <v>3.0999999493360519E-2</v>
      </c>
      <c r="AW92">
        <v>98740</v>
      </c>
      <c r="AX92">
        <v>3</v>
      </c>
      <c r="AY92">
        <v>626.0355224609375</v>
      </c>
      <c r="AZ92">
        <v>8.5756397247314453</v>
      </c>
      <c r="BA92">
        <v>10.182843208312988</v>
      </c>
      <c r="BB92">
        <v>722.476806640625</v>
      </c>
    </row>
    <row r="93" spans="1:54" customFormat="1" ht="15">
      <c r="A93">
        <v>91</v>
      </c>
      <c r="B93">
        <v>2168245</v>
      </c>
      <c r="C93">
        <v>149000</v>
      </c>
      <c r="D93">
        <v>1.8850000575184822E-2</v>
      </c>
      <c r="E93">
        <v>153741</v>
      </c>
      <c r="F93">
        <v>44658</v>
      </c>
      <c r="G93">
        <v>0.28820968439317851</v>
      </c>
      <c r="H93">
        <v>3.9493750780820847E-2</v>
      </c>
      <c r="I93">
        <v>2.8505720198154449E-2</v>
      </c>
      <c r="J93">
        <v>8.4981709718704224E-2</v>
      </c>
      <c r="K93">
        <v>0.12431816756725311</v>
      </c>
      <c r="L93">
        <v>1.091033685952425E-2</v>
      </c>
      <c r="M93">
        <v>0</v>
      </c>
      <c r="N93">
        <v>6.8604029715061188E-2</v>
      </c>
      <c r="O93">
        <v>154571</v>
      </c>
      <c r="P93">
        <v>95847</v>
      </c>
      <c r="Q93">
        <v>2270</v>
      </c>
      <c r="R93">
        <v>2242</v>
      </c>
      <c r="S93">
        <v>790860</v>
      </c>
      <c r="T93">
        <v>790879</v>
      </c>
      <c r="U93">
        <v>293113</v>
      </c>
      <c r="V93">
        <v>48959</v>
      </c>
      <c r="W93">
        <v>1728</v>
      </c>
      <c r="X93">
        <v>0</v>
      </c>
      <c r="Y93">
        <v>0</v>
      </c>
      <c r="Z93">
        <v>0</v>
      </c>
      <c r="AA93">
        <v>0</v>
      </c>
      <c r="AB93">
        <v>0</v>
      </c>
      <c r="AC93">
        <v>0</v>
      </c>
      <c r="AD93">
        <v>0</v>
      </c>
      <c r="AE93">
        <v>100507</v>
      </c>
      <c r="AF93">
        <v>86376</v>
      </c>
      <c r="AG93">
        <v>49220</v>
      </c>
      <c r="AH93">
        <v>12447</v>
      </c>
      <c r="AI93">
        <v>349</v>
      </c>
      <c r="AJ93">
        <v>175</v>
      </c>
      <c r="AK93">
        <v>86</v>
      </c>
      <c r="AL93">
        <v>12</v>
      </c>
      <c r="AM93">
        <v>0</v>
      </c>
      <c r="AN93">
        <v>0</v>
      </c>
      <c r="AO93">
        <v>0</v>
      </c>
      <c r="AP93">
        <v>0</v>
      </c>
      <c r="AQ93">
        <v>0</v>
      </c>
      <c r="AR93">
        <v>2004</v>
      </c>
      <c r="AS93">
        <v>233</v>
      </c>
      <c r="AT93">
        <v>147394</v>
      </c>
      <c r="AU93">
        <v>0.22499999403953552</v>
      </c>
      <c r="AV93">
        <v>3.2999999821186066E-2</v>
      </c>
      <c r="AW93">
        <v>105457</v>
      </c>
      <c r="AX93">
        <v>0</v>
      </c>
      <c r="AY93">
        <v>623.7264404296875</v>
      </c>
      <c r="AZ93">
        <v>8.1152667999267578</v>
      </c>
      <c r="BA93">
        <v>9.5759744644165039</v>
      </c>
      <c r="BB93">
        <v>650.28509521484375</v>
      </c>
    </row>
    <row r="94" spans="1:54" customFormat="1" ht="15">
      <c r="A94">
        <v>92</v>
      </c>
      <c r="B94">
        <v>2165594</v>
      </c>
      <c r="C94">
        <v>158000</v>
      </c>
      <c r="D94">
        <v>2.0080000162124634E-2</v>
      </c>
      <c r="E94">
        <v>163979</v>
      </c>
      <c r="F94">
        <v>46898</v>
      </c>
      <c r="G94">
        <v>0.28680507398923344</v>
      </c>
      <c r="H94">
        <v>3.8399454206228256E-2</v>
      </c>
      <c r="I94">
        <v>2.9108013957738876E-2</v>
      </c>
      <c r="J94">
        <v>8.1260882318019867E-2</v>
      </c>
      <c r="K94">
        <v>0.12680812180042267</v>
      </c>
      <c r="L94">
        <v>1.1228600516915321E-2</v>
      </c>
      <c r="M94">
        <v>0</v>
      </c>
      <c r="N94">
        <v>6.3095904886722565E-2</v>
      </c>
      <c r="O94">
        <v>164668</v>
      </c>
      <c r="P94">
        <v>103142</v>
      </c>
      <c r="Q94">
        <v>1882</v>
      </c>
      <c r="R94">
        <v>2123</v>
      </c>
      <c r="S94">
        <v>853612</v>
      </c>
      <c r="T94">
        <v>853945</v>
      </c>
      <c r="U94">
        <v>343189</v>
      </c>
      <c r="V94">
        <v>63775</v>
      </c>
      <c r="W94">
        <v>2313</v>
      </c>
      <c r="X94">
        <v>0</v>
      </c>
      <c r="Y94">
        <v>0</v>
      </c>
      <c r="Z94">
        <v>0</v>
      </c>
      <c r="AA94">
        <v>0</v>
      </c>
      <c r="AB94">
        <v>0</v>
      </c>
      <c r="AC94">
        <v>0</v>
      </c>
      <c r="AD94">
        <v>0</v>
      </c>
      <c r="AE94">
        <v>108026</v>
      </c>
      <c r="AF94">
        <v>92800</v>
      </c>
      <c r="AG94">
        <v>55186</v>
      </c>
      <c r="AH94">
        <v>16975</v>
      </c>
      <c r="AI94">
        <v>160</v>
      </c>
      <c r="AJ94">
        <v>61</v>
      </c>
      <c r="AK94">
        <v>36</v>
      </c>
      <c r="AL94">
        <v>20</v>
      </c>
      <c r="AM94">
        <v>7</v>
      </c>
      <c r="AN94">
        <v>1</v>
      </c>
      <c r="AO94">
        <v>0</v>
      </c>
      <c r="AP94">
        <v>0</v>
      </c>
      <c r="AQ94">
        <v>0</v>
      </c>
      <c r="AR94">
        <v>2544</v>
      </c>
      <c r="AS94">
        <v>378</v>
      </c>
      <c r="AT94">
        <v>154670</v>
      </c>
      <c r="AU94">
        <v>0.22900000214576721</v>
      </c>
      <c r="AV94">
        <v>3.4000001847743988E-2</v>
      </c>
      <c r="AW94">
        <v>110576</v>
      </c>
      <c r="AX94">
        <v>3</v>
      </c>
      <c r="AY94">
        <v>626.4859619140625</v>
      </c>
      <c r="AZ94">
        <v>6.7091560363769531</v>
      </c>
      <c r="BA94">
        <v>8.0890588760375977</v>
      </c>
      <c r="BB94">
        <v>514.67523193359375</v>
      </c>
    </row>
    <row r="95" spans="1:54" customFormat="1" ht="15">
      <c r="A95">
        <v>93</v>
      </c>
      <c r="B95">
        <v>2168277</v>
      </c>
      <c r="C95">
        <v>170000</v>
      </c>
      <c r="D95">
        <v>2.1609999239444733E-2</v>
      </c>
      <c r="E95">
        <v>176264</v>
      </c>
      <c r="F95">
        <v>51053</v>
      </c>
      <c r="G95">
        <v>0.28544336505038898</v>
      </c>
      <c r="H95">
        <v>3.7634808570146561E-2</v>
      </c>
      <c r="I95">
        <v>2.9858466237783432E-2</v>
      </c>
      <c r="J95">
        <v>7.7064812183380127E-2</v>
      </c>
      <c r="K95">
        <v>0.12939676642417908</v>
      </c>
      <c r="L95">
        <v>1.1488517746329308E-2</v>
      </c>
      <c r="M95">
        <v>0</v>
      </c>
      <c r="N95">
        <v>5.7184077799320221E-2</v>
      </c>
      <c r="O95">
        <v>177246</v>
      </c>
      <c r="P95">
        <v>110059</v>
      </c>
      <c r="Q95">
        <v>2683</v>
      </c>
      <c r="R95">
        <v>2501</v>
      </c>
      <c r="S95">
        <v>928781</v>
      </c>
      <c r="T95">
        <v>929040</v>
      </c>
      <c r="U95">
        <v>397701</v>
      </c>
      <c r="V95">
        <v>83828</v>
      </c>
      <c r="W95">
        <v>8763</v>
      </c>
      <c r="X95">
        <v>0</v>
      </c>
      <c r="Y95">
        <v>0</v>
      </c>
      <c r="Z95">
        <v>0</v>
      </c>
      <c r="AA95">
        <v>0</v>
      </c>
      <c r="AB95">
        <v>0</v>
      </c>
      <c r="AC95">
        <v>0</v>
      </c>
      <c r="AD95">
        <v>0</v>
      </c>
      <c r="AE95">
        <v>114955</v>
      </c>
      <c r="AF95">
        <v>100060</v>
      </c>
      <c r="AG95">
        <v>62550</v>
      </c>
      <c r="AH95">
        <v>23666</v>
      </c>
      <c r="AI95">
        <v>470</v>
      </c>
      <c r="AJ95">
        <v>135</v>
      </c>
      <c r="AK95">
        <v>52</v>
      </c>
      <c r="AL95">
        <v>32</v>
      </c>
      <c r="AM95">
        <v>10</v>
      </c>
      <c r="AN95">
        <v>0</v>
      </c>
      <c r="AO95">
        <v>0</v>
      </c>
      <c r="AP95">
        <v>0</v>
      </c>
      <c r="AQ95">
        <v>0</v>
      </c>
      <c r="AR95">
        <v>2382</v>
      </c>
      <c r="AS95">
        <v>350</v>
      </c>
      <c r="AT95">
        <v>166449</v>
      </c>
      <c r="AU95">
        <v>0.23100000619888306</v>
      </c>
      <c r="AV95">
        <v>3.5999998450279236E-2</v>
      </c>
      <c r="AW95">
        <v>117933</v>
      </c>
      <c r="AX95">
        <v>0</v>
      </c>
      <c r="AY95">
        <v>628.76007080078125</v>
      </c>
      <c r="AZ95">
        <v>5.0973739624023438</v>
      </c>
      <c r="BA95">
        <v>5.6960310935974121</v>
      </c>
      <c r="BB95">
        <v>371.13229370117188</v>
      </c>
    </row>
    <row r="96" spans="1:54" customFormat="1" ht="15">
      <c r="A96">
        <v>94</v>
      </c>
      <c r="B96">
        <v>2166616</v>
      </c>
      <c r="C96">
        <v>184000</v>
      </c>
      <c r="D96">
        <v>2.3600000888109207E-2</v>
      </c>
      <c r="E96">
        <v>192644</v>
      </c>
      <c r="F96">
        <v>54728</v>
      </c>
      <c r="G96">
        <v>0.28280389333525474</v>
      </c>
      <c r="H96">
        <v>3.7191066890954971E-2</v>
      </c>
      <c r="I96">
        <v>3.0160555616021156E-2</v>
      </c>
      <c r="J96">
        <v>7.2210200130939484E-2</v>
      </c>
      <c r="K96">
        <v>0.13155791163444519</v>
      </c>
      <c r="L96">
        <v>1.1684160679578781E-2</v>
      </c>
      <c r="M96">
        <v>0</v>
      </c>
      <c r="N96">
        <v>5.094991996884346E-2</v>
      </c>
      <c r="O96">
        <v>194122</v>
      </c>
      <c r="P96">
        <v>116564</v>
      </c>
      <c r="Q96">
        <v>4040</v>
      </c>
      <c r="R96">
        <v>2611</v>
      </c>
      <c r="S96">
        <v>1086071</v>
      </c>
      <c r="T96">
        <v>1086079</v>
      </c>
      <c r="U96">
        <v>529524</v>
      </c>
      <c r="V96">
        <v>143089</v>
      </c>
      <c r="W96">
        <v>14948</v>
      </c>
      <c r="X96">
        <v>0</v>
      </c>
      <c r="Y96">
        <v>0</v>
      </c>
      <c r="Z96">
        <v>0</v>
      </c>
      <c r="AA96">
        <v>0</v>
      </c>
      <c r="AB96">
        <v>0</v>
      </c>
      <c r="AC96">
        <v>0</v>
      </c>
      <c r="AD96">
        <v>0</v>
      </c>
      <c r="AE96">
        <v>122519</v>
      </c>
      <c r="AF96">
        <v>108087</v>
      </c>
      <c r="AG96">
        <v>70433</v>
      </c>
      <c r="AH96">
        <v>31079</v>
      </c>
      <c r="AI96">
        <v>777</v>
      </c>
      <c r="AJ96">
        <v>238</v>
      </c>
      <c r="AK96">
        <v>78</v>
      </c>
      <c r="AL96">
        <v>59</v>
      </c>
      <c r="AM96">
        <v>18</v>
      </c>
      <c r="AN96">
        <v>0</v>
      </c>
      <c r="AO96">
        <v>0</v>
      </c>
      <c r="AP96">
        <v>0</v>
      </c>
      <c r="AQ96">
        <v>0</v>
      </c>
      <c r="AR96">
        <v>2700</v>
      </c>
      <c r="AS96">
        <v>418</v>
      </c>
      <c r="AT96">
        <v>178943</v>
      </c>
      <c r="AU96">
        <v>0.23199999332427979</v>
      </c>
      <c r="AV96">
        <v>3.7000000476837158E-2</v>
      </c>
      <c r="AW96">
        <v>129314</v>
      </c>
      <c r="AX96">
        <v>0</v>
      </c>
      <c r="AY96">
        <v>611.03717041015625</v>
      </c>
      <c r="AZ96">
        <v>4.1918644905090332</v>
      </c>
      <c r="BA96">
        <v>4.4049496650695801</v>
      </c>
      <c r="BB96">
        <v>264.14895629882812</v>
      </c>
    </row>
    <row r="97" spans="1:54" customFormat="1" ht="15">
      <c r="A97">
        <v>95</v>
      </c>
      <c r="B97">
        <v>2166013</v>
      </c>
      <c r="C97">
        <v>203000</v>
      </c>
      <c r="D97">
        <v>2.6489999145269394E-2</v>
      </c>
      <c r="E97">
        <v>216307</v>
      </c>
      <c r="F97">
        <v>61192</v>
      </c>
      <c r="G97">
        <v>0.28020196208234877</v>
      </c>
      <c r="H97">
        <v>3.6656152456998825E-2</v>
      </c>
      <c r="I97">
        <v>3.0377045273780823E-2</v>
      </c>
      <c r="J97">
        <v>6.6641554236412048E-2</v>
      </c>
      <c r="K97">
        <v>0.1345563679933548</v>
      </c>
      <c r="L97">
        <v>1.1970851570367813E-2</v>
      </c>
      <c r="M97">
        <v>0</v>
      </c>
      <c r="N97">
        <v>4.456416517496109E-2</v>
      </c>
      <c r="O97">
        <v>217717</v>
      </c>
      <c r="P97">
        <v>129344</v>
      </c>
      <c r="Q97">
        <v>3853</v>
      </c>
      <c r="R97">
        <v>3257</v>
      </c>
      <c r="S97">
        <v>1176314</v>
      </c>
      <c r="T97">
        <v>1176452</v>
      </c>
      <c r="U97">
        <v>610774</v>
      </c>
      <c r="V97">
        <v>181456</v>
      </c>
      <c r="W97">
        <v>22117</v>
      </c>
      <c r="X97">
        <v>2</v>
      </c>
      <c r="Y97">
        <v>0</v>
      </c>
      <c r="Z97">
        <v>0</v>
      </c>
      <c r="AA97">
        <v>0</v>
      </c>
      <c r="AB97">
        <v>0</v>
      </c>
      <c r="AC97">
        <v>0</v>
      </c>
      <c r="AD97">
        <v>0</v>
      </c>
      <c r="AE97">
        <v>134172</v>
      </c>
      <c r="AF97">
        <v>119988</v>
      </c>
      <c r="AG97">
        <v>82562</v>
      </c>
      <c r="AH97">
        <v>43117</v>
      </c>
      <c r="AI97">
        <v>2526</v>
      </c>
      <c r="AJ97">
        <v>549</v>
      </c>
      <c r="AK97">
        <v>87</v>
      </c>
      <c r="AL97">
        <v>52</v>
      </c>
      <c r="AM97">
        <v>7</v>
      </c>
      <c r="AN97">
        <v>0</v>
      </c>
      <c r="AO97">
        <v>0</v>
      </c>
      <c r="AP97">
        <v>0</v>
      </c>
      <c r="AQ97">
        <v>0</v>
      </c>
      <c r="AR97">
        <v>3020</v>
      </c>
      <c r="AS97">
        <v>602</v>
      </c>
      <c r="AT97">
        <v>203141</v>
      </c>
      <c r="AU97">
        <v>0.24099999666213989</v>
      </c>
      <c r="AV97">
        <v>4.6999998390674591E-2</v>
      </c>
      <c r="AW97">
        <v>144469</v>
      </c>
      <c r="AX97">
        <v>0</v>
      </c>
      <c r="AY97">
        <v>580.0335693359375</v>
      </c>
      <c r="AZ97">
        <v>4.4023466110229492</v>
      </c>
      <c r="BA97">
        <v>4.4714727401733398</v>
      </c>
      <c r="BB97">
        <v>208.69120788574219</v>
      </c>
    </row>
    <row r="98" spans="1:54" customFormat="1" ht="15">
      <c r="A98">
        <v>96</v>
      </c>
      <c r="B98">
        <v>2168135</v>
      </c>
      <c r="C98">
        <v>230000</v>
      </c>
      <c r="D98">
        <v>3.0659999698400497E-2</v>
      </c>
      <c r="E98">
        <v>250108</v>
      </c>
      <c r="F98">
        <v>69747</v>
      </c>
      <c r="G98">
        <v>0.27790890311434296</v>
      </c>
      <c r="H98">
        <v>3.5065822303295135E-2</v>
      </c>
      <c r="I98">
        <v>3.1175991520285606E-2</v>
      </c>
      <c r="J98">
        <v>5.9089247137308121E-2</v>
      </c>
      <c r="K98">
        <v>0.14005635678768158</v>
      </c>
      <c r="L98">
        <v>1.2521482072770596E-2</v>
      </c>
      <c r="M98">
        <v>0</v>
      </c>
      <c r="N98">
        <v>3.8273807615041733E-2</v>
      </c>
      <c r="O98">
        <v>252518</v>
      </c>
      <c r="P98">
        <v>144953</v>
      </c>
      <c r="Q98">
        <v>6583</v>
      </c>
      <c r="R98">
        <v>4242</v>
      </c>
      <c r="S98">
        <v>1519094</v>
      </c>
      <c r="T98">
        <v>1519290</v>
      </c>
      <c r="U98">
        <v>926663</v>
      </c>
      <c r="V98">
        <v>383242</v>
      </c>
      <c r="W98">
        <v>92968</v>
      </c>
      <c r="X98">
        <v>4371</v>
      </c>
      <c r="Y98">
        <v>0</v>
      </c>
      <c r="Z98">
        <v>0</v>
      </c>
      <c r="AA98">
        <v>0</v>
      </c>
      <c r="AB98">
        <v>0</v>
      </c>
      <c r="AC98">
        <v>0</v>
      </c>
      <c r="AD98">
        <v>0</v>
      </c>
      <c r="AE98">
        <v>151892</v>
      </c>
      <c r="AF98">
        <v>137438</v>
      </c>
      <c r="AG98">
        <v>99867</v>
      </c>
      <c r="AH98">
        <v>59954</v>
      </c>
      <c r="AI98">
        <v>10753</v>
      </c>
      <c r="AJ98">
        <v>2316</v>
      </c>
      <c r="AK98">
        <v>259</v>
      </c>
      <c r="AL98">
        <v>68</v>
      </c>
      <c r="AM98">
        <v>39</v>
      </c>
      <c r="AN98">
        <v>23</v>
      </c>
      <c r="AO98">
        <v>0</v>
      </c>
      <c r="AP98">
        <v>0</v>
      </c>
      <c r="AQ98">
        <v>0</v>
      </c>
      <c r="AR98">
        <v>3334</v>
      </c>
      <c r="AS98">
        <v>795</v>
      </c>
      <c r="AT98">
        <v>230655</v>
      </c>
      <c r="AU98">
        <v>0.26600000262260437</v>
      </c>
      <c r="AV98">
        <v>7.1000002324581146E-2</v>
      </c>
      <c r="AW98">
        <v>167146</v>
      </c>
      <c r="AX98">
        <v>0</v>
      </c>
      <c r="AY98">
        <v>499.13946533203125</v>
      </c>
      <c r="AZ98">
        <v>5.0641818046569824</v>
      </c>
      <c r="BA98">
        <v>5.0854268074035645</v>
      </c>
      <c r="BB98">
        <v>169.21128845214844</v>
      </c>
    </row>
    <row r="99" spans="1:54" customFormat="1" ht="15">
      <c r="A99">
        <v>97</v>
      </c>
      <c r="B99">
        <v>2166949</v>
      </c>
      <c r="C99">
        <v>274000</v>
      </c>
      <c r="D99">
        <v>3.7749998271465302E-2</v>
      </c>
      <c r="E99">
        <v>308128</v>
      </c>
      <c r="F99">
        <v>86596</v>
      </c>
      <c r="G99">
        <v>0.27622382182348465</v>
      </c>
      <c r="H99">
        <v>3.1863637268543243E-2</v>
      </c>
      <c r="I99">
        <v>3.1763765960931778E-2</v>
      </c>
      <c r="J99">
        <v>5.0559479743242264E-2</v>
      </c>
      <c r="K99">
        <v>0.14875809848308563</v>
      </c>
      <c r="L99">
        <v>1.3278849422931671E-2</v>
      </c>
      <c r="M99">
        <v>0</v>
      </c>
      <c r="N99">
        <v>3.2352373003959656E-2</v>
      </c>
      <c r="O99">
        <v>312446</v>
      </c>
      <c r="P99">
        <v>172054</v>
      </c>
      <c r="Q99">
        <v>11800</v>
      </c>
      <c r="R99">
        <v>5151</v>
      </c>
      <c r="S99">
        <v>1929474</v>
      </c>
      <c r="T99">
        <v>1929485</v>
      </c>
      <c r="U99">
        <v>1325190</v>
      </c>
      <c r="V99">
        <v>662875</v>
      </c>
      <c r="W99">
        <v>182654</v>
      </c>
      <c r="X99">
        <v>13531</v>
      </c>
      <c r="Y99">
        <v>0</v>
      </c>
      <c r="Z99">
        <v>0</v>
      </c>
      <c r="AA99">
        <v>0</v>
      </c>
      <c r="AB99">
        <v>0</v>
      </c>
      <c r="AC99">
        <v>0</v>
      </c>
      <c r="AD99">
        <v>0</v>
      </c>
      <c r="AE99">
        <v>182900</v>
      </c>
      <c r="AF99">
        <v>168371</v>
      </c>
      <c r="AG99">
        <v>130809</v>
      </c>
      <c r="AH99">
        <v>90388</v>
      </c>
      <c r="AI99">
        <v>34129</v>
      </c>
      <c r="AJ99">
        <v>13222</v>
      </c>
      <c r="AK99">
        <v>1453</v>
      </c>
      <c r="AL99">
        <v>217</v>
      </c>
      <c r="AM99">
        <v>70</v>
      </c>
      <c r="AN99">
        <v>14</v>
      </c>
      <c r="AO99">
        <v>0</v>
      </c>
      <c r="AP99">
        <v>0</v>
      </c>
      <c r="AQ99">
        <v>0</v>
      </c>
      <c r="AR99">
        <v>3957</v>
      </c>
      <c r="AS99">
        <v>1129</v>
      </c>
      <c r="AT99">
        <v>281202</v>
      </c>
      <c r="AU99">
        <v>0.28999999165534973</v>
      </c>
      <c r="AV99">
        <v>9.4999998807907104E-2</v>
      </c>
      <c r="AW99">
        <v>202766</v>
      </c>
      <c r="AX99">
        <v>0</v>
      </c>
      <c r="AY99">
        <v>372.067626953125</v>
      </c>
      <c r="AZ99">
        <v>5.5069441795349121</v>
      </c>
      <c r="BA99">
        <v>5.5132465362548828</v>
      </c>
      <c r="BB99">
        <v>121.93744659423828</v>
      </c>
    </row>
    <row r="100" spans="1:54" customFormat="1" ht="15">
      <c r="A100">
        <v>98</v>
      </c>
      <c r="B100">
        <v>2167045</v>
      </c>
      <c r="C100">
        <v>350000</v>
      </c>
      <c r="D100">
        <v>5.2310001105070114E-2</v>
      </c>
      <c r="E100">
        <v>426915</v>
      </c>
      <c r="F100">
        <v>119115</v>
      </c>
      <c r="G100">
        <v>0.27436237716349782</v>
      </c>
      <c r="H100">
        <v>2.837161161005497E-2</v>
      </c>
      <c r="I100">
        <v>3.2303433865308762E-2</v>
      </c>
      <c r="J100">
        <v>4.2255479842424393E-2</v>
      </c>
      <c r="K100">
        <v>0.15740470588207245</v>
      </c>
      <c r="L100">
        <v>1.4027147553861141E-2</v>
      </c>
      <c r="M100">
        <v>0</v>
      </c>
      <c r="N100">
        <v>2.703198604285717E-2</v>
      </c>
      <c r="O100">
        <v>434298</v>
      </c>
      <c r="P100">
        <v>228184</v>
      </c>
      <c r="Q100">
        <v>20173</v>
      </c>
      <c r="R100">
        <v>9189</v>
      </c>
      <c r="S100">
        <v>2880176</v>
      </c>
      <c r="T100">
        <v>2880189</v>
      </c>
      <c r="U100">
        <v>2273681</v>
      </c>
      <c r="V100">
        <v>1494345</v>
      </c>
      <c r="W100">
        <v>673610</v>
      </c>
      <c r="X100">
        <v>137496</v>
      </c>
      <c r="Y100">
        <v>0</v>
      </c>
      <c r="Z100">
        <v>0</v>
      </c>
      <c r="AA100">
        <v>0</v>
      </c>
      <c r="AB100">
        <v>0</v>
      </c>
      <c r="AC100">
        <v>0</v>
      </c>
      <c r="AD100">
        <v>0</v>
      </c>
      <c r="AE100">
        <v>245418</v>
      </c>
      <c r="AF100">
        <v>230046</v>
      </c>
      <c r="AG100">
        <v>192717</v>
      </c>
      <c r="AH100">
        <v>152237</v>
      </c>
      <c r="AI100">
        <v>91036</v>
      </c>
      <c r="AJ100">
        <v>62571</v>
      </c>
      <c r="AK100">
        <v>17963</v>
      </c>
      <c r="AL100">
        <v>1388</v>
      </c>
      <c r="AM100">
        <v>175</v>
      </c>
      <c r="AN100">
        <v>71</v>
      </c>
      <c r="AO100">
        <v>1</v>
      </c>
      <c r="AP100">
        <v>0</v>
      </c>
      <c r="AQ100">
        <v>0</v>
      </c>
      <c r="AR100">
        <v>5857</v>
      </c>
      <c r="AS100">
        <v>2337</v>
      </c>
      <c r="AT100">
        <v>383669</v>
      </c>
      <c r="AU100">
        <v>0.31099998950958252</v>
      </c>
      <c r="AV100">
        <v>0.11800000071525574</v>
      </c>
      <c r="AW100">
        <v>276251</v>
      </c>
      <c r="AX100">
        <v>1</v>
      </c>
      <c r="AY100">
        <v>256.15008544921875</v>
      </c>
      <c r="AZ100">
        <v>5.3119606971740723</v>
      </c>
      <c r="BA100">
        <v>5.376284122467041</v>
      </c>
      <c r="BB100">
        <v>77.205520629882812</v>
      </c>
    </row>
    <row r="101" spans="1:54" customFormat="1" ht="15">
      <c r="A101">
        <v>99</v>
      </c>
      <c r="B101">
        <v>216655</v>
      </c>
      <c r="C101">
        <v>539000</v>
      </c>
      <c r="D101">
        <v>6.8100001662969589E-3</v>
      </c>
      <c r="E101">
        <v>556048</v>
      </c>
      <c r="F101">
        <v>153528</v>
      </c>
      <c r="G101">
        <v>0.27414109395252778</v>
      </c>
      <c r="H101">
        <v>2.6301400735974312E-2</v>
      </c>
      <c r="I101">
        <v>3.302011638879776E-2</v>
      </c>
      <c r="J101">
        <v>3.6493103951215744E-2</v>
      </c>
      <c r="K101">
        <v>0.16370147466659546</v>
      </c>
      <c r="L101">
        <v>1.46250044927001E-2</v>
      </c>
      <c r="M101">
        <v>0</v>
      </c>
      <c r="N101">
        <v>2.2448502480983734E-2</v>
      </c>
      <c r="O101">
        <v>566920</v>
      </c>
      <c r="P101">
        <v>285091</v>
      </c>
      <c r="Q101">
        <v>29709</v>
      </c>
      <c r="R101">
        <v>11061</v>
      </c>
      <c r="S101">
        <v>3913158</v>
      </c>
      <c r="T101">
        <v>3913158</v>
      </c>
      <c r="U101">
        <v>3277755</v>
      </c>
      <c r="V101">
        <v>2419146</v>
      </c>
      <c r="W101">
        <v>1312293</v>
      </c>
      <c r="X101">
        <v>301955</v>
      </c>
      <c r="Y101">
        <v>153</v>
      </c>
      <c r="Z101">
        <v>0</v>
      </c>
      <c r="AA101">
        <v>0</v>
      </c>
      <c r="AB101">
        <v>0</v>
      </c>
      <c r="AC101">
        <v>0</v>
      </c>
      <c r="AD101">
        <v>0</v>
      </c>
      <c r="AE101">
        <v>307170</v>
      </c>
      <c r="AF101">
        <v>290678</v>
      </c>
      <c r="AG101">
        <v>253185</v>
      </c>
      <c r="AH101">
        <v>212766</v>
      </c>
      <c r="AI101">
        <v>151100</v>
      </c>
      <c r="AJ101">
        <v>119237</v>
      </c>
      <c r="AK101">
        <v>59898</v>
      </c>
      <c r="AL101">
        <v>6817</v>
      </c>
      <c r="AM101">
        <v>157</v>
      </c>
      <c r="AN101">
        <v>17</v>
      </c>
      <c r="AO101">
        <v>0</v>
      </c>
      <c r="AP101">
        <v>0</v>
      </c>
      <c r="AQ101">
        <v>0</v>
      </c>
      <c r="AR101">
        <v>7209</v>
      </c>
      <c r="AS101">
        <v>3232</v>
      </c>
      <c r="AT101">
        <v>487254</v>
      </c>
      <c r="AU101">
        <v>0.32400000095367432</v>
      </c>
      <c r="AV101">
        <v>0.1289999932050705</v>
      </c>
      <c r="AW101">
        <v>356853</v>
      </c>
      <c r="AX101">
        <v>0</v>
      </c>
      <c r="AY101">
        <v>186.44581604003906</v>
      </c>
      <c r="AZ101">
        <v>5.3117961883544922</v>
      </c>
      <c r="BA101">
        <v>5.6560640335083008</v>
      </c>
      <c r="BB101">
        <v>57.294166564941406</v>
      </c>
    </row>
    <row r="102" spans="1:54" customFormat="1" ht="15">
      <c r="A102">
        <v>99.100000000000009</v>
      </c>
      <c r="B102">
        <v>216114</v>
      </c>
      <c r="C102">
        <v>574000</v>
      </c>
      <c r="D102">
        <v>7.2900000959634781E-3</v>
      </c>
      <c r="E102">
        <v>596450</v>
      </c>
      <c r="F102">
        <v>169625</v>
      </c>
      <c r="G102">
        <v>0.27535707065480708</v>
      </c>
      <c r="H102">
        <v>2.524452842772007E-2</v>
      </c>
      <c r="I102">
        <v>3.3802591264247894E-2</v>
      </c>
      <c r="J102">
        <v>3.3058498054742813E-2</v>
      </c>
      <c r="K102">
        <v>0.16810093820095062</v>
      </c>
      <c r="L102">
        <v>1.5150507912039757E-2</v>
      </c>
      <c r="M102">
        <v>0</v>
      </c>
      <c r="N102">
        <v>1.862347312271595E-2</v>
      </c>
      <c r="O102">
        <v>611057</v>
      </c>
      <c r="P102">
        <v>308428</v>
      </c>
      <c r="Q102">
        <v>39913</v>
      </c>
      <c r="R102">
        <v>13616</v>
      </c>
      <c r="S102">
        <v>4194313</v>
      </c>
      <c r="T102">
        <v>4194313</v>
      </c>
      <c r="U102">
        <v>3616807</v>
      </c>
      <c r="V102">
        <v>2800223</v>
      </c>
      <c r="W102">
        <v>1687043</v>
      </c>
      <c r="X102">
        <v>424783</v>
      </c>
      <c r="Y102">
        <v>786</v>
      </c>
      <c r="Z102">
        <v>0</v>
      </c>
      <c r="AA102">
        <v>0</v>
      </c>
      <c r="AB102">
        <v>0</v>
      </c>
      <c r="AC102">
        <v>0</v>
      </c>
      <c r="AD102">
        <v>0</v>
      </c>
      <c r="AE102">
        <v>339249</v>
      </c>
      <c r="AF102">
        <v>322995</v>
      </c>
      <c r="AG102">
        <v>285699</v>
      </c>
      <c r="AH102">
        <v>244497</v>
      </c>
      <c r="AI102">
        <v>179454</v>
      </c>
      <c r="AJ102">
        <v>145147</v>
      </c>
      <c r="AK102">
        <v>78393</v>
      </c>
      <c r="AL102">
        <v>9825</v>
      </c>
      <c r="AM102">
        <v>89</v>
      </c>
      <c r="AN102">
        <v>0</v>
      </c>
      <c r="AO102">
        <v>0</v>
      </c>
      <c r="AP102">
        <v>0</v>
      </c>
      <c r="AQ102">
        <v>0</v>
      </c>
      <c r="AR102">
        <v>8498</v>
      </c>
      <c r="AS102">
        <v>4499</v>
      </c>
      <c r="AT102">
        <v>529431</v>
      </c>
      <c r="AU102">
        <v>0.33100000023841858</v>
      </c>
      <c r="AV102">
        <v>0.13699999451637268</v>
      </c>
      <c r="AW102">
        <v>383085</v>
      </c>
      <c r="AX102">
        <v>1</v>
      </c>
      <c r="AY102">
        <v>152.21353149414062</v>
      </c>
      <c r="AZ102">
        <v>6.2614006996154785</v>
      </c>
      <c r="BA102">
        <v>7.1795144081115723</v>
      </c>
      <c r="BB102">
        <v>60.259239196777344</v>
      </c>
    </row>
    <row r="103" spans="1:54" customFormat="1" ht="15">
      <c r="A103">
        <v>99.2</v>
      </c>
      <c r="B103">
        <v>217295</v>
      </c>
      <c r="C103">
        <v>621000</v>
      </c>
      <c r="D103">
        <v>7.9399999231100082E-3</v>
      </c>
      <c r="E103">
        <v>646355</v>
      </c>
      <c r="F103">
        <v>181078</v>
      </c>
      <c r="G103">
        <v>0.27634630993215675</v>
      </c>
      <c r="H103">
        <v>2.4623861536383629E-2</v>
      </c>
      <c r="I103">
        <v>3.4421443939208984E-2</v>
      </c>
      <c r="J103">
        <v>3.0552860349416733E-2</v>
      </c>
      <c r="K103">
        <v>0.17120787501335144</v>
      </c>
      <c r="L103">
        <v>1.5540269203484058E-2</v>
      </c>
      <c r="M103">
        <v>0</v>
      </c>
      <c r="N103">
        <v>1.5484965406358242E-2</v>
      </c>
      <c r="O103">
        <v>660941</v>
      </c>
      <c r="P103">
        <v>322823</v>
      </c>
      <c r="Q103">
        <v>39860</v>
      </c>
      <c r="R103">
        <v>14835</v>
      </c>
      <c r="S103">
        <v>4578689</v>
      </c>
      <c r="T103">
        <v>4578689</v>
      </c>
      <c r="U103">
        <v>3962077</v>
      </c>
      <c r="V103">
        <v>3078285</v>
      </c>
      <c r="W103">
        <v>1850592</v>
      </c>
      <c r="X103">
        <v>548959</v>
      </c>
      <c r="Y103">
        <v>1987</v>
      </c>
      <c r="Z103">
        <v>0</v>
      </c>
      <c r="AA103">
        <v>0</v>
      </c>
      <c r="AB103">
        <v>0</v>
      </c>
      <c r="AC103">
        <v>0</v>
      </c>
      <c r="AD103">
        <v>0</v>
      </c>
      <c r="AE103">
        <v>353112</v>
      </c>
      <c r="AF103">
        <v>340442</v>
      </c>
      <c r="AG103">
        <v>303085</v>
      </c>
      <c r="AH103">
        <v>262912</v>
      </c>
      <c r="AI103">
        <v>199939</v>
      </c>
      <c r="AJ103">
        <v>165894</v>
      </c>
      <c r="AK103">
        <v>96566</v>
      </c>
      <c r="AL103">
        <v>16195</v>
      </c>
      <c r="AM103">
        <v>569</v>
      </c>
      <c r="AN103">
        <v>203</v>
      </c>
      <c r="AO103">
        <v>0</v>
      </c>
      <c r="AP103">
        <v>0</v>
      </c>
      <c r="AQ103">
        <v>0</v>
      </c>
      <c r="AR103">
        <v>8479</v>
      </c>
      <c r="AS103">
        <v>4378</v>
      </c>
      <c r="AT103">
        <v>558031</v>
      </c>
      <c r="AU103">
        <v>0.32899999618530273</v>
      </c>
      <c r="AV103">
        <v>0.13500000536441803</v>
      </c>
      <c r="AW103">
        <v>411894</v>
      </c>
      <c r="AX103">
        <v>1</v>
      </c>
      <c r="AY103">
        <v>124.57890319824219</v>
      </c>
      <c r="AZ103">
        <v>6.923713207244873</v>
      </c>
      <c r="BA103">
        <v>8.6112527847290039</v>
      </c>
      <c r="BB103">
        <v>58.736232757568359</v>
      </c>
    </row>
    <row r="104" spans="1:54" customFormat="1" ht="15">
      <c r="A104">
        <v>99.3</v>
      </c>
      <c r="B104">
        <v>216710</v>
      </c>
      <c r="C104">
        <v>674000</v>
      </c>
      <c r="D104">
        <v>8.670000359416008E-3</v>
      </c>
      <c r="E104">
        <v>707841</v>
      </c>
      <c r="F104">
        <v>203938</v>
      </c>
      <c r="G104">
        <v>0.2776791999578947</v>
      </c>
      <c r="H104">
        <v>2.3992076516151428E-2</v>
      </c>
      <c r="I104">
        <v>3.4698180854320526E-2</v>
      </c>
      <c r="J104">
        <v>2.8542758896946907E-2</v>
      </c>
      <c r="K104">
        <v>0.17451122403144836</v>
      </c>
      <c r="L104">
        <v>1.5928834676742554E-2</v>
      </c>
      <c r="M104">
        <v>6.1192918110464234E-6</v>
      </c>
      <c r="N104">
        <v>1.291060633957386E-2</v>
      </c>
      <c r="O104">
        <v>726529</v>
      </c>
      <c r="P104">
        <v>351915</v>
      </c>
      <c r="Q104">
        <v>51067</v>
      </c>
      <c r="R104">
        <v>18693</v>
      </c>
      <c r="S104">
        <v>5178330</v>
      </c>
      <c r="T104">
        <v>5178560</v>
      </c>
      <c r="U104">
        <v>4569048</v>
      </c>
      <c r="V104">
        <v>3687036</v>
      </c>
      <c r="W104">
        <v>2403945</v>
      </c>
      <c r="X104">
        <v>851612</v>
      </c>
      <c r="Y104">
        <v>19645</v>
      </c>
      <c r="Z104">
        <v>0</v>
      </c>
      <c r="AA104">
        <v>0</v>
      </c>
      <c r="AB104">
        <v>0</v>
      </c>
      <c r="AC104">
        <v>0</v>
      </c>
      <c r="AD104">
        <v>0</v>
      </c>
      <c r="AE104">
        <v>392732</v>
      </c>
      <c r="AF104">
        <v>382729</v>
      </c>
      <c r="AG104">
        <v>345381</v>
      </c>
      <c r="AH104">
        <v>304424</v>
      </c>
      <c r="AI104">
        <v>239527</v>
      </c>
      <c r="AJ104">
        <v>204762</v>
      </c>
      <c r="AK104">
        <v>131916</v>
      </c>
      <c r="AL104">
        <v>34103</v>
      </c>
      <c r="AM104">
        <v>297</v>
      </c>
      <c r="AN104">
        <v>0</v>
      </c>
      <c r="AO104">
        <v>0</v>
      </c>
      <c r="AP104">
        <v>0</v>
      </c>
      <c r="AQ104">
        <v>0</v>
      </c>
      <c r="AR104">
        <v>9198</v>
      </c>
      <c r="AS104">
        <v>4995</v>
      </c>
      <c r="AT104">
        <v>617641</v>
      </c>
      <c r="AU104">
        <v>0.33399999141693115</v>
      </c>
      <c r="AV104">
        <v>0.14000000059604645</v>
      </c>
      <c r="AW104">
        <v>447289</v>
      </c>
      <c r="AX104">
        <v>3</v>
      </c>
      <c r="AY104">
        <v>99.088607788085938</v>
      </c>
      <c r="AZ104">
        <v>6.633018970489502</v>
      </c>
      <c r="BA104">
        <v>8.4819068908691406</v>
      </c>
      <c r="BB104">
        <v>48.039413452148438</v>
      </c>
    </row>
    <row r="105" spans="1:54" customFormat="1" ht="15">
      <c r="A105">
        <v>99.4</v>
      </c>
      <c r="B105">
        <v>216664</v>
      </c>
      <c r="C105">
        <v>745000</v>
      </c>
      <c r="D105">
        <v>9.6399998292326927E-3</v>
      </c>
      <c r="E105">
        <v>786877</v>
      </c>
      <c r="F105">
        <v>221382</v>
      </c>
      <c r="G105">
        <v>0.28011543275730111</v>
      </c>
      <c r="H105">
        <v>2.3504653945565224E-2</v>
      </c>
      <c r="I105">
        <v>3.483683243393898E-2</v>
      </c>
      <c r="J105">
        <v>2.6749191805720329E-2</v>
      </c>
      <c r="K105">
        <v>0.17852866649627686</v>
      </c>
      <c r="L105">
        <v>1.6444196924567223E-2</v>
      </c>
      <c r="M105">
        <v>5.1882187108276412E-5</v>
      </c>
      <c r="N105">
        <v>1.0771764442324638E-2</v>
      </c>
      <c r="O105">
        <v>807538</v>
      </c>
      <c r="P105">
        <v>381054</v>
      </c>
      <c r="Q105">
        <v>56459</v>
      </c>
      <c r="R105">
        <v>18988</v>
      </c>
      <c r="S105">
        <v>6031405</v>
      </c>
      <c r="T105">
        <v>6032047</v>
      </c>
      <c r="U105">
        <v>5412087</v>
      </c>
      <c r="V105">
        <v>4502127</v>
      </c>
      <c r="W105">
        <v>3135201</v>
      </c>
      <c r="X105">
        <v>1338035</v>
      </c>
      <c r="Y105">
        <v>68925</v>
      </c>
      <c r="Z105">
        <v>0</v>
      </c>
      <c r="AA105">
        <v>0</v>
      </c>
      <c r="AB105">
        <v>0</v>
      </c>
      <c r="AC105">
        <v>0</v>
      </c>
      <c r="AD105">
        <v>0</v>
      </c>
      <c r="AE105">
        <v>426208</v>
      </c>
      <c r="AF105">
        <v>413673</v>
      </c>
      <c r="AG105">
        <v>376252</v>
      </c>
      <c r="AH105">
        <v>335041</v>
      </c>
      <c r="AI105">
        <v>268865</v>
      </c>
      <c r="AJ105">
        <v>233690</v>
      </c>
      <c r="AK105">
        <v>159337</v>
      </c>
      <c r="AL105">
        <v>55519</v>
      </c>
      <c r="AM105">
        <v>144</v>
      </c>
      <c r="AN105">
        <v>0</v>
      </c>
      <c r="AO105">
        <v>0</v>
      </c>
      <c r="AP105">
        <v>0</v>
      </c>
      <c r="AQ105">
        <v>0</v>
      </c>
      <c r="AR105">
        <v>10402</v>
      </c>
      <c r="AS105">
        <v>6073</v>
      </c>
      <c r="AT105">
        <v>682518</v>
      </c>
      <c r="AU105">
        <v>0.335999995470047</v>
      </c>
      <c r="AV105">
        <v>0.14200000464916229</v>
      </c>
      <c r="AW105">
        <v>501333</v>
      </c>
      <c r="AX105">
        <v>0</v>
      </c>
      <c r="AY105">
        <v>77.82061767578125</v>
      </c>
      <c r="AZ105">
        <v>6.1337776184082031</v>
      </c>
      <c r="BA105">
        <v>7.2027502059936523</v>
      </c>
      <c r="BB105">
        <v>38.84869384765625</v>
      </c>
    </row>
    <row r="106" spans="1:54" customFormat="1" ht="15">
      <c r="A106">
        <v>99.5</v>
      </c>
      <c r="B106">
        <v>216628</v>
      </c>
      <c r="C106">
        <v>832000</v>
      </c>
      <c r="D106">
        <v>1.0909999720752239E-2</v>
      </c>
      <c r="E106">
        <v>890801</v>
      </c>
      <c r="F106">
        <v>264799</v>
      </c>
      <c r="G106">
        <v>0.28523825332968211</v>
      </c>
      <c r="H106">
        <v>2.3159891366958618E-2</v>
      </c>
      <c r="I106">
        <v>3.526543453335762E-2</v>
      </c>
      <c r="J106">
        <v>2.4897361174225807E-2</v>
      </c>
      <c r="K106">
        <v>0.18449766933917999</v>
      </c>
      <c r="L106">
        <v>1.7175644636154175E-2</v>
      </c>
      <c r="M106">
        <v>2.4224523804150522E-4</v>
      </c>
      <c r="N106">
        <v>8.9643076062202454E-3</v>
      </c>
      <c r="O106">
        <v>919224</v>
      </c>
      <c r="P106">
        <v>443822</v>
      </c>
      <c r="Q106">
        <v>77668</v>
      </c>
      <c r="R106">
        <v>25667</v>
      </c>
      <c r="S106">
        <v>6738798</v>
      </c>
      <c r="T106">
        <v>6738798</v>
      </c>
      <c r="U106">
        <v>6113017</v>
      </c>
      <c r="V106">
        <v>5188481</v>
      </c>
      <c r="W106">
        <v>3775732</v>
      </c>
      <c r="X106">
        <v>1791610</v>
      </c>
      <c r="Y106">
        <v>144068</v>
      </c>
      <c r="Z106">
        <v>0</v>
      </c>
      <c r="AA106">
        <v>0</v>
      </c>
      <c r="AB106">
        <v>0</v>
      </c>
      <c r="AC106">
        <v>0</v>
      </c>
      <c r="AD106">
        <v>0</v>
      </c>
      <c r="AE106">
        <v>505542</v>
      </c>
      <c r="AF106">
        <v>494234</v>
      </c>
      <c r="AG106">
        <v>456646</v>
      </c>
      <c r="AH106">
        <v>414893</v>
      </c>
      <c r="AI106">
        <v>347308</v>
      </c>
      <c r="AJ106">
        <v>310347</v>
      </c>
      <c r="AK106">
        <v>227809</v>
      </c>
      <c r="AL106">
        <v>100994</v>
      </c>
      <c r="AM106">
        <v>1287</v>
      </c>
      <c r="AN106">
        <v>405</v>
      </c>
      <c r="AO106">
        <v>28</v>
      </c>
      <c r="AP106">
        <v>0</v>
      </c>
      <c r="AQ106">
        <v>0</v>
      </c>
      <c r="AR106">
        <v>12612</v>
      </c>
      <c r="AS106">
        <v>7861</v>
      </c>
      <c r="AT106">
        <v>773752</v>
      </c>
      <c r="AU106">
        <v>0.34299999475479126</v>
      </c>
      <c r="AV106">
        <v>0.14800000190734863</v>
      </c>
      <c r="AW106">
        <v>558989</v>
      </c>
      <c r="AX106">
        <v>0</v>
      </c>
      <c r="AY106">
        <v>55.279773712158203</v>
      </c>
      <c r="AZ106">
        <v>6.2773251533508301</v>
      </c>
      <c r="BA106">
        <v>7.1962556838989258</v>
      </c>
      <c r="BB106">
        <v>33.984382629394531</v>
      </c>
    </row>
    <row r="107" spans="1:54" customFormat="1" ht="15">
      <c r="A107">
        <v>99.600000000000009</v>
      </c>
      <c r="B107">
        <v>216767</v>
      </c>
      <c r="C107">
        <v>956000</v>
      </c>
      <c r="D107">
        <v>1.2819999828934669E-2</v>
      </c>
      <c r="E107">
        <v>1045767</v>
      </c>
      <c r="F107">
        <v>311908</v>
      </c>
      <c r="G107">
        <v>0.29051087219931193</v>
      </c>
      <c r="H107">
        <v>2.2884242236614227E-2</v>
      </c>
      <c r="I107">
        <v>3.5711884498596191E-2</v>
      </c>
      <c r="J107">
        <v>2.2530488669872284E-2</v>
      </c>
      <c r="K107">
        <v>0.19040651619434357</v>
      </c>
      <c r="L107">
        <v>1.8071494996547699E-2</v>
      </c>
      <c r="M107">
        <v>9.0624496806412935E-4</v>
      </c>
      <c r="N107">
        <v>7.420761976391077E-3</v>
      </c>
      <c r="O107">
        <v>1083368</v>
      </c>
      <c r="P107">
        <v>505850</v>
      </c>
      <c r="Q107">
        <v>102746</v>
      </c>
      <c r="R107">
        <v>29538</v>
      </c>
      <c r="S107">
        <v>7996456</v>
      </c>
      <c r="T107">
        <v>7996456</v>
      </c>
      <c r="U107">
        <v>7393883</v>
      </c>
      <c r="V107">
        <v>6495097</v>
      </c>
      <c r="W107">
        <v>5069927</v>
      </c>
      <c r="X107">
        <v>2824600</v>
      </c>
      <c r="Y107">
        <v>342066</v>
      </c>
      <c r="Z107">
        <v>0</v>
      </c>
      <c r="AA107">
        <v>0</v>
      </c>
      <c r="AB107">
        <v>0</v>
      </c>
      <c r="AC107">
        <v>0</v>
      </c>
      <c r="AD107">
        <v>0</v>
      </c>
      <c r="AE107">
        <v>588787</v>
      </c>
      <c r="AF107">
        <v>576867</v>
      </c>
      <c r="AG107">
        <v>539435</v>
      </c>
      <c r="AH107">
        <v>498022</v>
      </c>
      <c r="AI107">
        <v>430821</v>
      </c>
      <c r="AJ107">
        <v>394127</v>
      </c>
      <c r="AK107">
        <v>311322</v>
      </c>
      <c r="AL107">
        <v>169168</v>
      </c>
      <c r="AM107">
        <v>5158</v>
      </c>
      <c r="AN107">
        <v>510</v>
      </c>
      <c r="AO107">
        <v>0</v>
      </c>
      <c r="AP107">
        <v>0</v>
      </c>
      <c r="AQ107">
        <v>0</v>
      </c>
      <c r="AR107">
        <v>15047</v>
      </c>
      <c r="AS107">
        <v>10000</v>
      </c>
      <c r="AT107">
        <v>904363</v>
      </c>
      <c r="AU107">
        <v>0.34299999475479126</v>
      </c>
      <c r="AV107">
        <v>0.14900000393390656</v>
      </c>
      <c r="AW107">
        <v>654150</v>
      </c>
      <c r="AX107">
        <v>0</v>
      </c>
      <c r="AY107">
        <v>41.588596343994141</v>
      </c>
      <c r="AZ107">
        <v>6.6928014755249023</v>
      </c>
      <c r="BA107">
        <v>8.0854558944702148</v>
      </c>
      <c r="BB107">
        <v>31.25164794921875</v>
      </c>
    </row>
    <row r="108" spans="1:54" customFormat="1" ht="15">
      <c r="A108">
        <v>99.7</v>
      </c>
      <c r="B108">
        <v>216707</v>
      </c>
      <c r="C108">
        <v>1150000</v>
      </c>
      <c r="D108">
        <v>1.6109999269247055E-2</v>
      </c>
      <c r="E108">
        <v>1315187</v>
      </c>
      <c r="F108">
        <v>406899</v>
      </c>
      <c r="G108">
        <v>0.29881650163164442</v>
      </c>
      <c r="H108">
        <v>2.2711465135216713E-2</v>
      </c>
      <c r="I108">
        <v>3.6467727273702621E-2</v>
      </c>
      <c r="J108">
        <v>1.9791286438703537E-2</v>
      </c>
      <c r="K108">
        <v>0.19798323512077332</v>
      </c>
      <c r="L108">
        <v>1.9334333017468452E-2</v>
      </c>
      <c r="M108">
        <v>2.5284590665251017E-3</v>
      </c>
      <c r="N108">
        <v>6.1060385778546333E-3</v>
      </c>
      <c r="O108">
        <v>1371563</v>
      </c>
      <c r="P108">
        <v>629635</v>
      </c>
      <c r="Q108">
        <v>154053</v>
      </c>
      <c r="R108">
        <v>43371</v>
      </c>
      <c r="S108">
        <v>10407486</v>
      </c>
      <c r="T108">
        <v>10407486</v>
      </c>
      <c r="U108">
        <v>9794152</v>
      </c>
      <c r="V108">
        <v>8874882</v>
      </c>
      <c r="W108">
        <v>7397224</v>
      </c>
      <c r="X108">
        <v>4818757</v>
      </c>
      <c r="Y108">
        <v>895499</v>
      </c>
      <c r="Z108">
        <v>2543</v>
      </c>
      <c r="AA108">
        <v>0</v>
      </c>
      <c r="AB108">
        <v>0</v>
      </c>
      <c r="AC108">
        <v>0</v>
      </c>
      <c r="AD108">
        <v>0</v>
      </c>
      <c r="AE108">
        <v>757890</v>
      </c>
      <c r="AF108">
        <v>748976</v>
      </c>
      <c r="AG108">
        <v>711535</v>
      </c>
      <c r="AH108">
        <v>669532</v>
      </c>
      <c r="AI108">
        <v>600582</v>
      </c>
      <c r="AJ108">
        <v>562595</v>
      </c>
      <c r="AK108">
        <v>475882</v>
      </c>
      <c r="AL108">
        <v>315561</v>
      </c>
      <c r="AM108">
        <v>23973</v>
      </c>
      <c r="AN108">
        <v>385</v>
      </c>
      <c r="AO108">
        <v>0</v>
      </c>
      <c r="AP108">
        <v>0</v>
      </c>
      <c r="AQ108">
        <v>0</v>
      </c>
      <c r="AR108">
        <v>19933</v>
      </c>
      <c r="AS108">
        <v>14446</v>
      </c>
      <c r="AT108">
        <v>1139818</v>
      </c>
      <c r="AU108">
        <v>0.34799998998641968</v>
      </c>
      <c r="AV108">
        <v>0.15299999713897705</v>
      </c>
      <c r="AW108">
        <v>816341</v>
      </c>
      <c r="AX108">
        <v>4</v>
      </c>
      <c r="AY108">
        <v>31.839313507080078</v>
      </c>
      <c r="AZ108">
        <v>6.6415677070617676</v>
      </c>
      <c r="BA108">
        <v>8.2804622650146484</v>
      </c>
      <c r="BB108">
        <v>27.626800537109375</v>
      </c>
    </row>
    <row r="109" spans="1:54" customFormat="1" ht="15">
      <c r="A109">
        <v>99.8</v>
      </c>
      <c r="B109">
        <v>216702</v>
      </c>
      <c r="C109">
        <v>1510000</v>
      </c>
      <c r="D109">
        <v>2.3019999265670776E-2</v>
      </c>
      <c r="E109">
        <v>1879058</v>
      </c>
      <c r="F109">
        <v>610028</v>
      </c>
      <c r="G109">
        <v>0.30924766383942714</v>
      </c>
      <c r="H109">
        <v>2.2586584091186523E-2</v>
      </c>
      <c r="I109">
        <v>3.7423096597194672E-2</v>
      </c>
      <c r="J109">
        <v>1.7214106395840645E-2</v>
      </c>
      <c r="K109">
        <v>0.20629847049713135</v>
      </c>
      <c r="L109">
        <v>2.0890358835458755E-2</v>
      </c>
      <c r="M109">
        <v>4.8350472934544086E-3</v>
      </c>
      <c r="N109">
        <v>5.0035594031214714E-3</v>
      </c>
      <c r="O109">
        <v>1980048</v>
      </c>
      <c r="P109">
        <v>891443</v>
      </c>
      <c r="Q109">
        <v>275963</v>
      </c>
      <c r="R109">
        <v>67010</v>
      </c>
      <c r="S109">
        <v>14959571</v>
      </c>
      <c r="T109">
        <v>14960210</v>
      </c>
      <c r="U109">
        <v>14351462</v>
      </c>
      <c r="V109">
        <v>13438558</v>
      </c>
      <c r="W109">
        <v>11931033</v>
      </c>
      <c r="X109">
        <v>9095480</v>
      </c>
      <c r="Y109">
        <v>3169401</v>
      </c>
      <c r="Z109">
        <v>196116</v>
      </c>
      <c r="AA109">
        <v>0</v>
      </c>
      <c r="AB109">
        <v>0</v>
      </c>
      <c r="AC109">
        <v>0</v>
      </c>
      <c r="AD109">
        <v>0</v>
      </c>
      <c r="AE109">
        <v>1125675</v>
      </c>
      <c r="AF109">
        <v>1104019</v>
      </c>
      <c r="AG109">
        <v>1066496</v>
      </c>
      <c r="AH109">
        <v>1024061</v>
      </c>
      <c r="AI109">
        <v>953437</v>
      </c>
      <c r="AJ109">
        <v>914264</v>
      </c>
      <c r="AK109">
        <v>824188</v>
      </c>
      <c r="AL109">
        <v>651414</v>
      </c>
      <c r="AM109">
        <v>172013</v>
      </c>
      <c r="AN109">
        <v>7553</v>
      </c>
      <c r="AO109">
        <v>148</v>
      </c>
      <c r="AP109">
        <v>0</v>
      </c>
      <c r="AQ109">
        <v>0</v>
      </c>
      <c r="AR109">
        <v>32162</v>
      </c>
      <c r="AS109">
        <v>26023</v>
      </c>
      <c r="AT109">
        <v>1634332</v>
      </c>
      <c r="AU109">
        <v>0.3529999852180481</v>
      </c>
      <c r="AV109">
        <v>0.15800000727176666</v>
      </c>
      <c r="AW109">
        <v>1156288</v>
      </c>
      <c r="AX109">
        <v>0</v>
      </c>
      <c r="AY109">
        <v>23.695369720458984</v>
      </c>
      <c r="AZ109">
        <v>6.6524839401245117</v>
      </c>
      <c r="BA109">
        <v>7.384890079498291</v>
      </c>
      <c r="BB109">
        <v>23.485172271728516</v>
      </c>
    </row>
    <row r="110" spans="1:54" customFormat="1" ht="15">
      <c r="A110">
        <v>99.9</v>
      </c>
      <c r="B110">
        <v>21665</v>
      </c>
      <c r="C110">
        <v>2420000</v>
      </c>
      <c r="D110">
        <v>3.0799999367445707E-3</v>
      </c>
      <c r="E110">
        <v>2514525</v>
      </c>
      <c r="F110">
        <v>862729</v>
      </c>
      <c r="G110">
        <v>0.31752434847912647</v>
      </c>
      <c r="H110">
        <v>2.246987447142601E-2</v>
      </c>
      <c r="I110">
        <v>3.8003247231245041E-2</v>
      </c>
      <c r="J110">
        <v>1.5498057007789612E-2</v>
      </c>
      <c r="K110">
        <v>0.21249404549598694</v>
      </c>
      <c r="L110">
        <v>2.2330768406391144E-2</v>
      </c>
      <c r="M110">
        <v>6.7283506505191326E-3</v>
      </c>
      <c r="N110">
        <v>4.100204911082983E-3</v>
      </c>
      <c r="O110">
        <v>2669393</v>
      </c>
      <c r="P110">
        <v>1175330</v>
      </c>
      <c r="Q110">
        <v>423190</v>
      </c>
      <c r="R110">
        <v>108263</v>
      </c>
      <c r="S110">
        <v>19721620</v>
      </c>
      <c r="T110">
        <v>19721620</v>
      </c>
      <c r="U110">
        <v>19123444</v>
      </c>
      <c r="V110">
        <v>18226180</v>
      </c>
      <c r="W110">
        <v>16730902</v>
      </c>
      <c r="X110">
        <v>13821869</v>
      </c>
      <c r="Y110">
        <v>6535546</v>
      </c>
      <c r="Z110">
        <v>979607</v>
      </c>
      <c r="AA110">
        <v>0</v>
      </c>
      <c r="AB110">
        <v>0</v>
      </c>
      <c r="AC110">
        <v>0</v>
      </c>
      <c r="AD110">
        <v>0</v>
      </c>
      <c r="AE110">
        <v>1545644</v>
      </c>
      <c r="AF110">
        <v>1534843</v>
      </c>
      <c r="AG110">
        <v>1497503</v>
      </c>
      <c r="AH110">
        <v>1455044</v>
      </c>
      <c r="AI110">
        <v>1383767</v>
      </c>
      <c r="AJ110">
        <v>1344096</v>
      </c>
      <c r="AK110">
        <v>1252161</v>
      </c>
      <c r="AL110">
        <v>1072053</v>
      </c>
      <c r="AM110">
        <v>473395</v>
      </c>
      <c r="AN110">
        <v>43213</v>
      </c>
      <c r="AO110">
        <v>313</v>
      </c>
      <c r="AP110">
        <v>0</v>
      </c>
      <c r="AQ110">
        <v>0</v>
      </c>
      <c r="AR110">
        <v>49650</v>
      </c>
      <c r="AS110">
        <v>42996</v>
      </c>
      <c r="AT110">
        <v>2191207</v>
      </c>
      <c r="AU110">
        <v>0.35400000214576721</v>
      </c>
      <c r="AV110">
        <v>0.15999999642372131</v>
      </c>
      <c r="AW110">
        <v>1515155</v>
      </c>
      <c r="AX110">
        <v>0</v>
      </c>
      <c r="AY110">
        <v>19.42022705078125</v>
      </c>
      <c r="AZ110">
        <v>6.0361437797546387</v>
      </c>
      <c r="BA110">
        <v>6.2999162673950195</v>
      </c>
      <c r="BB110">
        <v>20.890911102294922</v>
      </c>
    </row>
    <row r="111" spans="1:54" customFormat="1" ht="15">
      <c r="A111">
        <v>99.91</v>
      </c>
      <c r="B111">
        <v>21661</v>
      </c>
      <c r="C111">
        <v>2610000</v>
      </c>
      <c r="D111">
        <v>3.3199999015778303E-3</v>
      </c>
      <c r="E111">
        <v>2714563</v>
      </c>
      <c r="F111">
        <v>938084</v>
      </c>
      <c r="G111">
        <v>0.32062334475133253</v>
      </c>
      <c r="H111">
        <v>2.2449905052781105E-2</v>
      </c>
      <c r="I111">
        <v>3.8278192281723022E-2</v>
      </c>
      <c r="J111">
        <v>1.4644457027316093E-2</v>
      </c>
      <c r="K111">
        <v>0.21451309323310852</v>
      </c>
      <c r="L111">
        <v>2.2947147488594055E-2</v>
      </c>
      <c r="M111">
        <v>7.7905436046421528E-3</v>
      </c>
      <c r="N111">
        <v>3.3766510896384716E-3</v>
      </c>
      <c r="O111">
        <v>2905903</v>
      </c>
      <c r="P111">
        <v>1227199</v>
      </c>
      <c r="Q111">
        <v>522856</v>
      </c>
      <c r="R111">
        <v>116056</v>
      </c>
      <c r="S111">
        <v>21439740</v>
      </c>
      <c r="T111">
        <v>21439740</v>
      </c>
      <c r="U111">
        <v>20832848</v>
      </c>
      <c r="V111">
        <v>19923004</v>
      </c>
      <c r="W111">
        <v>18406984</v>
      </c>
      <c r="X111">
        <v>15461899</v>
      </c>
      <c r="Y111">
        <v>8125277</v>
      </c>
      <c r="Z111">
        <v>1734135</v>
      </c>
      <c r="AA111">
        <v>1908</v>
      </c>
      <c r="AB111">
        <v>0</v>
      </c>
      <c r="AC111">
        <v>0</v>
      </c>
      <c r="AD111">
        <v>0</v>
      </c>
      <c r="AE111">
        <v>1684850</v>
      </c>
      <c r="AF111">
        <v>1674039</v>
      </c>
      <c r="AG111">
        <v>1636528</v>
      </c>
      <c r="AH111">
        <v>1593934</v>
      </c>
      <c r="AI111">
        <v>1522627</v>
      </c>
      <c r="AJ111">
        <v>1482978</v>
      </c>
      <c r="AK111">
        <v>1391615</v>
      </c>
      <c r="AL111">
        <v>1213243</v>
      </c>
      <c r="AM111">
        <v>599559</v>
      </c>
      <c r="AN111">
        <v>68229</v>
      </c>
      <c r="AO111">
        <v>311</v>
      </c>
      <c r="AP111">
        <v>0</v>
      </c>
      <c r="AQ111">
        <v>0</v>
      </c>
      <c r="AR111">
        <v>49856</v>
      </c>
      <c r="AS111">
        <v>43104</v>
      </c>
      <c r="AT111">
        <v>2359131</v>
      </c>
      <c r="AU111">
        <v>0.35400000214576721</v>
      </c>
      <c r="AV111">
        <v>0.15899999439716339</v>
      </c>
      <c r="AW111">
        <v>1623538</v>
      </c>
      <c r="AX111">
        <v>0</v>
      </c>
      <c r="AY111">
        <v>17.916652679443359</v>
      </c>
      <c r="AZ111">
        <v>5.6647915840148926</v>
      </c>
      <c r="BA111">
        <v>5.7509026527404785</v>
      </c>
      <c r="BB111">
        <v>19.540132522583008</v>
      </c>
    </row>
    <row r="112" spans="1:54" customFormat="1" ht="15">
      <c r="A112">
        <v>99.92</v>
      </c>
      <c r="B112">
        <v>21664</v>
      </c>
      <c r="C112">
        <v>2830000</v>
      </c>
      <c r="D112">
        <v>3.6299999337643385E-3</v>
      </c>
      <c r="E112">
        <v>2960884</v>
      </c>
      <c r="F112">
        <v>1010604</v>
      </c>
      <c r="G112">
        <v>0.32190530636474862</v>
      </c>
      <c r="H112">
        <v>2.2534748539328575E-2</v>
      </c>
      <c r="I112">
        <v>3.8551162928342819E-2</v>
      </c>
      <c r="J112">
        <v>1.4123505912721157E-2</v>
      </c>
      <c r="K112">
        <v>0.21529071033000946</v>
      </c>
      <c r="L112">
        <v>2.3002153262495995E-2</v>
      </c>
      <c r="M112">
        <v>8.4030339494347572E-3</v>
      </c>
      <c r="N112">
        <v>2.8052926063537598E-3</v>
      </c>
      <c r="O112">
        <v>3146592</v>
      </c>
      <c r="P112">
        <v>1391953</v>
      </c>
      <c r="Q112">
        <v>507463</v>
      </c>
      <c r="R112">
        <v>114200</v>
      </c>
      <c r="S112">
        <v>22735916</v>
      </c>
      <c r="T112">
        <v>22735916</v>
      </c>
      <c r="U112">
        <v>22120028</v>
      </c>
      <c r="V112">
        <v>21196732</v>
      </c>
      <c r="W112">
        <v>19658168</v>
      </c>
      <c r="X112">
        <v>16654807</v>
      </c>
      <c r="Y112">
        <v>9055289</v>
      </c>
      <c r="Z112">
        <v>2244968</v>
      </c>
      <c r="AA112">
        <v>15063</v>
      </c>
      <c r="AB112">
        <v>0</v>
      </c>
      <c r="AC112">
        <v>0</v>
      </c>
      <c r="AD112">
        <v>0</v>
      </c>
      <c r="AE112">
        <v>1819381</v>
      </c>
      <c r="AF112">
        <v>1798022</v>
      </c>
      <c r="AG112">
        <v>1760594</v>
      </c>
      <c r="AH112">
        <v>1718026</v>
      </c>
      <c r="AI112">
        <v>1646121</v>
      </c>
      <c r="AJ112">
        <v>1606031</v>
      </c>
      <c r="AK112">
        <v>1513026</v>
      </c>
      <c r="AL112">
        <v>1329798</v>
      </c>
      <c r="AM112">
        <v>688233</v>
      </c>
      <c r="AN112">
        <v>108175</v>
      </c>
      <c r="AO112">
        <v>35</v>
      </c>
      <c r="AP112">
        <v>0</v>
      </c>
      <c r="AQ112">
        <v>0</v>
      </c>
      <c r="AR112">
        <v>62112</v>
      </c>
      <c r="AS112">
        <v>55036</v>
      </c>
      <c r="AT112">
        <v>2588418</v>
      </c>
      <c r="AU112">
        <v>0.35600000619888306</v>
      </c>
      <c r="AV112">
        <v>0.16099999845027924</v>
      </c>
      <c r="AW112">
        <v>1804378</v>
      </c>
      <c r="AX112">
        <v>0</v>
      </c>
      <c r="AY112">
        <v>16.869562149047852</v>
      </c>
      <c r="AZ112">
        <v>6.705136775970459</v>
      </c>
      <c r="BA112">
        <v>6.7317066192626953</v>
      </c>
      <c r="BB112">
        <v>19.901884078979492</v>
      </c>
    </row>
    <row r="113" spans="1:54" customFormat="1" ht="15">
      <c r="A113">
        <v>99.93</v>
      </c>
      <c r="B113">
        <v>21685</v>
      </c>
      <c r="C113">
        <v>3100000</v>
      </c>
      <c r="D113">
        <v>4.0000001899898052E-3</v>
      </c>
      <c r="E113">
        <v>3262144</v>
      </c>
      <c r="F113">
        <v>1123866</v>
      </c>
      <c r="G113">
        <v>0.32402169683951854</v>
      </c>
      <c r="H113">
        <v>2.2517446428537369E-2</v>
      </c>
      <c r="I113">
        <v>3.9032649248838425E-2</v>
      </c>
      <c r="J113">
        <v>1.3501224108040333E-2</v>
      </c>
      <c r="K113">
        <v>0.2161601334810257</v>
      </c>
      <c r="L113">
        <v>2.3746928200125694E-2</v>
      </c>
      <c r="M113">
        <v>9.0633183717727661E-3</v>
      </c>
      <c r="N113">
        <v>2.3538221139460802E-3</v>
      </c>
      <c r="O113">
        <v>3478902</v>
      </c>
      <c r="P113">
        <v>1477379</v>
      </c>
      <c r="Q113">
        <v>592311</v>
      </c>
      <c r="R113">
        <v>144063</v>
      </c>
      <c r="S113">
        <v>25092920</v>
      </c>
      <c r="T113">
        <v>25092920</v>
      </c>
      <c r="U113">
        <v>24475294</v>
      </c>
      <c r="V113">
        <v>23548856</v>
      </c>
      <c r="W113">
        <v>22004792</v>
      </c>
      <c r="X113">
        <v>18969702</v>
      </c>
      <c r="Y113">
        <v>11127396</v>
      </c>
      <c r="Z113">
        <v>3464988</v>
      </c>
      <c r="AA113">
        <v>150754</v>
      </c>
      <c r="AB113">
        <v>0</v>
      </c>
      <c r="AC113">
        <v>0</v>
      </c>
      <c r="AD113">
        <v>0</v>
      </c>
      <c r="AE113">
        <v>1984557</v>
      </c>
      <c r="AF113">
        <v>2015502</v>
      </c>
      <c r="AG113">
        <v>1978036</v>
      </c>
      <c r="AH113">
        <v>1935494</v>
      </c>
      <c r="AI113">
        <v>1863718</v>
      </c>
      <c r="AJ113">
        <v>1823433</v>
      </c>
      <c r="AK113">
        <v>1729590</v>
      </c>
      <c r="AL113">
        <v>1545762</v>
      </c>
      <c r="AM113">
        <v>895211</v>
      </c>
      <c r="AN113">
        <v>203347</v>
      </c>
      <c r="AO113">
        <v>1665</v>
      </c>
      <c r="AP113">
        <v>0</v>
      </c>
      <c r="AQ113">
        <v>0</v>
      </c>
      <c r="AR113">
        <v>62878</v>
      </c>
      <c r="AS113">
        <v>55846</v>
      </c>
      <c r="AT113">
        <v>2870005</v>
      </c>
      <c r="AU113">
        <v>0.35600000619888306</v>
      </c>
      <c r="AV113">
        <v>0.16200000047683716</v>
      </c>
      <c r="AW113">
        <v>1992205</v>
      </c>
      <c r="AX113">
        <v>0</v>
      </c>
      <c r="AY113">
        <v>16.439990997314453</v>
      </c>
      <c r="AZ113">
        <v>7.6860189437866211</v>
      </c>
      <c r="BA113">
        <v>7.8189220428466797</v>
      </c>
      <c r="BB113">
        <v>22.979682922363281</v>
      </c>
    </row>
    <row r="114" spans="1:54" customFormat="1" ht="15">
      <c r="A114">
        <v>99.94</v>
      </c>
      <c r="B114">
        <v>21664</v>
      </c>
      <c r="C114">
        <v>3430000</v>
      </c>
      <c r="D114">
        <v>4.4900001958012581E-3</v>
      </c>
      <c r="E114">
        <v>3661924</v>
      </c>
      <c r="F114">
        <v>1286619</v>
      </c>
      <c r="G114">
        <v>0.32780555975791958</v>
      </c>
      <c r="H114">
        <v>2.2439436987042427E-2</v>
      </c>
      <c r="I114">
        <v>3.9462752640247345E-2</v>
      </c>
      <c r="J114">
        <v>1.2857263907790184E-2</v>
      </c>
      <c r="K114">
        <v>0.21839761734008789</v>
      </c>
      <c r="L114">
        <v>2.4882636964321136E-2</v>
      </c>
      <c r="M114">
        <v>9.7658475860953331E-3</v>
      </c>
      <c r="N114">
        <v>1.9908244721591473E-3</v>
      </c>
      <c r="O114">
        <v>3945241</v>
      </c>
      <c r="P114">
        <v>1628480</v>
      </c>
      <c r="Q114">
        <v>774190</v>
      </c>
      <c r="R114">
        <v>175179</v>
      </c>
      <c r="S114">
        <v>28006672</v>
      </c>
      <c r="T114">
        <v>28006672</v>
      </c>
      <c r="U114">
        <v>27392744</v>
      </c>
      <c r="V114">
        <v>26472100</v>
      </c>
      <c r="W114">
        <v>24938156</v>
      </c>
      <c r="X114">
        <v>21916280</v>
      </c>
      <c r="Y114">
        <v>13784648</v>
      </c>
      <c r="Z114">
        <v>4988538</v>
      </c>
      <c r="AA114">
        <v>230556</v>
      </c>
      <c r="AB114">
        <v>0</v>
      </c>
      <c r="AC114">
        <v>0</v>
      </c>
      <c r="AD114">
        <v>0</v>
      </c>
      <c r="AE114">
        <v>2304541</v>
      </c>
      <c r="AF114">
        <v>2300804</v>
      </c>
      <c r="AG114">
        <v>2263438</v>
      </c>
      <c r="AH114">
        <v>2220919</v>
      </c>
      <c r="AI114">
        <v>2149360</v>
      </c>
      <c r="AJ114">
        <v>2109242</v>
      </c>
      <c r="AK114">
        <v>2015613</v>
      </c>
      <c r="AL114">
        <v>1831571</v>
      </c>
      <c r="AM114">
        <v>1171318</v>
      </c>
      <c r="AN114">
        <v>358572</v>
      </c>
      <c r="AO114">
        <v>8097</v>
      </c>
      <c r="AP114">
        <v>0</v>
      </c>
      <c r="AQ114">
        <v>0</v>
      </c>
      <c r="AR114">
        <v>82506</v>
      </c>
      <c r="AS114">
        <v>75367</v>
      </c>
      <c r="AT114">
        <v>3217254</v>
      </c>
      <c r="AU114">
        <v>0.35499998927116394</v>
      </c>
      <c r="AV114">
        <v>0.16099999845027924</v>
      </c>
      <c r="AW114">
        <v>2215146</v>
      </c>
      <c r="AX114">
        <v>0</v>
      </c>
      <c r="AY114">
        <v>15.853147506713867</v>
      </c>
      <c r="AZ114">
        <v>7.7364382743835449</v>
      </c>
      <c r="BA114">
        <v>8.4887294769287109</v>
      </c>
      <c r="BB114">
        <v>23.433473587036133</v>
      </c>
    </row>
    <row r="115" spans="1:54" customFormat="1" ht="15">
      <c r="A115">
        <v>99.95</v>
      </c>
      <c r="B115">
        <v>21683</v>
      </c>
      <c r="C115">
        <v>3920000</v>
      </c>
      <c r="D115">
        <v>5.2000000141561031E-3</v>
      </c>
      <c r="E115">
        <v>4243388</v>
      </c>
      <c r="F115">
        <v>1531639</v>
      </c>
      <c r="G115">
        <v>0.33248148820330609</v>
      </c>
      <c r="H115">
        <v>2.2398514673113823E-2</v>
      </c>
      <c r="I115">
        <v>3.9775118231773376E-2</v>
      </c>
      <c r="J115">
        <v>1.2275829911231995E-2</v>
      </c>
      <c r="K115">
        <v>0.22170120477676392</v>
      </c>
      <c r="L115">
        <v>2.5990037247538567E-2</v>
      </c>
      <c r="M115">
        <v>1.0340782813727856E-2</v>
      </c>
      <c r="N115">
        <v>1.6904229996725917E-3</v>
      </c>
      <c r="O115">
        <v>4598931</v>
      </c>
      <c r="P115">
        <v>1934847</v>
      </c>
      <c r="Q115">
        <v>971554</v>
      </c>
      <c r="R115">
        <v>175298</v>
      </c>
      <c r="S115">
        <v>33276884</v>
      </c>
      <c r="T115">
        <v>33276884</v>
      </c>
      <c r="U115">
        <v>32665316</v>
      </c>
      <c r="V115">
        <v>31748016</v>
      </c>
      <c r="W115">
        <v>30219180</v>
      </c>
      <c r="X115">
        <v>27166884</v>
      </c>
      <c r="Y115">
        <v>18664758</v>
      </c>
      <c r="Z115">
        <v>8604325</v>
      </c>
      <c r="AA115">
        <v>891601</v>
      </c>
      <c r="AB115">
        <v>0</v>
      </c>
      <c r="AC115">
        <v>0</v>
      </c>
      <c r="AD115">
        <v>0</v>
      </c>
      <c r="AE115">
        <v>2776357</v>
      </c>
      <c r="AF115">
        <v>2738195</v>
      </c>
      <c r="AG115">
        <v>2700636</v>
      </c>
      <c r="AH115">
        <v>2657960</v>
      </c>
      <c r="AI115">
        <v>2585555</v>
      </c>
      <c r="AJ115">
        <v>2544878</v>
      </c>
      <c r="AK115">
        <v>2449941</v>
      </c>
      <c r="AL115">
        <v>2262313</v>
      </c>
      <c r="AM115">
        <v>1582394</v>
      </c>
      <c r="AN115">
        <v>651570</v>
      </c>
      <c r="AO115">
        <v>37482</v>
      </c>
      <c r="AP115">
        <v>0</v>
      </c>
      <c r="AQ115">
        <v>0</v>
      </c>
      <c r="AR115">
        <v>93984</v>
      </c>
      <c r="AS115">
        <v>86527</v>
      </c>
      <c r="AT115">
        <v>3756006</v>
      </c>
      <c r="AU115">
        <v>0.3580000102519989</v>
      </c>
      <c r="AV115">
        <v>0.16300000250339508</v>
      </c>
      <c r="AW115">
        <v>2546732</v>
      </c>
      <c r="AX115">
        <v>2</v>
      </c>
      <c r="AY115">
        <v>13.649074554443359</v>
      </c>
      <c r="AZ115">
        <v>7.825343132019043</v>
      </c>
      <c r="BA115">
        <v>9.5056819915771484</v>
      </c>
      <c r="BB115">
        <v>22.593006134033203</v>
      </c>
    </row>
    <row r="116" spans="1:54" customFormat="1" ht="15">
      <c r="A116">
        <v>99.960000000000008</v>
      </c>
      <c r="B116">
        <v>21643</v>
      </c>
      <c r="C116">
        <v>4600000</v>
      </c>
      <c r="D116">
        <v>6.2299999408423901E-3</v>
      </c>
      <c r="E116">
        <v>5091491</v>
      </c>
      <c r="F116">
        <v>1877675</v>
      </c>
      <c r="G116">
        <v>0.33551253244894375</v>
      </c>
      <c r="H116">
        <v>2.2352445870637894E-2</v>
      </c>
      <c r="I116">
        <v>4.0368400514125824E-2</v>
      </c>
      <c r="J116">
        <v>1.1518274433910847E-2</v>
      </c>
      <c r="K116">
        <v>0.22330918908119202</v>
      </c>
      <c r="L116">
        <v>2.727409265935421E-2</v>
      </c>
      <c r="M116">
        <v>1.0690131224691868E-2</v>
      </c>
      <c r="N116">
        <v>1.4345678500831127E-3</v>
      </c>
      <c r="O116">
        <v>5555696</v>
      </c>
      <c r="P116">
        <v>2318631</v>
      </c>
      <c r="Q116">
        <v>1268482</v>
      </c>
      <c r="R116">
        <v>243817</v>
      </c>
      <c r="S116">
        <v>40278408</v>
      </c>
      <c r="T116">
        <v>40278408</v>
      </c>
      <c r="U116">
        <v>39667408</v>
      </c>
      <c r="V116">
        <v>38750912</v>
      </c>
      <c r="W116">
        <v>37223420</v>
      </c>
      <c r="X116">
        <v>34170300</v>
      </c>
      <c r="Y116">
        <v>25419580</v>
      </c>
      <c r="Z116">
        <v>14091932</v>
      </c>
      <c r="AA116">
        <v>2608185</v>
      </c>
      <c r="AB116">
        <v>0</v>
      </c>
      <c r="AC116">
        <v>0</v>
      </c>
      <c r="AD116">
        <v>0</v>
      </c>
      <c r="AE116">
        <v>3423594</v>
      </c>
      <c r="AF116">
        <v>3347806</v>
      </c>
      <c r="AG116">
        <v>3310259</v>
      </c>
      <c r="AH116">
        <v>3267519</v>
      </c>
      <c r="AI116">
        <v>3194928</v>
      </c>
      <c r="AJ116">
        <v>3153912</v>
      </c>
      <c r="AK116">
        <v>3057701</v>
      </c>
      <c r="AL116">
        <v>2866305</v>
      </c>
      <c r="AM116">
        <v>2168996</v>
      </c>
      <c r="AN116">
        <v>1116322</v>
      </c>
      <c r="AO116">
        <v>105383</v>
      </c>
      <c r="AP116">
        <v>0</v>
      </c>
      <c r="AQ116">
        <v>0</v>
      </c>
      <c r="AR116">
        <v>127120</v>
      </c>
      <c r="AS116">
        <v>119666</v>
      </c>
      <c r="AT116">
        <v>4526714</v>
      </c>
      <c r="AU116">
        <v>0.35899999737739563</v>
      </c>
      <c r="AV116">
        <v>0.164000004529953</v>
      </c>
      <c r="AW116">
        <v>3045068</v>
      </c>
      <c r="AX116">
        <v>3</v>
      </c>
      <c r="AY116">
        <v>11.646215438842773</v>
      </c>
      <c r="AZ116">
        <v>8.2416439056396484</v>
      </c>
      <c r="BA116">
        <v>10.159795761108398</v>
      </c>
      <c r="BB116">
        <v>23.581911087036133</v>
      </c>
    </row>
    <row r="117" spans="1:54" customFormat="1" ht="15">
      <c r="A117">
        <v>99.97</v>
      </c>
      <c r="B117">
        <v>21688</v>
      </c>
      <c r="C117">
        <v>5660000</v>
      </c>
      <c r="D117">
        <v>8.0000003799796104E-3</v>
      </c>
      <c r="E117">
        <v>6520418</v>
      </c>
      <c r="F117">
        <v>2414410</v>
      </c>
      <c r="G117">
        <v>0.33589390193479202</v>
      </c>
      <c r="H117">
        <v>2.2244486957788467E-2</v>
      </c>
      <c r="I117">
        <v>4.1014105081558228E-2</v>
      </c>
      <c r="J117">
        <v>1.0478141717612743E-2</v>
      </c>
      <c r="K117">
        <v>0.22251319885253906</v>
      </c>
      <c r="L117">
        <v>2.8943812474608421E-2</v>
      </c>
      <c r="M117">
        <v>1.0700155049562454E-2</v>
      </c>
      <c r="N117">
        <v>1.2128262314945459E-3</v>
      </c>
      <c r="O117">
        <v>7159771</v>
      </c>
      <c r="P117">
        <v>2861995</v>
      </c>
      <c r="Q117">
        <v>1747088</v>
      </c>
      <c r="R117">
        <v>312111</v>
      </c>
      <c r="S117">
        <v>52686652</v>
      </c>
      <c r="T117">
        <v>52686652</v>
      </c>
      <c r="U117">
        <v>52060740</v>
      </c>
      <c r="V117">
        <v>51121872</v>
      </c>
      <c r="W117">
        <v>49557096</v>
      </c>
      <c r="X117">
        <v>46427540</v>
      </c>
      <c r="Y117">
        <v>37417648</v>
      </c>
      <c r="Z117">
        <v>24486668</v>
      </c>
      <c r="AA117">
        <v>8450369</v>
      </c>
      <c r="AB117">
        <v>4052</v>
      </c>
      <c r="AC117">
        <v>0</v>
      </c>
      <c r="AD117">
        <v>0</v>
      </c>
      <c r="AE117">
        <v>4363896</v>
      </c>
      <c r="AF117">
        <v>4349180</v>
      </c>
      <c r="AG117">
        <v>4311672</v>
      </c>
      <c r="AH117">
        <v>4269084</v>
      </c>
      <c r="AI117">
        <v>4196721</v>
      </c>
      <c r="AJ117">
        <v>4155836</v>
      </c>
      <c r="AK117">
        <v>4059838</v>
      </c>
      <c r="AL117">
        <v>3868484</v>
      </c>
      <c r="AM117">
        <v>3161066</v>
      </c>
      <c r="AN117">
        <v>2036237</v>
      </c>
      <c r="AO117">
        <v>492331</v>
      </c>
      <c r="AP117">
        <v>4944</v>
      </c>
      <c r="AQ117">
        <v>0</v>
      </c>
      <c r="AR117">
        <v>158684</v>
      </c>
      <c r="AS117">
        <v>151044</v>
      </c>
      <c r="AT117">
        <v>5822951</v>
      </c>
      <c r="AU117">
        <v>0.35899999737739563</v>
      </c>
      <c r="AV117">
        <v>0.164000004529953</v>
      </c>
      <c r="AW117">
        <v>3925824</v>
      </c>
      <c r="AX117">
        <v>1</v>
      </c>
      <c r="AY117">
        <v>12.095040321350098</v>
      </c>
      <c r="AZ117">
        <v>9.5067377090454102</v>
      </c>
      <c r="BA117">
        <v>11.11079216003418</v>
      </c>
      <c r="BB117">
        <v>26.37889289855957</v>
      </c>
    </row>
    <row r="118" spans="1:54" customFormat="1" ht="15">
      <c r="A118">
        <v>99.98</v>
      </c>
      <c r="B118">
        <v>21664</v>
      </c>
      <c r="C118">
        <v>7630000</v>
      </c>
      <c r="D118">
        <v>1.1769999749958515E-2</v>
      </c>
      <c r="E118">
        <v>9608834</v>
      </c>
      <c r="F118">
        <v>3592591</v>
      </c>
      <c r="G118">
        <v>0.33466120232507451</v>
      </c>
      <c r="H118">
        <v>2.2107159718871117E-2</v>
      </c>
      <c r="I118">
        <v>4.1047286242246628E-2</v>
      </c>
      <c r="J118">
        <v>9.6157575026154518E-3</v>
      </c>
      <c r="K118">
        <v>0.22078467905521393</v>
      </c>
      <c r="L118">
        <v>3.08267492800951E-2</v>
      </c>
      <c r="M118">
        <v>1.0279566049575806E-2</v>
      </c>
      <c r="N118">
        <v>1.0203433921560645E-3</v>
      </c>
      <c r="O118">
        <v>10711808</v>
      </c>
      <c r="P118">
        <v>3961232</v>
      </c>
      <c r="Q118">
        <v>3013975</v>
      </c>
      <c r="R118">
        <v>511844</v>
      </c>
      <c r="S118">
        <v>81280528</v>
      </c>
      <c r="T118">
        <v>81285800</v>
      </c>
      <c r="U118">
        <v>80663368</v>
      </c>
      <c r="V118">
        <v>79729728</v>
      </c>
      <c r="W118">
        <v>78173656</v>
      </c>
      <c r="X118">
        <v>75061520</v>
      </c>
      <c r="Y118">
        <v>65857612</v>
      </c>
      <c r="Z118">
        <v>51703288</v>
      </c>
      <c r="AA118">
        <v>29096404</v>
      </c>
      <c r="AB118">
        <v>1791613</v>
      </c>
      <c r="AC118">
        <v>0</v>
      </c>
      <c r="AD118">
        <v>0</v>
      </c>
      <c r="AE118">
        <v>6625135</v>
      </c>
      <c r="AF118">
        <v>6395638</v>
      </c>
      <c r="AG118">
        <v>6358197</v>
      </c>
      <c r="AH118">
        <v>6315505</v>
      </c>
      <c r="AI118">
        <v>6243023</v>
      </c>
      <c r="AJ118">
        <v>6201990</v>
      </c>
      <c r="AK118">
        <v>6105602</v>
      </c>
      <c r="AL118">
        <v>5913418</v>
      </c>
      <c r="AM118">
        <v>5198121</v>
      </c>
      <c r="AN118">
        <v>4038861</v>
      </c>
      <c r="AO118">
        <v>2027267</v>
      </c>
      <c r="AP118">
        <v>37896</v>
      </c>
      <c r="AQ118">
        <v>0</v>
      </c>
      <c r="AR118">
        <v>316952</v>
      </c>
      <c r="AS118">
        <v>309044</v>
      </c>
      <c r="AT118">
        <v>8592092</v>
      </c>
      <c r="AU118">
        <v>0.35899999737739563</v>
      </c>
      <c r="AV118">
        <v>0.164000004529953</v>
      </c>
      <c r="AW118">
        <v>5791130</v>
      </c>
      <c r="AX118">
        <v>1</v>
      </c>
      <c r="AY118">
        <v>13.069631576538086</v>
      </c>
      <c r="AZ118">
        <v>10.988265991210938</v>
      </c>
      <c r="BA118">
        <v>12.170409202575684</v>
      </c>
      <c r="BB118">
        <v>29.715576171875</v>
      </c>
    </row>
    <row r="119" spans="1:54" customFormat="1" ht="15">
      <c r="A119">
        <v>99.990000000000009</v>
      </c>
      <c r="B119">
        <v>2174</v>
      </c>
      <c r="C119">
        <v>12600000</v>
      </c>
      <c r="D119">
        <v>1.6199999954551458E-3</v>
      </c>
      <c r="E119">
        <v>13196416</v>
      </c>
      <c r="F119">
        <v>4968137</v>
      </c>
      <c r="G119">
        <v>0.3333353343488723</v>
      </c>
      <c r="H119">
        <v>2.2060133516788483E-2</v>
      </c>
      <c r="I119">
        <v>4.0569815784692764E-2</v>
      </c>
      <c r="J119">
        <v>9.3943504616618156E-3</v>
      </c>
      <c r="K119">
        <v>0.21984921395778656</v>
      </c>
      <c r="L119">
        <v>3.1714513897895813E-2</v>
      </c>
      <c r="M119">
        <v>9.7473124042153358E-3</v>
      </c>
      <c r="N119">
        <v>8.5507874609902501E-4</v>
      </c>
      <c r="O119">
        <v>14952386</v>
      </c>
      <c r="P119">
        <v>4707007</v>
      </c>
      <c r="Q119">
        <v>4798345</v>
      </c>
      <c r="R119">
        <v>518534</v>
      </c>
      <c r="S119">
        <v>111634320</v>
      </c>
      <c r="T119">
        <v>111634320</v>
      </c>
      <c r="U119">
        <v>111016736</v>
      </c>
      <c r="V119">
        <v>110090360</v>
      </c>
      <c r="W119">
        <v>108546400</v>
      </c>
      <c r="X119">
        <v>105458472</v>
      </c>
      <c r="Y119">
        <v>96225216</v>
      </c>
      <c r="Z119">
        <v>81521168</v>
      </c>
      <c r="AA119">
        <v>55701964</v>
      </c>
      <c r="AB119">
        <v>10046306</v>
      </c>
      <c r="AC119">
        <v>0</v>
      </c>
      <c r="AD119">
        <v>0</v>
      </c>
      <c r="AE119">
        <v>8808195</v>
      </c>
      <c r="AF119">
        <v>8748910</v>
      </c>
      <c r="AG119">
        <v>8712273</v>
      </c>
      <c r="AH119">
        <v>8670439</v>
      </c>
      <c r="AI119">
        <v>8599439</v>
      </c>
      <c r="AJ119">
        <v>8559235</v>
      </c>
      <c r="AK119">
        <v>8464636</v>
      </c>
      <c r="AL119">
        <v>8275438</v>
      </c>
      <c r="AM119">
        <v>7565948</v>
      </c>
      <c r="AN119">
        <v>6389279</v>
      </c>
      <c r="AO119">
        <v>4152534</v>
      </c>
      <c r="AP119">
        <v>240804</v>
      </c>
      <c r="AQ119">
        <v>0</v>
      </c>
      <c r="AR119">
        <v>338134</v>
      </c>
      <c r="AS119">
        <v>330246</v>
      </c>
      <c r="AT119">
        <v>11959577</v>
      </c>
      <c r="AU119">
        <v>0.35199999809265137</v>
      </c>
      <c r="AV119">
        <v>0.16099999845027924</v>
      </c>
      <c r="AW119">
        <v>8038808</v>
      </c>
      <c r="AX119">
        <v>0</v>
      </c>
      <c r="AY119">
        <v>9.7788763046264648</v>
      </c>
      <c r="AZ119">
        <v>8.8999624252319336</v>
      </c>
      <c r="BA119">
        <v>9.3907804489135742</v>
      </c>
      <c r="BB119">
        <v>25.146608352661133</v>
      </c>
    </row>
    <row r="120" spans="1:54" customFormat="1" ht="15">
      <c r="A120">
        <v>99.991</v>
      </c>
      <c r="B120">
        <v>2165</v>
      </c>
      <c r="C120">
        <v>13800000</v>
      </c>
      <c r="D120">
        <v>1.7500000540167093E-3</v>
      </c>
      <c r="E120">
        <v>14278018</v>
      </c>
      <c r="F120">
        <v>5312773</v>
      </c>
      <c r="G120">
        <v>0.33297445001969495</v>
      </c>
      <c r="H120">
        <v>2.2033005952835083E-2</v>
      </c>
      <c r="I120">
        <v>4.0482193231582642E-2</v>
      </c>
      <c r="J120">
        <v>9.2416396364569664E-3</v>
      </c>
      <c r="K120">
        <v>0.21973273158073425</v>
      </c>
      <c r="L120">
        <v>3.1980633735656738E-2</v>
      </c>
      <c r="M120">
        <v>9.5042465254664421E-3</v>
      </c>
      <c r="N120">
        <v>7.1542838122695684E-4</v>
      </c>
      <c r="O120">
        <v>15985920</v>
      </c>
      <c r="P120">
        <v>5821237</v>
      </c>
      <c r="Q120">
        <v>4666995</v>
      </c>
      <c r="R120">
        <v>585647</v>
      </c>
      <c r="S120">
        <v>117200960</v>
      </c>
      <c r="T120">
        <v>117200960</v>
      </c>
      <c r="U120">
        <v>116577352</v>
      </c>
      <c r="V120">
        <v>115641936</v>
      </c>
      <c r="W120">
        <v>114082912</v>
      </c>
      <c r="X120">
        <v>110964872</v>
      </c>
      <c r="Y120">
        <v>101640304</v>
      </c>
      <c r="Z120">
        <v>87119920</v>
      </c>
      <c r="AA120">
        <v>61779988</v>
      </c>
      <c r="AB120">
        <v>15089339</v>
      </c>
      <c r="AC120">
        <v>41872</v>
      </c>
      <c r="AD120">
        <v>0</v>
      </c>
      <c r="AE120">
        <v>9888037</v>
      </c>
      <c r="AF120">
        <v>9546898</v>
      </c>
      <c r="AG120">
        <v>9509198</v>
      </c>
      <c r="AH120">
        <v>9466113</v>
      </c>
      <c r="AI120">
        <v>9392998</v>
      </c>
      <c r="AJ120">
        <v>9351604</v>
      </c>
      <c r="AK120">
        <v>9254778</v>
      </c>
      <c r="AL120">
        <v>9061808</v>
      </c>
      <c r="AM120">
        <v>8338174</v>
      </c>
      <c r="AN120">
        <v>7134751</v>
      </c>
      <c r="AO120">
        <v>4808300</v>
      </c>
      <c r="AP120">
        <v>407796</v>
      </c>
      <c r="AQ120">
        <v>0</v>
      </c>
      <c r="AR120">
        <v>406430</v>
      </c>
      <c r="AS120">
        <v>398063</v>
      </c>
      <c r="AT120">
        <v>12934268</v>
      </c>
      <c r="AU120">
        <v>0.36100000143051147</v>
      </c>
      <c r="AV120">
        <v>0.16599999368190765</v>
      </c>
      <c r="AW120">
        <v>8673207</v>
      </c>
      <c r="AX120">
        <v>0</v>
      </c>
      <c r="AY120">
        <v>8.0100860595703125</v>
      </c>
      <c r="AZ120">
        <v>7.7007145881652832</v>
      </c>
      <c r="BA120">
        <v>7.8722395896911621</v>
      </c>
      <c r="BB120">
        <v>18.466079711914062</v>
      </c>
    </row>
    <row r="121" spans="1:54" customFormat="1" ht="15">
      <c r="A121">
        <v>99.992000000000004</v>
      </c>
      <c r="B121">
        <v>2164</v>
      </c>
      <c r="C121">
        <v>14900000</v>
      </c>
      <c r="D121">
        <v>1.9000000320374966E-3</v>
      </c>
      <c r="E121">
        <v>15523295</v>
      </c>
      <c r="F121">
        <v>5799061</v>
      </c>
      <c r="G121">
        <v>0.33305645050533034</v>
      </c>
      <c r="H121">
        <v>2.188008651137352E-2</v>
      </c>
      <c r="I121">
        <v>4.1233312338590622E-2</v>
      </c>
      <c r="J121">
        <v>8.4768068045377731E-3</v>
      </c>
      <c r="K121">
        <v>0.21879561245441437</v>
      </c>
      <c r="L121">
        <v>3.3154089003801346E-2</v>
      </c>
      <c r="M121">
        <v>9.5165390521287918E-3</v>
      </c>
      <c r="N121">
        <v>5.9890584088861942E-4</v>
      </c>
      <c r="O121">
        <v>17385832</v>
      </c>
      <c r="P121">
        <v>6594282</v>
      </c>
      <c r="Q121">
        <v>5089548</v>
      </c>
      <c r="R121">
        <v>857078</v>
      </c>
      <c r="S121">
        <v>130280840</v>
      </c>
      <c r="T121">
        <v>130280840</v>
      </c>
      <c r="U121">
        <v>129646120</v>
      </c>
      <c r="V121">
        <v>128694032</v>
      </c>
      <c r="W121">
        <v>127107232</v>
      </c>
      <c r="X121">
        <v>123933616</v>
      </c>
      <c r="Y121">
        <v>114412768</v>
      </c>
      <c r="Z121">
        <v>99401840</v>
      </c>
      <c r="AA121">
        <v>72634192</v>
      </c>
      <c r="AB121">
        <v>19841748</v>
      </c>
      <c r="AC121">
        <v>0</v>
      </c>
      <c r="AD121">
        <v>0</v>
      </c>
      <c r="AE121">
        <v>11104222</v>
      </c>
      <c r="AF121">
        <v>10721638</v>
      </c>
      <c r="AG121">
        <v>10684478</v>
      </c>
      <c r="AH121">
        <v>10642138</v>
      </c>
      <c r="AI121">
        <v>10570095</v>
      </c>
      <c r="AJ121">
        <v>10529270</v>
      </c>
      <c r="AK121">
        <v>10433212</v>
      </c>
      <c r="AL121">
        <v>10241097</v>
      </c>
      <c r="AM121">
        <v>9531307</v>
      </c>
      <c r="AN121">
        <v>8361232</v>
      </c>
      <c r="AO121">
        <v>6037248</v>
      </c>
      <c r="AP121">
        <v>941676</v>
      </c>
      <c r="AQ121">
        <v>0</v>
      </c>
      <c r="AR121">
        <v>417055</v>
      </c>
      <c r="AS121">
        <v>409135</v>
      </c>
      <c r="AT121">
        <v>13806302</v>
      </c>
      <c r="AU121">
        <v>0.35600000619888306</v>
      </c>
      <c r="AV121">
        <v>0.16300000250339508</v>
      </c>
      <c r="AW121">
        <v>9409399</v>
      </c>
      <c r="AX121">
        <v>0</v>
      </c>
      <c r="AY121">
        <v>13.581363677978516</v>
      </c>
      <c r="AZ121">
        <v>13.481609344482422</v>
      </c>
      <c r="BA121">
        <v>13.536696434020996</v>
      </c>
      <c r="BB121">
        <v>28.348876953125</v>
      </c>
    </row>
    <row r="122" spans="1:54" customFormat="1" ht="15">
      <c r="A122">
        <v>99.992999999999995</v>
      </c>
      <c r="B122">
        <v>2178</v>
      </c>
      <c r="C122">
        <v>16200000</v>
      </c>
      <c r="D122">
        <v>2.1200000774115324E-3</v>
      </c>
      <c r="E122">
        <v>17225592</v>
      </c>
      <c r="F122">
        <v>6566344</v>
      </c>
      <c r="G122">
        <v>0.3326515594948391</v>
      </c>
      <c r="H122">
        <v>2.1768154576420784E-2</v>
      </c>
      <c r="I122">
        <v>4.1710082441568375E-2</v>
      </c>
      <c r="J122">
        <v>7.7816671691834927E-3</v>
      </c>
      <c r="K122">
        <v>0.21731211245059967</v>
      </c>
      <c r="L122">
        <v>3.4450244158506393E-2</v>
      </c>
      <c r="M122">
        <v>9.629296138882637E-3</v>
      </c>
      <c r="N122">
        <v>5.0193979404866695E-4</v>
      </c>
      <c r="O122">
        <v>19777980</v>
      </c>
      <c r="P122">
        <v>5891884</v>
      </c>
      <c r="Q122">
        <v>6974623</v>
      </c>
      <c r="R122">
        <v>695701</v>
      </c>
      <c r="S122">
        <v>154880064</v>
      </c>
      <c r="T122">
        <v>154880064</v>
      </c>
      <c r="U122">
        <v>154262704</v>
      </c>
      <c r="V122">
        <v>153336656</v>
      </c>
      <c r="W122">
        <v>151793264</v>
      </c>
      <c r="X122">
        <v>148706480</v>
      </c>
      <c r="Y122">
        <v>139446112</v>
      </c>
      <c r="Z122">
        <v>124423312</v>
      </c>
      <c r="AA122">
        <v>96013552</v>
      </c>
      <c r="AB122">
        <v>34027080</v>
      </c>
      <c r="AC122">
        <v>842291</v>
      </c>
      <c r="AD122">
        <v>0</v>
      </c>
      <c r="AE122">
        <v>12138927</v>
      </c>
      <c r="AF122">
        <v>11866772</v>
      </c>
      <c r="AG122">
        <v>11829711</v>
      </c>
      <c r="AH122">
        <v>11787355</v>
      </c>
      <c r="AI122">
        <v>11715157</v>
      </c>
      <c r="AJ122">
        <v>11674245</v>
      </c>
      <c r="AK122">
        <v>11577982</v>
      </c>
      <c r="AL122">
        <v>11385454</v>
      </c>
      <c r="AM122">
        <v>10663477</v>
      </c>
      <c r="AN122">
        <v>9462800</v>
      </c>
      <c r="AO122">
        <v>7116539</v>
      </c>
      <c r="AP122">
        <v>1554287</v>
      </c>
      <c r="AQ122">
        <v>0</v>
      </c>
      <c r="AR122">
        <v>478116</v>
      </c>
      <c r="AS122">
        <v>470049</v>
      </c>
      <c r="AT122">
        <v>15406694</v>
      </c>
      <c r="AU122">
        <v>0.35600000619888306</v>
      </c>
      <c r="AV122">
        <v>0.164000004529953</v>
      </c>
      <c r="AW122">
        <v>10393111</v>
      </c>
      <c r="AX122">
        <v>0</v>
      </c>
      <c r="AY122">
        <v>17.165050506591797</v>
      </c>
      <c r="AZ122">
        <v>17.134510040283203</v>
      </c>
      <c r="BA122">
        <v>17.151332855224609</v>
      </c>
      <c r="BB122">
        <v>35.332809448242188</v>
      </c>
    </row>
    <row r="123" spans="1:54" customFormat="1" ht="15">
      <c r="A123">
        <v>99.994</v>
      </c>
      <c r="B123">
        <v>2138</v>
      </c>
      <c r="C123">
        <v>18300000</v>
      </c>
      <c r="D123">
        <v>2.3499999660998583E-3</v>
      </c>
      <c r="E123">
        <v>19399008</v>
      </c>
      <c r="F123">
        <v>7412441</v>
      </c>
      <c r="G123">
        <v>0.32981133576406307</v>
      </c>
      <c r="H123">
        <v>2.1864552050828934E-2</v>
      </c>
      <c r="I123">
        <v>4.1837640106678009E-2</v>
      </c>
      <c r="J123">
        <v>7.3013203218579292E-3</v>
      </c>
      <c r="K123">
        <v>0.21457508206367493</v>
      </c>
      <c r="L123">
        <v>3.4506410360336304E-2</v>
      </c>
      <c r="M123">
        <v>9.7263278439640999E-3</v>
      </c>
      <c r="N123">
        <v>4.2040573316626251E-4</v>
      </c>
      <c r="O123">
        <v>22045886</v>
      </c>
      <c r="P123">
        <v>7687389</v>
      </c>
      <c r="Q123">
        <v>7232828</v>
      </c>
      <c r="R123">
        <v>1329272</v>
      </c>
      <c r="S123">
        <v>176289696</v>
      </c>
      <c r="T123">
        <v>176289696</v>
      </c>
      <c r="U123">
        <v>175675520</v>
      </c>
      <c r="V123">
        <v>174754272</v>
      </c>
      <c r="W123">
        <v>173218848</v>
      </c>
      <c r="X123">
        <v>170148016</v>
      </c>
      <c r="Y123">
        <v>160935488</v>
      </c>
      <c r="Z123">
        <v>145604064</v>
      </c>
      <c r="AA123">
        <v>117060104</v>
      </c>
      <c r="AB123">
        <v>49645128</v>
      </c>
      <c r="AC123">
        <v>5148647</v>
      </c>
      <c r="AD123">
        <v>0</v>
      </c>
      <c r="AE123">
        <v>14211492</v>
      </c>
      <c r="AF123">
        <v>13330822</v>
      </c>
      <c r="AG123">
        <v>13292705</v>
      </c>
      <c r="AH123">
        <v>13249143</v>
      </c>
      <c r="AI123">
        <v>13174889</v>
      </c>
      <c r="AJ123">
        <v>13132812</v>
      </c>
      <c r="AK123">
        <v>13033808</v>
      </c>
      <c r="AL123">
        <v>12836876</v>
      </c>
      <c r="AM123">
        <v>12110898</v>
      </c>
      <c r="AN123">
        <v>10917921</v>
      </c>
      <c r="AO123">
        <v>8640504</v>
      </c>
      <c r="AP123">
        <v>2757769</v>
      </c>
      <c r="AQ123">
        <v>33414</v>
      </c>
      <c r="AR123">
        <v>779959</v>
      </c>
      <c r="AS123">
        <v>771197</v>
      </c>
      <c r="AT123">
        <v>17339932</v>
      </c>
      <c r="AU123">
        <v>0.36599999666213989</v>
      </c>
      <c r="AV123">
        <v>0.1679999977350235</v>
      </c>
      <c r="AW123">
        <v>11630187</v>
      </c>
      <c r="AX123">
        <v>0</v>
      </c>
      <c r="AY123">
        <v>14.98369026184082</v>
      </c>
      <c r="AZ123">
        <v>14.974654197692871</v>
      </c>
      <c r="BA123">
        <v>14.979622840881348</v>
      </c>
      <c r="BB123">
        <v>29.894599914550781</v>
      </c>
    </row>
    <row r="124" spans="1:54" customFormat="1" ht="15">
      <c r="A124">
        <v>99.995000000000005</v>
      </c>
      <c r="B124">
        <v>2179</v>
      </c>
      <c r="C124">
        <v>20700000</v>
      </c>
      <c r="D124">
        <v>2.7600000612437725E-3</v>
      </c>
      <c r="E124">
        <v>22419312</v>
      </c>
      <c r="F124">
        <v>7961258</v>
      </c>
      <c r="G124">
        <v>0.32633545346703724</v>
      </c>
      <c r="H124">
        <v>2.1902192384004593E-2</v>
      </c>
      <c r="I124">
        <v>4.2266909033060074E-2</v>
      </c>
      <c r="J124">
        <v>6.8316995166242123E-3</v>
      </c>
      <c r="K124">
        <v>0.21080733835697174</v>
      </c>
      <c r="L124">
        <v>3.4761290997266769E-2</v>
      </c>
      <c r="M124">
        <v>9.7660264000296593E-3</v>
      </c>
      <c r="N124">
        <v>3.5037059569731355E-4</v>
      </c>
      <c r="O124">
        <v>25033428</v>
      </c>
      <c r="P124">
        <v>8501728</v>
      </c>
      <c r="Q124">
        <v>7143308</v>
      </c>
      <c r="R124">
        <v>1322166</v>
      </c>
      <c r="S124">
        <v>203629904</v>
      </c>
      <c r="T124">
        <v>203629904</v>
      </c>
      <c r="U124">
        <v>203008064</v>
      </c>
      <c r="V124">
        <v>202075328</v>
      </c>
      <c r="W124">
        <v>200520752</v>
      </c>
      <c r="X124">
        <v>197411616</v>
      </c>
      <c r="Y124">
        <v>188084192</v>
      </c>
      <c r="Z124">
        <v>172538496</v>
      </c>
      <c r="AA124">
        <v>142240928</v>
      </c>
      <c r="AB124">
        <v>67988024</v>
      </c>
      <c r="AC124">
        <v>12017714</v>
      </c>
      <c r="AD124">
        <v>0</v>
      </c>
      <c r="AE124">
        <v>14624548</v>
      </c>
      <c r="AF124">
        <v>14090327</v>
      </c>
      <c r="AG124">
        <v>14053078</v>
      </c>
      <c r="AH124">
        <v>14010508</v>
      </c>
      <c r="AI124">
        <v>13937945</v>
      </c>
      <c r="AJ124">
        <v>13896826</v>
      </c>
      <c r="AK124">
        <v>13800486</v>
      </c>
      <c r="AL124">
        <v>13607947</v>
      </c>
      <c r="AM124">
        <v>12892503</v>
      </c>
      <c r="AN124">
        <v>11716110</v>
      </c>
      <c r="AO124">
        <v>9419144</v>
      </c>
      <c r="AP124">
        <v>3698284</v>
      </c>
      <c r="AQ124">
        <v>99002</v>
      </c>
      <c r="AR124">
        <v>1016008</v>
      </c>
      <c r="AS124">
        <v>1007528</v>
      </c>
      <c r="AT124">
        <v>20357534</v>
      </c>
      <c r="AU124">
        <v>0.3580000102519989</v>
      </c>
      <c r="AV124">
        <v>0.164000004529953</v>
      </c>
      <c r="AW124">
        <v>14187212</v>
      </c>
      <c r="AX124">
        <v>0</v>
      </c>
      <c r="AY124">
        <v>12.544029235839844</v>
      </c>
      <c r="AZ124">
        <v>11.916419982910156</v>
      </c>
      <c r="BA124">
        <v>11.917853355407715</v>
      </c>
      <c r="BB124">
        <v>23.801498413085938</v>
      </c>
    </row>
    <row r="125" spans="1:54" customFormat="1" ht="15">
      <c r="A125">
        <v>99.995999999999995</v>
      </c>
      <c r="B125">
        <v>2164</v>
      </c>
      <c r="C125">
        <v>24900000</v>
      </c>
      <c r="D125">
        <v>3.4000000450760126E-3</v>
      </c>
      <c r="E125">
        <v>27814112</v>
      </c>
      <c r="F125">
        <v>10578440</v>
      </c>
      <c r="G125">
        <v>0.32377546190943851</v>
      </c>
      <c r="H125">
        <v>2.1761808544397354E-2</v>
      </c>
      <c r="I125">
        <v>4.2943164706230164E-2</v>
      </c>
      <c r="J125">
        <v>6.2418053857982159E-3</v>
      </c>
      <c r="K125">
        <v>0.20723667740821838</v>
      </c>
      <c r="L125">
        <v>3.580842912197113E-2</v>
      </c>
      <c r="M125">
        <v>9.7835734486579895E-3</v>
      </c>
      <c r="N125">
        <v>2.8862938052043319E-4</v>
      </c>
      <c r="O125">
        <v>31880674</v>
      </c>
      <c r="P125">
        <v>10186067</v>
      </c>
      <c r="Q125">
        <v>11112239</v>
      </c>
      <c r="R125">
        <v>1471356</v>
      </c>
      <c r="S125">
        <v>259949744</v>
      </c>
      <c r="T125">
        <v>259949744</v>
      </c>
      <c r="U125">
        <v>259338544</v>
      </c>
      <c r="V125">
        <v>258421744</v>
      </c>
      <c r="W125">
        <v>256893760</v>
      </c>
      <c r="X125">
        <v>253837760</v>
      </c>
      <c r="Y125">
        <v>244669808</v>
      </c>
      <c r="Z125">
        <v>229389888</v>
      </c>
      <c r="AA125">
        <v>199535952</v>
      </c>
      <c r="AB125">
        <v>119798960</v>
      </c>
      <c r="AC125">
        <v>32017184</v>
      </c>
      <c r="AD125">
        <v>0</v>
      </c>
      <c r="AE125">
        <v>19509926</v>
      </c>
      <c r="AF125">
        <v>18873082</v>
      </c>
      <c r="AG125">
        <v>18835580</v>
      </c>
      <c r="AH125">
        <v>18793272</v>
      </c>
      <c r="AI125">
        <v>18721370</v>
      </c>
      <c r="AJ125">
        <v>18680626</v>
      </c>
      <c r="AK125">
        <v>18584756</v>
      </c>
      <c r="AL125">
        <v>18393020</v>
      </c>
      <c r="AM125">
        <v>17674008</v>
      </c>
      <c r="AN125">
        <v>16475654</v>
      </c>
      <c r="AO125">
        <v>14085884</v>
      </c>
      <c r="AP125">
        <v>7453517</v>
      </c>
      <c r="AQ125">
        <v>870514</v>
      </c>
      <c r="AR125">
        <v>982877</v>
      </c>
      <c r="AS125">
        <v>974517</v>
      </c>
      <c r="AT125">
        <v>24682948</v>
      </c>
      <c r="AU125">
        <v>0.3580000102519989</v>
      </c>
      <c r="AV125">
        <v>0.16300000250339508</v>
      </c>
      <c r="AW125">
        <v>16836446</v>
      </c>
      <c r="AX125">
        <v>0</v>
      </c>
      <c r="AY125">
        <v>8.3355340957641602</v>
      </c>
      <c r="AZ125">
        <v>5.0222940444946289</v>
      </c>
      <c r="BA125">
        <v>5.022700309753418</v>
      </c>
      <c r="BB125">
        <v>13.282337188720703</v>
      </c>
    </row>
    <row r="126" spans="1:54" customFormat="1" ht="15">
      <c r="A126">
        <v>99.997</v>
      </c>
      <c r="B126">
        <v>1938</v>
      </c>
      <c r="C126">
        <v>31700000</v>
      </c>
      <c r="D126">
        <v>3.9300001226365566E-3</v>
      </c>
      <c r="E126">
        <v>35827552</v>
      </c>
      <c r="F126">
        <v>12851674</v>
      </c>
      <c r="G126">
        <v>0.31435760279448588</v>
      </c>
      <c r="H126">
        <v>2.1603595465421677E-2</v>
      </c>
      <c r="I126">
        <v>4.3314468115568161E-2</v>
      </c>
      <c r="J126">
        <v>5.3751398809254169E-3</v>
      </c>
      <c r="K126">
        <v>0.19686971604824066</v>
      </c>
      <c r="L126">
        <v>3.7327297031879425E-2</v>
      </c>
      <c r="M126">
        <v>9.8673924803733826E-3</v>
      </c>
      <c r="N126">
        <v>2.3284654889721423E-4</v>
      </c>
      <c r="O126">
        <v>40647524</v>
      </c>
      <c r="P126">
        <v>14243356</v>
      </c>
      <c r="Q126">
        <v>13170995</v>
      </c>
      <c r="R126">
        <v>1819416</v>
      </c>
      <c r="S126">
        <v>331388704</v>
      </c>
      <c r="T126">
        <v>331388704</v>
      </c>
      <c r="U126">
        <v>330798560</v>
      </c>
      <c r="V126">
        <v>329913312</v>
      </c>
      <c r="W126">
        <v>328437952</v>
      </c>
      <c r="X126">
        <v>325487168</v>
      </c>
      <c r="Y126">
        <v>316634912</v>
      </c>
      <c r="Z126">
        <v>301881120</v>
      </c>
      <c r="AA126">
        <v>272957952</v>
      </c>
      <c r="AB126">
        <v>193692944</v>
      </c>
      <c r="AC126">
        <v>90667200</v>
      </c>
      <c r="AD126">
        <v>5011823</v>
      </c>
      <c r="AE126">
        <v>25726080</v>
      </c>
      <c r="AF126">
        <v>23917604</v>
      </c>
      <c r="AG126">
        <v>23879604</v>
      </c>
      <c r="AH126">
        <v>23836258</v>
      </c>
      <c r="AI126">
        <v>23762612</v>
      </c>
      <c r="AJ126">
        <v>23720880</v>
      </c>
      <c r="AK126">
        <v>23622688</v>
      </c>
      <c r="AL126">
        <v>23426302</v>
      </c>
      <c r="AM126">
        <v>22689854</v>
      </c>
      <c r="AN126">
        <v>21462442</v>
      </c>
      <c r="AO126">
        <v>19023192</v>
      </c>
      <c r="AP126">
        <v>11938098</v>
      </c>
      <c r="AQ126">
        <v>2702082</v>
      </c>
      <c r="AR126">
        <v>1738516</v>
      </c>
      <c r="AS126">
        <v>1729167</v>
      </c>
      <c r="AT126">
        <v>32354944</v>
      </c>
      <c r="AU126">
        <v>0.36399999260902405</v>
      </c>
      <c r="AV126">
        <v>0.16699999570846558</v>
      </c>
      <c r="AW126">
        <v>22643856</v>
      </c>
      <c r="AX126">
        <v>0</v>
      </c>
      <c r="AY126">
        <v>7.8837652206420898</v>
      </c>
      <c r="AZ126">
        <v>1.7663708925247192</v>
      </c>
      <c r="BA126">
        <v>1.766484260559082</v>
      </c>
      <c r="BB126">
        <v>8.4035749435424805</v>
      </c>
    </row>
    <row r="127" spans="1:54" customFormat="1" ht="15">
      <c r="A127">
        <v>99.998000000000005</v>
      </c>
      <c r="B127">
        <v>2401</v>
      </c>
      <c r="C127">
        <v>38300000</v>
      </c>
      <c r="D127">
        <v>6.1699999496340752E-3</v>
      </c>
      <c r="E127">
        <v>45488828</v>
      </c>
      <c r="F127">
        <v>16460302</v>
      </c>
      <c r="G127">
        <v>0.29797230021989185</v>
      </c>
      <c r="H127">
        <v>2.1518170833587646E-2</v>
      </c>
      <c r="I127">
        <v>4.4864006340503693E-2</v>
      </c>
      <c r="J127">
        <v>4.3098889291286469E-3</v>
      </c>
      <c r="K127">
        <v>0.17610105872154236</v>
      </c>
      <c r="L127">
        <v>4.1072539985179901E-2</v>
      </c>
      <c r="M127">
        <v>1.0106634348630905E-2</v>
      </c>
      <c r="N127">
        <v>1.8137550796382129E-4</v>
      </c>
      <c r="O127">
        <v>53514368</v>
      </c>
      <c r="P127">
        <v>13007623</v>
      </c>
      <c r="Q127">
        <v>21930502</v>
      </c>
      <c r="R127">
        <v>2185814</v>
      </c>
      <c r="S127">
        <v>446718016</v>
      </c>
      <c r="T127">
        <v>446718016</v>
      </c>
      <c r="U127">
        <v>446125120</v>
      </c>
      <c r="V127">
        <v>445235744</v>
      </c>
      <c r="W127">
        <v>443753440</v>
      </c>
      <c r="X127">
        <v>440788864</v>
      </c>
      <c r="Y127">
        <v>431895136</v>
      </c>
      <c r="Z127">
        <v>417072256</v>
      </c>
      <c r="AA127">
        <v>387426464</v>
      </c>
      <c r="AB127">
        <v>299592064</v>
      </c>
      <c r="AC127">
        <v>169257488</v>
      </c>
      <c r="AD127">
        <v>24413440</v>
      </c>
      <c r="AE127">
        <v>32479804</v>
      </c>
      <c r="AF127">
        <v>29625812</v>
      </c>
      <c r="AG127">
        <v>29587480</v>
      </c>
      <c r="AH127">
        <v>29544060</v>
      </c>
      <c r="AI127">
        <v>29470856</v>
      </c>
      <c r="AJ127">
        <v>29429440</v>
      </c>
      <c r="AK127">
        <v>29331992</v>
      </c>
      <c r="AL127">
        <v>29137096</v>
      </c>
      <c r="AM127">
        <v>28406236</v>
      </c>
      <c r="AN127">
        <v>27195066</v>
      </c>
      <c r="AO127">
        <v>24784496</v>
      </c>
      <c r="AP127">
        <v>17689950</v>
      </c>
      <c r="AQ127">
        <v>7390375</v>
      </c>
      <c r="AR127">
        <v>2289170</v>
      </c>
      <c r="AS127">
        <v>2280142</v>
      </c>
      <c r="AT127">
        <v>40246960</v>
      </c>
      <c r="AU127">
        <v>0.36500000953674316</v>
      </c>
      <c r="AV127">
        <v>0.16599999368190765</v>
      </c>
      <c r="AW127">
        <v>28563556</v>
      </c>
      <c r="AX127">
        <v>0</v>
      </c>
      <c r="AY127">
        <v>5.708409309387207</v>
      </c>
      <c r="AZ127">
        <v>0.57993364334106445</v>
      </c>
      <c r="BA127">
        <v>0.57996523380279541</v>
      </c>
      <c r="BB127">
        <v>3.4775369167327881</v>
      </c>
    </row>
    <row r="128" spans="1:54" customFormat="1" ht="15">
      <c r="A128">
        <v>99.998999999999995</v>
      </c>
      <c r="B128">
        <v>1667</v>
      </c>
      <c r="C128">
        <v>60500000</v>
      </c>
      <c r="D128">
        <v>1.1520000174641609E-2</v>
      </c>
      <c r="E128">
        <v>122262800</v>
      </c>
      <c r="F128">
        <v>37642100</v>
      </c>
      <c r="G128">
        <v>0.27717119456295325</v>
      </c>
      <c r="H128">
        <v>2.1824212744832039E-2</v>
      </c>
      <c r="I128">
        <v>4.6616900712251663E-2</v>
      </c>
      <c r="J128">
        <v>3.8683661259710789E-3</v>
      </c>
      <c r="K128">
        <v>0.1500512957572937</v>
      </c>
      <c r="L128">
        <v>4.4386137276887894E-2</v>
      </c>
      <c r="M128">
        <v>1.0424274019896984E-2</v>
      </c>
      <c r="N128">
        <v>1.3298138219397515E-4</v>
      </c>
      <c r="O128">
        <v>138996768</v>
      </c>
      <c r="P128">
        <v>28972416</v>
      </c>
      <c r="Q128">
        <v>45727036</v>
      </c>
      <c r="R128">
        <v>8842052</v>
      </c>
      <c r="S128">
        <v>1230000000</v>
      </c>
      <c r="T128">
        <v>1230000000</v>
      </c>
      <c r="U128">
        <v>1230000000</v>
      </c>
      <c r="V128">
        <v>1230000000</v>
      </c>
      <c r="W128">
        <v>1230000000</v>
      </c>
      <c r="X128">
        <v>1220000000</v>
      </c>
      <c r="Y128">
        <v>1210000000</v>
      </c>
      <c r="Z128">
        <v>1200000000</v>
      </c>
      <c r="AA128">
        <v>1170000000</v>
      </c>
      <c r="AB128">
        <v>1070000000</v>
      </c>
      <c r="AC128">
        <v>925103744</v>
      </c>
      <c r="AD128">
        <v>670319744</v>
      </c>
      <c r="AE128">
        <v>69767608</v>
      </c>
      <c r="AF128">
        <v>64207708</v>
      </c>
      <c r="AG128">
        <v>64169940</v>
      </c>
      <c r="AH128">
        <v>64126780</v>
      </c>
      <c r="AI128">
        <v>64053208</v>
      </c>
      <c r="AJ128">
        <v>64011516</v>
      </c>
      <c r="AK128">
        <v>63913416</v>
      </c>
      <c r="AL128">
        <v>63717224</v>
      </c>
      <c r="AM128">
        <v>62981496</v>
      </c>
      <c r="AN128">
        <v>61761120</v>
      </c>
      <c r="AO128">
        <v>59323532</v>
      </c>
      <c r="AP128">
        <v>52010772</v>
      </c>
      <c r="AQ128">
        <v>39957900</v>
      </c>
      <c r="AR128">
        <v>4867559</v>
      </c>
      <c r="AS128">
        <v>4858232</v>
      </c>
      <c r="AT128">
        <v>108295048</v>
      </c>
      <c r="AU128">
        <v>0.36300000548362732</v>
      </c>
      <c r="AV128">
        <v>0.16699999570846558</v>
      </c>
      <c r="AW128">
        <v>78026472</v>
      </c>
      <c r="AX128">
        <v>0</v>
      </c>
      <c r="AY128">
        <v>3.5036704540252686</v>
      </c>
      <c r="AZ128">
        <v>0.29096660017967224</v>
      </c>
      <c r="BA128">
        <v>0.29098129272460938</v>
      </c>
      <c r="BB128">
        <v>1.8920571804046631</v>
      </c>
    </row>
    <row r="129" spans="1:54" customFormat="1" ht="15">
      <c r="A129">
        <v>400</v>
      </c>
      <c r="B129">
        <v>515</v>
      </c>
      <c r="C129">
        <v>416000000</v>
      </c>
      <c r="D129">
        <v>1.2099999934434891E-2</v>
      </c>
      <c r="E129">
        <v>415993696</v>
      </c>
      <c r="F129">
        <v>105198992</v>
      </c>
      <c r="G129">
        <v>0.23041529022157192</v>
      </c>
      <c r="H129">
        <v>2.263387106359005E-2</v>
      </c>
      <c r="I129">
        <v>5.0269391387701035E-2</v>
      </c>
      <c r="J129">
        <v>3.3093821257352829E-3</v>
      </c>
      <c r="K129">
        <v>9.2288702726364136E-2</v>
      </c>
      <c r="L129">
        <v>5.0778213888406754E-2</v>
      </c>
      <c r="M129">
        <v>1.1135729029774666E-2</v>
      </c>
      <c r="N129">
        <v>2.1639974875142798E-5</v>
      </c>
      <c r="O129">
        <v>456562560</v>
      </c>
      <c r="P129">
        <v>77941424</v>
      </c>
      <c r="Q129">
        <v>110858016</v>
      </c>
      <c r="R129">
        <v>24633924</v>
      </c>
      <c r="S129">
        <v>4270000128</v>
      </c>
      <c r="T129">
        <v>4270000128</v>
      </c>
      <c r="U129">
        <v>4270000128</v>
      </c>
      <c r="V129">
        <v>4270000128</v>
      </c>
      <c r="W129">
        <v>4270000128</v>
      </c>
      <c r="X129">
        <v>4270000128</v>
      </c>
      <c r="Y129">
        <v>4260000000</v>
      </c>
      <c r="Z129">
        <v>4249999872</v>
      </c>
      <c r="AA129">
        <v>4220000000</v>
      </c>
      <c r="AB129">
        <v>4150000128</v>
      </c>
      <c r="AC129">
        <v>4020000000</v>
      </c>
      <c r="AD129">
        <v>3769999872</v>
      </c>
      <c r="AE129">
        <v>178729536</v>
      </c>
      <c r="AF129">
        <v>156938560</v>
      </c>
      <c r="AG129">
        <v>156900048</v>
      </c>
      <c r="AH129">
        <v>156856048</v>
      </c>
      <c r="AI129">
        <v>156781056</v>
      </c>
      <c r="AJ129">
        <v>156738560</v>
      </c>
      <c r="AK129">
        <v>156638560</v>
      </c>
      <c r="AL129">
        <v>156438560</v>
      </c>
      <c r="AM129">
        <v>155688560</v>
      </c>
      <c r="AN129">
        <v>154438560</v>
      </c>
      <c r="AO129">
        <v>151938560</v>
      </c>
      <c r="AP129">
        <v>144438560</v>
      </c>
      <c r="AQ129">
        <v>131938552</v>
      </c>
      <c r="AR129">
        <v>19764312</v>
      </c>
      <c r="AS129">
        <v>19754312</v>
      </c>
      <c r="AT129">
        <v>368920864</v>
      </c>
      <c r="AU129">
        <v>0.37000000476837158</v>
      </c>
      <c r="AV129">
        <v>0.17000000178813934</v>
      </c>
      <c r="AW129">
        <v>268728768</v>
      </c>
      <c r="AX129">
        <v>0</v>
      </c>
      <c r="AY129">
        <v>0</v>
      </c>
      <c r="AZ129">
        <v>0</v>
      </c>
      <c r="BA129">
        <v>0</v>
      </c>
      <c r="BB129">
        <v>0</v>
      </c>
    </row>
    <row r="133" spans="1:54">
      <c r="A133" s="1" t="s">
        <v>311</v>
      </c>
    </row>
    <row r="134" spans="1:54">
      <c r="A134" s="1" t="s">
        <v>312</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8"/>
  <sheetViews>
    <sheetView workbookViewId="0">
      <pane xSplit="1" ySplit="2" topLeftCell="B57" activePane="bottomRight" state="frozen"/>
      <selection pane="topRight" activeCell="B1" sqref="B1"/>
      <selection pane="bottomLeft" activeCell="A3" sqref="A3"/>
      <selection pane="bottomRight" activeCell="C118" sqref="C118"/>
    </sheetView>
  </sheetViews>
  <sheetFormatPr baseColWidth="10" defaultRowHeight="15" x14ac:dyDescent="0"/>
  <cols>
    <col min="1" max="1" width="10.83203125" style="32"/>
    <col min="2" max="2" width="19.6640625" style="32" bestFit="1" customWidth="1"/>
    <col min="3" max="16384" width="10.83203125" style="32"/>
  </cols>
  <sheetData>
    <row r="1" spans="1:6">
      <c r="B1" s="33" t="s">
        <v>216</v>
      </c>
      <c r="F1" s="32" t="s">
        <v>218</v>
      </c>
    </row>
    <row r="2" spans="1:6" ht="105">
      <c r="B2" s="34" t="s">
        <v>214</v>
      </c>
      <c r="C2" s="75" t="s">
        <v>215</v>
      </c>
      <c r="D2" s="34" t="s">
        <v>215</v>
      </c>
      <c r="E2" s="75" t="s">
        <v>333</v>
      </c>
    </row>
    <row r="3" spans="1:6">
      <c r="A3" s="32">
        <v>1910</v>
      </c>
      <c r="B3" s="35"/>
      <c r="C3" s="34"/>
    </row>
    <row r="4" spans="1:6">
      <c r="A4" s="32">
        <v>1911</v>
      </c>
      <c r="B4" s="35"/>
      <c r="C4" s="34"/>
    </row>
    <row r="5" spans="1:6">
      <c r="A5" s="32">
        <v>1912</v>
      </c>
      <c r="B5" s="35"/>
      <c r="C5" s="34"/>
    </row>
    <row r="6" spans="1:6">
      <c r="A6" s="36">
        <v>1913</v>
      </c>
      <c r="B6" s="37">
        <v>0.18772893216099851</v>
      </c>
      <c r="C6" s="39">
        <f>IF(interface!$C$16="yes",E6,D6)</f>
        <v>6.3840228934002582E-2</v>
      </c>
      <c r="D6" s="39">
        <f>[2]DataAF2!$D6</f>
        <v>6.3840228934002582E-2</v>
      </c>
      <c r="E6" s="39">
        <f>[2]DataAF2!$AL6</f>
        <v>6.3840228934002582E-2</v>
      </c>
    </row>
    <row r="7" spans="1:6">
      <c r="A7" s="36">
        <v>1914</v>
      </c>
      <c r="B7" s="37">
        <v>0.21130600322830262</v>
      </c>
      <c r="C7" s="39">
        <f>IF(interface!$C$16="yes",E7,D7)</f>
        <v>5.8233752526736314E-2</v>
      </c>
      <c r="D7" s="39">
        <f>[2]DataAF2!$D7</f>
        <v>5.8233752526736314E-2</v>
      </c>
      <c r="E7" s="39">
        <f>[2]DataAF2!$AL7</f>
        <v>5.8233752526736307E-2</v>
      </c>
    </row>
    <row r="8" spans="1:6">
      <c r="A8" s="36">
        <v>1915</v>
      </c>
      <c r="B8" s="37">
        <v>0.2143979426906838</v>
      </c>
      <c r="C8" s="39">
        <f>IF(interface!$C$16="yes",E8,D8)</f>
        <v>5.6428621504436838E-2</v>
      </c>
      <c r="D8" s="39">
        <f>[2]DataAF2!$D8</f>
        <v>5.6428621504436838E-2</v>
      </c>
      <c r="E8" s="39">
        <f>[2]DataAF2!$AL8</f>
        <v>5.6428621504436845E-2</v>
      </c>
    </row>
    <row r="9" spans="1:6">
      <c r="A9" s="36">
        <v>1916</v>
      </c>
      <c r="B9" s="37">
        <v>0.17734261389204625</v>
      </c>
      <c r="C9" s="39">
        <f>IF(interface!$C$16="yes",E9,D9)</f>
        <v>6.470739372881372E-2</v>
      </c>
      <c r="D9" s="39">
        <f>[2]DataAF2!$D9</f>
        <v>6.470739372881372E-2</v>
      </c>
      <c r="E9" s="39">
        <f>[2]DataAF2!$AL9</f>
        <v>6.470739372881372E-2</v>
      </c>
    </row>
    <row r="10" spans="1:6">
      <c r="A10" s="36">
        <v>1917</v>
      </c>
      <c r="B10" s="37">
        <v>0.22492844099599374</v>
      </c>
      <c r="C10" s="39">
        <f>IF(interface!$C$16="yes",E10,D10)</f>
        <v>6.9239172228521759E-2</v>
      </c>
      <c r="D10" s="39">
        <f>[2]DataAF2!$D10</f>
        <v>6.9239172228521759E-2</v>
      </c>
      <c r="E10" s="39">
        <f>[2]DataAF2!$AL10</f>
        <v>6.9239172228521759E-2</v>
      </c>
    </row>
    <row r="11" spans="1:6">
      <c r="A11" s="36">
        <v>1918</v>
      </c>
      <c r="B11" s="37">
        <v>0.33673916901783207</v>
      </c>
      <c r="C11" s="39">
        <f>IF(interface!$C$16="yes",E11,D11)</f>
        <v>7.338276391992038E-2</v>
      </c>
      <c r="D11" s="39">
        <f>[2]DataAF2!$D11</f>
        <v>7.338276391992038E-2</v>
      </c>
      <c r="E11" s="39">
        <f>[2]DataAF2!$AL11</f>
        <v>7.338276391992038E-2</v>
      </c>
    </row>
    <row r="12" spans="1:6">
      <c r="A12" s="36">
        <v>1919</v>
      </c>
      <c r="B12" s="37">
        <v>0.31160812073578381</v>
      </c>
      <c r="C12" s="39">
        <f>IF(interface!$C$16="yes",E12,D12)</f>
        <v>7.6620063724249413E-2</v>
      </c>
      <c r="D12" s="39">
        <f>[2]DataAF2!$D12</f>
        <v>7.6620063724249413E-2</v>
      </c>
      <c r="E12" s="39">
        <f>[2]DataAF2!$AL12</f>
        <v>7.6620063724249413E-2</v>
      </c>
    </row>
    <row r="13" spans="1:6">
      <c r="A13" s="36">
        <v>1920</v>
      </c>
      <c r="B13" s="37">
        <v>0.36666850797978173</v>
      </c>
      <c r="C13" s="39">
        <f>IF(interface!$C$16="yes",E13,D13)</f>
        <v>7.6787367941755003E-2</v>
      </c>
      <c r="D13" s="39">
        <f>[2]DataAF2!$D13</f>
        <v>7.6787367941755003E-2</v>
      </c>
      <c r="E13" s="39">
        <f>[2]DataAF2!$AL13</f>
        <v>7.6787367941755003E-2</v>
      </c>
    </row>
    <row r="14" spans="1:6">
      <c r="A14" s="36">
        <v>1921</v>
      </c>
      <c r="B14" s="37">
        <v>0.37741715235698386</v>
      </c>
      <c r="C14" s="39">
        <f>IF(interface!$C$16="yes",E14,D14)</f>
        <v>7.3093747808660736E-2</v>
      </c>
      <c r="D14" s="39">
        <f>[2]DataAF2!$D14</f>
        <v>7.3093747808660736E-2</v>
      </c>
      <c r="E14" s="39">
        <f>[2]DataAF2!$AL14</f>
        <v>7.3093747808660736E-2</v>
      </c>
    </row>
    <row r="15" spans="1:6">
      <c r="A15" s="36">
        <v>1922</v>
      </c>
      <c r="B15" s="37">
        <v>0.36658596705595148</v>
      </c>
      <c r="C15" s="39">
        <f>IF(interface!$C$16="yes",E15,D15)</f>
        <v>6.8333943254132945E-2</v>
      </c>
      <c r="D15" s="39">
        <f>[2]DataAF2!$D15</f>
        <v>6.8333943254132945E-2</v>
      </c>
      <c r="E15" s="39">
        <f>[2]DataAF2!$AL15</f>
        <v>6.8333943254132945E-2</v>
      </c>
    </row>
    <row r="16" spans="1:6">
      <c r="A16" s="36">
        <v>1923</v>
      </c>
      <c r="B16" s="37">
        <v>0.37538600101676878</v>
      </c>
      <c r="C16" s="39">
        <f>IF(interface!$C$16="yes",E16,D16)</f>
        <v>6.7703238421291306E-2</v>
      </c>
      <c r="D16" s="39">
        <f>[2]DataAF2!$D16</f>
        <v>6.7703238421291306E-2</v>
      </c>
      <c r="E16" s="39">
        <f>[2]DataAF2!$AL16</f>
        <v>6.7703238421291306E-2</v>
      </c>
    </row>
    <row r="17" spans="1:5">
      <c r="A17" s="36">
        <v>1924</v>
      </c>
      <c r="B17" s="37">
        <v>0.34068009817014505</v>
      </c>
      <c r="C17" s="39">
        <f>IF(interface!$C$16="yes",E17,D17)</f>
        <v>6.6125557752132941E-2</v>
      </c>
      <c r="D17" s="39">
        <f>[2]DataAF2!$D17</f>
        <v>6.6125557752132941E-2</v>
      </c>
      <c r="E17" s="39">
        <f>[2]DataAF2!$AL17</f>
        <v>6.6125557752132941E-2</v>
      </c>
    </row>
    <row r="18" spans="1:5">
      <c r="A18" s="36">
        <v>1925</v>
      </c>
      <c r="B18" s="37">
        <v>0.33429453694244105</v>
      </c>
      <c r="C18" s="39">
        <f>IF(interface!$C$16="yes",E18,D18)</f>
        <v>6.7266703643475825E-2</v>
      </c>
      <c r="D18" s="39">
        <f>[2]DataAF2!$D18</f>
        <v>6.7266703643475825E-2</v>
      </c>
      <c r="E18" s="39">
        <f>[2]DataAF2!$AL18</f>
        <v>6.7266703643475825E-2</v>
      </c>
    </row>
    <row r="19" spans="1:5">
      <c r="A19" s="36">
        <v>1926</v>
      </c>
      <c r="B19" s="37">
        <v>0.31678759007921098</v>
      </c>
      <c r="C19" s="39">
        <f>IF(interface!$C$16="yes",E19,D19)</f>
        <v>7.1389751163596998E-2</v>
      </c>
      <c r="D19" s="39">
        <f>[2]DataAF2!$D19</f>
        <v>7.1389751163596998E-2</v>
      </c>
      <c r="E19" s="39">
        <f>[2]DataAF2!$AL19</f>
        <v>7.1389751163596998E-2</v>
      </c>
    </row>
    <row r="20" spans="1:5">
      <c r="A20" s="36">
        <v>1927</v>
      </c>
      <c r="B20" s="37">
        <v>0.33558843053413406</v>
      </c>
      <c r="C20" s="39">
        <f>IF(interface!$C$16="yes",E20,D20)</f>
        <v>6.9164836911922364E-2</v>
      </c>
      <c r="D20" s="39">
        <f>[2]DataAF2!$D20</f>
        <v>6.9164836911922364E-2</v>
      </c>
      <c r="E20" s="39">
        <f>[2]DataAF2!$AL20</f>
        <v>6.9164836911922364E-2</v>
      </c>
    </row>
    <row r="21" spans="1:5">
      <c r="A21" s="36">
        <v>1928</v>
      </c>
      <c r="B21" s="37">
        <v>0.32376621994372606</v>
      </c>
      <c r="C21" s="39">
        <f>IF(interface!$C$16="yes",E21,D21)</f>
        <v>6.8005887283088637E-2</v>
      </c>
      <c r="D21" s="39">
        <f>[2]DataAF2!$D21</f>
        <v>6.8005887283088637E-2</v>
      </c>
      <c r="E21" s="39">
        <f>[2]DataAF2!$AL21</f>
        <v>6.8005887283088637E-2</v>
      </c>
    </row>
    <row r="22" spans="1:5">
      <c r="A22" s="36">
        <v>1929</v>
      </c>
      <c r="B22" s="37">
        <v>0.3525822201216281</v>
      </c>
      <c r="C22" s="39">
        <f>IF(interface!$C$16="yes",E22,D22)</f>
        <v>7.1181702371123909E-2</v>
      </c>
      <c r="D22" s="39">
        <f>[2]DataAF2!$D22</f>
        <v>7.1181702371123909E-2</v>
      </c>
      <c r="E22" s="39">
        <f>[2]DataAF2!$AL22</f>
        <v>7.1181702371123909E-2</v>
      </c>
    </row>
    <row r="23" spans="1:5">
      <c r="A23" s="36">
        <v>1930</v>
      </c>
      <c r="B23" s="38">
        <v>0.4588573483932884</v>
      </c>
      <c r="C23" s="39">
        <f>IF(interface!$C$16="yes",E23,D23)</f>
        <v>7.6974211281769858E-2</v>
      </c>
      <c r="D23" s="39">
        <f>[2]DataAF2!$D23</f>
        <v>7.6974211281769858E-2</v>
      </c>
      <c r="E23" s="39">
        <f>[2]DataAF2!$AL23</f>
        <v>7.6974211281769858E-2</v>
      </c>
    </row>
    <row r="24" spans="1:5">
      <c r="A24" s="36">
        <v>1931</v>
      </c>
      <c r="B24" s="38">
        <v>0.53608375195885116</v>
      </c>
      <c r="C24" s="39">
        <f>IF(interface!$C$16="yes",E24,D24)</f>
        <v>8.8070525174755637E-2</v>
      </c>
      <c r="D24" s="39">
        <f>[2]DataAF2!$D24</f>
        <v>8.8070525174755637E-2</v>
      </c>
      <c r="E24" s="39">
        <f>[2]DataAF2!$AL24</f>
        <v>8.8070525174755637E-2</v>
      </c>
    </row>
    <row r="25" spans="1:5">
      <c r="A25" s="36">
        <v>1932</v>
      </c>
      <c r="B25" s="38">
        <v>0.5937545256799569</v>
      </c>
      <c r="C25" s="39">
        <f>IF(interface!$C$16="yes",E25,D25)</f>
        <v>0.11680219544214195</v>
      </c>
      <c r="D25" s="39">
        <f>[2]DataAF2!$D25</f>
        <v>0.11680219544214195</v>
      </c>
      <c r="E25" s="39">
        <f>[2]DataAF2!$AL25</f>
        <v>0.11680219544214195</v>
      </c>
    </row>
    <row r="26" spans="1:5">
      <c r="A26" s="36">
        <v>1933</v>
      </c>
      <c r="B26" s="38">
        <v>0.53570476166176695</v>
      </c>
      <c r="C26" s="39">
        <f>IF(interface!$C$16="yes",E26,D26)</f>
        <v>0.13933183955439032</v>
      </c>
      <c r="D26" s="39">
        <f>[2]DataAF2!$D26</f>
        <v>0.13933183955439032</v>
      </c>
      <c r="E26" s="39">
        <f>[2]DataAF2!$AL26</f>
        <v>0.13933183955439032</v>
      </c>
    </row>
    <row r="27" spans="1:5">
      <c r="A27" s="36">
        <v>1934</v>
      </c>
      <c r="B27" s="37">
        <v>0.49425802423890902</v>
      </c>
      <c r="C27" s="39">
        <f>IF(interface!$C$16="yes",E27,D27)</f>
        <v>0.13997775784948885</v>
      </c>
      <c r="D27" s="39">
        <f>[2]DataAF2!$D27</f>
        <v>0.13997775784948885</v>
      </c>
      <c r="E27" s="39">
        <f>[2]DataAF2!$AL27</f>
        <v>0.13997775784948885</v>
      </c>
    </row>
    <row r="28" spans="1:5">
      <c r="A28" s="36">
        <v>1935</v>
      </c>
      <c r="B28" s="37">
        <v>0.47209516595413947</v>
      </c>
      <c r="C28" s="39">
        <f>IF(interface!$C$16="yes",E28,D28)</f>
        <v>0.12931935716401338</v>
      </c>
      <c r="D28" s="39">
        <f>[2]DataAF2!$D28</f>
        <v>0.12931935716401338</v>
      </c>
      <c r="E28" s="39">
        <f>[2]DataAF2!$AL28</f>
        <v>0.12931935716401338</v>
      </c>
    </row>
    <row r="29" spans="1:5">
      <c r="A29" s="36">
        <v>1936</v>
      </c>
      <c r="B29" s="37">
        <v>0.47339663380358871</v>
      </c>
      <c r="C29" s="39">
        <f>IF(interface!$C$16="yes",E29,D29)</f>
        <v>0.13139311328947884</v>
      </c>
      <c r="D29" s="39">
        <f>[2]DataAF2!$D29</f>
        <v>0.13139311328947884</v>
      </c>
      <c r="E29" s="39">
        <f>[2]DataAF2!$AL29</f>
        <v>0.13139311328947884</v>
      </c>
    </row>
    <row r="30" spans="1:5">
      <c r="A30" s="36">
        <v>1937</v>
      </c>
      <c r="B30" s="37">
        <v>0.52326711485970512</v>
      </c>
      <c r="C30" s="39">
        <f>IF(interface!$C$16="yes",E30,D30)</f>
        <v>0.14571387909714428</v>
      </c>
      <c r="D30" s="39">
        <f>[2]DataAF2!$D30</f>
        <v>0.14571387909714428</v>
      </c>
      <c r="E30" s="39">
        <f>[2]DataAF2!$AL30</f>
        <v>0.14571387909714428</v>
      </c>
    </row>
    <row r="31" spans="1:5">
      <c r="A31" s="36">
        <v>1938</v>
      </c>
      <c r="B31" s="37">
        <v>0.58298414732970338</v>
      </c>
      <c r="C31" s="39">
        <f>IF(interface!$C$16="yes",E31,D31)</f>
        <v>0.15820578411824998</v>
      </c>
      <c r="D31" s="39">
        <f>[2]DataAF2!$D31</f>
        <v>0.15820578411824998</v>
      </c>
      <c r="E31" s="39">
        <f>[2]DataAF2!$AL31</f>
        <v>0.15820578411824998</v>
      </c>
    </row>
    <row r="32" spans="1:5">
      <c r="A32" s="36">
        <v>1939</v>
      </c>
      <c r="B32" s="37">
        <v>0.46530217804568236</v>
      </c>
      <c r="C32" s="39">
        <f>IF(interface!$C$16="yes",E32,D32)</f>
        <v>0.15583025415189172</v>
      </c>
      <c r="D32" s="39">
        <f>[2]DataAF2!$D32</f>
        <v>0.15583025415189172</v>
      </c>
      <c r="E32" s="39">
        <f>[2]DataAF2!$AL32</f>
        <v>0.15699981018230313</v>
      </c>
    </row>
    <row r="33" spans="1:5">
      <c r="A33" s="36">
        <v>1940</v>
      </c>
      <c r="B33" s="37">
        <v>0.45411489636336783</v>
      </c>
      <c r="C33" s="39">
        <f>IF(interface!$C$16="yes",E33,D33)</f>
        <v>0.15540812742723425</v>
      </c>
      <c r="D33" s="39">
        <f>[2]DataAF2!$D33</f>
        <v>0.15540812742723425</v>
      </c>
      <c r="E33" s="39">
        <f>[2]DataAF2!$AL33</f>
        <v>0.15751884570450905</v>
      </c>
    </row>
    <row r="34" spans="1:5">
      <c r="A34" s="36">
        <v>1941</v>
      </c>
      <c r="B34" s="37">
        <v>0.53088826386307342</v>
      </c>
      <c r="C34" s="39">
        <f>IF(interface!$C$16="yes",E34,D34)</f>
        <v>0.14881655559996701</v>
      </c>
      <c r="D34" s="39">
        <f>[2]DataAF2!$D34</f>
        <v>0.14881655559996701</v>
      </c>
      <c r="E34" s="39">
        <f>[2]DataAF2!$AL34</f>
        <v>0.15121935102175635</v>
      </c>
    </row>
    <row r="35" spans="1:5">
      <c r="A35" s="36">
        <v>1942</v>
      </c>
      <c r="B35" s="37">
        <v>0.53858490300956574</v>
      </c>
      <c r="C35" s="39">
        <f>IF(interface!$C$16="yes",E35,D35)</f>
        <v>0.12595400732283996</v>
      </c>
      <c r="D35" s="39">
        <f>[2]DataAF2!$D35</f>
        <v>0.12595400732283996</v>
      </c>
      <c r="E35" s="39">
        <f>[2]DataAF2!$AL35</f>
        <v>0.12822920977735006</v>
      </c>
    </row>
    <row r="36" spans="1:5">
      <c r="A36" s="36">
        <v>1943</v>
      </c>
      <c r="B36" s="37">
        <v>0.58951049818142276</v>
      </c>
      <c r="C36" s="39">
        <f>IF(interface!$C$16="yes",E36,D36)</f>
        <v>0.16705106625879937</v>
      </c>
      <c r="D36" s="39">
        <f>[2]DataAF2!$D36</f>
        <v>0.16705106625879937</v>
      </c>
      <c r="E36" s="39">
        <f>[2]DataAF2!$AL36</f>
        <v>0.1692464257788549</v>
      </c>
    </row>
    <row r="37" spans="1:5">
      <c r="A37" s="36">
        <v>1944</v>
      </c>
      <c r="B37" s="37">
        <v>0.57003820889850343</v>
      </c>
      <c r="C37" s="39">
        <f>IF(interface!$C$16="yes",E37,D37)</f>
        <v>0.1738307148808243</v>
      </c>
      <c r="D37" s="39">
        <f>[2]DataAF2!$D37</f>
        <v>0.1738307148808243</v>
      </c>
      <c r="E37" s="39">
        <f>[2]DataAF2!$AL37</f>
        <v>0.17619511919328948</v>
      </c>
    </row>
    <row r="38" spans="1:5">
      <c r="A38" s="36">
        <v>1945</v>
      </c>
      <c r="B38" s="37">
        <v>0.59891537161274233</v>
      </c>
      <c r="C38" s="39">
        <f>IF(interface!$C$16="yes",E38,D38)</f>
        <v>0.18882522666908644</v>
      </c>
      <c r="D38" s="39">
        <f>[2]DataAF2!$D38</f>
        <v>0.18882522666908644</v>
      </c>
      <c r="E38" s="39">
        <f>[2]DataAF2!$AL38</f>
        <v>0.19155058511227985</v>
      </c>
    </row>
    <row r="39" spans="1:5">
      <c r="A39" s="36">
        <v>1946</v>
      </c>
      <c r="B39" s="37">
        <v>0.59706664676189236</v>
      </c>
      <c r="C39" s="39">
        <f>IF(interface!$C$16="yes",E39,D39)</f>
        <v>0.19608892134589986</v>
      </c>
      <c r="D39" s="39">
        <f>[2]DataAF2!$D39</f>
        <v>0.19608892134589986</v>
      </c>
      <c r="E39" s="39">
        <f>[2]DataAF2!$AL39</f>
        <v>0.19927792760272048</v>
      </c>
    </row>
    <row r="40" spans="1:5">
      <c r="A40" s="36">
        <v>1947</v>
      </c>
      <c r="B40" s="37">
        <v>0.58579959871193676</v>
      </c>
      <c r="C40" s="39">
        <f>IF(interface!$C$16="yes",E40,D40)</f>
        <v>0.19772630364509142</v>
      </c>
      <c r="D40" s="39">
        <f>[2]DataAF2!$D40</f>
        <v>0.19772630364509142</v>
      </c>
      <c r="E40" s="39">
        <f>[2]DataAF2!$AL40</f>
        <v>0.20102828743409323</v>
      </c>
    </row>
    <row r="41" spans="1:5">
      <c r="A41" s="36">
        <v>1948</v>
      </c>
      <c r="B41" s="37">
        <v>0.53249267797352484</v>
      </c>
      <c r="C41" s="39">
        <f>IF(interface!$C$16="yes",E41,D41)</f>
        <v>0.17723369360463073</v>
      </c>
      <c r="D41" s="39">
        <f>[2]DataAF2!$D41</f>
        <v>0.17723369360463073</v>
      </c>
      <c r="E41" s="39">
        <f>[2]DataAF2!$AL41</f>
        <v>0.18061668489007016</v>
      </c>
    </row>
    <row r="42" spans="1:5">
      <c r="A42" s="36">
        <v>1949</v>
      </c>
      <c r="B42" s="37">
        <v>0.48760967746859268</v>
      </c>
      <c r="C42" s="39">
        <f>IF(interface!$C$16="yes",E42,D42)</f>
        <v>0.17710922242929242</v>
      </c>
      <c r="D42" s="39">
        <f>[2]DataAF2!$D42</f>
        <v>0.17710922242929242</v>
      </c>
      <c r="E42" s="39">
        <f>[2]DataAF2!$AL42</f>
        <v>0.18125107899674753</v>
      </c>
    </row>
    <row r="43" spans="1:5">
      <c r="A43" s="36">
        <v>1950</v>
      </c>
      <c r="B43" s="37">
        <v>0.56882778607055651</v>
      </c>
      <c r="C43" s="39">
        <f>IF(interface!$C$16="yes",E43,D43)</f>
        <v>0.18372468900088271</v>
      </c>
      <c r="D43" s="39">
        <f>[2]DataAF2!$D43</f>
        <v>0.18372468900088271</v>
      </c>
      <c r="E43" s="39">
        <f>[2]DataAF2!$AL43</f>
        <v>0.18868895610117731</v>
      </c>
    </row>
    <row r="44" spans="1:5">
      <c r="A44" s="36">
        <v>1951</v>
      </c>
      <c r="B44" s="37">
        <v>0.60573046982465228</v>
      </c>
      <c r="C44" s="39">
        <f>IF(interface!$C$16="yes",E44,D44)</f>
        <v>0.19533760689861085</v>
      </c>
      <c r="D44" s="39">
        <f>[2]DataAF2!$D44</f>
        <v>0.19533760689861085</v>
      </c>
      <c r="E44" s="39">
        <f>[2]DataAF2!$AL44</f>
        <v>0.2008477775056097</v>
      </c>
    </row>
    <row r="45" spans="1:5">
      <c r="A45" s="36">
        <v>1952</v>
      </c>
      <c r="B45" s="37">
        <v>0.55819959789125639</v>
      </c>
      <c r="C45" s="39">
        <f>IF(interface!$C$16="yes",E45,D45)</f>
        <v>0.20446063627722205</v>
      </c>
      <c r="D45" s="39">
        <f>[2]DataAF2!$D45</f>
        <v>0.20446063627722205</v>
      </c>
      <c r="E45" s="39">
        <f>[2]DataAF2!$AL45</f>
        <v>0.21016187516743032</v>
      </c>
    </row>
    <row r="46" spans="1:5">
      <c r="A46" s="36">
        <v>1953</v>
      </c>
      <c r="B46" s="37">
        <v>0.57914018847891624</v>
      </c>
      <c r="C46" s="39">
        <f>IF(interface!$C$16="yes",E46,D46)</f>
        <v>0.20485839353997859</v>
      </c>
      <c r="D46" s="39">
        <f>[2]DataAF2!$D46</f>
        <v>0.20485839353997859</v>
      </c>
      <c r="E46" s="39">
        <f>[2]DataAF2!$AL46</f>
        <v>0.21106667052844422</v>
      </c>
    </row>
    <row r="47" spans="1:5">
      <c r="A47" s="36">
        <v>1954</v>
      </c>
      <c r="B47" s="37">
        <v>0.55394763911584699</v>
      </c>
      <c r="C47" s="39">
        <f>IF(interface!$C$16="yes",E47,D47)</f>
        <v>0.19704913771415181</v>
      </c>
      <c r="D47" s="39">
        <f>[2]DataAF2!$D47</f>
        <v>0.19704913771415181</v>
      </c>
      <c r="E47" s="39">
        <f>[2]DataAF2!$AL47</f>
        <v>0.20391409375422831</v>
      </c>
    </row>
    <row r="48" spans="1:5">
      <c r="A48" s="36">
        <v>1955</v>
      </c>
      <c r="B48" s="37">
        <v>0.55128882196037954</v>
      </c>
      <c r="C48" s="39">
        <f>IF(interface!$C$16="yes",E48,D48)</f>
        <v>0.20142793125821165</v>
      </c>
      <c r="D48" s="39">
        <f>[2]DataAF2!$D48</f>
        <v>0.20142793125821165</v>
      </c>
      <c r="E48" s="39">
        <f>[2]DataAF2!$AL48</f>
        <v>0.20882308127697363</v>
      </c>
    </row>
    <row r="49" spans="1:5">
      <c r="A49" s="36">
        <v>1956</v>
      </c>
      <c r="B49" s="37">
        <v>0.56277439486713698</v>
      </c>
      <c r="C49" s="39">
        <f>IF(interface!$C$16="yes",E49,D49)</f>
        <v>0.20674749953953994</v>
      </c>
      <c r="D49" s="39">
        <f>[2]DataAF2!$D49</f>
        <v>0.20674749953953994</v>
      </c>
      <c r="E49" s="39">
        <f>[2]DataAF2!$AL49</f>
        <v>0.21503587609582978</v>
      </c>
    </row>
    <row r="50" spans="1:5">
      <c r="A50" s="36">
        <v>1957</v>
      </c>
      <c r="B50" s="37">
        <v>0.54934833418230355</v>
      </c>
      <c r="C50" s="39">
        <f>IF(interface!$C$16="yes",E50,D50)</f>
        <v>0.21110018519606752</v>
      </c>
      <c r="D50" s="39">
        <f>[2]DataAF2!$D50</f>
        <v>0.21110018519606752</v>
      </c>
      <c r="E50" s="39">
        <f>[2]DataAF2!$AL50</f>
        <v>0.220401215372688</v>
      </c>
    </row>
    <row r="51" spans="1:5">
      <c r="A51" s="36">
        <v>1958</v>
      </c>
      <c r="B51" s="37">
        <v>0.55100161067780151</v>
      </c>
      <c r="C51" s="39">
        <f>IF(interface!$C$16="yes",E51,D51)</f>
        <v>0.20939191454363074</v>
      </c>
      <c r="D51" s="39">
        <f>[2]DataAF2!$D51</f>
        <v>0.20939191454363074</v>
      </c>
      <c r="E51" s="39">
        <f>[2]DataAF2!$AL51</f>
        <v>0.21962726122630166</v>
      </c>
    </row>
    <row r="52" spans="1:5">
      <c r="A52" s="36">
        <v>1959</v>
      </c>
      <c r="B52" s="37">
        <v>0.53350443670021652</v>
      </c>
      <c r="C52" s="39">
        <f>IF(interface!$C$16="yes",E52,D52)</f>
        <v>0.21897302965823895</v>
      </c>
      <c r="D52" s="39">
        <f>[2]DataAF2!$D52</f>
        <v>0.21897302965823895</v>
      </c>
      <c r="E52" s="39">
        <f>[2]DataAF2!$AL52</f>
        <v>0.2293455748913604</v>
      </c>
    </row>
    <row r="53" spans="1:5">
      <c r="A53" s="36">
        <v>1960</v>
      </c>
      <c r="B53" s="37">
        <v>0.54546008688007719</v>
      </c>
      <c r="C53" s="39">
        <f>IF(interface!$C$16="yes",E53,D53)</f>
        <v>0.22903969620016867</v>
      </c>
      <c r="D53" s="39">
        <f>[2]DataAF2!$D53</f>
        <v>0.22903969620016867</v>
      </c>
      <c r="E53" s="39">
        <f>[2]DataAF2!$AL53</f>
        <v>0.23996870828053377</v>
      </c>
    </row>
    <row r="54" spans="1:5">
      <c r="A54" s="36">
        <v>1961</v>
      </c>
      <c r="B54" s="37">
        <v>0.54988327485891864</v>
      </c>
      <c r="C54" s="39">
        <f>IF(interface!$C$16="yes",E54,D54)</f>
        <v>0.22896879352479607</v>
      </c>
      <c r="D54" s="39">
        <f>[2]DataAF2!$D54</f>
        <v>0.22896879352479607</v>
      </c>
      <c r="E54" s="39">
        <f>[2]DataAF2!$AL54</f>
        <v>0.24072135471508269</v>
      </c>
    </row>
    <row r="55" spans="1:5">
      <c r="A55" s="36">
        <v>1962</v>
      </c>
      <c r="B55" s="37">
        <v>0.5077064037322998</v>
      </c>
      <c r="C55" s="39">
        <f>IF(interface!$C$16="yes",E55,D55)</f>
        <v>0.24107310069269944</v>
      </c>
      <c r="D55" s="39">
        <f>[2]DataAF2!$D55</f>
        <v>0.24107310069269944</v>
      </c>
      <c r="E55" s="39">
        <f>[2]DataAF2!$AL55</f>
        <v>0.25334422272825169</v>
      </c>
    </row>
    <row r="56" spans="1:5">
      <c r="A56" s="36">
        <v>1963</v>
      </c>
      <c r="B56" s="37">
        <v>0.49785363674163818</v>
      </c>
      <c r="C56" s="39">
        <f>IF(interface!$C$16="yes",E56,D56)</f>
        <v>0.23760213300218139</v>
      </c>
      <c r="D56" s="39">
        <f>[2]DataAF2!$D56</f>
        <v>0.23760213300218139</v>
      </c>
      <c r="E56" s="39">
        <f>[2]DataAF2!$AL56</f>
        <v>0.25028814628372026</v>
      </c>
    </row>
    <row r="57" spans="1:5">
      <c r="A57" s="36">
        <v>1964</v>
      </c>
      <c r="B57" s="37">
        <v>0.48800086975097656</v>
      </c>
      <c r="C57" s="39">
        <f>IF(interface!$C$16="yes",E57,D57)</f>
        <v>0.23419845030468703</v>
      </c>
      <c r="D57" s="39">
        <f>[2]DataAF2!$D57</f>
        <v>0.23419845030468703</v>
      </c>
      <c r="E57" s="39">
        <f>[2]DataAF2!$AL57</f>
        <v>0.24774247860124621</v>
      </c>
    </row>
    <row r="58" spans="1:5">
      <c r="A58" s="36">
        <v>1965</v>
      </c>
      <c r="B58" s="37">
        <v>0.48849275708198547</v>
      </c>
      <c r="C58" s="39">
        <f>IF(interface!$C$16="yes",E58,D58)</f>
        <v>0.23797144125404385</v>
      </c>
      <c r="D58" s="39">
        <f>[2]DataAF2!$D58</f>
        <v>0.23797144125404385</v>
      </c>
      <c r="E58" s="39">
        <f>[2]DataAF2!$AL58</f>
        <v>0.25206043804234524</v>
      </c>
    </row>
    <row r="59" spans="1:5">
      <c r="A59" s="36">
        <v>1966</v>
      </c>
      <c r="B59" s="37">
        <v>0.48898464441299438</v>
      </c>
      <c r="C59" s="39">
        <f>IF(interface!$C$16="yes",E59,D59)</f>
        <v>0.24175932566617317</v>
      </c>
      <c r="D59" s="39">
        <f>[2]DataAF2!$D59</f>
        <v>0.24175932566617317</v>
      </c>
      <c r="E59" s="39">
        <f>[2]DataAF2!$AL59</f>
        <v>0.25575007196791788</v>
      </c>
    </row>
    <row r="60" spans="1:5">
      <c r="A60" s="36">
        <v>1967</v>
      </c>
      <c r="B60" s="37">
        <v>0.50665634870529175</v>
      </c>
      <c r="C60" s="39">
        <f>IF(interface!$C$16="yes",E60,D60)</f>
        <v>0.24353970288428539</v>
      </c>
      <c r="D60" s="39">
        <f>[2]DataAF2!$D60</f>
        <v>0.24353970288428539</v>
      </c>
      <c r="E60" s="39">
        <f>[2]DataAF2!$AL60</f>
        <v>0.25757498460264916</v>
      </c>
    </row>
    <row r="61" spans="1:5">
      <c r="A61" s="36">
        <v>1968</v>
      </c>
      <c r="B61" s="37">
        <v>0.52684348821640015</v>
      </c>
      <c r="C61" s="39">
        <f>IF(interface!$C$16="yes",E61,D61)</f>
        <v>0.25659446349642639</v>
      </c>
      <c r="D61" s="39">
        <f>[2]DataAF2!$D61</f>
        <v>0.25659446349642639</v>
      </c>
      <c r="E61" s="39">
        <f>[2]DataAF2!$AL61</f>
        <v>0.27203403320771474</v>
      </c>
    </row>
    <row r="62" spans="1:5">
      <c r="A62" s="36">
        <v>1969</v>
      </c>
      <c r="B62" s="37">
        <v>0.54247558116912842</v>
      </c>
      <c r="C62" s="39">
        <f>IF(interface!$C$16="yes",E62,D62)</f>
        <v>0.27265340878553068</v>
      </c>
      <c r="D62" s="39">
        <f>[2]DataAF2!$D62</f>
        <v>0.27265340878553068</v>
      </c>
      <c r="E62" s="39">
        <f>[2]DataAF2!$AL62</f>
        <v>0.28937296147134395</v>
      </c>
    </row>
    <row r="63" spans="1:5">
      <c r="A63" s="36">
        <v>1970</v>
      </c>
      <c r="B63" s="37">
        <v>0.51029676198959351</v>
      </c>
      <c r="C63" s="39">
        <f>IF(interface!$C$16="yes",E63,D63)</f>
        <v>0.26655500040525304</v>
      </c>
      <c r="D63" s="39">
        <f>[2]DataAF2!$D63</f>
        <v>0.26655500040525304</v>
      </c>
      <c r="E63" s="39">
        <f>[2]DataAF2!$AL63</f>
        <v>0.28596871798804457</v>
      </c>
    </row>
    <row r="64" spans="1:5">
      <c r="A64" s="36">
        <v>1971</v>
      </c>
      <c r="B64" s="37">
        <v>0.4985053539276123</v>
      </c>
      <c r="C64" s="39">
        <f>IF(interface!$C$16="yes",E64,D64)</f>
        <v>0.26078478812656508</v>
      </c>
      <c r="D64" s="39">
        <f>[2]DataAF2!$D64</f>
        <v>0.26078478812656508</v>
      </c>
      <c r="E64" s="39">
        <f>[2]DataAF2!$AL64</f>
        <v>0.28114578681332164</v>
      </c>
    </row>
    <row r="65" spans="1:5">
      <c r="A65" s="36">
        <v>1972</v>
      </c>
      <c r="B65" s="37">
        <v>0.49472406506538391</v>
      </c>
      <c r="C65" s="39">
        <f>IF(interface!$C$16="yes",E65,D65)</f>
        <v>0.27139959108302519</v>
      </c>
      <c r="D65" s="39">
        <f>[2]DataAF2!$D65</f>
        <v>0.27139959108302519</v>
      </c>
      <c r="E65" s="39">
        <f>[2]DataAF2!$AL65</f>
        <v>0.29332262627398842</v>
      </c>
    </row>
    <row r="66" spans="1:5">
      <c r="A66" s="36">
        <v>1973</v>
      </c>
      <c r="B66" s="37">
        <v>0.46645820140838623</v>
      </c>
      <c r="C66" s="39">
        <f>IF(interface!$C$16="yes",E66,D66)</f>
        <v>0.2779288919264718</v>
      </c>
      <c r="D66" s="39">
        <f>[2]DataAF2!$D66</f>
        <v>0.2779288919264718</v>
      </c>
      <c r="E66" s="39">
        <f>[2]DataAF2!$AL66</f>
        <v>0.30012689484106214</v>
      </c>
    </row>
    <row r="67" spans="1:5">
      <c r="A67" s="36">
        <v>1974</v>
      </c>
      <c r="B67" s="37">
        <v>0.48637032508850098</v>
      </c>
      <c r="C67" s="39">
        <f>IF(interface!$C$16="yes",E67,D67)</f>
        <v>0.28572677333073987</v>
      </c>
      <c r="D67" s="39">
        <f>[2]DataAF2!$D67</f>
        <v>0.28572677333073987</v>
      </c>
      <c r="E67" s="39">
        <f>[2]DataAF2!$AL67</f>
        <v>0.30939699361436307</v>
      </c>
    </row>
    <row r="68" spans="1:5">
      <c r="A68" s="36">
        <v>1975</v>
      </c>
      <c r="B68" s="37">
        <v>0.42825537919998169</v>
      </c>
      <c r="C68" s="39">
        <f>IF(interface!$C$16="yes",E68,D68)</f>
        <v>0.27175359590214504</v>
      </c>
      <c r="D68" s="39">
        <f>[2]DataAF2!$D68</f>
        <v>0.27175359590214504</v>
      </c>
      <c r="E68" s="39">
        <f>[2]DataAF2!$AL68</f>
        <v>0.29837592739927032</v>
      </c>
    </row>
    <row r="69" spans="1:5">
      <c r="A69" s="36">
        <v>1976</v>
      </c>
      <c r="B69" s="37">
        <v>0.45750591158866882</v>
      </c>
      <c r="C69" s="39">
        <f>IF(interface!$C$16="yes",E69,D69)</f>
        <v>0.27961157615860843</v>
      </c>
      <c r="D69" s="39">
        <f>[2]DataAF2!$D69</f>
        <v>0.27961157615860843</v>
      </c>
      <c r="E69" s="39">
        <f>[2]DataAF2!$AL69</f>
        <v>0.30970791934041753</v>
      </c>
    </row>
    <row r="70" spans="1:5">
      <c r="A70" s="36">
        <v>1977</v>
      </c>
      <c r="B70" s="37">
        <v>0.45478841662406921</v>
      </c>
      <c r="C70" s="39">
        <f>IF(interface!$C$16="yes",E70,D70)</f>
        <v>0.28093138012383811</v>
      </c>
      <c r="D70" s="39">
        <f>[2]DataAF2!$D70</f>
        <v>0.28093138012383811</v>
      </c>
      <c r="E70" s="39">
        <f>[2]DataAF2!$AL70</f>
        <v>0.31372068136203435</v>
      </c>
    </row>
    <row r="71" spans="1:5">
      <c r="A71" s="36">
        <v>1978</v>
      </c>
      <c r="B71" s="37">
        <v>0.4259774386882782</v>
      </c>
      <c r="C71" s="39">
        <f>IF(interface!$C$16="yes",E71,D71)</f>
        <v>0.28607992272795324</v>
      </c>
      <c r="D71" s="39">
        <f>[2]DataAF2!$D71</f>
        <v>0.28607992272795324</v>
      </c>
      <c r="E71" s="39">
        <f>[2]DataAF2!$AL71</f>
        <v>0.32059923982966787</v>
      </c>
    </row>
    <row r="72" spans="1:5">
      <c r="A72" s="36">
        <v>1979</v>
      </c>
      <c r="B72" s="37">
        <v>0.42890802025794983</v>
      </c>
      <c r="C72" s="39">
        <f>IF(interface!$C$16="yes",E72,D72)</f>
        <v>0.2896905207390893</v>
      </c>
      <c r="D72" s="39">
        <f>[2]DataAF2!$D72</f>
        <v>0.2896905207390893</v>
      </c>
      <c r="E72" s="39">
        <f>[2]DataAF2!$AL72</f>
        <v>0.32535816229578401</v>
      </c>
    </row>
    <row r="73" spans="1:5">
      <c r="A73" s="36">
        <v>1980</v>
      </c>
      <c r="B73" s="37">
        <v>0.4350532591342926</v>
      </c>
      <c r="C73" s="39">
        <f>IF(interface!$C$16="yes",E73,D73)</f>
        <v>0.29027155825646672</v>
      </c>
      <c r="D73" s="39">
        <f>[2]DataAF2!$D73</f>
        <v>0.29027155825646672</v>
      </c>
      <c r="E73" s="39">
        <f>[2]DataAF2!$AL73</f>
        <v>0.32823334954240907</v>
      </c>
    </row>
    <row r="74" spans="1:5">
      <c r="A74" s="36">
        <v>1981</v>
      </c>
      <c r="B74" s="37">
        <v>0.39023920893669128</v>
      </c>
      <c r="C74" s="39">
        <f>IF(interface!$C$16="yes",E74,D74)</f>
        <v>0.3029903605545573</v>
      </c>
      <c r="D74" s="39">
        <f>[2]DataAF2!$D74</f>
        <v>0.3029903605545573</v>
      </c>
      <c r="E74" s="39">
        <f>[2]DataAF2!$AL74</f>
        <v>0.34295413338261987</v>
      </c>
    </row>
    <row r="75" spans="1:5">
      <c r="A75" s="36">
        <v>1982</v>
      </c>
      <c r="B75" s="37">
        <v>0.37167838215827942</v>
      </c>
      <c r="C75" s="39">
        <f>IF(interface!$C$16="yes",E75,D75)</f>
        <v>0.29373534295443426</v>
      </c>
      <c r="D75" s="39">
        <f>[2]DataAF2!$D75</f>
        <v>0.29373534295443426</v>
      </c>
      <c r="E75" s="39">
        <f>[2]DataAF2!$AL75</f>
        <v>0.33794953247339043</v>
      </c>
    </row>
    <row r="76" spans="1:5">
      <c r="A76" s="36">
        <v>1983</v>
      </c>
      <c r="B76" s="37">
        <v>0.37040683627128601</v>
      </c>
      <c r="C76" s="39">
        <f>IF(interface!$C$16="yes",E76,D76)</f>
        <v>0.28895232869895765</v>
      </c>
      <c r="D76" s="39">
        <f>[2]DataAF2!$D76</f>
        <v>0.28895232869895765</v>
      </c>
      <c r="E76" s="39">
        <f>[2]DataAF2!$AL76</f>
        <v>0.33483847541045375</v>
      </c>
    </row>
    <row r="77" spans="1:5">
      <c r="A77" s="36">
        <v>1984</v>
      </c>
      <c r="B77" s="37">
        <v>0.34267953038215637</v>
      </c>
      <c r="C77" s="39">
        <f>IF(interface!$C$16="yes",E77,D77)</f>
        <v>0.29079785077056952</v>
      </c>
      <c r="D77" s="39">
        <f>[2]DataAF2!$D77</f>
        <v>0.29079785077056952</v>
      </c>
      <c r="E77" s="39">
        <f>[2]DataAF2!$AL77</f>
        <v>0.33633641982072598</v>
      </c>
    </row>
    <row r="78" spans="1:5">
      <c r="A78" s="36">
        <v>1985</v>
      </c>
      <c r="B78" s="37">
        <v>0.35157129168510437</v>
      </c>
      <c r="C78" s="39">
        <f>IF(interface!$C$16="yes",E78,D78)</f>
        <v>0.29320689351661822</v>
      </c>
      <c r="D78" s="39">
        <f>[2]DataAF2!$D78</f>
        <v>0.29320689351661822</v>
      </c>
      <c r="E78" s="39">
        <f>[2]DataAF2!$AL78</f>
        <v>0.33993448683600042</v>
      </c>
    </row>
    <row r="79" spans="1:5">
      <c r="A79" s="36">
        <v>1986</v>
      </c>
      <c r="B79" s="37">
        <v>0.37690320611000061</v>
      </c>
      <c r="C79" s="39">
        <f>IF(interface!$C$16="yes",E79,D79)</f>
        <v>0.29073084174043601</v>
      </c>
      <c r="D79" s="39">
        <f>[2]DataAF2!$D79</f>
        <v>0.29073084174043601</v>
      </c>
      <c r="E79" s="39">
        <f>[2]DataAF2!$AL79</f>
        <v>0.33837582594140286</v>
      </c>
    </row>
    <row r="80" spans="1:5">
      <c r="A80" s="36">
        <v>1987</v>
      </c>
      <c r="B80" s="37">
        <v>0.36423653364181519</v>
      </c>
      <c r="C80" s="39">
        <f>IF(interface!$C$16="yes",E80,D80)</f>
        <v>0.29696413456157</v>
      </c>
      <c r="D80" s="39">
        <f>[2]DataAF2!$D80</f>
        <v>0.29696413456157</v>
      </c>
      <c r="E80" s="39">
        <f>[2]DataAF2!$AL80</f>
        <v>0.34555139785073707</v>
      </c>
    </row>
    <row r="81" spans="1:5">
      <c r="A81" s="36">
        <v>1988</v>
      </c>
      <c r="B81" s="37">
        <v>0.35206300020217896</v>
      </c>
      <c r="C81" s="39">
        <f>IF(interface!$C$16="yes",E81,D81)</f>
        <v>0.29668783436602369</v>
      </c>
      <c r="D81" s="39">
        <f>[2]DataAF2!$D81</f>
        <v>0.29668783436602369</v>
      </c>
      <c r="E81" s="39">
        <f>[2]DataAF2!$AL81</f>
        <v>0.35040333078096636</v>
      </c>
    </row>
    <row r="82" spans="1:5">
      <c r="A82" s="36">
        <v>1989</v>
      </c>
      <c r="B82" s="37">
        <v>0.35943248867988586</v>
      </c>
      <c r="C82" s="39">
        <f>IF(interface!$C$16="yes",E82,D82)</f>
        <v>0.30145282067686568</v>
      </c>
      <c r="D82" s="39">
        <f>[2]DataAF2!$D82</f>
        <v>0.30145282067686568</v>
      </c>
      <c r="E82" s="39">
        <f>[2]DataAF2!$AL82</f>
        <v>0.3598505144477061</v>
      </c>
    </row>
    <row r="83" spans="1:5">
      <c r="A83" s="36">
        <v>1990</v>
      </c>
      <c r="B83" s="37">
        <v>0.35208609700202942</v>
      </c>
      <c r="C83" s="39">
        <f>IF(interface!$C$16="yes",E83,D83)</f>
        <v>0.30172954197846297</v>
      </c>
      <c r="D83" s="39">
        <f>[2]DataAF2!$D83</f>
        <v>0.30172954197846297</v>
      </c>
      <c r="E83" s="39">
        <f>[2]DataAF2!$AL83</f>
        <v>0.36511367752461865</v>
      </c>
    </row>
    <row r="84" spans="1:5">
      <c r="A84" s="36">
        <v>1991</v>
      </c>
      <c r="B84" s="37">
        <v>0.35684037208557129</v>
      </c>
      <c r="C84" s="39">
        <f>IF(interface!$C$16="yes",E84,D84)</f>
        <v>0.30202491771024836</v>
      </c>
      <c r="D84" s="39">
        <f>[2]DataAF2!$D84</f>
        <v>0.30202491771024836</v>
      </c>
      <c r="E84" s="39">
        <f>[2]DataAF2!$AL84</f>
        <v>0.3690432041341925</v>
      </c>
    </row>
    <row r="85" spans="1:5">
      <c r="A85" s="36">
        <v>1992</v>
      </c>
      <c r="B85" s="37">
        <v>0.36250799894332886</v>
      </c>
      <c r="C85" s="39">
        <f>IF(interface!$C$16="yes",E85,D85)</f>
        <v>0.30011281977984405</v>
      </c>
      <c r="D85" s="39">
        <f>[2]DataAF2!$D85</f>
        <v>0.30011281977984405</v>
      </c>
      <c r="E85" s="39">
        <f>[2]DataAF2!$AL85</f>
        <v>0.36965882256571997</v>
      </c>
    </row>
    <row r="86" spans="1:5">
      <c r="A86" s="36">
        <v>1993</v>
      </c>
      <c r="B86" s="37">
        <v>0.39240527153015137</v>
      </c>
      <c r="C86" s="39">
        <f>IF(interface!$C$16="yes",E86,D86)</f>
        <v>0.30023831686480074</v>
      </c>
      <c r="D86" s="39">
        <f>[2]DataAF2!$D86</f>
        <v>0.30023831686480074</v>
      </c>
      <c r="E86" s="39">
        <f>[2]DataAF2!$AL86</f>
        <v>0.37134930703674207</v>
      </c>
    </row>
    <row r="87" spans="1:5">
      <c r="A87" s="36">
        <v>1994</v>
      </c>
      <c r="B87" s="37">
        <v>0.4063052237033844</v>
      </c>
      <c r="C87" s="39">
        <f>IF(interface!$C$16="yes",E87,D87)</f>
        <v>0.30227342685421937</v>
      </c>
      <c r="D87" s="39">
        <f>[2]DataAF2!$D87</f>
        <v>0.30227342685421937</v>
      </c>
      <c r="E87" s="39">
        <f>[2]DataAF2!$AL87</f>
        <v>0.37206616453146257</v>
      </c>
    </row>
    <row r="88" spans="1:5">
      <c r="A88" s="36">
        <v>1995</v>
      </c>
      <c r="B88" s="37">
        <v>0.41524526476860046</v>
      </c>
      <c r="C88" s="39">
        <f>IF(interface!$C$16="yes",E88,D88)</f>
        <v>0.30291741697239799</v>
      </c>
      <c r="D88" s="39">
        <f>[2]DataAF2!$D88</f>
        <v>0.30291741697239799</v>
      </c>
      <c r="E88" s="39">
        <f>[2]DataAF2!$AL88</f>
        <v>0.37366280055884971</v>
      </c>
    </row>
    <row r="89" spans="1:5">
      <c r="A89" s="36">
        <v>1996</v>
      </c>
      <c r="B89" s="37">
        <v>0.41677632927894592</v>
      </c>
      <c r="C89" s="39">
        <f>IF(interface!$C$16="yes",E89,D89)</f>
        <v>0.30333077208506842</v>
      </c>
      <c r="D89" s="39">
        <f>[2]DataAF2!$D89</f>
        <v>0.30333077208506842</v>
      </c>
      <c r="E89" s="39">
        <f>[2]DataAF2!$AL89</f>
        <v>0.37470309901857229</v>
      </c>
    </row>
    <row r="90" spans="1:5">
      <c r="A90" s="36">
        <v>1997</v>
      </c>
      <c r="B90" s="37">
        <v>0.38707086443901062</v>
      </c>
      <c r="C90" s="39">
        <f>IF(interface!$C$16="yes",E90,D90)</f>
        <v>0.30450290114696416</v>
      </c>
      <c r="D90" s="39">
        <f>[2]DataAF2!$D90</f>
        <v>0.30450290114696416</v>
      </c>
      <c r="E90" s="39">
        <f>[2]DataAF2!$AL90</f>
        <v>0.37514702675540379</v>
      </c>
    </row>
    <row r="91" spans="1:5">
      <c r="A91" s="36">
        <v>1998</v>
      </c>
      <c r="B91" s="37">
        <v>0.39116930961608887</v>
      </c>
      <c r="C91" s="39">
        <f>IF(interface!$C$16="yes",E91,D91)</f>
        <v>0.3010147505097418</v>
      </c>
      <c r="D91" s="39">
        <f>[2]DataAF2!$D91</f>
        <v>0.3010147505097418</v>
      </c>
      <c r="E91" s="39">
        <f>[2]DataAF2!$AL91</f>
        <v>0.37234136730620299</v>
      </c>
    </row>
    <row r="92" spans="1:5">
      <c r="A92" s="36">
        <v>1999</v>
      </c>
      <c r="B92" s="37">
        <v>0.37834480404853821</v>
      </c>
      <c r="C92" s="39">
        <f>IF(interface!$C$16="yes",E92,D92)</f>
        <v>0.29929453928533389</v>
      </c>
      <c r="D92" s="39">
        <f>[2]DataAF2!$D92</f>
        <v>0.29929453928533389</v>
      </c>
      <c r="E92" s="39">
        <f>[2]DataAF2!$AL92</f>
        <v>0.37320127415913967</v>
      </c>
    </row>
    <row r="93" spans="1:5">
      <c r="A93" s="36">
        <v>2000</v>
      </c>
      <c r="B93" s="37">
        <v>0.37466490268707275</v>
      </c>
      <c r="C93" s="39">
        <f>IF(interface!$C$16="yes",E93,D93)</f>
        <v>0.29858255129104444</v>
      </c>
      <c r="D93" s="39">
        <f>[2]DataAF2!$D93</f>
        <v>0.29858255129104444</v>
      </c>
      <c r="E93" s="39">
        <f>[2]DataAF2!$AL93</f>
        <v>0.37505727198149225</v>
      </c>
    </row>
    <row r="94" spans="1:5">
      <c r="A94" s="36">
        <v>2001</v>
      </c>
      <c r="B94" s="37">
        <v>0.37773352861404419</v>
      </c>
      <c r="C94" s="39">
        <f>IF(interface!$C$16="yes",E94,D94)</f>
        <v>0.29426792032514204</v>
      </c>
      <c r="D94" s="39">
        <f>[2]DataAF2!$D94</f>
        <v>0.29426792032514204</v>
      </c>
      <c r="E94" s="39">
        <f>[2]DataAF2!$AL94</f>
        <v>0.37407349960127356</v>
      </c>
    </row>
    <row r="95" spans="1:5">
      <c r="A95" s="36">
        <v>2002</v>
      </c>
      <c r="B95" s="37">
        <v>0.34218829870223999</v>
      </c>
      <c r="C95" s="39">
        <f>IF(interface!$C$16="yes",E95,D95)</f>
        <v>0.27663393843732786</v>
      </c>
      <c r="D95" s="39">
        <f>[2]DataAF2!$D95</f>
        <v>0.27663393843732786</v>
      </c>
      <c r="E95" s="39">
        <f>[2]DataAF2!$AL95</f>
        <v>0.36304375845793169</v>
      </c>
    </row>
    <row r="96" spans="1:5">
      <c r="A96" s="36">
        <v>2003</v>
      </c>
      <c r="B96" s="37">
        <v>0.33115383982658386</v>
      </c>
      <c r="C96" s="39">
        <f>IF(interface!$C$16="yes",E96,D96)</f>
        <v>0.27221903838446088</v>
      </c>
      <c r="D96" s="39">
        <f>[2]DataAF2!$D96</f>
        <v>0.27221903838446088</v>
      </c>
      <c r="E96" s="39">
        <f>[2]DataAF2!$AL96</f>
        <v>0.36319550644663817</v>
      </c>
    </row>
    <row r="97" spans="1:5">
      <c r="A97" s="36">
        <v>2004</v>
      </c>
      <c r="B97" s="37">
        <v>0.32262369990348816</v>
      </c>
      <c r="C97" s="39">
        <f>IF(interface!$C$16="yes",E97,D97)</f>
        <v>0.27300193802095657</v>
      </c>
      <c r="D97" s="39">
        <f>[2]DataAF2!$D97</f>
        <v>0.27300193802095657</v>
      </c>
      <c r="E97" s="39">
        <f>[2]DataAF2!$AL97</f>
        <v>0.36577412923766034</v>
      </c>
    </row>
    <row r="98" spans="1:5">
      <c r="A98" s="36">
        <v>2005</v>
      </c>
      <c r="B98" s="37">
        <v>0.32828807830810547</v>
      </c>
      <c r="C98" s="39">
        <f>IF(interface!$C$16="yes",E98,D98)</f>
        <v>0.28155841497533113</v>
      </c>
      <c r="D98" s="39">
        <f>[2]DataAF2!$D98</f>
        <v>0.28155841497533113</v>
      </c>
      <c r="E98" s="39">
        <f>[2]DataAF2!$AL98</f>
        <v>0.37600148086878543</v>
      </c>
    </row>
    <row r="99" spans="1:5">
      <c r="A99" s="36">
        <v>2006</v>
      </c>
      <c r="B99" s="37">
        <v>0.33215397596359253</v>
      </c>
      <c r="C99" s="39">
        <f>IF(interface!$C$16="yes",E99,D99)</f>
        <v>0.28635011968484325</v>
      </c>
      <c r="D99" s="39">
        <f>[2]DataAF2!$D99</f>
        <v>0.28635011968484325</v>
      </c>
      <c r="E99" s="39">
        <f>[2]DataAF2!$AL99</f>
        <v>0.38119900221959718</v>
      </c>
    </row>
    <row r="100" spans="1:5">
      <c r="A100" s="36">
        <v>2007</v>
      </c>
      <c r="B100" s="37">
        <v>0.33683159947395325</v>
      </c>
      <c r="C100" s="39">
        <f>IF(interface!$C$16="yes",E100,D100)</f>
        <v>0.2884633240324368</v>
      </c>
      <c r="D100" s="39">
        <f>[2]DataAF2!$D100</f>
        <v>0.2884633240324368</v>
      </c>
      <c r="E100" s="39">
        <f>[2]DataAF2!$AL100</f>
        <v>0.38496938617525522</v>
      </c>
    </row>
    <row r="101" spans="1:5">
      <c r="A101" s="36">
        <v>2008</v>
      </c>
      <c r="B101" s="37">
        <v>0.35820633172988892</v>
      </c>
      <c r="C101" s="39">
        <f>IF(interface!$C$16="yes",E101,D101)</f>
        <v>0.28544527747315734</v>
      </c>
      <c r="D101" s="39">
        <f>[2]DataAF2!$D101</f>
        <v>0.28544527747315734</v>
      </c>
      <c r="E101" s="39">
        <f>[2]DataAF2!$AL101</f>
        <v>0.38395041767502713</v>
      </c>
    </row>
    <row r="102" spans="1:5">
      <c r="A102" s="36">
        <v>2009</v>
      </c>
      <c r="B102" s="37">
        <v>0.30606544017791748</v>
      </c>
      <c r="C102" s="39">
        <f>IF(interface!$C$16="yes",E102,D102)</f>
        <v>0.26027516612368645</v>
      </c>
      <c r="D102" s="39">
        <f>[2]DataAF2!$D102</f>
        <v>0.26027516612368645</v>
      </c>
      <c r="E102" s="39">
        <f>[2]DataAF2!$AL102</f>
        <v>0.3635424140285759</v>
      </c>
    </row>
    <row r="103" spans="1:5">
      <c r="A103" s="36">
        <v>2010</v>
      </c>
      <c r="B103" s="37">
        <v>0.29690578579902649</v>
      </c>
      <c r="C103" s="39">
        <f>IF(interface!$C$16="yes",E103,D103)</f>
        <v>0.26432173250975749</v>
      </c>
      <c r="D103" s="39">
        <f>[2]DataAF2!$D103</f>
        <v>0.26432173250975749</v>
      </c>
      <c r="E103" s="39">
        <f>[2]DataAF2!$AL103</f>
        <v>0.36819612573889682</v>
      </c>
    </row>
    <row r="104" spans="1:5">
      <c r="A104" s="36">
        <v>2011</v>
      </c>
      <c r="B104" s="37">
        <v>0.30479133129119873</v>
      </c>
      <c r="C104" s="39">
        <f>IF(interface!$C$16="yes",E104,D104)</f>
        <v>0.26377266612990885</v>
      </c>
      <c r="D104" s="39">
        <f>[2]DataAF2!$D104</f>
        <v>0.26377266612990885</v>
      </c>
      <c r="E104" s="39">
        <f>[2]DataAF2!$AL104</f>
        <v>0.36707552439954194</v>
      </c>
    </row>
    <row r="105" spans="1:5">
      <c r="A105" s="36">
        <v>2012</v>
      </c>
      <c r="B105" s="37">
        <v>0.29524201154708862</v>
      </c>
      <c r="C105" s="39">
        <f>IF(interface!$C$16="yes",E105,D105)</f>
        <v>0.26002475559296995</v>
      </c>
      <c r="D105" s="39">
        <f>[2]DataAF2!$D105</f>
        <v>0.26002475559296995</v>
      </c>
      <c r="E105" s="39">
        <f>[2]DataAF2!$AL105</f>
        <v>0.36365844245775686</v>
      </c>
    </row>
    <row r="106" spans="1:5">
      <c r="A106" s="36">
        <v>2013</v>
      </c>
      <c r="B106" s="37">
        <v>0.35798722505569458</v>
      </c>
      <c r="C106" s="39">
        <f>IF(interface!$C$16="yes",E106,D106)</f>
        <v>0.28009485642128457</v>
      </c>
      <c r="D106" s="39">
        <f>[2]DataAF2!$D106</f>
        <v>0.28009485642128457</v>
      </c>
      <c r="E106" s="39">
        <f>[2]DataAF2!$AL106</f>
        <v>0.38156638402361742</v>
      </c>
    </row>
    <row r="107" spans="1:5">
      <c r="A107" s="36">
        <v>2014</v>
      </c>
      <c r="B107" s="37">
        <v>0.34125533699989319</v>
      </c>
      <c r="C107" s="39">
        <f>IF(interface!$C$16="yes",E107,D107)</f>
        <v>0.28209077418211664</v>
      </c>
      <c r="D107" s="39">
        <f>[2]DataAF2!$D107</f>
        <v>0.28209077418211664</v>
      </c>
      <c r="E107" s="39">
        <f>[2]DataAF2!$AL107</f>
        <v>0.38558265613264059</v>
      </c>
    </row>
    <row r="108" spans="1:5">
      <c r="A108" s="36">
        <v>2015</v>
      </c>
      <c r="B108" s="37">
        <v>0.35337170958518982</v>
      </c>
      <c r="C108" s="39">
        <f>IF(interface!$C$16="yes",E108,D108)</f>
        <v>0.28390006546641366</v>
      </c>
      <c r="D108" s="39">
        <f>[2]DataAF2!$D108</f>
        <v>0.28390006546641366</v>
      </c>
      <c r="E108" s="39">
        <f>[2]DataAF2!$AL108</f>
        <v>0.39067868260192901</v>
      </c>
    </row>
    <row r="109" spans="1:5">
      <c r="A109" s="36">
        <v>2016</v>
      </c>
      <c r="B109" s="37">
        <v>0.35623708367347717</v>
      </c>
      <c r="C109" s="39">
        <f>IF(interface!$C$16="yes",E109,D109)</f>
        <v>0.28439101512531406</v>
      </c>
      <c r="D109" s="39">
        <f>[2]DataAF2!$D109</f>
        <v>0.28439101512531406</v>
      </c>
      <c r="E109" s="39">
        <f>[2]DataAF2!$AL109</f>
        <v>0.39461518414322139</v>
      </c>
    </row>
    <row r="110" spans="1:5">
      <c r="A110" s="36">
        <v>2017</v>
      </c>
      <c r="B110" s="37">
        <v>0.33901908993721008</v>
      </c>
      <c r="C110" s="39">
        <f>IF(interface!$C$16="yes",E110,D110)</f>
        <v>0.27734815234263066</v>
      </c>
      <c r="D110" s="39">
        <f>[2]DataAF2!$D110</f>
        <v>0.27734815234263066</v>
      </c>
      <c r="E110" s="39">
        <f>[2]DataAF2!$AL110</f>
        <v>0.38752544113992565</v>
      </c>
    </row>
    <row r="111" spans="1:5">
      <c r="A111" s="36">
        <v>2018</v>
      </c>
      <c r="B111" s="37">
        <v>0.31354746222496033</v>
      </c>
      <c r="C111" s="39">
        <f>IF(interface!$C$16="yes",E111,D111)</f>
        <v>0.26667398322177382</v>
      </c>
      <c r="D111" s="39">
        <f>[2]DataAF2!$D111</f>
        <v>0.26667398322177382</v>
      </c>
      <c r="E111" s="39">
        <f>[2]DataAF2!$AL111</f>
        <v>0.37688062069239869</v>
      </c>
    </row>
    <row r="112" spans="1:5">
      <c r="A112" s="36">
        <v>2019</v>
      </c>
    </row>
    <row r="113" spans="1:3">
      <c r="A113" s="36">
        <v>2020</v>
      </c>
      <c r="C113" s="39"/>
    </row>
    <row r="114" spans="1:3">
      <c r="A114" s="36">
        <v>2021</v>
      </c>
    </row>
    <row r="115" spans="1:3">
      <c r="A115" s="36">
        <v>2022</v>
      </c>
    </row>
    <row r="116" spans="1:3">
      <c r="A116" s="36">
        <v>2023</v>
      </c>
    </row>
    <row r="117" spans="1:3">
      <c r="A117" s="36">
        <v>2024</v>
      </c>
    </row>
    <row r="118" spans="1:3">
      <c r="A118" s="36">
        <v>2025</v>
      </c>
      <c r="B118" s="40">
        <f>SUMPRODUCT(calculator!$Z20:'calculator'!$Z22,calculator!$B20:'calculator'!$B22,calculator!$C20:'calculator'!$C22)/SUMPRODUCT(calculator!$B20:$B22,calculator!$C20:$C22)</f>
        <v>0.33913019222199403</v>
      </c>
      <c r="C118" s="40">
        <f>SUMPRODUCT(calculator!$Z8:'calculator'!$Z16,calculator!$B8:'calculator'!$B16,calculator!$C8:'calculator'!$C16)/SUMPRODUCT(calculator!$B8:$B16,calculator!$C8:$C16)</f>
        <v>0.27691562833250843</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9"/>
  <sheetViews>
    <sheetView workbookViewId="0">
      <selection activeCell="B1" sqref="B1:O1"/>
    </sheetView>
  </sheetViews>
  <sheetFormatPr baseColWidth="10" defaultRowHeight="15" x14ac:dyDescent="0"/>
  <cols>
    <col min="1" max="1" width="10.83203125" style="1"/>
  </cols>
  <sheetData>
    <row r="1" spans="1:15">
      <c r="A1" t="s">
        <v>0</v>
      </c>
      <c r="B1" t="s">
        <v>314</v>
      </c>
      <c r="C1" t="s">
        <v>315</v>
      </c>
      <c r="D1" t="s">
        <v>316</v>
      </c>
      <c r="E1" t="s">
        <v>317</v>
      </c>
      <c r="F1" t="s">
        <v>318</v>
      </c>
      <c r="G1" t="s">
        <v>319</v>
      </c>
      <c r="H1" t="s">
        <v>320</v>
      </c>
      <c r="I1" t="s">
        <v>321</v>
      </c>
      <c r="J1" t="s">
        <v>313</v>
      </c>
      <c r="K1" t="s">
        <v>534</v>
      </c>
      <c r="L1" t="s">
        <v>533</v>
      </c>
      <c r="M1" t="s">
        <v>535</v>
      </c>
      <c r="N1" t="s">
        <v>536</v>
      </c>
      <c r="O1" t="s">
        <v>537</v>
      </c>
    </row>
    <row r="2" spans="1:15">
      <c r="A2">
        <v>0</v>
      </c>
      <c r="B2">
        <f>'[3]TC1(1950)'!$E10</f>
        <v>0.16131348715689992</v>
      </c>
      <c r="C2">
        <f>'[3]TC2(1962)'!$E10</f>
        <v>0.18581907090464547</v>
      </c>
      <c r="D2">
        <f>'[3]TC3(1970)'!$E10</f>
        <v>0.17629888653755188</v>
      </c>
      <c r="E2">
        <f>'[3]TC4(1980)'!$E10</f>
        <v>0.19512928442573663</v>
      </c>
      <c r="F2">
        <f>'[3]TC5(1990)'!$E10</f>
        <v>0.2583070695400238</v>
      </c>
      <c r="G2">
        <f>'[3]TC6(2000)'!$E10</f>
        <v>0.24783147459727387</v>
      </c>
      <c r="H2">
        <f>'[3]TC7(2010)'!$E10</f>
        <v>0.25259116291999817</v>
      </c>
      <c r="I2">
        <f>'[3]TC8(2018)'!$E10</f>
        <v>0.28039610385894775</v>
      </c>
      <c r="J2">
        <f>'[3]TC8(2018)'!$R10</f>
        <v>8.1116381935280833E-3</v>
      </c>
      <c r="K2">
        <v>0.26836051068132977</v>
      </c>
      <c r="L2">
        <v>0.25518987341772154</v>
      </c>
      <c r="M2">
        <v>0.25406504065040653</v>
      </c>
      <c r="N2">
        <v>0.25251368206694669</v>
      </c>
      <c r="O2">
        <f>AVERAGE(K2:N2)</f>
        <v>0.25753227670410112</v>
      </c>
    </row>
    <row r="3" spans="1:15">
      <c r="A3">
        <v>1</v>
      </c>
      <c r="B3">
        <f>'[3]TC1(1950)'!$E11</f>
        <v>0.16122740557075074</v>
      </c>
      <c r="C3">
        <f>'[3]TC2(1962)'!$E11</f>
        <v>0.18686473807662235</v>
      </c>
      <c r="D3">
        <f>'[3]TC3(1970)'!$E11</f>
        <v>0.1880580335855484</v>
      </c>
      <c r="E3">
        <f>'[3]TC4(1980)'!$E11</f>
        <v>0.19544807965860597</v>
      </c>
      <c r="F3">
        <f>'[3]TC5(1990)'!$E11</f>
        <v>0.24909666180610657</v>
      </c>
      <c r="G3">
        <f>'[3]TC6(2000)'!$E11</f>
        <v>0.24611528822055137</v>
      </c>
      <c r="H3">
        <f>'[3]TC7(2010)'!$E11</f>
        <v>0.25790929794311523</v>
      </c>
      <c r="I3">
        <f>'[3]TC8(2018)'!$E11</f>
        <v>0.27378508448600769</v>
      </c>
      <c r="J3">
        <f>'[3]TC8(2018)'!$R11</f>
        <v>5.2731861337608817E-3</v>
      </c>
      <c r="K3">
        <v>0.26095104239868822</v>
      </c>
      <c r="L3">
        <v>0.25144202472042376</v>
      </c>
      <c r="M3">
        <v>0.24127664642134095</v>
      </c>
      <c r="N3">
        <v>0.24119885823025689</v>
      </c>
      <c r="O3">
        <f t="shared" ref="O3:O66" si="0">AVERAGE(K3:N3)</f>
        <v>0.24871714294267744</v>
      </c>
    </row>
    <row r="4" spans="1:15">
      <c r="A4">
        <v>2</v>
      </c>
      <c r="B4">
        <f>'[3]TC1(1950)'!$E12</f>
        <v>0.1731774617945776</v>
      </c>
      <c r="C4">
        <f>'[3]TC2(1962)'!$E12</f>
        <v>0.20060105184072127</v>
      </c>
      <c r="D4">
        <f>'[3]TC3(1970)'!$E12</f>
        <v>0.17765957117080688</v>
      </c>
      <c r="E4">
        <f>'[3]TC4(1980)'!$E12</f>
        <v>0.18908698001080498</v>
      </c>
      <c r="F4">
        <f>'[3]TC5(1990)'!$E12</f>
        <v>0.23744681477546692</v>
      </c>
      <c r="G4">
        <f>'[3]TC6(2000)'!$E12</f>
        <v>0.23245614035087719</v>
      </c>
      <c r="H4">
        <f>'[3]TC7(2010)'!$E12</f>
        <v>0.25042685866355896</v>
      </c>
      <c r="I4">
        <f>'[3]TC8(2018)'!$E12</f>
        <v>0.25444221496582031</v>
      </c>
      <c r="J4">
        <f>'[3]TC8(2018)'!$R12</f>
        <v>9.7202711909468809E-4</v>
      </c>
      <c r="K4">
        <v>0.25192096597145991</v>
      </c>
      <c r="L4">
        <v>0.26250137984324978</v>
      </c>
      <c r="M4">
        <v>0.24817927170868348</v>
      </c>
      <c r="N4">
        <v>0.24437949640287771</v>
      </c>
      <c r="O4">
        <f t="shared" si="0"/>
        <v>0.25174527848156769</v>
      </c>
    </row>
    <row r="5" spans="1:15">
      <c r="A5">
        <v>3</v>
      </c>
      <c r="B5">
        <f>'[3]TC1(1950)'!$E13</f>
        <v>0.1630390041221528</v>
      </c>
      <c r="C5">
        <f>'[3]TC2(1962)'!$E13</f>
        <v>0.1891696750902527</v>
      </c>
      <c r="D5">
        <f>'[3]TC3(1970)'!$E13</f>
        <v>0.18425038456916809</v>
      </c>
      <c r="E5">
        <f>'[3]TC4(1980)'!$E13</f>
        <v>0.19592678525393142</v>
      </c>
      <c r="F5">
        <f>'[3]TC5(1990)'!$E13</f>
        <v>0.23798994719982147</v>
      </c>
      <c r="G5">
        <f>'[3]TC6(2000)'!$E13</f>
        <v>0.25184311412562665</v>
      </c>
      <c r="H5">
        <f>'[3]TC7(2010)'!$E13</f>
        <v>0.24090515077114105</v>
      </c>
      <c r="I5">
        <f>'[3]TC8(2018)'!$E13</f>
        <v>0.25903084874153137</v>
      </c>
      <c r="J5">
        <f>'[3]TC8(2018)'!$R13</f>
        <v>6.3352569268690217E-3</v>
      </c>
      <c r="K5">
        <v>0.24460505937016006</v>
      </c>
      <c r="L5">
        <v>0.23547815204922307</v>
      </c>
      <c r="M5">
        <v>0.24362244897959184</v>
      </c>
      <c r="N5">
        <v>0.23650303482057289</v>
      </c>
      <c r="O5">
        <f t="shared" si="0"/>
        <v>0.24005217380488697</v>
      </c>
    </row>
    <row r="6" spans="1:15">
      <c r="A6">
        <v>4</v>
      </c>
      <c r="B6">
        <f>'[3]TC1(1950)'!$E14</f>
        <v>0.15719088944806775</v>
      </c>
      <c r="C6">
        <f>'[3]TC2(1962)'!$E14</f>
        <v>0.18061366806136681</v>
      </c>
      <c r="D6">
        <f>'[3]TC3(1970)'!$E14</f>
        <v>0.18479306995868683</v>
      </c>
      <c r="E6">
        <f>'[3]TC4(1980)'!$E14</f>
        <v>0.19220330619294348</v>
      </c>
      <c r="F6">
        <f>'[3]TC5(1990)'!$E14</f>
        <v>0.24145786464214325</v>
      </c>
      <c r="G6">
        <f>'[3]TC6(2000)'!$E14</f>
        <v>0.24470294972995429</v>
      </c>
      <c r="H6">
        <f>'[3]TC7(2010)'!$E14</f>
        <v>0.25100588798522949</v>
      </c>
      <c r="I6">
        <f>'[3]TC8(2018)'!$E14</f>
        <v>0.25278159976005554</v>
      </c>
      <c r="J6">
        <f>'[3]TC8(2018)'!$R14</f>
        <v>7.6509930452768925E-3</v>
      </c>
      <c r="K6">
        <v>0.24546968361249877</v>
      </c>
      <c r="L6">
        <v>0.2377567140600316</v>
      </c>
      <c r="M6">
        <v>0.24543980543169841</v>
      </c>
      <c r="N6">
        <v>0.24516651482943619</v>
      </c>
      <c r="O6">
        <f t="shared" si="0"/>
        <v>0.24345817948341625</v>
      </c>
    </row>
    <row r="7" spans="1:15">
      <c r="A7">
        <v>5</v>
      </c>
      <c r="B7">
        <f>'[3]TC1(1950)'!$E15</f>
        <v>0.16229871614670127</v>
      </c>
      <c r="C7">
        <f>'[3]TC2(1962)'!$E15</f>
        <v>0.18909825033647376</v>
      </c>
      <c r="D7">
        <f>'[3]TC3(1970)'!$E15</f>
        <v>0.20129570364952087</v>
      </c>
      <c r="E7">
        <f>'[3]TC4(1980)'!$E15</f>
        <v>0.19269969187011141</v>
      </c>
      <c r="F7">
        <f>'[3]TC5(1990)'!$E15</f>
        <v>0.24446843564510345</v>
      </c>
      <c r="G7">
        <f>'[3]TC6(2000)'!$E15</f>
        <v>0.23305307409353651</v>
      </c>
      <c r="H7">
        <f>'[3]TC7(2010)'!$E15</f>
        <v>0.25333988666534424</v>
      </c>
      <c r="I7">
        <f>'[3]TC8(2018)'!$E15</f>
        <v>0.2567744255065918</v>
      </c>
      <c r="J7">
        <f>'[3]TC8(2018)'!$R15</f>
        <v>1.2082795934969389E-2</v>
      </c>
      <c r="K7">
        <v>0.24288231475470648</v>
      </c>
      <c r="L7">
        <v>0.23777339716511781</v>
      </c>
      <c r="M7">
        <v>0.24203514191928943</v>
      </c>
      <c r="N7">
        <v>0.22469635627530365</v>
      </c>
      <c r="O7">
        <f t="shared" si="0"/>
        <v>0.23684680252860435</v>
      </c>
    </row>
    <row r="8" spans="1:15">
      <c r="A8">
        <v>6</v>
      </c>
      <c r="B8">
        <f>'[3]TC1(1950)'!$E16</f>
        <v>0.15844016767717331</v>
      </c>
      <c r="C8">
        <f>'[3]TC2(1962)'!$E16</f>
        <v>0.18027433050293926</v>
      </c>
      <c r="D8">
        <f>'[3]TC3(1970)'!$E16</f>
        <v>0.20302760601043701</v>
      </c>
      <c r="E8">
        <f>'[3]TC4(1980)'!$E16</f>
        <v>0.20446265938069216</v>
      </c>
      <c r="F8">
        <f>'[3]TC5(1990)'!$E16</f>
        <v>0.23339040577411652</v>
      </c>
      <c r="G8">
        <f>'[3]TC6(2000)'!$E16</f>
        <v>0.2359172482552343</v>
      </c>
      <c r="H8">
        <f>'[3]TC7(2010)'!$E16</f>
        <v>0.24155722558498383</v>
      </c>
      <c r="I8">
        <f>'[3]TC8(2018)'!$E16</f>
        <v>0.25018608570098877</v>
      </c>
      <c r="J8">
        <f>'[3]TC8(2018)'!$R16</f>
        <v>1.9115354250495365E-2</v>
      </c>
      <c r="K8">
        <v>0.25171927349673778</v>
      </c>
      <c r="L8">
        <v>0.25412688498260017</v>
      </c>
      <c r="M8">
        <v>0.23989689772622663</v>
      </c>
      <c r="N8">
        <v>0.2379240412979351</v>
      </c>
      <c r="O8">
        <f t="shared" si="0"/>
        <v>0.24591677437587489</v>
      </c>
    </row>
    <row r="9" spans="1:15">
      <c r="A9">
        <v>7</v>
      </c>
      <c r="B9">
        <f>'[3]TC1(1950)'!$E17</f>
        <v>0.15644104962517039</v>
      </c>
      <c r="C9">
        <f>'[3]TC2(1962)'!$E17</f>
        <v>0.18043202033036848</v>
      </c>
      <c r="D9">
        <f>'[3]TC3(1970)'!$E17</f>
        <v>0.21190068125724792</v>
      </c>
      <c r="E9">
        <f>'[3]TC4(1980)'!$E17</f>
        <v>0.20100832967996493</v>
      </c>
      <c r="F9">
        <f>'[3]TC5(1990)'!$E17</f>
        <v>0.24299217760562897</v>
      </c>
      <c r="G9">
        <f>'[3]TC6(2000)'!$E17</f>
        <v>0.2322314049586777</v>
      </c>
      <c r="H9">
        <f>'[3]TC7(2010)'!$E17</f>
        <v>0.25148248672485352</v>
      </c>
      <c r="I9">
        <f>'[3]TC8(2018)'!$E17</f>
        <v>0.25256401300430298</v>
      </c>
      <c r="J9">
        <f>'[3]TC8(2018)'!$R17</f>
        <v>2.8951538181193386E-2</v>
      </c>
      <c r="K9">
        <v>0.24348772929056034</v>
      </c>
      <c r="L9">
        <v>0.24466366187600985</v>
      </c>
      <c r="M9">
        <v>0.24642512501096586</v>
      </c>
      <c r="N9">
        <v>0.2275248745267236</v>
      </c>
      <c r="O9">
        <f t="shared" si="0"/>
        <v>0.24052534767606493</v>
      </c>
    </row>
    <row r="10" spans="1:15">
      <c r="A10">
        <v>8</v>
      </c>
      <c r="B10">
        <f>'[3]TC1(1950)'!$E18</f>
        <v>0.16207698835006279</v>
      </c>
      <c r="C10">
        <f>'[3]TC2(1962)'!$E18</f>
        <v>0.18703703703703703</v>
      </c>
      <c r="D10">
        <f>'[3]TC3(1970)'!$E18</f>
        <v>0.2144329845905304</v>
      </c>
      <c r="E10">
        <f>'[3]TC4(1980)'!$E18</f>
        <v>0.20497680303669338</v>
      </c>
      <c r="F10">
        <f>'[3]TC5(1990)'!$E18</f>
        <v>0.23866459727287292</v>
      </c>
      <c r="G10">
        <f>'[3]TC6(2000)'!$E18</f>
        <v>0.25246415770609321</v>
      </c>
      <c r="H10">
        <f>'[3]TC7(2010)'!$E18</f>
        <v>0.24019607901573181</v>
      </c>
      <c r="I10">
        <f>'[3]TC8(2018)'!$E18</f>
        <v>0.23901857435703278</v>
      </c>
      <c r="J10">
        <f>'[3]TC8(2018)'!$R18</f>
        <v>3.9299138339432174E-2</v>
      </c>
      <c r="K10">
        <v>0.24174509491146914</v>
      </c>
      <c r="L10">
        <v>0.24243653175440019</v>
      </c>
      <c r="M10">
        <v>0.24670969905272863</v>
      </c>
      <c r="N10">
        <v>0.23578680203045685</v>
      </c>
      <c r="O10">
        <f t="shared" si="0"/>
        <v>0.2416695319372637</v>
      </c>
    </row>
    <row r="11" spans="1:15">
      <c r="A11">
        <v>9</v>
      </c>
      <c r="B11">
        <f>'[3]TC1(1950)'!$E19</f>
        <v>0.16068768047349902</v>
      </c>
      <c r="C11">
        <f>'[3]TC2(1962)'!$E19</f>
        <v>0.18585131894484413</v>
      </c>
      <c r="D11">
        <f>'[3]TC3(1970)'!$E19</f>
        <v>0.21905891597270966</v>
      </c>
      <c r="E11">
        <f>'[3]TC4(1980)'!$E19</f>
        <v>0.20804550995530272</v>
      </c>
      <c r="F11">
        <f>'[3]TC5(1990)'!$E19</f>
        <v>0.24569733440876007</v>
      </c>
      <c r="G11">
        <f>'[3]TC6(2000)'!$E19</f>
        <v>0.2498390212491951</v>
      </c>
      <c r="H11">
        <f>'[3]TC7(2010)'!$E19</f>
        <v>0.24594907462596893</v>
      </c>
      <c r="I11">
        <f>'[3]TC8(2018)'!$E19</f>
        <v>0.2576783299446106</v>
      </c>
      <c r="J11">
        <f>'[3]TC8(2018)'!$R19</f>
        <v>2.8987229880084193E-2</v>
      </c>
      <c r="K11">
        <v>0.2437237695536055</v>
      </c>
      <c r="L11">
        <v>0.24139801611903286</v>
      </c>
      <c r="M11">
        <v>0.23788934262150693</v>
      </c>
      <c r="N11">
        <v>0.2323869610935857</v>
      </c>
      <c r="O11">
        <f t="shared" si="0"/>
        <v>0.23884952234693274</v>
      </c>
    </row>
    <row r="12" spans="1:15">
      <c r="A12">
        <v>10</v>
      </c>
      <c r="B12">
        <f>'[3]TC1(1950)'!$E20</f>
        <v>0.15783031479137594</v>
      </c>
      <c r="C12">
        <f>'[3]TC2(1962)'!$E20</f>
        <v>0.18557300756253636</v>
      </c>
      <c r="D12">
        <f>'[3]TC3(1970)'!$E20</f>
        <v>0.23079848289489746</v>
      </c>
      <c r="E12">
        <f>'[3]TC4(1980)'!$E20</f>
        <v>0.21068132731199685</v>
      </c>
      <c r="F12">
        <f>'[3]TC5(1990)'!$E20</f>
        <v>0.23845387995243073</v>
      </c>
      <c r="G12">
        <f>'[3]TC6(2000)'!$E20</f>
        <v>0.2449725776965265</v>
      </c>
      <c r="H12">
        <f>'[3]TC7(2010)'!$E20</f>
        <v>0.23790611326694489</v>
      </c>
      <c r="I12">
        <f>'[3]TC8(2018)'!$E20</f>
        <v>0.24366071820259094</v>
      </c>
      <c r="J12">
        <f>'[3]TC8(2018)'!$R20</f>
        <v>4.0755879329250753E-2</v>
      </c>
      <c r="K12">
        <v>0.2441042917826278</v>
      </c>
      <c r="L12">
        <v>0.24429291431959679</v>
      </c>
      <c r="M12">
        <v>0.25240862517204465</v>
      </c>
      <c r="N12">
        <v>0.2381949290532682</v>
      </c>
      <c r="O12">
        <f t="shared" si="0"/>
        <v>0.24475019008188437</v>
      </c>
    </row>
    <row r="13" spans="1:15">
      <c r="A13">
        <v>11</v>
      </c>
      <c r="B13">
        <f>'[3]TC1(1950)'!$E21</f>
        <v>0.16798522706188643</v>
      </c>
      <c r="C13">
        <f>'[3]TC2(1962)'!$E21</f>
        <v>0.20067643742953778</v>
      </c>
      <c r="D13">
        <f>'[3]TC3(1970)'!$E21</f>
        <v>0.22972476482391357</v>
      </c>
      <c r="E13">
        <f>'[3]TC4(1980)'!$E21</f>
        <v>0.21313342190168913</v>
      </c>
      <c r="F13">
        <f>'[3]TC5(1990)'!$E21</f>
        <v>0.24972781538963318</v>
      </c>
      <c r="G13">
        <f>'[3]TC6(2000)'!$E21</f>
        <v>0.24797738571010819</v>
      </c>
      <c r="H13">
        <f>'[3]TC7(2010)'!$E21</f>
        <v>0.23769047856330872</v>
      </c>
      <c r="I13">
        <f>'[3]TC8(2018)'!$E21</f>
        <v>0.24377293884754181</v>
      </c>
      <c r="J13">
        <f>'[3]TC8(2018)'!$R21</f>
        <v>3.9540704176294572E-2</v>
      </c>
      <c r="K13">
        <v>0.23817875684018522</v>
      </c>
      <c r="L13">
        <v>0.25100956429330501</v>
      </c>
      <c r="M13">
        <v>0.23558219428404356</v>
      </c>
      <c r="N13">
        <v>0.23214152977031147</v>
      </c>
      <c r="O13">
        <f t="shared" si="0"/>
        <v>0.23922801129696131</v>
      </c>
    </row>
    <row r="14" spans="1:15">
      <c r="A14">
        <v>12</v>
      </c>
      <c r="B14">
        <f>'[3]TC1(1950)'!$E22</f>
        <v>0.17360021825980493</v>
      </c>
      <c r="C14">
        <f>'[3]TC2(1962)'!$E22</f>
        <v>0.20403709765411893</v>
      </c>
      <c r="D14">
        <f>'[3]TC3(1970)'!$E22</f>
        <v>0.2224583774805069</v>
      </c>
      <c r="E14">
        <f>'[3]TC4(1980)'!$E22</f>
        <v>0.22010968921389396</v>
      </c>
      <c r="F14">
        <f>'[3]TC5(1990)'!$E22</f>
        <v>0.26460614800453186</v>
      </c>
      <c r="G14">
        <f>'[3]TC6(2000)'!$E22</f>
        <v>0.25545810785594325</v>
      </c>
      <c r="H14">
        <f>'[3]TC7(2010)'!$E22</f>
        <v>0.24592702090740204</v>
      </c>
      <c r="I14">
        <f>'[3]TC8(2018)'!$E22</f>
        <v>0.24580584466457367</v>
      </c>
      <c r="J14">
        <f>'[3]TC8(2018)'!$R22</f>
        <v>3.2675364973054594E-2</v>
      </c>
      <c r="K14">
        <v>0.25475488882935976</v>
      </c>
      <c r="L14">
        <v>0.24838993966510745</v>
      </c>
      <c r="M14">
        <v>0.23463882855741611</v>
      </c>
      <c r="N14">
        <v>0.23530671998857389</v>
      </c>
      <c r="O14">
        <f t="shared" si="0"/>
        <v>0.2432725942601143</v>
      </c>
    </row>
    <row r="15" spans="1:15">
      <c r="A15">
        <v>13</v>
      </c>
      <c r="B15">
        <f>'[3]TC1(1950)'!$E23</f>
        <v>0.16843906738931477</v>
      </c>
      <c r="C15">
        <f>'[3]TC2(1962)'!$E23</f>
        <v>0.20369393139841688</v>
      </c>
      <c r="D15">
        <f>'[3]TC3(1970)'!$E23</f>
        <v>0.25111338496208191</v>
      </c>
      <c r="E15">
        <f>'[3]TC4(1980)'!$E23</f>
        <v>0.20688437775816418</v>
      </c>
      <c r="F15">
        <f>'[3]TC5(1990)'!$E23</f>
        <v>0.24482887983322144</v>
      </c>
      <c r="G15">
        <f>'[3]TC6(2000)'!$E23</f>
        <v>0.26026537564999103</v>
      </c>
      <c r="H15">
        <f>'[3]TC7(2010)'!$E23</f>
        <v>0.23658588528633118</v>
      </c>
      <c r="I15">
        <f>'[3]TC8(2018)'!$E23</f>
        <v>0.2423035204410553</v>
      </c>
      <c r="J15">
        <f>'[3]TC8(2018)'!$R23</f>
        <v>3.8506673014002228E-2</v>
      </c>
      <c r="K15">
        <v>0.25401516124887574</v>
      </c>
      <c r="L15">
        <v>0.2521423007011166</v>
      </c>
      <c r="M15">
        <v>0.25011763124285813</v>
      </c>
      <c r="N15">
        <v>0.2404645728815889</v>
      </c>
      <c r="O15">
        <f t="shared" si="0"/>
        <v>0.24918491651860986</v>
      </c>
    </row>
    <row r="16" spans="1:15">
      <c r="A16">
        <v>14</v>
      </c>
      <c r="B16">
        <f>'[3]TC1(1950)'!$E24</f>
        <v>0.1669102162126255</v>
      </c>
      <c r="C16">
        <f>'[3]TC2(1962)'!$E24</f>
        <v>0.20194771911840081</v>
      </c>
      <c r="D16">
        <f>'[3]TC3(1970)'!$E24</f>
        <v>0.24034334719181061</v>
      </c>
      <c r="E16">
        <f>'[3]TC4(1980)'!$E24</f>
        <v>0.21858482523444162</v>
      </c>
      <c r="F16">
        <f>'[3]TC5(1990)'!$E24</f>
        <v>0.25698122382164001</v>
      </c>
      <c r="G16">
        <f>'[3]TC6(2000)'!$E24</f>
        <v>0.2606826584128622</v>
      </c>
      <c r="H16">
        <f>'[3]TC7(2010)'!$E24</f>
        <v>0.23803319036960602</v>
      </c>
      <c r="I16">
        <f>'[3]TC8(2018)'!$E24</f>
        <v>0.24136731028556824</v>
      </c>
      <c r="J16">
        <f>'[3]TC8(2018)'!$R24</f>
        <v>5.0299695659582908E-2</v>
      </c>
      <c r="K16">
        <v>0.24224950396825398</v>
      </c>
      <c r="L16">
        <v>0.24665833853841349</v>
      </c>
      <c r="M16">
        <v>0.23365453016879001</v>
      </c>
      <c r="N16">
        <v>0.24498311146433538</v>
      </c>
      <c r="O16">
        <f t="shared" si="0"/>
        <v>0.24188637103494823</v>
      </c>
    </row>
    <row r="17" spans="1:15">
      <c r="A17">
        <v>15</v>
      </c>
      <c r="B17">
        <f>'[3]TC1(1950)'!$E25</f>
        <v>0.1710427851742588</v>
      </c>
      <c r="C17">
        <f>'[3]TC2(1962)'!$E25</f>
        <v>0.20605759682224428</v>
      </c>
      <c r="D17">
        <f>'[3]TC3(1970)'!$E25</f>
        <v>0.23892959952354431</v>
      </c>
      <c r="E17">
        <f>'[3]TC4(1980)'!$E25</f>
        <v>0.21686945083853995</v>
      </c>
      <c r="F17">
        <f>'[3]TC5(1990)'!$E25</f>
        <v>0.25588643550872803</v>
      </c>
      <c r="G17">
        <f>'[3]TC6(2000)'!$E25</f>
        <v>0.26152827220796426</v>
      </c>
      <c r="H17">
        <f>'[3]TC7(2010)'!$E25</f>
        <v>0.23666246235370636</v>
      </c>
      <c r="I17">
        <f>'[3]TC8(2018)'!$E25</f>
        <v>0.24208170175552368</v>
      </c>
      <c r="J17">
        <f>'[3]TC8(2018)'!$R25</f>
        <v>6.0529330821265853E-2</v>
      </c>
      <c r="K17">
        <v>0.23687985654512853</v>
      </c>
      <c r="L17">
        <v>0.24040197376338909</v>
      </c>
      <c r="M17">
        <v>0.24759525296689569</v>
      </c>
      <c r="N17">
        <v>0.23378283377005177</v>
      </c>
      <c r="O17">
        <f t="shared" si="0"/>
        <v>0.23966497926136626</v>
      </c>
    </row>
    <row r="18" spans="1:15">
      <c r="A18">
        <v>16</v>
      </c>
      <c r="B18">
        <f>'[3]TC1(1950)'!$E26</f>
        <v>0.17157436075034893</v>
      </c>
      <c r="C18">
        <f>'[3]TC2(1962)'!$E26</f>
        <v>0.2068466730954677</v>
      </c>
      <c r="D18">
        <f>'[3]TC3(1970)'!$E26</f>
        <v>0.235639289021492</v>
      </c>
      <c r="E18">
        <f>'[3]TC4(1980)'!$E26</f>
        <v>0.2269695044472681</v>
      </c>
      <c r="F18">
        <f>'[3]TC5(1990)'!$E26</f>
        <v>0.25328764319419861</v>
      </c>
      <c r="G18">
        <f>'[3]TC6(2000)'!$E26</f>
        <v>0.26159230096237968</v>
      </c>
      <c r="H18">
        <f>'[3]TC7(2010)'!$E26</f>
        <v>0.23875433206558228</v>
      </c>
      <c r="I18">
        <f>'[3]TC8(2018)'!$E26</f>
        <v>0.24149659276008606</v>
      </c>
      <c r="J18">
        <f>'[3]TC8(2018)'!$R26</f>
        <v>5.615251415032544E-2</v>
      </c>
      <c r="K18">
        <v>0.24401335482385447</v>
      </c>
      <c r="L18">
        <v>0.25203063355766997</v>
      </c>
      <c r="M18">
        <v>0.24455540849476598</v>
      </c>
      <c r="N18">
        <v>0.24830351634793338</v>
      </c>
      <c r="O18">
        <f t="shared" si="0"/>
        <v>0.24722572830605594</v>
      </c>
    </row>
    <row r="19" spans="1:15">
      <c r="A19">
        <v>17</v>
      </c>
      <c r="B19">
        <f>'[3]TC1(1950)'!$E27</f>
        <v>0.170839286999562</v>
      </c>
      <c r="C19">
        <f>'[3]TC2(1962)'!$E27</f>
        <v>0.20534458509142053</v>
      </c>
      <c r="D19">
        <f>'[3]TC3(1970)'!$E27</f>
        <v>0.24348607659339905</v>
      </c>
      <c r="E19">
        <f>'[3]TC4(1980)'!$E27</f>
        <v>0.23008167668361842</v>
      </c>
      <c r="F19">
        <f>'[3]TC5(1990)'!$E27</f>
        <v>0.24752266705036163</v>
      </c>
      <c r="G19">
        <f>'[3]TC6(2000)'!$E27</f>
        <v>0.26865444588118964</v>
      </c>
      <c r="H19">
        <f>'[3]TC7(2010)'!$E27</f>
        <v>0.23793873190879822</v>
      </c>
      <c r="I19">
        <f>'[3]TC8(2018)'!$E27</f>
        <v>0.24244953691959381</v>
      </c>
      <c r="J19">
        <f>'[3]TC8(2018)'!$R27</f>
        <v>4.774138245481447E-2</v>
      </c>
      <c r="K19">
        <v>0.24581967668462862</v>
      </c>
      <c r="L19">
        <v>0.24313263818813768</v>
      </c>
      <c r="M19">
        <v>0.25018835120255001</v>
      </c>
      <c r="N19">
        <v>0.24407144137148318</v>
      </c>
      <c r="O19">
        <f t="shared" si="0"/>
        <v>0.24580302686169989</v>
      </c>
    </row>
    <row r="20" spans="1:15">
      <c r="A20">
        <v>18</v>
      </c>
      <c r="B20">
        <f>'[3]TC1(1950)'!$E28</f>
        <v>0.17329678086614908</v>
      </c>
      <c r="C20">
        <f>'[3]TC2(1962)'!$E28</f>
        <v>0.20856102003642987</v>
      </c>
      <c r="D20">
        <f>'[3]TC3(1970)'!$E28</f>
        <v>0.23483309149742126</v>
      </c>
      <c r="E20">
        <f>'[3]TC4(1980)'!$E28</f>
        <v>0.22596081950052341</v>
      </c>
      <c r="F20">
        <f>'[3]TC5(1990)'!$E28</f>
        <v>0.27619624137878418</v>
      </c>
      <c r="G20">
        <f>'[3]TC6(2000)'!$E28</f>
        <v>0.27091546211125711</v>
      </c>
      <c r="H20">
        <f>'[3]TC7(2010)'!$E28</f>
        <v>0.23955899477005005</v>
      </c>
      <c r="I20">
        <f>'[3]TC8(2018)'!$E28</f>
        <v>0.24450826644897461</v>
      </c>
      <c r="J20">
        <f>'[3]TC8(2018)'!$R28</f>
        <v>8.90818558069809E-2</v>
      </c>
      <c r="K20">
        <v>0.24840456909958705</v>
      </c>
      <c r="L20">
        <v>0.24872601105930825</v>
      </c>
      <c r="M20">
        <v>0.25083612040133779</v>
      </c>
      <c r="N20">
        <v>0.24658245371171483</v>
      </c>
      <c r="O20">
        <f t="shared" si="0"/>
        <v>0.24863728856798697</v>
      </c>
    </row>
    <row r="21" spans="1:15">
      <c r="A21">
        <v>19</v>
      </c>
      <c r="B21">
        <f>'[3]TC1(1950)'!$E29</f>
        <v>0.18174158395701523</v>
      </c>
      <c r="C21">
        <f>'[3]TC2(1962)'!$E29</f>
        <v>0.22000885347498894</v>
      </c>
      <c r="D21">
        <f>'[3]TC3(1970)'!$E29</f>
        <v>0.2494356632232666</v>
      </c>
      <c r="E21">
        <f>'[3]TC4(1980)'!$E29</f>
        <v>0.24064403829416883</v>
      </c>
      <c r="F21">
        <f>'[3]TC5(1990)'!$E29</f>
        <v>0.27078685164451599</v>
      </c>
      <c r="G21">
        <f>'[3]TC6(2000)'!$E29</f>
        <v>0.2735413460193088</v>
      </c>
      <c r="H21">
        <f>'[3]TC7(2010)'!$E29</f>
        <v>0.23804278671741486</v>
      </c>
      <c r="I21">
        <f>'[3]TC8(2018)'!$E29</f>
        <v>0.23861867189407349</v>
      </c>
      <c r="J21">
        <f>'[3]TC8(2018)'!$R29</f>
        <v>9.3753504880566496E-2</v>
      </c>
      <c r="K21">
        <v>0.25019449198693011</v>
      </c>
      <c r="L21">
        <v>0.24645520428526416</v>
      </c>
      <c r="M21">
        <v>0.24682522600086096</v>
      </c>
      <c r="N21">
        <v>0.24121191831268832</v>
      </c>
      <c r="O21">
        <f t="shared" si="0"/>
        <v>0.24617171014643588</v>
      </c>
    </row>
    <row r="22" spans="1:15">
      <c r="A22">
        <v>20</v>
      </c>
      <c r="B22">
        <f>'[3]TC1(1950)'!$E30</f>
        <v>0.17680176330800748</v>
      </c>
      <c r="C22">
        <f>'[3]TC2(1962)'!$E30</f>
        <v>0.21431651573954291</v>
      </c>
      <c r="D22">
        <f>'[3]TC3(1970)'!$E30</f>
        <v>0.25164294242858887</v>
      </c>
      <c r="E22">
        <f>'[3]TC4(1980)'!$E30</f>
        <v>0.23716139954853274</v>
      </c>
      <c r="F22">
        <f>'[3]TC5(1990)'!$E30</f>
        <v>0.26568645238876343</v>
      </c>
      <c r="G22">
        <f>'[3]TC6(2000)'!$E30</f>
        <v>0.2791745092766873</v>
      </c>
      <c r="H22">
        <f>'[3]TC7(2010)'!$E30</f>
        <v>0.23729860782623291</v>
      </c>
      <c r="I22">
        <f>'[3]TC8(2018)'!$E30</f>
        <v>0.24399679899215698</v>
      </c>
      <c r="J22">
        <f>'[3]TC8(2018)'!$R30</f>
        <v>6.3022845914187581E-2</v>
      </c>
      <c r="K22">
        <v>0.25324283559577676</v>
      </c>
      <c r="L22">
        <v>0.25184769865946277</v>
      </c>
      <c r="M22">
        <v>0.25649705744492474</v>
      </c>
      <c r="N22">
        <v>0.24656056110062044</v>
      </c>
      <c r="O22">
        <f t="shared" si="0"/>
        <v>0.25203703820019618</v>
      </c>
    </row>
    <row r="23" spans="1:15">
      <c r="A23">
        <v>21</v>
      </c>
      <c r="B23">
        <f>'[3]TC1(1950)'!$E31</f>
        <v>0.18748943598690182</v>
      </c>
      <c r="C23">
        <f>'[3]TC2(1962)'!$E31</f>
        <v>0.22399328859060402</v>
      </c>
      <c r="D23">
        <f>'[3]TC3(1970)'!$E31</f>
        <v>0.25660175085067749</v>
      </c>
      <c r="E23">
        <f>'[3]TC4(1980)'!$E31</f>
        <v>0.2434138309549945</v>
      </c>
      <c r="F23">
        <f>'[3]TC5(1990)'!$E31</f>
        <v>0.27109143137931824</v>
      </c>
      <c r="G23">
        <f>'[3]TC6(2000)'!$E31</f>
        <v>0.27290461018271667</v>
      </c>
      <c r="H23">
        <f>'[3]TC7(2010)'!$E31</f>
        <v>0.23612622916698456</v>
      </c>
      <c r="I23">
        <f>'[3]TC8(2018)'!$E31</f>
        <v>0.25232705473899841</v>
      </c>
      <c r="J23">
        <f>'[3]TC8(2018)'!$R31</f>
        <v>5.3573126531899828E-2</v>
      </c>
      <c r="K23">
        <v>0.24893835114950943</v>
      </c>
      <c r="L23">
        <v>0.25123639960435212</v>
      </c>
      <c r="M23">
        <v>0.25064442759666417</v>
      </c>
      <c r="N23">
        <v>0.24963488420613394</v>
      </c>
      <c r="O23">
        <f t="shared" si="0"/>
        <v>0.2501135156391649</v>
      </c>
    </row>
    <row r="24" spans="1:15">
      <c r="A24">
        <v>22</v>
      </c>
      <c r="B24">
        <f>'[3]TC1(1950)'!$E32</f>
        <v>0.17883026255557991</v>
      </c>
      <c r="C24">
        <f>'[3]TC2(1962)'!$E32</f>
        <v>0.21673469387755101</v>
      </c>
      <c r="D24">
        <f>'[3]TC3(1970)'!$E32</f>
        <v>0.24713541567325592</v>
      </c>
      <c r="E24">
        <f>'[3]TC4(1980)'!$E32</f>
        <v>0.2378024328298356</v>
      </c>
      <c r="F24">
        <f>'[3]TC5(1990)'!$E32</f>
        <v>0.27638497948646545</v>
      </c>
      <c r="G24">
        <f>'[3]TC6(2000)'!$E32</f>
        <v>0.27682052572003524</v>
      </c>
      <c r="H24">
        <f>'[3]TC7(2010)'!$E32</f>
        <v>0.23740704357624054</v>
      </c>
      <c r="I24">
        <f>'[3]TC8(2018)'!$E32</f>
        <v>0.24715670943260193</v>
      </c>
      <c r="J24">
        <f>'[3]TC8(2018)'!$R32</f>
        <v>7.1391944184374986E-2</v>
      </c>
      <c r="K24">
        <v>0.25397126464033382</v>
      </c>
      <c r="L24">
        <v>0.25046791764649423</v>
      </c>
      <c r="M24">
        <v>0.25329400196656832</v>
      </c>
      <c r="N24">
        <v>0.24719157979961542</v>
      </c>
      <c r="O24">
        <f t="shared" si="0"/>
        <v>0.25123119101325292</v>
      </c>
    </row>
    <row r="25" spans="1:15">
      <c r="A25">
        <v>23</v>
      </c>
      <c r="B25">
        <f>'[3]TC1(1950)'!$E33</f>
        <v>0.19254752592791796</v>
      </c>
      <c r="C25">
        <f>'[3]TC2(1962)'!$E33</f>
        <v>0.23398328690807799</v>
      </c>
      <c r="D25">
        <f>'[3]TC3(1970)'!$E33</f>
        <v>0.25794154405593872</v>
      </c>
      <c r="E25">
        <f>'[3]TC4(1980)'!$E33</f>
        <v>0.25308561777315836</v>
      </c>
      <c r="F25">
        <f>'[3]TC5(1990)'!$E33</f>
        <v>0.2783295214176178</v>
      </c>
      <c r="G25">
        <f>'[3]TC6(2000)'!$E33</f>
        <v>0.27879890809827118</v>
      </c>
      <c r="H25">
        <f>'[3]TC7(2010)'!$E33</f>
        <v>0.23672215640544891</v>
      </c>
      <c r="I25">
        <f>'[3]TC8(2018)'!$E33</f>
        <v>0.24446636438369751</v>
      </c>
      <c r="J25">
        <f>'[3]TC8(2018)'!$R33</f>
        <v>8.8634450467145284E-2</v>
      </c>
      <c r="K25">
        <v>0.25432994900537509</v>
      </c>
      <c r="L25">
        <v>0.24951121869472115</v>
      </c>
      <c r="M25">
        <v>0.25243320610687026</v>
      </c>
      <c r="N25">
        <v>0.24599193469066588</v>
      </c>
      <c r="O25">
        <f t="shared" si="0"/>
        <v>0.25056657712440811</v>
      </c>
    </row>
    <row r="26" spans="1:15">
      <c r="A26">
        <v>24</v>
      </c>
      <c r="B26">
        <f>'[3]TC1(1950)'!$E34</f>
        <v>0.1835698402613285</v>
      </c>
      <c r="C26">
        <f>'[3]TC2(1962)'!$E34</f>
        <v>0.22485436893203883</v>
      </c>
      <c r="D26">
        <f>'[3]TC3(1970)'!$E34</f>
        <v>0.26055637001991272</v>
      </c>
      <c r="E26">
        <f>'[3]TC4(1980)'!$E34</f>
        <v>0.24942994679503419</v>
      </c>
      <c r="F26">
        <f>'[3]TC5(1990)'!$E34</f>
        <v>0.2791481614112854</v>
      </c>
      <c r="G26">
        <f>'[3]TC6(2000)'!$E34</f>
        <v>0.27985030990527426</v>
      </c>
      <c r="H26">
        <f>'[3]TC7(2010)'!$E34</f>
        <v>0.24050883948802948</v>
      </c>
      <c r="I26">
        <f>'[3]TC8(2018)'!$E34</f>
        <v>0.25100776553153992</v>
      </c>
      <c r="J26">
        <f>'[3]TC8(2018)'!$R34</f>
        <v>8.548399448781871E-2</v>
      </c>
      <c r="K26">
        <v>0.24608192341941229</v>
      </c>
      <c r="L26">
        <v>0.25083612040133779</v>
      </c>
      <c r="M26">
        <v>0.25076268836091337</v>
      </c>
      <c r="N26">
        <v>0.24936714906624635</v>
      </c>
      <c r="O26">
        <f t="shared" si="0"/>
        <v>0.24926197031197744</v>
      </c>
    </row>
    <row r="27" spans="1:15">
      <c r="A27">
        <v>25</v>
      </c>
      <c r="B27">
        <f>'[3]TC1(1950)'!$E35</f>
        <v>0.1873043011247208</v>
      </c>
      <c r="C27">
        <f>'[3]TC2(1962)'!$E35</f>
        <v>0.22794396062097691</v>
      </c>
      <c r="D27">
        <f>'[3]TC3(1970)'!$E35</f>
        <v>0.25842425227165222</v>
      </c>
      <c r="E27">
        <f>'[3]TC4(1980)'!$E35</f>
        <v>0.25728754940711462</v>
      </c>
      <c r="F27">
        <f>'[3]TC5(1990)'!$E35</f>
        <v>0.28702595829963684</v>
      </c>
      <c r="G27">
        <f>'[3]TC6(2000)'!$E35</f>
        <v>0.27562200410865101</v>
      </c>
      <c r="H27">
        <f>'[3]TC7(2010)'!$E35</f>
        <v>0.23244155943393707</v>
      </c>
      <c r="I27">
        <f>'[3]TC8(2018)'!$E35</f>
        <v>0.24231049418449402</v>
      </c>
      <c r="J27">
        <f>'[3]TC8(2018)'!$R35</f>
        <v>9.1427009476824361E-2</v>
      </c>
      <c r="K27">
        <v>0.25168132436627005</v>
      </c>
      <c r="L27">
        <v>0.25319401150283183</v>
      </c>
      <c r="M27">
        <v>0.25503566461800725</v>
      </c>
      <c r="N27">
        <v>0.24510894761242466</v>
      </c>
      <c r="O27">
        <f t="shared" si="0"/>
        <v>0.25125498702488341</v>
      </c>
    </row>
    <row r="28" spans="1:15">
      <c r="A28">
        <v>26</v>
      </c>
      <c r="B28">
        <f>'[3]TC1(1950)'!$E36</f>
        <v>0.18967258412358592</v>
      </c>
      <c r="C28">
        <f>'[3]TC2(1962)'!$E36</f>
        <v>0.23187869822485208</v>
      </c>
      <c r="D28">
        <f>'[3]TC3(1970)'!$E36</f>
        <v>0.26138520240783691</v>
      </c>
      <c r="E28">
        <f>'[3]TC4(1980)'!$E36</f>
        <v>0.25810338595011445</v>
      </c>
      <c r="F28">
        <f>'[3]TC5(1990)'!$E36</f>
        <v>0.27788147330284119</v>
      </c>
      <c r="G28">
        <f>'[3]TC6(2000)'!$E36</f>
        <v>0.27294391487475061</v>
      </c>
      <c r="H28">
        <f>'[3]TC7(2010)'!$E36</f>
        <v>0.23027917742729187</v>
      </c>
      <c r="I28">
        <f>'[3]TC8(2018)'!$E36</f>
        <v>0.23986221849918365</v>
      </c>
      <c r="J28">
        <f>'[3]TC8(2018)'!$R36</f>
        <v>8.5581284577122108E-2</v>
      </c>
      <c r="K28">
        <v>0.24745762711864408</v>
      </c>
      <c r="L28">
        <v>0.25405220952055962</v>
      </c>
      <c r="M28">
        <v>0.25116562813194476</v>
      </c>
      <c r="N28">
        <v>0.25095742284298267</v>
      </c>
      <c r="O28">
        <f t="shared" si="0"/>
        <v>0.25090822190353279</v>
      </c>
    </row>
    <row r="29" spans="1:15">
      <c r="A29">
        <v>27</v>
      </c>
      <c r="B29">
        <f>'[3]TC1(1950)'!$E37</f>
        <v>0.18662472808139266</v>
      </c>
      <c r="C29">
        <f>'[3]TC2(1962)'!$E37</f>
        <v>0.22954380883417813</v>
      </c>
      <c r="D29">
        <f>'[3]TC3(1970)'!$E37</f>
        <v>0.26799812912940979</v>
      </c>
      <c r="E29">
        <f>'[3]TC4(1980)'!$E37</f>
        <v>0.25635593220338981</v>
      </c>
      <c r="F29">
        <f>'[3]TC5(1990)'!$E37</f>
        <v>0.28526124358177185</v>
      </c>
      <c r="G29">
        <f>'[3]TC6(2000)'!$E37</f>
        <v>0.27158041657719562</v>
      </c>
      <c r="H29">
        <f>'[3]TC7(2010)'!$E37</f>
        <v>0.24031290411949158</v>
      </c>
      <c r="I29">
        <f>'[3]TC8(2018)'!$E37</f>
        <v>0.24258780479431152</v>
      </c>
      <c r="J29">
        <f>'[3]TC8(2018)'!$R37</f>
        <v>9.2772798443185672E-2</v>
      </c>
      <c r="K29">
        <v>0.25542041248016922</v>
      </c>
      <c r="L29">
        <v>0.247436802125275</v>
      </c>
      <c r="M29">
        <v>0.25138600871810063</v>
      </c>
      <c r="N29">
        <v>0.24476136313924493</v>
      </c>
      <c r="O29">
        <f t="shared" si="0"/>
        <v>0.24975114661569742</v>
      </c>
    </row>
    <row r="30" spans="1:15">
      <c r="A30">
        <v>28</v>
      </c>
      <c r="B30">
        <f>'[3]TC1(1950)'!$E38</f>
        <v>0.1813175196742928</v>
      </c>
      <c r="C30">
        <f>'[3]TC2(1962)'!$E38</f>
        <v>0.22454771195459383</v>
      </c>
      <c r="D30">
        <f>'[3]TC3(1970)'!$E38</f>
        <v>0.26320582628250122</v>
      </c>
      <c r="E30">
        <f>'[3]TC4(1980)'!$E38</f>
        <v>0.26442197196046885</v>
      </c>
      <c r="F30">
        <f>'[3]TC5(1990)'!$E38</f>
        <v>0.28280824422836304</v>
      </c>
      <c r="G30">
        <f>'[3]TC6(2000)'!$E38</f>
        <v>0.28079201746180232</v>
      </c>
      <c r="H30">
        <f>'[3]TC7(2010)'!$E38</f>
        <v>0.23504726588726044</v>
      </c>
      <c r="I30">
        <f>'[3]TC8(2018)'!$E38</f>
        <v>0.2424343079328537</v>
      </c>
      <c r="J30">
        <f>'[3]TC8(2018)'!$R38</f>
        <v>9.7069244722555931E-2</v>
      </c>
      <c r="K30">
        <v>0.25448199270188798</v>
      </c>
      <c r="L30">
        <v>0.25059598367610814</v>
      </c>
      <c r="M30">
        <v>0.25092676497240302</v>
      </c>
      <c r="N30">
        <v>0.24763078492201776</v>
      </c>
      <c r="O30">
        <f t="shared" si="0"/>
        <v>0.25090888156810426</v>
      </c>
    </row>
    <row r="31" spans="1:15">
      <c r="A31">
        <v>29</v>
      </c>
      <c r="B31">
        <f>'[3]TC1(1950)'!$E39</f>
        <v>0.18780749191114149</v>
      </c>
      <c r="C31">
        <f>'[3]TC2(1962)'!$E39</f>
        <v>0.23119777158774374</v>
      </c>
      <c r="D31">
        <f>'[3]TC3(1970)'!$E39</f>
        <v>0.26064661145210266</v>
      </c>
      <c r="E31">
        <f>'[3]TC4(1980)'!$E39</f>
        <v>0.26462332996519589</v>
      </c>
      <c r="F31">
        <f>'[3]TC5(1990)'!$E39</f>
        <v>0.28266000747680664</v>
      </c>
      <c r="G31">
        <f>'[3]TC6(2000)'!$E39</f>
        <v>0.27153321545844911</v>
      </c>
      <c r="H31">
        <f>'[3]TC7(2010)'!$E39</f>
        <v>0.23563292622566223</v>
      </c>
      <c r="I31">
        <f>'[3]TC8(2018)'!$E39</f>
        <v>0.24496029317378998</v>
      </c>
      <c r="J31">
        <f>'[3]TC8(2018)'!$R39</f>
        <v>0.10514307566757994</v>
      </c>
      <c r="K31">
        <v>0.25623284758996562</v>
      </c>
      <c r="L31">
        <v>0.24691503576200582</v>
      </c>
      <c r="M31">
        <v>0.24834370608311584</v>
      </c>
      <c r="N31">
        <v>0.24664159054271897</v>
      </c>
      <c r="O31">
        <f t="shared" si="0"/>
        <v>0.24953329499445157</v>
      </c>
    </row>
    <row r="32" spans="1:15">
      <c r="A32">
        <v>30</v>
      </c>
      <c r="B32">
        <f>'[3]TC1(1950)'!$E40</f>
        <v>0.19621369061650018</v>
      </c>
      <c r="C32">
        <f>'[3]TC2(1962)'!$E40</f>
        <v>0.23837209302325582</v>
      </c>
      <c r="D32">
        <f>'[3]TC3(1970)'!$E40</f>
        <v>0.25743007659912109</v>
      </c>
      <c r="E32">
        <f>'[3]TC4(1980)'!$E40</f>
        <v>0.26945054945054947</v>
      </c>
      <c r="F32">
        <f>'[3]TC5(1990)'!$E40</f>
        <v>0.28976202011108398</v>
      </c>
      <c r="G32">
        <f>'[3]TC6(2000)'!$E40</f>
        <v>0.27281682509973898</v>
      </c>
      <c r="H32">
        <f>'[3]TC7(2010)'!$E40</f>
        <v>0.2368399053812027</v>
      </c>
      <c r="I32">
        <f>'[3]TC8(2018)'!$E40</f>
        <v>0.23178993165493011</v>
      </c>
      <c r="J32">
        <f>'[3]TC8(2018)'!$R40</f>
        <v>9.7572669748401439E-2</v>
      </c>
      <c r="K32">
        <v>0.25424175162710205</v>
      </c>
      <c r="L32">
        <v>0.25146310675897948</v>
      </c>
      <c r="M32">
        <v>0.24870243902439024</v>
      </c>
      <c r="N32">
        <v>0.24845244794597637</v>
      </c>
      <c r="O32">
        <f t="shared" si="0"/>
        <v>0.25071493633911202</v>
      </c>
    </row>
    <row r="33" spans="1:15">
      <c r="A33">
        <v>31</v>
      </c>
      <c r="B33">
        <f>'[3]TC1(1950)'!$E41</f>
        <v>0.18982713620378525</v>
      </c>
      <c r="C33">
        <f>'[3]TC2(1962)'!$E41</f>
        <v>0.23523489932885905</v>
      </c>
      <c r="D33">
        <f>'[3]TC3(1970)'!$E41</f>
        <v>0.26706740260124207</v>
      </c>
      <c r="E33">
        <f>'[3]TC4(1980)'!$E41</f>
        <v>0.26720430107526882</v>
      </c>
      <c r="F33">
        <f>'[3]TC5(1990)'!$E41</f>
        <v>0.29288730025291443</v>
      </c>
      <c r="G33">
        <f>'[3]TC6(2000)'!$E41</f>
        <v>0.27070570642998409</v>
      </c>
      <c r="H33">
        <f>'[3]TC7(2010)'!$E41</f>
        <v>0.23584520816802979</v>
      </c>
      <c r="I33">
        <f>'[3]TC8(2018)'!$E41</f>
        <v>0.23198258876800537</v>
      </c>
      <c r="J33">
        <f>'[3]TC8(2018)'!$R41</f>
        <v>9.2281357870239847E-2</v>
      </c>
      <c r="K33">
        <v>0.25088571532926696</v>
      </c>
      <c r="L33">
        <v>0.25118941421349983</v>
      </c>
      <c r="M33">
        <v>0.25272355878347708</v>
      </c>
      <c r="N33">
        <v>0.23958820776789894</v>
      </c>
      <c r="O33">
        <f t="shared" si="0"/>
        <v>0.24859672402353569</v>
      </c>
    </row>
    <row r="34" spans="1:15">
      <c r="A34">
        <v>32</v>
      </c>
      <c r="B34">
        <f>'[3]TC1(1950)'!$E42</f>
        <v>0.19530691042987267</v>
      </c>
      <c r="C34">
        <f>'[3]TC2(1962)'!$E42</f>
        <v>0.23986820428336078</v>
      </c>
      <c r="D34">
        <f>'[3]TC3(1970)'!$E42</f>
        <v>0.26876717805862427</v>
      </c>
      <c r="E34">
        <f>'[3]TC4(1980)'!$E42</f>
        <v>0.27064896755162243</v>
      </c>
      <c r="F34">
        <f>'[3]TC5(1990)'!$E42</f>
        <v>0.28991007804870605</v>
      </c>
      <c r="G34">
        <f>'[3]TC6(2000)'!$E42</f>
        <v>0.26865882352941178</v>
      </c>
      <c r="H34">
        <f>'[3]TC7(2010)'!$E42</f>
        <v>0.23917526006698608</v>
      </c>
      <c r="I34">
        <f>'[3]TC8(2018)'!$E42</f>
        <v>0.23691432178020477</v>
      </c>
      <c r="J34">
        <f>'[3]TC8(2018)'!$R42</f>
        <v>8.8153041562675657E-2</v>
      </c>
      <c r="K34">
        <v>0.25050490734507319</v>
      </c>
      <c r="L34">
        <v>0.24773326590326192</v>
      </c>
      <c r="M34">
        <v>0.25285325086517929</v>
      </c>
      <c r="N34">
        <v>0.24479679103912813</v>
      </c>
      <c r="O34">
        <f t="shared" si="0"/>
        <v>0.24897205378816062</v>
      </c>
    </row>
    <row r="35" spans="1:15">
      <c r="A35">
        <v>33</v>
      </c>
      <c r="B35">
        <f>'[3]TC1(1950)'!$E43</f>
        <v>0.1910121953289213</v>
      </c>
      <c r="C35">
        <f>'[3]TC2(1962)'!$E43</f>
        <v>0.23746360401164671</v>
      </c>
      <c r="D35">
        <f>'[3]TC3(1970)'!$E43</f>
        <v>0.26324537396430969</v>
      </c>
      <c r="E35">
        <f>'[3]TC4(1980)'!$E43</f>
        <v>0.27178059593772552</v>
      </c>
      <c r="F35">
        <f>'[3]TC5(1990)'!$E43</f>
        <v>0.28996354341506958</v>
      </c>
      <c r="G35">
        <f>'[3]TC6(2000)'!$E43</f>
        <v>0.26879103723770603</v>
      </c>
      <c r="H35">
        <f>'[3]TC7(2010)'!$E43</f>
        <v>0.23804557323455811</v>
      </c>
      <c r="I35">
        <f>'[3]TC8(2018)'!$E43</f>
        <v>0.23782096803188324</v>
      </c>
      <c r="J35">
        <f>'[3]TC8(2018)'!$R43</f>
        <v>0.10207135094380589</v>
      </c>
      <c r="K35">
        <v>0.25331222684882482</v>
      </c>
      <c r="L35">
        <v>0.25192260420690382</v>
      </c>
      <c r="M35">
        <v>0.25070704901013141</v>
      </c>
      <c r="N35">
        <v>0.24461198970209636</v>
      </c>
      <c r="O35">
        <f t="shared" si="0"/>
        <v>0.25013846744198909</v>
      </c>
    </row>
    <row r="36" spans="1:15">
      <c r="A36">
        <v>34</v>
      </c>
      <c r="B36">
        <f>'[3]TC1(1950)'!$E44</f>
        <v>0.18677777319896283</v>
      </c>
      <c r="C36">
        <f>'[3]TC2(1962)'!$E44</f>
        <v>0.22974261201143947</v>
      </c>
      <c r="D36">
        <f>'[3]TC3(1970)'!$E44</f>
        <v>0.26723787188529968</v>
      </c>
      <c r="E36">
        <f>'[3]TC4(1980)'!$E44</f>
        <v>0.26661272377869932</v>
      </c>
      <c r="F36">
        <f>'[3]TC5(1990)'!$E44</f>
        <v>0.2855510413646698</v>
      </c>
      <c r="G36">
        <f>'[3]TC6(2000)'!$E44</f>
        <v>0.26529602303401117</v>
      </c>
      <c r="H36">
        <f>'[3]TC7(2010)'!$E44</f>
        <v>0.23489378392696381</v>
      </c>
      <c r="I36">
        <f>'[3]TC8(2018)'!$E44</f>
        <v>0.23522409796714783</v>
      </c>
      <c r="J36">
        <f>'[3]TC8(2018)'!$R44</f>
        <v>0.1211830596543195</v>
      </c>
      <c r="K36">
        <v>0.25455093026368625</v>
      </c>
      <c r="L36">
        <v>0.25062425175303576</v>
      </c>
      <c r="M36">
        <v>0.25654614553188521</v>
      </c>
      <c r="N36">
        <v>0.24669099234456607</v>
      </c>
      <c r="O36">
        <f t="shared" si="0"/>
        <v>0.25210307997329334</v>
      </c>
    </row>
    <row r="37" spans="1:15">
      <c r="A37">
        <v>35</v>
      </c>
      <c r="B37">
        <f>'[3]TC1(1950)'!$E45</f>
        <v>0.19425038590846752</v>
      </c>
      <c r="C37">
        <f>'[3]TC2(1962)'!$E45</f>
        <v>0.23993759750390015</v>
      </c>
      <c r="D37">
        <f>'[3]TC3(1970)'!$E45</f>
        <v>0.2754611074924469</v>
      </c>
      <c r="E37">
        <f>'[3]TC4(1980)'!$E45</f>
        <v>0.27047146401985112</v>
      </c>
      <c r="F37">
        <f>'[3]TC5(1990)'!$E45</f>
        <v>0.2804236114025116</v>
      </c>
      <c r="G37">
        <f>'[3]TC6(2000)'!$E45</f>
        <v>0.2618556701030928</v>
      </c>
      <c r="H37">
        <f>'[3]TC7(2010)'!$E45</f>
        <v>0.23296348750591278</v>
      </c>
      <c r="I37">
        <f>'[3]TC8(2018)'!$E45</f>
        <v>0.23732845485210419</v>
      </c>
      <c r="J37">
        <f>'[3]TC8(2018)'!$R45</f>
        <v>0.11101552408731769</v>
      </c>
      <c r="K37">
        <v>0.25274582016100122</v>
      </c>
      <c r="L37">
        <v>0.25581317875941101</v>
      </c>
      <c r="M37">
        <v>0.24822719098836224</v>
      </c>
      <c r="N37">
        <v>0.25126258228553516</v>
      </c>
      <c r="O37">
        <f t="shared" si="0"/>
        <v>0.25201219304857742</v>
      </c>
    </row>
    <row r="38" spans="1:15">
      <c r="A38">
        <v>36</v>
      </c>
      <c r="B38">
        <f>'[3]TC1(1950)'!$E46</f>
        <v>0.18997022623462401</v>
      </c>
      <c r="C38">
        <f>'[3]TC2(1962)'!$E46</f>
        <v>0.23812442537542139</v>
      </c>
      <c r="D38">
        <f>'[3]TC3(1970)'!$E46</f>
        <v>0.27109619975090027</v>
      </c>
      <c r="E38">
        <f>'[3]TC4(1980)'!$E46</f>
        <v>0.27183331710641612</v>
      </c>
      <c r="F38">
        <f>'[3]TC5(1990)'!$E46</f>
        <v>0.28670015931129456</v>
      </c>
      <c r="G38">
        <f>'[3]TC6(2000)'!$E46</f>
        <v>0.25665661352865143</v>
      </c>
      <c r="H38">
        <f>'[3]TC7(2010)'!$E46</f>
        <v>0.2417311817407608</v>
      </c>
      <c r="I38">
        <f>'[3]TC8(2018)'!$E46</f>
        <v>0.23705706000328064</v>
      </c>
      <c r="J38">
        <f>'[3]TC8(2018)'!$R46</f>
        <v>0.11038910124879706</v>
      </c>
      <c r="K38">
        <v>0.26065568567710812</v>
      </c>
      <c r="L38">
        <v>0.25132944228274967</v>
      </c>
      <c r="M38">
        <v>0.25432245694072531</v>
      </c>
      <c r="N38">
        <v>0.24959288913013977</v>
      </c>
      <c r="O38">
        <f t="shared" si="0"/>
        <v>0.25397511850768073</v>
      </c>
    </row>
    <row r="39" spans="1:15">
      <c r="A39">
        <v>37</v>
      </c>
      <c r="B39">
        <f>'[3]TC1(1950)'!$E47</f>
        <v>0.18577974802245747</v>
      </c>
      <c r="C39">
        <f>'[3]TC2(1962)'!$E47</f>
        <v>0.23199758963543235</v>
      </c>
      <c r="D39">
        <f>'[3]TC3(1970)'!$E47</f>
        <v>0.26750728487968445</v>
      </c>
      <c r="E39">
        <f>'[3]TC4(1980)'!$E47</f>
        <v>0.27428134848629548</v>
      </c>
      <c r="F39">
        <f>'[3]TC5(1990)'!$E47</f>
        <v>0.27967807650566101</v>
      </c>
      <c r="G39">
        <f>'[3]TC6(2000)'!$E47</f>
        <v>0.2735143313440363</v>
      </c>
      <c r="H39">
        <f>'[3]TC7(2010)'!$E47</f>
        <v>0.24164319038391113</v>
      </c>
      <c r="I39">
        <f>'[3]TC8(2018)'!$E47</f>
        <v>0.23314639925956726</v>
      </c>
      <c r="J39">
        <f>'[3]TC8(2018)'!$R47</f>
        <v>0.1220695791048465</v>
      </c>
      <c r="K39">
        <v>0.26018197573656848</v>
      </c>
      <c r="L39">
        <v>0.25804615871008535</v>
      </c>
      <c r="M39">
        <v>0.25496517926231621</v>
      </c>
      <c r="N39">
        <v>0.24858607574003638</v>
      </c>
      <c r="O39">
        <f t="shared" si="0"/>
        <v>0.25544484736225159</v>
      </c>
    </row>
    <row r="40" spans="1:15">
      <c r="A40">
        <v>38</v>
      </c>
      <c r="B40">
        <f>'[3]TC1(1950)'!$E48</f>
        <v>0.18441687360374887</v>
      </c>
      <c r="C40">
        <f>'[3]TC2(1962)'!$E48</f>
        <v>0.22967359050445105</v>
      </c>
      <c r="D40">
        <f>'[3]TC3(1970)'!$E48</f>
        <v>0.26666668057441711</v>
      </c>
      <c r="E40">
        <f>'[3]TC4(1980)'!$E48</f>
        <v>0.27646617950159263</v>
      </c>
      <c r="F40">
        <f>'[3]TC5(1990)'!$E48</f>
        <v>0.27835947275161743</v>
      </c>
      <c r="G40">
        <f>'[3]TC6(2000)'!$E48</f>
        <v>0.27546828787380873</v>
      </c>
      <c r="H40">
        <f>'[3]TC7(2010)'!$E48</f>
        <v>0.23445446789264679</v>
      </c>
      <c r="I40">
        <f>'[3]TC8(2018)'!$E48</f>
        <v>0.23830421268939972</v>
      </c>
      <c r="J40">
        <f>'[3]TC8(2018)'!$R48</f>
        <v>0.13936865399564297</v>
      </c>
      <c r="K40">
        <v>0.2535130571135637</v>
      </c>
      <c r="L40">
        <v>0.25181874229346485</v>
      </c>
      <c r="M40">
        <v>0.25555450802928881</v>
      </c>
      <c r="N40">
        <v>0.25137017215810176</v>
      </c>
      <c r="O40">
        <f t="shared" si="0"/>
        <v>0.25306411989860478</v>
      </c>
    </row>
    <row r="41" spans="1:15">
      <c r="A41">
        <v>39</v>
      </c>
      <c r="B41">
        <f>'[3]TC1(1950)'!$E49</f>
        <v>0.19007782004536136</v>
      </c>
      <c r="C41">
        <f>'[3]TC2(1962)'!$E49</f>
        <v>0.23591240875912409</v>
      </c>
      <c r="D41">
        <f>'[3]TC3(1970)'!$E49</f>
        <v>0.26928865909576416</v>
      </c>
      <c r="E41">
        <f>'[3]TC4(1980)'!$E49</f>
        <v>0.27930495541049921</v>
      </c>
      <c r="F41">
        <f>'[3]TC5(1990)'!$E49</f>
        <v>0.29032623767852783</v>
      </c>
      <c r="G41">
        <f>'[3]TC6(2000)'!$E49</f>
        <v>0.27177840224809313</v>
      </c>
      <c r="H41">
        <f>'[3]TC7(2010)'!$E49</f>
        <v>0.23124711215496063</v>
      </c>
      <c r="I41">
        <f>'[3]TC8(2018)'!$E49</f>
        <v>0.23215411603450775</v>
      </c>
      <c r="J41">
        <f>'[3]TC8(2018)'!$R49</f>
        <v>0.13803584503741834</v>
      </c>
      <c r="K41">
        <v>0.26048000940042887</v>
      </c>
      <c r="L41">
        <v>0.2611727226279566</v>
      </c>
      <c r="M41">
        <v>0.25298402399461345</v>
      </c>
      <c r="N41">
        <v>0.25404505325332244</v>
      </c>
      <c r="O41">
        <f t="shared" si="0"/>
        <v>0.25717045231908037</v>
      </c>
    </row>
    <row r="42" spans="1:15">
      <c r="A42">
        <v>40</v>
      </c>
      <c r="B42">
        <f>'[3]TC1(1950)'!$E50</f>
        <v>0.19338629517235173</v>
      </c>
      <c r="C42">
        <f>'[3]TC2(1962)'!$E50</f>
        <v>0.23836875358989087</v>
      </c>
      <c r="D42">
        <f>'[3]TC3(1970)'!$E50</f>
        <v>0.26659250259399414</v>
      </c>
      <c r="E42">
        <f>'[3]TC4(1980)'!$E50</f>
        <v>0.28427037271004424</v>
      </c>
      <c r="F42">
        <f>'[3]TC5(1990)'!$E50</f>
        <v>0.28687706589698792</v>
      </c>
      <c r="G42">
        <f>'[3]TC6(2000)'!$E50</f>
        <v>0.27548101414632237</v>
      </c>
      <c r="H42">
        <f>'[3]TC7(2010)'!$E50</f>
        <v>0.23305167257785797</v>
      </c>
      <c r="I42">
        <f>'[3]TC8(2018)'!$E50</f>
        <v>0.24275884032249451</v>
      </c>
      <c r="J42">
        <f>'[3]TC8(2018)'!$R50</f>
        <v>0.10940375216867072</v>
      </c>
      <c r="K42">
        <v>0.25744839023274435</v>
      </c>
      <c r="L42">
        <v>0.25785482123510295</v>
      </c>
      <c r="M42">
        <v>0.25103629260728239</v>
      </c>
      <c r="N42">
        <v>0.25293685756240825</v>
      </c>
      <c r="O42">
        <f t="shared" si="0"/>
        <v>0.2548190904093845</v>
      </c>
    </row>
    <row r="43" spans="1:15">
      <c r="A43">
        <v>41</v>
      </c>
      <c r="B43">
        <f>'[3]TC1(1950)'!$E51</f>
        <v>0.18779721466429866</v>
      </c>
      <c r="C43">
        <f>'[3]TC2(1962)'!$E51</f>
        <v>0.2347457627118644</v>
      </c>
      <c r="D43">
        <f>'[3]TC3(1970)'!$E51</f>
        <v>0.26216068863868713</v>
      </c>
      <c r="E43">
        <f>'[3]TC4(1980)'!$E51</f>
        <v>0.27927608232789214</v>
      </c>
      <c r="F43">
        <f>'[3]TC5(1990)'!$E51</f>
        <v>0.27972027659416199</v>
      </c>
      <c r="G43">
        <f>'[3]TC6(2000)'!$E51</f>
        <v>0.2742288633657281</v>
      </c>
      <c r="H43">
        <f>'[3]TC7(2010)'!$E51</f>
        <v>0.23592992126941681</v>
      </c>
      <c r="I43">
        <f>'[3]TC8(2018)'!$E51</f>
        <v>0.23747146129608154</v>
      </c>
      <c r="J43">
        <f>'[3]TC8(2018)'!$R51</f>
        <v>0.11733642873539367</v>
      </c>
      <c r="K43">
        <v>0.26756922050483711</v>
      </c>
      <c r="L43">
        <v>0.26013090495162211</v>
      </c>
      <c r="M43">
        <v>0.26199347927340477</v>
      </c>
      <c r="N43">
        <v>0.25483120601216747</v>
      </c>
      <c r="O43">
        <f t="shared" si="0"/>
        <v>0.26113120268550788</v>
      </c>
    </row>
    <row r="44" spans="1:15">
      <c r="A44">
        <v>42</v>
      </c>
      <c r="B44">
        <f>'[3]TC1(1950)'!$E52</f>
        <v>0.19395584900955154</v>
      </c>
      <c r="C44">
        <f>'[3]TC2(1962)'!$E52</f>
        <v>0.24026696329254726</v>
      </c>
      <c r="D44">
        <f>'[3]TC3(1970)'!$E52</f>
        <v>0.26568663120269775</v>
      </c>
      <c r="E44">
        <f>'[3]TC4(1980)'!$E52</f>
        <v>0.27638804148871265</v>
      </c>
      <c r="F44">
        <f>'[3]TC5(1990)'!$E52</f>
        <v>0.2955487072467804</v>
      </c>
      <c r="G44">
        <f>'[3]TC6(2000)'!$E52</f>
        <v>0.27593329827987684</v>
      </c>
      <c r="H44">
        <f>'[3]TC7(2010)'!$E52</f>
        <v>0.23471054434776306</v>
      </c>
      <c r="I44">
        <f>'[3]TC8(2018)'!$E52</f>
        <v>0.24604037404060364</v>
      </c>
      <c r="J44">
        <f>'[3]TC8(2018)'!$R52</f>
        <v>0.10901413664052419</v>
      </c>
      <c r="K44">
        <v>0.25892156597494659</v>
      </c>
      <c r="L44">
        <v>0.26497383213801123</v>
      </c>
      <c r="M44">
        <v>0.26036899110214062</v>
      </c>
      <c r="N44">
        <v>0.25966127342567802</v>
      </c>
      <c r="O44">
        <f t="shared" si="0"/>
        <v>0.26098141566019412</v>
      </c>
    </row>
    <row r="45" spans="1:15">
      <c r="A45">
        <v>43</v>
      </c>
      <c r="B45">
        <f>'[3]TC1(1950)'!$E53</f>
        <v>0.18796006889342695</v>
      </c>
      <c r="C45">
        <f>'[3]TC2(1962)'!$E53</f>
        <v>0.23574561403508773</v>
      </c>
      <c r="D45">
        <f>'[3]TC3(1970)'!$E53</f>
        <v>0.26835307478904724</v>
      </c>
      <c r="E45">
        <f>'[3]TC4(1980)'!$E53</f>
        <v>0.27776826972445662</v>
      </c>
      <c r="F45">
        <f>'[3]TC5(1990)'!$E53</f>
        <v>0.29009103775024414</v>
      </c>
      <c r="G45">
        <f>'[3]TC6(2000)'!$E53</f>
        <v>0.28484848484848485</v>
      </c>
      <c r="H45">
        <f>'[3]TC7(2010)'!$E53</f>
        <v>0.24211858212947845</v>
      </c>
      <c r="I45">
        <f>'[3]TC8(2018)'!$E53</f>
        <v>0.23818431794643402</v>
      </c>
      <c r="J45">
        <f>'[3]TC8(2018)'!$R53</f>
        <v>0.11278547620037581</v>
      </c>
      <c r="K45">
        <v>0.26584748444256934</v>
      </c>
      <c r="L45">
        <v>0.26580257603636759</v>
      </c>
      <c r="M45">
        <v>0.2627808169725917</v>
      </c>
      <c r="N45">
        <v>0.26136008411719569</v>
      </c>
      <c r="O45">
        <f t="shared" si="0"/>
        <v>0.26394774039218105</v>
      </c>
    </row>
    <row r="46" spans="1:15">
      <c r="A46">
        <v>44</v>
      </c>
      <c r="B46">
        <f>'[3]TC1(1950)'!$E54</f>
        <v>0.18905527445449424</v>
      </c>
      <c r="C46">
        <f>'[3]TC2(1962)'!$E54</f>
        <v>0.23911279415742495</v>
      </c>
      <c r="D46">
        <f>'[3]TC3(1970)'!$E54</f>
        <v>0.26937142014503479</v>
      </c>
      <c r="E46">
        <f>'[3]TC4(1980)'!$E54</f>
        <v>0.28773227949213825</v>
      </c>
      <c r="F46">
        <f>'[3]TC5(1990)'!$E54</f>
        <v>0.29196855425834656</v>
      </c>
      <c r="G46">
        <f>'[3]TC6(2000)'!$E54</f>
        <v>0.28015801759741427</v>
      </c>
      <c r="H46">
        <f>'[3]TC7(2010)'!$E54</f>
        <v>0.24106985330581665</v>
      </c>
      <c r="I46">
        <f>'[3]TC8(2018)'!$E54</f>
        <v>0.23929223418235779</v>
      </c>
      <c r="J46">
        <f>'[3]TC8(2018)'!$R54</f>
        <v>0.11819206370811369</v>
      </c>
      <c r="K46">
        <v>0.26850706258377155</v>
      </c>
      <c r="L46">
        <v>0.26429193842253967</v>
      </c>
      <c r="M46">
        <v>0.26410534890035298</v>
      </c>
      <c r="N46">
        <v>0.2616933917771736</v>
      </c>
      <c r="O46">
        <f t="shared" si="0"/>
        <v>0.26464943542095948</v>
      </c>
    </row>
    <row r="47" spans="1:15">
      <c r="A47">
        <v>45</v>
      </c>
      <c r="B47">
        <f>'[3]TC1(1950)'!$E55</f>
        <v>0.19154243430361276</v>
      </c>
      <c r="C47">
        <f>'[3]TC2(1962)'!$E55</f>
        <v>0.23794297895017319</v>
      </c>
      <c r="D47">
        <f>'[3]TC3(1970)'!$E55</f>
        <v>0.26834705471992493</v>
      </c>
      <c r="E47">
        <f>'[3]TC4(1980)'!$E55</f>
        <v>0.28849176801522297</v>
      </c>
      <c r="F47">
        <f>'[3]TC5(1990)'!$E55</f>
        <v>0.29326730966567993</v>
      </c>
      <c r="G47">
        <f>'[3]TC6(2000)'!$E55</f>
        <v>0.28271661444213642</v>
      </c>
      <c r="H47">
        <f>'[3]TC7(2010)'!$E55</f>
        <v>0.23838046193122864</v>
      </c>
      <c r="I47">
        <f>'[3]TC8(2018)'!$E55</f>
        <v>0.24183037877082825</v>
      </c>
      <c r="J47">
        <f>'[3]TC8(2018)'!$R55</f>
        <v>0.12093117494439368</v>
      </c>
      <c r="K47">
        <v>0.26019187671543326</v>
      </c>
      <c r="L47">
        <v>0.26394838709677421</v>
      </c>
      <c r="M47">
        <v>0.26218897554246912</v>
      </c>
      <c r="N47">
        <v>0.25528455284552848</v>
      </c>
      <c r="O47">
        <f t="shared" si="0"/>
        <v>0.26040344805005128</v>
      </c>
    </row>
    <row r="48" spans="1:15">
      <c r="A48">
        <v>46</v>
      </c>
      <c r="B48">
        <f>'[3]TC1(1950)'!$E56</f>
        <v>0.19081331821674813</v>
      </c>
      <c r="C48">
        <f>'[3]TC2(1962)'!$E56</f>
        <v>0.23832020997375328</v>
      </c>
      <c r="D48">
        <f>'[3]TC3(1970)'!$E56</f>
        <v>0.26443767547607422</v>
      </c>
      <c r="E48">
        <f>'[3]TC4(1980)'!$E56</f>
        <v>0.28340113913751019</v>
      </c>
      <c r="F48">
        <f>'[3]TC5(1990)'!$E56</f>
        <v>0.2885642945766449</v>
      </c>
      <c r="G48">
        <f>'[3]TC6(2000)'!$E56</f>
        <v>0.28176395545288418</v>
      </c>
      <c r="H48">
        <f>'[3]TC7(2010)'!$E56</f>
        <v>0.23896448314189911</v>
      </c>
      <c r="I48">
        <f>'[3]TC8(2018)'!$E56</f>
        <v>0.24302104115486145</v>
      </c>
      <c r="J48">
        <f>'[3]TC8(2018)'!$R56</f>
        <v>0.12569507347123859</v>
      </c>
      <c r="K48">
        <v>0.26665353749199938</v>
      </c>
      <c r="L48">
        <v>0.2715965284085175</v>
      </c>
      <c r="M48">
        <v>0.26434606811466488</v>
      </c>
      <c r="N48">
        <v>0.2581558407196719</v>
      </c>
      <c r="O48">
        <f t="shared" si="0"/>
        <v>0.26518799368371343</v>
      </c>
    </row>
    <row r="49" spans="1:15">
      <c r="A49">
        <v>47</v>
      </c>
      <c r="B49">
        <f>'[3]TC1(1950)'!$E57</f>
        <v>0.19093732837105473</v>
      </c>
      <c r="C49">
        <f>'[3]TC2(1962)'!$E57</f>
        <v>0.24080787156913516</v>
      </c>
      <c r="D49">
        <f>'[3]TC3(1970)'!$E57</f>
        <v>0.2578125</v>
      </c>
      <c r="E49">
        <f>'[3]TC4(1980)'!$E57</f>
        <v>0.29042587255843738</v>
      </c>
      <c r="F49">
        <f>'[3]TC5(1990)'!$E57</f>
        <v>0.29438352584838867</v>
      </c>
      <c r="G49">
        <f>'[3]TC6(2000)'!$E57</f>
        <v>0.28299090602896598</v>
      </c>
      <c r="H49">
        <f>'[3]TC7(2010)'!$E57</f>
        <v>0.24277298152446747</v>
      </c>
      <c r="I49">
        <f>'[3]TC8(2018)'!$E57</f>
        <v>0.24270455539226532</v>
      </c>
      <c r="J49">
        <f>'[3]TC8(2018)'!$R57</f>
        <v>0.13311538040632911</v>
      </c>
      <c r="K49">
        <v>0.26251623142403696</v>
      </c>
      <c r="L49">
        <v>0.26649746192893403</v>
      </c>
      <c r="M49">
        <v>0.26506724643543333</v>
      </c>
      <c r="N49">
        <v>0.26114896252709818</v>
      </c>
      <c r="O49">
        <f t="shared" si="0"/>
        <v>0.26380747557887563</v>
      </c>
    </row>
    <row r="50" spans="1:15">
      <c r="A50">
        <v>48</v>
      </c>
      <c r="B50">
        <f>'[3]TC1(1950)'!$E58</f>
        <v>0.19688074059755276</v>
      </c>
      <c r="C50">
        <f>'[3]TC2(1962)'!$E58</f>
        <v>0.24547078336310282</v>
      </c>
      <c r="D50">
        <f>'[3]TC3(1970)'!$E58</f>
        <v>0.26873257756233215</v>
      </c>
      <c r="E50">
        <f>'[3]TC4(1980)'!$E58</f>
        <v>0.29243128298023158</v>
      </c>
      <c r="F50">
        <f>'[3]TC5(1990)'!$E58</f>
        <v>0.29149550199508667</v>
      </c>
      <c r="G50">
        <f>'[3]TC6(2000)'!$E58</f>
        <v>0.27894058129153854</v>
      </c>
      <c r="H50">
        <f>'[3]TC7(2010)'!$E58</f>
        <v>0.24503631889820099</v>
      </c>
      <c r="I50">
        <f>'[3]TC8(2018)'!$E58</f>
        <v>0.24670851230621338</v>
      </c>
      <c r="J50">
        <f>'[3]TC8(2018)'!$R58</f>
        <v>0.13892816465127264</v>
      </c>
      <c r="K50">
        <v>0.27220435282792949</v>
      </c>
      <c r="L50">
        <v>0.26467117778794519</v>
      </c>
      <c r="M50">
        <v>0.26414954746109648</v>
      </c>
      <c r="N50">
        <v>0.26516887892602575</v>
      </c>
      <c r="O50">
        <f t="shared" si="0"/>
        <v>0.26654848925074925</v>
      </c>
    </row>
    <row r="51" spans="1:15">
      <c r="A51">
        <v>49</v>
      </c>
      <c r="B51">
        <f>'[3]TC1(1950)'!$E59</f>
        <v>0.19487955567945237</v>
      </c>
      <c r="C51">
        <f>'[3]TC2(1962)'!$E59</f>
        <v>0.24396984924623116</v>
      </c>
      <c r="D51">
        <f>'[3]TC3(1970)'!$E59</f>
        <v>0.27485853433609009</v>
      </c>
      <c r="E51">
        <f>'[3]TC4(1980)'!$E59</f>
        <v>0.29345634982167779</v>
      </c>
      <c r="F51">
        <f>'[3]TC5(1990)'!$E59</f>
        <v>0.29175740480422974</v>
      </c>
      <c r="G51">
        <f>'[3]TC6(2000)'!$E59</f>
        <v>0.27948942236044966</v>
      </c>
      <c r="H51">
        <f>'[3]TC7(2010)'!$E59</f>
        <v>0.2397121787071228</v>
      </c>
      <c r="I51">
        <f>'[3]TC8(2018)'!$E59</f>
        <v>0.24111934006214142</v>
      </c>
      <c r="J51">
        <f>'[3]TC8(2018)'!$R59</f>
        <v>0.13502399399000828</v>
      </c>
      <c r="K51">
        <v>0.26534594371240988</v>
      </c>
      <c r="L51">
        <v>0.26373962326270489</v>
      </c>
      <c r="M51">
        <v>0.2596726369838247</v>
      </c>
      <c r="N51">
        <v>0.25912633053909878</v>
      </c>
      <c r="O51">
        <f t="shared" si="0"/>
        <v>0.26197113362450958</v>
      </c>
    </row>
    <row r="52" spans="1:15">
      <c r="A52">
        <v>50</v>
      </c>
      <c r="B52">
        <f>'[3]TC1(1950)'!$E60</f>
        <v>0.19087107582611421</v>
      </c>
      <c r="C52">
        <f>'[3]TC2(1962)'!$E60</f>
        <v>0.23991086902698688</v>
      </c>
      <c r="D52">
        <f>'[3]TC3(1970)'!$E60</f>
        <v>0.27174085378646851</v>
      </c>
      <c r="E52">
        <f>'[3]TC4(1980)'!$E60</f>
        <v>0.28801281073661733</v>
      </c>
      <c r="F52">
        <f>'[3]TC5(1990)'!$E60</f>
        <v>0.29246354103088379</v>
      </c>
      <c r="G52">
        <f>'[3]TC6(2000)'!$E60</f>
        <v>0.28690710521302942</v>
      </c>
      <c r="H52">
        <f>'[3]TC7(2010)'!$E60</f>
        <v>0.24306516349315643</v>
      </c>
      <c r="I52">
        <f>'[3]TC8(2018)'!$E60</f>
        <v>0.2479783296585083</v>
      </c>
      <c r="J52">
        <f>'[3]TC8(2018)'!$R60</f>
        <v>0.12123640049548286</v>
      </c>
      <c r="K52">
        <v>0.26912035167989951</v>
      </c>
      <c r="L52">
        <v>0.26624704233764446</v>
      </c>
      <c r="M52">
        <v>0.26181843864770693</v>
      </c>
      <c r="N52">
        <v>0.26254918898166812</v>
      </c>
      <c r="O52">
        <f t="shared" si="0"/>
        <v>0.26493375541172975</v>
      </c>
    </row>
    <row r="53" spans="1:15">
      <c r="A53">
        <v>51</v>
      </c>
      <c r="B53">
        <f>'[3]TC1(1950)'!$E61</f>
        <v>0.19407375235567875</v>
      </c>
      <c r="C53">
        <f>'[3]TC2(1962)'!$E61</f>
        <v>0.24444444444444444</v>
      </c>
      <c r="D53">
        <f>'[3]TC3(1970)'!$E61</f>
        <v>0.27071216702461243</v>
      </c>
      <c r="E53">
        <f>'[3]TC4(1980)'!$E61</f>
        <v>0.29783881134624041</v>
      </c>
      <c r="F53">
        <f>'[3]TC5(1990)'!$E61</f>
        <v>0.29562774300575256</v>
      </c>
      <c r="G53">
        <f>'[3]TC6(2000)'!$E61</f>
        <v>0.28759795994526682</v>
      </c>
      <c r="H53">
        <f>'[3]TC7(2010)'!$E61</f>
        <v>0.24653518199920654</v>
      </c>
      <c r="I53">
        <f>'[3]TC8(2018)'!$E61</f>
        <v>0.24755355715751648</v>
      </c>
      <c r="J53">
        <f>'[3]TC8(2018)'!$R61</f>
        <v>0.12361897221536063</v>
      </c>
      <c r="K53">
        <v>0.26000962674484751</v>
      </c>
      <c r="L53">
        <v>0.26759647509922191</v>
      </c>
      <c r="M53">
        <v>0.26477936962750714</v>
      </c>
      <c r="N53">
        <v>0.26745140338124607</v>
      </c>
      <c r="O53">
        <f t="shared" si="0"/>
        <v>0.26495921871320566</v>
      </c>
    </row>
    <row r="54" spans="1:15">
      <c r="A54">
        <v>52</v>
      </c>
      <c r="B54">
        <f>'[3]TC1(1950)'!$E62</f>
        <v>0.19817359748371222</v>
      </c>
      <c r="C54">
        <f>'[3]TC2(1962)'!$E62</f>
        <v>0.2462686567164179</v>
      </c>
      <c r="D54">
        <f>'[3]TC3(1970)'!$E62</f>
        <v>0.27251589298248291</v>
      </c>
      <c r="E54">
        <f>'[3]TC4(1980)'!$E62</f>
        <v>0.29602008417632725</v>
      </c>
      <c r="F54">
        <f>'[3]TC5(1990)'!$E62</f>
        <v>0.30084466934204102</v>
      </c>
      <c r="G54">
        <f>'[3]TC6(2000)'!$E62</f>
        <v>0.28912937148447054</v>
      </c>
      <c r="H54">
        <f>'[3]TC7(2010)'!$E62</f>
        <v>0.24969959259033203</v>
      </c>
      <c r="I54">
        <f>'[3]TC8(2018)'!$E62</f>
        <v>0.24819128215312958</v>
      </c>
      <c r="J54">
        <f>'[3]TC8(2018)'!$R62</f>
        <v>0.13886167637703786</v>
      </c>
      <c r="K54">
        <v>0.27016008537886871</v>
      </c>
      <c r="L54">
        <v>0.26622452776500977</v>
      </c>
      <c r="M54">
        <v>0.27193551998208887</v>
      </c>
      <c r="N54">
        <v>0.27199156330956692</v>
      </c>
      <c r="O54">
        <f t="shared" si="0"/>
        <v>0.27007792410888359</v>
      </c>
    </row>
    <row r="55" spans="1:15">
      <c r="A55">
        <v>53</v>
      </c>
      <c r="B55">
        <f>'[3]TC1(1950)'!$E63</f>
        <v>0.19718528138142011</v>
      </c>
      <c r="C55">
        <f>'[3]TC2(1962)'!$E63</f>
        <v>0.24555160142348753</v>
      </c>
      <c r="D55">
        <f>'[3]TC3(1970)'!$E63</f>
        <v>0.26911923289299011</v>
      </c>
      <c r="E55">
        <f>'[3]TC4(1980)'!$E63</f>
        <v>0.29693403080499853</v>
      </c>
      <c r="F55">
        <f>'[3]TC5(1990)'!$E63</f>
        <v>0.29307535290718079</v>
      </c>
      <c r="G55">
        <f>'[3]TC6(2000)'!$E63</f>
        <v>0.28457622042527703</v>
      </c>
      <c r="H55">
        <f>'[3]TC7(2010)'!$E63</f>
        <v>0.25553420186042786</v>
      </c>
      <c r="I55">
        <f>'[3]TC8(2018)'!$E63</f>
        <v>0.24970373511314392</v>
      </c>
      <c r="J55">
        <f>'[3]TC8(2018)'!$R63</f>
        <v>0.1265920353235202</v>
      </c>
      <c r="K55">
        <v>0.27582034753947887</v>
      </c>
      <c r="L55">
        <v>0.27223148979853717</v>
      </c>
      <c r="M55">
        <v>0.27096506005644649</v>
      </c>
      <c r="N55">
        <v>0.26580916954241923</v>
      </c>
      <c r="O55">
        <f t="shared" si="0"/>
        <v>0.27120651673422047</v>
      </c>
    </row>
    <row r="56" spans="1:15">
      <c r="A56">
        <v>54</v>
      </c>
      <c r="B56">
        <f>'[3]TC1(1950)'!$E64</f>
        <v>0.19481387111526843</v>
      </c>
      <c r="C56">
        <f>'[3]TC2(1962)'!$E64</f>
        <v>0.24432483032997893</v>
      </c>
      <c r="D56">
        <f>'[3]TC3(1970)'!$E64</f>
        <v>0.27384892106056213</v>
      </c>
      <c r="E56">
        <f>'[3]TC4(1980)'!$E64</f>
        <v>0.29809272090863631</v>
      </c>
      <c r="F56">
        <f>'[3]TC5(1990)'!$E64</f>
        <v>0.29909887909889221</v>
      </c>
      <c r="G56">
        <f>'[3]TC6(2000)'!$E64</f>
        <v>0.28747216688151883</v>
      </c>
      <c r="H56">
        <f>'[3]TC7(2010)'!$E64</f>
        <v>0.25101032853126526</v>
      </c>
      <c r="I56">
        <f>'[3]TC8(2018)'!$E64</f>
        <v>0.24990978837013245</v>
      </c>
      <c r="J56">
        <f>'[3]TC8(2018)'!$R64</f>
        <v>0.12152926061336489</v>
      </c>
      <c r="K56">
        <v>0.28123596881505369</v>
      </c>
      <c r="L56">
        <v>0.27551148487510985</v>
      </c>
      <c r="M56">
        <v>0.27803698313500558</v>
      </c>
      <c r="N56">
        <v>0.27347708776624913</v>
      </c>
      <c r="O56">
        <f t="shared" si="0"/>
        <v>0.27706538114785456</v>
      </c>
    </row>
    <row r="57" spans="1:15">
      <c r="A57">
        <v>55</v>
      </c>
      <c r="B57">
        <f>'[3]TC1(1950)'!$E65</f>
        <v>0.19694957243956979</v>
      </c>
      <c r="C57">
        <f>'[3]TC2(1962)'!$E65</f>
        <v>0.2480942480942481</v>
      </c>
      <c r="D57">
        <f>'[3]TC3(1970)'!$E65</f>
        <v>0.27226915955543518</v>
      </c>
      <c r="E57">
        <f>'[3]TC4(1980)'!$E65</f>
        <v>0.29620520028109626</v>
      </c>
      <c r="F57">
        <f>'[3]TC5(1990)'!$E65</f>
        <v>0.30388429760932922</v>
      </c>
      <c r="G57">
        <f>'[3]TC6(2000)'!$E65</f>
        <v>0.28923006152607672</v>
      </c>
      <c r="H57">
        <f>'[3]TC7(2010)'!$E65</f>
        <v>0.25585141777992249</v>
      </c>
      <c r="I57">
        <f>'[3]TC8(2018)'!$E65</f>
        <v>0.2571088969707489</v>
      </c>
      <c r="J57">
        <f>'[3]TC8(2018)'!$R65</f>
        <v>0.12532134815843943</v>
      </c>
      <c r="K57">
        <v>0.27832994052608467</v>
      </c>
      <c r="L57">
        <v>0.27563945411457058</v>
      </c>
      <c r="M57">
        <v>0.27191716347662376</v>
      </c>
      <c r="N57">
        <v>0.26964002231089373</v>
      </c>
      <c r="O57">
        <f t="shared" si="0"/>
        <v>0.27388164510704316</v>
      </c>
    </row>
    <row r="58" spans="1:15">
      <c r="A58">
        <v>56</v>
      </c>
      <c r="B58">
        <f>'[3]TC1(1950)'!$E66</f>
        <v>0.20084074245799519</v>
      </c>
      <c r="C58">
        <f>'[3]TC2(1962)'!$E66</f>
        <v>0.24954379562043796</v>
      </c>
      <c r="D58">
        <f>'[3]TC3(1970)'!$E66</f>
        <v>0.27884897589683533</v>
      </c>
      <c r="E58">
        <f>'[3]TC4(1980)'!$E66</f>
        <v>0.29521111187893029</v>
      </c>
      <c r="F58">
        <f>'[3]TC5(1990)'!$E66</f>
        <v>0.29957771301269531</v>
      </c>
      <c r="G58">
        <f>'[3]TC6(2000)'!$E66</f>
        <v>0.29195987000141305</v>
      </c>
      <c r="H58">
        <f>'[3]TC7(2010)'!$E66</f>
        <v>0.25502297282218933</v>
      </c>
      <c r="I58">
        <f>'[3]TC8(2018)'!$E66</f>
        <v>0.25719475746154785</v>
      </c>
      <c r="J58">
        <f>'[3]TC8(2018)'!$R66</f>
        <v>0.13515532269151187</v>
      </c>
      <c r="K58">
        <v>0.27651072124756337</v>
      </c>
      <c r="L58">
        <v>0.27514030637719944</v>
      </c>
      <c r="M58">
        <v>0.27059905949703539</v>
      </c>
      <c r="N58">
        <v>0.27587146540339991</v>
      </c>
      <c r="O58">
        <f t="shared" si="0"/>
        <v>0.27453038813129949</v>
      </c>
    </row>
    <row r="59" spans="1:15">
      <c r="A59">
        <v>57</v>
      </c>
      <c r="B59">
        <f>'[3]TC1(1950)'!$E67</f>
        <v>0.20161152479906352</v>
      </c>
      <c r="C59">
        <f>'[3]TC2(1962)'!$E67</f>
        <v>0.24791901012373455</v>
      </c>
      <c r="D59">
        <f>'[3]TC3(1970)'!$E67</f>
        <v>0.27461141347885132</v>
      </c>
      <c r="E59">
        <f>'[3]TC4(1980)'!$E67</f>
        <v>0.30310035354908893</v>
      </c>
      <c r="F59">
        <f>'[3]TC5(1990)'!$E67</f>
        <v>0.29829806089401245</v>
      </c>
      <c r="G59">
        <f>'[3]TC6(2000)'!$E67</f>
        <v>0.29570011636283039</v>
      </c>
      <c r="H59">
        <f>'[3]TC7(2010)'!$E67</f>
        <v>0.25757944583892822</v>
      </c>
      <c r="I59">
        <f>'[3]TC8(2018)'!$E67</f>
        <v>0.26033425331115723</v>
      </c>
      <c r="J59">
        <f>'[3]TC8(2018)'!$R67</f>
        <v>0.13323874455167259</v>
      </c>
      <c r="K59">
        <v>0.27560195062480952</v>
      </c>
      <c r="L59">
        <v>0.27857673218961271</v>
      </c>
      <c r="M59">
        <v>0.27622531382425841</v>
      </c>
      <c r="N59">
        <v>0.2755813476602551</v>
      </c>
      <c r="O59">
        <f t="shared" si="0"/>
        <v>0.27649633607473389</v>
      </c>
    </row>
    <row r="60" spans="1:15">
      <c r="A60">
        <v>58</v>
      </c>
      <c r="B60">
        <f>'[3]TC1(1950)'!$E68</f>
        <v>0.19934529027822198</v>
      </c>
      <c r="C60">
        <f>'[3]TC2(1962)'!$E68</f>
        <v>0.24916796094963389</v>
      </c>
      <c r="D60">
        <f>'[3]TC3(1970)'!$E68</f>
        <v>0.27591097354888916</v>
      </c>
      <c r="E60">
        <f>'[3]TC4(1980)'!$E68</f>
        <v>0.30236757624398075</v>
      </c>
      <c r="F60">
        <f>'[3]TC5(1990)'!$E68</f>
        <v>0.29594990611076355</v>
      </c>
      <c r="G60">
        <f>'[3]TC6(2000)'!$E68</f>
        <v>0.29815081326200887</v>
      </c>
      <c r="H60">
        <f>'[3]TC7(2010)'!$E68</f>
        <v>0.25835418701171875</v>
      </c>
      <c r="I60">
        <f>'[3]TC8(2018)'!$E68</f>
        <v>0.2578970193862915</v>
      </c>
      <c r="J60">
        <f>'[3]TC8(2018)'!$R68</f>
        <v>0.13443587648503189</v>
      </c>
      <c r="K60">
        <v>0.281605450788391</v>
      </c>
      <c r="L60">
        <v>0.28416983984232985</v>
      </c>
      <c r="M60">
        <v>0.28522256121411249</v>
      </c>
      <c r="N60">
        <v>0.27587246097281659</v>
      </c>
      <c r="O60">
        <f t="shared" si="0"/>
        <v>0.28171757820441246</v>
      </c>
    </row>
    <row r="61" spans="1:15">
      <c r="A61">
        <v>59</v>
      </c>
      <c r="B61">
        <f>'[3]TC1(1950)'!$E69</f>
        <v>0.19912697789246528</v>
      </c>
      <c r="C61">
        <f>'[3]TC2(1962)'!$E69</f>
        <v>0.24956217162872155</v>
      </c>
      <c r="D61">
        <f>'[3]TC3(1970)'!$E69</f>
        <v>0.27089738845825195</v>
      </c>
      <c r="E61">
        <f>'[3]TC4(1980)'!$E69</f>
        <v>0.30076325832346362</v>
      </c>
      <c r="F61">
        <f>'[3]TC5(1990)'!$E69</f>
        <v>0.29865938425064087</v>
      </c>
      <c r="G61">
        <f>'[3]TC6(2000)'!$E69</f>
        <v>0.29645416522364598</v>
      </c>
      <c r="H61">
        <f>'[3]TC7(2010)'!$E69</f>
        <v>0.2584385871887207</v>
      </c>
      <c r="I61">
        <f>'[3]TC8(2018)'!$E69</f>
        <v>0.25964632630348206</v>
      </c>
      <c r="J61">
        <f>'[3]TC8(2018)'!$R69</f>
        <v>0.13849103488998871</v>
      </c>
      <c r="K61">
        <v>0.27584576209530737</v>
      </c>
      <c r="L61">
        <v>0.278529329216952</v>
      </c>
      <c r="M61">
        <v>0.28033880805338329</v>
      </c>
      <c r="N61">
        <v>0.2740922955820132</v>
      </c>
      <c r="O61">
        <f t="shared" si="0"/>
        <v>0.27720154873691394</v>
      </c>
    </row>
    <row r="62" spans="1:15">
      <c r="A62">
        <v>60</v>
      </c>
      <c r="B62">
        <f>'[3]TC1(1950)'!$E70</f>
        <v>0.20264798917332244</v>
      </c>
      <c r="C62">
        <f>'[3]TC2(1962)'!$E70</f>
        <v>0.25097108329736728</v>
      </c>
      <c r="D62">
        <f>'[3]TC3(1970)'!$E70</f>
        <v>0.2776477038860321</v>
      </c>
      <c r="E62">
        <f>'[3]TC4(1980)'!$E70</f>
        <v>0.30066122131466355</v>
      </c>
      <c r="F62">
        <f>'[3]TC5(1990)'!$E70</f>
        <v>0.3021843433380127</v>
      </c>
      <c r="G62">
        <f>'[3]TC6(2000)'!$E70</f>
        <v>0.29983026504765636</v>
      </c>
      <c r="H62">
        <f>'[3]TC7(2010)'!$E70</f>
        <v>0.25634616613388062</v>
      </c>
      <c r="I62">
        <f>'[3]TC8(2018)'!$E70</f>
        <v>0.25998905301094055</v>
      </c>
      <c r="J62">
        <f>'[3]TC8(2018)'!$R70</f>
        <v>0.12346345874821728</v>
      </c>
      <c r="K62">
        <v>0.27903584452548252</v>
      </c>
      <c r="L62">
        <v>0.27938216024303647</v>
      </c>
      <c r="M62">
        <v>0.28185935102361614</v>
      </c>
      <c r="N62">
        <v>0.27959843064851142</v>
      </c>
      <c r="O62">
        <f t="shared" si="0"/>
        <v>0.27996894661016164</v>
      </c>
    </row>
    <row r="63" spans="1:15">
      <c r="A63">
        <v>61</v>
      </c>
      <c r="B63">
        <f>'[3]TC1(1950)'!$E71</f>
        <v>0.19725165996907335</v>
      </c>
      <c r="C63">
        <f>'[3]TC2(1962)'!$E71</f>
        <v>0.24686636923730615</v>
      </c>
      <c r="D63">
        <f>'[3]TC3(1970)'!$E71</f>
        <v>0.26844179630279541</v>
      </c>
      <c r="E63">
        <f>'[3]TC4(1980)'!$E71</f>
        <v>0.3020687013152854</v>
      </c>
      <c r="F63">
        <f>'[3]TC5(1990)'!$E71</f>
        <v>0.29542091488838196</v>
      </c>
      <c r="G63">
        <f>'[3]TC6(2000)'!$E71</f>
        <v>0.29543412981546596</v>
      </c>
      <c r="H63">
        <f>'[3]TC7(2010)'!$E71</f>
        <v>0.25594034790992737</v>
      </c>
      <c r="I63">
        <f>'[3]TC8(2018)'!$E71</f>
        <v>0.25983831286430359</v>
      </c>
      <c r="J63">
        <f>'[3]TC8(2018)'!$R71</f>
        <v>0.12397442434476448</v>
      </c>
      <c r="K63">
        <v>0.27629955334642592</v>
      </c>
      <c r="L63">
        <v>0.27945435692065651</v>
      </c>
      <c r="M63">
        <v>0.28050898586759787</v>
      </c>
      <c r="N63">
        <v>0.27558655436907803</v>
      </c>
      <c r="O63">
        <f t="shared" si="0"/>
        <v>0.2779623626259396</v>
      </c>
    </row>
    <row r="64" spans="1:15">
      <c r="A64">
        <v>62</v>
      </c>
      <c r="B64">
        <f>'[3]TC1(1950)'!$E72</f>
        <v>0.19926781794019496</v>
      </c>
      <c r="C64">
        <f>'[3]TC2(1962)'!$E72</f>
        <v>0.25047120418848168</v>
      </c>
      <c r="D64">
        <f>'[3]TC3(1970)'!$E72</f>
        <v>0.26489531993865967</v>
      </c>
      <c r="E64">
        <f>'[3]TC4(1980)'!$E72</f>
        <v>0.30395977372721561</v>
      </c>
      <c r="F64">
        <f>'[3]TC5(1990)'!$E72</f>
        <v>0.30292144417762756</v>
      </c>
      <c r="G64">
        <f>'[3]TC6(2000)'!$E72</f>
        <v>0.29941787524464297</v>
      </c>
      <c r="H64">
        <f>'[3]TC7(2010)'!$E72</f>
        <v>0.26031923294067383</v>
      </c>
      <c r="I64">
        <f>'[3]TC8(2018)'!$E72</f>
        <v>0.25506946444511414</v>
      </c>
      <c r="J64">
        <f>'[3]TC8(2018)'!$R72</f>
        <v>0.12294792482940488</v>
      </c>
      <c r="K64">
        <v>0.27546689303904925</v>
      </c>
      <c r="L64">
        <v>0.28096586935235696</v>
      </c>
      <c r="M64">
        <v>0.28105263157894739</v>
      </c>
      <c r="N64">
        <v>0.27209797657082002</v>
      </c>
      <c r="O64">
        <f t="shared" si="0"/>
        <v>0.27739584263529343</v>
      </c>
    </row>
    <row r="65" spans="1:15">
      <c r="A65">
        <v>63</v>
      </c>
      <c r="B65">
        <f>'[3]TC1(1950)'!$E73</f>
        <v>0.20253560905343035</v>
      </c>
      <c r="C65">
        <f>'[3]TC2(1962)'!$E73</f>
        <v>0.25196037969459351</v>
      </c>
      <c r="D65">
        <f>'[3]TC3(1970)'!$E73</f>
        <v>0.27081680297851562</v>
      </c>
      <c r="E65">
        <f>'[3]TC4(1980)'!$E73</f>
        <v>0.30192759174595329</v>
      </c>
      <c r="F65">
        <f>'[3]TC5(1990)'!$E73</f>
        <v>0.30157089233398438</v>
      </c>
      <c r="G65">
        <f>'[3]TC6(2000)'!$E73</f>
        <v>0.30140422497110397</v>
      </c>
      <c r="H65">
        <f>'[3]TC7(2010)'!$E73</f>
        <v>0.25707536935806274</v>
      </c>
      <c r="I65">
        <f>'[3]TC8(2018)'!$E73</f>
        <v>0.25963911414146423</v>
      </c>
      <c r="J65">
        <f>'[3]TC8(2018)'!$R73</f>
        <v>0.12569063902667171</v>
      </c>
      <c r="K65">
        <v>0.28379565916665284</v>
      </c>
      <c r="L65">
        <v>0.27997268226054295</v>
      </c>
      <c r="M65">
        <v>0.27722806712459785</v>
      </c>
      <c r="N65">
        <v>0.2759783349474515</v>
      </c>
      <c r="O65">
        <f t="shared" si="0"/>
        <v>0.2792436858748113</v>
      </c>
    </row>
    <row r="66" spans="1:15">
      <c r="A66">
        <v>64</v>
      </c>
      <c r="B66">
        <f>'[3]TC1(1950)'!$E74</f>
        <v>0.19577888718755945</v>
      </c>
      <c r="C66">
        <f>'[3]TC2(1962)'!$E74</f>
        <v>0.2448689290794554</v>
      </c>
      <c r="D66">
        <f>'[3]TC3(1970)'!$E74</f>
        <v>0.2793121337890625</v>
      </c>
      <c r="E66">
        <f>'[3]TC4(1980)'!$E74</f>
        <v>0.29572078907435506</v>
      </c>
      <c r="F66">
        <f>'[3]TC5(1990)'!$E74</f>
        <v>0.3008914589881897</v>
      </c>
      <c r="G66">
        <f>'[3]TC6(2000)'!$E74</f>
        <v>0.29513191942153755</v>
      </c>
      <c r="H66">
        <f>'[3]TC7(2010)'!$E74</f>
        <v>0.25784361362457275</v>
      </c>
      <c r="I66">
        <f>'[3]TC8(2018)'!$E74</f>
        <v>0.26215192675590515</v>
      </c>
      <c r="J66">
        <f>'[3]TC8(2018)'!$R74</f>
        <v>0.11954917849480684</v>
      </c>
      <c r="K66">
        <v>0.28465768089144078</v>
      </c>
      <c r="L66">
        <v>0.28493173493173496</v>
      </c>
      <c r="M66">
        <v>0.28130952380952379</v>
      </c>
      <c r="N66">
        <v>0.28026504925849316</v>
      </c>
      <c r="O66">
        <f t="shared" si="0"/>
        <v>0.28279099722279821</v>
      </c>
    </row>
    <row r="67" spans="1:15">
      <c r="A67">
        <v>65</v>
      </c>
      <c r="B67">
        <f>'[3]TC1(1950)'!$E75</f>
        <v>0.19527543572974557</v>
      </c>
      <c r="C67">
        <f>'[3]TC2(1962)'!$E75</f>
        <v>0.24444444444444444</v>
      </c>
      <c r="D67">
        <f>'[3]TC3(1970)'!$E75</f>
        <v>0.27453497052192688</v>
      </c>
      <c r="E67">
        <f>'[3]TC4(1980)'!$E75</f>
        <v>0.29942155167272944</v>
      </c>
      <c r="F67">
        <f>'[3]TC5(1990)'!$E75</f>
        <v>0.30101218819618225</v>
      </c>
      <c r="G67">
        <f>'[3]TC6(2000)'!$E75</f>
        <v>0.2975936715456397</v>
      </c>
      <c r="H67">
        <f>'[3]TC7(2010)'!$E75</f>
        <v>0.26332294940948486</v>
      </c>
      <c r="I67">
        <f>'[3]TC8(2018)'!$E75</f>
        <v>0.26039290428161621</v>
      </c>
      <c r="J67">
        <f>'[3]TC8(2018)'!$R75</f>
        <v>0.11693496107276591</v>
      </c>
      <c r="K67">
        <v>0.28153892509951312</v>
      </c>
      <c r="L67">
        <v>0.28563521521130431</v>
      </c>
      <c r="M67">
        <v>0.28579027860895007</v>
      </c>
      <c r="N67">
        <v>0.28310869825829321</v>
      </c>
      <c r="O67">
        <f t="shared" ref="O67:O129" si="1">AVERAGE(K67:N67)</f>
        <v>0.28401827929451517</v>
      </c>
    </row>
    <row r="68" spans="1:15">
      <c r="A68">
        <v>66</v>
      </c>
      <c r="B68">
        <f>'[3]TC1(1950)'!$E76</f>
        <v>0.19789965119099034</v>
      </c>
      <c r="C68">
        <f>'[3]TC2(1962)'!$E76</f>
        <v>0.24827313992500494</v>
      </c>
      <c r="D68">
        <f>'[3]TC3(1970)'!$E76</f>
        <v>0.28270202875137329</v>
      </c>
      <c r="E68">
        <f>'[3]TC4(1980)'!$E76</f>
        <v>0.30151754848538115</v>
      </c>
      <c r="F68">
        <f>'[3]TC5(1990)'!$E76</f>
        <v>0.30833753943443298</v>
      </c>
      <c r="G68">
        <f>'[3]TC6(2000)'!$E76</f>
        <v>0.29564029543191866</v>
      </c>
      <c r="H68">
        <f>'[3]TC7(2010)'!$E76</f>
        <v>0.26574468612670898</v>
      </c>
      <c r="I68">
        <f>'[3]TC8(2018)'!$E76</f>
        <v>0.26284241676330566</v>
      </c>
      <c r="J68">
        <f>'[3]TC8(2018)'!$R76</f>
        <v>0.11601697387467101</v>
      </c>
      <c r="K68">
        <v>0.28352817141616793</v>
      </c>
      <c r="L68">
        <v>0.28848020109136613</v>
      </c>
      <c r="M68">
        <v>0.28858012137383465</v>
      </c>
      <c r="N68">
        <v>0.28147590361445785</v>
      </c>
      <c r="O68">
        <f t="shared" si="1"/>
        <v>0.28551609937395661</v>
      </c>
    </row>
    <row r="69" spans="1:15">
      <c r="A69">
        <v>67</v>
      </c>
      <c r="B69">
        <f>'[3]TC1(1950)'!$E77</f>
        <v>0.19556311306335467</v>
      </c>
      <c r="C69">
        <f>'[3]TC2(1962)'!$E77</f>
        <v>0.244751166407465</v>
      </c>
      <c r="D69">
        <f>'[3]TC3(1970)'!$E77</f>
        <v>0.2678949236869812</v>
      </c>
      <c r="E69">
        <f>'[3]TC4(1980)'!$E77</f>
        <v>0.30707163852227537</v>
      </c>
      <c r="F69">
        <f>'[3]TC5(1990)'!$E77</f>
        <v>0.31117653846740723</v>
      </c>
      <c r="G69">
        <f>'[3]TC6(2000)'!$E77</f>
        <v>0.30152905198776758</v>
      </c>
      <c r="H69">
        <f>'[3]TC7(2010)'!$E77</f>
        <v>0.26445254683494568</v>
      </c>
      <c r="I69">
        <f>'[3]TC8(2018)'!$E77</f>
        <v>0.26382696628570557</v>
      </c>
      <c r="J69">
        <f>'[3]TC8(2018)'!$R77</f>
        <v>0.12305267721874592</v>
      </c>
      <c r="K69">
        <v>0.29084952450288937</v>
      </c>
      <c r="L69">
        <v>0.2930726586642235</v>
      </c>
      <c r="M69">
        <v>0.28626846213771284</v>
      </c>
      <c r="N69">
        <v>0.28480526066118134</v>
      </c>
      <c r="O69">
        <f t="shared" si="1"/>
        <v>0.28874897649150177</v>
      </c>
    </row>
    <row r="70" spans="1:15">
      <c r="A70">
        <v>68</v>
      </c>
      <c r="B70">
        <f>'[3]TC1(1950)'!$E78</f>
        <v>0.1959654628629304</v>
      </c>
      <c r="C70">
        <f>'[3]TC2(1962)'!$E78</f>
        <v>0.24578866768759572</v>
      </c>
      <c r="D70">
        <f>'[3]TC3(1970)'!$E78</f>
        <v>0.26945227384567261</v>
      </c>
      <c r="E70">
        <f>'[3]TC4(1980)'!$E78</f>
        <v>0.30846363018354861</v>
      </c>
      <c r="F70">
        <f>'[3]TC5(1990)'!$E78</f>
        <v>0.30736494064331055</v>
      </c>
      <c r="G70">
        <f>'[3]TC6(2000)'!$E78</f>
        <v>0.30329811504640397</v>
      </c>
      <c r="H70">
        <f>'[3]TC7(2010)'!$E78</f>
        <v>0.27051445841789246</v>
      </c>
      <c r="I70">
        <f>'[3]TC8(2018)'!$E78</f>
        <v>0.26607397198677063</v>
      </c>
      <c r="J70">
        <f>'[3]TC8(2018)'!$R78</f>
        <v>0.12370255867477989</v>
      </c>
      <c r="K70">
        <v>0.28934581654420477</v>
      </c>
      <c r="L70">
        <v>0.28683404590800204</v>
      </c>
      <c r="M70">
        <v>0.28684856583486124</v>
      </c>
      <c r="N70">
        <v>0.2875134019298779</v>
      </c>
      <c r="O70">
        <f t="shared" si="1"/>
        <v>0.28763545755423647</v>
      </c>
    </row>
    <row r="71" spans="1:15">
      <c r="A71">
        <v>69</v>
      </c>
      <c r="B71">
        <f>'[3]TC1(1950)'!$E79</f>
        <v>0.1976533685233568</v>
      </c>
      <c r="C71">
        <f>'[3]TC2(1962)'!$E79</f>
        <v>0.24745954083552879</v>
      </c>
      <c r="D71">
        <f>'[3]TC3(1970)'!$E79</f>
        <v>0.27061232924461365</v>
      </c>
      <c r="E71">
        <f>'[3]TC4(1980)'!$E79</f>
        <v>0.30714405033687847</v>
      </c>
      <c r="F71">
        <f>'[3]TC5(1990)'!$E79</f>
        <v>0.31346184015274048</v>
      </c>
      <c r="G71">
        <f>'[3]TC6(2000)'!$E79</f>
        <v>0.31551314728884822</v>
      </c>
      <c r="H71">
        <f>'[3]TC7(2010)'!$E79</f>
        <v>0.26797351241111755</v>
      </c>
      <c r="I71">
        <f>'[3]TC8(2018)'!$E79</f>
        <v>0.2733822762966156</v>
      </c>
      <c r="J71">
        <f>'[3]TC8(2018)'!$R79</f>
        <v>0.12254523069020355</v>
      </c>
      <c r="K71">
        <v>0.29290163696943355</v>
      </c>
      <c r="L71">
        <v>0.28968142300685734</v>
      </c>
      <c r="M71">
        <v>0.28531536453590722</v>
      </c>
      <c r="N71">
        <v>0.28570758184861328</v>
      </c>
      <c r="O71">
        <f t="shared" si="1"/>
        <v>0.28840150159020284</v>
      </c>
    </row>
    <row r="72" spans="1:15">
      <c r="A72">
        <v>70</v>
      </c>
      <c r="B72">
        <f>'[3]TC1(1950)'!$E80</f>
        <v>0.19856401701701032</v>
      </c>
      <c r="C72">
        <f>'[3]TC2(1962)'!$E80</f>
        <v>0.24888888888888888</v>
      </c>
      <c r="D72">
        <f>'[3]TC3(1970)'!$E80</f>
        <v>0.27241420745849609</v>
      </c>
      <c r="E72">
        <f>'[3]TC4(1980)'!$E80</f>
        <v>0.30919143811244321</v>
      </c>
      <c r="F72">
        <f>'[3]TC5(1990)'!$E80</f>
        <v>0.30998310446739197</v>
      </c>
      <c r="G72">
        <f>'[3]TC6(2000)'!$E80</f>
        <v>0.31240487878073353</v>
      </c>
      <c r="H72">
        <f>'[3]TC7(2010)'!$E80</f>
        <v>0.26949009299278259</v>
      </c>
      <c r="I72">
        <f>'[3]TC8(2018)'!$E80</f>
        <v>0.27096450328826904</v>
      </c>
      <c r="J72">
        <f>'[3]TC8(2018)'!$R80</f>
        <v>0.12264807125944008</v>
      </c>
      <c r="K72">
        <v>0.29293843217643317</v>
      </c>
      <c r="L72">
        <v>0.28813167105377341</v>
      </c>
      <c r="M72">
        <v>0.28788776628840629</v>
      </c>
      <c r="N72">
        <v>0.28733877737922614</v>
      </c>
      <c r="O72">
        <f t="shared" si="1"/>
        <v>0.28907416172445977</v>
      </c>
    </row>
    <row r="73" spans="1:15">
      <c r="A73">
        <v>71</v>
      </c>
      <c r="B73">
        <f>'[3]TC1(1950)'!$E81</f>
        <v>0.19879592822948874</v>
      </c>
      <c r="C73">
        <f>'[3]TC2(1962)'!$E81</f>
        <v>0.24854333576110707</v>
      </c>
      <c r="D73">
        <f>'[3]TC3(1970)'!$E81</f>
        <v>0.27105754613876343</v>
      </c>
      <c r="E73">
        <f>'[3]TC4(1980)'!$E81</f>
        <v>0.30757632868450813</v>
      </c>
      <c r="F73">
        <f>'[3]TC5(1990)'!$E81</f>
        <v>0.31900632381439209</v>
      </c>
      <c r="G73">
        <f>'[3]TC6(2000)'!$E81</f>
        <v>0.30216368767638757</v>
      </c>
      <c r="H73">
        <f>'[3]TC7(2010)'!$E81</f>
        <v>0.27406105399131775</v>
      </c>
      <c r="I73">
        <f>'[3]TC8(2018)'!$E81</f>
        <v>0.27289795875549316</v>
      </c>
      <c r="J73">
        <f>'[3]TC8(2018)'!$R81</f>
        <v>0.11823418822112847</v>
      </c>
      <c r="K73">
        <v>0.29430109010625088</v>
      </c>
      <c r="L73">
        <v>0.29045965328364109</v>
      </c>
      <c r="M73">
        <v>0.28748535304584316</v>
      </c>
      <c r="N73">
        <v>0.28605278452528204</v>
      </c>
      <c r="O73">
        <f t="shared" si="1"/>
        <v>0.28957472024025432</v>
      </c>
    </row>
    <row r="74" spans="1:15">
      <c r="A74">
        <v>72</v>
      </c>
      <c r="B74">
        <f>'[3]TC1(1950)'!$E82</f>
        <v>0.1958215121766384</v>
      </c>
      <c r="C74">
        <f>'[3]TC2(1962)'!$E82</f>
        <v>0.24502955400322407</v>
      </c>
      <c r="D74">
        <f>'[3]TC3(1970)'!$E82</f>
        <v>0.26780790090560913</v>
      </c>
      <c r="E74">
        <f>'[3]TC4(1980)'!$E82</f>
        <v>0.30833112933086487</v>
      </c>
      <c r="F74">
        <f>'[3]TC5(1990)'!$E82</f>
        <v>0.30817458033561707</v>
      </c>
      <c r="G74">
        <f>'[3]TC6(2000)'!$E82</f>
        <v>0.31381421346819272</v>
      </c>
      <c r="H74">
        <f>'[3]TC7(2010)'!$E82</f>
        <v>0.27278068661689758</v>
      </c>
      <c r="I74">
        <f>'[3]TC8(2018)'!$E82</f>
        <v>0.27027231454849243</v>
      </c>
      <c r="J74">
        <f>'[3]TC8(2018)'!$R82</f>
        <v>0.11842834858375978</v>
      </c>
      <c r="K74">
        <v>0.29506827914994477</v>
      </c>
      <c r="L74">
        <v>0.28950015848297339</v>
      </c>
      <c r="M74">
        <v>0.28901595369193844</v>
      </c>
      <c r="N74">
        <v>0.28788518362178134</v>
      </c>
      <c r="O74">
        <f t="shared" si="1"/>
        <v>0.29036739373665948</v>
      </c>
    </row>
    <row r="75" spans="1:15">
      <c r="A75">
        <v>73</v>
      </c>
      <c r="B75">
        <f>'[3]TC1(1950)'!$E83</f>
        <v>0.20133661880792747</v>
      </c>
      <c r="C75">
        <f>'[3]TC2(1962)'!$E83</f>
        <v>0.2492508372994888</v>
      </c>
      <c r="D75">
        <f>'[3]TC3(1970)'!$E83</f>
        <v>0.26465946435928345</v>
      </c>
      <c r="E75">
        <f>'[3]TC4(1980)'!$E83</f>
        <v>0.31262327416173569</v>
      </c>
      <c r="F75">
        <f>'[3]TC5(1990)'!$E83</f>
        <v>0.31915897130966187</v>
      </c>
      <c r="G75">
        <f>'[3]TC6(2000)'!$E83</f>
        <v>0.3164642914203547</v>
      </c>
      <c r="H75">
        <f>'[3]TC7(2010)'!$E83</f>
        <v>0.27103802561759949</v>
      </c>
      <c r="I75">
        <f>'[3]TC8(2018)'!$E83</f>
        <v>0.27277889847755432</v>
      </c>
      <c r="J75">
        <f>'[3]TC8(2018)'!$R83</f>
        <v>0.116135275999925</v>
      </c>
      <c r="K75">
        <v>0.29197339362709013</v>
      </c>
      <c r="L75">
        <v>0.29142057608739524</v>
      </c>
      <c r="M75">
        <v>0.28613947335786039</v>
      </c>
      <c r="N75">
        <v>0.28930880159124811</v>
      </c>
      <c r="O75">
        <f t="shared" si="1"/>
        <v>0.28971056116589849</v>
      </c>
    </row>
    <row r="76" spans="1:15">
      <c r="A76">
        <v>74</v>
      </c>
      <c r="B76">
        <f>'[3]TC1(1950)'!$E84</f>
        <v>0.20341931755672096</v>
      </c>
      <c r="C76">
        <f>'[3]TC2(1962)'!$E84</f>
        <v>0.25</v>
      </c>
      <c r="D76">
        <f>'[3]TC3(1970)'!$E84</f>
        <v>0.2740757167339325</v>
      </c>
      <c r="E76">
        <f>'[3]TC4(1980)'!$E84</f>
        <v>0.3073434235336085</v>
      </c>
      <c r="F76">
        <f>'[3]TC5(1990)'!$E84</f>
        <v>0.31680965423583984</v>
      </c>
      <c r="G76">
        <f>'[3]TC6(2000)'!$E84</f>
        <v>0.3112898188632105</v>
      </c>
      <c r="H76">
        <f>'[3]TC7(2010)'!$E84</f>
        <v>0.2732672393321991</v>
      </c>
      <c r="I76">
        <f>'[3]TC8(2018)'!$E84</f>
        <v>0.27632370591163635</v>
      </c>
      <c r="J76">
        <f>'[3]TC8(2018)'!$R84</f>
        <v>0.11781295298208073</v>
      </c>
      <c r="K76">
        <v>0.29346656418139894</v>
      </c>
      <c r="L76">
        <v>0.2902579546942517</v>
      </c>
      <c r="M76">
        <v>0.29031087943681649</v>
      </c>
      <c r="N76">
        <v>0.28921589003893533</v>
      </c>
      <c r="O76">
        <f t="shared" si="1"/>
        <v>0.29081282208785064</v>
      </c>
    </row>
    <row r="77" spans="1:15">
      <c r="A77">
        <v>75</v>
      </c>
      <c r="B77">
        <f>'[3]TC1(1950)'!$E85</f>
        <v>0.20289004905481428</v>
      </c>
      <c r="C77">
        <f>'[3]TC2(1962)'!$E85</f>
        <v>0.25076556651922421</v>
      </c>
      <c r="D77">
        <f>'[3]TC3(1970)'!$E85</f>
        <v>0.27475273609161377</v>
      </c>
      <c r="E77">
        <f>'[3]TC4(1980)'!$E85</f>
        <v>0.30730780765770271</v>
      </c>
      <c r="F77">
        <f>'[3]TC5(1990)'!$E85</f>
        <v>0.31947633624076843</v>
      </c>
      <c r="G77">
        <f>'[3]TC6(2000)'!$E85</f>
        <v>0.31752124510646423</v>
      </c>
      <c r="H77">
        <f>'[3]TC7(2010)'!$E85</f>
        <v>0.27527102828025818</v>
      </c>
      <c r="I77">
        <f>'[3]TC8(2018)'!$E85</f>
        <v>0.2746395468711853</v>
      </c>
      <c r="J77">
        <f>'[3]TC8(2018)'!$R85</f>
        <v>0.11353029364027703</v>
      </c>
      <c r="K77">
        <v>0.29726729610736247</v>
      </c>
      <c r="L77">
        <v>0.29501349768247337</v>
      </c>
      <c r="M77">
        <v>0.29712844240546865</v>
      </c>
      <c r="N77">
        <v>0.29418349044517267</v>
      </c>
      <c r="O77">
        <f t="shared" si="1"/>
        <v>0.29589818166011927</v>
      </c>
    </row>
    <row r="78" spans="1:15">
      <c r="A78">
        <v>76</v>
      </c>
      <c r="B78">
        <f>'[3]TC1(1950)'!$E86</f>
        <v>0.2033686549513013</v>
      </c>
      <c r="C78">
        <f>'[3]TC2(1962)'!$E86</f>
        <v>0.25091881055796861</v>
      </c>
      <c r="D78">
        <f>'[3]TC3(1970)'!$E86</f>
        <v>0.26923078298568726</v>
      </c>
      <c r="E78">
        <f>'[3]TC4(1980)'!$E86</f>
        <v>0.3112657421473024</v>
      </c>
      <c r="F78">
        <f>'[3]TC5(1990)'!$E86</f>
        <v>0.31641426682472229</v>
      </c>
      <c r="G78">
        <f>'[3]TC6(2000)'!$E86</f>
        <v>0.30921688089754068</v>
      </c>
      <c r="H78">
        <f>'[3]TC7(2010)'!$E86</f>
        <v>0.28111043572425842</v>
      </c>
      <c r="I78">
        <f>'[3]TC8(2018)'!$E86</f>
        <v>0.28006938099861145</v>
      </c>
      <c r="J78">
        <f>'[3]TC8(2018)'!$R86</f>
        <v>0.10314491469732136</v>
      </c>
      <c r="K78">
        <v>0.29787724126225951</v>
      </c>
      <c r="L78">
        <v>0.30142323584519365</v>
      </c>
      <c r="M78">
        <v>0.29483982595862701</v>
      </c>
      <c r="N78">
        <v>0.29417865770402268</v>
      </c>
      <c r="O78">
        <f t="shared" si="1"/>
        <v>0.2970797401925257</v>
      </c>
    </row>
    <row r="79" spans="1:15">
      <c r="A79">
        <v>77</v>
      </c>
      <c r="B79">
        <f>'[3]TC1(1950)'!$E87</f>
        <v>0.19854828851880116</v>
      </c>
      <c r="C79">
        <f>'[3]TC2(1962)'!$E87</f>
        <v>0.24721311475409835</v>
      </c>
      <c r="D79">
        <f>'[3]TC3(1970)'!$E87</f>
        <v>0.27808046340942383</v>
      </c>
      <c r="E79">
        <f>'[3]TC4(1980)'!$E87</f>
        <v>0.31043929635682016</v>
      </c>
      <c r="F79">
        <f>'[3]TC5(1990)'!$E87</f>
        <v>0.31339153647422791</v>
      </c>
      <c r="G79">
        <f>'[3]TC6(2000)'!$E87</f>
        <v>0.31624396792569209</v>
      </c>
      <c r="H79">
        <f>'[3]TC7(2010)'!$E87</f>
        <v>0.28043290972709656</v>
      </c>
      <c r="I79">
        <f>'[3]TC8(2018)'!$E87</f>
        <v>0.2824171781539917</v>
      </c>
      <c r="J79">
        <f>'[3]TC8(2018)'!$R87</f>
        <v>0.11048147038788772</v>
      </c>
      <c r="K79">
        <v>0.29931940692860259</v>
      </c>
      <c r="L79">
        <v>0.30304382969996019</v>
      </c>
      <c r="M79">
        <v>0.29597598191230434</v>
      </c>
      <c r="N79">
        <v>0.29898577533966958</v>
      </c>
      <c r="O79">
        <f t="shared" si="1"/>
        <v>0.29933124847013415</v>
      </c>
    </row>
    <row r="80" spans="1:15">
      <c r="A80">
        <v>78</v>
      </c>
      <c r="B80">
        <f>'[3]TC1(1950)'!$E88</f>
        <v>0.20475446597686806</v>
      </c>
      <c r="C80">
        <f>'[3]TC2(1962)'!$E88</f>
        <v>0.25341694806238946</v>
      </c>
      <c r="D80">
        <f>'[3]TC3(1970)'!$E88</f>
        <v>0.27571341395378113</v>
      </c>
      <c r="E80">
        <f>'[3]TC4(1980)'!$E88</f>
        <v>0.31340545625587957</v>
      </c>
      <c r="F80">
        <f>'[3]TC5(1990)'!$E88</f>
        <v>0.31558734178543091</v>
      </c>
      <c r="G80">
        <f>'[3]TC6(2000)'!$E88</f>
        <v>0.31901699179645282</v>
      </c>
      <c r="H80">
        <f>'[3]TC7(2010)'!$E88</f>
        <v>0.27828794717788696</v>
      </c>
      <c r="I80">
        <f>'[3]TC8(2018)'!$E88</f>
        <v>0.28578820824623108</v>
      </c>
      <c r="J80">
        <f>'[3]TC8(2018)'!$R88</f>
        <v>0.10589320188782385</v>
      </c>
      <c r="K80">
        <v>0.30254015133303569</v>
      </c>
      <c r="L80">
        <v>0.30058724930549857</v>
      </c>
      <c r="M80">
        <v>0.30190810343170238</v>
      </c>
      <c r="N80">
        <v>0.29768642637275344</v>
      </c>
      <c r="O80">
        <f t="shared" si="1"/>
        <v>0.30068048261074753</v>
      </c>
    </row>
    <row r="81" spans="1:15">
      <c r="A81">
        <v>79</v>
      </c>
      <c r="B81">
        <f>'[3]TC1(1950)'!$E89</f>
        <v>0.20220353518139617</v>
      </c>
      <c r="C81">
        <f>'[3]TC2(1962)'!$E89</f>
        <v>0.24794952681388013</v>
      </c>
      <c r="D81">
        <f>'[3]TC3(1970)'!$E89</f>
        <v>0.27533459663391113</v>
      </c>
      <c r="E81">
        <f>'[3]TC4(1980)'!$E89</f>
        <v>0.31930875576036866</v>
      </c>
      <c r="F81">
        <f>'[3]TC5(1990)'!$E89</f>
        <v>0.3198685348033905</v>
      </c>
      <c r="G81">
        <f>'[3]TC6(2000)'!$E89</f>
        <v>0.31349540417489907</v>
      </c>
      <c r="H81">
        <f>'[3]TC7(2010)'!$E89</f>
        <v>0.29336562752723694</v>
      </c>
      <c r="I81">
        <f>'[3]TC8(2018)'!$E89</f>
        <v>0.28659021854400635</v>
      </c>
      <c r="J81">
        <f>'[3]TC8(2018)'!$R89</f>
        <v>0.10872079721966865</v>
      </c>
      <c r="K81">
        <v>0.30508795157934554</v>
      </c>
      <c r="L81">
        <v>0.302867790755806</v>
      </c>
      <c r="M81">
        <v>0.30131646515102001</v>
      </c>
      <c r="N81">
        <v>0.3054704278371661</v>
      </c>
      <c r="O81">
        <f t="shared" si="1"/>
        <v>0.30368565883083443</v>
      </c>
    </row>
    <row r="82" spans="1:15">
      <c r="A82">
        <v>80</v>
      </c>
      <c r="B82">
        <f>'[3]TC1(1950)'!$E90</f>
        <v>0.2061808355356361</v>
      </c>
      <c r="C82">
        <f>'[3]TC2(1962)'!$E90</f>
        <v>0.25355596784168211</v>
      </c>
      <c r="D82">
        <f>'[3]TC3(1970)'!$E90</f>
        <v>0.27919581532478333</v>
      </c>
      <c r="E82">
        <f>'[3]TC4(1980)'!$E90</f>
        <v>0.31866793014755651</v>
      </c>
      <c r="F82">
        <f>'[3]TC5(1990)'!$E90</f>
        <v>0.32488426566123962</v>
      </c>
      <c r="G82">
        <f>'[3]TC6(2000)'!$E90</f>
        <v>0.31783309323595432</v>
      </c>
      <c r="H82">
        <f>'[3]TC7(2010)'!$E90</f>
        <v>0.28550833463668823</v>
      </c>
      <c r="I82">
        <f>'[3]TC8(2018)'!$E90</f>
        <v>0.28691405057907104</v>
      </c>
      <c r="J82">
        <f>'[3]TC8(2018)'!$R90</f>
        <v>0.10510319122501702</v>
      </c>
      <c r="K82">
        <v>0.29984572396457043</v>
      </c>
      <c r="L82">
        <v>0.30745738792970384</v>
      </c>
      <c r="M82">
        <v>0.30176037241254633</v>
      </c>
      <c r="N82">
        <v>0.30129030747254293</v>
      </c>
      <c r="O82">
        <f t="shared" si="1"/>
        <v>0.30258844794484085</v>
      </c>
    </row>
    <row r="83" spans="1:15">
      <c r="A83">
        <v>81</v>
      </c>
      <c r="B83">
        <f>'[3]TC1(1950)'!$E91</f>
        <v>0.20502751251187937</v>
      </c>
      <c r="C83">
        <f>'[3]TC2(1962)'!$E91</f>
        <v>0.2528770442156269</v>
      </c>
      <c r="D83">
        <f>'[3]TC3(1970)'!$E91</f>
        <v>0.27213177084922791</v>
      </c>
      <c r="E83">
        <f>'[3]TC4(1980)'!$E91</f>
        <v>0.30500242836328317</v>
      </c>
      <c r="F83">
        <f>'[3]TC5(1990)'!$E91</f>
        <v>0.31972923874855042</v>
      </c>
      <c r="G83">
        <f>'[3]TC6(2000)'!$E91</f>
        <v>0.31669978176606628</v>
      </c>
      <c r="H83">
        <f>'[3]TC7(2010)'!$E91</f>
        <v>0.2824779748916626</v>
      </c>
      <c r="I83">
        <f>'[3]TC8(2018)'!$E91</f>
        <v>0.29441374540328979</v>
      </c>
      <c r="J83">
        <f>'[3]TC8(2018)'!$R91</f>
        <v>0.10974500126291152</v>
      </c>
      <c r="K83">
        <v>0.30881554209316903</v>
      </c>
      <c r="L83">
        <v>0.30870043935134212</v>
      </c>
      <c r="M83">
        <v>0.30744315321821725</v>
      </c>
      <c r="N83">
        <v>0.30869002768825743</v>
      </c>
      <c r="O83">
        <f t="shared" si="1"/>
        <v>0.30841229058774644</v>
      </c>
    </row>
    <row r="84" spans="1:15">
      <c r="A84">
        <v>82</v>
      </c>
      <c r="B84">
        <f>'[3]TC1(1950)'!$E92</f>
        <v>0.20663545890457755</v>
      </c>
      <c r="C84">
        <f>'[3]TC2(1962)'!$E92</f>
        <v>0.25381086280893889</v>
      </c>
      <c r="D84">
        <f>'[3]TC3(1970)'!$E92</f>
        <v>0.27357512712478638</v>
      </c>
      <c r="E84">
        <f>'[3]TC4(1980)'!$E92</f>
        <v>0.31178247734138975</v>
      </c>
      <c r="F84">
        <f>'[3]TC5(1990)'!$E92</f>
        <v>0.32302463054656982</v>
      </c>
      <c r="G84">
        <f>'[3]TC6(2000)'!$E92</f>
        <v>0.32088677751385591</v>
      </c>
      <c r="H84">
        <f>'[3]TC7(2010)'!$E92</f>
        <v>0.29319232702255249</v>
      </c>
      <c r="I84">
        <f>'[3]TC8(2018)'!$E92</f>
        <v>0.29401841759681702</v>
      </c>
      <c r="J84">
        <f>'[3]TC8(2018)'!$R92</f>
        <v>9.9106515391281749E-2</v>
      </c>
      <c r="K84">
        <v>0.30592991913746631</v>
      </c>
      <c r="L84">
        <v>0.30862625760775059</v>
      </c>
      <c r="M84">
        <v>0.30797891483371087</v>
      </c>
      <c r="N84">
        <v>0.30386211299074367</v>
      </c>
      <c r="O84">
        <f t="shared" si="1"/>
        <v>0.30659930114241785</v>
      </c>
    </row>
    <row r="85" spans="1:15">
      <c r="A85">
        <v>83</v>
      </c>
      <c r="B85">
        <f>'[3]TC1(1950)'!$E93</f>
        <v>0.20788397708613401</v>
      </c>
      <c r="C85">
        <f>'[3]TC2(1962)'!$E93</f>
        <v>0.2523472483027589</v>
      </c>
      <c r="D85">
        <f>'[3]TC3(1970)'!$E93</f>
        <v>0.27537429332733154</v>
      </c>
      <c r="E85">
        <f>'[3]TC4(1980)'!$E93</f>
        <v>0.31517067003792665</v>
      </c>
      <c r="F85">
        <f>'[3]TC5(1990)'!$E93</f>
        <v>0.32353425025939941</v>
      </c>
      <c r="G85">
        <f>'[3]TC6(2000)'!$E93</f>
        <v>0.32568821480316901</v>
      </c>
      <c r="H85">
        <f>'[3]TC7(2010)'!$E93</f>
        <v>0.289081871509552</v>
      </c>
      <c r="I85">
        <f>'[3]TC8(2018)'!$E93</f>
        <v>0.29219391942024231</v>
      </c>
      <c r="J85">
        <f>'[3]TC8(2018)'!$R93</f>
        <v>0.10176110178218244</v>
      </c>
      <c r="K85">
        <v>0.31031407712283798</v>
      </c>
      <c r="L85">
        <v>0.30972964319305196</v>
      </c>
      <c r="M85">
        <v>0.3027541743114564</v>
      </c>
      <c r="N85">
        <v>0.30789129115702746</v>
      </c>
      <c r="O85">
        <f t="shared" si="1"/>
        <v>0.30767229644609345</v>
      </c>
    </row>
    <row r="86" spans="1:15">
      <c r="A86">
        <v>84</v>
      </c>
      <c r="B86">
        <f>'[3]TC1(1950)'!$E94</f>
        <v>0.20678771094910858</v>
      </c>
      <c r="C86">
        <f>'[3]TC2(1962)'!$E94</f>
        <v>0.25239167135621837</v>
      </c>
      <c r="D86">
        <f>'[3]TC3(1970)'!$E94</f>
        <v>0.27228656411170959</v>
      </c>
      <c r="E86">
        <f>'[3]TC4(1980)'!$E94</f>
        <v>0.31462794322750021</v>
      </c>
      <c r="F86">
        <f>'[3]TC5(1990)'!$E94</f>
        <v>0.32286718487739563</v>
      </c>
      <c r="G86">
        <f>'[3]TC6(2000)'!$E94</f>
        <v>0.32572397023063887</v>
      </c>
      <c r="H86">
        <f>'[3]TC7(2010)'!$E94</f>
        <v>0.2909703254699707</v>
      </c>
      <c r="I86">
        <f>'[3]TC8(2018)'!$E94</f>
        <v>0.29869988560676575</v>
      </c>
      <c r="J86">
        <f>'[3]TC8(2018)'!$R94</f>
        <v>9.899162686754949E-2</v>
      </c>
      <c r="K86">
        <v>0.3138935076713778</v>
      </c>
      <c r="L86">
        <v>0.30729670159699934</v>
      </c>
      <c r="M86">
        <v>0.30789213749506122</v>
      </c>
      <c r="N86">
        <v>0.30770413812902431</v>
      </c>
      <c r="O86">
        <f t="shared" si="1"/>
        <v>0.30919662122311564</v>
      </c>
    </row>
    <row r="87" spans="1:15">
      <c r="A87">
        <v>85</v>
      </c>
      <c r="B87">
        <f>'[3]TC1(1950)'!$E95</f>
        <v>0.2180459331347458</v>
      </c>
      <c r="C87">
        <f>'[3]TC2(1962)'!$E95</f>
        <v>0.26054216867469882</v>
      </c>
      <c r="D87">
        <f>'[3]TC3(1970)'!$E95</f>
        <v>0.27295002341270447</v>
      </c>
      <c r="E87">
        <f>'[3]TC4(1980)'!$E95</f>
        <v>0.31936295054484493</v>
      </c>
      <c r="F87">
        <f>'[3]TC5(1990)'!$E95</f>
        <v>0.32068139314651489</v>
      </c>
      <c r="G87">
        <f>'[3]TC6(2000)'!$E95</f>
        <v>0.3312359357307687</v>
      </c>
      <c r="H87">
        <f>'[3]TC7(2010)'!$E95</f>
        <v>0.29178053140640259</v>
      </c>
      <c r="I87">
        <f>'[3]TC8(2018)'!$E95</f>
        <v>0.29749900102615356</v>
      </c>
      <c r="J87">
        <f>'[3]TC8(2018)'!$R95</f>
        <v>9.3981343224082955E-2</v>
      </c>
      <c r="K87">
        <v>0.30929305223765363</v>
      </c>
      <c r="L87">
        <v>0.31083605140642862</v>
      </c>
      <c r="M87">
        <v>0.30404114342209082</v>
      </c>
      <c r="N87">
        <v>0.30559662507146096</v>
      </c>
      <c r="O87">
        <f t="shared" si="1"/>
        <v>0.30744171803440851</v>
      </c>
    </row>
    <row r="88" spans="1:15">
      <c r="A88">
        <v>86</v>
      </c>
      <c r="B88">
        <f>'[3]TC1(1950)'!$E96</f>
        <v>0.21232688205277628</v>
      </c>
      <c r="C88">
        <f>'[3]TC2(1962)'!$E96</f>
        <v>0.25555112352080839</v>
      </c>
      <c r="D88">
        <f>'[3]TC3(1970)'!$E96</f>
        <v>0.27466824650764465</v>
      </c>
      <c r="E88">
        <f>'[3]TC4(1980)'!$E96</f>
        <v>0.31631585068031165</v>
      </c>
      <c r="F88">
        <f>'[3]TC5(1990)'!$E96</f>
        <v>0.32794114947319031</v>
      </c>
      <c r="G88">
        <f>'[3]TC6(2000)'!$E96</f>
        <v>0.33223392461197337</v>
      </c>
      <c r="H88">
        <f>'[3]TC7(2010)'!$E96</f>
        <v>0.29605069756507874</v>
      </c>
      <c r="I88">
        <f>'[3]TC8(2018)'!$E96</f>
        <v>0.29304292798042297</v>
      </c>
      <c r="J88">
        <f>'[3]TC8(2018)'!$R96</f>
        <v>9.4558905006011065E-2</v>
      </c>
      <c r="K88">
        <v>0.31217711533091314</v>
      </c>
      <c r="L88">
        <v>0.31294287522394443</v>
      </c>
      <c r="M88">
        <v>0.30968240968240968</v>
      </c>
      <c r="N88">
        <v>0.31168880347625222</v>
      </c>
      <c r="O88">
        <f t="shared" si="1"/>
        <v>0.31162280092837985</v>
      </c>
    </row>
    <row r="89" spans="1:15">
      <c r="A89">
        <v>87</v>
      </c>
      <c r="B89">
        <f>'[3]TC1(1950)'!$E97</f>
        <v>0.21628411329134345</v>
      </c>
      <c r="C89">
        <f>'[3]TC2(1962)'!$E97</f>
        <v>0.2606396698478205</v>
      </c>
      <c r="D89">
        <f>'[3]TC3(1970)'!$E97</f>
        <v>0.27512139081954956</v>
      </c>
      <c r="E89">
        <f>'[3]TC4(1980)'!$E97</f>
        <v>0.31140038263870651</v>
      </c>
      <c r="F89">
        <f>'[3]TC5(1990)'!$E97</f>
        <v>0.32636895775794983</v>
      </c>
      <c r="G89">
        <f>'[3]TC6(2000)'!$E97</f>
        <v>0.32931407271810792</v>
      </c>
      <c r="H89">
        <f>'[3]TC7(2010)'!$E97</f>
        <v>0.29121878743171692</v>
      </c>
      <c r="I89">
        <f>'[3]TC8(2018)'!$E97</f>
        <v>0.29409384727478027</v>
      </c>
      <c r="J89">
        <f>'[3]TC8(2018)'!$R97</f>
        <v>8.5831658356624749E-2</v>
      </c>
      <c r="K89">
        <v>0.31512084971146609</v>
      </c>
      <c r="L89">
        <v>0.31390780401748808</v>
      </c>
      <c r="M89">
        <v>0.31143435542137138</v>
      </c>
      <c r="N89">
        <v>0.30739733478379111</v>
      </c>
      <c r="O89">
        <f t="shared" si="1"/>
        <v>0.31196508598352918</v>
      </c>
    </row>
    <row r="90" spans="1:15">
      <c r="A90">
        <v>88</v>
      </c>
      <c r="B90">
        <f>'[3]TC1(1950)'!$E98</f>
        <v>0.21999576374592189</v>
      </c>
      <c r="C90">
        <f>'[3]TC2(1962)'!$E98</f>
        <v>0.2580323785803238</v>
      </c>
      <c r="D90">
        <f>'[3]TC3(1970)'!$E98</f>
        <v>0.2830488383769989</v>
      </c>
      <c r="E90">
        <f>'[3]TC4(1980)'!$E98</f>
        <v>0.31671554252199413</v>
      </c>
      <c r="F90">
        <f>'[3]TC5(1990)'!$E98</f>
        <v>0.3228624165058136</v>
      </c>
      <c r="G90">
        <f>'[3]TC6(2000)'!$E98</f>
        <v>0.32709507512627067</v>
      </c>
      <c r="H90">
        <f>'[3]TC7(2010)'!$E98</f>
        <v>0.29618999361991882</v>
      </c>
      <c r="I90">
        <f>'[3]TC8(2018)'!$E98</f>
        <v>0.29507735371589661</v>
      </c>
      <c r="J90">
        <f>'[3]TC8(2018)'!$R98</f>
        <v>8.3203777662871625E-2</v>
      </c>
      <c r="K90">
        <v>0.31585126263836311</v>
      </c>
      <c r="L90">
        <v>0.31198954324776335</v>
      </c>
      <c r="M90">
        <v>0.31213057271664718</v>
      </c>
      <c r="N90">
        <v>0.31234994842992969</v>
      </c>
      <c r="O90">
        <f t="shared" si="1"/>
        <v>0.31308033175817584</v>
      </c>
    </row>
    <row r="91" spans="1:15">
      <c r="A91">
        <v>89</v>
      </c>
      <c r="B91">
        <f>'[3]TC1(1950)'!$E99</f>
        <v>0.22014872056317245</v>
      </c>
      <c r="C91">
        <f>'[3]TC2(1962)'!$E99</f>
        <v>0.25988023952095807</v>
      </c>
      <c r="D91">
        <f>'[3]TC3(1970)'!$E99</f>
        <v>0.28525617718696594</v>
      </c>
      <c r="E91">
        <f>'[3]TC4(1980)'!$E99</f>
        <v>0.31490886322526784</v>
      </c>
      <c r="F91">
        <f>'[3]TC5(1990)'!$E99</f>
        <v>0.32120674848556519</v>
      </c>
      <c r="G91">
        <f>'[3]TC6(2000)'!$E99</f>
        <v>0.32427250442928912</v>
      </c>
      <c r="H91">
        <f>'[3]TC7(2010)'!$E99</f>
        <v>0.29235285520553589</v>
      </c>
      <c r="I91">
        <f>'[3]TC8(2018)'!$E99</f>
        <v>0.29338699579238892</v>
      </c>
      <c r="J91">
        <f>'[3]TC8(2018)'!$R99</f>
        <v>8.1440037527191492E-2</v>
      </c>
      <c r="K91">
        <v>0.31137720004252023</v>
      </c>
      <c r="L91">
        <v>0.31252851960989042</v>
      </c>
      <c r="M91">
        <v>0.30933017774036248</v>
      </c>
      <c r="N91">
        <v>0.30789751891374012</v>
      </c>
      <c r="O91">
        <f t="shared" si="1"/>
        <v>0.31028335407662833</v>
      </c>
    </row>
    <row r="92" spans="1:15">
      <c r="A92">
        <v>90</v>
      </c>
      <c r="B92">
        <f>'[3]TC1(1950)'!$E100</f>
        <v>0.22033622528053878</v>
      </c>
      <c r="C92">
        <f>'[3]TC2(1962)'!$E100</f>
        <v>0.25630444750114628</v>
      </c>
      <c r="D92">
        <f>'[3]TC3(1970)'!$E100</f>
        <v>0.27980712056159973</v>
      </c>
      <c r="E92">
        <f>'[3]TC4(1980)'!$E100</f>
        <v>0.30851913477537435</v>
      </c>
      <c r="F92">
        <f>'[3]TC5(1990)'!$E100</f>
        <v>0.31368431448936462</v>
      </c>
      <c r="G92">
        <f>'[3]TC6(2000)'!$E100</f>
        <v>0.31998162609095088</v>
      </c>
      <c r="H92">
        <f>'[3]TC7(2010)'!$E100</f>
        <v>0.29328373074531555</v>
      </c>
      <c r="I92">
        <f>'[3]TC8(2018)'!$E100</f>
        <v>0.28914067149162292</v>
      </c>
      <c r="J92">
        <f>'[3]TC8(2018)'!$R100</f>
        <v>7.5366957146617897E-2</v>
      </c>
      <c r="K92">
        <v>0.31060785964609283</v>
      </c>
      <c r="L92">
        <v>0.30740559025769082</v>
      </c>
      <c r="M92">
        <v>0.30372477701142486</v>
      </c>
      <c r="N92">
        <v>0.3067044840203399</v>
      </c>
      <c r="O92">
        <f t="shared" si="1"/>
        <v>0.30711067773388712</v>
      </c>
    </row>
    <row r="93" spans="1:15">
      <c r="A93">
        <v>91</v>
      </c>
      <c r="B93">
        <f>'[3]TC1(1950)'!$E101</f>
        <v>0.22275650801598915</v>
      </c>
      <c r="C93">
        <f>'[3]TC2(1962)'!$E101</f>
        <v>0.25480349344978165</v>
      </c>
      <c r="D93">
        <f>'[3]TC3(1970)'!$E101</f>
        <v>0.27076965570449829</v>
      </c>
      <c r="E93">
        <f>'[3]TC4(1980)'!$E101</f>
        <v>0.30378100615365095</v>
      </c>
      <c r="F93">
        <f>'[3]TC5(1990)'!$E101</f>
        <v>0.3150002658367157</v>
      </c>
      <c r="G93">
        <f>'[3]TC6(2000)'!$E101</f>
        <v>0.32210578842315368</v>
      </c>
      <c r="H93">
        <f>'[3]TC7(2010)'!$E101</f>
        <v>0.29092925786972046</v>
      </c>
      <c r="I93">
        <f>'[3]TC8(2018)'!$E101</f>
        <v>0.28895819187164307</v>
      </c>
      <c r="J93">
        <f>'[3]TC8(2018)'!$R101</f>
        <v>6.825638590260491E-2</v>
      </c>
      <c r="K93">
        <v>0.30551545098996141</v>
      </c>
      <c r="L93">
        <v>0.3106308395092397</v>
      </c>
      <c r="M93">
        <v>0.30255327590115622</v>
      </c>
      <c r="N93">
        <v>0.30235010434256809</v>
      </c>
      <c r="O93">
        <f t="shared" si="1"/>
        <v>0.30526241768573137</v>
      </c>
    </row>
    <row r="94" spans="1:15">
      <c r="A94">
        <v>92</v>
      </c>
      <c r="B94">
        <f>'[3]TC1(1950)'!$E102</f>
        <v>0.22238695084437241</v>
      </c>
      <c r="C94">
        <f>'[3]TC2(1962)'!$E102</f>
        <v>0.25340627580511976</v>
      </c>
      <c r="D94">
        <f>'[3]TC3(1970)'!$E102</f>
        <v>0.27487841248512268</v>
      </c>
      <c r="E94">
        <f>'[3]TC4(1980)'!$E102</f>
        <v>0.30021962152892684</v>
      </c>
      <c r="F94">
        <f>'[3]TC5(1990)'!$E102</f>
        <v>0.31324422359466553</v>
      </c>
      <c r="G94">
        <f>'[3]TC6(2000)'!$E102</f>
        <v>0.32347484005718397</v>
      </c>
      <c r="H94">
        <f>'[3]TC7(2010)'!$E102</f>
        <v>0.28740125894546509</v>
      </c>
      <c r="I94">
        <f>'[3]TC8(2018)'!$E102</f>
        <v>0.28481465578079224</v>
      </c>
      <c r="J94">
        <f>'[3]TC8(2018)'!$R102</f>
        <v>6.5615497658060087E-2</v>
      </c>
      <c r="K94">
        <v>0.30810058516526967</v>
      </c>
      <c r="L94">
        <v>0.30977366985081173</v>
      </c>
      <c r="M94">
        <v>0.30377445795875196</v>
      </c>
      <c r="N94">
        <v>0.30581102958905998</v>
      </c>
      <c r="O94">
        <f t="shared" si="1"/>
        <v>0.30686493564097334</v>
      </c>
    </row>
    <row r="95" spans="1:15">
      <c r="A95">
        <v>93</v>
      </c>
      <c r="B95">
        <f>'[3]TC1(1950)'!$E103</f>
        <v>0.23155849269449147</v>
      </c>
      <c r="C95">
        <f>'[3]TC2(1962)'!$E103</f>
        <v>0.25935906072562792</v>
      </c>
      <c r="D95">
        <f>'[3]TC3(1970)'!$E103</f>
        <v>0.27708166837692261</v>
      </c>
      <c r="E95">
        <f>'[3]TC4(1980)'!$E103</f>
        <v>0.30026847534265932</v>
      </c>
      <c r="F95">
        <f>'[3]TC5(1990)'!$E103</f>
        <v>0.31319811940193176</v>
      </c>
      <c r="G95">
        <f>'[3]TC6(2000)'!$E103</f>
        <v>0.32207592899319687</v>
      </c>
      <c r="H95">
        <f>'[3]TC7(2010)'!$E103</f>
        <v>0.29020899534225464</v>
      </c>
      <c r="I95">
        <f>'[3]TC8(2018)'!$E103</f>
        <v>0.28799837827682495</v>
      </c>
      <c r="J95">
        <f>'[3]TC8(2018)'!$R103</f>
        <v>6.0059237149920626E-2</v>
      </c>
      <c r="K95">
        <v>0.30631516705598588</v>
      </c>
      <c r="L95">
        <v>0.30801695288026582</v>
      </c>
      <c r="M95">
        <v>0.30452825806609335</v>
      </c>
      <c r="N95">
        <v>0.30144749942559546</v>
      </c>
      <c r="O95">
        <f t="shared" si="1"/>
        <v>0.30507696935698514</v>
      </c>
    </row>
    <row r="96" spans="1:15">
      <c r="A96">
        <v>94</v>
      </c>
      <c r="B96">
        <f>'[3]TC1(1950)'!$E104</f>
        <v>0.23859681585155457</v>
      </c>
      <c r="C96">
        <f>'[3]TC2(1962)'!$E104</f>
        <v>0.25878199470432478</v>
      </c>
      <c r="D96">
        <f>'[3]TC3(1970)'!$E104</f>
        <v>0.28357952833175659</v>
      </c>
      <c r="E96">
        <f>'[3]TC4(1980)'!$E104</f>
        <v>0.30113012086014757</v>
      </c>
      <c r="F96">
        <f>'[3]TC5(1990)'!$E104</f>
        <v>0.30782029032707214</v>
      </c>
      <c r="G96">
        <f>'[3]TC6(2000)'!$E104</f>
        <v>0.31430952239237459</v>
      </c>
      <c r="H96">
        <f>'[3]TC7(2010)'!$E104</f>
        <v>0.28843936324119568</v>
      </c>
      <c r="I96">
        <f>'[3]TC8(2018)'!$E104</f>
        <v>0.28192579746246338</v>
      </c>
      <c r="J96">
        <f>'[3]TC8(2018)'!$R104</f>
        <v>5.3077429125299176E-2</v>
      </c>
      <c r="K96">
        <v>0.30451518266306909</v>
      </c>
      <c r="L96">
        <v>0.30559432237404388</v>
      </c>
      <c r="M96">
        <v>0.29865889407432539</v>
      </c>
      <c r="N96">
        <v>0.29851016592661839</v>
      </c>
      <c r="O96">
        <f t="shared" si="1"/>
        <v>0.30181964125951422</v>
      </c>
    </row>
    <row r="97" spans="1:15">
      <c r="A97">
        <v>95</v>
      </c>
      <c r="B97">
        <f>'[3]TC1(1950)'!$E105</f>
        <v>0.24448807375662479</v>
      </c>
      <c r="C97">
        <f>'[3]TC2(1962)'!$E105</f>
        <v>0.25973207249802993</v>
      </c>
      <c r="D97">
        <f>'[3]TC3(1970)'!$E105</f>
        <v>0.28150495886802673</v>
      </c>
      <c r="E97">
        <f>'[3]TC4(1980)'!$E105</f>
        <v>0.30286555399919279</v>
      </c>
      <c r="F97">
        <f>'[3]TC5(1990)'!$E105</f>
        <v>0.30903610587120056</v>
      </c>
      <c r="G97">
        <f>'[3]TC6(2000)'!$E105</f>
        <v>0.31823597714146939</v>
      </c>
      <c r="H97">
        <f>'[3]TC7(2010)'!$E105</f>
        <v>0.28786316514015198</v>
      </c>
      <c r="I97">
        <f>'[3]TC8(2018)'!$E105</f>
        <v>0.28104591369628906</v>
      </c>
      <c r="J97">
        <f>'[3]TC8(2018)'!$R105</f>
        <v>4.6484613392748508E-2</v>
      </c>
      <c r="K97">
        <v>0.31596750744900848</v>
      </c>
      <c r="L97">
        <v>0.30977612227612228</v>
      </c>
      <c r="M97">
        <v>0.30320044918585065</v>
      </c>
      <c r="N97">
        <v>0.3051612734454705</v>
      </c>
      <c r="O97">
        <f t="shared" si="1"/>
        <v>0.30852633808911301</v>
      </c>
    </row>
    <row r="98" spans="1:15">
      <c r="A98">
        <v>96</v>
      </c>
      <c r="B98">
        <f>'[3]TC1(1950)'!$E106</f>
        <v>0.27119326745089156</v>
      </c>
      <c r="C98">
        <f>'[3]TC2(1962)'!$E106</f>
        <v>0.277785344592754</v>
      </c>
      <c r="D98">
        <f>'[3]TC3(1970)'!$E106</f>
        <v>0.29637253284454346</v>
      </c>
      <c r="E98">
        <f>'[3]TC4(1980)'!$E106</f>
        <v>0.30648934600712374</v>
      </c>
      <c r="F98">
        <f>'[3]TC5(1990)'!$E106</f>
        <v>0.30589860677719116</v>
      </c>
      <c r="G98">
        <f>'[3]TC6(2000)'!$E106</f>
        <v>0.31498611183900216</v>
      </c>
      <c r="H98">
        <f>'[3]TC7(2010)'!$E106</f>
        <v>0.29033717513084412</v>
      </c>
      <c r="I98">
        <f>'[3]TC8(2018)'!$E106</f>
        <v>0.27622553706169128</v>
      </c>
      <c r="J98">
        <f>'[3]TC8(2018)'!$R106</f>
        <v>3.7431540758406767E-2</v>
      </c>
      <c r="K98">
        <v>0.31079367832468169</v>
      </c>
      <c r="L98">
        <v>0.30527094811281968</v>
      </c>
      <c r="M98">
        <v>0.30029970029970032</v>
      </c>
      <c r="N98">
        <v>0.30284731700308887</v>
      </c>
      <c r="O98">
        <f t="shared" si="1"/>
        <v>0.30480291093507261</v>
      </c>
    </row>
    <row r="99" spans="1:15">
      <c r="A99">
        <v>97</v>
      </c>
      <c r="B99">
        <f>'[3]TC1(1950)'!$E107</f>
        <v>0.28266639065828403</v>
      </c>
      <c r="C99">
        <f>'[3]TC2(1962)'!$E107</f>
        <v>0.2857699371139184</v>
      </c>
      <c r="D99">
        <f>'[3]TC3(1970)'!$E107</f>
        <v>0.29927816987037659</v>
      </c>
      <c r="E99">
        <f>'[3]TC4(1980)'!$E107</f>
        <v>0.30938102377382737</v>
      </c>
      <c r="F99">
        <f>'[3]TC5(1990)'!$E107</f>
        <v>0.30538663268089294</v>
      </c>
      <c r="G99">
        <f>'[3]TC6(2000)'!$E107</f>
        <v>0.31824677152889552</v>
      </c>
      <c r="H99">
        <f>'[3]TC7(2010)'!$E107</f>
        <v>0.28305315971374512</v>
      </c>
      <c r="I99">
        <f>'[3]TC8(2018)'!$E107</f>
        <v>0.27711474895477295</v>
      </c>
      <c r="J99">
        <f>'[3]TC8(2018)'!$R107</f>
        <v>2.9735660292576391E-2</v>
      </c>
      <c r="K99">
        <v>0.3070579190670647</v>
      </c>
      <c r="L99">
        <v>0.30262783197239718</v>
      </c>
      <c r="M99">
        <v>0.29827726472800797</v>
      </c>
      <c r="N99">
        <v>0.29740975385606205</v>
      </c>
      <c r="O99">
        <f t="shared" si="1"/>
        <v>0.30134319240588298</v>
      </c>
    </row>
    <row r="100" spans="1:15">
      <c r="A100">
        <v>98</v>
      </c>
      <c r="B100">
        <f>'[3]TC1(1950)'!$E108</f>
        <v>0.30953966601837535</v>
      </c>
      <c r="C100">
        <f>'[3]TC2(1962)'!$E108</f>
        <v>0.30476036006812102</v>
      </c>
      <c r="D100">
        <f>'[3]TC3(1970)'!$E108</f>
        <v>0.32255548238754272</v>
      </c>
      <c r="E100">
        <f>'[3]TC4(1980)'!$E108</f>
        <v>0.32262184320026366</v>
      </c>
      <c r="F100">
        <f>'[3]TC5(1990)'!$E108</f>
        <v>0.29913726449012756</v>
      </c>
      <c r="G100">
        <f>'[3]TC6(2000)'!$E108</f>
        <v>0.3123768759287478</v>
      </c>
      <c r="H100">
        <f>'[3]TC7(2010)'!$E108</f>
        <v>0.27672213315963745</v>
      </c>
      <c r="I100">
        <f>'[3]TC8(2018)'!$E108</f>
        <v>0.27425920963287354</v>
      </c>
      <c r="J100">
        <f>'[3]TC8(2018)'!$R108</f>
        <v>1.9816840615567925E-2</v>
      </c>
      <c r="K100">
        <v>0.29647291878049958</v>
      </c>
      <c r="L100">
        <v>0.29343600106958706</v>
      </c>
      <c r="M100">
        <v>0.28390479954501202</v>
      </c>
      <c r="N100">
        <v>0.28818324736575418</v>
      </c>
      <c r="O100">
        <f t="shared" si="1"/>
        <v>0.29049924169021324</v>
      </c>
    </row>
    <row r="101" spans="1:15">
      <c r="A101">
        <v>99</v>
      </c>
      <c r="B101">
        <f>'[3]TC1(1950)'!$E109</f>
        <v>0.3421990287188979</v>
      </c>
      <c r="C101">
        <f>'[3]TC2(1962)'!$E109</f>
        <v>0.33241331176041367</v>
      </c>
      <c r="D101">
        <f>'[3]TC3(1970)'!$E109</f>
        <v>0.34765848517417908</v>
      </c>
      <c r="E101">
        <f>'[3]TC4(1980)'!$E109</f>
        <v>0.33594742118747911</v>
      </c>
      <c r="F101">
        <f>'[3]TC5(1990)'!$E109</f>
        <v>0.308958500623703</v>
      </c>
      <c r="G101">
        <f>'[3]TC6(2000)'!$E109</f>
        <v>0.3117524626446338</v>
      </c>
      <c r="H101">
        <f>'[3]TC7(2010)'!$E109</f>
        <v>0.27255412936210632</v>
      </c>
      <c r="I101">
        <f>'[3]TC8(2018)'!$E109</f>
        <v>0.27096062898635864</v>
      </c>
      <c r="J101">
        <f>'[3]TC8(2018)'!$R109</f>
        <v>1.4108720292293767E-2</v>
      </c>
      <c r="K101">
        <v>0.30237375933172062</v>
      </c>
      <c r="L101">
        <v>0.29336004009633254</v>
      </c>
      <c r="M101">
        <v>0.28921417137781397</v>
      </c>
      <c r="N101">
        <v>0.28885744492476434</v>
      </c>
      <c r="O101">
        <f t="shared" si="1"/>
        <v>0.29345135393265787</v>
      </c>
    </row>
    <row r="102" spans="1:15">
      <c r="A102">
        <v>99.100000000000009</v>
      </c>
      <c r="B102">
        <f>'[3]TC1(1950)'!$E110</f>
        <v>0.3370366771171362</v>
      </c>
      <c r="C102">
        <f>'[3]TC2(1962)'!$E110</f>
        <v>0.3337505214851898</v>
      </c>
      <c r="D102">
        <f>'[3]TC3(1970)'!$E110</f>
        <v>0.34266671538352966</v>
      </c>
      <c r="E102">
        <f>'[3]TC4(1980)'!$E110</f>
        <v>0.3353509105505556</v>
      </c>
      <c r="F102">
        <f>'[3]TC5(1990)'!$E110</f>
        <v>0.31003287434577942</v>
      </c>
      <c r="G102">
        <f>'[3]TC6(2000)'!$E110</f>
        <v>0.31998366892255448</v>
      </c>
      <c r="H102">
        <f>'[3]TC7(2010)'!$E110</f>
        <v>0.27791810035705566</v>
      </c>
      <c r="I102">
        <f>'[3]TC8(2018)'!$E110</f>
        <v>0.27769631147384644</v>
      </c>
      <c r="J102">
        <f>'[3]TC8(2018)'!$R110</f>
        <v>1.3131214575097633E-2</v>
      </c>
      <c r="K102">
        <v>0.29916721383045258</v>
      </c>
      <c r="L102">
        <v>0.28903293593295881</v>
      </c>
      <c r="M102">
        <v>0.28283875605692993</v>
      </c>
      <c r="N102">
        <v>0.29360701640190562</v>
      </c>
      <c r="O102">
        <f t="shared" si="1"/>
        <v>0.29116148055556174</v>
      </c>
    </row>
    <row r="103" spans="1:15">
      <c r="A103">
        <v>99.2</v>
      </c>
      <c r="B103">
        <f>'[3]TC1(1950)'!$E111</f>
        <v>0.34028455899293225</v>
      </c>
      <c r="C103">
        <f>'[3]TC2(1962)'!$E111</f>
        <v>0.33286725020274616</v>
      </c>
      <c r="D103">
        <f>'[3]TC3(1970)'!$E111</f>
        <v>0.3520016074180603</v>
      </c>
      <c r="E103">
        <f>'[3]TC4(1980)'!$E111</f>
        <v>0.35051433791405195</v>
      </c>
      <c r="F103">
        <f>'[3]TC5(1990)'!$E111</f>
        <v>0.31173539161682129</v>
      </c>
      <c r="G103">
        <f>'[3]TC6(2000)'!$E111</f>
        <v>0.3243947245756903</v>
      </c>
      <c r="H103">
        <f>'[3]TC7(2010)'!$E111</f>
        <v>0.2728499174118042</v>
      </c>
      <c r="I103">
        <f>'[3]TC8(2018)'!$E111</f>
        <v>0.2739579975605011</v>
      </c>
      <c r="J103">
        <f>'[3]TC8(2018)'!$R111</f>
        <v>1.3011570569600135E-2</v>
      </c>
      <c r="K103">
        <v>0.30303156880070686</v>
      </c>
      <c r="L103">
        <v>0.2989998044965787</v>
      </c>
      <c r="M103">
        <v>0.2916851063558823</v>
      </c>
      <c r="N103">
        <v>0.29475281529785835</v>
      </c>
      <c r="O103">
        <f t="shared" si="1"/>
        <v>0.29711732373775657</v>
      </c>
    </row>
    <row r="104" spans="1:15">
      <c r="A104">
        <v>99.3</v>
      </c>
      <c r="B104">
        <f>'[3]TC1(1950)'!$E112</f>
        <v>0.35418837027469591</v>
      </c>
      <c r="C104">
        <f>'[3]TC2(1962)'!$E112</f>
        <v>0.34847658380737162</v>
      </c>
      <c r="D104">
        <f>'[3]TC3(1970)'!$E112</f>
        <v>0.35614326596260071</v>
      </c>
      <c r="E104">
        <f>'[3]TC4(1980)'!$E112</f>
        <v>0.3540277302452064</v>
      </c>
      <c r="F104">
        <f>'[3]TC5(1990)'!$E112</f>
        <v>0.30859330296516418</v>
      </c>
      <c r="G104">
        <f>'[3]TC6(2000)'!$E112</f>
        <v>0.32153059281225344</v>
      </c>
      <c r="H104">
        <f>'[3]TC7(2010)'!$E112</f>
        <v>0.26582047343254089</v>
      </c>
      <c r="I104">
        <f>'[3]TC8(2018)'!$E112</f>
        <v>0.28063496947288513</v>
      </c>
      <c r="J104">
        <f>'[3]TC8(2018)'!$R112</f>
        <v>1.0979765620542861E-2</v>
      </c>
      <c r="K104">
        <v>0.30643730949710174</v>
      </c>
      <c r="L104">
        <v>0.295930391554664</v>
      </c>
      <c r="M104">
        <v>0.29066645049499934</v>
      </c>
      <c r="N104">
        <v>0.29374537735744916</v>
      </c>
      <c r="O104">
        <f t="shared" si="1"/>
        <v>0.29669488222605356</v>
      </c>
    </row>
    <row r="105" spans="1:15">
      <c r="A105">
        <v>99.4</v>
      </c>
      <c r="B105">
        <f>'[3]TC1(1950)'!$E113</f>
        <v>0.37887585338030805</v>
      </c>
      <c r="C105">
        <f>'[3]TC2(1962)'!$E113</f>
        <v>0.3644946272267951</v>
      </c>
      <c r="D105">
        <f>'[3]TC3(1970)'!$E113</f>
        <v>0.35645464062690735</v>
      </c>
      <c r="E105">
        <f>'[3]TC4(1980)'!$E113</f>
        <v>0.35474055638892676</v>
      </c>
      <c r="F105">
        <f>'[3]TC5(1990)'!$E113</f>
        <v>0.30556049942970276</v>
      </c>
      <c r="G105">
        <f>'[3]TC6(2000)'!$E113</f>
        <v>0.3210887449889569</v>
      </c>
      <c r="H105">
        <f>'[3]TC7(2010)'!$E113</f>
        <v>0.27781704068183899</v>
      </c>
      <c r="I105">
        <f>'[3]TC8(2018)'!$E113</f>
        <v>0.27422031760215759</v>
      </c>
      <c r="J105">
        <f>'[3]TC8(2018)'!$R113</f>
        <v>9.4153185447880972E-3</v>
      </c>
      <c r="K105">
        <v>0.30660192165871725</v>
      </c>
      <c r="L105">
        <v>0.2927589443606059</v>
      </c>
      <c r="M105">
        <v>0.28847083730838091</v>
      </c>
      <c r="N105">
        <v>0.29657537085499247</v>
      </c>
      <c r="O105">
        <f t="shared" si="1"/>
        <v>0.29610176854567416</v>
      </c>
    </row>
    <row r="106" spans="1:15">
      <c r="A106">
        <v>99.5</v>
      </c>
      <c r="B106">
        <f>'[3]TC1(1950)'!$E114</f>
        <v>0.38692274406119853</v>
      </c>
      <c r="C106">
        <f>'[3]TC2(1962)'!$E114</f>
        <v>0.37311010506534553</v>
      </c>
      <c r="D106">
        <f>'[3]TC3(1970)'!$E114</f>
        <v>0.37793859839439392</v>
      </c>
      <c r="E106">
        <f>'[3]TC4(1980)'!$E114</f>
        <v>0.36048049710840407</v>
      </c>
      <c r="F106">
        <f>'[3]TC5(1990)'!$E114</f>
        <v>0.3182811439037323</v>
      </c>
      <c r="G106">
        <f>'[3]TC6(2000)'!$E114</f>
        <v>0.32539255715872822</v>
      </c>
      <c r="H106">
        <f>'[3]TC7(2010)'!$E114</f>
        <v>0.2722339928150177</v>
      </c>
      <c r="I106">
        <f>'[3]TC8(2018)'!$E114</f>
        <v>0.28803566098213196</v>
      </c>
      <c r="J106">
        <f>'[3]TC8(2018)'!$R114</f>
        <v>7.9869662866203367E-3</v>
      </c>
      <c r="K106">
        <v>0.30778198638854581</v>
      </c>
      <c r="L106">
        <v>0.30206024910909696</v>
      </c>
      <c r="M106">
        <v>0.29007564893448873</v>
      </c>
      <c r="N106">
        <v>0.30377157100775332</v>
      </c>
      <c r="O106">
        <f t="shared" si="1"/>
        <v>0.30092236385997118</v>
      </c>
    </row>
    <row r="107" spans="1:15">
      <c r="A107">
        <v>99.600000000000009</v>
      </c>
      <c r="B107">
        <f>'[3]TC1(1950)'!$E115</f>
        <v>0.40512567179579173</v>
      </c>
      <c r="C107">
        <f>'[3]TC2(1962)'!$E115</f>
        <v>0.39042046990427876</v>
      </c>
      <c r="D107">
        <f>'[3]TC3(1970)'!$E115</f>
        <v>0.39916577935218811</v>
      </c>
      <c r="E107">
        <f>'[3]TC4(1980)'!$E115</f>
        <v>0.36660030369495528</v>
      </c>
      <c r="F107">
        <f>'[3]TC5(1990)'!$E115</f>
        <v>0.30437678098678589</v>
      </c>
      <c r="G107">
        <f>'[3]TC6(2000)'!$E115</f>
        <v>0.33003816611232084</v>
      </c>
      <c r="H107">
        <f>'[3]TC7(2010)'!$E115</f>
        <v>0.27726671099662781</v>
      </c>
      <c r="I107">
        <f>'[3]TC8(2018)'!$E115</f>
        <v>0.28797066211700439</v>
      </c>
      <c r="J107">
        <f>'[3]TC8(2018)'!$R115</f>
        <v>6.6471983649197533E-3</v>
      </c>
      <c r="K107">
        <v>0.30922021956596396</v>
      </c>
      <c r="L107">
        <v>0.30215124528538057</v>
      </c>
      <c r="M107">
        <v>0.29368736372100773</v>
      </c>
      <c r="N107">
        <v>0.29879671643579675</v>
      </c>
      <c r="O107">
        <f t="shared" si="1"/>
        <v>0.30096388625203724</v>
      </c>
    </row>
    <row r="108" spans="1:15">
      <c r="A108">
        <v>99.7</v>
      </c>
      <c r="B108">
        <f>'[3]TC1(1950)'!$E116</f>
        <v>0.44181998399450867</v>
      </c>
      <c r="C108">
        <f>'[3]TC2(1962)'!$E116</f>
        <v>0.41396497324980563</v>
      </c>
      <c r="D108">
        <f>'[3]TC3(1970)'!$E116</f>
        <v>0.41091519594192505</v>
      </c>
      <c r="E108">
        <f>'[3]TC4(1980)'!$E116</f>
        <v>0.36688171062529917</v>
      </c>
      <c r="F108">
        <f>'[3]TC5(1990)'!$E116</f>
        <v>0.31623971462249756</v>
      </c>
      <c r="G108">
        <f>'[3]TC6(2000)'!$E116</f>
        <v>0.33370487344090838</v>
      </c>
      <c r="H108">
        <f>'[3]TC7(2010)'!$E116</f>
        <v>0.27741634845733643</v>
      </c>
      <c r="I108">
        <f>'[3]TC8(2018)'!$E116</f>
        <v>0.29657697677612305</v>
      </c>
      <c r="J108">
        <f>'[3]TC8(2018)'!$R116</f>
        <v>5.1290611314058748E-3</v>
      </c>
      <c r="K108">
        <v>0.31646733084874024</v>
      </c>
      <c r="L108">
        <v>0.30872134187985989</v>
      </c>
      <c r="M108">
        <v>0.30072366206664425</v>
      </c>
      <c r="N108">
        <v>0.30523732165560108</v>
      </c>
      <c r="O108">
        <f t="shared" si="1"/>
        <v>0.30778741411271138</v>
      </c>
    </row>
    <row r="109" spans="1:15">
      <c r="A109">
        <v>99.8</v>
      </c>
      <c r="B109">
        <f>'[3]TC1(1950)'!$E117</f>
        <v>0.4739822343275093</v>
      </c>
      <c r="C109">
        <f>'[3]TC2(1962)'!$E117</f>
        <v>0.43867957217768949</v>
      </c>
      <c r="D109">
        <f>'[3]TC3(1970)'!$E117</f>
        <v>0.43798640370368958</v>
      </c>
      <c r="E109">
        <f>'[3]TC4(1980)'!$E117</f>
        <v>0.39066163595610032</v>
      </c>
      <c r="F109">
        <f>'[3]TC5(1990)'!$E117</f>
        <v>0.31529879570007324</v>
      </c>
      <c r="G109">
        <f>'[3]TC6(2000)'!$E117</f>
        <v>0.3452902390203697</v>
      </c>
      <c r="H109">
        <f>'[3]TC7(2010)'!$E117</f>
        <v>0.28511938452720642</v>
      </c>
      <c r="I109">
        <f>'[3]TC8(2018)'!$E117</f>
        <v>0.30813458561897278</v>
      </c>
      <c r="J109">
        <f>'[3]TC8(2018)'!$R117</f>
        <v>3.5038419346352053E-3</v>
      </c>
      <c r="K109">
        <v>0.32674961836458422</v>
      </c>
      <c r="L109">
        <v>0.32107887194405815</v>
      </c>
      <c r="M109">
        <v>0.31243777542431705</v>
      </c>
      <c r="N109">
        <v>0.31923754403623555</v>
      </c>
      <c r="O109">
        <f t="shared" si="1"/>
        <v>0.31987595244229877</v>
      </c>
    </row>
    <row r="110" spans="1:15">
      <c r="A110">
        <v>99.9</v>
      </c>
      <c r="B110">
        <f>'[3]TC1(1950)'!$E118</f>
        <v>0.47024566514943372</v>
      </c>
      <c r="C110">
        <f>'[3]TC2(1962)'!$E118</f>
        <v>0.46494155422469152</v>
      </c>
      <c r="D110">
        <f>'[3]TC3(1970)'!$E118</f>
        <v>0.46038344502449036</v>
      </c>
      <c r="E110">
        <f>'[3]TC4(1980)'!$E118</f>
        <v>0.40289042661683883</v>
      </c>
      <c r="F110">
        <f>'[3]TC5(1990)'!$E118</f>
        <v>0.32669484615325928</v>
      </c>
      <c r="G110">
        <f>'[3]TC6(2000)'!$E118</f>
        <v>0.35299953566381043</v>
      </c>
      <c r="H110">
        <f>'[3]TC7(2010)'!$E118</f>
        <v>0.28849390149116516</v>
      </c>
      <c r="I110">
        <f>'[3]TC8(2018)'!$E118</f>
        <v>0.32414206862449646</v>
      </c>
      <c r="J110">
        <f>'[3]TC8(2018)'!$R118</f>
        <v>2.5099031048851465E-3</v>
      </c>
      <c r="K110">
        <v>0.3431765121251264</v>
      </c>
      <c r="L110">
        <v>0.33517062962413696</v>
      </c>
      <c r="M110">
        <v>0.32361821150510195</v>
      </c>
      <c r="N110">
        <v>0.34243421830582871</v>
      </c>
      <c r="O110">
        <f t="shared" si="1"/>
        <v>0.33609989289004849</v>
      </c>
    </row>
    <row r="111" spans="1:15">
      <c r="A111">
        <v>99.91</v>
      </c>
      <c r="B111">
        <f>'[3]TC1(1950)'!$E119</f>
        <v>0.47551162943225556</v>
      </c>
      <c r="C111">
        <f>'[3]TC2(1962)'!$E119</f>
        <v>0.47206548651698643</v>
      </c>
      <c r="D111">
        <f>'[3]TC3(1970)'!$E119</f>
        <v>0.47396948933601379</v>
      </c>
      <c r="E111">
        <f>'[3]TC4(1980)'!$E119</f>
        <v>0.40411663918583601</v>
      </c>
      <c r="F111">
        <f>'[3]TC5(1990)'!$E119</f>
        <v>0.2760683000087738</v>
      </c>
      <c r="G111">
        <f>'[3]TC6(2000)'!$E119</f>
        <v>0.36567295646161924</v>
      </c>
      <c r="H111">
        <f>'[3]TC7(2010)'!$E119</f>
        <v>0.28992894291877747</v>
      </c>
      <c r="I111">
        <f>'[3]TC8(2018)'!$E119</f>
        <v>0.32248449325561523</v>
      </c>
      <c r="J111">
        <f>'[3]TC8(2018)'!$R119</f>
        <v>2.0123637574350792E-3</v>
      </c>
      <c r="K111">
        <v>0.33392742762041167</v>
      </c>
      <c r="L111">
        <v>0.32563274456702745</v>
      </c>
      <c r="M111">
        <v>0.32621981300166569</v>
      </c>
      <c r="N111">
        <v>0.33777232844638222</v>
      </c>
      <c r="O111">
        <f t="shared" si="1"/>
        <v>0.33088807840887174</v>
      </c>
    </row>
    <row r="112" spans="1:15">
      <c r="A112">
        <v>99.92</v>
      </c>
      <c r="B112">
        <f>'[3]TC1(1950)'!$E120</f>
        <v>0.4980747116953354</v>
      </c>
      <c r="C112">
        <f>'[3]TC2(1962)'!$E120</f>
        <v>0.48811781162573825</v>
      </c>
      <c r="D112">
        <f>'[3]TC3(1970)'!$E120</f>
        <v>0.47299805283546448</v>
      </c>
      <c r="E112">
        <f>'[3]TC4(1980)'!$E120</f>
        <v>0.40989328872435637</v>
      </c>
      <c r="F112">
        <f>'[3]TC5(1990)'!$E120</f>
        <v>0.34266799688339233</v>
      </c>
      <c r="G112">
        <f>'[3]TC6(2000)'!$E120</f>
        <v>0.34927407572500008</v>
      </c>
      <c r="H112">
        <f>'[3]TC7(2010)'!$E120</f>
        <v>0.30281946063041687</v>
      </c>
      <c r="I112">
        <f>'[3]TC8(2018)'!$E120</f>
        <v>0.32008758187294006</v>
      </c>
      <c r="J112">
        <f>'[3]TC8(2018)'!$R120</f>
        <v>2.101084954463647E-3</v>
      </c>
      <c r="K112">
        <v>0.34112553018224367</v>
      </c>
      <c r="L112">
        <v>0.34900509298678412</v>
      </c>
      <c r="M112">
        <v>0.32738600241177845</v>
      </c>
      <c r="N112">
        <v>0.34066485192772583</v>
      </c>
      <c r="O112">
        <f t="shared" si="1"/>
        <v>0.33954536937713303</v>
      </c>
    </row>
    <row r="113" spans="1:15">
      <c r="A113">
        <v>99.93</v>
      </c>
      <c r="B113">
        <f>'[3]TC1(1950)'!$E121</f>
        <v>0.49694796563172422</v>
      </c>
      <c r="C113">
        <f>'[3]TC2(1962)'!$E121</f>
        <v>0.48558751967940461</v>
      </c>
      <c r="D113">
        <f>'[3]TC3(1970)'!$E121</f>
        <v>0.4770776629447937</v>
      </c>
      <c r="E113">
        <f>'[3]TC4(1980)'!$E121</f>
        <v>0.40586404313267743</v>
      </c>
      <c r="F113">
        <f>'[3]TC5(1990)'!$E121</f>
        <v>0.35184291005134583</v>
      </c>
      <c r="G113">
        <f>'[3]TC6(2000)'!$E121</f>
        <v>0.35894714292222701</v>
      </c>
      <c r="H113">
        <f>'[3]TC7(2010)'!$E121</f>
        <v>0.29808512330055237</v>
      </c>
      <c r="I113">
        <f>'[3]TC8(2018)'!$E121</f>
        <v>0.3239905834197998</v>
      </c>
      <c r="J113">
        <f>'[3]TC8(2018)'!$R121</f>
        <v>1.9623019793455878E-3</v>
      </c>
      <c r="K113">
        <v>0.34639440068253768</v>
      </c>
      <c r="L113">
        <v>0.3400618433092481</v>
      </c>
      <c r="M113">
        <v>0.33006431400590763</v>
      </c>
      <c r="N113">
        <v>0.34470867537279415</v>
      </c>
      <c r="O113">
        <f t="shared" si="1"/>
        <v>0.34030730834262191</v>
      </c>
    </row>
    <row r="114" spans="1:15">
      <c r="A114">
        <v>99.94</v>
      </c>
      <c r="B114">
        <f>'[3]TC1(1950)'!$E122</f>
        <v>0.49066489380746325</v>
      </c>
      <c r="C114">
        <f>'[3]TC2(1962)'!$E122</f>
        <v>0.48126661048810526</v>
      </c>
      <c r="D114">
        <f>'[3]TC3(1970)'!$E122</f>
        <v>0.49237248301506042</v>
      </c>
      <c r="E114">
        <f>'[3]TC4(1980)'!$E122</f>
        <v>0.41251621238348535</v>
      </c>
      <c r="F114">
        <f>'[3]TC5(1990)'!$E122</f>
        <v>0.34319615364074707</v>
      </c>
      <c r="G114">
        <f>'[3]TC6(2000)'!$E122</f>
        <v>0.35921014304957399</v>
      </c>
      <c r="H114">
        <f>'[3]TC7(2010)'!$E122</f>
        <v>0.29531905055046082</v>
      </c>
      <c r="I114">
        <f>'[3]TC8(2018)'!$E122</f>
        <v>0.32647114992141724</v>
      </c>
      <c r="J114">
        <f>'[3]TC8(2018)'!$R122</f>
        <v>1.6060841793685123E-3</v>
      </c>
      <c r="K114">
        <v>0.34319596433519178</v>
      </c>
      <c r="L114">
        <v>0.34048406567866318</v>
      </c>
      <c r="M114">
        <v>0.32048473804625655</v>
      </c>
      <c r="N114">
        <v>0.33923398136510413</v>
      </c>
      <c r="O114">
        <f t="shared" si="1"/>
        <v>0.33584968735630394</v>
      </c>
    </row>
    <row r="115" spans="1:15">
      <c r="A115">
        <v>99.95</v>
      </c>
      <c r="B115">
        <f>'[3]TC1(1950)'!$E123</f>
        <v>0.50557695470965691</v>
      </c>
      <c r="C115">
        <f>'[3]TC2(1962)'!$E123</f>
        <v>0.48926233388368684</v>
      </c>
      <c r="D115">
        <f>'[3]TC3(1970)'!$E123</f>
        <v>0.49832236766815186</v>
      </c>
      <c r="E115">
        <f>'[3]TC4(1980)'!$E123</f>
        <v>0.43150966772874144</v>
      </c>
      <c r="F115">
        <f>'[3]TC5(1990)'!$E123</f>
        <v>0.32263845205307007</v>
      </c>
      <c r="G115">
        <f>'[3]TC6(2000)'!$E123</f>
        <v>0.37704066102384715</v>
      </c>
      <c r="H115">
        <f>'[3]TC7(2010)'!$E123</f>
        <v>0.30543944239616394</v>
      </c>
      <c r="I115">
        <f>'[3]TC8(2018)'!$E123</f>
        <v>0.33292752504348755</v>
      </c>
      <c r="J115">
        <f>'[3]TC8(2018)'!$R123</f>
        <v>1.4684553407058516E-3</v>
      </c>
      <c r="K115">
        <v>0.34487261343904813</v>
      </c>
      <c r="L115">
        <v>0.3361903700924348</v>
      </c>
      <c r="M115">
        <v>0.33087118909408431</v>
      </c>
      <c r="N115">
        <v>0.34204898635009845</v>
      </c>
      <c r="O115">
        <f t="shared" si="1"/>
        <v>0.33849578974391642</v>
      </c>
    </row>
    <row r="116" spans="1:15">
      <c r="A116">
        <v>99.960000000000008</v>
      </c>
      <c r="B116">
        <f>'[3]TC1(1950)'!$E124</f>
        <v>0.51665410679641344</v>
      </c>
      <c r="C116">
        <f>'[3]TC2(1962)'!$E124</f>
        <v>0.50026919296443195</v>
      </c>
      <c r="D116">
        <f>'[3]TC3(1970)'!$E124</f>
        <v>0.50180536508560181</v>
      </c>
      <c r="E116">
        <f>'[3]TC4(1980)'!$E124</f>
        <v>0.42362301364722804</v>
      </c>
      <c r="F116">
        <f>'[3]TC5(1990)'!$E124</f>
        <v>0.34915339946746826</v>
      </c>
      <c r="G116">
        <f>'[3]TC6(2000)'!$E124</f>
        <v>0.38493110479485915</v>
      </c>
      <c r="H116">
        <f>'[3]TC7(2010)'!$E124</f>
        <v>0.30741563439369202</v>
      </c>
      <c r="I116">
        <f>'[3]TC8(2018)'!$E124</f>
        <v>0.33756068348884583</v>
      </c>
      <c r="J116">
        <f>'[3]TC8(2018)'!$R124</f>
        <v>1.2308739516056232E-3</v>
      </c>
      <c r="K116">
        <v>0.34390397673937551</v>
      </c>
      <c r="L116">
        <v>0.35184116604064597</v>
      </c>
      <c r="M116">
        <v>0.33621167917665834</v>
      </c>
      <c r="N116">
        <v>0.34702104419731367</v>
      </c>
      <c r="O116">
        <f t="shared" si="1"/>
        <v>0.34474446653849833</v>
      </c>
    </row>
    <row r="117" spans="1:15">
      <c r="A117">
        <v>99.97</v>
      </c>
      <c r="B117">
        <f>'[3]TC1(1950)'!$E125</f>
        <v>0.52183718326584905</v>
      </c>
      <c r="C117">
        <f>'[3]TC2(1962)'!$E125</f>
        <v>0.5038634965764166</v>
      </c>
      <c r="D117">
        <f>'[3]TC3(1970)'!$E125</f>
        <v>0.505817711353302</v>
      </c>
      <c r="E117">
        <f>'[3]TC4(1980)'!$E125</f>
        <v>0.43224123957856897</v>
      </c>
      <c r="F117">
        <f>'[3]TC5(1990)'!$E125</f>
        <v>0.32395273447036743</v>
      </c>
      <c r="G117">
        <f>'[3]TC6(2000)'!$E125</f>
        <v>0.38457636159135444</v>
      </c>
      <c r="H117">
        <f>'[3]TC7(2010)'!$E125</f>
        <v>0.30653384327888489</v>
      </c>
      <c r="I117">
        <f>'[3]TC8(2018)'!$E125</f>
        <v>0.33737969398498535</v>
      </c>
      <c r="J117">
        <f>'[3]TC8(2018)'!$R125</f>
        <v>1.0424204904634423E-3</v>
      </c>
      <c r="K117">
        <v>0.36200391474899685</v>
      </c>
      <c r="L117">
        <v>0.35986172354548779</v>
      </c>
      <c r="M117">
        <v>0.34440831989222037</v>
      </c>
      <c r="N117">
        <v>0.36196522343613491</v>
      </c>
      <c r="O117">
        <f t="shared" si="1"/>
        <v>0.35705979540570998</v>
      </c>
    </row>
    <row r="118" spans="1:15">
      <c r="A118">
        <v>99.98</v>
      </c>
      <c r="B118">
        <f>'[3]TC1(1950)'!$E126</f>
        <v>0.53663553539948294</v>
      </c>
      <c r="C118">
        <f>'[3]TC2(1962)'!$E126</f>
        <v>0.51583344839844059</v>
      </c>
      <c r="D118">
        <f>'[3]TC3(1970)'!$E126</f>
        <v>0.52353024482727051</v>
      </c>
      <c r="E118">
        <f>'[3]TC4(1980)'!$E126</f>
        <v>0.43757386036515866</v>
      </c>
      <c r="F118">
        <f>'[3]TC5(1990)'!$E126</f>
        <v>0.36100456118583679</v>
      </c>
      <c r="G118">
        <f>'[3]TC6(2000)'!$E126</f>
        <v>0.38813701357807745</v>
      </c>
      <c r="H118">
        <f>'[3]TC7(2010)'!$E126</f>
        <v>0.31292274594306946</v>
      </c>
      <c r="I118">
        <f>'[3]TC8(2018)'!$E126</f>
        <v>0.33583465218544006</v>
      </c>
      <c r="J118">
        <f>'[3]TC8(2018)'!$R126</f>
        <v>8.6464647884393591E-4</v>
      </c>
      <c r="K118">
        <v>0.35823992163739449</v>
      </c>
      <c r="L118">
        <v>0.36277276945030612</v>
      </c>
      <c r="M118">
        <v>0.3525267177733028</v>
      </c>
      <c r="N118">
        <v>0.36251699871417276</v>
      </c>
      <c r="O118">
        <f t="shared" si="1"/>
        <v>0.35901410189379407</v>
      </c>
    </row>
    <row r="119" spans="1:15">
      <c r="A119">
        <v>99.990000000000009</v>
      </c>
      <c r="B119">
        <f>'[3]TC1(1950)'!$E127</f>
        <v>0.6491331675580122</v>
      </c>
      <c r="C119">
        <f>'[3]TC2(1962)'!$E127</f>
        <v>0.51882930595708521</v>
      </c>
      <c r="D119">
        <f>'[3]TC3(1970)'!$E127</f>
        <v>0.52725201845169067</v>
      </c>
      <c r="E119">
        <f>'[3]TC4(1980)'!$E127</f>
        <v>0.46142820179722688</v>
      </c>
      <c r="F119">
        <f>'[3]TC5(1990)'!$E127</f>
        <v>0.38482582569122314</v>
      </c>
      <c r="G119">
        <f>'[3]TC6(2000)'!$E127</f>
        <v>0.39963390511418267</v>
      </c>
      <c r="H119">
        <f>'[3]TC7(2010)'!$E127</f>
        <v>0.33089786767959595</v>
      </c>
      <c r="I119">
        <f>'[3]TC8(2018)'!$E127</f>
        <v>0.32902762293815613</v>
      </c>
      <c r="J119">
        <f>'[3]TC8(2018)'!$R127</f>
        <v>5.0000762752293825E-4</v>
      </c>
      <c r="K119">
        <v>0.36813709097405778</v>
      </c>
      <c r="L119">
        <v>0.37212650985036555</v>
      </c>
      <c r="M119">
        <v>0.34056114118845032</v>
      </c>
      <c r="N119">
        <v>0.36367155379212701</v>
      </c>
      <c r="O119">
        <f t="shared" si="1"/>
        <v>0.36112407395125012</v>
      </c>
    </row>
    <row r="120" spans="1:15">
      <c r="A120">
        <v>99.991</v>
      </c>
      <c r="B120">
        <f>'[3]TC1(1950)'!$E128</f>
        <v>0.67248364331108867</v>
      </c>
      <c r="C120">
        <f>'[3]TC2(1962)'!$E128</f>
        <v>0.53587966321619418</v>
      </c>
      <c r="D120">
        <f>'[3]TC3(1970)'!$E128</f>
        <v>0.53660160303115845</v>
      </c>
      <c r="E120">
        <f>'[3]TC4(1980)'!$E128</f>
        <v>0.42523452732368172</v>
      </c>
      <c r="F120">
        <f>'[3]TC5(1990)'!$E128</f>
        <v>0.33336591720581055</v>
      </c>
      <c r="G120">
        <f>'[3]TC6(2000)'!$E128</f>
        <v>0.39295324640182056</v>
      </c>
      <c r="H120">
        <f>'[3]TC7(2010)'!$E128</f>
        <v>0.3111804723739624</v>
      </c>
      <c r="I120">
        <f>'[3]TC8(2018)'!$E128</f>
        <v>0.33244967460632324</v>
      </c>
      <c r="J120">
        <f>'[3]TC8(2018)'!$R128</f>
        <v>4.9787129411899E-4</v>
      </c>
      <c r="K120">
        <v>0.36583923690431813</v>
      </c>
      <c r="L120">
        <v>0.36800143260424301</v>
      </c>
      <c r="M120">
        <v>0.36574496059437334</v>
      </c>
      <c r="N120">
        <v>0.36308445563157066</v>
      </c>
      <c r="O120">
        <f t="shared" si="1"/>
        <v>0.3656675214336263</v>
      </c>
    </row>
    <row r="121" spans="1:15">
      <c r="A121">
        <v>99.992000000000004</v>
      </c>
      <c r="B121">
        <f>'[3]TC1(1950)'!$E129</f>
        <v>0.65375058946345643</v>
      </c>
      <c r="C121">
        <f>'[3]TC2(1962)'!$E129</f>
        <v>0.52019293012141687</v>
      </c>
      <c r="D121">
        <f>'[3]TC3(1970)'!$E129</f>
        <v>0.53445726633071899</v>
      </c>
      <c r="E121">
        <f>'[3]TC4(1980)'!$E129</f>
        <v>0.44673097618113372</v>
      </c>
      <c r="F121">
        <f>'[3]TC5(1990)'!$E129</f>
        <v>0.38059189915657043</v>
      </c>
      <c r="G121">
        <f>'[3]TC6(2000)'!$E129</f>
        <v>0.39603151352874716</v>
      </c>
      <c r="H121">
        <f>'[3]TC7(2010)'!$E129</f>
        <v>0.31740859150886536</v>
      </c>
      <c r="I121">
        <f>'[3]TC8(2018)'!$E129</f>
        <v>0.34087845683097839</v>
      </c>
      <c r="J121">
        <f>'[3]TC8(2018)'!$R129</f>
        <v>4.3308023520353251E-4</v>
      </c>
      <c r="K121">
        <v>0.37316712088055248</v>
      </c>
      <c r="L121">
        <v>0.36802556985129387</v>
      </c>
      <c r="M121">
        <v>0.35047173888038963</v>
      </c>
      <c r="N121">
        <v>0.36630526386233536</v>
      </c>
      <c r="O121">
        <f t="shared" si="1"/>
        <v>0.36449242336864285</v>
      </c>
    </row>
    <row r="122" spans="1:15">
      <c r="A122">
        <v>99.992999999999995</v>
      </c>
      <c r="B122">
        <f>'[3]TC1(1950)'!$E130</f>
        <v>0.67576849534262429</v>
      </c>
      <c r="C122">
        <f>'[3]TC2(1962)'!$E130</f>
        <v>0.53227397356272499</v>
      </c>
      <c r="D122">
        <f>'[3]TC3(1970)'!$E130</f>
        <v>0.53519737720489502</v>
      </c>
      <c r="E122">
        <f>'[3]TC4(1980)'!$E130</f>
        <v>0.4631410119083324</v>
      </c>
      <c r="F122">
        <f>'[3]TC5(1990)'!$E130</f>
        <v>0.38581794500350952</v>
      </c>
      <c r="G122">
        <f>'[3]TC6(2000)'!$E130</f>
        <v>0.38798067193271385</v>
      </c>
      <c r="H122">
        <f>'[3]TC7(2010)'!$E130</f>
        <v>0.30330747365951538</v>
      </c>
      <c r="I122">
        <f>'[3]TC8(2018)'!$E130</f>
        <v>0.32861709594726562</v>
      </c>
      <c r="J122">
        <f>'[3]TC8(2018)'!$R130</f>
        <v>3.4146017395553685E-4</v>
      </c>
      <c r="K122">
        <v>0.36895826944890187</v>
      </c>
      <c r="L122">
        <v>0.35007486371908125</v>
      </c>
      <c r="M122">
        <v>0.31662792247735816</v>
      </c>
      <c r="N122">
        <v>0.34174750421064826</v>
      </c>
      <c r="O122">
        <f t="shared" si="1"/>
        <v>0.34435213996399738</v>
      </c>
    </row>
    <row r="123" spans="1:15">
      <c r="A123">
        <v>99.994</v>
      </c>
      <c r="B123">
        <f>'[3]TC1(1950)'!$E131</f>
        <v>0.67135004274507304</v>
      </c>
      <c r="C123">
        <f>'[3]TC2(1962)'!$E131</f>
        <v>0.53007127085281425</v>
      </c>
      <c r="D123">
        <f>'[3]TC3(1970)'!$E131</f>
        <v>0.53569161891937256</v>
      </c>
      <c r="E123">
        <f>'[3]TC4(1980)'!$E131</f>
        <v>0.44740072887257121</v>
      </c>
      <c r="F123">
        <f>'[3]TC5(1990)'!$E131</f>
        <v>0.37214076519012451</v>
      </c>
      <c r="G123">
        <f>'[3]TC6(2000)'!$E131</f>
        <v>0.38711803543035445</v>
      </c>
      <c r="H123">
        <f>'[3]TC7(2010)'!$E131</f>
        <v>0.3129117488861084</v>
      </c>
      <c r="I123">
        <f>'[3]TC8(2018)'!$E131</f>
        <v>0.33694139122962952</v>
      </c>
      <c r="J123">
        <f>'[3]TC8(2018)'!$R131</f>
        <v>3.2753082128174945E-4</v>
      </c>
      <c r="K123">
        <v>0.31918963143802193</v>
      </c>
      <c r="L123">
        <v>0.32842523402120521</v>
      </c>
      <c r="M123">
        <v>0.34569124955899122</v>
      </c>
      <c r="N123">
        <v>0.3590447729342815</v>
      </c>
      <c r="O123">
        <f t="shared" si="1"/>
        <v>0.33808772198812498</v>
      </c>
    </row>
    <row r="124" spans="1:15">
      <c r="A124">
        <v>99.995000000000005</v>
      </c>
      <c r="B124">
        <f>'[3]TC1(1950)'!$E132</f>
        <v>0.68442451396767556</v>
      </c>
      <c r="C124">
        <f>'[3]TC2(1962)'!$E132</f>
        <v>0.53631781386869892</v>
      </c>
      <c r="D124">
        <f>'[3]TC3(1970)'!$E132</f>
        <v>0.53864192962646484</v>
      </c>
      <c r="E124">
        <f>'[3]TC4(1980)'!$E132</f>
        <v>0.44647146327875065</v>
      </c>
      <c r="F124">
        <f>'[3]TC5(1990)'!$E132</f>
        <v>0.39436525106430054</v>
      </c>
      <c r="G124">
        <f>'[3]TC6(2000)'!$E132</f>
        <v>0.39286792635407514</v>
      </c>
      <c r="H124">
        <f>'[3]TC7(2010)'!$E132</f>
        <v>0.31573575735092163</v>
      </c>
      <c r="I124">
        <f>'[3]TC8(2018)'!$E132</f>
        <v>0.31884682178497314</v>
      </c>
      <c r="J124">
        <f>'[3]TC8(2018)'!$R132</f>
        <v>2.897059702738539E-4</v>
      </c>
      <c r="K124">
        <v>0.36414466661014055</v>
      </c>
      <c r="L124">
        <v>0.37276854059021897</v>
      </c>
      <c r="M124">
        <v>0.36632573699502463</v>
      </c>
      <c r="N124">
        <v>0.35339530135783886</v>
      </c>
      <c r="O124">
        <f t="shared" si="1"/>
        <v>0.36415856138830571</v>
      </c>
    </row>
    <row r="125" spans="1:15">
      <c r="A125">
        <v>99.995999999999995</v>
      </c>
      <c r="B125">
        <f>'[3]TC1(1950)'!$E133</f>
        <v>0.67753536663655578</v>
      </c>
      <c r="C125">
        <f>'[3]TC2(1962)'!$E133</f>
        <v>0.53042396292592897</v>
      </c>
      <c r="D125">
        <f>'[3]TC3(1970)'!$E133</f>
        <v>0.54368728399276733</v>
      </c>
      <c r="E125">
        <f>'[3]TC4(1980)'!$E133</f>
        <v>0.47076190757088504</v>
      </c>
      <c r="F125">
        <f>'[3]TC5(1990)'!$E133</f>
        <v>0.38743683695793152</v>
      </c>
      <c r="G125">
        <f>'[3]TC6(2000)'!$E133</f>
        <v>0.39365050149374931</v>
      </c>
      <c r="H125">
        <f>'[3]TC7(2010)'!$E133</f>
        <v>0.28547051548957825</v>
      </c>
      <c r="I125">
        <f>'[3]TC8(2018)'!$E133</f>
        <v>0.29347756505012512</v>
      </c>
      <c r="J125">
        <f>'[3]TC8(2018)'!$R133</f>
        <v>2.267546798711325E-4</v>
      </c>
      <c r="K125">
        <v>0.37315253754446254</v>
      </c>
      <c r="L125">
        <v>0.36510510892795506</v>
      </c>
      <c r="M125">
        <v>0.35910141225396341</v>
      </c>
      <c r="N125">
        <v>0.36519783816460882</v>
      </c>
      <c r="O125">
        <f t="shared" si="1"/>
        <v>0.36563922422274747</v>
      </c>
    </row>
    <row r="126" spans="1:15">
      <c r="A126">
        <v>99.997</v>
      </c>
      <c r="B126">
        <f>'[3]TC1(1950)'!$E134</f>
        <v>0.66891529392395466</v>
      </c>
      <c r="C126">
        <f>'[3]TC2(1962)'!$E134</f>
        <v>0.51865127809672951</v>
      </c>
      <c r="D126">
        <f>'[3]TC3(1970)'!$E134</f>
        <v>0.54799830913543701</v>
      </c>
      <c r="E126">
        <f>'[3]TC4(1980)'!$E134</f>
        <v>0.46043610636080778</v>
      </c>
      <c r="F126">
        <f>'[3]TC5(1990)'!$E134</f>
        <v>0.38952133059501648</v>
      </c>
      <c r="G126">
        <f>'[3]TC6(2000)'!$E134</f>
        <v>0.35055122023525837</v>
      </c>
      <c r="H126">
        <f>'[3]TC7(2010)'!$E134</f>
        <v>0.29570615291595459</v>
      </c>
      <c r="I126">
        <f>'[3]TC8(2018)'!$E134</f>
        <v>0.31613928079605103</v>
      </c>
      <c r="J126">
        <f>'[3]TC8(2018)'!$R134</f>
        <v>2.0285593822136775E-4</v>
      </c>
      <c r="K126">
        <v>0.41670586878290372</v>
      </c>
      <c r="L126">
        <v>0.38791896314184143</v>
      </c>
      <c r="M126">
        <v>0.3884537067844811</v>
      </c>
      <c r="N126">
        <v>0.40936293625816633</v>
      </c>
      <c r="O126">
        <f t="shared" si="1"/>
        <v>0.40061036874184813</v>
      </c>
    </row>
    <row r="127" spans="1:15">
      <c r="A127">
        <v>99.998000000000005</v>
      </c>
      <c r="B127">
        <f>'[3]TC1(1950)'!$E135</f>
        <v>0.6925006551211792</v>
      </c>
      <c r="C127">
        <f>'[3]TC2(1962)'!$E135</f>
        <v>0.54031286752724128</v>
      </c>
      <c r="D127">
        <f>'[3]TC3(1970)'!$E135</f>
        <v>0.54669135808944702</v>
      </c>
      <c r="E127">
        <f>'[3]TC4(1980)'!$E135</f>
        <v>0.47148183259969406</v>
      </c>
      <c r="F127">
        <f>'[3]TC5(1990)'!$E135</f>
        <v>0.39961263537406921</v>
      </c>
      <c r="G127">
        <f>'[3]TC6(2000)'!$E135</f>
        <v>0.38179638305875108</v>
      </c>
      <c r="H127">
        <f>'[3]TC7(2010)'!$E135</f>
        <v>0.3029390275478363</v>
      </c>
      <c r="I127">
        <f>'[3]TC8(2018)'!$E135</f>
        <v>0.30809256434440613</v>
      </c>
      <c r="J127">
        <f>'[3]TC8(2018)'!$R135</f>
        <v>1.5048928741040975E-4</v>
      </c>
      <c r="K127">
        <v>0.39556003446840077</v>
      </c>
      <c r="L127">
        <v>0.39881449593562085</v>
      </c>
      <c r="M127">
        <v>0.38106826005946975</v>
      </c>
      <c r="N127">
        <v>0.42371871235739045</v>
      </c>
      <c r="O127">
        <f t="shared" si="1"/>
        <v>0.39979037570522047</v>
      </c>
    </row>
    <row r="128" spans="1:15">
      <c r="A128">
        <v>99.998999999999995</v>
      </c>
      <c r="B128">
        <f>'[3]TC1(1950)'!$E136</f>
        <v>0.70690827220321906</v>
      </c>
      <c r="C128">
        <f>'[3]TC2(1962)'!$E136</f>
        <v>0.54647621224753251</v>
      </c>
      <c r="D128">
        <f>'[3]TC3(1970)'!$E136</f>
        <v>0.53960204124450684</v>
      </c>
      <c r="E128">
        <f>'[3]TC4(1980)'!$E136</f>
        <v>0.46893902065979426</v>
      </c>
      <c r="F128">
        <f>'[3]TC5(1990)'!$E136</f>
        <v>0.37990948557853699</v>
      </c>
      <c r="G128">
        <f>'[3]TC6(2000)'!$E136</f>
        <v>0.33995545731518717</v>
      </c>
      <c r="H128">
        <f>'[3]TC7(2010)'!$E136</f>
        <v>0.26719743013381958</v>
      </c>
      <c r="I128">
        <f>'[3]TC8(2018)'!$E136</f>
        <v>0.25021973252296448</v>
      </c>
      <c r="J128">
        <f>'[3]TC8(2018)'!$R136</f>
        <v>4.1953556606311202E-5</v>
      </c>
      <c r="K128">
        <v>0.34244566413335709</v>
      </c>
      <c r="L128">
        <v>0.3337448579530175</v>
      </c>
      <c r="M128">
        <v>0.31711222914852921</v>
      </c>
      <c r="N128">
        <v>0.34938970963226595</v>
      </c>
      <c r="O128">
        <f t="shared" si="1"/>
        <v>0.33567311521679244</v>
      </c>
    </row>
    <row r="129" spans="1:15">
      <c r="A129">
        <v>400</v>
      </c>
      <c r="B129">
        <f>'[3]TC1(1950)'!$E137</f>
        <v>0.70187114950313734</v>
      </c>
      <c r="C129">
        <f>'[3]TC2(1962)'!$E137</f>
        <v>0.54386919736862183</v>
      </c>
      <c r="D129">
        <f>'[3]TC3(1970)'!$E137</f>
        <v>0.52672827243804932</v>
      </c>
      <c r="E129">
        <f>'[3]TC4(1980)'!$E137</f>
        <v>0.47174453735351562</v>
      </c>
      <c r="F129">
        <f>'[3]TC5(1990)'!$E137</f>
        <v>0.36014485359191895</v>
      </c>
      <c r="G129">
        <f>'[3]TC6(2000)'!$E137</f>
        <v>0.33140216747911833</v>
      </c>
      <c r="H129">
        <f>'[3]TC7(2010)'!$E137</f>
        <v>0.27669897675514221</v>
      </c>
      <c r="I129">
        <f>'[3]TC8(2018)'!$E137</f>
        <v>0.23041529953479767</v>
      </c>
      <c r="J129">
        <f>'[3]TC8(2018)'!$R137</f>
        <v>2.0249032092578024E-5</v>
      </c>
      <c r="K129">
        <v>0.30729689896701878</v>
      </c>
      <c r="L129">
        <v>0.30837753820956698</v>
      </c>
      <c r="M129">
        <v>0.30720624582835265</v>
      </c>
      <c r="N129">
        <v>0.31563591733773039</v>
      </c>
      <c r="O129">
        <f t="shared" si="1"/>
        <v>0.30962915008566722</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4"/>
  <sheetViews>
    <sheetView topLeftCell="B1" workbookViewId="0">
      <selection activeCell="O1" sqref="O1"/>
    </sheetView>
  </sheetViews>
  <sheetFormatPr baseColWidth="10" defaultColWidth="8.83203125" defaultRowHeight="15" x14ac:dyDescent="0"/>
  <cols>
    <col min="1" max="17" width="8.83203125" style="1"/>
    <col min="20" max="16384" width="8.83203125" style="1"/>
  </cols>
  <sheetData>
    <row r="1" spans="1:19">
      <c r="A1" s="1" t="s">
        <v>0</v>
      </c>
      <c r="B1" s="1" t="s">
        <v>314</v>
      </c>
      <c r="C1" s="1" t="s">
        <v>315</v>
      </c>
      <c r="D1" s="1" t="s">
        <v>316</v>
      </c>
      <c r="E1" s="1" t="s">
        <v>317</v>
      </c>
      <c r="F1" s="1" t="s">
        <v>318</v>
      </c>
      <c r="G1" s="1" t="s">
        <v>319</v>
      </c>
      <c r="H1" s="1" t="s">
        <v>320</v>
      </c>
      <c r="I1" s="1" t="s">
        <v>321</v>
      </c>
      <c r="J1" s="1" t="s">
        <v>322</v>
      </c>
      <c r="K1" s="1" t="s">
        <v>323</v>
      </c>
      <c r="L1" s="1" t="s">
        <v>324</v>
      </c>
      <c r="M1" s="1" t="s">
        <v>325</v>
      </c>
      <c r="N1" s="1" t="s">
        <v>326</v>
      </c>
      <c r="O1" s="1" t="s">
        <v>327</v>
      </c>
      <c r="P1" s="1" t="s">
        <v>328</v>
      </c>
      <c r="Q1" s="1" t="s">
        <v>329</v>
      </c>
      <c r="R1" t="s">
        <v>537</v>
      </c>
      <c r="S1" t="s">
        <v>538</v>
      </c>
    </row>
    <row r="2" spans="1:19">
      <c r="A2" s="1">
        <v>0</v>
      </c>
      <c r="B2" s="1">
        <v>0.1631803959608078</v>
      </c>
      <c r="C2" s="1">
        <v>0.18840734660625458</v>
      </c>
      <c r="D2" s="1">
        <v>0.17905576527118683</v>
      </c>
      <c r="E2" s="1">
        <v>0.19427438080310822</v>
      </c>
      <c r="F2" s="1">
        <v>0.25050824880599976</v>
      </c>
      <c r="G2" s="1">
        <v>0.24527330696582794</v>
      </c>
      <c r="H2" s="1">
        <v>0.25280517339706421</v>
      </c>
      <c r="I2" s="1">
        <v>0.27422076463699341</v>
      </c>
      <c r="J2" s="1">
        <v>0.16353665292263031</v>
      </c>
      <c r="K2" s="1">
        <v>0.18923862278461456</v>
      </c>
      <c r="L2" s="1">
        <v>0.18054017424583435</v>
      </c>
      <c r="M2" s="1">
        <v>0.19724319875240326</v>
      </c>
      <c r="N2" s="1">
        <v>0.2551594078540802</v>
      </c>
      <c r="O2" s="1">
        <v>0.2504192590713501</v>
      </c>
      <c r="P2" s="1">
        <v>0.25953450798988342</v>
      </c>
      <c r="Q2" s="1">
        <v>0.28124698996543884</v>
      </c>
      <c r="R2">
        <v>0.25296586751937866</v>
      </c>
      <c r="S2">
        <v>0.25979414582252502</v>
      </c>
    </row>
    <row r="3" spans="1:19">
      <c r="A3" s="1">
        <v>1</v>
      </c>
      <c r="B3" s="1">
        <v>0.16457366943359375</v>
      </c>
      <c r="C3" s="1">
        <v>0.19027914106845856</v>
      </c>
      <c r="D3" s="1">
        <v>0.18041202425956726</v>
      </c>
      <c r="E3" s="1">
        <v>0.19363214075565338</v>
      </c>
      <c r="F3" s="1">
        <v>0.2478615939617157</v>
      </c>
      <c r="G3" s="1">
        <v>0.2437010258436203</v>
      </c>
      <c r="H3" s="1">
        <v>0.2520136833190918</v>
      </c>
      <c r="I3" s="1">
        <v>0.26922953128814697</v>
      </c>
      <c r="J3" s="1">
        <v>0.16495789587497711</v>
      </c>
      <c r="K3" s="1">
        <v>0.1911756694316864</v>
      </c>
      <c r="L3" s="1">
        <v>0.18201297521591187</v>
      </c>
      <c r="M3" s="1">
        <v>0.1968340277671814</v>
      </c>
      <c r="N3" s="1">
        <v>0.25287789106369019</v>
      </c>
      <c r="O3" s="1">
        <v>0.24925096333026886</v>
      </c>
      <c r="P3" s="1">
        <v>0.2592712938785553</v>
      </c>
      <c r="Q3" s="1">
        <v>0.27680733799934387</v>
      </c>
      <c r="R3">
        <v>0.25115197896957397</v>
      </c>
      <c r="S3">
        <v>0.25851631164550781</v>
      </c>
    </row>
    <row r="4" spans="1:19">
      <c r="A4" s="1">
        <v>2</v>
      </c>
      <c r="B4" s="1">
        <v>0.16494250297546387</v>
      </c>
      <c r="C4" s="1">
        <v>0.19085150957107544</v>
      </c>
      <c r="D4" s="1">
        <v>0.18182379007339478</v>
      </c>
      <c r="E4" s="1">
        <v>0.19320327043533325</v>
      </c>
      <c r="F4" s="1">
        <v>0.24446925520896912</v>
      </c>
      <c r="G4" s="1">
        <v>0.24340271949768066</v>
      </c>
      <c r="H4" s="1">
        <v>0.24947814643383026</v>
      </c>
      <c r="I4" s="1">
        <v>0.26262065768241882</v>
      </c>
      <c r="J4" s="1">
        <v>0.16539876163005829</v>
      </c>
      <c r="K4" s="1">
        <v>0.19191610813140869</v>
      </c>
      <c r="L4" s="1">
        <v>0.18372486531734467</v>
      </c>
      <c r="M4" s="1">
        <v>0.19700543582439423</v>
      </c>
      <c r="N4" s="1">
        <v>0.25042596459388733</v>
      </c>
      <c r="O4" s="1">
        <v>0.24999313056468964</v>
      </c>
      <c r="P4" s="1">
        <v>0.2580963671207428</v>
      </c>
      <c r="Q4" s="1">
        <v>0.27161911129951477</v>
      </c>
      <c r="R4">
        <v>0.24802510440349579</v>
      </c>
      <c r="S4">
        <v>0.25677007436752319</v>
      </c>
    </row>
    <row r="5" spans="1:19">
      <c r="A5" s="1">
        <v>3</v>
      </c>
      <c r="B5" s="1">
        <v>0.16293606162071228</v>
      </c>
      <c r="C5" s="1">
        <v>0.18845142424106598</v>
      </c>
      <c r="D5" s="1">
        <v>0.18505504727363586</v>
      </c>
      <c r="E5" s="1">
        <v>0.19342461228370667</v>
      </c>
      <c r="F5" s="1">
        <v>0.24238774180412292</v>
      </c>
      <c r="G5" s="1">
        <v>0.24359580874443054</v>
      </c>
      <c r="H5" s="1">
        <v>0.24851194024085999</v>
      </c>
      <c r="I5" s="1">
        <v>0.25855281949043274</v>
      </c>
      <c r="J5" s="1">
        <v>0.16350336372852325</v>
      </c>
      <c r="K5" s="1">
        <v>0.18977512419223785</v>
      </c>
      <c r="L5" s="1">
        <v>0.18741880357265472</v>
      </c>
      <c r="M5" s="1">
        <v>0.19815213978290558</v>
      </c>
      <c r="N5" s="1">
        <v>0.24979420006275177</v>
      </c>
      <c r="O5" s="1">
        <v>0.25179019570350647</v>
      </c>
      <c r="P5" s="1">
        <v>0.25922766327857971</v>
      </c>
      <c r="Q5" s="1">
        <v>0.26974129676818848</v>
      </c>
      <c r="R5">
        <v>0.24517896771430969</v>
      </c>
      <c r="S5">
        <v>0.25605228543281555</v>
      </c>
    </row>
    <row r="6" spans="1:19">
      <c r="A6" s="1">
        <v>4</v>
      </c>
      <c r="B6" s="1">
        <v>0.16122481226921082</v>
      </c>
      <c r="C6" s="1">
        <v>0.18627962470054626</v>
      </c>
      <c r="D6" s="1">
        <v>0.19070512056350708</v>
      </c>
      <c r="E6" s="1">
        <v>0.19433407485485077</v>
      </c>
      <c r="F6" s="1">
        <v>0.24119719862937927</v>
      </c>
      <c r="G6" s="1">
        <v>0.24089786410331726</v>
      </c>
      <c r="H6" s="1">
        <v>0.24899688363075256</v>
      </c>
      <c r="I6" s="1">
        <v>0.25602412223815918</v>
      </c>
      <c r="J6" s="1">
        <v>0.16194042563438416</v>
      </c>
      <c r="K6" s="1">
        <v>0.18794938921928406</v>
      </c>
      <c r="L6" s="1">
        <v>0.193686842918396</v>
      </c>
      <c r="M6" s="1">
        <v>0.20029753446578979</v>
      </c>
      <c r="N6" s="1">
        <v>0.25053995847702026</v>
      </c>
      <c r="O6" s="1">
        <v>0.25123453140258789</v>
      </c>
      <c r="P6" s="1">
        <v>0.26251405477523804</v>
      </c>
      <c r="Q6" s="1">
        <v>0.27013763785362244</v>
      </c>
      <c r="R6">
        <v>0.24330906569957733</v>
      </c>
      <c r="S6">
        <v>0.25702503323554993</v>
      </c>
    </row>
    <row r="7" spans="1:19">
      <c r="A7" s="1">
        <v>5</v>
      </c>
      <c r="B7" s="1">
        <v>0.16013899445533752</v>
      </c>
      <c r="C7" s="1">
        <v>0.18463380634784698</v>
      </c>
      <c r="D7" s="1">
        <v>0.19761785864830017</v>
      </c>
      <c r="E7" s="1">
        <v>0.19697374105453491</v>
      </c>
      <c r="F7" s="1">
        <v>0.24041905999183655</v>
      </c>
      <c r="G7" s="1">
        <v>0.23788492381572723</v>
      </c>
      <c r="H7" s="1">
        <v>0.24833878874778748</v>
      </c>
      <c r="I7" s="1">
        <v>0.25406211614608765</v>
      </c>
      <c r="J7" s="1">
        <v>0.16103114187717438</v>
      </c>
      <c r="K7" s="1">
        <v>0.1867154985666275</v>
      </c>
      <c r="L7" s="1">
        <v>0.20133516192436218</v>
      </c>
      <c r="M7" s="1">
        <v>0.20440834760665894</v>
      </c>
      <c r="N7" s="1">
        <v>0.25206661224365234</v>
      </c>
      <c r="O7" s="1">
        <v>0.25077158212661743</v>
      </c>
      <c r="P7" s="1">
        <v>0.26519057154655457</v>
      </c>
      <c r="Q7" s="1">
        <v>0.27165734767913818</v>
      </c>
      <c r="R7">
        <v>0.24241220951080322</v>
      </c>
      <c r="S7">
        <v>0.259511798620224</v>
      </c>
    </row>
    <row r="8" spans="1:19">
      <c r="A8" s="1">
        <v>6</v>
      </c>
      <c r="B8" s="1">
        <v>0.15926364064216614</v>
      </c>
      <c r="C8" s="1">
        <v>0.18329642713069916</v>
      </c>
      <c r="D8" s="1">
        <v>0.20398338139057159</v>
      </c>
      <c r="E8" s="1">
        <v>0.20002911984920502</v>
      </c>
      <c r="F8" s="1">
        <v>0.24020887911319733</v>
      </c>
      <c r="G8" s="1">
        <v>0.23765683174133301</v>
      </c>
      <c r="H8" s="1">
        <v>0.24715912342071533</v>
      </c>
      <c r="I8" s="1">
        <v>0.25164517760276794</v>
      </c>
      <c r="J8" s="1">
        <v>0.16034643352031708</v>
      </c>
      <c r="K8" s="1">
        <v>0.18582293391227722</v>
      </c>
      <c r="L8" s="1">
        <v>0.20849500596523285</v>
      </c>
      <c r="M8" s="1">
        <v>0.20905236899852753</v>
      </c>
      <c r="N8" s="1">
        <v>0.25434529781341553</v>
      </c>
      <c r="O8" s="1">
        <v>0.2532971203327179</v>
      </c>
      <c r="P8" s="1">
        <v>0.2676118016242981</v>
      </c>
      <c r="Q8" s="1">
        <v>0.27300018072128296</v>
      </c>
      <c r="R8">
        <v>0.24196752905845642</v>
      </c>
      <c r="S8">
        <v>0.26272097229957581</v>
      </c>
    </row>
    <row r="9" spans="1:19">
      <c r="A9" s="1">
        <v>7</v>
      </c>
      <c r="B9" s="1">
        <v>0.15941594541072845</v>
      </c>
      <c r="C9" s="1">
        <v>0.18371069431304932</v>
      </c>
      <c r="D9" s="1">
        <v>0.20975072681903839</v>
      </c>
      <c r="E9" s="1">
        <v>0.20248109102249146</v>
      </c>
      <c r="F9" s="1">
        <v>0.24063688516616821</v>
      </c>
      <c r="G9" s="1">
        <v>0.24101927876472473</v>
      </c>
      <c r="H9" s="1">
        <v>0.24594348669052124</v>
      </c>
      <c r="I9" s="1">
        <v>0.24944864213466644</v>
      </c>
      <c r="J9" s="1">
        <v>0.16068904101848602</v>
      </c>
      <c r="K9" s="1">
        <v>0.18668127059936523</v>
      </c>
      <c r="L9" s="1">
        <v>0.21505531668663025</v>
      </c>
      <c r="M9" s="1">
        <v>0.21309027075767517</v>
      </c>
      <c r="N9" s="1">
        <v>0.25725793838500977</v>
      </c>
      <c r="O9" s="1">
        <v>0.25940853357315063</v>
      </c>
      <c r="P9" s="1">
        <v>0.26999098062515259</v>
      </c>
      <c r="Q9" s="1">
        <v>0.27455705404281616</v>
      </c>
      <c r="R9">
        <v>0.24161368608474731</v>
      </c>
      <c r="S9">
        <v>0.26601481437683105</v>
      </c>
    </row>
    <row r="10" spans="1:19">
      <c r="A10" s="1">
        <v>8</v>
      </c>
      <c r="B10" s="1">
        <v>0.16001212596893311</v>
      </c>
      <c r="C10" s="1">
        <v>0.18505963683128357</v>
      </c>
      <c r="D10" s="1">
        <v>0.21525841951370239</v>
      </c>
      <c r="E10" s="1">
        <v>0.20514528453350067</v>
      </c>
      <c r="F10" s="1">
        <v>0.24161757528781891</v>
      </c>
      <c r="G10" s="1">
        <v>0.2451644241809845</v>
      </c>
      <c r="H10" s="1">
        <v>0.24415314197540283</v>
      </c>
      <c r="I10" s="1">
        <v>0.24871689081192017</v>
      </c>
      <c r="J10" s="1">
        <v>0.16146564483642578</v>
      </c>
      <c r="K10" s="1">
        <v>0.18845118582248688</v>
      </c>
      <c r="L10" s="1">
        <v>0.22131474316120148</v>
      </c>
      <c r="M10" s="1">
        <v>0.21725794672966003</v>
      </c>
      <c r="N10" s="1">
        <v>0.26059406995773315</v>
      </c>
      <c r="O10" s="1">
        <v>0.26615971326828003</v>
      </c>
      <c r="P10" s="1">
        <v>0.27160850167274475</v>
      </c>
      <c r="Q10" s="1">
        <v>0.27738353610038757</v>
      </c>
      <c r="R10">
        <v>0.24144890904426575</v>
      </c>
      <c r="S10">
        <v>0.26930803060531616</v>
      </c>
    </row>
    <row r="11" spans="1:19">
      <c r="A11" s="1">
        <v>9</v>
      </c>
      <c r="B11" s="1">
        <v>0.16074736416339874</v>
      </c>
      <c r="C11" s="1">
        <v>0.18724082410335541</v>
      </c>
      <c r="D11" s="1">
        <v>0.22097247838973999</v>
      </c>
      <c r="E11" s="1">
        <v>0.20794813334941864</v>
      </c>
      <c r="F11" s="1">
        <v>0.24349169433116913</v>
      </c>
      <c r="G11" s="1">
        <v>0.24679723381996155</v>
      </c>
      <c r="H11" s="1">
        <v>0.24233943223953247</v>
      </c>
      <c r="I11" s="1">
        <v>0.2482886016368866</v>
      </c>
      <c r="J11" s="1">
        <v>0.1623697429895401</v>
      </c>
      <c r="K11" s="1">
        <v>0.19102635979652405</v>
      </c>
      <c r="L11" s="1">
        <v>0.22773237526416779</v>
      </c>
      <c r="M11" s="1">
        <v>0.22146792709827423</v>
      </c>
      <c r="N11" s="1">
        <v>0.26467269659042358</v>
      </c>
      <c r="O11" s="1">
        <v>0.27023154497146606</v>
      </c>
      <c r="P11" s="1">
        <v>0.27298429608345032</v>
      </c>
      <c r="Q11" s="1">
        <v>0.28028544783592224</v>
      </c>
      <c r="R11">
        <v>0.24156033992767334</v>
      </c>
      <c r="S11">
        <v>0.27265587449073792</v>
      </c>
    </row>
    <row r="12" spans="1:19">
      <c r="A12" s="1">
        <v>10</v>
      </c>
      <c r="B12" s="1">
        <v>0.16318202018737793</v>
      </c>
      <c r="C12" s="1">
        <v>0.19173707067966461</v>
      </c>
      <c r="D12" s="1">
        <v>0.2253480851650238</v>
      </c>
      <c r="E12" s="1">
        <v>0.21082565188407898</v>
      </c>
      <c r="F12" s="1">
        <v>0.24645347893238068</v>
      </c>
      <c r="G12" s="1">
        <v>0.24802869558334351</v>
      </c>
      <c r="H12" s="1">
        <v>0.24087627232074738</v>
      </c>
      <c r="I12" s="1">
        <v>0.2464749813079834</v>
      </c>
      <c r="J12" s="1">
        <v>0.16496749222278595</v>
      </c>
      <c r="K12" s="1">
        <v>0.19590316712856293</v>
      </c>
      <c r="L12" s="1">
        <v>0.23278754949569702</v>
      </c>
      <c r="M12" s="1">
        <v>0.22570458054542542</v>
      </c>
      <c r="N12" s="1">
        <v>0.26976379752159119</v>
      </c>
      <c r="O12" s="1">
        <v>0.27381882071495056</v>
      </c>
      <c r="P12" s="1">
        <v>0.27460181713104248</v>
      </c>
      <c r="Q12" s="1">
        <v>0.28168842196464539</v>
      </c>
      <c r="R12">
        <v>0.24198161065578461</v>
      </c>
      <c r="S12">
        <v>0.27620312571525574</v>
      </c>
    </row>
    <row r="13" spans="1:19">
      <c r="A13" s="1">
        <v>11</v>
      </c>
      <c r="B13" s="1">
        <v>0.16669389605522156</v>
      </c>
      <c r="C13" s="1">
        <v>0.19717995822429657</v>
      </c>
      <c r="D13" s="1">
        <v>0.22866591811180115</v>
      </c>
      <c r="E13" s="1">
        <v>0.21305739879608154</v>
      </c>
      <c r="F13" s="1">
        <v>0.24956010282039642</v>
      </c>
      <c r="G13" s="1">
        <v>0.25094634294509888</v>
      </c>
      <c r="H13" s="1">
        <v>0.24075527489185333</v>
      </c>
      <c r="I13" s="1">
        <v>0.2452358603477478</v>
      </c>
      <c r="J13" s="1">
        <v>0.16864652931690216</v>
      </c>
      <c r="K13" s="1">
        <v>0.20173609256744385</v>
      </c>
      <c r="L13" s="1">
        <v>0.2368018627166748</v>
      </c>
      <c r="M13" s="1">
        <v>0.22932928800582886</v>
      </c>
      <c r="N13" s="1">
        <v>0.27505272626876831</v>
      </c>
      <c r="O13" s="1">
        <v>0.27915093302726746</v>
      </c>
      <c r="P13" s="1">
        <v>0.27763822674751282</v>
      </c>
      <c r="Q13" s="1">
        <v>0.28374600410461426</v>
      </c>
      <c r="R13">
        <v>0.2427251785993576</v>
      </c>
      <c r="S13">
        <v>0.28015050292015076</v>
      </c>
    </row>
    <row r="14" spans="1:19">
      <c r="A14" s="1">
        <v>12</v>
      </c>
      <c r="B14" s="1">
        <v>0.16853819787502289</v>
      </c>
      <c r="C14" s="1">
        <v>0.20070940256118774</v>
      </c>
      <c r="D14" s="1">
        <v>0.23385588824748993</v>
      </c>
      <c r="E14" s="1">
        <v>0.2136978805065155</v>
      </c>
      <c r="F14" s="1">
        <v>0.25166183710098267</v>
      </c>
      <c r="G14" s="1">
        <v>0.25481799244880676</v>
      </c>
      <c r="H14" s="1">
        <v>0.24030290544033051</v>
      </c>
      <c r="I14" s="1">
        <v>0.24416069686412811</v>
      </c>
      <c r="J14" s="1">
        <v>0.17067144811153412</v>
      </c>
      <c r="K14" s="1">
        <v>0.20568700134754181</v>
      </c>
      <c r="L14" s="1">
        <v>0.24274444580078125</v>
      </c>
      <c r="M14" s="1">
        <v>0.23147499561309814</v>
      </c>
      <c r="N14" s="1">
        <v>0.2795126736164093</v>
      </c>
      <c r="O14" s="1">
        <v>0.28563165664672852</v>
      </c>
      <c r="P14" s="1">
        <v>0.28059771656990051</v>
      </c>
      <c r="Q14" s="1">
        <v>0.28623321652412415</v>
      </c>
      <c r="R14">
        <v>0.24341541528701782</v>
      </c>
      <c r="S14">
        <v>0.28430280089378357</v>
      </c>
    </row>
    <row r="15" spans="1:19">
      <c r="A15" s="1">
        <v>13</v>
      </c>
      <c r="B15" s="1">
        <v>0.16876491904258728</v>
      </c>
      <c r="C15" s="1">
        <v>0.20243352651596069</v>
      </c>
      <c r="D15" s="1">
        <v>0.23857317864894867</v>
      </c>
      <c r="E15" s="1">
        <v>0.21434241533279419</v>
      </c>
      <c r="F15" s="1">
        <v>0.25289049744606018</v>
      </c>
      <c r="G15" s="1">
        <v>0.25795334577560425</v>
      </c>
      <c r="H15" s="1">
        <v>0.23897135257720947</v>
      </c>
      <c r="I15" s="1">
        <v>0.24300281703472137</v>
      </c>
      <c r="J15" s="1">
        <v>0.17109757661819458</v>
      </c>
      <c r="K15" s="1">
        <v>0.20787638425827026</v>
      </c>
      <c r="L15" s="1">
        <v>0.24829258024692535</v>
      </c>
      <c r="M15" s="1">
        <v>0.23378120362758636</v>
      </c>
      <c r="N15" s="1">
        <v>0.28334459662437439</v>
      </c>
      <c r="O15" s="1">
        <v>0.29164725542068481</v>
      </c>
      <c r="P15" s="1">
        <v>0.28303262591362</v>
      </c>
      <c r="Q15" s="1">
        <v>0.28900796175003052</v>
      </c>
      <c r="R15">
        <v>0.24360218644142151</v>
      </c>
      <c r="S15">
        <v>0.2883114218711853</v>
      </c>
    </row>
    <row r="16" spans="1:19">
      <c r="A16" s="1">
        <v>14</v>
      </c>
      <c r="B16" s="1">
        <v>0.16926613450050354</v>
      </c>
      <c r="C16" s="1">
        <v>0.20375272631645203</v>
      </c>
      <c r="D16" s="1">
        <v>0.23939268290996552</v>
      </c>
      <c r="E16" s="1">
        <v>0.21687701344490051</v>
      </c>
      <c r="F16" s="1">
        <v>0.25368291139602661</v>
      </c>
      <c r="G16" s="1">
        <v>0.25995156168937683</v>
      </c>
      <c r="H16" s="1">
        <v>0.23816290497779846</v>
      </c>
      <c r="I16" s="1">
        <v>0.24229361116886139</v>
      </c>
      <c r="J16" s="1">
        <v>0.17181549966335297</v>
      </c>
      <c r="K16" s="1">
        <v>0.20970125496387482</v>
      </c>
      <c r="L16" s="1">
        <v>0.25001505017280579</v>
      </c>
      <c r="M16" s="1">
        <v>0.23812173306941986</v>
      </c>
      <c r="N16" s="1">
        <v>0.28696629405021667</v>
      </c>
      <c r="O16" s="1">
        <v>0.29677575826644897</v>
      </c>
      <c r="P16" s="1">
        <v>0.2863176167011261</v>
      </c>
      <c r="Q16" s="1">
        <v>0.29257279634475708</v>
      </c>
      <c r="R16">
        <v>0.24367105960845947</v>
      </c>
      <c r="S16">
        <v>0.29253390431404114</v>
      </c>
    </row>
    <row r="17" spans="1:19">
      <c r="A17" s="1">
        <v>15</v>
      </c>
      <c r="B17" s="1">
        <v>0.17021407186985016</v>
      </c>
      <c r="C17" s="1">
        <v>0.20504511892795563</v>
      </c>
      <c r="D17" s="1">
        <v>0.23901069164276123</v>
      </c>
      <c r="E17" s="1">
        <v>0.22057384252548218</v>
      </c>
      <c r="F17" s="1">
        <v>0.25455072522163391</v>
      </c>
      <c r="G17" s="1">
        <v>0.26173794269561768</v>
      </c>
      <c r="H17" s="1">
        <v>0.23796889185905457</v>
      </c>
      <c r="I17" s="1">
        <v>0.24206310510635376</v>
      </c>
      <c r="J17" s="1">
        <v>0.17298804223537445</v>
      </c>
      <c r="K17" s="1">
        <v>0.21151770651340485</v>
      </c>
      <c r="L17" s="1">
        <v>0.25056889653205872</v>
      </c>
      <c r="M17" s="1">
        <v>0.24369022250175476</v>
      </c>
      <c r="N17" s="1">
        <v>0.2907663881778717</v>
      </c>
      <c r="O17" s="1">
        <v>0.30180633068084717</v>
      </c>
      <c r="P17" s="1">
        <v>0.29036602377891541</v>
      </c>
      <c r="Q17" s="1">
        <v>0.29677188396453857</v>
      </c>
      <c r="R17">
        <v>0.24423664808273315</v>
      </c>
      <c r="S17">
        <v>0.29740434885025024</v>
      </c>
    </row>
    <row r="18" spans="1:19">
      <c r="A18" s="1">
        <v>16</v>
      </c>
      <c r="B18" s="1">
        <v>0.17112554609775543</v>
      </c>
      <c r="C18" s="1">
        <v>0.20609140396118164</v>
      </c>
      <c r="D18" s="1">
        <v>0.23912118375301361</v>
      </c>
      <c r="E18" s="1">
        <v>0.22457043826580048</v>
      </c>
      <c r="F18" s="1">
        <v>0.25674688816070557</v>
      </c>
      <c r="G18" s="1">
        <v>0.2643372118473053</v>
      </c>
      <c r="H18" s="1">
        <v>0.2381909191608429</v>
      </c>
      <c r="I18" s="1">
        <v>0.24221162497997284</v>
      </c>
      <c r="J18" s="1">
        <v>0.17411676049232483</v>
      </c>
      <c r="K18" s="1">
        <v>0.21307089924812317</v>
      </c>
      <c r="L18" s="1">
        <v>0.25158455967903137</v>
      </c>
      <c r="M18" s="1">
        <v>0.249497190117836</v>
      </c>
      <c r="N18" s="1">
        <v>0.29579877853393555</v>
      </c>
      <c r="O18" s="1">
        <v>0.30754357576370239</v>
      </c>
      <c r="P18" s="1">
        <v>0.2946915328502655</v>
      </c>
      <c r="Q18" s="1">
        <v>0.30120491981506348</v>
      </c>
      <c r="R18">
        <v>0.24522265791893005</v>
      </c>
      <c r="S18">
        <v>0.30255419015884399</v>
      </c>
    </row>
    <row r="19" spans="1:19">
      <c r="A19" s="1">
        <v>17</v>
      </c>
      <c r="B19" s="1">
        <v>0.17272266745567322</v>
      </c>
      <c r="C19" s="1">
        <v>0.20805400609970093</v>
      </c>
      <c r="D19" s="1">
        <v>0.24005037546157837</v>
      </c>
      <c r="E19" s="1">
        <v>0.22785283625125885</v>
      </c>
      <c r="F19" s="1">
        <v>0.26054766774177551</v>
      </c>
      <c r="G19" s="1">
        <v>0.26762384176254272</v>
      </c>
      <c r="H19" s="1">
        <v>0.23842927813529968</v>
      </c>
      <c r="I19" s="1">
        <v>0.2423921674489975</v>
      </c>
      <c r="J19" s="1">
        <v>0.17590928077697754</v>
      </c>
      <c r="K19" s="1">
        <v>0.21548944711685181</v>
      </c>
      <c r="L19" s="1">
        <v>0.25332793593406677</v>
      </c>
      <c r="M19" s="1">
        <v>0.25440797209739685</v>
      </c>
      <c r="N19" s="1">
        <v>0.30215072631835938</v>
      </c>
      <c r="O19" s="1">
        <v>0.31365278363227844</v>
      </c>
      <c r="P19" s="1">
        <v>0.29862093925476074</v>
      </c>
      <c r="Q19" s="1">
        <v>0.30523934960365295</v>
      </c>
      <c r="R19">
        <v>0.24630522727966309</v>
      </c>
      <c r="S19">
        <v>0.30738207697868347</v>
      </c>
    </row>
    <row r="20" spans="1:19">
      <c r="A20" s="1">
        <v>18</v>
      </c>
      <c r="B20" s="1">
        <v>0.17535889148712158</v>
      </c>
      <c r="C20" s="1">
        <v>0.21151605248451233</v>
      </c>
      <c r="D20" s="1">
        <v>0.24266135692596436</v>
      </c>
      <c r="E20" s="1">
        <v>0.23163221776485443</v>
      </c>
      <c r="F20" s="1">
        <v>0.26438704133033752</v>
      </c>
      <c r="G20" s="1">
        <v>0.27083447575569153</v>
      </c>
      <c r="H20" s="1">
        <v>0.23839354515075684</v>
      </c>
      <c r="I20" s="1">
        <v>0.24228352308273315</v>
      </c>
      <c r="J20" s="1">
        <v>0.17871321737766266</v>
      </c>
      <c r="K20" s="1">
        <v>0.21934282779693604</v>
      </c>
      <c r="L20" s="1">
        <v>0.25663772225379944</v>
      </c>
      <c r="M20" s="1">
        <v>0.25958496332168579</v>
      </c>
      <c r="N20" s="1">
        <v>0.30817967653274536</v>
      </c>
      <c r="O20" s="1">
        <v>0.31928589940071106</v>
      </c>
      <c r="P20" s="1">
        <v>0.30175310373306274</v>
      </c>
      <c r="Q20" s="1">
        <v>0.30843836069107056</v>
      </c>
      <c r="R20">
        <v>0.24741870164871216</v>
      </c>
      <c r="S20">
        <v>0.31171002984046936</v>
      </c>
    </row>
    <row r="21" spans="1:19">
      <c r="A21" s="1">
        <v>19</v>
      </c>
      <c r="B21" s="1">
        <v>0.17804688215255737</v>
      </c>
      <c r="C21" s="1">
        <v>0.21491838991641998</v>
      </c>
      <c r="D21" s="1">
        <v>0.24700325727462769</v>
      </c>
      <c r="E21" s="1">
        <v>0.23559464514255524</v>
      </c>
      <c r="F21" s="1">
        <v>0.26721906661987305</v>
      </c>
      <c r="G21" s="1">
        <v>0.27352467179298401</v>
      </c>
      <c r="H21" s="1">
        <v>0.2379065603017807</v>
      </c>
      <c r="I21" s="1">
        <v>0.24314288794994354</v>
      </c>
      <c r="J21" s="1">
        <v>0.18154704570770264</v>
      </c>
      <c r="K21" s="1">
        <v>0.2230854332447052</v>
      </c>
      <c r="L21" s="1">
        <v>0.26158726215362549</v>
      </c>
      <c r="M21" s="1">
        <v>0.26476263999938965</v>
      </c>
      <c r="N21" s="1">
        <v>0.31291559338569641</v>
      </c>
      <c r="O21" s="1">
        <v>0.32408252358436584</v>
      </c>
      <c r="P21" s="1">
        <v>0.30402067303657532</v>
      </c>
      <c r="Q21" s="1">
        <v>0.31217381358146667</v>
      </c>
      <c r="R21">
        <v>0.24854382872581482</v>
      </c>
      <c r="S21">
        <v>0.3156302273273468</v>
      </c>
    </row>
    <row r="22" spans="1:19">
      <c r="A22" s="1">
        <v>20</v>
      </c>
      <c r="B22" s="1">
        <v>0.18038254976272583</v>
      </c>
      <c r="C22" s="1">
        <v>0.21754354238510132</v>
      </c>
      <c r="D22" s="1">
        <v>0.25027170777320862</v>
      </c>
      <c r="E22" s="1">
        <v>0.23835885524749756</v>
      </c>
      <c r="F22" s="1">
        <v>0.26967939734458923</v>
      </c>
      <c r="G22" s="1">
        <v>0.27491825819015503</v>
      </c>
      <c r="H22" s="1">
        <v>0.237348273396492</v>
      </c>
      <c r="I22" s="1">
        <v>0.2455180287361145</v>
      </c>
      <c r="J22" s="1">
        <v>0.18401968479156494</v>
      </c>
      <c r="K22" s="1">
        <v>0.22603020071983337</v>
      </c>
      <c r="L22" s="1">
        <v>0.26542645692825317</v>
      </c>
      <c r="M22" s="1">
        <v>0.26866832375526428</v>
      </c>
      <c r="N22" s="1">
        <v>0.31716424226760864</v>
      </c>
      <c r="O22" s="1">
        <v>0.32745468616485596</v>
      </c>
      <c r="P22" s="1">
        <v>0.30604976415634155</v>
      </c>
      <c r="Q22" s="1">
        <v>0.31725046038627625</v>
      </c>
      <c r="R22">
        <v>0.24948832392692566</v>
      </c>
      <c r="S22">
        <v>0.31920012831687927</v>
      </c>
    </row>
    <row r="23" spans="1:19">
      <c r="A23" s="1">
        <v>21</v>
      </c>
      <c r="B23" s="1">
        <v>0.18252956867218018</v>
      </c>
      <c r="C23" s="1">
        <v>0.22025159001350403</v>
      </c>
      <c r="D23" s="1">
        <v>0.25184857845306396</v>
      </c>
      <c r="E23" s="1">
        <v>0.2408532053232193</v>
      </c>
      <c r="F23" s="1">
        <v>0.27234697341918945</v>
      </c>
      <c r="G23" s="1">
        <v>0.27566158771514893</v>
      </c>
      <c r="H23" s="1">
        <v>0.23710887134075165</v>
      </c>
      <c r="I23" s="1">
        <v>0.24705839157104492</v>
      </c>
      <c r="J23" s="1">
        <v>0.1863069087266922</v>
      </c>
      <c r="K23" s="1">
        <v>0.22906538844108582</v>
      </c>
      <c r="L23" s="1">
        <v>0.26758751273155212</v>
      </c>
      <c r="M23" s="1">
        <v>0.27233105897903442</v>
      </c>
      <c r="N23" s="1">
        <v>0.32166227698326111</v>
      </c>
      <c r="O23" s="1">
        <v>0.3302232027053833</v>
      </c>
      <c r="P23" s="1">
        <v>0.30845868587493896</v>
      </c>
      <c r="Q23" s="1">
        <v>0.3215559720993042</v>
      </c>
      <c r="R23">
        <v>0.25006300210952759</v>
      </c>
      <c r="S23">
        <v>0.3224620521068573</v>
      </c>
    </row>
    <row r="24" spans="1:19">
      <c r="A24" s="1">
        <v>22</v>
      </c>
      <c r="B24" s="1">
        <v>0.1844501793384552</v>
      </c>
      <c r="C24" s="1">
        <v>0.22336280345916748</v>
      </c>
      <c r="D24" s="1">
        <v>0.25354093313217163</v>
      </c>
      <c r="E24" s="1">
        <v>0.2442118227481842</v>
      </c>
      <c r="F24" s="1">
        <v>0.27512189745903015</v>
      </c>
      <c r="G24" s="1">
        <v>0.27689275145530701</v>
      </c>
      <c r="H24" s="1">
        <v>0.23728702962398529</v>
      </c>
      <c r="I24" s="1">
        <v>0.24710837006568909</v>
      </c>
      <c r="J24" s="1">
        <v>0.18837642669677734</v>
      </c>
      <c r="K24" s="1">
        <v>0.23252403736114502</v>
      </c>
      <c r="L24" s="1">
        <v>0.26990026235580444</v>
      </c>
      <c r="M24" s="1">
        <v>0.27693051099777222</v>
      </c>
      <c r="N24" s="1">
        <v>0.3263811469078064</v>
      </c>
      <c r="O24" s="1">
        <v>0.33360511064529419</v>
      </c>
      <c r="P24" s="1">
        <v>0.31144934892654419</v>
      </c>
      <c r="Q24" s="1">
        <v>0.3245425820350647</v>
      </c>
      <c r="R24">
        <v>0.25030052661895752</v>
      </c>
      <c r="S24">
        <v>0.32555347681045532</v>
      </c>
    </row>
    <row r="25" spans="1:19">
      <c r="A25" s="1">
        <v>23</v>
      </c>
      <c r="B25" s="1">
        <v>0.18594300746917725</v>
      </c>
      <c r="C25" s="1">
        <v>0.22602500021457672</v>
      </c>
      <c r="D25" s="1">
        <v>0.25625303387641907</v>
      </c>
      <c r="E25" s="1">
        <v>0.24828064441680908</v>
      </c>
      <c r="F25" s="1">
        <v>0.27770882844924927</v>
      </c>
      <c r="G25" s="1">
        <v>0.27770471572875977</v>
      </c>
      <c r="H25" s="1">
        <v>0.2372911125421524</v>
      </c>
      <c r="I25" s="1">
        <v>0.24693074822425842</v>
      </c>
      <c r="J25" s="1">
        <v>0.19002524018287659</v>
      </c>
      <c r="K25" s="1">
        <v>0.23555019497871399</v>
      </c>
      <c r="L25" s="1">
        <v>0.27326232194900513</v>
      </c>
      <c r="M25" s="1">
        <v>0.2822992205619812</v>
      </c>
      <c r="N25" s="1">
        <v>0.33100458979606628</v>
      </c>
      <c r="O25" s="1">
        <v>0.33667021989822388</v>
      </c>
      <c r="P25" s="1">
        <v>0.31439986824989319</v>
      </c>
      <c r="Q25" s="1">
        <v>0.32744136452674866</v>
      </c>
      <c r="R25">
        <v>0.25037431716918945</v>
      </c>
      <c r="S25">
        <v>0.32861703634262085</v>
      </c>
    </row>
    <row r="26" spans="1:19">
      <c r="A26" s="1">
        <v>24</v>
      </c>
      <c r="B26" s="1">
        <v>0.18648847937583923</v>
      </c>
      <c r="C26" s="1">
        <v>0.22725120186805725</v>
      </c>
      <c r="D26" s="1">
        <v>0.25830242037773132</v>
      </c>
      <c r="E26" s="1">
        <v>0.25180700421333313</v>
      </c>
      <c r="F26" s="1">
        <v>0.27977046370506287</v>
      </c>
      <c r="G26" s="1">
        <v>0.27716070413589478</v>
      </c>
      <c r="H26" s="1">
        <v>0.23617179691791534</v>
      </c>
      <c r="I26" s="1">
        <v>0.24581223726272583</v>
      </c>
      <c r="J26" s="1">
        <v>0.19072778522968292</v>
      </c>
      <c r="K26" s="1">
        <v>0.2371429055929184</v>
      </c>
      <c r="L26" s="1">
        <v>0.27596616744995117</v>
      </c>
      <c r="M26" s="1">
        <v>0.28713449835777283</v>
      </c>
      <c r="N26" s="1">
        <v>0.33511689305305481</v>
      </c>
      <c r="O26" s="1">
        <v>0.33839505910873413</v>
      </c>
      <c r="P26" s="1">
        <v>0.31624749302864075</v>
      </c>
      <c r="Q26" s="1">
        <v>0.32942068576812744</v>
      </c>
      <c r="R26">
        <v>0.25044310092926025</v>
      </c>
      <c r="S26">
        <v>0.33169636130332947</v>
      </c>
    </row>
    <row r="27" spans="1:19">
      <c r="A27" s="1">
        <v>25</v>
      </c>
      <c r="B27" s="1">
        <v>0.18718987703323364</v>
      </c>
      <c r="C27" s="1">
        <v>0.22854730486869812</v>
      </c>
      <c r="D27" s="1">
        <v>0.26019111275672913</v>
      </c>
      <c r="E27" s="1">
        <v>0.2548387348651886</v>
      </c>
      <c r="F27" s="1">
        <v>0.28113251924514771</v>
      </c>
      <c r="G27" s="1">
        <v>0.27560511231422424</v>
      </c>
      <c r="H27" s="1">
        <v>0.23477886617183685</v>
      </c>
      <c r="I27" s="1">
        <v>0.2437143474817276</v>
      </c>
      <c r="J27" s="1">
        <v>0.19157969951629639</v>
      </c>
      <c r="K27" s="1">
        <v>0.23879022896289825</v>
      </c>
      <c r="L27" s="1">
        <v>0.27848204970359802</v>
      </c>
      <c r="M27" s="1">
        <v>0.29142060875892639</v>
      </c>
      <c r="N27" s="1">
        <v>0.33844414353370667</v>
      </c>
      <c r="O27" s="1">
        <v>0.3390137255191803</v>
      </c>
      <c r="P27" s="1">
        <v>0.31769782304763794</v>
      </c>
      <c r="Q27" s="1">
        <v>0.33029147982597351</v>
      </c>
      <c r="R27">
        <v>0.25048753619194031</v>
      </c>
      <c r="S27">
        <v>0.33462586998939514</v>
      </c>
    </row>
    <row r="28" spans="1:19">
      <c r="A28" s="1">
        <v>26</v>
      </c>
      <c r="B28" s="1">
        <v>0.18696540594100952</v>
      </c>
      <c r="C28" s="1">
        <v>0.2290206253528595</v>
      </c>
      <c r="D28" s="1">
        <v>0.26238656044006348</v>
      </c>
      <c r="E28" s="1">
        <v>0.25704857707023621</v>
      </c>
      <c r="F28" s="1">
        <v>0.28206497430801392</v>
      </c>
      <c r="G28" s="1">
        <v>0.27468162775039673</v>
      </c>
      <c r="H28" s="1">
        <v>0.23507063090801239</v>
      </c>
      <c r="I28" s="1">
        <v>0.24257797002792358</v>
      </c>
      <c r="J28" s="1">
        <v>0.19149211049079895</v>
      </c>
      <c r="K28" s="1">
        <v>0.23958292603492737</v>
      </c>
      <c r="L28" s="1">
        <v>0.28124779462814331</v>
      </c>
      <c r="M28" s="1">
        <v>0.29477107524871826</v>
      </c>
      <c r="N28" s="1">
        <v>0.34116354584693909</v>
      </c>
      <c r="O28" s="1">
        <v>0.34006726741790771</v>
      </c>
      <c r="P28" s="1">
        <v>0.32057493925094604</v>
      </c>
      <c r="Q28" s="1">
        <v>0.33185452222824097</v>
      </c>
      <c r="R28">
        <v>0.25045248866081238</v>
      </c>
      <c r="S28">
        <v>0.33721420168876648</v>
      </c>
    </row>
    <row r="29" spans="1:19">
      <c r="A29" s="1">
        <v>27</v>
      </c>
      <c r="B29" s="1">
        <v>0.18603774905204773</v>
      </c>
      <c r="C29" s="1">
        <v>0.22865867614746094</v>
      </c>
      <c r="D29" s="1">
        <v>0.26334887742996216</v>
      </c>
      <c r="E29" s="1">
        <v>0.25958088040351868</v>
      </c>
      <c r="F29" s="1">
        <v>0.28298601508140564</v>
      </c>
      <c r="G29" s="1">
        <v>0.27498096227645874</v>
      </c>
      <c r="H29" s="1">
        <v>0.23587380349636078</v>
      </c>
      <c r="I29" s="1">
        <v>0.24244451522827148</v>
      </c>
      <c r="J29" s="1">
        <v>0.19068364799022675</v>
      </c>
      <c r="K29" s="1">
        <v>0.23949909210205078</v>
      </c>
      <c r="L29" s="1">
        <v>0.28270676732063293</v>
      </c>
      <c r="M29" s="1">
        <v>0.29829666018486023</v>
      </c>
      <c r="N29" s="1">
        <v>0.34364074468612671</v>
      </c>
      <c r="O29" s="1">
        <v>0.34208834171295166</v>
      </c>
      <c r="P29" s="1">
        <v>0.32362958788871765</v>
      </c>
      <c r="Q29" s="1">
        <v>0.33407187461853027</v>
      </c>
      <c r="R29">
        <v>0.25036311149597168</v>
      </c>
      <c r="S29">
        <v>0.33940944075584412</v>
      </c>
    </row>
    <row r="30" spans="1:19">
      <c r="A30" s="1">
        <v>28</v>
      </c>
      <c r="B30" s="1">
        <v>0.18663680553436279</v>
      </c>
      <c r="C30" s="1">
        <v>0.22956466674804688</v>
      </c>
      <c r="D30" s="1">
        <v>0.26245862245559692</v>
      </c>
      <c r="E30" s="1">
        <v>0.26257658004760742</v>
      </c>
      <c r="F30" s="1">
        <v>0.28428924083709717</v>
      </c>
      <c r="G30" s="1">
        <v>0.27485707402229309</v>
      </c>
      <c r="H30" s="1">
        <v>0.23594893515110016</v>
      </c>
      <c r="I30" s="1">
        <v>0.2417474240064621</v>
      </c>
      <c r="J30" s="1">
        <v>0.19138613343238831</v>
      </c>
      <c r="K30" s="1">
        <v>0.24064642190933228</v>
      </c>
      <c r="L30" s="1">
        <v>0.28224748373031616</v>
      </c>
      <c r="M30" s="1">
        <v>0.3021543025970459</v>
      </c>
      <c r="N30" s="1">
        <v>0.3462943434715271</v>
      </c>
      <c r="O30" s="1">
        <v>0.34345844388008118</v>
      </c>
      <c r="P30" s="1">
        <v>0.3256584107875824</v>
      </c>
      <c r="Q30" s="1">
        <v>0.33541467785835266</v>
      </c>
      <c r="R30">
        <v>0.25022202730178833</v>
      </c>
      <c r="S30">
        <v>0.34125077724456787</v>
      </c>
    </row>
    <row r="31" spans="1:19">
      <c r="A31" s="1">
        <v>29</v>
      </c>
      <c r="B31" s="1">
        <v>0.18913082778453827</v>
      </c>
      <c r="C31" s="1">
        <v>0.23227414488792419</v>
      </c>
      <c r="D31" s="1">
        <v>0.26165187358856201</v>
      </c>
      <c r="E31" s="1">
        <v>0.26515659689903259</v>
      </c>
      <c r="F31" s="1">
        <v>0.28613805770874023</v>
      </c>
      <c r="G31" s="1">
        <v>0.27354702353477478</v>
      </c>
      <c r="H31" s="1">
        <v>0.23611754179000854</v>
      </c>
      <c r="I31" s="1">
        <v>0.23917330801486969</v>
      </c>
      <c r="J31" s="1">
        <v>0.19397661089897156</v>
      </c>
      <c r="K31" s="1">
        <v>0.24358096718788147</v>
      </c>
      <c r="L31" s="1">
        <v>0.28184261918067932</v>
      </c>
      <c r="M31" s="1">
        <v>0.30553808808326721</v>
      </c>
      <c r="N31" s="1">
        <v>0.34940242767333984</v>
      </c>
      <c r="O31" s="1">
        <v>0.34354162216186523</v>
      </c>
      <c r="P31" s="1">
        <v>0.32764893770217896</v>
      </c>
      <c r="Q31" s="1">
        <v>0.33474287390708923</v>
      </c>
      <c r="R31">
        <v>0.25000709295272827</v>
      </c>
      <c r="S31">
        <v>0.34288454055786133</v>
      </c>
    </row>
    <row r="32" spans="1:19">
      <c r="A32" s="1">
        <v>30</v>
      </c>
      <c r="B32" s="1">
        <v>0.19117444753646851</v>
      </c>
      <c r="C32" s="1">
        <v>0.23483610153198242</v>
      </c>
      <c r="D32" s="1">
        <v>0.26270675659179688</v>
      </c>
      <c r="E32" s="1">
        <v>0.26709231734275818</v>
      </c>
      <c r="F32" s="1">
        <v>0.28794905543327332</v>
      </c>
      <c r="G32" s="1">
        <v>0.27216720581054688</v>
      </c>
      <c r="H32" s="1">
        <v>0.23650136590003967</v>
      </c>
      <c r="I32" s="1">
        <v>0.23623767495155334</v>
      </c>
      <c r="J32" s="1">
        <v>0.19612264633178711</v>
      </c>
      <c r="K32" s="1">
        <v>0.24638190865516663</v>
      </c>
      <c r="L32" s="1">
        <v>0.28332427144050598</v>
      </c>
      <c r="M32" s="1">
        <v>0.308327317237854</v>
      </c>
      <c r="N32" s="1">
        <v>0.35255056619644165</v>
      </c>
      <c r="O32" s="1">
        <v>0.34364119172096252</v>
      </c>
      <c r="P32" s="1">
        <v>0.32996737957000732</v>
      </c>
      <c r="Q32" s="1">
        <v>0.33382716774940491</v>
      </c>
      <c r="R32">
        <v>0.24977879226207733</v>
      </c>
      <c r="S32">
        <v>0.34461930394172668</v>
      </c>
    </row>
    <row r="33" spans="1:19">
      <c r="A33" s="1">
        <v>31</v>
      </c>
      <c r="B33" s="1">
        <v>0.19200924038887024</v>
      </c>
      <c r="C33" s="1">
        <v>0.23639421164989471</v>
      </c>
      <c r="D33" s="1">
        <v>0.26470339298248291</v>
      </c>
      <c r="E33" s="1">
        <v>0.26849761605262756</v>
      </c>
      <c r="F33" s="1">
        <v>0.28889679908752441</v>
      </c>
      <c r="G33" s="1">
        <v>0.27068614959716797</v>
      </c>
      <c r="H33" s="1">
        <v>0.23710370063781738</v>
      </c>
      <c r="I33" s="1">
        <v>0.23550091683864594</v>
      </c>
      <c r="J33" s="1">
        <v>0.197077676653862</v>
      </c>
      <c r="K33" s="1">
        <v>0.24822056293487549</v>
      </c>
      <c r="L33" s="1">
        <v>0.28582188487052917</v>
      </c>
      <c r="M33" s="1">
        <v>0.31073459982872009</v>
      </c>
      <c r="N33" s="1">
        <v>0.35506805777549744</v>
      </c>
      <c r="O33" s="1">
        <v>0.34389692544937134</v>
      </c>
      <c r="P33" s="1">
        <v>0.33284085988998413</v>
      </c>
      <c r="Q33" s="1">
        <v>0.33546176552772522</v>
      </c>
      <c r="R33">
        <v>0.24973943829536438</v>
      </c>
      <c r="S33">
        <v>0.34688448905944824</v>
      </c>
    </row>
    <row r="34" spans="1:19">
      <c r="A34" s="1">
        <v>32</v>
      </c>
      <c r="B34" s="1">
        <v>0.19189061224460602</v>
      </c>
      <c r="C34" s="1">
        <v>0.2366885244846344</v>
      </c>
      <c r="D34" s="1">
        <v>0.26567035913467407</v>
      </c>
      <c r="E34" s="1">
        <v>0.26944750547409058</v>
      </c>
      <c r="F34" s="1">
        <v>0.28863447904586792</v>
      </c>
      <c r="G34" s="1">
        <v>0.26920109987258911</v>
      </c>
      <c r="H34" s="1">
        <v>0.23736490309238434</v>
      </c>
      <c r="I34" s="1">
        <v>0.23603443801403046</v>
      </c>
      <c r="J34" s="1">
        <v>0.19710326194763184</v>
      </c>
      <c r="K34" s="1">
        <v>0.24885137379169464</v>
      </c>
      <c r="L34" s="1">
        <v>0.28738975524902344</v>
      </c>
      <c r="M34" s="1">
        <v>0.31288626790046692</v>
      </c>
      <c r="N34" s="1">
        <v>0.35668855905532837</v>
      </c>
      <c r="O34" s="1">
        <v>0.34449496865272522</v>
      </c>
      <c r="P34" s="1">
        <v>0.33582612872123718</v>
      </c>
      <c r="Q34" s="1">
        <v>0.33883953094482422</v>
      </c>
      <c r="R34">
        <v>0.25007539987564087</v>
      </c>
      <c r="S34">
        <v>0.34998458623886108</v>
      </c>
    </row>
    <row r="35" spans="1:19">
      <c r="A35" s="1">
        <v>33</v>
      </c>
      <c r="B35" s="1">
        <v>0.19097994267940521</v>
      </c>
      <c r="C35" s="1">
        <v>0.23583632707595825</v>
      </c>
      <c r="D35" s="1">
        <v>0.26679879426956177</v>
      </c>
      <c r="E35" s="1">
        <v>0.26948219537734985</v>
      </c>
      <c r="F35" s="1">
        <v>0.28739407658576965</v>
      </c>
      <c r="G35" s="1">
        <v>0.26730090379714966</v>
      </c>
      <c r="H35" s="1">
        <v>0.23667773604393005</v>
      </c>
      <c r="I35" s="1">
        <v>0.23634631931781769</v>
      </c>
      <c r="J35" s="1">
        <v>0.19635908305644989</v>
      </c>
      <c r="K35" s="1">
        <v>0.24838763475418091</v>
      </c>
      <c r="L35" s="1">
        <v>0.28921183943748474</v>
      </c>
      <c r="M35" s="1">
        <v>0.31430831551551819</v>
      </c>
      <c r="N35" s="1">
        <v>0.35762163996696472</v>
      </c>
      <c r="O35" s="1">
        <v>0.34499949216842651</v>
      </c>
      <c r="P35" s="1">
        <v>0.33828359842300415</v>
      </c>
      <c r="Q35" s="1">
        <v>0.34243476390838623</v>
      </c>
      <c r="R35">
        <v>0.25075989961624146</v>
      </c>
      <c r="S35">
        <v>0.35385996103286743</v>
      </c>
    </row>
    <row r="36" spans="1:19">
      <c r="A36" s="1">
        <v>34</v>
      </c>
      <c r="B36" s="1">
        <v>0.19073730707168579</v>
      </c>
      <c r="C36" s="1">
        <v>0.23584705591201782</v>
      </c>
      <c r="D36" s="1">
        <v>0.26907065510749817</v>
      </c>
      <c r="E36" s="1">
        <v>0.26959553360939026</v>
      </c>
      <c r="F36" s="1">
        <v>0.28579840064048767</v>
      </c>
      <c r="G36" s="1">
        <v>0.26482510566711426</v>
      </c>
      <c r="H36" s="1">
        <v>0.23618747293949127</v>
      </c>
      <c r="I36" s="1">
        <v>0.23645208775997162</v>
      </c>
      <c r="J36" s="1">
        <v>0.19629529118537903</v>
      </c>
      <c r="K36" s="1">
        <v>0.24881568551063538</v>
      </c>
      <c r="L36" s="1">
        <v>0.29222890734672546</v>
      </c>
      <c r="M36" s="1">
        <v>0.31591203808784485</v>
      </c>
      <c r="N36" s="1">
        <v>0.35836094617843628</v>
      </c>
      <c r="O36" s="1">
        <v>0.34510707855224609</v>
      </c>
      <c r="P36" s="1">
        <v>0.34117156267166138</v>
      </c>
      <c r="Q36" s="1">
        <v>0.34606784582138062</v>
      </c>
      <c r="R36">
        <v>0.25164946913719177</v>
      </c>
      <c r="S36">
        <v>0.35817745327949524</v>
      </c>
    </row>
    <row r="37" spans="1:19">
      <c r="A37" s="1">
        <v>35</v>
      </c>
      <c r="B37" s="1">
        <v>0.19044160842895508</v>
      </c>
      <c r="C37" s="1">
        <v>0.23634319007396698</v>
      </c>
      <c r="D37" s="1">
        <v>0.27043795585632324</v>
      </c>
      <c r="E37" s="1">
        <v>0.2706902027130127</v>
      </c>
      <c r="F37" s="1">
        <v>0.28436484932899475</v>
      </c>
      <c r="G37" s="1">
        <v>0.26350739598274231</v>
      </c>
      <c r="H37" s="1">
        <v>0.23723478615283966</v>
      </c>
      <c r="I37" s="1">
        <v>0.23640741407871246</v>
      </c>
      <c r="J37" s="1">
        <v>0.19617375731468201</v>
      </c>
      <c r="K37" s="1">
        <v>0.24971820414066315</v>
      </c>
      <c r="L37" s="1">
        <v>0.29432189464569092</v>
      </c>
      <c r="M37" s="1">
        <v>0.31845808029174805</v>
      </c>
      <c r="N37" s="1">
        <v>0.35920122265815735</v>
      </c>
      <c r="O37" s="1">
        <v>0.34630507230758667</v>
      </c>
      <c r="P37" s="1">
        <v>0.34550866484642029</v>
      </c>
      <c r="Q37" s="1">
        <v>0.34945809841156006</v>
      </c>
      <c r="R37">
        <v>0.25259676575660706</v>
      </c>
      <c r="S37">
        <v>0.36246290802955627</v>
      </c>
    </row>
    <row r="38" spans="1:19">
      <c r="A38" s="1">
        <v>36</v>
      </c>
      <c r="B38" s="1">
        <v>0.18889105319976807</v>
      </c>
      <c r="C38" s="1">
        <v>0.23520414531230927</v>
      </c>
      <c r="D38" s="1">
        <v>0.26979875564575195</v>
      </c>
      <c r="E38" s="1">
        <v>0.2723689079284668</v>
      </c>
      <c r="F38" s="1">
        <v>0.28335374593734741</v>
      </c>
      <c r="G38" s="1">
        <v>0.2655901312828064</v>
      </c>
      <c r="H38" s="1">
        <v>0.23845687508583069</v>
      </c>
      <c r="I38" s="1">
        <v>0.23597921431064606</v>
      </c>
      <c r="J38" s="1">
        <v>0.19477201998233795</v>
      </c>
      <c r="K38" s="1">
        <v>0.24892640113830566</v>
      </c>
      <c r="L38" s="1">
        <v>0.29430279135704041</v>
      </c>
      <c r="M38" s="1">
        <v>0.3213769793510437</v>
      </c>
      <c r="N38" s="1">
        <v>0.36013305187225342</v>
      </c>
      <c r="O38" s="1">
        <v>0.35053744912147522</v>
      </c>
      <c r="P38" s="1">
        <v>0.34954181313514709</v>
      </c>
      <c r="Q38" s="1">
        <v>0.35196495056152344</v>
      </c>
      <c r="R38">
        <v>0.25345906615257263</v>
      </c>
      <c r="S38">
        <v>0.36617761850357056</v>
      </c>
    </row>
    <row r="39" spans="1:19">
      <c r="A39" s="1">
        <v>37</v>
      </c>
      <c r="B39" s="1">
        <v>0.18758285045623779</v>
      </c>
      <c r="C39" s="1">
        <v>0.2336786687374115</v>
      </c>
      <c r="D39" s="1">
        <v>0.2686958909034729</v>
      </c>
      <c r="E39" s="1">
        <v>0.27448382973670959</v>
      </c>
      <c r="F39" s="1">
        <v>0.283183753490448</v>
      </c>
      <c r="G39" s="1">
        <v>0.26954606175422668</v>
      </c>
      <c r="H39" s="1">
        <v>0.23753800988197327</v>
      </c>
      <c r="I39" s="1">
        <v>0.23573547601699829</v>
      </c>
      <c r="J39" s="1">
        <v>0.19356976449489594</v>
      </c>
      <c r="K39" s="1">
        <v>0.24764814972877502</v>
      </c>
      <c r="L39" s="1">
        <v>0.29364138841629028</v>
      </c>
      <c r="M39" s="1">
        <v>0.32437482476234436</v>
      </c>
      <c r="N39" s="1">
        <v>0.36134630441665649</v>
      </c>
      <c r="O39" s="1">
        <v>0.35602378845214844</v>
      </c>
      <c r="P39" s="1">
        <v>0.35062426328659058</v>
      </c>
      <c r="Q39" s="1">
        <v>0.35381084680557251</v>
      </c>
      <c r="R39">
        <v>0.25422120094299316</v>
      </c>
      <c r="S39">
        <v>0.36897048354148865</v>
      </c>
    </row>
    <row r="40" spans="1:19">
      <c r="A40" s="1">
        <v>38</v>
      </c>
      <c r="B40" s="1">
        <v>0.18800170719623566</v>
      </c>
      <c r="C40" s="1">
        <v>0.23380883038043976</v>
      </c>
      <c r="D40" s="1">
        <v>0.26807451248168945</v>
      </c>
      <c r="E40" s="1">
        <v>0.27696523070335388</v>
      </c>
      <c r="F40" s="1">
        <v>0.28390312194824219</v>
      </c>
      <c r="G40" s="1">
        <v>0.2719818651676178</v>
      </c>
      <c r="H40" s="1">
        <v>0.23535028100013733</v>
      </c>
      <c r="I40" s="1">
        <v>0.23603542149066925</v>
      </c>
      <c r="J40" s="1">
        <v>0.19404482841491699</v>
      </c>
      <c r="K40" s="1">
        <v>0.24790944159030914</v>
      </c>
      <c r="L40" s="1">
        <v>0.29325416684150696</v>
      </c>
      <c r="M40" s="1">
        <v>0.32732453942298889</v>
      </c>
      <c r="N40" s="1">
        <v>0.36279937624931335</v>
      </c>
      <c r="O40" s="1">
        <v>0.3592713475227356</v>
      </c>
      <c r="P40" s="1">
        <v>0.34949806332588196</v>
      </c>
      <c r="Q40" s="1">
        <v>0.35521912574768066</v>
      </c>
      <c r="R40">
        <v>0.25507697463035583</v>
      </c>
      <c r="S40">
        <v>0.37090340256690979</v>
      </c>
    </row>
    <row r="41" spans="1:19">
      <c r="A41" s="1">
        <v>39</v>
      </c>
      <c r="B41" s="1">
        <v>0.189437136054039</v>
      </c>
      <c r="C41" s="1">
        <v>0.23516172170639038</v>
      </c>
      <c r="D41" s="1">
        <v>0.26726710796356201</v>
      </c>
      <c r="E41" s="1">
        <v>0.27922844886779785</v>
      </c>
      <c r="F41" s="1">
        <v>0.28488919138908386</v>
      </c>
      <c r="G41" s="1">
        <v>0.27324175834655762</v>
      </c>
      <c r="H41" s="1">
        <v>0.23408907651901245</v>
      </c>
      <c r="I41" s="1">
        <v>0.23715722560882568</v>
      </c>
      <c r="J41" s="1">
        <v>0.19549424946308136</v>
      </c>
      <c r="K41" s="1">
        <v>0.24929499626159668</v>
      </c>
      <c r="L41" s="1">
        <v>0.29250508546829224</v>
      </c>
      <c r="M41" s="1">
        <v>0.32970443367958069</v>
      </c>
      <c r="N41" s="1">
        <v>0.36396822333335876</v>
      </c>
      <c r="O41" s="1">
        <v>0.36073344945907593</v>
      </c>
      <c r="P41" s="1">
        <v>0.3485012948513031</v>
      </c>
      <c r="Q41" s="1">
        <v>0.3566170334815979</v>
      </c>
      <c r="R41">
        <v>0.25624901056289673</v>
      </c>
      <c r="S41">
        <v>0.3723437488079071</v>
      </c>
    </row>
    <row r="42" spans="1:19">
      <c r="A42" s="1">
        <v>40</v>
      </c>
      <c r="B42" s="1">
        <v>0.1902640163898468</v>
      </c>
      <c r="C42" s="1">
        <v>0.23620283603668213</v>
      </c>
      <c r="D42" s="1">
        <v>0.2659650444984436</v>
      </c>
      <c r="E42" s="1">
        <v>0.27992874383926392</v>
      </c>
      <c r="F42" s="1">
        <v>0.28604006767272949</v>
      </c>
      <c r="G42" s="1">
        <v>0.27431893348693848</v>
      </c>
      <c r="H42" s="1">
        <v>0.23430569469928741</v>
      </c>
      <c r="I42" s="1">
        <v>0.23895330727100372</v>
      </c>
      <c r="J42" s="1">
        <v>0.19631245732307434</v>
      </c>
      <c r="K42" s="1">
        <v>0.25031587481498718</v>
      </c>
      <c r="L42" s="1">
        <v>0.29116690158843994</v>
      </c>
      <c r="M42" s="1">
        <v>0.33033245801925659</v>
      </c>
      <c r="N42" s="1">
        <v>0.36500591039657593</v>
      </c>
      <c r="O42" s="1">
        <v>0.36168539524078369</v>
      </c>
      <c r="P42" s="1">
        <v>0.34855413436889648</v>
      </c>
      <c r="Q42" s="1">
        <v>0.35824212431907654</v>
      </c>
      <c r="R42">
        <v>0.25780889391899109</v>
      </c>
      <c r="S42">
        <v>0.37373745441436768</v>
      </c>
    </row>
    <row r="43" spans="1:19">
      <c r="A43" s="1">
        <v>41</v>
      </c>
      <c r="B43" s="1">
        <v>0.19053269922733307</v>
      </c>
      <c r="C43" s="1">
        <v>0.23694314062595367</v>
      </c>
      <c r="D43" s="1">
        <v>0.26550322771072388</v>
      </c>
      <c r="E43" s="1">
        <v>0.2791876494884491</v>
      </c>
      <c r="F43" s="1">
        <v>0.28764510154724121</v>
      </c>
      <c r="G43" s="1">
        <v>0.2758542001247406</v>
      </c>
      <c r="H43" s="1">
        <v>0.23547971248626709</v>
      </c>
      <c r="I43" s="1">
        <v>0.24032127857208252</v>
      </c>
      <c r="J43" s="1">
        <v>0.19657391309738159</v>
      </c>
      <c r="K43" s="1">
        <v>0.25103932619094849</v>
      </c>
      <c r="L43" s="1">
        <v>0.29067498445510864</v>
      </c>
      <c r="M43" s="1">
        <v>0.32953113317489624</v>
      </c>
      <c r="N43" s="1">
        <v>0.3665165901184082</v>
      </c>
      <c r="O43" s="1">
        <v>0.36311626434326172</v>
      </c>
      <c r="P43" s="1">
        <v>0.34959164261817932</v>
      </c>
      <c r="Q43" s="1">
        <v>0.35946756601333618</v>
      </c>
      <c r="R43">
        <v>0.25955381989479065</v>
      </c>
      <c r="S43">
        <v>0.37534385919570923</v>
      </c>
    </row>
    <row r="44" spans="1:19">
      <c r="A44" s="1">
        <v>42</v>
      </c>
      <c r="B44" s="1">
        <v>0.1903887540102005</v>
      </c>
      <c r="C44" s="1">
        <v>0.23746407032012939</v>
      </c>
      <c r="D44" s="1">
        <v>0.26640856266021729</v>
      </c>
      <c r="E44" s="1">
        <v>0.27937969565391541</v>
      </c>
      <c r="F44" s="1">
        <v>0.28929740190505981</v>
      </c>
      <c r="G44" s="1">
        <v>0.27830827236175537</v>
      </c>
      <c r="H44" s="1">
        <v>0.23739615082740784</v>
      </c>
      <c r="I44" s="1">
        <v>0.2407696545124054</v>
      </c>
      <c r="J44" s="1">
        <v>0.1964443176984787</v>
      </c>
      <c r="K44" s="1">
        <v>0.25159373879432678</v>
      </c>
      <c r="L44" s="1">
        <v>0.29164010286331177</v>
      </c>
      <c r="M44" s="1">
        <v>0.32984274625778198</v>
      </c>
      <c r="N44" s="1">
        <v>0.36835619807243347</v>
      </c>
      <c r="O44" s="1">
        <v>0.36577758193016052</v>
      </c>
      <c r="P44" s="1">
        <v>0.35177910327911377</v>
      </c>
      <c r="Q44" s="1">
        <v>0.36019891500473022</v>
      </c>
      <c r="R44">
        <v>0.26108860969543457</v>
      </c>
      <c r="S44">
        <v>0.3771536648273468</v>
      </c>
    </row>
    <row r="45" spans="1:19">
      <c r="A45" s="1">
        <v>43</v>
      </c>
      <c r="B45" s="1">
        <v>0.18992099165916443</v>
      </c>
      <c r="C45" s="1">
        <v>0.23769465088844299</v>
      </c>
      <c r="D45" s="1">
        <v>0.26752093434333801</v>
      </c>
      <c r="E45" s="1">
        <v>0.2817060649394989</v>
      </c>
      <c r="F45" s="1">
        <v>0.29046875238418579</v>
      </c>
      <c r="G45" s="1">
        <v>0.28033769130706787</v>
      </c>
      <c r="H45" s="1">
        <v>0.23910310864448547</v>
      </c>
      <c r="I45" s="1">
        <v>0.24035978317260742</v>
      </c>
      <c r="J45" s="1">
        <v>0.19602231681346893</v>
      </c>
      <c r="K45" s="1">
        <v>0.25193107128143311</v>
      </c>
      <c r="L45" s="1">
        <v>0.29294312000274658</v>
      </c>
      <c r="M45" s="1">
        <v>0.33255043625831604</v>
      </c>
      <c r="N45" s="1">
        <v>0.3701249361038208</v>
      </c>
      <c r="O45" s="1">
        <v>0.36846792697906494</v>
      </c>
      <c r="P45" s="1">
        <v>0.35435032844543457</v>
      </c>
      <c r="Q45" s="1">
        <v>0.36069142818450928</v>
      </c>
      <c r="R45">
        <v>0.26213008165359497</v>
      </c>
      <c r="S45">
        <v>0.37907212972640991</v>
      </c>
    </row>
    <row r="46" spans="1:19">
      <c r="A46" s="1">
        <v>44</v>
      </c>
      <c r="B46" s="1">
        <v>0.19013819098472595</v>
      </c>
      <c r="C46" s="1">
        <v>0.23805725574493408</v>
      </c>
      <c r="D46" s="1">
        <v>0.26764345169067383</v>
      </c>
      <c r="E46" s="1">
        <v>0.28442367911338806</v>
      </c>
      <c r="F46" s="1">
        <v>0.29112163186073303</v>
      </c>
      <c r="G46" s="1">
        <v>0.28124690055847168</v>
      </c>
      <c r="H46" s="1">
        <v>0.23952123522758484</v>
      </c>
      <c r="I46" s="1">
        <v>0.24071075022220612</v>
      </c>
      <c r="J46" s="1">
        <v>0.19631403684616089</v>
      </c>
      <c r="K46" s="1">
        <v>0.2524675726890564</v>
      </c>
      <c r="L46" s="1">
        <v>0.29337614774703979</v>
      </c>
      <c r="M46" s="1">
        <v>0.33588910102844238</v>
      </c>
      <c r="N46" s="1">
        <v>0.37175077199935913</v>
      </c>
      <c r="O46" s="1">
        <v>0.3704535961151123</v>
      </c>
      <c r="P46" s="1">
        <v>0.35617616772651672</v>
      </c>
      <c r="Q46" s="1">
        <v>0.36251223087310791</v>
      </c>
      <c r="R46">
        <v>0.2627483606338501</v>
      </c>
      <c r="S46">
        <v>0.38111880421638489</v>
      </c>
    </row>
    <row r="47" spans="1:19">
      <c r="A47" s="1">
        <v>45</v>
      </c>
      <c r="B47" s="1">
        <v>0.19066521525382996</v>
      </c>
      <c r="C47" s="1">
        <v>0.23852470517158508</v>
      </c>
      <c r="D47" s="1">
        <v>0.26622936129570007</v>
      </c>
      <c r="E47" s="1">
        <v>0.28585901856422424</v>
      </c>
      <c r="F47" s="1">
        <v>0.29145181179046631</v>
      </c>
      <c r="G47" s="1">
        <v>0.28177958726882935</v>
      </c>
      <c r="H47" s="1">
        <v>0.2397104799747467</v>
      </c>
      <c r="I47" s="1">
        <v>0.24163123965263367</v>
      </c>
      <c r="J47" s="1">
        <v>0.1969316303730011</v>
      </c>
      <c r="K47" s="1">
        <v>0.25314635038375854</v>
      </c>
      <c r="L47" s="1">
        <v>0.29233941435813904</v>
      </c>
      <c r="M47" s="1">
        <v>0.33807915449142456</v>
      </c>
      <c r="N47" s="1">
        <v>0.37326335906982422</v>
      </c>
      <c r="O47" s="1">
        <v>0.37229448556900024</v>
      </c>
      <c r="P47" s="1">
        <v>0.35807612538337708</v>
      </c>
      <c r="Q47" s="1">
        <v>0.3652188777923584</v>
      </c>
      <c r="R47">
        <v>0.26327607035636902</v>
      </c>
      <c r="S47">
        <v>0.38338238000869751</v>
      </c>
    </row>
    <row r="48" spans="1:19">
      <c r="A48" s="1">
        <v>46</v>
      </c>
      <c r="B48" s="1">
        <v>0.19147050380706787</v>
      </c>
      <c r="C48" s="1">
        <v>0.23973819613456726</v>
      </c>
      <c r="D48" s="1">
        <v>0.26455175876617432</v>
      </c>
      <c r="E48" s="1">
        <v>0.28734716773033142</v>
      </c>
      <c r="F48" s="1">
        <v>0.29171103239059448</v>
      </c>
      <c r="G48" s="1">
        <v>0.2817801833152771</v>
      </c>
      <c r="H48" s="1">
        <v>0.24071677029132843</v>
      </c>
      <c r="I48" s="1">
        <v>0.24262693524360657</v>
      </c>
      <c r="J48" s="1">
        <v>0.19782660901546478</v>
      </c>
      <c r="K48" s="1">
        <v>0.25456911325454712</v>
      </c>
      <c r="L48" s="1">
        <v>0.29103550314903259</v>
      </c>
      <c r="M48" s="1">
        <v>0.34031468629837036</v>
      </c>
      <c r="N48" s="1">
        <v>0.37469345331192017</v>
      </c>
      <c r="O48" s="1">
        <v>0.37359052896499634</v>
      </c>
      <c r="P48" s="1">
        <v>0.36077645421028137</v>
      </c>
      <c r="Q48" s="1">
        <v>0.3679833710193634</v>
      </c>
      <c r="R48">
        <v>0.26378971338272095</v>
      </c>
      <c r="S48">
        <v>0.38561499118804932</v>
      </c>
    </row>
    <row r="49" spans="1:19">
      <c r="A49" s="1">
        <v>47</v>
      </c>
      <c r="B49" s="1">
        <v>0.19285868108272552</v>
      </c>
      <c r="C49" s="1">
        <v>0.24154743552207947</v>
      </c>
      <c r="D49" s="1">
        <v>0.26530560851097107</v>
      </c>
      <c r="E49" s="1">
        <v>0.28950175642967224</v>
      </c>
      <c r="F49" s="1">
        <v>0.29194974899291992</v>
      </c>
      <c r="G49" s="1">
        <v>0.28125622868537903</v>
      </c>
      <c r="H49" s="1">
        <v>0.24189622700214386</v>
      </c>
      <c r="I49" s="1">
        <v>0.2435009628534317</v>
      </c>
      <c r="J49" s="1">
        <v>0.19928918778896332</v>
      </c>
      <c r="K49" s="1">
        <v>0.25655195116996765</v>
      </c>
      <c r="L49" s="1">
        <v>0.29209941625595093</v>
      </c>
      <c r="M49" s="1">
        <v>0.34308937191963196</v>
      </c>
      <c r="N49" s="1">
        <v>0.3759036660194397</v>
      </c>
      <c r="O49" s="1">
        <v>0.3741413950920105</v>
      </c>
      <c r="P49" s="1">
        <v>0.36336144804954529</v>
      </c>
      <c r="Q49" s="1">
        <v>0.37032496929168701</v>
      </c>
      <c r="R49">
        <v>0.26411405205726624</v>
      </c>
      <c r="S49">
        <v>0.38736554980278015</v>
      </c>
    </row>
    <row r="50" spans="1:19">
      <c r="A50" s="1">
        <v>48</v>
      </c>
      <c r="B50" s="1">
        <v>0.19379901885986328</v>
      </c>
      <c r="C50" s="1">
        <v>0.24267590045928955</v>
      </c>
      <c r="D50" s="1">
        <v>0.26836872100830078</v>
      </c>
      <c r="E50" s="1">
        <v>0.29094719886779785</v>
      </c>
      <c r="F50" s="1">
        <v>0.29227840900421143</v>
      </c>
      <c r="G50" s="1">
        <v>0.28117430210113525</v>
      </c>
      <c r="H50" s="1">
        <v>0.2422482967376709</v>
      </c>
      <c r="I50" s="1">
        <v>0.24407309293746948</v>
      </c>
      <c r="J50" s="1">
        <v>0.20028121769428253</v>
      </c>
      <c r="K50" s="1">
        <v>0.25780102610588074</v>
      </c>
      <c r="L50" s="1">
        <v>0.29537788033485413</v>
      </c>
      <c r="M50" s="1">
        <v>0.34496548771858215</v>
      </c>
      <c r="N50" s="1">
        <v>0.37690708041191101</v>
      </c>
      <c r="O50" s="1">
        <v>0.37480601668357849</v>
      </c>
      <c r="P50" s="1">
        <v>0.36468976736068726</v>
      </c>
      <c r="Q50" s="1">
        <v>0.37191641330718994</v>
      </c>
      <c r="R50">
        <v>0.26428145170211792</v>
      </c>
      <c r="S50">
        <v>0.38852354884147644</v>
      </c>
    </row>
    <row r="51" spans="1:19">
      <c r="A51" s="1">
        <v>49</v>
      </c>
      <c r="B51" s="1">
        <v>0.19361913204193115</v>
      </c>
      <c r="C51" s="1">
        <v>0.24270683526992798</v>
      </c>
      <c r="D51" s="1">
        <v>0.27061140537261963</v>
      </c>
      <c r="E51" s="1">
        <v>0.29165077209472656</v>
      </c>
      <c r="F51" s="1">
        <v>0.29301911592483521</v>
      </c>
      <c r="G51" s="1">
        <v>0.28275921940803528</v>
      </c>
      <c r="H51" s="1">
        <v>0.24264484643936157</v>
      </c>
      <c r="I51" s="1">
        <v>0.24491141736507416</v>
      </c>
      <c r="J51" s="1">
        <v>0.20013038814067841</v>
      </c>
      <c r="K51" s="1">
        <v>0.25789979100227356</v>
      </c>
      <c r="L51" s="1">
        <v>0.29774165153503418</v>
      </c>
      <c r="M51" s="1">
        <v>0.34591129422187805</v>
      </c>
      <c r="N51" s="1">
        <v>0.37802726030349731</v>
      </c>
      <c r="O51" s="1">
        <v>0.37681078910827637</v>
      </c>
      <c r="P51" s="1">
        <v>0.36563533544540405</v>
      </c>
      <c r="Q51" s="1">
        <v>0.37332797050476074</v>
      </c>
      <c r="R51">
        <v>0.2646656334400177</v>
      </c>
      <c r="S51">
        <v>0.38946482539176941</v>
      </c>
    </row>
    <row r="52" spans="1:19">
      <c r="A52" s="1">
        <v>50</v>
      </c>
      <c r="B52" s="1">
        <v>0.19379796087741852</v>
      </c>
      <c r="C52" s="1">
        <v>0.24304920434951782</v>
      </c>
      <c r="D52" s="1">
        <v>0.27126431465148926</v>
      </c>
      <c r="E52" s="1">
        <v>0.29294681549072266</v>
      </c>
      <c r="F52" s="1">
        <v>0.29420897364616394</v>
      </c>
      <c r="G52" s="1">
        <v>0.28508424758911133</v>
      </c>
      <c r="H52" s="1">
        <v>0.24435226619243622</v>
      </c>
      <c r="I52" s="1">
        <v>0.24630770087242126</v>
      </c>
      <c r="J52" s="1">
        <v>0.20032136142253876</v>
      </c>
      <c r="K52" s="1">
        <v>0.25827047228813171</v>
      </c>
      <c r="L52" s="1">
        <v>0.29844516515731812</v>
      </c>
      <c r="M52" s="1">
        <v>0.34730851650238037</v>
      </c>
      <c r="N52" s="1">
        <v>0.3793756365776062</v>
      </c>
      <c r="O52" s="1">
        <v>0.379311203956604</v>
      </c>
      <c r="P52" s="1">
        <v>0.3675721287727356</v>
      </c>
      <c r="Q52" s="1">
        <v>0.37496373057365417</v>
      </c>
      <c r="R52">
        <v>0.26567506790161133</v>
      </c>
      <c r="S52">
        <v>0.39070698618888855</v>
      </c>
    </row>
    <row r="53" spans="1:19">
      <c r="A53" s="1">
        <v>51</v>
      </c>
      <c r="B53" s="1">
        <v>0.19501984119415283</v>
      </c>
      <c r="C53" s="1">
        <v>0.2441401481628418</v>
      </c>
      <c r="D53" s="1">
        <v>0.27134642004966736</v>
      </c>
      <c r="E53" s="1">
        <v>0.2948005199432373</v>
      </c>
      <c r="F53" s="1">
        <v>0.29545760154724121</v>
      </c>
      <c r="G53" s="1">
        <v>0.28652146458625793</v>
      </c>
      <c r="H53" s="1">
        <v>0.24706736207008362</v>
      </c>
      <c r="I53" s="1">
        <v>0.24741815030574799</v>
      </c>
      <c r="J53" s="1">
        <v>0.20154707133769989</v>
      </c>
      <c r="K53" s="1">
        <v>0.259370356798172</v>
      </c>
      <c r="L53" s="1">
        <v>0.29854324460029602</v>
      </c>
      <c r="M53" s="1">
        <v>0.34919413924217224</v>
      </c>
      <c r="N53" s="1">
        <v>0.38067427277565002</v>
      </c>
      <c r="O53" s="1">
        <v>0.38080373406410217</v>
      </c>
      <c r="P53" s="1">
        <v>0.37035956978797913</v>
      </c>
      <c r="Q53" s="1">
        <v>0.37614971399307251</v>
      </c>
      <c r="R53">
        <v>0.26740431785583496</v>
      </c>
      <c r="S53">
        <v>0.39250966906547546</v>
      </c>
    </row>
    <row r="54" spans="1:19">
      <c r="A54" s="1">
        <v>52</v>
      </c>
      <c r="B54" s="1">
        <v>0.1960381418466568</v>
      </c>
      <c r="C54" s="1">
        <v>0.24493211507797241</v>
      </c>
      <c r="D54" s="1">
        <v>0.27132794260978699</v>
      </c>
      <c r="E54" s="1">
        <v>0.29598194360733032</v>
      </c>
      <c r="F54" s="1">
        <v>0.29655450582504272</v>
      </c>
      <c r="G54" s="1">
        <v>0.28682488203048706</v>
      </c>
      <c r="H54" s="1">
        <v>0.24993079900741577</v>
      </c>
      <c r="I54" s="1">
        <v>0.24849739670753479</v>
      </c>
      <c r="J54" s="1">
        <v>0.20256975293159485</v>
      </c>
      <c r="K54" s="1">
        <v>0.2601725161075592</v>
      </c>
      <c r="L54" s="1">
        <v>0.29854297637939453</v>
      </c>
      <c r="M54" s="1">
        <v>0.35041198134422302</v>
      </c>
      <c r="N54" s="1">
        <v>0.38182824850082397</v>
      </c>
      <c r="O54" s="1">
        <v>0.38117030262947083</v>
      </c>
      <c r="P54" s="1">
        <v>0.3733055591583252</v>
      </c>
      <c r="Q54" s="1">
        <v>0.37731516361236572</v>
      </c>
      <c r="R54">
        <v>0.26958182454109192</v>
      </c>
      <c r="S54">
        <v>0.39477092027664185</v>
      </c>
    </row>
    <row r="55" spans="1:19">
      <c r="A55" s="1">
        <v>53</v>
      </c>
      <c r="B55" s="1">
        <v>0.19626840949058533</v>
      </c>
      <c r="C55" s="1">
        <v>0.24538326263427734</v>
      </c>
      <c r="D55" s="1">
        <v>0.27172583341598511</v>
      </c>
      <c r="E55" s="1">
        <v>0.29667970538139343</v>
      </c>
      <c r="F55" s="1">
        <v>0.29773569107055664</v>
      </c>
      <c r="G55" s="1">
        <v>0.28700056672096252</v>
      </c>
      <c r="H55" s="1">
        <v>0.25191798806190491</v>
      </c>
      <c r="I55" s="1">
        <v>0.25002437829971313</v>
      </c>
      <c r="J55" s="1">
        <v>0.20281107723712921</v>
      </c>
      <c r="K55" s="1">
        <v>0.26064947247505188</v>
      </c>
      <c r="L55" s="1">
        <v>0.29898694157600403</v>
      </c>
      <c r="M55" s="1">
        <v>0.35120192170143127</v>
      </c>
      <c r="N55" s="1">
        <v>0.38315382599830627</v>
      </c>
      <c r="O55" s="1">
        <v>0.38150575757026672</v>
      </c>
      <c r="P55" s="1">
        <v>0.37550169229507446</v>
      </c>
      <c r="Q55" s="1">
        <v>0.379060298204422</v>
      </c>
      <c r="R55">
        <v>0.27166721224784851</v>
      </c>
      <c r="S55">
        <v>0.3970683217048645</v>
      </c>
    </row>
    <row r="56" spans="1:19">
      <c r="A56" s="1">
        <v>54</v>
      </c>
      <c r="B56" s="1">
        <v>0.19675011932849884</v>
      </c>
      <c r="C56" s="1">
        <v>0.24625410139560699</v>
      </c>
      <c r="D56" s="1">
        <v>0.27287465333938599</v>
      </c>
      <c r="E56" s="1">
        <v>0.29683145880699158</v>
      </c>
      <c r="F56" s="1">
        <v>0.29885455965995789</v>
      </c>
      <c r="G56" s="1">
        <v>0.28810387849807739</v>
      </c>
      <c r="H56" s="1">
        <v>0.25321841239929199</v>
      </c>
      <c r="I56" s="1">
        <v>0.25241729617118835</v>
      </c>
      <c r="J56" s="1">
        <v>0.20331130921840668</v>
      </c>
      <c r="K56" s="1">
        <v>0.26156356930732727</v>
      </c>
      <c r="L56" s="1">
        <v>0.30021297931671143</v>
      </c>
      <c r="M56" s="1">
        <v>0.35150808095932007</v>
      </c>
      <c r="N56" s="1">
        <v>0.38451462984085083</v>
      </c>
      <c r="O56" s="1">
        <v>0.38287672400474548</v>
      </c>
      <c r="P56" s="1">
        <v>0.37715211510658264</v>
      </c>
      <c r="Q56" s="1">
        <v>0.38181865215301514</v>
      </c>
      <c r="R56">
        <v>0.27327227592468262</v>
      </c>
      <c r="S56">
        <v>0.39902853965759277</v>
      </c>
    </row>
    <row r="57" spans="1:19">
      <c r="A57" s="1">
        <v>55</v>
      </c>
      <c r="B57" s="1">
        <v>0.19811753928661346</v>
      </c>
      <c r="C57" s="1">
        <v>0.24744518101215363</v>
      </c>
      <c r="D57" s="1">
        <v>0.27432066202163696</v>
      </c>
      <c r="E57" s="1">
        <v>0.2971387505531311</v>
      </c>
      <c r="F57" s="1">
        <v>0.29931434988975525</v>
      </c>
      <c r="G57" s="1">
        <v>0.29002368450164795</v>
      </c>
      <c r="H57" s="1">
        <v>0.25456744432449341</v>
      </c>
      <c r="I57" s="1">
        <v>0.25511479377746582</v>
      </c>
      <c r="J57" s="1">
        <v>0.2046993225812912</v>
      </c>
      <c r="K57" s="1">
        <v>0.26280269026756287</v>
      </c>
      <c r="L57" s="1">
        <v>0.30174475908279419</v>
      </c>
      <c r="M57" s="1">
        <v>0.35198697447776794</v>
      </c>
      <c r="N57" s="1">
        <v>0.38524320721626282</v>
      </c>
      <c r="O57" s="1">
        <v>0.38509392738342285</v>
      </c>
      <c r="P57" s="1">
        <v>0.37889006733894348</v>
      </c>
      <c r="Q57" s="1">
        <v>0.38492223620414734</v>
      </c>
      <c r="R57">
        <v>0.27454999089241028</v>
      </c>
      <c r="S57">
        <v>0.4007008969783783</v>
      </c>
    </row>
    <row r="58" spans="1:19">
      <c r="A58" s="1">
        <v>56</v>
      </c>
      <c r="B58" s="1">
        <v>0.19947142899036407</v>
      </c>
      <c r="C58" s="1">
        <v>0.24818204343318939</v>
      </c>
      <c r="D58" s="1">
        <v>0.27526742219924927</v>
      </c>
      <c r="E58" s="1">
        <v>0.29861289262771606</v>
      </c>
      <c r="F58" s="1">
        <v>0.29906982183456421</v>
      </c>
      <c r="G58" s="1">
        <v>0.29250514507293701</v>
      </c>
      <c r="H58" s="1">
        <v>0.25581619143486023</v>
      </c>
      <c r="I58" s="1">
        <v>0.2571113109588623</v>
      </c>
      <c r="J58" s="1">
        <v>0.20606638491153717</v>
      </c>
      <c r="K58" s="1">
        <v>0.26357027888298035</v>
      </c>
      <c r="L58" s="1">
        <v>0.30274644494056702</v>
      </c>
      <c r="M58" s="1">
        <v>0.35357090830802917</v>
      </c>
      <c r="N58" s="1">
        <v>0.38517072796821594</v>
      </c>
      <c r="O58" s="1">
        <v>0.38776570558547974</v>
      </c>
      <c r="P58" s="1">
        <v>0.38038769364356995</v>
      </c>
      <c r="Q58" s="1">
        <v>0.38717862963676453</v>
      </c>
      <c r="R58">
        <v>0.27585944533348083</v>
      </c>
      <c r="S58">
        <v>0.40226289629936218</v>
      </c>
    </row>
    <row r="59" spans="1:19">
      <c r="A59" s="1">
        <v>57</v>
      </c>
      <c r="B59" s="1">
        <v>0.19994395971298218</v>
      </c>
      <c r="C59" s="1">
        <v>0.24861502647399902</v>
      </c>
      <c r="D59" s="1">
        <v>0.27507370710372925</v>
      </c>
      <c r="E59" s="1">
        <v>0.30035999417304993</v>
      </c>
      <c r="F59" s="1">
        <v>0.29869681596755981</v>
      </c>
      <c r="G59" s="1">
        <v>0.29484426975250244</v>
      </c>
      <c r="H59" s="1">
        <v>0.25696015357971191</v>
      </c>
      <c r="I59" s="1">
        <v>0.25824514031410217</v>
      </c>
      <c r="J59" s="1">
        <v>0.20653536915779114</v>
      </c>
      <c r="K59" s="1">
        <v>0.263994961977005</v>
      </c>
      <c r="L59" s="1">
        <v>0.30253788828849792</v>
      </c>
      <c r="M59" s="1">
        <v>0.35528838634490967</v>
      </c>
      <c r="N59" s="1">
        <v>0.38475129008293152</v>
      </c>
      <c r="O59" s="1">
        <v>0.39005348086357117</v>
      </c>
      <c r="P59" s="1">
        <v>0.38146448135375977</v>
      </c>
      <c r="Q59" s="1">
        <v>0.38824230432510376</v>
      </c>
      <c r="R59">
        <v>0.27711433172225952</v>
      </c>
      <c r="S59">
        <v>0.40344962477684021</v>
      </c>
    </row>
    <row r="60" spans="1:19">
      <c r="A60" s="1">
        <v>58</v>
      </c>
      <c r="B60" s="1">
        <v>0.19998744130134583</v>
      </c>
      <c r="C60" s="1">
        <v>0.24911819398403168</v>
      </c>
      <c r="D60" s="1">
        <v>0.27448490262031555</v>
      </c>
      <c r="E60" s="1">
        <v>0.30101874470710754</v>
      </c>
      <c r="F60" s="1">
        <v>0.29865595698356628</v>
      </c>
      <c r="G60" s="1">
        <v>0.29639935493469238</v>
      </c>
      <c r="H60" s="1">
        <v>0.25751522183418274</v>
      </c>
      <c r="I60" s="1">
        <v>0.2588164210319519</v>
      </c>
      <c r="J60" s="1">
        <v>0.20655332505702972</v>
      </c>
      <c r="K60" s="1">
        <v>0.26443859934806824</v>
      </c>
      <c r="L60" s="1">
        <v>0.30184277892112732</v>
      </c>
      <c r="M60" s="1">
        <v>0.35573446750640869</v>
      </c>
      <c r="N60" s="1">
        <v>0.38437727093696594</v>
      </c>
      <c r="O60" s="1">
        <v>0.39123994112014771</v>
      </c>
      <c r="P60" s="1">
        <v>0.38153752684593201</v>
      </c>
      <c r="Q60" s="1">
        <v>0.38831031322479248</v>
      </c>
      <c r="R60">
        <v>0.27797931432723999</v>
      </c>
      <c r="S60">
        <v>0.40382549166679382</v>
      </c>
    </row>
    <row r="61" spans="1:19">
      <c r="A61" s="1">
        <v>59</v>
      </c>
      <c r="B61" s="1">
        <v>0.20011109113693237</v>
      </c>
      <c r="C61" s="1">
        <v>0.24941086769104004</v>
      </c>
      <c r="D61" s="1">
        <v>0.27381494641304016</v>
      </c>
      <c r="E61" s="1">
        <v>0.30115008354187012</v>
      </c>
      <c r="F61" s="1">
        <v>0.2989027202129364</v>
      </c>
      <c r="G61" s="1">
        <v>0.29723688960075378</v>
      </c>
      <c r="H61" s="1">
        <v>0.25738513469696045</v>
      </c>
      <c r="I61" s="1">
        <v>0.25925776362419128</v>
      </c>
      <c r="J61" s="1">
        <v>0.20662996172904968</v>
      </c>
      <c r="K61" s="1">
        <v>0.26462158560752869</v>
      </c>
      <c r="L61" s="1">
        <v>0.30097693204879761</v>
      </c>
      <c r="M61" s="1">
        <v>0.35547402501106262</v>
      </c>
      <c r="N61" s="1">
        <v>0.38401025533676147</v>
      </c>
      <c r="O61" s="1">
        <v>0.39139840006828308</v>
      </c>
      <c r="P61" s="1">
        <v>0.38051941990852356</v>
      </c>
      <c r="Q61" s="1">
        <v>0.38782444596290588</v>
      </c>
      <c r="R61">
        <v>0.27837514877319336</v>
      </c>
      <c r="S61">
        <v>0.40332022309303284</v>
      </c>
    </row>
    <row r="62" spans="1:19">
      <c r="A62" s="1">
        <v>60</v>
      </c>
      <c r="B62" s="1">
        <v>0.19987145066261292</v>
      </c>
      <c r="C62" s="1">
        <v>0.24931047856807709</v>
      </c>
      <c r="D62" s="1">
        <v>0.27229756116867065</v>
      </c>
      <c r="E62" s="1">
        <v>0.30154907703399658</v>
      </c>
      <c r="F62" s="1">
        <v>0.29929214715957642</v>
      </c>
      <c r="G62" s="1">
        <v>0.29761227965354919</v>
      </c>
      <c r="H62" s="1">
        <v>0.25722354650497437</v>
      </c>
      <c r="I62" s="1">
        <v>0.25913825631141663</v>
      </c>
      <c r="J62" s="1">
        <v>0.20632708072662354</v>
      </c>
      <c r="K62" s="1">
        <v>0.26437363028526306</v>
      </c>
      <c r="L62" s="1">
        <v>0.2991960346698761</v>
      </c>
      <c r="M62" s="1">
        <v>0.35534602403640747</v>
      </c>
      <c r="N62" s="1">
        <v>0.38357400894165039</v>
      </c>
      <c r="O62" s="1">
        <v>0.39086031913757324</v>
      </c>
      <c r="P62" s="1">
        <v>0.37916326522827148</v>
      </c>
      <c r="Q62" s="1">
        <v>0.38645768165588379</v>
      </c>
      <c r="R62">
        <v>0.27849456667900085</v>
      </c>
      <c r="S62">
        <v>0.40222752094268799</v>
      </c>
    </row>
    <row r="63" spans="1:19">
      <c r="A63" s="1">
        <v>61</v>
      </c>
      <c r="B63" s="1">
        <v>0.19957348704338074</v>
      </c>
      <c r="C63" s="1">
        <v>0.24937979876995087</v>
      </c>
      <c r="D63" s="1">
        <v>0.27014812827110291</v>
      </c>
      <c r="E63" s="1">
        <v>0.30207699537277222</v>
      </c>
      <c r="F63" s="1">
        <v>0.29987621307373047</v>
      </c>
      <c r="G63" s="1">
        <v>0.29804673790931702</v>
      </c>
      <c r="H63" s="1">
        <v>0.2576136589050293</v>
      </c>
      <c r="I63" s="1">
        <v>0.25852945446968079</v>
      </c>
      <c r="J63" s="1">
        <v>0.20595769584178925</v>
      </c>
      <c r="K63" s="1">
        <v>0.26427629590034485</v>
      </c>
      <c r="L63" s="1">
        <v>0.29674902558326721</v>
      </c>
      <c r="M63" s="1">
        <v>0.35527878999710083</v>
      </c>
      <c r="N63" s="1">
        <v>0.3832257091999054</v>
      </c>
      <c r="O63" s="1">
        <v>0.39026319980621338</v>
      </c>
      <c r="P63" s="1">
        <v>0.37820440530776978</v>
      </c>
      <c r="Q63" s="1">
        <v>0.38444036245346069</v>
      </c>
      <c r="R63">
        <v>0.27869775891304016</v>
      </c>
      <c r="S63">
        <v>0.40106189250946045</v>
      </c>
    </row>
    <row r="64" spans="1:19">
      <c r="A64" s="1">
        <v>62</v>
      </c>
      <c r="B64" s="1">
        <v>0.19962030649185181</v>
      </c>
      <c r="C64" s="1">
        <v>0.24951355159282684</v>
      </c>
      <c r="D64" s="1">
        <v>0.27019885182380676</v>
      </c>
      <c r="E64" s="1">
        <v>0.30173143744468689</v>
      </c>
      <c r="F64" s="1">
        <v>0.30055674910545349</v>
      </c>
      <c r="G64" s="1">
        <v>0.29863613843917847</v>
      </c>
      <c r="H64" s="1">
        <v>0.25803124904632568</v>
      </c>
      <c r="I64" s="1">
        <v>0.25857096910476685</v>
      </c>
      <c r="J64" s="1">
        <v>0.20593386888504028</v>
      </c>
      <c r="K64" s="1">
        <v>0.26424518227577209</v>
      </c>
      <c r="L64" s="1">
        <v>0.29650536179542542</v>
      </c>
      <c r="M64" s="1">
        <v>0.35434442758560181</v>
      </c>
      <c r="N64" s="1">
        <v>0.38298377394676208</v>
      </c>
      <c r="O64" s="1">
        <v>0.3898320198059082</v>
      </c>
      <c r="P64" s="1">
        <v>0.37728738784790039</v>
      </c>
      <c r="Q64" s="1">
        <v>0.38308840990066528</v>
      </c>
      <c r="R64">
        <v>0.27939280867576599</v>
      </c>
      <c r="S64">
        <v>0.4004027247428894</v>
      </c>
    </row>
    <row r="65" spans="1:19">
      <c r="A65" s="1">
        <v>63</v>
      </c>
      <c r="B65" s="1">
        <v>0.19884294271469116</v>
      </c>
      <c r="C65" s="1">
        <v>0.24847583472728729</v>
      </c>
      <c r="D65" s="1">
        <v>0.2726290225982666</v>
      </c>
      <c r="E65" s="1">
        <v>0.30034142732620239</v>
      </c>
      <c r="F65" s="1">
        <v>0.30132266879081726</v>
      </c>
      <c r="G65" s="1">
        <v>0.29827511310577393</v>
      </c>
      <c r="H65" s="1">
        <v>0.25855886936187744</v>
      </c>
      <c r="I65" s="1">
        <v>0.25963014364242554</v>
      </c>
      <c r="J65" s="1">
        <v>0.20509473979473114</v>
      </c>
      <c r="K65" s="1">
        <v>0.26306337118148804</v>
      </c>
      <c r="L65" s="1">
        <v>0.2986781895160675</v>
      </c>
      <c r="M65" s="1">
        <v>0.3524397611618042</v>
      </c>
      <c r="N65" s="1">
        <v>0.38294339179992676</v>
      </c>
      <c r="O65" s="1">
        <v>0.38857892155647278</v>
      </c>
      <c r="P65" s="1">
        <v>0.37664845585823059</v>
      </c>
      <c r="Q65" s="1">
        <v>0.38292956352233887</v>
      </c>
      <c r="R65">
        <v>0.28066617250442505</v>
      </c>
      <c r="S65">
        <v>0.40049237012863159</v>
      </c>
    </row>
    <row r="66" spans="1:19">
      <c r="A66" s="1">
        <v>64</v>
      </c>
      <c r="B66" s="1">
        <v>0.19751700758934021</v>
      </c>
      <c r="C66" s="1">
        <v>0.24701143801212311</v>
      </c>
      <c r="D66" s="1">
        <v>0.27510905265808105</v>
      </c>
      <c r="E66" s="1">
        <v>0.29957327246665955</v>
      </c>
      <c r="F66" s="1">
        <v>0.30257874727249146</v>
      </c>
      <c r="G66" s="1">
        <v>0.29748702049255371</v>
      </c>
      <c r="H66" s="1">
        <v>0.26021265983581543</v>
      </c>
      <c r="I66" s="1">
        <v>0.26063650846481323</v>
      </c>
      <c r="J66" s="1">
        <v>0.20372141897678375</v>
      </c>
      <c r="K66" s="1">
        <v>0.2614884078502655</v>
      </c>
      <c r="L66" s="1">
        <v>0.30096074938774109</v>
      </c>
      <c r="M66" s="1">
        <v>0.351276695728302</v>
      </c>
      <c r="N66" s="1">
        <v>0.3835807740688324</v>
      </c>
      <c r="O66" s="1">
        <v>0.38710629940032959</v>
      </c>
      <c r="P66" s="1">
        <v>0.37740707397460938</v>
      </c>
      <c r="Q66" s="1">
        <v>0.38300126791000366</v>
      </c>
      <c r="R66">
        <v>0.28229314088821411</v>
      </c>
      <c r="S66">
        <v>0.40121102333068848</v>
      </c>
    </row>
    <row r="67" spans="1:19">
      <c r="A67" s="1">
        <v>65</v>
      </c>
      <c r="B67" s="1">
        <v>0.19688539206981659</v>
      </c>
      <c r="C67" s="1">
        <v>0.24646064639091492</v>
      </c>
      <c r="D67" s="1">
        <v>0.2760845422744751</v>
      </c>
      <c r="E67" s="1">
        <v>0.30065044760704041</v>
      </c>
      <c r="F67" s="1">
        <v>0.30447053909301758</v>
      </c>
      <c r="G67" s="1">
        <v>0.29749399423599243</v>
      </c>
      <c r="H67" s="1">
        <v>0.26247316598892212</v>
      </c>
      <c r="I67" s="1">
        <v>0.26156014204025269</v>
      </c>
      <c r="J67" s="1">
        <v>0.20305795967578888</v>
      </c>
      <c r="K67" s="1">
        <v>0.26086330413818359</v>
      </c>
      <c r="L67" s="1">
        <v>0.3018035888671875</v>
      </c>
      <c r="M67" s="1">
        <v>0.35208851099014282</v>
      </c>
      <c r="N67" s="1">
        <v>0.38505685329437256</v>
      </c>
      <c r="O67" s="1">
        <v>0.38665333390235901</v>
      </c>
      <c r="P67" s="1">
        <v>0.37906613945960999</v>
      </c>
      <c r="Q67" s="1">
        <v>0.3832969069480896</v>
      </c>
      <c r="R67">
        <v>0.28400838375091553</v>
      </c>
      <c r="S67">
        <v>0.40231594443321228</v>
      </c>
    </row>
    <row r="68" spans="1:19">
      <c r="A68" s="1">
        <v>66</v>
      </c>
      <c r="B68" s="1">
        <v>0.19660216569900513</v>
      </c>
      <c r="C68" s="1">
        <v>0.24624750018119812</v>
      </c>
      <c r="D68" s="1">
        <v>0.27479779720306396</v>
      </c>
      <c r="E68" s="1">
        <v>0.30299389362335205</v>
      </c>
      <c r="F68" s="1">
        <v>0.30652314424514771</v>
      </c>
      <c r="G68" s="1">
        <v>0.29885807633399963</v>
      </c>
      <c r="H68" s="1">
        <v>0.26445573568344116</v>
      </c>
      <c r="I68" s="1">
        <v>0.26289638876914978</v>
      </c>
      <c r="J68" s="1">
        <v>0.20275494456291199</v>
      </c>
      <c r="K68" s="1">
        <v>0.26060399413108826</v>
      </c>
      <c r="L68" s="1">
        <v>0.300434410572052</v>
      </c>
      <c r="M68" s="1">
        <v>0.35426712036132812</v>
      </c>
      <c r="N68" s="1">
        <v>0.38685119152069092</v>
      </c>
      <c r="O68" s="1">
        <v>0.3877316415309906</v>
      </c>
      <c r="P68" s="1">
        <v>0.38067501783370972</v>
      </c>
      <c r="Q68" s="1">
        <v>0.38424301147460938</v>
      </c>
      <c r="R68">
        <v>0.28557047247886658</v>
      </c>
      <c r="S68">
        <v>0.40349888801574707</v>
      </c>
    </row>
    <row r="69" spans="1:19">
      <c r="A69" s="1">
        <v>67</v>
      </c>
      <c r="B69" s="1">
        <v>0.19644328951835632</v>
      </c>
      <c r="C69" s="1">
        <v>0.24610130488872528</v>
      </c>
      <c r="D69" s="1">
        <v>0.27226662635803223</v>
      </c>
      <c r="E69" s="1">
        <v>0.3054010272026062</v>
      </c>
      <c r="F69" s="1">
        <v>0.30829739570617676</v>
      </c>
      <c r="G69" s="1">
        <v>0.30203187465667725</v>
      </c>
      <c r="H69" s="1">
        <v>0.26630523800849915</v>
      </c>
      <c r="I69" s="1">
        <v>0.26493284106254578</v>
      </c>
      <c r="J69" s="1">
        <v>0.20258158445358276</v>
      </c>
      <c r="K69" s="1">
        <v>0.26042398810386658</v>
      </c>
      <c r="L69" s="1">
        <v>0.29784286022186279</v>
      </c>
      <c r="M69" s="1">
        <v>0.35655352473258972</v>
      </c>
      <c r="N69" s="1">
        <v>0.38843628764152527</v>
      </c>
      <c r="O69" s="1">
        <v>0.39069616794586182</v>
      </c>
      <c r="P69" s="1">
        <v>0.38225087523460388</v>
      </c>
      <c r="Q69" s="1">
        <v>0.38599371910095215</v>
      </c>
      <c r="R69">
        <v>0.28678694367408752</v>
      </c>
      <c r="S69">
        <v>0.40443766117095947</v>
      </c>
    </row>
    <row r="70" spans="1:19">
      <c r="A70" s="1">
        <v>68</v>
      </c>
      <c r="B70" s="1">
        <v>0.19682314991950989</v>
      </c>
      <c r="C70" s="1">
        <v>0.24659459292888641</v>
      </c>
      <c r="D70" s="1">
        <v>0.27118465304374695</v>
      </c>
      <c r="E70" s="1">
        <v>0.30687713623046875</v>
      </c>
      <c r="F70" s="1">
        <v>0.30984699726104736</v>
      </c>
      <c r="G70" s="1">
        <v>0.30621659755706787</v>
      </c>
      <c r="H70" s="1">
        <v>0.26785087585449219</v>
      </c>
      <c r="I70" s="1">
        <v>0.26767879724502563</v>
      </c>
      <c r="J70" s="1">
        <v>0.20294466614723206</v>
      </c>
      <c r="K70" s="1">
        <v>0.26087811589241028</v>
      </c>
      <c r="L70" s="1">
        <v>0.29669097065925598</v>
      </c>
      <c r="M70" s="1">
        <v>0.35788974165916443</v>
      </c>
      <c r="N70" s="1">
        <v>0.38976675271987915</v>
      </c>
      <c r="O70" s="1">
        <v>0.39463847875595093</v>
      </c>
      <c r="P70" s="1">
        <v>0.38347947597503662</v>
      </c>
      <c r="Q70" s="1">
        <v>0.38840866088867188</v>
      </c>
      <c r="R70">
        <v>0.28767293691635132</v>
      </c>
      <c r="S70">
        <v>0.40500196814537048</v>
      </c>
    </row>
    <row r="71" spans="1:19">
      <c r="A71" s="1">
        <v>69</v>
      </c>
      <c r="B71" s="1">
        <v>0.19749040901660919</v>
      </c>
      <c r="C71" s="1">
        <v>0.24737820029258728</v>
      </c>
      <c r="D71" s="1">
        <v>0.27113255858421326</v>
      </c>
      <c r="E71" s="1">
        <v>0.30764877796173096</v>
      </c>
      <c r="F71" s="1">
        <v>0.31126561760902405</v>
      </c>
      <c r="G71" s="1">
        <v>0.30894738435745239</v>
      </c>
      <c r="H71" s="1">
        <v>0.26906955242156982</v>
      </c>
      <c r="I71" s="1">
        <v>0.26997777819633484</v>
      </c>
      <c r="J71" s="1">
        <v>0.20358654856681824</v>
      </c>
      <c r="K71" s="1">
        <v>0.26160252094268799</v>
      </c>
      <c r="L71" s="1">
        <v>0.29653310775756836</v>
      </c>
      <c r="M71" s="1">
        <v>0.35844990611076355</v>
      </c>
      <c r="N71" s="1">
        <v>0.39085403084754944</v>
      </c>
      <c r="O71" s="1">
        <v>0.39700266718864441</v>
      </c>
      <c r="P71" s="1">
        <v>0.38421875238418579</v>
      </c>
      <c r="Q71" s="1">
        <v>0.39020711183547974</v>
      </c>
      <c r="R71">
        <v>0.28837352991104126</v>
      </c>
      <c r="S71">
        <v>0.40521609783172607</v>
      </c>
    </row>
    <row r="72" spans="1:19">
      <c r="A72" s="1">
        <v>70</v>
      </c>
      <c r="B72" s="1">
        <v>0.1978817880153656</v>
      </c>
      <c r="C72" s="1">
        <v>0.24772155284881592</v>
      </c>
      <c r="D72" s="1">
        <v>0.27087384462356567</v>
      </c>
      <c r="E72" s="1">
        <v>0.3080793023109436</v>
      </c>
      <c r="F72" s="1">
        <v>0.31246814131736755</v>
      </c>
      <c r="G72" s="1">
        <v>0.30908530950546265</v>
      </c>
      <c r="H72" s="1">
        <v>0.27062201499938965</v>
      </c>
      <c r="I72" s="1">
        <v>0.27107226848602295</v>
      </c>
      <c r="J72" s="1">
        <v>0.20393989980220795</v>
      </c>
      <c r="K72" s="1">
        <v>0.26185715198516846</v>
      </c>
      <c r="L72" s="1">
        <v>0.29611599445343018</v>
      </c>
      <c r="M72" s="1">
        <v>0.35856360197067261</v>
      </c>
      <c r="N72" s="1">
        <v>0.39156019687652588</v>
      </c>
      <c r="O72" s="1">
        <v>0.3965914249420166</v>
      </c>
      <c r="P72" s="1">
        <v>0.38505309820175171</v>
      </c>
      <c r="Q72" s="1">
        <v>0.39055177569389343</v>
      </c>
      <c r="R72">
        <v>0.28896889090538025</v>
      </c>
      <c r="S72">
        <v>0.40508279204368591</v>
      </c>
    </row>
    <row r="73" spans="1:19">
      <c r="A73" s="1">
        <v>71</v>
      </c>
      <c r="B73" s="1">
        <v>0.1980770081281662</v>
      </c>
      <c r="C73" s="1">
        <v>0.2475452721118927</v>
      </c>
      <c r="D73" s="1">
        <v>0.26974570751190186</v>
      </c>
      <c r="E73" s="1">
        <v>0.30854010581970215</v>
      </c>
      <c r="F73" s="1">
        <v>0.31351929903030396</v>
      </c>
      <c r="G73" s="1">
        <v>0.30981403589248657</v>
      </c>
      <c r="H73" s="1">
        <v>0.27178478240966797</v>
      </c>
      <c r="I73" s="1">
        <v>0.27154472470283508</v>
      </c>
      <c r="J73" s="1">
        <v>0.20408280193805695</v>
      </c>
      <c r="K73" s="1">
        <v>0.26155877113342285</v>
      </c>
      <c r="L73" s="1">
        <v>0.29476982355117798</v>
      </c>
      <c r="M73" s="1">
        <v>0.35858833789825439</v>
      </c>
      <c r="N73" s="1">
        <v>0.39192819595336914</v>
      </c>
      <c r="O73" s="1">
        <v>0.39656427502632141</v>
      </c>
      <c r="P73" s="1">
        <v>0.38522741198539734</v>
      </c>
      <c r="Q73" s="1">
        <v>0.38999217748641968</v>
      </c>
      <c r="R73">
        <v>0.28951153159141541</v>
      </c>
      <c r="S73">
        <v>0.40462243556976318</v>
      </c>
    </row>
    <row r="74" spans="1:19">
      <c r="A74" s="1">
        <v>72</v>
      </c>
      <c r="B74" s="1">
        <v>0.1990097314119339</v>
      </c>
      <c r="C74" s="1">
        <v>0.24779538810253143</v>
      </c>
      <c r="D74" s="1">
        <v>0.2688441276550293</v>
      </c>
      <c r="E74" s="1">
        <v>0.30922061204910278</v>
      </c>
      <c r="F74" s="1">
        <v>0.3146822452545166</v>
      </c>
      <c r="G74" s="1">
        <v>0.31194287538528442</v>
      </c>
      <c r="H74" s="1">
        <v>0.27213829755783081</v>
      </c>
      <c r="I74" s="1">
        <v>0.27217757701873779</v>
      </c>
      <c r="J74" s="1">
        <v>0.20494957268238068</v>
      </c>
      <c r="K74" s="1">
        <v>0.26165503263473511</v>
      </c>
      <c r="L74" s="1">
        <v>0.29359346628189087</v>
      </c>
      <c r="M74" s="1">
        <v>0.35871928930282593</v>
      </c>
      <c r="N74" s="1">
        <v>0.39223018288612366</v>
      </c>
      <c r="O74" s="1">
        <v>0.39774060249328613</v>
      </c>
      <c r="P74" s="1">
        <v>0.38433530926704407</v>
      </c>
      <c r="Q74" s="1">
        <v>0.38932445645332336</v>
      </c>
      <c r="R74">
        <v>0.29018306732177734</v>
      </c>
      <c r="S74">
        <v>0.40403005480766296</v>
      </c>
    </row>
    <row r="75" spans="1:19">
      <c r="A75" s="1">
        <v>73</v>
      </c>
      <c r="B75" s="1">
        <v>0.2007165402173996</v>
      </c>
      <c r="C75" s="1">
        <v>0.24876368045806885</v>
      </c>
      <c r="D75" s="1">
        <v>0.26972460746765137</v>
      </c>
      <c r="E75" s="1">
        <v>0.30925637483596802</v>
      </c>
      <c r="F75" s="1">
        <v>0.31586170196533203</v>
      </c>
      <c r="G75" s="1">
        <v>0.31322050094604492</v>
      </c>
      <c r="H75" s="1">
        <v>0.27268892526626587</v>
      </c>
      <c r="I75" s="1">
        <v>0.27348566055297852</v>
      </c>
      <c r="J75" s="1">
        <v>0.20657995343208313</v>
      </c>
      <c r="K75" s="1">
        <v>0.26244497299194336</v>
      </c>
      <c r="L75" s="1">
        <v>0.29415547847747803</v>
      </c>
      <c r="M75" s="1">
        <v>0.35811814665794373</v>
      </c>
      <c r="N75" s="1">
        <v>0.39241179823875427</v>
      </c>
      <c r="O75" s="1">
        <v>0.39791423082351685</v>
      </c>
      <c r="P75" s="1">
        <v>0.38344225287437439</v>
      </c>
      <c r="Q75" s="1">
        <v>0.38912516832351685</v>
      </c>
      <c r="R75">
        <v>0.2912958562374115</v>
      </c>
      <c r="S75">
        <v>0.40367791056632996</v>
      </c>
    </row>
    <row r="76" spans="1:19">
      <c r="A76" s="1">
        <v>74</v>
      </c>
      <c r="B76" s="1">
        <v>0.20195545256137848</v>
      </c>
      <c r="C76" s="1">
        <v>0.24963390827178955</v>
      </c>
      <c r="D76" s="1">
        <v>0.27146095037460327</v>
      </c>
      <c r="E76" s="1">
        <v>0.30885428190231323</v>
      </c>
      <c r="F76" s="1">
        <v>0.31655460596084595</v>
      </c>
      <c r="G76" s="1">
        <v>0.31364378333091736</v>
      </c>
      <c r="H76" s="1">
        <v>0.2742449939250946</v>
      </c>
      <c r="I76" s="1">
        <v>0.27502849698066711</v>
      </c>
      <c r="J76" s="1">
        <v>0.20773705840110779</v>
      </c>
      <c r="K76" s="1">
        <v>0.26312431693077087</v>
      </c>
      <c r="L76" s="1">
        <v>0.29555094242095947</v>
      </c>
      <c r="M76" s="1">
        <v>0.35703429579734802</v>
      </c>
      <c r="N76" s="1">
        <v>0.39203661680221558</v>
      </c>
      <c r="O76" s="1">
        <v>0.39715579152107239</v>
      </c>
      <c r="P76" s="1">
        <v>0.38345298171043396</v>
      </c>
      <c r="Q76" s="1">
        <v>0.38905450701713562</v>
      </c>
      <c r="R76">
        <v>0.29296910762786865</v>
      </c>
      <c r="S76">
        <v>0.40378311276435852</v>
      </c>
    </row>
    <row r="77" spans="1:19">
      <c r="A77" s="1">
        <v>75</v>
      </c>
      <c r="B77" s="1">
        <v>0.20224782824516296</v>
      </c>
      <c r="C77" s="1">
        <v>0.24998289346694946</v>
      </c>
      <c r="D77" s="1">
        <v>0.27242594957351685</v>
      </c>
      <c r="E77" s="1">
        <v>0.30926313996315002</v>
      </c>
      <c r="F77" s="1">
        <v>0.31658631563186646</v>
      </c>
      <c r="G77" s="1">
        <v>0.31367892026901245</v>
      </c>
      <c r="H77" s="1">
        <v>0.27656266093254089</v>
      </c>
      <c r="I77" s="1">
        <v>0.2770305871963501</v>
      </c>
      <c r="J77" s="1">
        <v>0.20794783532619476</v>
      </c>
      <c r="K77" s="1">
        <v>0.26328292489051819</v>
      </c>
      <c r="L77" s="1">
        <v>0.29617598652839661</v>
      </c>
      <c r="M77" s="1">
        <v>0.35676324367523193</v>
      </c>
      <c r="N77" s="1">
        <v>0.39100313186645508</v>
      </c>
      <c r="O77" s="1">
        <v>0.39601242542266846</v>
      </c>
      <c r="P77" s="1">
        <v>0.38422954082489014</v>
      </c>
      <c r="Q77" s="1">
        <v>0.38944748044013977</v>
      </c>
      <c r="R77">
        <v>0.29496818780899048</v>
      </c>
      <c r="S77">
        <v>0.4042184054851532</v>
      </c>
    </row>
    <row r="78" spans="1:19">
      <c r="A78" s="1">
        <v>76</v>
      </c>
      <c r="B78" s="1">
        <v>0.20195946097373962</v>
      </c>
      <c r="C78" s="1">
        <v>0.24991708993911743</v>
      </c>
      <c r="D78" s="1">
        <v>0.27357915043830872</v>
      </c>
      <c r="E78" s="1">
        <v>0.31035587191581726</v>
      </c>
      <c r="F78" s="1">
        <v>0.31640642881393433</v>
      </c>
      <c r="G78" s="1">
        <v>0.31409913301467896</v>
      </c>
      <c r="H78" s="1">
        <v>0.27865514159202576</v>
      </c>
      <c r="I78" s="1">
        <v>0.27971082925796509</v>
      </c>
      <c r="J78" s="1">
        <v>0.20758214592933655</v>
      </c>
      <c r="K78" s="1">
        <v>0.26303669810295105</v>
      </c>
      <c r="L78" s="1">
        <v>0.29700702428817749</v>
      </c>
      <c r="M78" s="1">
        <v>0.3572116494178772</v>
      </c>
      <c r="N78" s="1">
        <v>0.38981381058692932</v>
      </c>
      <c r="O78" s="1">
        <v>0.39531579613685608</v>
      </c>
      <c r="P78" s="1">
        <v>0.38486155867576599</v>
      </c>
      <c r="Q78" s="1">
        <v>0.39060282707214355</v>
      </c>
      <c r="R78">
        <v>0.29701310396194458</v>
      </c>
      <c r="S78">
        <v>0.40478137135505676</v>
      </c>
    </row>
    <row r="79" spans="1:19">
      <c r="A79" s="1">
        <v>77</v>
      </c>
      <c r="B79" s="1">
        <v>0.20209184288978577</v>
      </c>
      <c r="C79" s="1">
        <v>0.25009095668792725</v>
      </c>
      <c r="D79" s="1">
        <v>0.27497744560241699</v>
      </c>
      <c r="E79" s="1">
        <v>0.3120887279510498</v>
      </c>
      <c r="F79" s="1">
        <v>0.31680846214294434</v>
      </c>
      <c r="G79" s="1">
        <v>0.31536275148391724</v>
      </c>
      <c r="H79" s="1">
        <v>0.28061813116073608</v>
      </c>
      <c r="I79" s="1">
        <v>0.2823755145072937</v>
      </c>
      <c r="J79" s="1">
        <v>0.20764243602752686</v>
      </c>
      <c r="K79" s="1">
        <v>0.26304236054420471</v>
      </c>
      <c r="L79" s="1">
        <v>0.29810494184494019</v>
      </c>
      <c r="M79" s="1">
        <v>0.3583436906337738</v>
      </c>
      <c r="N79" s="1">
        <v>0.38927459716796875</v>
      </c>
      <c r="O79" s="1">
        <v>0.39553803205490112</v>
      </c>
      <c r="P79" s="1">
        <v>0.38546273112297058</v>
      </c>
      <c r="Q79" s="1">
        <v>0.39184561371803284</v>
      </c>
      <c r="R79">
        <v>0.29898303747177124</v>
      </c>
      <c r="S79">
        <v>0.40536949038505554</v>
      </c>
    </row>
    <row r="80" spans="1:19">
      <c r="A80" s="1">
        <v>78</v>
      </c>
      <c r="B80" s="1">
        <v>0.20290207862854004</v>
      </c>
      <c r="C80" s="1">
        <v>0.25050449371337891</v>
      </c>
      <c r="D80" s="1">
        <v>0.27570971846580505</v>
      </c>
      <c r="E80" s="1">
        <v>0.31439390778541565</v>
      </c>
      <c r="F80" s="1">
        <v>0.31804224848747253</v>
      </c>
      <c r="G80" s="1">
        <v>0.3159325122833252</v>
      </c>
      <c r="H80" s="1">
        <v>0.28350919485092163</v>
      </c>
      <c r="I80" s="1">
        <v>0.28462204337120056</v>
      </c>
      <c r="J80" s="1">
        <v>0.20838350057601929</v>
      </c>
      <c r="K80" s="1">
        <v>0.26329448819160461</v>
      </c>
      <c r="L80" s="1">
        <v>0.29854896664619446</v>
      </c>
      <c r="M80" s="1">
        <v>0.36007240414619446</v>
      </c>
      <c r="N80" s="1">
        <v>0.38960522413253784</v>
      </c>
      <c r="O80" s="1">
        <v>0.39510858058929443</v>
      </c>
      <c r="P80" s="1">
        <v>0.38704714179039001</v>
      </c>
      <c r="Q80" s="1">
        <v>0.39272785186767578</v>
      </c>
      <c r="R80">
        <v>0.30085018277168274</v>
      </c>
      <c r="S80">
        <v>0.40591073036193848</v>
      </c>
    </row>
    <row r="81" spans="1:19">
      <c r="A81" s="1">
        <v>79</v>
      </c>
      <c r="B81" s="1">
        <v>0.20382431149482727</v>
      </c>
      <c r="C81" s="1">
        <v>0.25109970569610596</v>
      </c>
      <c r="D81" s="1">
        <v>0.27605170011520386</v>
      </c>
      <c r="E81" s="1">
        <v>0.31525751948356628</v>
      </c>
      <c r="F81" s="1">
        <v>0.31956112384796143</v>
      </c>
      <c r="G81" s="1">
        <v>0.3162117600440979</v>
      </c>
      <c r="H81" s="1">
        <v>0.28563696146011353</v>
      </c>
      <c r="I81" s="1">
        <v>0.28670710325241089</v>
      </c>
      <c r="J81" s="1">
        <v>0.20923504233360291</v>
      </c>
      <c r="K81" s="1">
        <v>0.26372474431991577</v>
      </c>
      <c r="L81" s="1">
        <v>0.29859641194343567</v>
      </c>
      <c r="M81" s="1">
        <v>0.36034697294235229</v>
      </c>
      <c r="N81" s="1">
        <v>0.39020127058029175</v>
      </c>
      <c r="O81" s="1">
        <v>0.3943668007850647</v>
      </c>
      <c r="P81" s="1">
        <v>0.38783970475196838</v>
      </c>
      <c r="Q81" s="1">
        <v>0.39341878890991211</v>
      </c>
      <c r="R81">
        <v>0.30263933539390564</v>
      </c>
      <c r="S81">
        <v>0.40634506940841675</v>
      </c>
    </row>
    <row r="82" spans="1:19">
      <c r="A82" s="1">
        <v>80</v>
      </c>
      <c r="B82" s="1">
        <v>0.20481730997562408</v>
      </c>
      <c r="C82" s="1">
        <v>0.25210949778556824</v>
      </c>
      <c r="D82" s="1">
        <v>0.27551430463790894</v>
      </c>
      <c r="E82" s="1">
        <v>0.31354624032974243</v>
      </c>
      <c r="F82" s="1">
        <v>0.32077765464782715</v>
      </c>
      <c r="G82" s="1">
        <v>0.31713137030601501</v>
      </c>
      <c r="H82" s="1">
        <v>0.28611123561859131</v>
      </c>
      <c r="I82" s="1">
        <v>0.28927242755889893</v>
      </c>
      <c r="J82" s="1">
        <v>0.21015089750289917</v>
      </c>
      <c r="K82" s="1">
        <v>0.26455453038215637</v>
      </c>
      <c r="L82" s="1">
        <v>0.29773756861686707</v>
      </c>
      <c r="M82" s="1">
        <v>0.35799276828765869</v>
      </c>
      <c r="N82" s="1">
        <v>0.39041054248809814</v>
      </c>
      <c r="O82" s="1">
        <v>0.39417201280593872</v>
      </c>
      <c r="P82" s="1">
        <v>0.38685670495033264</v>
      </c>
      <c r="Q82" s="1">
        <v>0.39446255564689636</v>
      </c>
      <c r="R82">
        <v>0.30431279540061951</v>
      </c>
      <c r="S82">
        <v>0.40653982758522034</v>
      </c>
    </row>
    <row r="83" spans="1:19">
      <c r="A83" s="1">
        <v>81</v>
      </c>
      <c r="B83" s="1">
        <v>0.20565903186798096</v>
      </c>
      <c r="C83" s="1">
        <v>0.25271540880203247</v>
      </c>
      <c r="D83" s="1">
        <v>0.27456662058830261</v>
      </c>
      <c r="E83" s="1">
        <v>0.31200915575027466</v>
      </c>
      <c r="F83" s="1">
        <v>0.32162967324256897</v>
      </c>
      <c r="G83" s="1">
        <v>0.31887173652648926</v>
      </c>
      <c r="H83" s="1">
        <v>0.28738749027252197</v>
      </c>
      <c r="I83" s="1">
        <v>0.29163450002670288</v>
      </c>
      <c r="J83" s="1">
        <v>0.21090471744537354</v>
      </c>
      <c r="K83" s="1">
        <v>0.26495534181594849</v>
      </c>
      <c r="L83" s="1">
        <v>0.29642361402511597</v>
      </c>
      <c r="M83" s="1">
        <v>0.35572317242622375</v>
      </c>
      <c r="N83" s="1">
        <v>0.39011493325233459</v>
      </c>
      <c r="O83" s="1">
        <v>0.39464268088340759</v>
      </c>
      <c r="P83" s="1">
        <v>0.38647255301475525</v>
      </c>
      <c r="Q83" s="1">
        <v>0.39509096741676331</v>
      </c>
      <c r="R83">
        <v>0.30571231245994568</v>
      </c>
      <c r="S83">
        <v>0.40625452995300293</v>
      </c>
    </row>
    <row r="84" spans="1:19">
      <c r="A84" s="1">
        <v>82</v>
      </c>
      <c r="B84" s="1">
        <v>0.2066267728805542</v>
      </c>
      <c r="C84" s="1">
        <v>0.2529636025428772</v>
      </c>
      <c r="D84" s="1">
        <v>0.27420061826705933</v>
      </c>
      <c r="E84" s="1">
        <v>0.31269657611846924</v>
      </c>
      <c r="F84" s="1">
        <v>0.32222262024879456</v>
      </c>
      <c r="G84" s="1">
        <v>0.321522057056427</v>
      </c>
      <c r="H84" s="1">
        <v>0.2890472412109375</v>
      </c>
      <c r="I84" s="1">
        <v>0.29315727949142456</v>
      </c>
      <c r="J84" s="1">
        <v>0.21177062392234802</v>
      </c>
      <c r="K84" s="1">
        <v>0.26496592164039612</v>
      </c>
      <c r="L84" s="1">
        <v>0.29563334584236145</v>
      </c>
      <c r="M84" s="1">
        <v>0.35556203126907349</v>
      </c>
      <c r="N84" s="1">
        <v>0.38937848806381226</v>
      </c>
      <c r="O84" s="1">
        <v>0.39582216739654541</v>
      </c>
      <c r="P84" s="1">
        <v>0.3862089216709137</v>
      </c>
      <c r="Q84" s="1">
        <v>0.39460551738739014</v>
      </c>
      <c r="R84">
        <v>0.30677968263626099</v>
      </c>
      <c r="S84">
        <v>0.40537020564079285</v>
      </c>
    </row>
    <row r="85" spans="1:19">
      <c r="A85" s="1">
        <v>83</v>
      </c>
      <c r="B85" s="1">
        <v>0.20812688767910004</v>
      </c>
      <c r="C85" s="1">
        <v>0.25356340408325195</v>
      </c>
      <c r="D85" s="1">
        <v>0.27383041381835938</v>
      </c>
      <c r="E85" s="1">
        <v>0.31419163942337036</v>
      </c>
      <c r="F85" s="1">
        <v>0.32265079021453857</v>
      </c>
      <c r="G85" s="1">
        <v>0.32433706521987915</v>
      </c>
      <c r="H85" s="1">
        <v>0.2900431752204895</v>
      </c>
      <c r="I85" s="1">
        <v>0.29470616579055786</v>
      </c>
      <c r="J85" s="1">
        <v>0.2131529301404953</v>
      </c>
      <c r="K85" s="1">
        <v>0.26529082655906677</v>
      </c>
      <c r="L85" s="1">
        <v>0.29477226734161377</v>
      </c>
      <c r="M85" s="1">
        <v>0.35607534646987915</v>
      </c>
      <c r="N85" s="1">
        <v>0.38826858997344971</v>
      </c>
      <c r="O85" s="1">
        <v>0.39693549275398254</v>
      </c>
      <c r="P85" s="1">
        <v>0.38497957587242126</v>
      </c>
      <c r="Q85" s="1">
        <v>0.39383092522621155</v>
      </c>
      <c r="R85">
        <v>0.30765080451965332</v>
      </c>
      <c r="S85">
        <v>0.40398332476615906</v>
      </c>
    </row>
    <row r="86" spans="1:19">
      <c r="A86" s="1">
        <v>84</v>
      </c>
      <c r="B86" s="1">
        <v>0.21058322489261627</v>
      </c>
      <c r="C86" s="1">
        <v>0.25512158870697021</v>
      </c>
      <c r="D86" s="1">
        <v>0.27351316809654236</v>
      </c>
      <c r="E86" s="1">
        <v>0.31561756134033203</v>
      </c>
      <c r="F86" s="1">
        <v>0.32320451736450195</v>
      </c>
      <c r="G86" s="1">
        <v>0.32706448435783386</v>
      </c>
      <c r="H86" s="1">
        <v>0.29121160507202148</v>
      </c>
      <c r="I86" s="1">
        <v>0.29580599069595337</v>
      </c>
      <c r="J86" s="1">
        <v>0.21547438204288483</v>
      </c>
      <c r="K86" s="1">
        <v>0.26653429865837097</v>
      </c>
      <c r="L86" s="1">
        <v>0.29389297962188721</v>
      </c>
      <c r="M86" s="1">
        <v>0.35637718439102173</v>
      </c>
      <c r="N86" s="1">
        <v>0.38706126809120178</v>
      </c>
      <c r="O86" s="1">
        <v>0.3977145254611969</v>
      </c>
      <c r="P86" s="1">
        <v>0.38360011577606201</v>
      </c>
      <c r="Q86" s="1">
        <v>0.39227044582366943</v>
      </c>
      <c r="R86">
        <v>0.30851906538009644</v>
      </c>
      <c r="S86">
        <v>0.40226620435714722</v>
      </c>
    </row>
    <row r="87" spans="1:19">
      <c r="A87" s="1">
        <v>85</v>
      </c>
      <c r="B87" s="1">
        <v>0.21292327344417572</v>
      </c>
      <c r="C87" s="1">
        <v>0.25670093297958374</v>
      </c>
      <c r="D87" s="1">
        <v>0.27391037344932556</v>
      </c>
      <c r="E87" s="1">
        <v>0.31606018543243408</v>
      </c>
      <c r="F87" s="1">
        <v>0.323921799659729</v>
      </c>
      <c r="G87" s="1">
        <v>0.32919135689735413</v>
      </c>
      <c r="H87" s="1">
        <v>0.29245376586914062</v>
      </c>
      <c r="I87" s="1">
        <v>0.29549247026443481</v>
      </c>
      <c r="J87" s="1">
        <v>0.21766214072704315</v>
      </c>
      <c r="K87" s="1">
        <v>0.26775828003883362</v>
      </c>
      <c r="L87" s="1">
        <v>0.29365566372871399</v>
      </c>
      <c r="M87" s="1">
        <v>0.35555076599121094</v>
      </c>
      <c r="N87" s="1">
        <v>0.38579034805297852</v>
      </c>
      <c r="O87" s="1">
        <v>0.39764165878295898</v>
      </c>
      <c r="P87" s="1">
        <v>0.38196572661399841</v>
      </c>
      <c r="Q87" s="1">
        <v>0.38895347714424133</v>
      </c>
      <c r="R87">
        <v>0.30951273441314697</v>
      </c>
      <c r="S87">
        <v>0.40034103393554688</v>
      </c>
    </row>
    <row r="88" spans="1:19">
      <c r="A88" s="1">
        <v>86</v>
      </c>
      <c r="B88" s="1">
        <v>0.21461863815784454</v>
      </c>
      <c r="C88" s="1">
        <v>0.2577173113822937</v>
      </c>
      <c r="D88" s="1">
        <v>0.27533942461013794</v>
      </c>
      <c r="E88" s="1">
        <v>0.31531566381454468</v>
      </c>
      <c r="F88" s="1">
        <v>0.32422173023223877</v>
      </c>
      <c r="G88" s="1">
        <v>0.32964426279067993</v>
      </c>
      <c r="H88" s="1">
        <v>0.29321575164794922</v>
      </c>
      <c r="I88" s="1">
        <v>0.2947811484336853</v>
      </c>
      <c r="J88" s="1">
        <v>0.21918798983097076</v>
      </c>
      <c r="K88" s="1">
        <v>0.26837912201881409</v>
      </c>
      <c r="L88" s="1">
        <v>0.2943783700466156</v>
      </c>
      <c r="M88" s="1">
        <v>0.35339352488517761</v>
      </c>
      <c r="N88" s="1">
        <v>0.38387706875801086</v>
      </c>
      <c r="O88" s="1">
        <v>0.39564591646194458</v>
      </c>
      <c r="P88" s="1">
        <v>0.37952560186386108</v>
      </c>
      <c r="Q88" s="1">
        <v>0.38489878177642822</v>
      </c>
      <c r="R88">
        <v>0.31043124198913574</v>
      </c>
      <c r="S88">
        <v>0.39801034331321716</v>
      </c>
    </row>
    <row r="89" spans="1:19">
      <c r="A89" s="1">
        <v>87</v>
      </c>
      <c r="B89" s="1">
        <v>0.21669764816761017</v>
      </c>
      <c r="C89" s="1">
        <v>0.25847238302230835</v>
      </c>
      <c r="D89" s="1">
        <v>0.27799659967422485</v>
      </c>
      <c r="E89" s="1">
        <v>0.31480953097343445</v>
      </c>
      <c r="F89" s="1">
        <v>0.32349196076393127</v>
      </c>
      <c r="G89" s="1">
        <v>0.32851505279541016</v>
      </c>
      <c r="H89" s="1">
        <v>0.29355552792549133</v>
      </c>
      <c r="I89" s="1">
        <v>0.29441457986831665</v>
      </c>
      <c r="J89" s="1">
        <v>0.22108052670955658</v>
      </c>
      <c r="K89" s="1">
        <v>0.26869910955429077</v>
      </c>
      <c r="L89" s="1">
        <v>0.2962585985660553</v>
      </c>
      <c r="M89" s="1">
        <v>0.35133355855941772</v>
      </c>
      <c r="N89" s="1">
        <v>0.38071292638778687</v>
      </c>
      <c r="O89" s="1">
        <v>0.39182335138320923</v>
      </c>
      <c r="P89" s="1">
        <v>0.37634328007698059</v>
      </c>
      <c r="Q89" s="1">
        <v>0.38085475564002991</v>
      </c>
      <c r="R89">
        <v>0.31081694364547729</v>
      </c>
      <c r="S89">
        <v>0.39482218027114868</v>
      </c>
    </row>
    <row r="90" spans="1:19">
      <c r="A90" s="1">
        <v>88</v>
      </c>
      <c r="B90" s="1">
        <v>0.21852360665798187</v>
      </c>
      <c r="C90" s="1">
        <v>0.25853466987609863</v>
      </c>
      <c r="D90" s="1">
        <v>0.28048050403594971</v>
      </c>
      <c r="E90" s="1">
        <v>0.31422901153564453</v>
      </c>
      <c r="F90" s="1">
        <v>0.32170155644416809</v>
      </c>
      <c r="G90" s="1">
        <v>0.32644075155258179</v>
      </c>
      <c r="H90" s="1">
        <v>0.29363930225372314</v>
      </c>
      <c r="I90" s="1">
        <v>0.29367318749427795</v>
      </c>
      <c r="J90" s="1">
        <v>0.22270318865776062</v>
      </c>
      <c r="K90" s="1">
        <v>0.26828703284263611</v>
      </c>
      <c r="L90" s="1">
        <v>0.29789543151855469</v>
      </c>
      <c r="M90" s="1">
        <v>0.34905886650085449</v>
      </c>
      <c r="N90" s="1">
        <v>0.37626832723617554</v>
      </c>
      <c r="O90" s="1">
        <v>0.38681250810623169</v>
      </c>
      <c r="P90" s="1">
        <v>0.37258699536323547</v>
      </c>
      <c r="Q90" s="1">
        <v>0.37610384821891785</v>
      </c>
      <c r="R90">
        <v>0.31037431955337524</v>
      </c>
      <c r="S90">
        <v>0.39048299193382263</v>
      </c>
    </row>
    <row r="91" spans="1:19">
      <c r="A91" s="1">
        <v>89</v>
      </c>
      <c r="B91" s="1">
        <v>0.21980516612529755</v>
      </c>
      <c r="C91" s="1">
        <v>0.25785368680953979</v>
      </c>
      <c r="D91" s="1">
        <v>0.28033867478370667</v>
      </c>
      <c r="E91" s="1">
        <v>0.31195312738418579</v>
      </c>
      <c r="F91" s="1">
        <v>0.31934210658073425</v>
      </c>
      <c r="G91" s="1">
        <v>0.32416701316833496</v>
      </c>
      <c r="H91" s="1">
        <v>0.29306939244270325</v>
      </c>
      <c r="I91" s="1">
        <v>0.2920854389667511</v>
      </c>
      <c r="J91" s="1">
        <v>0.22376424074172974</v>
      </c>
      <c r="K91" s="1">
        <v>0.2670915424823761</v>
      </c>
      <c r="L91" s="1">
        <v>0.29683482646942139</v>
      </c>
      <c r="M91" s="1">
        <v>0.34494543075561523</v>
      </c>
      <c r="N91" s="1">
        <v>0.3710300624370575</v>
      </c>
      <c r="O91" s="1">
        <v>0.38135367631912231</v>
      </c>
      <c r="P91" s="1">
        <v>0.36785194277763367</v>
      </c>
      <c r="Q91" s="1">
        <v>0.37016722559928894</v>
      </c>
      <c r="R91">
        <v>0.30926722288131714</v>
      </c>
      <c r="S91">
        <v>0.38514953851699829</v>
      </c>
    </row>
    <row r="92" spans="1:19">
      <c r="A92" s="1">
        <v>90</v>
      </c>
      <c r="B92" s="1">
        <v>0.22104236483573914</v>
      </c>
      <c r="C92" s="1">
        <v>0.25657668709754944</v>
      </c>
      <c r="D92" s="1">
        <v>0.27785205841064453</v>
      </c>
      <c r="E92" s="1">
        <v>0.30832690000534058</v>
      </c>
      <c r="F92" s="1">
        <v>0.31707003712654114</v>
      </c>
      <c r="G92" s="1">
        <v>0.32280141115188599</v>
      </c>
      <c r="H92" s="1">
        <v>0.2920195460319519</v>
      </c>
      <c r="I92" s="1">
        <v>0.29012417793273926</v>
      </c>
      <c r="J92" s="1">
        <v>0.2247626930475235</v>
      </c>
      <c r="K92" s="1">
        <v>0.26525744795799255</v>
      </c>
      <c r="L92" s="1">
        <v>0.29335343837738037</v>
      </c>
      <c r="M92" s="1">
        <v>0.33932963013648987</v>
      </c>
      <c r="N92" s="1">
        <v>0.36564099788665771</v>
      </c>
      <c r="O92" s="1">
        <v>0.37653949856758118</v>
      </c>
      <c r="P92" s="1">
        <v>0.36229243874549866</v>
      </c>
      <c r="Q92" s="1">
        <v>0.36349731683731079</v>
      </c>
      <c r="R92">
        <v>0.30798986554145813</v>
      </c>
      <c r="S92">
        <v>0.37929618358612061</v>
      </c>
    </row>
    <row r="93" spans="1:19">
      <c r="A93" s="1">
        <v>91</v>
      </c>
      <c r="B93" s="1">
        <v>0.22296153008937836</v>
      </c>
      <c r="C93" s="1">
        <v>0.25584703683853149</v>
      </c>
      <c r="D93" s="1">
        <v>0.27600127458572388</v>
      </c>
      <c r="E93" s="1">
        <v>0.3047829270362854</v>
      </c>
      <c r="F93" s="1">
        <v>0.31513848900794983</v>
      </c>
      <c r="G93" s="1">
        <v>0.32244086265563965</v>
      </c>
      <c r="H93" s="1">
        <v>0.2906201183795929</v>
      </c>
      <c r="I93" s="1">
        <v>0.28834322094917297</v>
      </c>
      <c r="J93" s="1">
        <v>0.22642332315444946</v>
      </c>
      <c r="K93" s="1">
        <v>0.26392456889152527</v>
      </c>
      <c r="L93" s="1">
        <v>0.29042541980743408</v>
      </c>
      <c r="M93" s="1">
        <v>0.33363121747970581</v>
      </c>
      <c r="N93" s="1">
        <v>0.36033415794372559</v>
      </c>
      <c r="O93" s="1">
        <v>0.37244457006454468</v>
      </c>
      <c r="P93" s="1">
        <v>0.35600960254669189</v>
      </c>
      <c r="Q93" s="1">
        <v>0.3566175103187561</v>
      </c>
      <c r="R93">
        <v>0.30687165260314941</v>
      </c>
      <c r="S93">
        <v>0.37322273850440979</v>
      </c>
    </row>
    <row r="94" spans="1:19">
      <c r="A94" s="1">
        <v>92</v>
      </c>
      <c r="B94" s="1">
        <v>0.2266143262386322</v>
      </c>
      <c r="C94" s="1">
        <v>0.25643086433410645</v>
      </c>
      <c r="D94" s="1">
        <v>0.27658069133758545</v>
      </c>
      <c r="E94" s="1">
        <v>0.30244117975234985</v>
      </c>
      <c r="F94" s="1">
        <v>0.31334739923477173</v>
      </c>
      <c r="G94" s="1">
        <v>0.32163301110267639</v>
      </c>
      <c r="H94" s="1">
        <v>0.28966903686523438</v>
      </c>
      <c r="I94" s="1">
        <v>0.28684636950492859</v>
      </c>
      <c r="J94" s="1">
        <v>0.22979657351970673</v>
      </c>
      <c r="K94" s="1">
        <v>0.26385608315467834</v>
      </c>
      <c r="L94" s="1">
        <v>0.28984001278877258</v>
      </c>
      <c r="M94" s="1">
        <v>0.32895985245704651</v>
      </c>
      <c r="N94" s="1">
        <v>0.35489332675933838</v>
      </c>
      <c r="O94" s="1">
        <v>0.36759871244430542</v>
      </c>
      <c r="P94" s="1">
        <v>0.34977802634239197</v>
      </c>
      <c r="Q94" s="1">
        <v>0.34960722923278809</v>
      </c>
      <c r="R94">
        <v>0.30598646402359009</v>
      </c>
      <c r="S94">
        <v>0.36697939038276672</v>
      </c>
    </row>
    <row r="95" spans="1:19">
      <c r="A95" s="1">
        <v>93</v>
      </c>
      <c r="B95" s="1">
        <v>0.23244911432266235</v>
      </c>
      <c r="C95" s="1">
        <v>0.25799262523651123</v>
      </c>
      <c r="D95" s="1">
        <v>0.27885502576828003</v>
      </c>
      <c r="E95" s="1">
        <v>0.30167970061302185</v>
      </c>
      <c r="F95" s="1">
        <v>0.31154483556747437</v>
      </c>
      <c r="G95" s="1">
        <v>0.31975966691970825</v>
      </c>
      <c r="H95" s="1">
        <v>0.28920549154281616</v>
      </c>
      <c r="I95" s="1">
        <v>0.28512856364250183</v>
      </c>
      <c r="J95" s="1">
        <v>0.23533137142658234</v>
      </c>
      <c r="K95" s="1">
        <v>0.26471790671348572</v>
      </c>
      <c r="L95" s="1">
        <v>0.29086443781852722</v>
      </c>
      <c r="M95" s="1">
        <v>0.32569852471351624</v>
      </c>
      <c r="N95" s="1">
        <v>0.34917429089546204</v>
      </c>
      <c r="O95" s="1">
        <v>0.36139225959777832</v>
      </c>
      <c r="P95" s="1">
        <v>0.34364813566207886</v>
      </c>
      <c r="Q95" s="1">
        <v>0.34197306632995605</v>
      </c>
      <c r="R95">
        <v>0.30542421340942383</v>
      </c>
      <c r="S95">
        <v>0.36066746711730957</v>
      </c>
    </row>
    <row r="96" spans="1:19">
      <c r="A96" s="1">
        <v>94</v>
      </c>
      <c r="B96" s="1">
        <v>0.24083757400512695</v>
      </c>
      <c r="C96" s="1">
        <v>0.26096633076667786</v>
      </c>
      <c r="D96" s="1">
        <v>0.28228569030761719</v>
      </c>
      <c r="E96" s="1">
        <v>0.3023102879524231</v>
      </c>
      <c r="F96" s="1">
        <v>0.30976167321205139</v>
      </c>
      <c r="G96" s="1">
        <v>0.31801217794418335</v>
      </c>
      <c r="H96" s="1">
        <v>0.28880318999290466</v>
      </c>
      <c r="I96" s="1">
        <v>0.28273099660873413</v>
      </c>
      <c r="J96" s="1">
        <v>0.24340358376502991</v>
      </c>
      <c r="K96" s="1">
        <v>0.26695367693901062</v>
      </c>
      <c r="L96" s="1">
        <v>0.29297736287117004</v>
      </c>
      <c r="M96" s="1">
        <v>0.3236936628818512</v>
      </c>
      <c r="N96" s="1">
        <v>0.34326228499412537</v>
      </c>
      <c r="O96" s="1">
        <v>0.35507667064666748</v>
      </c>
      <c r="P96" s="1">
        <v>0.33727213740348816</v>
      </c>
      <c r="Q96" s="1">
        <v>0.33333829045295715</v>
      </c>
      <c r="R96">
        <v>0.30501693487167358</v>
      </c>
      <c r="S96">
        <v>0.35419866442680359</v>
      </c>
    </row>
    <row r="97" spans="1:19">
      <c r="A97" s="1">
        <v>95</v>
      </c>
      <c r="B97" s="1">
        <v>0.25333109498023987</v>
      </c>
      <c r="C97" s="1">
        <v>0.26746192574501038</v>
      </c>
      <c r="D97" s="1">
        <v>0.28760573267936707</v>
      </c>
      <c r="E97" s="1">
        <v>0.30426380038261414</v>
      </c>
      <c r="F97" s="1">
        <v>0.30802071094512939</v>
      </c>
      <c r="G97" s="1">
        <v>0.31713563203811646</v>
      </c>
      <c r="H97" s="1">
        <v>0.28818356990814209</v>
      </c>
      <c r="I97" s="1">
        <v>0.28025645017623901</v>
      </c>
      <c r="J97" s="1">
        <v>0.25557327270507812</v>
      </c>
      <c r="K97" s="1">
        <v>0.2726936936378479</v>
      </c>
      <c r="L97" s="1">
        <v>0.2969481348991394</v>
      </c>
      <c r="M97" s="1">
        <v>0.3229486346244812</v>
      </c>
      <c r="N97" s="1">
        <v>0.33729362487792969</v>
      </c>
      <c r="O97" s="1">
        <v>0.34952268004417419</v>
      </c>
      <c r="P97" s="1">
        <v>0.33053585886955261</v>
      </c>
      <c r="Q97" s="1">
        <v>0.32447722554206848</v>
      </c>
      <c r="R97">
        <v>0.30399292707443237</v>
      </c>
      <c r="S97">
        <v>0.34696805477142334</v>
      </c>
    </row>
    <row r="98" spans="1:19">
      <c r="A98" s="1">
        <v>96</v>
      </c>
      <c r="B98" s="1">
        <v>0.26973861455917358</v>
      </c>
      <c r="C98" s="1">
        <v>0.27776667475700378</v>
      </c>
      <c r="D98" s="1">
        <v>0.29596579074859619</v>
      </c>
      <c r="E98" s="1">
        <v>0.30804350972175598</v>
      </c>
      <c r="F98" s="1">
        <v>0.30647999048233032</v>
      </c>
      <c r="G98" s="1">
        <v>0.31642168760299683</v>
      </c>
      <c r="H98" s="1">
        <v>0.28607189655303955</v>
      </c>
      <c r="I98" s="1">
        <v>0.2780681848526001</v>
      </c>
      <c r="J98" s="1">
        <v>0.27166196703910828</v>
      </c>
      <c r="K98" s="1">
        <v>0.28225448727607727</v>
      </c>
      <c r="L98" s="1">
        <v>0.30397972464561462</v>
      </c>
      <c r="M98" s="1">
        <v>0.32407137751579285</v>
      </c>
      <c r="N98" s="1">
        <v>0.33159032464027405</v>
      </c>
      <c r="O98" s="1">
        <v>0.34420332312583923</v>
      </c>
      <c r="P98" s="1">
        <v>0.3224017322063446</v>
      </c>
      <c r="Q98" s="1">
        <v>0.31600081920623779</v>
      </c>
      <c r="R98">
        <v>0.30176073312759399</v>
      </c>
      <c r="S98">
        <v>0.33862483501434326</v>
      </c>
    </row>
    <row r="99" spans="1:19">
      <c r="A99" s="1">
        <v>97</v>
      </c>
      <c r="B99" s="1">
        <v>0.28928682208061218</v>
      </c>
      <c r="C99" s="1">
        <v>0.2914959192276001</v>
      </c>
      <c r="D99" s="1">
        <v>0.30829507112503052</v>
      </c>
      <c r="E99" s="1">
        <v>0.31460592150688171</v>
      </c>
      <c r="F99" s="1">
        <v>0.30571556091308594</v>
      </c>
      <c r="G99" s="1">
        <v>0.31540033221244812</v>
      </c>
      <c r="H99" s="1">
        <v>0.28219351172447205</v>
      </c>
      <c r="I99" s="1">
        <v>0.27622523903846741</v>
      </c>
      <c r="J99" s="1">
        <v>0.29091018438339233</v>
      </c>
      <c r="K99" s="1">
        <v>0.29528379440307617</v>
      </c>
      <c r="L99" s="1">
        <v>0.3150591254234314</v>
      </c>
      <c r="M99" s="1">
        <v>0.32813403010368347</v>
      </c>
      <c r="N99" s="1">
        <v>0.32690960168838501</v>
      </c>
      <c r="O99" s="1">
        <v>0.33884906768798828</v>
      </c>
      <c r="P99" s="1">
        <v>0.3128572404384613</v>
      </c>
      <c r="Q99" s="1">
        <v>0.30824178457260132</v>
      </c>
      <c r="R99">
        <v>0.29880061745643616</v>
      </c>
      <c r="S99">
        <v>0.32991528511047363</v>
      </c>
    </row>
    <row r="100" spans="1:19">
      <c r="A100" s="1">
        <v>98</v>
      </c>
      <c r="B100" s="1">
        <v>0.31011632084846497</v>
      </c>
      <c r="C100" s="1">
        <v>0.30763247609138489</v>
      </c>
      <c r="D100" s="1">
        <v>0.32335197925567627</v>
      </c>
      <c r="E100" s="1">
        <v>0.32318422198295593</v>
      </c>
      <c r="F100" s="1">
        <v>0.30617278814315796</v>
      </c>
      <c r="G100" s="1">
        <v>0.3147442638874054</v>
      </c>
      <c r="H100" s="1">
        <v>0.27852177619934082</v>
      </c>
      <c r="I100" s="1">
        <v>0.27481228113174438</v>
      </c>
      <c r="J100" s="1">
        <v>0.31147035956382751</v>
      </c>
      <c r="K100" s="1">
        <v>0.31079187989234924</v>
      </c>
      <c r="L100" s="1">
        <v>0.32899373769760132</v>
      </c>
      <c r="M100" s="1">
        <v>0.33446776866912842</v>
      </c>
      <c r="N100" s="1">
        <v>0.32385033369064331</v>
      </c>
      <c r="O100" s="1">
        <v>0.3343023955821991</v>
      </c>
      <c r="P100" s="1">
        <v>0.30409780144691467</v>
      </c>
      <c r="Q100" s="1">
        <v>0.30151665210723877</v>
      </c>
      <c r="R100">
        <v>0.29628381133079529</v>
      </c>
      <c r="S100">
        <v>0.32223597168922424</v>
      </c>
    </row>
    <row r="101" spans="1:19">
      <c r="A101" s="1">
        <v>99</v>
      </c>
      <c r="B101" s="1">
        <v>0.3259657621383667</v>
      </c>
      <c r="C101" s="1">
        <v>0.32119011878967285</v>
      </c>
      <c r="D101" s="1">
        <v>0.33560535311698914</v>
      </c>
      <c r="E101" s="1">
        <v>0.33147686719894409</v>
      </c>
      <c r="F101" s="1">
        <v>0.30739760398864746</v>
      </c>
      <c r="G101" s="1">
        <v>0.31626662611961365</v>
      </c>
      <c r="H101" s="1">
        <v>0.27636197209358215</v>
      </c>
      <c r="I101" s="1">
        <v>0.27466842532157898</v>
      </c>
      <c r="J101" s="1">
        <v>0.32708790898323059</v>
      </c>
      <c r="K101" s="1">
        <v>0.32380849123001099</v>
      </c>
      <c r="L101" s="1">
        <v>0.34028100967407227</v>
      </c>
      <c r="M101" s="1">
        <v>0.34082815051078796</v>
      </c>
      <c r="N101" s="1">
        <v>0.32204794883728027</v>
      </c>
      <c r="O101" s="1">
        <v>0.33247551321983337</v>
      </c>
      <c r="P101" s="1">
        <v>0.29755821824073792</v>
      </c>
      <c r="Q101" s="1">
        <v>0.29679980874061584</v>
      </c>
      <c r="R101">
        <v>0.29501977562904358</v>
      </c>
      <c r="S101">
        <v>0.31652775406837463</v>
      </c>
    </row>
    <row r="102" spans="1:19">
      <c r="A102" s="1">
        <v>99.100000000000009</v>
      </c>
      <c r="B102" s="1">
        <v>0.33590567111968994</v>
      </c>
      <c r="C102" s="1">
        <v>0.33026248216629028</v>
      </c>
      <c r="D102" s="1">
        <v>0.34368431568145752</v>
      </c>
      <c r="E102" s="1">
        <v>0.33929955959320068</v>
      </c>
      <c r="F102" s="1">
        <v>0.30846503376960754</v>
      </c>
      <c r="G102" s="1">
        <v>0.31909602880477905</v>
      </c>
      <c r="H102" s="1">
        <v>0.27461862564086914</v>
      </c>
      <c r="I102" s="1">
        <v>0.27546343207359314</v>
      </c>
      <c r="J102" s="1">
        <v>0.33683449029922485</v>
      </c>
      <c r="K102" s="1">
        <v>0.33242973685264587</v>
      </c>
      <c r="L102" s="1">
        <v>0.34755441546440125</v>
      </c>
      <c r="M102" s="1">
        <v>0.34703978896141052</v>
      </c>
      <c r="N102" s="1">
        <v>0.32059136033058167</v>
      </c>
      <c r="O102" s="1">
        <v>0.33251240849494934</v>
      </c>
      <c r="P102" s="1">
        <v>0.29216310381889343</v>
      </c>
      <c r="Q102" s="1">
        <v>0.29378193616867065</v>
      </c>
      <c r="R102">
        <v>0.29497748613357544</v>
      </c>
      <c r="S102">
        <v>0.3127799928188324</v>
      </c>
    </row>
    <row r="103" spans="1:19">
      <c r="A103" s="1">
        <v>99.2</v>
      </c>
      <c r="B103" s="1">
        <v>0.34616741538047791</v>
      </c>
      <c r="C103" s="1">
        <v>0.33922946453094482</v>
      </c>
      <c r="D103" s="1">
        <v>0.34998959302902222</v>
      </c>
      <c r="E103" s="1">
        <v>0.34645643830299377</v>
      </c>
      <c r="F103" s="1">
        <v>0.30906218290328979</v>
      </c>
      <c r="G103" s="1">
        <v>0.32096254825592041</v>
      </c>
      <c r="H103" s="1">
        <v>0.27274459600448608</v>
      </c>
      <c r="I103" s="1">
        <v>0.27646368741989136</v>
      </c>
      <c r="J103" s="1">
        <v>0.34693777561187744</v>
      </c>
      <c r="K103" s="1">
        <v>0.34102699160575867</v>
      </c>
      <c r="L103" s="1">
        <v>0.35319945216178894</v>
      </c>
      <c r="M103" s="1">
        <v>0.35287618637084961</v>
      </c>
      <c r="N103" s="1">
        <v>0.31911978125572205</v>
      </c>
      <c r="O103" s="1">
        <v>0.3320901095867157</v>
      </c>
      <c r="P103" s="1">
        <v>0.28729602694511414</v>
      </c>
      <c r="Q103" s="1">
        <v>0.29165709018707275</v>
      </c>
      <c r="R103">
        <v>0.29567921161651611</v>
      </c>
      <c r="S103">
        <v>0.31044462323188782</v>
      </c>
    </row>
    <row r="104" spans="1:19">
      <c r="A104" s="1">
        <v>99.3</v>
      </c>
      <c r="B104" s="1">
        <v>0.35965332388877869</v>
      </c>
      <c r="C104" s="1">
        <v>0.35049819946289062</v>
      </c>
      <c r="D104" s="1">
        <v>0.35631707310676575</v>
      </c>
      <c r="E104" s="1">
        <v>0.35169348120689392</v>
      </c>
      <c r="F104" s="1">
        <v>0.30955365300178528</v>
      </c>
      <c r="G104" s="1">
        <v>0.32189095020294189</v>
      </c>
      <c r="H104" s="1">
        <v>0.27255809307098389</v>
      </c>
      <c r="I104" s="1">
        <v>0.27798864245414734</v>
      </c>
      <c r="J104" s="1">
        <v>0.36029389500617981</v>
      </c>
      <c r="K104" s="1">
        <v>0.35199287533760071</v>
      </c>
      <c r="L104" s="1">
        <v>0.35898610949516296</v>
      </c>
      <c r="M104" s="1">
        <v>0.35703158378601074</v>
      </c>
      <c r="N104" s="1">
        <v>0.31791666150093079</v>
      </c>
      <c r="O104" s="1">
        <v>0.33114364743232727</v>
      </c>
      <c r="P104" s="1">
        <v>0.28465777635574341</v>
      </c>
      <c r="Q104" s="1">
        <v>0.29062211513519287</v>
      </c>
      <c r="R104">
        <v>0.29682865738868713</v>
      </c>
      <c r="S104">
        <v>0.3091062605381012</v>
      </c>
    </row>
    <row r="105" spans="1:19">
      <c r="A105" s="1">
        <v>99.4</v>
      </c>
      <c r="B105" s="1">
        <v>0.3748735785484314</v>
      </c>
      <c r="C105" s="1">
        <v>0.36301857233047485</v>
      </c>
      <c r="D105" s="1">
        <v>0.36624747514724731</v>
      </c>
      <c r="E105" s="1">
        <v>0.35614505410194397</v>
      </c>
      <c r="F105" s="1">
        <v>0.31021615862846375</v>
      </c>
      <c r="G105" s="1">
        <v>0.32352602481842041</v>
      </c>
      <c r="H105" s="1">
        <v>0.27366924285888672</v>
      </c>
      <c r="I105" s="1">
        <v>0.28087413311004639</v>
      </c>
      <c r="J105" s="1">
        <v>0.37540647387504578</v>
      </c>
      <c r="K105" s="1">
        <v>0.36426201462745667</v>
      </c>
      <c r="L105" s="1">
        <v>0.36846792697906494</v>
      </c>
      <c r="M105" s="1">
        <v>0.36058592796325684</v>
      </c>
      <c r="N105" s="1">
        <v>0.3171735405921936</v>
      </c>
      <c r="O105" s="1">
        <v>0.33122354745864868</v>
      </c>
      <c r="P105" s="1">
        <v>0.2837352454662323</v>
      </c>
      <c r="Q105" s="1">
        <v>0.29138422012329102</v>
      </c>
      <c r="R105">
        <v>0.29860427975654602</v>
      </c>
      <c r="S105">
        <v>0.30881831049919128</v>
      </c>
    </row>
    <row r="106" spans="1:19">
      <c r="A106" s="1">
        <v>99.5</v>
      </c>
      <c r="B106" s="1">
        <v>0.39228206872940063</v>
      </c>
      <c r="C106" s="1">
        <v>0.37735217809677124</v>
      </c>
      <c r="D106" s="1">
        <v>0.38079747557640076</v>
      </c>
      <c r="E106" s="1">
        <v>0.36087650060653687</v>
      </c>
      <c r="F106" s="1">
        <v>0.311073899269104</v>
      </c>
      <c r="G106" s="1">
        <v>0.32654121518135071</v>
      </c>
      <c r="H106" s="1">
        <v>0.27488845586776733</v>
      </c>
      <c r="I106" s="1">
        <v>0.28547012805938721</v>
      </c>
      <c r="J106" s="1">
        <v>0.39272415637969971</v>
      </c>
      <c r="K106" s="1">
        <v>0.37838372588157654</v>
      </c>
      <c r="L106" s="1">
        <v>0.38263952732086182</v>
      </c>
      <c r="M106" s="1">
        <v>0.36456060409545898</v>
      </c>
      <c r="N106" s="1">
        <v>0.31684568524360657</v>
      </c>
      <c r="O106" s="1">
        <v>0.33292701840400696</v>
      </c>
      <c r="P106" s="1">
        <v>0.28323912620544434</v>
      </c>
      <c r="Q106" s="1">
        <v>0.2941892147064209</v>
      </c>
      <c r="R106">
        <v>0.30152717232704163</v>
      </c>
      <c r="S106">
        <v>0.31000062823295593</v>
      </c>
    </row>
    <row r="107" spans="1:19">
      <c r="A107" s="1">
        <v>99.600000000000009</v>
      </c>
      <c r="B107" s="1">
        <v>0.41480773687362671</v>
      </c>
      <c r="C107" s="1">
        <v>0.39523658156394958</v>
      </c>
      <c r="D107" s="1">
        <v>0.39769119024276733</v>
      </c>
      <c r="E107" s="1">
        <v>0.36691045761108398</v>
      </c>
      <c r="F107" s="1">
        <v>0.31223276257514954</v>
      </c>
      <c r="G107" s="1">
        <v>0.33098533749580383</v>
      </c>
      <c r="H107" s="1">
        <v>0.27702364325523376</v>
      </c>
      <c r="I107" s="1">
        <v>0.29133909940719604</v>
      </c>
      <c r="J107" s="1">
        <v>0.41517242789268494</v>
      </c>
      <c r="K107" s="1">
        <v>0.39608755707740784</v>
      </c>
      <c r="L107" s="1">
        <v>0.39921078085899353</v>
      </c>
      <c r="M107" s="1">
        <v>0.36994963884353638</v>
      </c>
      <c r="N107" s="1">
        <v>0.31699413061141968</v>
      </c>
      <c r="O107" s="1">
        <v>0.33625322580337524</v>
      </c>
      <c r="P107" s="1">
        <v>0.28391245007514954</v>
      </c>
      <c r="Q107" s="1">
        <v>0.29853180050849915</v>
      </c>
      <c r="R107">
        <v>0.30630698800086975</v>
      </c>
      <c r="S107">
        <v>0.3132970929145813</v>
      </c>
    </row>
    <row r="108" spans="1:19">
      <c r="A108" s="1">
        <v>99.7</v>
      </c>
      <c r="B108" s="1">
        <v>0.43902486562728882</v>
      </c>
      <c r="C108" s="1">
        <v>0.41630840301513672</v>
      </c>
      <c r="D108" s="1">
        <v>0.41664505004882812</v>
      </c>
      <c r="E108" s="1">
        <v>0.37627780437469482</v>
      </c>
      <c r="F108" s="1">
        <v>0.31310901045799255</v>
      </c>
      <c r="G108" s="1">
        <v>0.33732998371124268</v>
      </c>
      <c r="H108" s="1">
        <v>0.28021562099456787</v>
      </c>
      <c r="I108" s="1">
        <v>0.29964184761047363</v>
      </c>
      <c r="J108" s="1">
        <v>0.4393237829208374</v>
      </c>
      <c r="K108" s="1">
        <v>0.41700589656829834</v>
      </c>
      <c r="L108" s="1">
        <v>0.41789054870605469</v>
      </c>
      <c r="M108" s="1">
        <v>0.37876883149147034</v>
      </c>
      <c r="N108" s="1">
        <v>0.31701159477233887</v>
      </c>
      <c r="O108" s="1">
        <v>0.34164774417877197</v>
      </c>
      <c r="P108" s="1">
        <v>0.28586190938949585</v>
      </c>
      <c r="Q108" s="1">
        <v>0.30553725361824036</v>
      </c>
      <c r="R108">
        <v>0.31301745772361755</v>
      </c>
      <c r="S108">
        <v>0.31874677538871765</v>
      </c>
    </row>
    <row r="109" spans="1:19">
      <c r="A109" s="1">
        <v>99.8</v>
      </c>
      <c r="B109" s="1">
        <v>0.45740208029747009</v>
      </c>
      <c r="C109" s="1">
        <v>0.43791502714157104</v>
      </c>
      <c r="D109" s="1">
        <v>0.43676209449768066</v>
      </c>
      <c r="E109" s="1">
        <v>0.38771650195121765</v>
      </c>
      <c r="F109" s="1">
        <v>0.31319001317024231</v>
      </c>
      <c r="G109" s="1">
        <v>0.34512788057327271</v>
      </c>
      <c r="H109" s="1">
        <v>0.28415983915328979</v>
      </c>
      <c r="I109" s="1">
        <v>0.30909353494644165</v>
      </c>
      <c r="J109" s="1">
        <v>0.4576459527015686</v>
      </c>
      <c r="K109" s="1">
        <v>0.4384840726852417</v>
      </c>
      <c r="L109" s="1">
        <v>0.43777826428413391</v>
      </c>
      <c r="M109" s="1">
        <v>0.38974884152412415</v>
      </c>
      <c r="N109" s="1">
        <v>0.31637397408485413</v>
      </c>
      <c r="O109" s="1">
        <v>0.34865057468414307</v>
      </c>
      <c r="P109" s="1">
        <v>0.28876644372940063</v>
      </c>
      <c r="Q109" s="1">
        <v>0.31390336155891418</v>
      </c>
      <c r="R109">
        <v>0.32042068243026733</v>
      </c>
      <c r="S109">
        <v>0.32509502768516541</v>
      </c>
    </row>
    <row r="110" spans="1:19">
      <c r="A110" s="1">
        <v>99.9</v>
      </c>
      <c r="B110" s="1">
        <v>0.46961423754692078</v>
      </c>
      <c r="C110" s="1">
        <v>0.45653235912322998</v>
      </c>
      <c r="D110" s="1">
        <v>0.45387965440750122</v>
      </c>
      <c r="E110" s="1">
        <v>0.39687055349349976</v>
      </c>
      <c r="F110" s="1">
        <v>0.31476649641990662</v>
      </c>
      <c r="G110" s="1">
        <v>0.3518097996711731</v>
      </c>
      <c r="H110" s="1">
        <v>0.28837823867797852</v>
      </c>
      <c r="I110" s="1">
        <v>0.31624364852905273</v>
      </c>
      <c r="J110" s="1">
        <v>0.46981310844421387</v>
      </c>
      <c r="K110" s="1">
        <v>0.4569963812828064</v>
      </c>
      <c r="L110" s="1">
        <v>0.4547082781791687</v>
      </c>
      <c r="M110" s="1">
        <v>0.39852780103683472</v>
      </c>
      <c r="N110" s="1">
        <v>0.31736287474632263</v>
      </c>
      <c r="O110" s="1">
        <v>0.35468238592147827</v>
      </c>
      <c r="P110" s="1">
        <v>0.29213470220565796</v>
      </c>
      <c r="Q110" s="1">
        <v>0.32016584277153015</v>
      </c>
      <c r="R110">
        <v>0.32693713903427124</v>
      </c>
      <c r="S110">
        <v>0.33074882626533508</v>
      </c>
    </row>
    <row r="111" spans="1:19">
      <c r="A111" s="1">
        <v>99.91</v>
      </c>
      <c r="B111" s="1">
        <v>0.48039102554321289</v>
      </c>
      <c r="C111" s="1">
        <v>0.47036892175674438</v>
      </c>
      <c r="D111" s="1">
        <v>0.46537959575653076</v>
      </c>
      <c r="E111" s="1">
        <v>0.40270030498504639</v>
      </c>
      <c r="F111" s="1">
        <v>0.32062676548957825</v>
      </c>
      <c r="G111" s="1">
        <v>0.35487860441207886</v>
      </c>
      <c r="H111" s="1">
        <v>0.29296168684959412</v>
      </c>
      <c r="I111" s="1">
        <v>0.31971180438995361</v>
      </c>
      <c r="J111" s="1">
        <v>0.48055392503738403</v>
      </c>
      <c r="K111" s="1">
        <v>0.47074902057647705</v>
      </c>
      <c r="L111" s="1">
        <v>0.46605831384658813</v>
      </c>
      <c r="M111" s="1">
        <v>0.40405777096748352</v>
      </c>
      <c r="N111" s="1">
        <v>0.32275345921516418</v>
      </c>
      <c r="O111" s="1">
        <v>0.35723152756690979</v>
      </c>
      <c r="P111" s="1">
        <v>0.29603859782218933</v>
      </c>
      <c r="Q111" s="1">
        <v>0.32292443513870239</v>
      </c>
      <c r="R111">
        <v>0.33184456825256348</v>
      </c>
      <c r="S111">
        <v>0.33496671915054321</v>
      </c>
    </row>
    <row r="112" spans="1:19">
      <c r="A112" s="1">
        <v>99.92</v>
      </c>
      <c r="B112" s="1">
        <v>0.48872408270835876</v>
      </c>
      <c r="C112" s="1">
        <v>0.47884511947631836</v>
      </c>
      <c r="D112" s="1">
        <v>0.47327971458435059</v>
      </c>
      <c r="E112" s="1">
        <v>0.406421959400177</v>
      </c>
      <c r="F112" s="1">
        <v>0.32851728796958923</v>
      </c>
      <c r="G112" s="1">
        <v>0.35611629486083984</v>
      </c>
      <c r="H112" s="1">
        <v>0.29629239439964294</v>
      </c>
      <c r="I112" s="1">
        <v>0.3218856155872345</v>
      </c>
      <c r="J112" s="1">
        <v>0.48885864019393921</v>
      </c>
      <c r="K112" s="1">
        <v>0.47915905714035034</v>
      </c>
      <c r="L112" s="1">
        <v>0.47384032607078552</v>
      </c>
      <c r="M112" s="1">
        <v>0.40754315257072449</v>
      </c>
      <c r="N112" s="1">
        <v>0.33027383685112</v>
      </c>
      <c r="O112" s="1">
        <v>0.35805970430374146</v>
      </c>
      <c r="P112" s="1">
        <v>0.29883378744125366</v>
      </c>
      <c r="Q112" s="1">
        <v>0.32453912496566772</v>
      </c>
      <c r="R112">
        <v>0.33509460091590881</v>
      </c>
      <c r="S112">
        <v>0.3376733660697937</v>
      </c>
    </row>
    <row r="113" spans="1:19">
      <c r="A113" s="1">
        <v>99.93</v>
      </c>
      <c r="B113" s="1">
        <v>0.49339619278907776</v>
      </c>
      <c r="C113" s="1">
        <v>0.48269397020339966</v>
      </c>
      <c r="D113" s="1">
        <v>0.48130595684051514</v>
      </c>
      <c r="E113" s="1">
        <v>0.41066420078277588</v>
      </c>
      <c r="F113" s="1">
        <v>0.33379429578781128</v>
      </c>
      <c r="G113" s="1">
        <v>0.35962691903114319</v>
      </c>
      <c r="H113" s="1">
        <v>0.29786616563796997</v>
      </c>
      <c r="I113" s="1">
        <v>0.32460805773735046</v>
      </c>
      <c r="J113" s="1">
        <v>0.49350839853286743</v>
      </c>
      <c r="K113" s="1">
        <v>0.48295575380325317</v>
      </c>
      <c r="L113" s="1">
        <v>0.48177343606948853</v>
      </c>
      <c r="M113" s="1">
        <v>0.41159915924072266</v>
      </c>
      <c r="N113" s="1">
        <v>0.3352590799331665</v>
      </c>
      <c r="O113" s="1">
        <v>0.36124753952026367</v>
      </c>
      <c r="P113" s="1">
        <v>0.29998543858528137</v>
      </c>
      <c r="Q113" s="1">
        <v>0.32682082056999207</v>
      </c>
      <c r="R113">
        <v>0.33721873164176941</v>
      </c>
      <c r="S113">
        <v>0.33936914801597595</v>
      </c>
    </row>
    <row r="114" spans="1:19">
      <c r="A114" s="1">
        <v>99.94</v>
      </c>
      <c r="B114" s="1">
        <v>0.49863630533218384</v>
      </c>
      <c r="C114" s="1">
        <v>0.48625466227531433</v>
      </c>
      <c r="D114" s="1">
        <v>0.48944073915481567</v>
      </c>
      <c r="E114" s="1">
        <v>0.41702723503112793</v>
      </c>
      <c r="F114" s="1">
        <v>0.33593982458114624</v>
      </c>
      <c r="G114" s="1">
        <v>0.36618605256080627</v>
      </c>
      <c r="H114" s="1">
        <v>0.3002169132232666</v>
      </c>
      <c r="I114" s="1">
        <v>0.32824867963790894</v>
      </c>
      <c r="J114" s="1">
        <v>0.49873059988021851</v>
      </c>
      <c r="K114" s="1">
        <v>0.4864746630191803</v>
      </c>
      <c r="L114" s="1">
        <v>0.48983359336853027</v>
      </c>
      <c r="M114" s="1">
        <v>0.41781294345855713</v>
      </c>
      <c r="N114" s="1">
        <v>0.33717074990272522</v>
      </c>
      <c r="O114" s="1">
        <v>0.36754792928695679</v>
      </c>
      <c r="P114" s="1">
        <v>0.3019978404045105</v>
      </c>
      <c r="Q114" s="1">
        <v>0.33010819554328918</v>
      </c>
      <c r="R114">
        <v>0.33954718708992004</v>
      </c>
      <c r="S114">
        <v>0.34135431051254272</v>
      </c>
    </row>
    <row r="115" spans="1:19">
      <c r="A115" s="1">
        <v>99.95</v>
      </c>
      <c r="B115" s="1">
        <v>0.50647866725921631</v>
      </c>
      <c r="C115" s="1">
        <v>0.49192318320274353</v>
      </c>
      <c r="D115" s="1">
        <v>0.49621003866195679</v>
      </c>
      <c r="E115" s="1">
        <v>0.42284896969795227</v>
      </c>
      <c r="F115" s="1">
        <v>0.33753353357315063</v>
      </c>
      <c r="G115" s="1">
        <v>0.37419715523719788</v>
      </c>
      <c r="H115" s="1">
        <v>0.30338966846466064</v>
      </c>
      <c r="I115" s="1">
        <v>0.33213728666305542</v>
      </c>
      <c r="J115" s="1">
        <v>0.50655817985534668</v>
      </c>
      <c r="K115" s="1">
        <v>0.49210873246192932</v>
      </c>
      <c r="L115" s="1">
        <v>0.49654141068458557</v>
      </c>
      <c r="M115" s="1">
        <v>0.42351168394088745</v>
      </c>
      <c r="N115" s="1">
        <v>0.33857178688049316</v>
      </c>
      <c r="O115" s="1">
        <v>0.3753458559513092</v>
      </c>
      <c r="P115" s="1">
        <v>0.30489182472229004</v>
      </c>
      <c r="Q115" s="1">
        <v>0.33370572328567505</v>
      </c>
      <c r="R115">
        <v>0.34318286180496216</v>
      </c>
      <c r="S115">
        <v>0.34470710158348083</v>
      </c>
    </row>
    <row r="116" spans="1:19">
      <c r="A116" s="1">
        <v>99.960000000000008</v>
      </c>
      <c r="B116" s="1">
        <v>0.5169525146484375</v>
      </c>
      <c r="C116" s="1">
        <v>0.49878588318824768</v>
      </c>
      <c r="D116" s="1">
        <v>0.50279355049133301</v>
      </c>
      <c r="E116" s="1">
        <v>0.4275912344455719</v>
      </c>
      <c r="F116" s="1">
        <v>0.34108942747116089</v>
      </c>
      <c r="G116" s="1">
        <v>0.38046371936798096</v>
      </c>
      <c r="H116" s="1">
        <v>0.30631458759307861</v>
      </c>
      <c r="I116" s="1">
        <v>0.33470767736434937</v>
      </c>
      <c r="J116" s="1">
        <v>0.51701956987380981</v>
      </c>
      <c r="K116" s="1">
        <v>0.49894228577613831</v>
      </c>
      <c r="L116" s="1">
        <v>0.50307285785675049</v>
      </c>
      <c r="M116" s="1">
        <v>0.42814978957176208</v>
      </c>
      <c r="N116" s="1">
        <v>0.34196451306343079</v>
      </c>
      <c r="O116" s="1">
        <v>0.38143187761306763</v>
      </c>
      <c r="P116" s="1">
        <v>0.30758064985275269</v>
      </c>
      <c r="Q116" s="1">
        <v>0.33602961897850037</v>
      </c>
      <c r="R116">
        <v>0.34798115491867065</v>
      </c>
      <c r="S116">
        <v>0.34926584362983704</v>
      </c>
    </row>
    <row r="117" spans="1:19">
      <c r="A117" s="1">
        <v>99.97</v>
      </c>
      <c r="B117" s="1">
        <v>0.53775346279144287</v>
      </c>
      <c r="C117" s="1">
        <v>0.50616663694381714</v>
      </c>
      <c r="D117" s="1">
        <v>0.51090669631958008</v>
      </c>
      <c r="E117" s="1">
        <v>0.43390372395515442</v>
      </c>
      <c r="F117" s="1">
        <v>0.34720245003700256</v>
      </c>
      <c r="G117" s="1">
        <v>0.38536077737808228</v>
      </c>
      <c r="H117" s="1">
        <v>0.3104148805141449</v>
      </c>
      <c r="I117" s="1">
        <v>0.33506622910499573</v>
      </c>
      <c r="J117" s="1">
        <v>0.53780972957611084</v>
      </c>
      <c r="K117" s="1">
        <v>0.50629794597625732</v>
      </c>
      <c r="L117" s="1">
        <v>0.51114112138748169</v>
      </c>
      <c r="M117" s="1">
        <v>0.43437260389328003</v>
      </c>
      <c r="N117" s="1">
        <v>0.34793704748153687</v>
      </c>
      <c r="O117" s="1">
        <v>0.38617351651191711</v>
      </c>
      <c r="P117" s="1">
        <v>0.31147769093513489</v>
      </c>
      <c r="Q117" s="1">
        <v>0.33617594838142395</v>
      </c>
      <c r="R117">
        <v>0.35288089513778687</v>
      </c>
      <c r="S117">
        <v>0.3539593517780304</v>
      </c>
    </row>
    <row r="118" spans="1:19">
      <c r="A118" s="1">
        <v>99.98</v>
      </c>
      <c r="B118" s="1">
        <v>0.57635229825973511</v>
      </c>
      <c r="C118" s="1">
        <v>0.5139153003692627</v>
      </c>
      <c r="D118" s="1">
        <v>0.51961785554885864</v>
      </c>
      <c r="E118" s="1">
        <v>0.43992188572883606</v>
      </c>
      <c r="F118" s="1">
        <v>0.35371458530426025</v>
      </c>
      <c r="G118" s="1">
        <v>0.39000630378723145</v>
      </c>
      <c r="H118" s="1">
        <v>0.31540900468826294</v>
      </c>
      <c r="I118" s="1">
        <v>0.33389702439308167</v>
      </c>
      <c r="J118" s="1">
        <v>0.57639926671981812</v>
      </c>
      <c r="K118" s="1">
        <v>0.51402497291564941</v>
      </c>
      <c r="L118" s="1">
        <v>0.5198136568069458</v>
      </c>
      <c r="M118" s="1">
        <v>0.44031348824501038</v>
      </c>
      <c r="N118" s="1">
        <v>0.35432812571525574</v>
      </c>
      <c r="O118" s="1">
        <v>0.39068511128425598</v>
      </c>
      <c r="P118" s="1">
        <v>0.31629666686058044</v>
      </c>
      <c r="Q118" s="1">
        <v>0.3348238468170166</v>
      </c>
      <c r="R118">
        <v>0.35686349868774414</v>
      </c>
      <c r="S118">
        <v>0.35776421427726746</v>
      </c>
    </row>
    <row r="119" spans="1:19">
      <c r="A119" s="1">
        <v>99.990000000000009</v>
      </c>
      <c r="B119" s="1">
        <v>0.61859315633773804</v>
      </c>
      <c r="C119" s="1">
        <v>0.52073973417282104</v>
      </c>
      <c r="D119" s="1">
        <v>0.52676165103912354</v>
      </c>
      <c r="E119" s="1">
        <v>0.44179317355155945</v>
      </c>
      <c r="F119" s="1">
        <v>0.35906663537025452</v>
      </c>
      <c r="G119" s="1">
        <v>0.3930174708366394</v>
      </c>
      <c r="H119" s="1">
        <v>0.31734493374824524</v>
      </c>
      <c r="I119" s="1">
        <v>0.33338242769241333</v>
      </c>
      <c r="J119" s="1">
        <v>0.61863225698471069</v>
      </c>
      <c r="K119" s="1">
        <v>0.52083092927932739</v>
      </c>
      <c r="L119" s="1">
        <v>0.52692455053329468</v>
      </c>
      <c r="M119" s="1">
        <v>0.44211894273757935</v>
      </c>
      <c r="N119" s="1">
        <v>0.3595770001411438</v>
      </c>
      <c r="O119" s="1">
        <v>0.39358213543891907</v>
      </c>
      <c r="P119" s="1">
        <v>0.31808334589004517</v>
      </c>
      <c r="Q119" s="1">
        <v>0.33415341377258301</v>
      </c>
      <c r="R119">
        <v>0.35896706581115723</v>
      </c>
      <c r="S119">
        <v>0.35971632599830627</v>
      </c>
    </row>
    <row r="120" spans="1:19">
      <c r="A120" s="1">
        <v>99.991</v>
      </c>
      <c r="B120" s="1">
        <v>0.64476305246353149</v>
      </c>
      <c r="C120" s="1">
        <v>0.52480870485305786</v>
      </c>
      <c r="D120" s="1">
        <v>0.53145670890808105</v>
      </c>
      <c r="E120" s="1">
        <v>0.44296574592590332</v>
      </c>
      <c r="F120" s="1">
        <v>0.36473956704139709</v>
      </c>
      <c r="G120" s="1">
        <v>0.3934551477432251</v>
      </c>
      <c r="H120" s="1">
        <v>0.31545573472976685</v>
      </c>
      <c r="I120" s="1">
        <v>0.33421000838279724</v>
      </c>
      <c r="J120" s="1">
        <v>0.64479553699493408</v>
      </c>
      <c r="K120" s="1">
        <v>0.52488446235656738</v>
      </c>
      <c r="L120" s="1">
        <v>0.53159201145172119</v>
      </c>
      <c r="M120" s="1">
        <v>0.44323632121086121</v>
      </c>
      <c r="N120" s="1">
        <v>0.36516344547271729</v>
      </c>
      <c r="O120" s="1">
        <v>0.39392411708831787</v>
      </c>
      <c r="P120" s="1">
        <v>0.31606900691986084</v>
      </c>
      <c r="Q120" s="1">
        <v>0.33485034108161926</v>
      </c>
      <c r="R120">
        <v>0.35827085375785828</v>
      </c>
      <c r="S120">
        <v>0.35889315605163574</v>
      </c>
    </row>
    <row r="121" spans="1:19">
      <c r="A121" s="1">
        <v>99.992000000000004</v>
      </c>
      <c r="B121" s="1">
        <v>0.65865015983581543</v>
      </c>
      <c r="C121" s="1">
        <v>0.52689743041992188</v>
      </c>
      <c r="D121" s="1">
        <v>0.53373777866363525</v>
      </c>
      <c r="E121" s="1">
        <v>0.44786211848258972</v>
      </c>
      <c r="F121" s="1">
        <v>0.37100538611412048</v>
      </c>
      <c r="G121" s="1">
        <v>0.39217561483383179</v>
      </c>
      <c r="H121" s="1">
        <v>0.31283295154571533</v>
      </c>
      <c r="I121" s="1">
        <v>0.3341611921787262</v>
      </c>
      <c r="J121" s="1">
        <v>0.65867716073989868</v>
      </c>
      <c r="K121" s="1">
        <v>0.52696037292480469</v>
      </c>
      <c r="L121" s="1">
        <v>0.53385019302368164</v>
      </c>
      <c r="M121" s="1">
        <v>0.44808700680732727</v>
      </c>
      <c r="N121" s="1">
        <v>0.37135767936706543</v>
      </c>
      <c r="O121" s="1">
        <v>0.39256539940834045</v>
      </c>
      <c r="P121" s="1">
        <v>0.31334266066551208</v>
      </c>
      <c r="Q121" s="1">
        <v>0.33469340205192566</v>
      </c>
      <c r="R121">
        <v>0.35558456182479858</v>
      </c>
      <c r="S121">
        <v>0.35610178112983704</v>
      </c>
    </row>
    <row r="122" spans="1:19">
      <c r="A122" s="1">
        <v>99.992999999999995</v>
      </c>
      <c r="B122" s="1">
        <v>0.66786056756973267</v>
      </c>
      <c r="C122" s="1">
        <v>0.52939832210540771</v>
      </c>
      <c r="D122" s="1">
        <v>0.53522050380706787</v>
      </c>
      <c r="E122" s="1">
        <v>0.45073613524436951</v>
      </c>
      <c r="F122" s="1">
        <v>0.37659773230552673</v>
      </c>
      <c r="G122" s="1">
        <v>0.39056414365768433</v>
      </c>
      <c r="H122" s="1">
        <v>0.31108036637306213</v>
      </c>
      <c r="I122" s="1">
        <v>0.33189675211906433</v>
      </c>
      <c r="J122" s="1">
        <v>0.66788303852081299</v>
      </c>
      <c r="K122" s="1">
        <v>0.52945071458816528</v>
      </c>
      <c r="L122" s="1">
        <v>0.53531408309936523</v>
      </c>
      <c r="M122" s="1">
        <v>0.45092332363128662</v>
      </c>
      <c r="N122" s="1">
        <v>0.37689098715782166</v>
      </c>
      <c r="O122" s="1">
        <v>0.39088860154151917</v>
      </c>
      <c r="P122" s="1">
        <v>0.31150466203689575</v>
      </c>
      <c r="Q122" s="1">
        <v>0.33233976364135742</v>
      </c>
      <c r="R122">
        <v>0.35423403978347778</v>
      </c>
      <c r="S122">
        <v>0.35466456413269043</v>
      </c>
    </row>
    <row r="123" spans="1:19">
      <c r="A123" s="1">
        <v>99.994</v>
      </c>
      <c r="B123" s="1">
        <v>0.67369204759597778</v>
      </c>
      <c r="C123" s="1">
        <v>0.53110527992248535</v>
      </c>
      <c r="D123" s="1">
        <v>0.53713357448577881</v>
      </c>
      <c r="E123" s="1">
        <v>0.45196601748466492</v>
      </c>
      <c r="F123" s="1">
        <v>0.38138860464096069</v>
      </c>
      <c r="G123" s="1">
        <v>0.3899725079536438</v>
      </c>
      <c r="H123" s="1">
        <v>0.30928078293800354</v>
      </c>
      <c r="I123" s="1">
        <v>0.32584401965141296</v>
      </c>
      <c r="J123" s="1">
        <v>0.67371076345443726</v>
      </c>
      <c r="K123" s="1">
        <v>0.53114891052246094</v>
      </c>
      <c r="L123" s="1">
        <v>0.53721147775650024</v>
      </c>
      <c r="M123" s="1">
        <v>0.4521217942237854</v>
      </c>
      <c r="N123" s="1">
        <v>0.38163268566131592</v>
      </c>
      <c r="O123" s="1">
        <v>0.39024254679679871</v>
      </c>
      <c r="P123" s="1">
        <v>0.30963391065597534</v>
      </c>
      <c r="Q123" s="1">
        <v>0.32621270418167114</v>
      </c>
      <c r="R123">
        <v>0.35733100771903992</v>
      </c>
      <c r="S123">
        <v>0.35768932104110718</v>
      </c>
    </row>
    <row r="124" spans="1:19">
      <c r="A124" s="1">
        <v>99.995000000000005</v>
      </c>
      <c r="B124" s="1">
        <v>0.67645865678787231</v>
      </c>
      <c r="C124" s="1">
        <v>0.53085970878601074</v>
      </c>
      <c r="D124" s="1">
        <v>0.54002445936203003</v>
      </c>
      <c r="E124" s="1">
        <v>0.45606890320777893</v>
      </c>
      <c r="F124" s="1">
        <v>0.38526821136474609</v>
      </c>
      <c r="G124" s="1">
        <v>0.38712406158447266</v>
      </c>
      <c r="H124" s="1">
        <v>0.30396959185600281</v>
      </c>
      <c r="I124" s="1">
        <v>0.31670856475830078</v>
      </c>
      <c r="J124" s="1">
        <v>0.67647415399551392</v>
      </c>
      <c r="K124" s="1">
        <v>0.53089582920074463</v>
      </c>
      <c r="L124" s="1">
        <v>0.54008901119232178</v>
      </c>
      <c r="M124" s="1">
        <v>0.45619797706604004</v>
      </c>
      <c r="N124" s="1">
        <v>0.38547044992446899</v>
      </c>
      <c r="O124" s="1">
        <v>0.38734781742095947</v>
      </c>
      <c r="P124" s="1">
        <v>0.3042621910572052</v>
      </c>
      <c r="Q124" s="1">
        <v>0.31701406836509705</v>
      </c>
      <c r="R124">
        <v>0.36466151475906372</v>
      </c>
      <c r="S124">
        <v>0.36495840549468994</v>
      </c>
    </row>
    <row r="125" spans="1:19">
      <c r="A125" s="1">
        <v>99.995999999999995</v>
      </c>
      <c r="B125" s="1">
        <v>0.67754292488098145</v>
      </c>
      <c r="C125" s="1">
        <v>0.52957749366760254</v>
      </c>
      <c r="D125" s="1">
        <v>0.54306280612945557</v>
      </c>
      <c r="E125" s="1">
        <v>0.46105638146400452</v>
      </c>
      <c r="F125" s="1">
        <v>0.38777479529380798</v>
      </c>
      <c r="G125" s="1">
        <v>0.37936565279960632</v>
      </c>
      <c r="H125" s="1">
        <v>0.29855188727378845</v>
      </c>
      <c r="I125" s="1">
        <v>0.31037572026252747</v>
      </c>
      <c r="J125" s="1">
        <v>0.6775556206703186</v>
      </c>
      <c r="K125" s="1">
        <v>0.52960711717605591</v>
      </c>
      <c r="L125" s="1">
        <v>0.54311573505401611</v>
      </c>
      <c r="M125" s="1">
        <v>0.46116217970848083</v>
      </c>
      <c r="N125" s="1">
        <v>0.38794055581092834</v>
      </c>
      <c r="O125" s="1">
        <v>0.3795490562915802</v>
      </c>
      <c r="P125" s="1">
        <v>0.29879170656204224</v>
      </c>
      <c r="Q125" s="1">
        <v>0.31062611937522888</v>
      </c>
      <c r="R125">
        <v>0.3720393180847168</v>
      </c>
      <c r="S125">
        <v>0.37228265404701233</v>
      </c>
    </row>
    <row r="126" spans="1:19">
      <c r="A126" s="1">
        <v>99.997</v>
      </c>
      <c r="B126" s="1">
        <v>0.68239176273345947</v>
      </c>
      <c r="C126" s="1">
        <v>0.53173112869262695</v>
      </c>
      <c r="D126" s="1">
        <v>0.54436981678009033</v>
      </c>
      <c r="E126" s="1">
        <v>0.46462231874465942</v>
      </c>
      <c r="F126" s="1">
        <v>0.38803556561470032</v>
      </c>
      <c r="G126" s="1">
        <v>0.37084239721298218</v>
      </c>
      <c r="H126" s="1">
        <v>0.29514914751052856</v>
      </c>
      <c r="I126" s="1">
        <v>0.30342864990234375</v>
      </c>
      <c r="J126" s="1">
        <v>0.68240195512771606</v>
      </c>
      <c r="K126" s="1">
        <v>0.53175497055053711</v>
      </c>
      <c r="L126" s="1">
        <v>0.54441231489181519</v>
      </c>
      <c r="M126" s="1">
        <v>0.46470737457275391</v>
      </c>
      <c r="N126" s="1">
        <v>0.3881688117980957</v>
      </c>
      <c r="O126" s="1">
        <v>0.37098979949951172</v>
      </c>
      <c r="P126" s="1">
        <v>0.29534190893173218</v>
      </c>
      <c r="Q126" s="1">
        <v>0.30362993478775024</v>
      </c>
      <c r="R126">
        <v>0.37328669428825378</v>
      </c>
      <c r="S126">
        <v>0.37348228693008423</v>
      </c>
    </row>
    <row r="127" spans="1:19">
      <c r="A127" s="1">
        <v>99.998000000000005</v>
      </c>
      <c r="B127" s="1">
        <v>0.69018948078155518</v>
      </c>
      <c r="C127" s="1">
        <v>0.53670746088027954</v>
      </c>
      <c r="D127" s="1">
        <v>0.54265803098678589</v>
      </c>
      <c r="E127" s="1">
        <v>0.46749359369277954</v>
      </c>
      <c r="F127" s="1">
        <v>0.38481906056404114</v>
      </c>
      <c r="G127" s="1">
        <v>0.36281749606132507</v>
      </c>
      <c r="H127" s="1">
        <v>0.28987947106361389</v>
      </c>
      <c r="I127" s="1">
        <v>0.28848165273666382</v>
      </c>
      <c r="J127" s="1">
        <v>0.6901974081993103</v>
      </c>
      <c r="K127" s="1">
        <v>0.53672599792480469</v>
      </c>
      <c r="L127" s="1">
        <v>0.54269111156463623</v>
      </c>
      <c r="M127" s="1">
        <v>0.46755975484848022</v>
      </c>
      <c r="N127" s="1">
        <v>0.38492274284362793</v>
      </c>
      <c r="O127" s="1">
        <v>0.36293220520019531</v>
      </c>
      <c r="P127" s="1">
        <v>0.29002946615219116</v>
      </c>
      <c r="Q127" s="1">
        <v>0.28863826394081116</v>
      </c>
      <c r="R127">
        <v>0.36526918411254883</v>
      </c>
      <c r="S127">
        <v>0.36542138457298279</v>
      </c>
    </row>
    <row r="128" spans="1:19">
      <c r="A128" s="1">
        <v>99.998999999999995</v>
      </c>
      <c r="B128" s="1">
        <v>0.6946524977684021</v>
      </c>
      <c r="C128" s="1">
        <v>0.53946125507354736</v>
      </c>
      <c r="D128" s="1">
        <v>0.53827297687530518</v>
      </c>
      <c r="E128" s="1">
        <v>0.46895891427993774</v>
      </c>
      <c r="F128" s="1">
        <v>0.37800440192222595</v>
      </c>
      <c r="G128" s="1">
        <v>0.35314074158668518</v>
      </c>
      <c r="H128" s="1">
        <v>0.28515920042991638</v>
      </c>
      <c r="I128" s="1">
        <v>0.27062597870826721</v>
      </c>
      <c r="J128" s="1">
        <v>0.69465833902359009</v>
      </c>
      <c r="K128" s="1">
        <v>0.53947490453720093</v>
      </c>
      <c r="L128" s="1">
        <v>0.53829729557037354</v>
      </c>
      <c r="M128" s="1">
        <v>0.46900758147239685</v>
      </c>
      <c r="N128" s="1">
        <v>0.37808066606521606</v>
      </c>
      <c r="O128" s="1">
        <v>0.35322511196136475</v>
      </c>
      <c r="P128" s="1">
        <v>0.28526952862739563</v>
      </c>
      <c r="Q128" s="1">
        <v>0.27074116468429565</v>
      </c>
      <c r="R128">
        <v>0.34970083832740784</v>
      </c>
      <c r="S128">
        <v>0.34981277585029602</v>
      </c>
    </row>
    <row r="129" spans="1:19">
      <c r="A129" s="1">
        <v>400</v>
      </c>
      <c r="B129" s="1">
        <v>0.70187115669250488</v>
      </c>
      <c r="C129" s="1">
        <v>0.54386919736862183</v>
      </c>
      <c r="D129" s="1">
        <v>0.52672827243804932</v>
      </c>
      <c r="E129" s="1">
        <v>0.47174453735351562</v>
      </c>
      <c r="F129" s="1">
        <v>0.36014485359191895</v>
      </c>
      <c r="G129" s="1">
        <v>0.33140215277671814</v>
      </c>
      <c r="H129" s="1">
        <v>0.27669897675514221</v>
      </c>
      <c r="I129" s="1">
        <v>0.23041529953479767</v>
      </c>
      <c r="J129" s="1">
        <v>0.70187216997146606</v>
      </c>
      <c r="K129" s="1">
        <v>0.54387158155441284</v>
      </c>
      <c r="L129" s="1">
        <v>0.52673256397247314</v>
      </c>
      <c r="M129" s="1">
        <v>0.47175309062004089</v>
      </c>
      <c r="N129" s="1">
        <v>0.36015826463699341</v>
      </c>
      <c r="O129" s="1">
        <v>0.33141699433326721</v>
      </c>
      <c r="P129" s="1">
        <v>0.2767183780670166</v>
      </c>
      <c r="Q129" s="1">
        <v>0.23043555021286011</v>
      </c>
      <c r="R129">
        <v>0.30962914228439331</v>
      </c>
      <c r="S129">
        <v>0.30964881181716919</v>
      </c>
    </row>
    <row r="132" spans="1:19">
      <c r="B132" s="1" t="s">
        <v>330</v>
      </c>
    </row>
    <row r="133" spans="1:19">
      <c r="B133" s="1" t="s">
        <v>331</v>
      </c>
    </row>
    <row r="134" spans="1:19">
      <c r="B134" s="1" t="s">
        <v>332</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1"/>
  <sheetViews>
    <sheetView workbookViewId="0">
      <pane ySplit="1" topLeftCell="A2" activePane="bottomLeft" state="frozen"/>
      <selection pane="bottomLeft" activeCell="O34" sqref="O34"/>
    </sheetView>
  </sheetViews>
  <sheetFormatPr baseColWidth="10" defaultRowHeight="15" x14ac:dyDescent="0"/>
  <cols>
    <col min="2" max="2" width="12.6640625" customWidth="1"/>
    <col min="6" max="6" width="11.83203125" customWidth="1"/>
    <col min="7" max="7" width="12.5" customWidth="1"/>
  </cols>
  <sheetData>
    <row r="1" spans="1:13" s="79" customFormat="1" ht="79" customHeight="1">
      <c r="A1" s="79" t="s">
        <v>0</v>
      </c>
      <c r="B1" s="79" t="s">
        <v>351</v>
      </c>
      <c r="C1" s="79" t="s">
        <v>346</v>
      </c>
      <c r="D1" s="79" t="s">
        <v>348</v>
      </c>
      <c r="E1" s="79" t="s">
        <v>360</v>
      </c>
      <c r="F1" s="79" t="s">
        <v>350</v>
      </c>
      <c r="G1" s="79" t="s">
        <v>347</v>
      </c>
      <c r="H1" s="79" t="s">
        <v>349</v>
      </c>
      <c r="I1" s="79" t="s">
        <v>359</v>
      </c>
      <c r="J1" s="79" t="s">
        <v>353</v>
      </c>
      <c r="K1" s="79" t="s">
        <v>361</v>
      </c>
      <c r="L1" s="79" t="s">
        <v>357</v>
      </c>
      <c r="M1" s="79" t="s">
        <v>358</v>
      </c>
    </row>
    <row r="2" spans="1:13">
      <c r="A2" s="17">
        <f>'[3]TC4(1980)'!$A10</f>
        <v>0</v>
      </c>
      <c r="B2" s="17">
        <f>'[3]TC4(1980)'!$B10</f>
        <v>1381136</v>
      </c>
      <c r="C2" s="17">
        <f>'[3]TC4(1980)'!$C10</f>
        <v>3326</v>
      </c>
      <c r="D2" s="19">
        <f>'[3]TC4(1980)'!$E10</f>
        <v>0.19512928442573663</v>
      </c>
      <c r="E2" s="17">
        <f>C2*(1-D2)</f>
        <v>2677</v>
      </c>
      <c r="F2" s="17">
        <f>'[3]TC8(2018)'!$B10</f>
        <v>2165956</v>
      </c>
      <c r="G2" s="17">
        <f>'[3]TC8(2018)'!$C10</f>
        <v>7978</v>
      </c>
      <c r="H2" s="19">
        <f>'[3]TC8(2018)'!$E10</f>
        <v>0.28039610385894775</v>
      </c>
      <c r="I2" s="17">
        <f>G2*(1-H2)</f>
        <v>5740.9998834133148</v>
      </c>
      <c r="J2" s="17">
        <f>C2*$G$147/$C$147</f>
        <v>15988.154386027269</v>
      </c>
      <c r="K2" s="17">
        <f>E2*$I$147/$E$147</f>
        <v>13381.008640395232</v>
      </c>
      <c r="L2" s="61">
        <f>J2/G2-1</f>
        <v>1.0040303818033678</v>
      </c>
      <c r="M2" s="61">
        <f>K2/I2-1</f>
        <v>1.3307801623642508</v>
      </c>
    </row>
    <row r="3" spans="1:13">
      <c r="A3" s="17">
        <f>'[3]TC4(1980)'!$A11</f>
        <v>1</v>
      </c>
      <c r="B3" s="17">
        <f>'[3]TC4(1980)'!$B11</f>
        <v>1379787</v>
      </c>
      <c r="C3" s="17">
        <f>'[3]TC4(1980)'!$C11</f>
        <v>3515</v>
      </c>
      <c r="D3" s="19">
        <f>'[3]TC4(1980)'!$E11</f>
        <v>0.19544807965860597</v>
      </c>
      <c r="E3" s="17">
        <f t="shared" ref="E3:E66" si="0">C3*(1-D3)</f>
        <v>2828</v>
      </c>
      <c r="F3" s="17">
        <f>'[3]TC8(2018)'!$B11</f>
        <v>2167473</v>
      </c>
      <c r="G3" s="17">
        <f>'[3]TC8(2018)'!$C11</f>
        <v>8766</v>
      </c>
      <c r="H3" s="19">
        <f>'[3]TC8(2018)'!$E11</f>
        <v>0.27378508448600769</v>
      </c>
      <c r="I3" s="17">
        <f t="shared" ref="I3:I66" si="1">G3*(1-H3)</f>
        <v>6365.9999493956566</v>
      </c>
      <c r="J3" s="17">
        <f t="shared" ref="J3:J66" si="2">C3*$G$147/$C$147</f>
        <v>16896.681499364357</v>
      </c>
      <c r="K3" s="17">
        <f t="shared" ref="K3:K66" si="3">E3*$I$147/$E$147</f>
        <v>14135.783502068627</v>
      </c>
      <c r="L3" s="61">
        <f t="shared" ref="L3:L66" si="4">J3/G3-1</f>
        <v>0.92752469762312995</v>
      </c>
      <c r="M3" s="61">
        <f t="shared" ref="M3:M66" si="5">K3/I3-1</f>
        <v>1.2205126632793295</v>
      </c>
    </row>
    <row r="4" spans="1:13">
      <c r="A4" s="17">
        <f>'[3]TC4(1980)'!$A12</f>
        <v>2</v>
      </c>
      <c r="B4" s="17">
        <f>'[3]TC4(1980)'!$B12</f>
        <v>1381313</v>
      </c>
      <c r="C4" s="17">
        <f>'[3]TC4(1980)'!$C12</f>
        <v>3702</v>
      </c>
      <c r="D4" s="19">
        <f>'[3]TC4(1980)'!$E12</f>
        <v>0.18908698001080498</v>
      </c>
      <c r="E4" s="17">
        <f t="shared" si="0"/>
        <v>3001.9999999999995</v>
      </c>
      <c r="F4" s="17">
        <f>'[3]TC8(2018)'!$B12</f>
        <v>2166035</v>
      </c>
      <c r="G4" s="17">
        <f>'[3]TC8(2018)'!$C12</f>
        <v>9511</v>
      </c>
      <c r="H4" s="19">
        <f>'[3]TC8(2018)'!$E12</f>
        <v>0.25444221496582031</v>
      </c>
      <c r="I4" s="17">
        <f t="shared" si="1"/>
        <v>7091.000093460083</v>
      </c>
      <c r="J4" s="17">
        <f t="shared" si="2"/>
        <v>17795.594569174067</v>
      </c>
      <c r="K4" s="17">
        <f t="shared" si="3"/>
        <v>15005.524071149226</v>
      </c>
      <c r="L4" s="61">
        <f t="shared" si="4"/>
        <v>0.87105399738976619</v>
      </c>
      <c r="M4" s="61">
        <f t="shared" si="5"/>
        <v>1.1161364932132187</v>
      </c>
    </row>
    <row r="5" spans="1:13">
      <c r="A5" s="17">
        <f>'[3]TC4(1980)'!$A13</f>
        <v>3</v>
      </c>
      <c r="B5" s="17">
        <f>'[3]TC4(1980)'!$B13</f>
        <v>1383084</v>
      </c>
      <c r="C5" s="17">
        <f>'[3]TC4(1980)'!$C13</f>
        <v>3879</v>
      </c>
      <c r="D5" s="19">
        <f>'[3]TC4(1980)'!$E13</f>
        <v>0.19592678525393142</v>
      </c>
      <c r="E5" s="17">
        <f t="shared" si="0"/>
        <v>3119</v>
      </c>
      <c r="F5" s="17">
        <f>'[3]TC8(2018)'!$B13</f>
        <v>2166777</v>
      </c>
      <c r="G5" s="17">
        <f>'[3]TC8(2018)'!$C13</f>
        <v>10215</v>
      </c>
      <c r="H5" s="19">
        <f>'[3]TC8(2018)'!$E13</f>
        <v>0.25903084874153137</v>
      </c>
      <c r="I5" s="17">
        <f t="shared" si="1"/>
        <v>7568.999880105257</v>
      </c>
      <c r="J5" s="17">
        <f t="shared" si="2"/>
        <v>18646.437421346895</v>
      </c>
      <c r="K5" s="17">
        <f t="shared" si="3"/>
        <v>15590.349626220668</v>
      </c>
      <c r="L5" s="61">
        <f t="shared" si="4"/>
        <v>0.82539769176181044</v>
      </c>
      <c r="M5" s="61">
        <f t="shared" si="5"/>
        <v>1.05976349229429</v>
      </c>
    </row>
    <row r="6" spans="1:13">
      <c r="A6" s="17">
        <f>'[3]TC4(1980)'!$A14</f>
        <v>4</v>
      </c>
      <c r="B6" s="17">
        <f>'[3]TC4(1980)'!$B14</f>
        <v>1379788</v>
      </c>
      <c r="C6" s="17">
        <f>'[3]TC4(1980)'!$C14</f>
        <v>4053</v>
      </c>
      <c r="D6" s="19">
        <f>'[3]TC4(1980)'!$E14</f>
        <v>0.19220330619294348</v>
      </c>
      <c r="E6" s="17">
        <f t="shared" si="0"/>
        <v>3274</v>
      </c>
      <c r="F6" s="17">
        <f>'[3]TC8(2018)'!$B14</f>
        <v>2165812</v>
      </c>
      <c r="G6" s="17">
        <f>'[3]TC8(2018)'!$C14</f>
        <v>10875</v>
      </c>
      <c r="H6" s="19">
        <f>'[3]TC8(2018)'!$E14</f>
        <v>0.25278159976005554</v>
      </c>
      <c r="I6" s="17">
        <f t="shared" si="1"/>
        <v>8126.000102609396</v>
      </c>
      <c r="J6" s="17">
        <f t="shared" si="2"/>
        <v>19482.85920822866</v>
      </c>
      <c r="K6" s="17">
        <f t="shared" si="3"/>
        <v>16365.11852396488</v>
      </c>
      <c r="L6" s="61">
        <f t="shared" si="4"/>
        <v>0.79152728351527912</v>
      </c>
      <c r="M6" s="61">
        <f t="shared" si="5"/>
        <v>1.0139205411417316</v>
      </c>
    </row>
    <row r="7" spans="1:13">
      <c r="A7" s="17">
        <f>'[3]TC4(1980)'!$A15</f>
        <v>5</v>
      </c>
      <c r="B7" s="17">
        <f>'[3]TC4(1980)'!$B15</f>
        <v>1381618</v>
      </c>
      <c r="C7" s="17">
        <f>'[3]TC4(1980)'!$C15</f>
        <v>4219</v>
      </c>
      <c r="D7" s="19">
        <f>'[3]TC4(1980)'!$E15</f>
        <v>0.19269969187011141</v>
      </c>
      <c r="E7" s="17">
        <f t="shared" si="0"/>
        <v>3406</v>
      </c>
      <c r="F7" s="17">
        <f>'[3]TC8(2018)'!$B15</f>
        <v>2168442</v>
      </c>
      <c r="G7" s="17">
        <f>'[3]TC8(2018)'!$C15</f>
        <v>11477</v>
      </c>
      <c r="H7" s="19">
        <f>'[3]TC8(2018)'!$E15</f>
        <v>0.2567744255065918</v>
      </c>
      <c r="I7" s="17">
        <f t="shared" si="1"/>
        <v>8529.9999184608459</v>
      </c>
      <c r="J7" s="17">
        <f t="shared" si="2"/>
        <v>20280.824821000919</v>
      </c>
      <c r="K7" s="17">
        <f t="shared" si="3"/>
        <v>17024.921714301887</v>
      </c>
      <c r="L7" s="61">
        <f t="shared" si="4"/>
        <v>0.76708415274034314</v>
      </c>
      <c r="M7" s="61">
        <f t="shared" si="5"/>
        <v>0.99588767608966933</v>
      </c>
    </row>
    <row r="8" spans="1:13">
      <c r="A8" s="17">
        <f>'[3]TC4(1980)'!$A16</f>
        <v>6</v>
      </c>
      <c r="B8" s="17">
        <f>'[3]TC4(1980)'!$B16</f>
        <v>1382736</v>
      </c>
      <c r="C8" s="17">
        <f>'[3]TC4(1980)'!$C16</f>
        <v>4392</v>
      </c>
      <c r="D8" s="19">
        <f>'[3]TC4(1980)'!$E16</f>
        <v>0.20446265938069216</v>
      </c>
      <c r="E8" s="17">
        <f t="shared" si="0"/>
        <v>3494</v>
      </c>
      <c r="F8" s="17">
        <f>'[3]TC8(2018)'!$B16</f>
        <v>2167176</v>
      </c>
      <c r="G8" s="17">
        <f>'[3]TC8(2018)'!$C16</f>
        <v>12091</v>
      </c>
      <c r="H8" s="19">
        <f>'[3]TC8(2018)'!$E16</f>
        <v>0.25018608570098877</v>
      </c>
      <c r="I8" s="17">
        <f t="shared" si="1"/>
        <v>9066.0000377893448</v>
      </c>
      <c r="J8" s="17">
        <f t="shared" si="2"/>
        <v>21112.439586118991</v>
      </c>
      <c r="K8" s="17">
        <f t="shared" si="3"/>
        <v>17464.790507859896</v>
      </c>
      <c r="L8" s="61">
        <f t="shared" si="4"/>
        <v>0.74612849111893076</v>
      </c>
      <c r="M8" s="61">
        <f t="shared" si="5"/>
        <v>0.92640529837439911</v>
      </c>
    </row>
    <row r="9" spans="1:13">
      <c r="A9" s="17">
        <f>'[3]TC4(1980)'!$A17</f>
        <v>7</v>
      </c>
      <c r="B9" s="17">
        <f>'[3]TC4(1980)'!$B17</f>
        <v>1381075</v>
      </c>
      <c r="C9" s="17">
        <f>'[3]TC4(1980)'!$C17</f>
        <v>4562</v>
      </c>
      <c r="D9" s="19">
        <f>'[3]TC4(1980)'!$E17</f>
        <v>0.20100832967996493</v>
      </c>
      <c r="E9" s="17">
        <f t="shared" si="0"/>
        <v>3645</v>
      </c>
      <c r="F9" s="17">
        <f>'[3]TC8(2018)'!$B17</f>
        <v>2167046</v>
      </c>
      <c r="G9" s="17">
        <f>'[3]TC8(2018)'!$C17</f>
        <v>12773</v>
      </c>
      <c r="H9" s="19">
        <f>'[3]TC8(2018)'!$E17</f>
        <v>0.25256401300430298</v>
      </c>
      <c r="I9" s="17">
        <f t="shared" si="1"/>
        <v>9546.9998618960381</v>
      </c>
      <c r="J9" s="17">
        <f t="shared" si="2"/>
        <v>21929.633285946002</v>
      </c>
      <c r="K9" s="17">
        <f t="shared" si="3"/>
        <v>18219.565369533291</v>
      </c>
      <c r="L9" s="61">
        <f t="shared" si="4"/>
        <v>0.71687413183637383</v>
      </c>
      <c r="M9" s="61">
        <f t="shared" si="5"/>
        <v>0.90840741940839176</v>
      </c>
    </row>
    <row r="10" spans="1:13">
      <c r="A10" s="17">
        <f>'[3]TC4(1980)'!$A18</f>
        <v>8</v>
      </c>
      <c r="B10" s="17">
        <f>'[3]TC4(1980)'!$B18</f>
        <v>1381781</v>
      </c>
      <c r="C10" s="17">
        <f>'[3]TC4(1980)'!$C18</f>
        <v>4742</v>
      </c>
      <c r="D10" s="19">
        <f>'[3]TC4(1980)'!$E18</f>
        <v>0.20497680303669338</v>
      </c>
      <c r="E10" s="17">
        <f t="shared" si="0"/>
        <v>3770</v>
      </c>
      <c r="F10" s="17">
        <f>'[3]TC8(2018)'!$B18</f>
        <v>2166534</v>
      </c>
      <c r="G10" s="17">
        <f>'[3]TC8(2018)'!$C18</f>
        <v>13409</v>
      </c>
      <c r="H10" s="19">
        <f>'[3]TC8(2018)'!$E18</f>
        <v>0.23901857435703278</v>
      </c>
      <c r="I10" s="17">
        <f t="shared" si="1"/>
        <v>10203.999936446548</v>
      </c>
      <c r="J10" s="17">
        <f t="shared" si="2"/>
        <v>22794.897203409895</v>
      </c>
      <c r="K10" s="17">
        <f t="shared" si="3"/>
        <v>18844.378996746367</v>
      </c>
      <c r="L10" s="61">
        <f t="shared" si="4"/>
        <v>0.6999699607286074</v>
      </c>
      <c r="M10" s="61">
        <f t="shared" si="5"/>
        <v>0.84676392729464833</v>
      </c>
    </row>
    <row r="11" spans="1:13">
      <c r="A11" s="17">
        <f>'[3]TC4(1980)'!$A19</f>
        <v>9</v>
      </c>
      <c r="B11" s="17">
        <f>'[3]TC4(1980)'!$B19</f>
        <v>1380786</v>
      </c>
      <c r="C11" s="17">
        <f>'[3]TC4(1980)'!$C19</f>
        <v>4922</v>
      </c>
      <c r="D11" s="19">
        <f>'[3]TC4(1980)'!$E19</f>
        <v>0.20804550995530272</v>
      </c>
      <c r="E11" s="17">
        <f t="shared" si="0"/>
        <v>3898</v>
      </c>
      <c r="F11" s="17">
        <f>'[3]TC8(2018)'!$B19</f>
        <v>2165368</v>
      </c>
      <c r="G11" s="17">
        <f>'[3]TC8(2018)'!$C19</f>
        <v>14033</v>
      </c>
      <c r="H11" s="19">
        <f>'[3]TC8(2018)'!$E19</f>
        <v>0.2576783299446106</v>
      </c>
      <c r="I11" s="17">
        <f t="shared" si="1"/>
        <v>10416.99999588728</v>
      </c>
      <c r="J11" s="17">
        <f t="shared" si="2"/>
        <v>23660.161120873789</v>
      </c>
      <c r="K11" s="17">
        <f t="shared" si="3"/>
        <v>19484.188151012553</v>
      </c>
      <c r="L11" s="61">
        <f t="shared" si="4"/>
        <v>0.68603727790734625</v>
      </c>
      <c r="M11" s="61">
        <f t="shared" si="5"/>
        <v>0.87042220972497608</v>
      </c>
    </row>
    <row r="12" spans="1:13">
      <c r="A12" s="17">
        <f>'[3]TC4(1980)'!$A20</f>
        <v>10</v>
      </c>
      <c r="B12" s="17">
        <f>'[3]TC4(1980)'!$B20</f>
        <v>1380285</v>
      </c>
      <c r="C12" s="17">
        <f>'[3]TC4(1980)'!$C20</f>
        <v>5093</v>
      </c>
      <c r="D12" s="19">
        <f>'[3]TC4(1980)'!$E20</f>
        <v>0.21068132731199685</v>
      </c>
      <c r="E12" s="17">
        <f t="shared" si="0"/>
        <v>4020</v>
      </c>
      <c r="F12" s="17">
        <f>'[3]TC8(2018)'!$B20</f>
        <v>2167355</v>
      </c>
      <c r="G12" s="17">
        <f>'[3]TC8(2018)'!$C20</f>
        <v>14631</v>
      </c>
      <c r="H12" s="19">
        <f>'[3]TC8(2018)'!$E20</f>
        <v>0.24366071820259094</v>
      </c>
      <c r="I12" s="17">
        <f t="shared" si="1"/>
        <v>11066.000031977892</v>
      </c>
      <c r="J12" s="17">
        <f t="shared" si="2"/>
        <v>24482.161842464484</v>
      </c>
      <c r="K12" s="17">
        <f t="shared" si="3"/>
        <v>20094.006251172515</v>
      </c>
      <c r="L12" s="61">
        <f t="shared" si="4"/>
        <v>0.67330748701144727</v>
      </c>
      <c r="M12" s="61">
        <f t="shared" si="5"/>
        <v>0.81583283870468182</v>
      </c>
    </row>
    <row r="13" spans="1:13">
      <c r="A13" s="17">
        <f>'[3]TC4(1980)'!$A21</f>
        <v>11</v>
      </c>
      <c r="B13" s="17">
        <f>'[3]TC4(1980)'!$B21</f>
        <v>1382058</v>
      </c>
      <c r="C13" s="17">
        <f>'[3]TC4(1980)'!$C21</f>
        <v>5269</v>
      </c>
      <c r="D13" s="19">
        <f>'[3]TC4(1980)'!$E21</f>
        <v>0.21313342190168913</v>
      </c>
      <c r="E13" s="17">
        <f t="shared" si="0"/>
        <v>4146</v>
      </c>
      <c r="F13" s="17">
        <f>'[3]TC8(2018)'!$B21</f>
        <v>2168316</v>
      </c>
      <c r="G13" s="17">
        <f>'[3]TC8(2018)'!$C21</f>
        <v>15256</v>
      </c>
      <c r="H13" s="19">
        <f>'[3]TC8(2018)'!$E21</f>
        <v>0.24377293884754181</v>
      </c>
      <c r="I13" s="17">
        <f t="shared" si="1"/>
        <v>11537.000044941902</v>
      </c>
      <c r="J13" s="17">
        <f t="shared" si="2"/>
        <v>25328.197672873626</v>
      </c>
      <c r="K13" s="17">
        <f t="shared" si="3"/>
        <v>20723.818387403298</v>
      </c>
      <c r="L13" s="61">
        <f t="shared" si="4"/>
        <v>0.66021222292040016</v>
      </c>
      <c r="M13" s="61">
        <f t="shared" si="5"/>
        <v>0.79629178353770724</v>
      </c>
    </row>
    <row r="14" spans="1:13">
      <c r="A14" s="17">
        <f>'[3]TC4(1980)'!$A22</f>
        <v>12</v>
      </c>
      <c r="B14" s="17">
        <f>'[3]TC4(1980)'!$B22</f>
        <v>1381483</v>
      </c>
      <c r="C14" s="17">
        <f>'[3]TC4(1980)'!$C22</f>
        <v>5470</v>
      </c>
      <c r="D14" s="19">
        <f>'[3]TC4(1980)'!$E22</f>
        <v>0.22010968921389396</v>
      </c>
      <c r="E14" s="17">
        <f t="shared" si="0"/>
        <v>4266</v>
      </c>
      <c r="F14" s="17">
        <f>'[3]TC8(2018)'!$B22</f>
        <v>2166495</v>
      </c>
      <c r="G14" s="17">
        <f>'[3]TC8(2018)'!$C22</f>
        <v>15915</v>
      </c>
      <c r="H14" s="19">
        <f>'[3]TC8(2018)'!$E22</f>
        <v>0.24580584466457367</v>
      </c>
      <c r="I14" s="17">
        <f t="shared" si="1"/>
        <v>12002.99998216331</v>
      </c>
      <c r="J14" s="17">
        <f t="shared" si="2"/>
        <v>26294.409047374975</v>
      </c>
      <c r="K14" s="17">
        <f t="shared" si="3"/>
        <v>21323.63946952785</v>
      </c>
      <c r="L14" s="61">
        <f t="shared" si="4"/>
        <v>0.65217775980992609</v>
      </c>
      <c r="M14" s="61">
        <f t="shared" si="5"/>
        <v>0.77652582697785477</v>
      </c>
    </row>
    <row r="15" spans="1:13">
      <c r="A15" s="17">
        <f>'[3]TC4(1980)'!$A23</f>
        <v>13</v>
      </c>
      <c r="B15" s="17">
        <f>'[3]TC4(1980)'!$B23</f>
        <v>1382248</v>
      </c>
      <c r="C15" s="17">
        <f>'[3]TC4(1980)'!$C23</f>
        <v>5665</v>
      </c>
      <c r="D15" s="19">
        <f>'[3]TC4(1980)'!$E23</f>
        <v>0.20688437775816418</v>
      </c>
      <c r="E15" s="17">
        <f t="shared" si="0"/>
        <v>4493</v>
      </c>
      <c r="F15" s="17">
        <f>'[3]TC8(2018)'!$B23</f>
        <v>2167291</v>
      </c>
      <c r="G15" s="17">
        <f>'[3]TC8(2018)'!$C23</f>
        <v>16566</v>
      </c>
      <c r="H15" s="19">
        <f>'[3]TC8(2018)'!$E23</f>
        <v>0.2423035204410553</v>
      </c>
      <c r="I15" s="17">
        <f t="shared" si="1"/>
        <v>12551.999880373478</v>
      </c>
      <c r="J15" s="17">
        <f t="shared" si="2"/>
        <v>27231.778291294191</v>
      </c>
      <c r="K15" s="17">
        <f t="shared" si="3"/>
        <v>22458.301016546793</v>
      </c>
      <c r="L15" s="61">
        <f t="shared" si="4"/>
        <v>0.64383546367826816</v>
      </c>
      <c r="M15" s="61">
        <f t="shared" si="5"/>
        <v>0.78922093933915471</v>
      </c>
    </row>
    <row r="16" spans="1:13">
      <c r="A16" s="17">
        <f>'[3]TC4(1980)'!$A24</f>
        <v>14</v>
      </c>
      <c r="B16" s="17">
        <f>'[3]TC4(1980)'!$B24</f>
        <v>1380858</v>
      </c>
      <c r="C16" s="17">
        <f>'[3]TC4(1980)'!$C24</f>
        <v>5865</v>
      </c>
      <c r="D16" s="19">
        <f>'[3]TC4(1980)'!$E24</f>
        <v>0.21858482523444162</v>
      </c>
      <c r="E16" s="17">
        <f t="shared" si="0"/>
        <v>4583</v>
      </c>
      <c r="F16" s="17">
        <f>'[3]TC8(2018)'!$B24</f>
        <v>2167060</v>
      </c>
      <c r="G16" s="17">
        <f>'[3]TC8(2018)'!$C24</f>
        <v>17231</v>
      </c>
      <c r="H16" s="19">
        <f>'[3]TC8(2018)'!$E24</f>
        <v>0.24136731028556824</v>
      </c>
      <c r="I16" s="17">
        <f t="shared" si="1"/>
        <v>13071.999876469374</v>
      </c>
      <c r="J16" s="17">
        <f t="shared" si="2"/>
        <v>28193.182644031847</v>
      </c>
      <c r="K16" s="17">
        <f t="shared" si="3"/>
        <v>22908.166828140209</v>
      </c>
      <c r="L16" s="61">
        <f t="shared" si="4"/>
        <v>0.63618957948069443</v>
      </c>
      <c r="M16" s="61">
        <f t="shared" si="5"/>
        <v>0.75246075922756916</v>
      </c>
    </row>
    <row r="17" spans="1:13">
      <c r="A17" s="17">
        <f>'[3]TC4(1980)'!$A25</f>
        <v>15</v>
      </c>
      <c r="B17" s="17">
        <f>'[3]TC4(1980)'!$B25</f>
        <v>1381794</v>
      </c>
      <c r="C17" s="17">
        <f>'[3]TC4(1980)'!$C25</f>
        <v>6082</v>
      </c>
      <c r="D17" s="19">
        <f>'[3]TC4(1980)'!$E25</f>
        <v>0.21686945083853995</v>
      </c>
      <c r="E17" s="17">
        <f t="shared" si="0"/>
        <v>4763</v>
      </c>
      <c r="F17" s="17">
        <f>'[3]TC8(2018)'!$B25</f>
        <v>2167147</v>
      </c>
      <c r="G17" s="17">
        <f>'[3]TC8(2018)'!$C25</f>
        <v>17870</v>
      </c>
      <c r="H17" s="19">
        <f>'[3]TC8(2018)'!$E25</f>
        <v>0.24208170175552368</v>
      </c>
      <c r="I17" s="17">
        <f t="shared" si="1"/>
        <v>13543.999989628792</v>
      </c>
      <c r="J17" s="17">
        <f t="shared" si="2"/>
        <v>29236.306366752211</v>
      </c>
      <c r="K17" s="17">
        <f t="shared" si="3"/>
        <v>23807.898451327041</v>
      </c>
      <c r="L17" s="61">
        <f t="shared" si="4"/>
        <v>0.6360551967964303</v>
      </c>
      <c r="M17" s="61">
        <f t="shared" si="5"/>
        <v>0.75781884742747674</v>
      </c>
    </row>
    <row r="18" spans="1:13">
      <c r="A18" s="17">
        <f>'[3]TC4(1980)'!$A26</f>
        <v>16</v>
      </c>
      <c r="B18" s="17">
        <f>'[3]TC4(1980)'!$B26</f>
        <v>1381727</v>
      </c>
      <c r="C18" s="17">
        <f>'[3]TC4(1980)'!$C26</f>
        <v>6296</v>
      </c>
      <c r="D18" s="19">
        <f>'[3]TC4(1980)'!$E26</f>
        <v>0.2269695044472681</v>
      </c>
      <c r="E18" s="17">
        <f t="shared" si="0"/>
        <v>4867</v>
      </c>
      <c r="F18" s="17">
        <f>'[3]TC8(2018)'!$B26</f>
        <v>2167200</v>
      </c>
      <c r="G18" s="17">
        <f>'[3]TC8(2018)'!$C26</f>
        <v>18522</v>
      </c>
      <c r="H18" s="19">
        <f>'[3]TC8(2018)'!$E26</f>
        <v>0.24149659276008606</v>
      </c>
      <c r="I18" s="17">
        <f t="shared" si="1"/>
        <v>14049.000108897686</v>
      </c>
      <c r="J18" s="17">
        <f t="shared" si="2"/>
        <v>30265.009024181505</v>
      </c>
      <c r="K18" s="17">
        <f t="shared" si="3"/>
        <v>24327.743389168318</v>
      </c>
      <c r="L18" s="61">
        <f t="shared" si="4"/>
        <v>0.63400329468640026</v>
      </c>
      <c r="M18" s="61">
        <f t="shared" si="5"/>
        <v>0.73163521963109468</v>
      </c>
    </row>
    <row r="19" spans="1:13">
      <c r="A19" s="17">
        <f>'[3]TC4(1980)'!$A27</f>
        <v>17</v>
      </c>
      <c r="B19" s="17">
        <f>'[3]TC4(1980)'!$B27</f>
        <v>1380214</v>
      </c>
      <c r="C19" s="17">
        <f>'[3]TC4(1980)'!$C27</f>
        <v>6489</v>
      </c>
      <c r="D19" s="19">
        <f>'[3]TC4(1980)'!$E27</f>
        <v>0.23008167668361842</v>
      </c>
      <c r="E19" s="17">
        <f t="shared" si="0"/>
        <v>4996</v>
      </c>
      <c r="F19" s="17">
        <f>'[3]TC8(2018)'!$B27</f>
        <v>2166929</v>
      </c>
      <c r="G19" s="17">
        <f>'[3]TC8(2018)'!$C27</f>
        <v>19171</v>
      </c>
      <c r="H19" s="19">
        <f>'[3]TC8(2018)'!$E27</f>
        <v>0.24244953691959381</v>
      </c>
      <c r="I19" s="17">
        <f t="shared" si="1"/>
        <v>14522.999927714467</v>
      </c>
      <c r="J19" s="17">
        <f t="shared" si="2"/>
        <v>31192.764224573344</v>
      </c>
      <c r="K19" s="17">
        <f t="shared" si="3"/>
        <v>24972.551052452214</v>
      </c>
      <c r="L19" s="61">
        <f t="shared" si="4"/>
        <v>0.62708070651365833</v>
      </c>
      <c r="M19" s="61">
        <f t="shared" si="5"/>
        <v>0.71951739838521278</v>
      </c>
    </row>
    <row r="20" spans="1:13">
      <c r="A20" s="17">
        <f>'[3]TC4(1980)'!$A28</f>
        <v>18</v>
      </c>
      <c r="B20" s="17">
        <f>'[3]TC4(1980)'!$B28</f>
        <v>1381053</v>
      </c>
      <c r="C20" s="17">
        <f>'[3]TC4(1980)'!$C28</f>
        <v>6687</v>
      </c>
      <c r="D20" s="19">
        <f>'[3]TC4(1980)'!$E28</f>
        <v>0.22596081950052341</v>
      </c>
      <c r="E20" s="17">
        <f t="shared" si="0"/>
        <v>5176</v>
      </c>
      <c r="F20" s="17">
        <f>'[3]TC8(2018)'!$B28</f>
        <v>2165933</v>
      </c>
      <c r="G20" s="17">
        <f>'[3]TC8(2018)'!$C28</f>
        <v>19848</v>
      </c>
      <c r="H20" s="19">
        <f>'[3]TC8(2018)'!$E28</f>
        <v>0.24450826644897461</v>
      </c>
      <c r="I20" s="17">
        <f t="shared" si="1"/>
        <v>14994.999927520752</v>
      </c>
      <c r="J20" s="17">
        <f t="shared" si="2"/>
        <v>32144.55453378363</v>
      </c>
      <c r="K20" s="17">
        <f t="shared" si="3"/>
        <v>25872.282675639039</v>
      </c>
      <c r="L20" s="61">
        <f t="shared" si="4"/>
        <v>0.61953620182303659</v>
      </c>
      <c r="M20" s="61">
        <f t="shared" si="5"/>
        <v>0.72539398470785588</v>
      </c>
    </row>
    <row r="21" spans="1:13">
      <c r="A21" s="17">
        <f>'[3]TC4(1980)'!$A29</f>
        <v>19</v>
      </c>
      <c r="B21" s="17">
        <f>'[3]TC4(1980)'!$B29</f>
        <v>1382831</v>
      </c>
      <c r="C21" s="17">
        <f>'[3]TC4(1980)'!$C29</f>
        <v>6894</v>
      </c>
      <c r="D21" s="19">
        <f>'[3]TC4(1980)'!$E29</f>
        <v>0.24064403829416883</v>
      </c>
      <c r="E21" s="17">
        <f t="shared" si="0"/>
        <v>5235</v>
      </c>
      <c r="F21" s="17">
        <f>'[3]TC8(2018)'!$B29</f>
        <v>2165619</v>
      </c>
      <c r="G21" s="17">
        <f>'[3]TC8(2018)'!$C29</f>
        <v>20560</v>
      </c>
      <c r="H21" s="19">
        <f>'[3]TC8(2018)'!$E29</f>
        <v>0.23861867189407349</v>
      </c>
      <c r="I21" s="17">
        <f t="shared" si="1"/>
        <v>15654.000105857849</v>
      </c>
      <c r="J21" s="17">
        <f t="shared" si="2"/>
        <v>33139.608038867103</v>
      </c>
      <c r="K21" s="17">
        <f t="shared" si="3"/>
        <v>26167.194707683611</v>
      </c>
      <c r="L21" s="61">
        <f t="shared" si="4"/>
        <v>0.61184864002271899</v>
      </c>
      <c r="M21" s="61">
        <f t="shared" si="5"/>
        <v>0.67159796414538442</v>
      </c>
    </row>
    <row r="22" spans="1:13">
      <c r="A22" s="17">
        <f>'[3]TC4(1980)'!$A30</f>
        <v>20</v>
      </c>
      <c r="B22" s="17">
        <f>'[3]TC4(1980)'!$B30</f>
        <v>1380242</v>
      </c>
      <c r="C22" s="17">
        <f>'[3]TC4(1980)'!$C30</f>
        <v>7088</v>
      </c>
      <c r="D22" s="19">
        <f>'[3]TC4(1980)'!$E30</f>
        <v>0.23716139954853274</v>
      </c>
      <c r="E22" s="17">
        <f t="shared" si="0"/>
        <v>5407</v>
      </c>
      <c r="F22" s="17">
        <f>'[3]TC8(2018)'!$B30</f>
        <v>2169497</v>
      </c>
      <c r="G22" s="17">
        <f>'[3]TC8(2018)'!$C30</f>
        <v>21197</v>
      </c>
      <c r="H22" s="19">
        <f>'[3]TC8(2018)'!$E30</f>
        <v>0.24399679899215698</v>
      </c>
      <c r="I22" s="17">
        <f t="shared" si="1"/>
        <v>16024.999851763248</v>
      </c>
      <c r="J22" s="17">
        <f t="shared" si="2"/>
        <v>34072.170261022635</v>
      </c>
      <c r="K22" s="17">
        <f t="shared" si="3"/>
        <v>27026.938258728806</v>
      </c>
      <c r="L22" s="61">
        <f t="shared" si="4"/>
        <v>0.60740530551599914</v>
      </c>
      <c r="M22" s="61">
        <f t="shared" si="5"/>
        <v>0.68654842488220069</v>
      </c>
    </row>
    <row r="23" spans="1:13">
      <c r="A23" s="17">
        <f>'[3]TC4(1980)'!$A31</f>
        <v>21</v>
      </c>
      <c r="B23" s="17">
        <f>'[3]TC4(1980)'!$B31</f>
        <v>1381755</v>
      </c>
      <c r="C23" s="17">
        <f>'[3]TC4(1980)'!$C31</f>
        <v>7288</v>
      </c>
      <c r="D23" s="19">
        <f>'[3]TC4(1980)'!$E31</f>
        <v>0.2434138309549945</v>
      </c>
      <c r="E23" s="17">
        <f t="shared" si="0"/>
        <v>5514</v>
      </c>
      <c r="F23" s="17">
        <f>'[3]TC8(2018)'!$B31</f>
        <v>2166923</v>
      </c>
      <c r="G23" s="17">
        <f>'[3]TC8(2018)'!$C31</f>
        <v>21916</v>
      </c>
      <c r="H23" s="19">
        <f>'[3]TC8(2018)'!$E31</f>
        <v>0.25232705473899841</v>
      </c>
      <c r="I23" s="17">
        <f t="shared" si="1"/>
        <v>16386.000268340111</v>
      </c>
      <c r="J23" s="17">
        <f t="shared" si="2"/>
        <v>35033.574613760298</v>
      </c>
      <c r="K23" s="17">
        <f t="shared" si="3"/>
        <v>27561.7787236232</v>
      </c>
      <c r="L23" s="61">
        <f t="shared" si="4"/>
        <v>0.59853872119731233</v>
      </c>
      <c r="M23" s="61">
        <f t="shared" si="5"/>
        <v>0.68203211718946144</v>
      </c>
    </row>
    <row r="24" spans="1:13">
      <c r="A24" s="17">
        <f>'[3]TC4(1980)'!$A32</f>
        <v>22</v>
      </c>
      <c r="B24" s="17">
        <f>'[3]TC4(1980)'!$B32</f>
        <v>1380908</v>
      </c>
      <c r="C24" s="17">
        <f>'[3]TC4(1980)'!$C32</f>
        <v>7481</v>
      </c>
      <c r="D24" s="19">
        <f>'[3]TC4(1980)'!$E32</f>
        <v>0.2378024328298356</v>
      </c>
      <c r="E24" s="17">
        <f t="shared" si="0"/>
        <v>5702</v>
      </c>
      <c r="F24" s="17">
        <f>'[3]TC8(2018)'!$B32</f>
        <v>2165636</v>
      </c>
      <c r="G24" s="17">
        <f>'[3]TC8(2018)'!$C32</f>
        <v>22597</v>
      </c>
      <c r="H24" s="19">
        <f>'[3]TC8(2018)'!$E32</f>
        <v>0.24715670943260193</v>
      </c>
      <c r="I24" s="17">
        <f t="shared" si="1"/>
        <v>17011.999836951494</v>
      </c>
      <c r="J24" s="17">
        <f t="shared" si="2"/>
        <v>35961.32981415213</v>
      </c>
      <c r="K24" s="17">
        <f t="shared" si="3"/>
        <v>28501.498418951665</v>
      </c>
      <c r="L24" s="61">
        <f t="shared" si="4"/>
        <v>0.59142053432544728</v>
      </c>
      <c r="M24" s="61">
        <f t="shared" si="5"/>
        <v>0.675376128151848</v>
      </c>
    </row>
    <row r="25" spans="1:13">
      <c r="A25" s="17">
        <f>'[3]TC4(1980)'!$A33</f>
        <v>23</v>
      </c>
      <c r="B25" s="17">
        <f>'[3]TC4(1980)'!$B33</f>
        <v>1380987</v>
      </c>
      <c r="C25" s="17">
        <f>'[3]TC4(1980)'!$C33</f>
        <v>7697</v>
      </c>
      <c r="D25" s="19">
        <f>'[3]TC4(1980)'!$E33</f>
        <v>0.25308561777315836</v>
      </c>
      <c r="E25" s="17">
        <f t="shared" si="0"/>
        <v>5749</v>
      </c>
      <c r="F25" s="17">
        <f>'[3]TC8(2018)'!$B33</f>
        <v>2168259</v>
      </c>
      <c r="G25" s="17">
        <f>'[3]TC8(2018)'!$C33</f>
        <v>23312</v>
      </c>
      <c r="H25" s="19">
        <f>'[3]TC8(2018)'!$E33</f>
        <v>0.24446636438369751</v>
      </c>
      <c r="I25" s="17">
        <f t="shared" si="1"/>
        <v>17613.000113487244</v>
      </c>
      <c r="J25" s="17">
        <f t="shared" si="2"/>
        <v>36999.646515108812</v>
      </c>
      <c r="K25" s="17">
        <f t="shared" si="3"/>
        <v>28736.428342783784</v>
      </c>
      <c r="L25" s="61">
        <f t="shared" si="4"/>
        <v>0.58715024515737868</v>
      </c>
      <c r="M25" s="61">
        <f t="shared" si="5"/>
        <v>0.63154648030568739</v>
      </c>
    </row>
    <row r="26" spans="1:13">
      <c r="A26" s="17">
        <f>'[3]TC4(1980)'!$A34</f>
        <v>24</v>
      </c>
      <c r="B26" s="17">
        <f>'[3]TC4(1980)'!$B34</f>
        <v>1382880</v>
      </c>
      <c r="C26" s="17">
        <f>'[3]TC4(1980)'!$C34</f>
        <v>7894</v>
      </c>
      <c r="D26" s="19">
        <f>'[3]TC4(1980)'!$E34</f>
        <v>0.24942994679503419</v>
      </c>
      <c r="E26" s="17">
        <f t="shared" si="0"/>
        <v>5925</v>
      </c>
      <c r="F26" s="17">
        <f>'[3]TC8(2018)'!$B34</f>
        <v>2166041</v>
      </c>
      <c r="G26" s="17">
        <f>'[3]TC8(2018)'!$C34</f>
        <v>24063</v>
      </c>
      <c r="H26" s="19">
        <f>'[3]TC8(2018)'!$E34</f>
        <v>0.25100776553153992</v>
      </c>
      <c r="I26" s="17">
        <f t="shared" si="1"/>
        <v>18023.000138014555</v>
      </c>
      <c r="J26" s="17">
        <f t="shared" si="2"/>
        <v>37946.629802555399</v>
      </c>
      <c r="K26" s="17">
        <f t="shared" si="3"/>
        <v>29616.165929899791</v>
      </c>
      <c r="L26" s="61">
        <f t="shared" si="4"/>
        <v>0.57697002878092496</v>
      </c>
      <c r="M26" s="61">
        <f t="shared" si="5"/>
        <v>0.64324283987728803</v>
      </c>
    </row>
    <row r="27" spans="1:13">
      <c r="A27" s="17">
        <f>'[3]TC4(1980)'!$A35</f>
        <v>25</v>
      </c>
      <c r="B27" s="17">
        <f>'[3]TC4(1980)'!$B35</f>
        <v>1380542</v>
      </c>
      <c r="C27" s="17">
        <f>'[3]TC4(1980)'!$C35</f>
        <v>8096</v>
      </c>
      <c r="D27" s="19">
        <f>'[3]TC4(1980)'!$E35</f>
        <v>0.25728754940711462</v>
      </c>
      <c r="E27" s="17">
        <f t="shared" si="0"/>
        <v>6013</v>
      </c>
      <c r="F27" s="17">
        <f>'[3]TC8(2018)'!$B35</f>
        <v>2166966</v>
      </c>
      <c r="G27" s="17">
        <f>'[3]TC8(2018)'!$C35</f>
        <v>24774</v>
      </c>
      <c r="H27" s="19">
        <f>'[3]TC8(2018)'!$E35</f>
        <v>0.24231049418449402</v>
      </c>
      <c r="I27" s="17">
        <f t="shared" si="1"/>
        <v>18770.999817073345</v>
      </c>
      <c r="J27" s="17">
        <f t="shared" si="2"/>
        <v>38917.64819882044</v>
      </c>
      <c r="K27" s="17">
        <f t="shared" si="3"/>
        <v>30056.034723457797</v>
      </c>
      <c r="L27" s="61">
        <f t="shared" si="4"/>
        <v>0.57090692656900144</v>
      </c>
      <c r="M27" s="61">
        <f t="shared" si="5"/>
        <v>0.60119519558676027</v>
      </c>
    </row>
    <row r="28" spans="1:13">
      <c r="A28" s="17">
        <f>'[3]TC4(1980)'!$A36</f>
        <v>26</v>
      </c>
      <c r="B28" s="17">
        <f>'[3]TC4(1980)'!$B36</f>
        <v>1380913</v>
      </c>
      <c r="C28" s="17">
        <f>'[3]TC4(1980)'!$C36</f>
        <v>8299</v>
      </c>
      <c r="D28" s="19">
        <f>'[3]TC4(1980)'!$E36</f>
        <v>0.25810338595011445</v>
      </c>
      <c r="E28" s="17">
        <f t="shared" si="0"/>
        <v>6157</v>
      </c>
      <c r="F28" s="17">
        <f>'[3]TC8(2018)'!$B36</f>
        <v>2167875</v>
      </c>
      <c r="G28" s="17">
        <f>'[3]TC8(2018)'!$C36</f>
        <v>25548</v>
      </c>
      <c r="H28" s="19">
        <f>'[3]TC8(2018)'!$E36</f>
        <v>0.23986221849918365</v>
      </c>
      <c r="I28" s="17">
        <f t="shared" si="1"/>
        <v>19420.000041782856</v>
      </c>
      <c r="J28" s="17">
        <f t="shared" si="2"/>
        <v>39893.473616849165</v>
      </c>
      <c r="K28" s="17">
        <f t="shared" si="3"/>
        <v>30775.820022007261</v>
      </c>
      <c r="L28" s="61">
        <f t="shared" si="4"/>
        <v>0.56151063162866621</v>
      </c>
      <c r="M28" s="61">
        <f t="shared" si="5"/>
        <v>0.58474871039093368</v>
      </c>
    </row>
    <row r="29" spans="1:13">
      <c r="A29" s="17">
        <f>'[3]TC4(1980)'!$A37</f>
        <v>27</v>
      </c>
      <c r="B29" s="17">
        <f>'[3]TC4(1980)'!$B37</f>
        <v>1381231</v>
      </c>
      <c r="C29" s="17">
        <f>'[3]TC4(1980)'!$C37</f>
        <v>8496</v>
      </c>
      <c r="D29" s="19">
        <f>'[3]TC4(1980)'!$E37</f>
        <v>0.25635593220338981</v>
      </c>
      <c r="E29" s="17">
        <f t="shared" si="0"/>
        <v>6318</v>
      </c>
      <c r="F29" s="17">
        <f>'[3]TC8(2018)'!$B37</f>
        <v>2165960</v>
      </c>
      <c r="G29" s="17">
        <f>'[3]TC8(2018)'!$C37</f>
        <v>26308</v>
      </c>
      <c r="H29" s="19">
        <f>'[3]TC8(2018)'!$E37</f>
        <v>0.24258780479431152</v>
      </c>
      <c r="I29" s="17">
        <f t="shared" si="1"/>
        <v>19926.000031471252</v>
      </c>
      <c r="J29" s="17">
        <f t="shared" si="2"/>
        <v>40840.456904295752</v>
      </c>
      <c r="K29" s="17">
        <f t="shared" si="3"/>
        <v>31580.579973857701</v>
      </c>
      <c r="L29" s="61">
        <f t="shared" si="4"/>
        <v>0.55239687183730246</v>
      </c>
      <c r="M29" s="61">
        <f t="shared" si="5"/>
        <v>0.58489310067144085</v>
      </c>
    </row>
    <row r="30" spans="1:13">
      <c r="A30" s="17">
        <f>'[3]TC4(1980)'!$A38</f>
        <v>28</v>
      </c>
      <c r="B30" s="17">
        <f>'[3]TC4(1980)'!$B38</f>
        <v>1383034</v>
      </c>
      <c r="C30" s="17">
        <f>'[3]TC4(1980)'!$C38</f>
        <v>8702</v>
      </c>
      <c r="D30" s="19">
        <f>'[3]TC4(1980)'!$E38</f>
        <v>0.26442197196046885</v>
      </c>
      <c r="E30" s="17">
        <f t="shared" si="0"/>
        <v>6401.0000000000009</v>
      </c>
      <c r="F30" s="17">
        <f>'[3]TC8(2018)'!$B38</f>
        <v>2167245</v>
      </c>
      <c r="G30" s="17">
        <f>'[3]TC8(2018)'!$C38</f>
        <v>27096</v>
      </c>
      <c r="H30" s="19">
        <f>'[3]TC8(2018)'!$E38</f>
        <v>0.2424343079328537</v>
      </c>
      <c r="I30" s="17">
        <f t="shared" si="1"/>
        <v>20526.999992251396</v>
      </c>
      <c r="J30" s="17">
        <f t="shared" si="2"/>
        <v>41830.70338761554</v>
      </c>
      <c r="K30" s="17">
        <f t="shared" si="3"/>
        <v>31995.45622232719</v>
      </c>
      <c r="L30" s="61">
        <f t="shared" si="4"/>
        <v>0.54379625729316294</v>
      </c>
      <c r="M30" s="61">
        <f t="shared" si="5"/>
        <v>0.55870103933380166</v>
      </c>
    </row>
    <row r="31" spans="1:13">
      <c r="A31" s="17">
        <f>'[3]TC4(1980)'!$A39</f>
        <v>29</v>
      </c>
      <c r="B31" s="17">
        <f>'[3]TC4(1980)'!$B39</f>
        <v>1381259</v>
      </c>
      <c r="C31" s="17">
        <f>'[3]TC4(1980)'!$C39</f>
        <v>8907</v>
      </c>
      <c r="D31" s="19">
        <f>'[3]TC4(1980)'!$E39</f>
        <v>0.26462332996519589</v>
      </c>
      <c r="E31" s="17">
        <f t="shared" si="0"/>
        <v>6550</v>
      </c>
      <c r="F31" s="17">
        <f>'[3]TC8(2018)'!$B39</f>
        <v>2164937</v>
      </c>
      <c r="G31" s="17">
        <f>'[3]TC8(2018)'!$C39</f>
        <v>27829</v>
      </c>
      <c r="H31" s="19">
        <f>'[3]TC8(2018)'!$E39</f>
        <v>0.24496029317378998</v>
      </c>
      <c r="I31" s="17">
        <f t="shared" si="1"/>
        <v>21012.000001266599</v>
      </c>
      <c r="J31" s="17">
        <f t="shared" si="2"/>
        <v>42816.142849171643</v>
      </c>
      <c r="K31" s="17">
        <f t="shared" si="3"/>
        <v>32740.234065965171</v>
      </c>
      <c r="L31" s="61">
        <f t="shared" si="4"/>
        <v>0.53854406731005944</v>
      </c>
      <c r="M31" s="61">
        <f t="shared" si="5"/>
        <v>0.5581683830188271</v>
      </c>
    </row>
    <row r="32" spans="1:13">
      <c r="A32" s="17">
        <f>'[3]TC4(1980)'!$A40</f>
        <v>30</v>
      </c>
      <c r="B32" s="17">
        <f>'[3]TC4(1980)'!$B40</f>
        <v>1379713</v>
      </c>
      <c r="C32" s="17">
        <f>'[3]TC4(1980)'!$C40</f>
        <v>9100</v>
      </c>
      <c r="D32" s="19">
        <f>'[3]TC4(1980)'!$E40</f>
        <v>0.26945054945054947</v>
      </c>
      <c r="E32" s="17">
        <f t="shared" si="0"/>
        <v>6648</v>
      </c>
      <c r="F32" s="17">
        <f>'[3]TC8(2018)'!$B40</f>
        <v>2168287</v>
      </c>
      <c r="G32" s="17">
        <f>'[3]TC8(2018)'!$C40</f>
        <v>28638</v>
      </c>
      <c r="H32" s="19">
        <f>'[3]TC8(2018)'!$E40</f>
        <v>0.23178993165493011</v>
      </c>
      <c r="I32" s="17">
        <f t="shared" si="1"/>
        <v>21999.999937266111</v>
      </c>
      <c r="J32" s="17">
        <f t="shared" si="2"/>
        <v>43743.898049563482</v>
      </c>
      <c r="K32" s="17">
        <f t="shared" si="3"/>
        <v>33230.087949700224</v>
      </c>
      <c r="L32" s="61">
        <f t="shared" si="4"/>
        <v>0.52747740937088761</v>
      </c>
      <c r="M32" s="61">
        <f t="shared" si="5"/>
        <v>0.5104585474753256</v>
      </c>
    </row>
    <row r="33" spans="1:13">
      <c r="A33" s="17">
        <f>'[3]TC4(1980)'!$A41</f>
        <v>31</v>
      </c>
      <c r="B33" s="17">
        <f>'[3]TC4(1980)'!$B41</f>
        <v>1381842</v>
      </c>
      <c r="C33" s="17">
        <f>'[3]TC4(1980)'!$C41</f>
        <v>9300</v>
      </c>
      <c r="D33" s="19">
        <f>'[3]TC4(1980)'!$E41</f>
        <v>0.26720430107526882</v>
      </c>
      <c r="E33" s="17">
        <f t="shared" si="0"/>
        <v>6815</v>
      </c>
      <c r="F33" s="17">
        <f>'[3]TC8(2018)'!$B41</f>
        <v>2168019</v>
      </c>
      <c r="G33" s="17">
        <f>'[3]TC8(2018)'!$C41</f>
        <v>29416</v>
      </c>
      <c r="H33" s="19">
        <f>'[3]TC8(2018)'!$E41</f>
        <v>0.23198258876800537</v>
      </c>
      <c r="I33" s="17">
        <f t="shared" si="1"/>
        <v>22592.000168800354</v>
      </c>
      <c r="J33" s="17">
        <f t="shared" si="2"/>
        <v>44705.302402301146</v>
      </c>
      <c r="K33" s="17">
        <f t="shared" si="3"/>
        <v>34064.838955656887</v>
      </c>
      <c r="L33" s="61">
        <f t="shared" si="4"/>
        <v>0.51976143603145042</v>
      </c>
      <c r="M33" s="61">
        <f t="shared" si="5"/>
        <v>0.50782749208282008</v>
      </c>
    </row>
    <row r="34" spans="1:13">
      <c r="A34" s="17">
        <f>'[3]TC4(1980)'!$A42</f>
        <v>32</v>
      </c>
      <c r="B34" s="17">
        <f>'[3]TC4(1980)'!$B42</f>
        <v>1381341</v>
      </c>
      <c r="C34" s="17">
        <f>'[3]TC4(1980)'!$C42</f>
        <v>9492</v>
      </c>
      <c r="D34" s="19">
        <f>'[3]TC4(1980)'!$E42</f>
        <v>0.27064896755162243</v>
      </c>
      <c r="E34" s="17">
        <f t="shared" si="0"/>
        <v>6923</v>
      </c>
      <c r="F34" s="17">
        <f>'[3]TC8(2018)'!$B42</f>
        <v>2166388</v>
      </c>
      <c r="G34" s="17">
        <f>'[3]TC8(2018)'!$C42</f>
        <v>30243</v>
      </c>
      <c r="H34" s="19">
        <f>'[3]TC8(2018)'!$E42</f>
        <v>0.23691432178020477</v>
      </c>
      <c r="I34" s="17">
        <f t="shared" si="1"/>
        <v>23078.000166401267</v>
      </c>
      <c r="J34" s="17">
        <f t="shared" si="2"/>
        <v>45628.250580929292</v>
      </c>
      <c r="K34" s="17">
        <f t="shared" si="3"/>
        <v>34604.677929568985</v>
      </c>
      <c r="L34" s="61">
        <f t="shared" si="4"/>
        <v>0.50872104556192488</v>
      </c>
      <c r="M34" s="61">
        <f t="shared" si="5"/>
        <v>0.49946605771973007</v>
      </c>
    </row>
    <row r="35" spans="1:13">
      <c r="A35" s="17">
        <f>'[3]TC4(1980)'!$A43</f>
        <v>33</v>
      </c>
      <c r="B35" s="17">
        <f>'[3]TC4(1980)'!$B43</f>
        <v>1380806</v>
      </c>
      <c r="C35" s="17">
        <f>'[3]TC4(1980)'!$C43</f>
        <v>9699</v>
      </c>
      <c r="D35" s="19">
        <f>'[3]TC4(1980)'!$E43</f>
        <v>0.27178059593772552</v>
      </c>
      <c r="E35" s="17">
        <f t="shared" si="0"/>
        <v>7063</v>
      </c>
      <c r="F35" s="17">
        <f>'[3]TC8(2018)'!$B43</f>
        <v>2166535</v>
      </c>
      <c r="G35" s="17">
        <f>'[3]TC8(2018)'!$C43</f>
        <v>31078</v>
      </c>
      <c r="H35" s="19">
        <f>'[3]TC8(2018)'!$E43</f>
        <v>0.23782096803188324</v>
      </c>
      <c r="I35" s="17">
        <f t="shared" si="1"/>
        <v>23686.999955505133</v>
      </c>
      <c r="J35" s="17">
        <f t="shared" si="2"/>
        <v>46623.304086012773</v>
      </c>
      <c r="K35" s="17">
        <f t="shared" si="3"/>
        <v>35304.469192047633</v>
      </c>
      <c r="L35" s="61">
        <f t="shared" si="4"/>
        <v>0.50020284722352693</v>
      </c>
      <c r="M35" s="61">
        <f t="shared" si="5"/>
        <v>0.49045760367988112</v>
      </c>
    </row>
    <row r="36" spans="1:13">
      <c r="A36" s="17">
        <f>'[3]TC4(1980)'!$A44</f>
        <v>34</v>
      </c>
      <c r="B36" s="17">
        <f>'[3]TC4(1980)'!$B44</f>
        <v>1382165</v>
      </c>
      <c r="C36" s="17">
        <f>'[3]TC4(1980)'!$C44</f>
        <v>9887</v>
      </c>
      <c r="D36" s="19">
        <f>'[3]TC4(1980)'!$E44</f>
        <v>0.26661272377869932</v>
      </c>
      <c r="E36" s="17">
        <f t="shared" si="0"/>
        <v>7251</v>
      </c>
      <c r="F36" s="17">
        <f>'[3]TC8(2018)'!$B44</f>
        <v>2167859</v>
      </c>
      <c r="G36" s="17">
        <f>'[3]TC8(2018)'!$C44</f>
        <v>31927</v>
      </c>
      <c r="H36" s="19">
        <f>'[3]TC8(2018)'!$E44</f>
        <v>0.23522409796714783</v>
      </c>
      <c r="I36" s="17">
        <f t="shared" si="1"/>
        <v>24417.000224202871</v>
      </c>
      <c r="J36" s="17">
        <f t="shared" si="2"/>
        <v>47527.024177586172</v>
      </c>
      <c r="K36" s="17">
        <f t="shared" si="3"/>
        <v>36244.188887376098</v>
      </c>
      <c r="L36" s="61">
        <f t="shared" si="4"/>
        <v>0.48861540945238113</v>
      </c>
      <c r="M36" s="61">
        <f t="shared" si="5"/>
        <v>0.4843833621891751</v>
      </c>
    </row>
    <row r="37" spans="1:13">
      <c r="A37" s="17">
        <f>'[3]TC4(1980)'!$A45</f>
        <v>35</v>
      </c>
      <c r="B37" s="17">
        <f>'[3]TC4(1980)'!$B45</f>
        <v>1380783</v>
      </c>
      <c r="C37" s="17">
        <f>'[3]TC4(1980)'!$C45</f>
        <v>10075</v>
      </c>
      <c r="D37" s="19">
        <f>'[3]TC4(1980)'!$E45</f>
        <v>0.27047146401985112</v>
      </c>
      <c r="E37" s="17">
        <f t="shared" si="0"/>
        <v>7350</v>
      </c>
      <c r="F37" s="17">
        <f>'[3]TC8(2018)'!$B45</f>
        <v>2167123</v>
      </c>
      <c r="G37" s="17">
        <f>'[3]TC8(2018)'!$C45</f>
        <v>32790</v>
      </c>
      <c r="H37" s="19">
        <f>'[3]TC8(2018)'!$E45</f>
        <v>0.23732845485210419</v>
      </c>
      <c r="I37" s="17">
        <f t="shared" si="1"/>
        <v>25007.999965399504</v>
      </c>
      <c r="J37" s="17">
        <f t="shared" si="2"/>
        <v>48430.744269159572</v>
      </c>
      <c r="K37" s="17">
        <f t="shared" si="3"/>
        <v>36739.041280128855</v>
      </c>
      <c r="L37" s="61">
        <f t="shared" si="4"/>
        <v>0.4769973854577485</v>
      </c>
      <c r="M37" s="61">
        <f t="shared" si="5"/>
        <v>0.46909154394434394</v>
      </c>
    </row>
    <row r="38" spans="1:13">
      <c r="A38" s="17">
        <f>'[3]TC4(1980)'!$A46</f>
        <v>36</v>
      </c>
      <c r="B38" s="17">
        <f>'[3]TC4(1980)'!$B46</f>
        <v>1382102</v>
      </c>
      <c r="C38" s="17">
        <f>'[3]TC4(1980)'!$C46</f>
        <v>10271</v>
      </c>
      <c r="D38" s="19">
        <f>'[3]TC4(1980)'!$E46</f>
        <v>0.27183331710641612</v>
      </c>
      <c r="E38" s="17">
        <f t="shared" si="0"/>
        <v>7479</v>
      </c>
      <c r="F38" s="17">
        <f>'[3]TC8(2018)'!$B46</f>
        <v>2166801</v>
      </c>
      <c r="G38" s="17">
        <f>'[3]TC8(2018)'!$C46</f>
        <v>33667</v>
      </c>
      <c r="H38" s="19">
        <f>'[3]TC8(2018)'!$E46</f>
        <v>0.23705706000328064</v>
      </c>
      <c r="I38" s="17">
        <f t="shared" si="1"/>
        <v>25685.999960869551</v>
      </c>
      <c r="J38" s="17">
        <f t="shared" si="2"/>
        <v>49372.920534842473</v>
      </c>
      <c r="K38" s="17">
        <f t="shared" si="3"/>
        <v>37383.848943412748</v>
      </c>
      <c r="L38" s="61">
        <f t="shared" si="4"/>
        <v>0.46650787224411072</v>
      </c>
      <c r="M38" s="61">
        <f t="shared" si="5"/>
        <v>0.45541730905411049</v>
      </c>
    </row>
    <row r="39" spans="1:13">
      <c r="A39" s="17">
        <f>'[3]TC4(1980)'!$A47</f>
        <v>37</v>
      </c>
      <c r="B39" s="17">
        <f>'[3]TC4(1980)'!$B47</f>
        <v>1381352</v>
      </c>
      <c r="C39" s="17">
        <f>'[3]TC4(1980)'!$C47</f>
        <v>10471</v>
      </c>
      <c r="D39" s="19">
        <f>'[3]TC4(1980)'!$E47</f>
        <v>0.27428134848629548</v>
      </c>
      <c r="E39" s="17">
        <f t="shared" si="0"/>
        <v>7599</v>
      </c>
      <c r="F39" s="17">
        <f>'[3]TC8(2018)'!$B47</f>
        <v>2166866</v>
      </c>
      <c r="G39" s="17">
        <f>'[3]TC8(2018)'!$C47</f>
        <v>34592</v>
      </c>
      <c r="H39" s="19">
        <f>'[3]TC8(2018)'!$E47</f>
        <v>0.23314639925956726</v>
      </c>
      <c r="I39" s="17">
        <f t="shared" si="1"/>
        <v>26526.999756813049</v>
      </c>
      <c r="J39" s="17">
        <f t="shared" si="2"/>
        <v>50334.324887580136</v>
      </c>
      <c r="K39" s="17">
        <f t="shared" si="3"/>
        <v>37983.6700255373</v>
      </c>
      <c r="L39" s="61">
        <f t="shared" si="4"/>
        <v>0.45508571020987909</v>
      </c>
      <c r="M39" s="61">
        <f t="shared" si="5"/>
        <v>0.43188714795316363</v>
      </c>
    </row>
    <row r="40" spans="1:13">
      <c r="A40" s="17">
        <f>'[3]TC4(1980)'!$A48</f>
        <v>38</v>
      </c>
      <c r="B40" s="17">
        <f>'[3]TC4(1980)'!$B48</f>
        <v>1381455</v>
      </c>
      <c r="C40" s="17">
        <f>'[3]TC4(1980)'!$C48</f>
        <v>10674</v>
      </c>
      <c r="D40" s="19">
        <f>'[3]TC4(1980)'!$E48</f>
        <v>0.27646617950159263</v>
      </c>
      <c r="E40" s="17">
        <f t="shared" si="0"/>
        <v>7723.0000000000009</v>
      </c>
      <c r="F40" s="17">
        <f>'[3]TC8(2018)'!$B48</f>
        <v>2167086</v>
      </c>
      <c r="G40" s="17">
        <f>'[3]TC8(2018)'!$C48</f>
        <v>35547</v>
      </c>
      <c r="H40" s="19">
        <f>'[3]TC8(2018)'!$E48</f>
        <v>0.23830421268939972</v>
      </c>
      <c r="I40" s="17">
        <f t="shared" si="1"/>
        <v>27076.000151529908</v>
      </c>
      <c r="J40" s="17">
        <f t="shared" si="2"/>
        <v>51310.150305608862</v>
      </c>
      <c r="K40" s="17">
        <f t="shared" si="3"/>
        <v>38603.485143732672</v>
      </c>
      <c r="L40" s="61">
        <f t="shared" si="4"/>
        <v>0.44344530637209512</v>
      </c>
      <c r="M40" s="61">
        <f t="shared" si="5"/>
        <v>0.42574549149392782</v>
      </c>
    </row>
    <row r="41" spans="1:13">
      <c r="A41" s="17">
        <f>'[3]TC4(1980)'!$A49</f>
        <v>39</v>
      </c>
      <c r="B41" s="17">
        <f>'[3]TC4(1980)'!$B49</f>
        <v>1381507</v>
      </c>
      <c r="C41" s="17">
        <f>'[3]TC4(1980)'!$C49</f>
        <v>10877</v>
      </c>
      <c r="D41" s="19">
        <f>'[3]TC4(1980)'!$E49</f>
        <v>0.27930495541049921</v>
      </c>
      <c r="E41" s="17">
        <f t="shared" si="0"/>
        <v>7839.0000000000009</v>
      </c>
      <c r="F41" s="17">
        <f>'[3]TC8(2018)'!$B49</f>
        <v>2166044</v>
      </c>
      <c r="G41" s="17">
        <f>'[3]TC8(2018)'!$C49</f>
        <v>36493</v>
      </c>
      <c r="H41" s="19">
        <f>'[3]TC8(2018)'!$E49</f>
        <v>0.23215411603450775</v>
      </c>
      <c r="I41" s="17">
        <f t="shared" si="1"/>
        <v>28020.999843552709</v>
      </c>
      <c r="J41" s="17">
        <f t="shared" si="2"/>
        <v>52285.975723637581</v>
      </c>
      <c r="K41" s="17">
        <f t="shared" si="3"/>
        <v>39183.312189786411</v>
      </c>
      <c r="L41" s="61">
        <f t="shared" si="4"/>
        <v>0.43276726286240041</v>
      </c>
      <c r="M41" s="61">
        <f t="shared" si="5"/>
        <v>0.39835524815514445</v>
      </c>
    </row>
    <row r="42" spans="1:13">
      <c r="A42" s="17">
        <f>'[3]TC4(1980)'!$A50</f>
        <v>40</v>
      </c>
      <c r="B42" s="17">
        <f>'[3]TC4(1980)'!$B50</f>
        <v>1381565</v>
      </c>
      <c r="C42" s="17">
        <f>'[3]TC4(1980)'!$C50</f>
        <v>11081</v>
      </c>
      <c r="D42" s="19">
        <f>'[3]TC4(1980)'!$E50</f>
        <v>0.28427037271004424</v>
      </c>
      <c r="E42" s="17">
        <f t="shared" si="0"/>
        <v>7931</v>
      </c>
      <c r="F42" s="17">
        <f>'[3]TC8(2018)'!$B50</f>
        <v>2166797</v>
      </c>
      <c r="G42" s="17">
        <f>'[3]TC8(2018)'!$C50</f>
        <v>37494</v>
      </c>
      <c r="H42" s="19">
        <f>'[3]TC8(2018)'!$E50</f>
        <v>0.24275884032249451</v>
      </c>
      <c r="I42" s="17">
        <f t="shared" si="1"/>
        <v>28392.000040948391</v>
      </c>
      <c r="J42" s="17">
        <f t="shared" si="2"/>
        <v>53266.608163429992</v>
      </c>
      <c r="K42" s="17">
        <f t="shared" si="3"/>
        <v>39643.175019415234</v>
      </c>
      <c r="L42" s="61">
        <f t="shared" si="4"/>
        <v>0.42067019158878738</v>
      </c>
      <c r="M42" s="61">
        <f t="shared" si="5"/>
        <v>0.39627976057480363</v>
      </c>
    </row>
    <row r="43" spans="1:13">
      <c r="A43" s="17">
        <f>'[3]TC4(1980)'!$A51</f>
        <v>41</v>
      </c>
      <c r="B43" s="17">
        <f>'[3]TC4(1980)'!$B51</f>
        <v>1381695</v>
      </c>
      <c r="C43" s="17">
        <f>'[3]TC4(1980)'!$C51</f>
        <v>11272</v>
      </c>
      <c r="D43" s="19">
        <f>'[3]TC4(1980)'!$E51</f>
        <v>0.27927608232789214</v>
      </c>
      <c r="E43" s="17">
        <f t="shared" si="0"/>
        <v>8124</v>
      </c>
      <c r="F43" s="17">
        <f>'[3]TC8(2018)'!$B51</f>
        <v>2166746</v>
      </c>
      <c r="G43" s="17">
        <f>'[3]TC8(2018)'!$C51</f>
        <v>38552</v>
      </c>
      <c r="H43" s="19">
        <f>'[3]TC8(2018)'!$E51</f>
        <v>0.23747146129608154</v>
      </c>
      <c r="I43" s="17">
        <f t="shared" si="1"/>
        <v>29397.000224113464</v>
      </c>
      <c r="J43" s="17">
        <f t="shared" si="2"/>
        <v>54184.749320294461</v>
      </c>
      <c r="K43" s="17">
        <f t="shared" si="3"/>
        <v>40607.88725983222</v>
      </c>
      <c r="L43" s="61">
        <f t="shared" si="4"/>
        <v>0.40549775161585555</v>
      </c>
      <c r="M43" s="61">
        <f t="shared" si="5"/>
        <v>0.38136159983163198</v>
      </c>
    </row>
    <row r="44" spans="1:13">
      <c r="A44" s="17">
        <f>'[3]TC4(1980)'!$A52</f>
        <v>42</v>
      </c>
      <c r="B44" s="17">
        <f>'[3]TC4(1980)'!$B52</f>
        <v>1380507</v>
      </c>
      <c r="C44" s="17">
        <f>'[3]TC4(1980)'!$C52</f>
        <v>11473</v>
      </c>
      <c r="D44" s="19">
        <f>'[3]TC4(1980)'!$E52</f>
        <v>0.27638804148871265</v>
      </c>
      <c r="E44" s="17">
        <f t="shared" si="0"/>
        <v>8302</v>
      </c>
      <c r="F44" s="17">
        <f>'[3]TC8(2018)'!$B52</f>
        <v>2166977</v>
      </c>
      <c r="G44" s="17">
        <f>'[3]TC8(2018)'!$C52</f>
        <v>39587</v>
      </c>
      <c r="H44" s="19">
        <f>'[3]TC8(2018)'!$E52</f>
        <v>0.24604037404060364</v>
      </c>
      <c r="I44" s="17">
        <f t="shared" si="1"/>
        <v>29846.999712854624</v>
      </c>
      <c r="J44" s="17">
        <f t="shared" si="2"/>
        <v>55150.960694795809</v>
      </c>
      <c r="K44" s="17">
        <f t="shared" si="3"/>
        <v>41497.621864983637</v>
      </c>
      <c r="L44" s="61">
        <f t="shared" si="4"/>
        <v>0.39315837761880945</v>
      </c>
      <c r="M44" s="61">
        <f t="shared" si="5"/>
        <v>0.39034483412787635</v>
      </c>
    </row>
    <row r="45" spans="1:13">
      <c r="A45" s="17">
        <f>'[3]TC4(1980)'!$A53</f>
        <v>43</v>
      </c>
      <c r="B45" s="17">
        <f>'[3]TC4(1980)'!$B53</f>
        <v>1381148</v>
      </c>
      <c r="C45" s="17">
        <f>'[3]TC4(1980)'!$C53</f>
        <v>11686</v>
      </c>
      <c r="D45" s="19">
        <f>'[3]TC4(1980)'!$E53</f>
        <v>0.27776826972445662</v>
      </c>
      <c r="E45" s="17">
        <f t="shared" si="0"/>
        <v>8440</v>
      </c>
      <c r="F45" s="17">
        <f>'[3]TC8(2018)'!$B53</f>
        <v>2167261</v>
      </c>
      <c r="G45" s="17">
        <f>'[3]TC8(2018)'!$C53</f>
        <v>40624</v>
      </c>
      <c r="H45" s="19">
        <f>'[3]TC8(2018)'!$E53</f>
        <v>0.23818431794643402</v>
      </c>
      <c r="I45" s="17">
        <f t="shared" si="1"/>
        <v>30948.000267744064</v>
      </c>
      <c r="J45" s="17">
        <f t="shared" si="2"/>
        <v>56174.856330461414</v>
      </c>
      <c r="K45" s="17">
        <f t="shared" si="3"/>
        <v>42187.416109426878</v>
      </c>
      <c r="L45" s="61">
        <f t="shared" si="4"/>
        <v>0.382799732435541</v>
      </c>
      <c r="M45" s="61">
        <f t="shared" si="5"/>
        <v>0.36317098825274452</v>
      </c>
    </row>
    <row r="46" spans="1:13">
      <c r="A46" s="17">
        <f>'[3]TC4(1980)'!$A54</f>
        <v>44</v>
      </c>
      <c r="B46" s="17">
        <f>'[3]TC4(1980)'!$B54</f>
        <v>1382770</v>
      </c>
      <c r="C46" s="17">
        <f>'[3]TC4(1980)'!$C54</f>
        <v>11893</v>
      </c>
      <c r="D46" s="19">
        <f>'[3]TC4(1980)'!$E54</f>
        <v>0.28773227949213825</v>
      </c>
      <c r="E46" s="17">
        <f t="shared" si="0"/>
        <v>8471</v>
      </c>
      <c r="F46" s="17">
        <f>'[3]TC8(2018)'!$B54</f>
        <v>2167880</v>
      </c>
      <c r="G46" s="17">
        <f>'[3]TC8(2018)'!$C54</f>
        <v>41652</v>
      </c>
      <c r="H46" s="19">
        <f>'[3]TC8(2018)'!$E54</f>
        <v>0.23929223418235779</v>
      </c>
      <c r="I46" s="17">
        <f t="shared" si="1"/>
        <v>31684.999861836433</v>
      </c>
      <c r="J46" s="17">
        <f t="shared" si="2"/>
        <v>57169.909835544888</v>
      </c>
      <c r="K46" s="17">
        <f t="shared" si="3"/>
        <v>42342.369888975722</v>
      </c>
      <c r="L46" s="61">
        <f t="shared" si="4"/>
        <v>0.37256097751716344</v>
      </c>
      <c r="M46" s="61">
        <f t="shared" si="5"/>
        <v>0.3363537974944335</v>
      </c>
    </row>
    <row r="47" spans="1:13">
      <c r="A47" s="17">
        <f>'[3]TC4(1980)'!$A55</f>
        <v>45</v>
      </c>
      <c r="B47" s="17">
        <f>'[3]TC4(1980)'!$B55</f>
        <v>1381222</v>
      </c>
      <c r="C47" s="17">
        <f>'[3]TC4(1980)'!$C55</f>
        <v>12087</v>
      </c>
      <c r="D47" s="19">
        <f>'[3]TC4(1980)'!$E55</f>
        <v>0.28849176801522297</v>
      </c>
      <c r="E47" s="17">
        <f t="shared" si="0"/>
        <v>8600</v>
      </c>
      <c r="F47" s="17">
        <f>'[3]TC8(2018)'!$B55</f>
        <v>2166872</v>
      </c>
      <c r="G47" s="17">
        <f>'[3]TC8(2018)'!$C55</f>
        <v>42658</v>
      </c>
      <c r="H47" s="19">
        <f>'[3]TC8(2018)'!$E55</f>
        <v>0.24183037877082825</v>
      </c>
      <c r="I47" s="17">
        <f t="shared" si="1"/>
        <v>32341.999702394009</v>
      </c>
      <c r="J47" s="17">
        <f t="shared" si="2"/>
        <v>58102.472057700419</v>
      </c>
      <c r="K47" s="17">
        <f t="shared" si="3"/>
        <v>42987.177552259614</v>
      </c>
      <c r="L47" s="61">
        <f t="shared" si="4"/>
        <v>0.36205335594027899</v>
      </c>
      <c r="M47" s="61">
        <f t="shared" si="5"/>
        <v>0.32914408347723878</v>
      </c>
    </row>
    <row r="48" spans="1:13">
      <c r="A48" s="17">
        <f>'[3]TC4(1980)'!$A56</f>
        <v>46</v>
      </c>
      <c r="B48" s="17">
        <f>'[3]TC4(1980)'!$B56</f>
        <v>1381497</v>
      </c>
      <c r="C48" s="17">
        <f>'[3]TC4(1980)'!$C56</f>
        <v>12290</v>
      </c>
      <c r="D48" s="19">
        <f>'[3]TC4(1980)'!$E56</f>
        <v>0.28340113913751019</v>
      </c>
      <c r="E48" s="17">
        <f t="shared" si="0"/>
        <v>8807</v>
      </c>
      <c r="F48" s="17">
        <f>'[3]TC8(2018)'!$B56</f>
        <v>2165721</v>
      </c>
      <c r="G48" s="17">
        <f>'[3]TC8(2018)'!$C56</f>
        <v>43667</v>
      </c>
      <c r="H48" s="19">
        <f>'[3]TC8(2018)'!$E56</f>
        <v>0.24302104115486145</v>
      </c>
      <c r="I48" s="17">
        <f t="shared" si="1"/>
        <v>33055.000195890665</v>
      </c>
      <c r="J48" s="17">
        <f t="shared" si="2"/>
        <v>59078.297475729145</v>
      </c>
      <c r="K48" s="17">
        <f t="shared" si="3"/>
        <v>44021.868918924461</v>
      </c>
      <c r="L48" s="61">
        <f t="shared" si="4"/>
        <v>0.35292778243820599</v>
      </c>
      <c r="M48" s="61">
        <f t="shared" si="5"/>
        <v>0.33177639261963088</v>
      </c>
    </row>
    <row r="49" spans="1:13">
      <c r="A49" s="17">
        <f>'[3]TC4(1980)'!$A57</f>
        <v>47</v>
      </c>
      <c r="B49" s="17">
        <f>'[3]TC4(1980)'!$B57</f>
        <v>1380313</v>
      </c>
      <c r="C49" s="17">
        <f>'[3]TC4(1980)'!$C57</f>
        <v>12492</v>
      </c>
      <c r="D49" s="19">
        <f>'[3]TC4(1980)'!$E57</f>
        <v>0.29042587255843738</v>
      </c>
      <c r="E49" s="17">
        <f t="shared" si="0"/>
        <v>8864</v>
      </c>
      <c r="F49" s="17">
        <f>'[3]TC8(2018)'!$B57</f>
        <v>2167243</v>
      </c>
      <c r="G49" s="17">
        <f>'[3]TC8(2018)'!$C57</f>
        <v>44754</v>
      </c>
      <c r="H49" s="19">
        <f>'[3]TC8(2018)'!$E57</f>
        <v>0.24270455539226532</v>
      </c>
      <c r="I49" s="17">
        <f t="shared" si="1"/>
        <v>33892.000327974558</v>
      </c>
      <c r="J49" s="17">
        <f t="shared" si="2"/>
        <v>60049.315871994178</v>
      </c>
      <c r="K49" s="17">
        <f t="shared" si="3"/>
        <v>44306.783932933635</v>
      </c>
      <c r="L49" s="61">
        <f t="shared" si="4"/>
        <v>0.34176421933222012</v>
      </c>
      <c r="M49" s="61">
        <f t="shared" si="5"/>
        <v>0.30729326992135908</v>
      </c>
    </row>
    <row r="50" spans="1:13">
      <c r="A50" s="17">
        <f>'[3]TC4(1980)'!$A58</f>
        <v>48</v>
      </c>
      <c r="B50" s="17">
        <f>'[3]TC4(1980)'!$B58</f>
        <v>1381487</v>
      </c>
      <c r="C50" s="17">
        <f>'[3]TC4(1980)'!$C58</f>
        <v>12697</v>
      </c>
      <c r="D50" s="19">
        <f>'[3]TC4(1980)'!$E58</f>
        <v>0.29243128298023158</v>
      </c>
      <c r="E50" s="17">
        <f t="shared" si="0"/>
        <v>8984</v>
      </c>
      <c r="F50" s="17">
        <f>'[3]TC8(2018)'!$B58</f>
        <v>2167830</v>
      </c>
      <c r="G50" s="17">
        <f>'[3]TC8(2018)'!$C58</f>
        <v>45876</v>
      </c>
      <c r="H50" s="19">
        <f>'[3]TC8(2018)'!$E58</f>
        <v>0.24670851230621338</v>
      </c>
      <c r="I50" s="17">
        <f t="shared" si="1"/>
        <v>34558.000289440155</v>
      </c>
      <c r="J50" s="17">
        <f t="shared" si="2"/>
        <v>61034.755333550282</v>
      </c>
      <c r="K50" s="17">
        <f t="shared" si="3"/>
        <v>44906.60501505818</v>
      </c>
      <c r="L50" s="61">
        <f t="shared" si="4"/>
        <v>0.33042888075573895</v>
      </c>
      <c r="M50" s="61">
        <f t="shared" si="5"/>
        <v>0.29945612127274135</v>
      </c>
    </row>
    <row r="51" spans="1:13">
      <c r="A51" s="17">
        <f>'[3]TC4(1980)'!$A59</f>
        <v>49</v>
      </c>
      <c r="B51" s="17">
        <f>'[3]TC4(1980)'!$B59</f>
        <v>1380669</v>
      </c>
      <c r="C51" s="17">
        <f>'[3]TC4(1980)'!$C59</f>
        <v>12898</v>
      </c>
      <c r="D51" s="19">
        <f>'[3]TC4(1980)'!$E59</f>
        <v>0.29345634982167779</v>
      </c>
      <c r="E51" s="17">
        <f t="shared" si="0"/>
        <v>9113</v>
      </c>
      <c r="F51" s="17">
        <f>'[3]TC8(2018)'!$B59</f>
        <v>2165565</v>
      </c>
      <c r="G51" s="17">
        <f>'[3]TC8(2018)'!$C59</f>
        <v>46956</v>
      </c>
      <c r="H51" s="19">
        <f>'[3]TC8(2018)'!$E59</f>
        <v>0.24111934006214142</v>
      </c>
      <c r="I51" s="17">
        <f t="shared" si="1"/>
        <v>35634.000268042088</v>
      </c>
      <c r="J51" s="17">
        <f t="shared" si="2"/>
        <v>62000.96670805163</v>
      </c>
      <c r="K51" s="17">
        <f t="shared" si="3"/>
        <v>45551.412678342072</v>
      </c>
      <c r="L51" s="61">
        <f t="shared" si="4"/>
        <v>0.3204056288451238</v>
      </c>
      <c r="M51" s="61">
        <f t="shared" si="5"/>
        <v>0.27831319345850414</v>
      </c>
    </row>
    <row r="52" spans="1:13">
      <c r="A52" s="17">
        <f>'[3]TC4(1980)'!$A60</f>
        <v>50</v>
      </c>
      <c r="B52" s="17">
        <f>'[3]TC4(1980)'!$B60</f>
        <v>1383137</v>
      </c>
      <c r="C52" s="17">
        <f>'[3]TC4(1980)'!$C60</f>
        <v>13114</v>
      </c>
      <c r="D52" s="19">
        <f>'[3]TC4(1980)'!$E60</f>
        <v>0.28801281073661733</v>
      </c>
      <c r="E52" s="17">
        <f t="shared" si="0"/>
        <v>9337</v>
      </c>
      <c r="F52" s="17">
        <f>'[3]TC8(2018)'!$B60</f>
        <v>2166883</v>
      </c>
      <c r="G52" s="17">
        <f>'[3]TC8(2018)'!$C60</f>
        <v>47980</v>
      </c>
      <c r="H52" s="19">
        <f>'[3]TC8(2018)'!$E60</f>
        <v>0.2479783296585083</v>
      </c>
      <c r="I52" s="17">
        <f t="shared" si="1"/>
        <v>36081.999742984772</v>
      </c>
      <c r="J52" s="17">
        <f t="shared" si="2"/>
        <v>63039.283409008298</v>
      </c>
      <c r="K52" s="17">
        <f t="shared" si="3"/>
        <v>46671.078698307909</v>
      </c>
      <c r="L52" s="61">
        <f t="shared" si="4"/>
        <v>0.31386584845786358</v>
      </c>
      <c r="M52" s="61">
        <f t="shared" si="5"/>
        <v>0.29347261877806297</v>
      </c>
    </row>
    <row r="53" spans="1:13">
      <c r="A53" s="17">
        <f>'[3]TC4(1980)'!$A61</f>
        <v>51</v>
      </c>
      <c r="B53" s="17">
        <f>'[3]TC4(1980)'!$B61</f>
        <v>1380512</v>
      </c>
      <c r="C53" s="17">
        <f>'[3]TC4(1980)'!$C61</f>
        <v>13326</v>
      </c>
      <c r="D53" s="19">
        <f>'[3]TC4(1980)'!$E61</f>
        <v>0.29783881134624041</v>
      </c>
      <c r="E53" s="17">
        <f t="shared" si="0"/>
        <v>9357</v>
      </c>
      <c r="F53" s="17">
        <f>'[3]TC8(2018)'!$B61</f>
        <v>2167701</v>
      </c>
      <c r="G53" s="17">
        <f>'[3]TC8(2018)'!$C61</f>
        <v>49153</v>
      </c>
      <c r="H53" s="19">
        <f>'[3]TC8(2018)'!$E61</f>
        <v>0.24755355715751648</v>
      </c>
      <c r="I53" s="17">
        <f t="shared" si="1"/>
        <v>36985.000005036592</v>
      </c>
      <c r="J53" s="17">
        <f t="shared" si="2"/>
        <v>64058.372022910218</v>
      </c>
      <c r="K53" s="17">
        <f t="shared" si="3"/>
        <v>46771.048878662004</v>
      </c>
      <c r="L53" s="61">
        <f t="shared" si="4"/>
        <v>0.30324440060444369</v>
      </c>
      <c r="M53" s="61">
        <f t="shared" si="5"/>
        <v>0.26459507563316897</v>
      </c>
    </row>
    <row r="54" spans="1:13">
      <c r="A54" s="17">
        <f>'[3]TC4(1980)'!$A62</f>
        <v>52</v>
      </c>
      <c r="B54" s="17">
        <f>'[3]TC4(1980)'!$B62</f>
        <v>1382245</v>
      </c>
      <c r="C54" s="17">
        <f>'[3]TC4(1980)'!$C62</f>
        <v>13543</v>
      </c>
      <c r="D54" s="19">
        <f>'[3]TC4(1980)'!$E62</f>
        <v>0.29602008417632725</v>
      </c>
      <c r="E54" s="17">
        <f t="shared" si="0"/>
        <v>9534</v>
      </c>
      <c r="F54" s="17">
        <f>'[3]TC8(2018)'!$B62</f>
        <v>2167630</v>
      </c>
      <c r="G54" s="17">
        <f>'[3]TC8(2018)'!$C62</f>
        <v>50312</v>
      </c>
      <c r="H54" s="19">
        <f>'[3]TC8(2018)'!$E62</f>
        <v>0.24819128215312958</v>
      </c>
      <c r="I54" s="17">
        <f t="shared" si="1"/>
        <v>37825.000212311745</v>
      </c>
      <c r="J54" s="17">
        <f t="shared" si="2"/>
        <v>65101.495745630578</v>
      </c>
      <c r="K54" s="17">
        <f t="shared" si="3"/>
        <v>47655.784974795715</v>
      </c>
      <c r="L54" s="61">
        <f t="shared" si="4"/>
        <v>0.29395563177036443</v>
      </c>
      <c r="M54" s="61">
        <f t="shared" si="5"/>
        <v>0.25990177679586979</v>
      </c>
    </row>
    <row r="55" spans="1:13">
      <c r="A55" s="17">
        <f>'[3]TC4(1980)'!$A63</f>
        <v>53</v>
      </c>
      <c r="B55" s="17">
        <f>'[3]TC4(1980)'!$B63</f>
        <v>1381559</v>
      </c>
      <c r="C55" s="17">
        <f>'[3]TC4(1980)'!$C63</f>
        <v>13764</v>
      </c>
      <c r="D55" s="19">
        <f>'[3]TC4(1980)'!$E63</f>
        <v>0.29693403080499853</v>
      </c>
      <c r="E55" s="17">
        <f t="shared" si="0"/>
        <v>9677</v>
      </c>
      <c r="F55" s="17">
        <f>'[3]TC8(2018)'!$B63</f>
        <v>2165926</v>
      </c>
      <c r="G55" s="17">
        <f>'[3]TC8(2018)'!$C63</f>
        <v>51473</v>
      </c>
      <c r="H55" s="19">
        <f>'[3]TC8(2018)'!$E63</f>
        <v>0.24970373511314392</v>
      </c>
      <c r="I55" s="17">
        <f t="shared" si="1"/>
        <v>38619.999642521143</v>
      </c>
      <c r="J55" s="17">
        <f t="shared" si="2"/>
        <v>66163.847555405693</v>
      </c>
      <c r="K55" s="17">
        <f t="shared" si="3"/>
        <v>48370.571764327477</v>
      </c>
      <c r="L55" s="61">
        <f t="shared" si="4"/>
        <v>0.28540880763518151</v>
      </c>
      <c r="M55" s="61">
        <f t="shared" si="5"/>
        <v>0.2524746818244612</v>
      </c>
    </row>
    <row r="56" spans="1:13">
      <c r="A56" s="17">
        <f>'[3]TC4(1980)'!$A64</f>
        <v>54</v>
      </c>
      <c r="B56" s="17">
        <f>'[3]TC4(1980)'!$B64</f>
        <v>1380743</v>
      </c>
      <c r="C56" s="17">
        <f>'[3]TC4(1980)'!$C64</f>
        <v>13999</v>
      </c>
      <c r="D56" s="19">
        <f>'[3]TC4(1980)'!$E64</f>
        <v>0.29809272090863631</v>
      </c>
      <c r="E56" s="17">
        <f t="shared" si="0"/>
        <v>9826</v>
      </c>
      <c r="F56" s="17">
        <f>'[3]TC8(2018)'!$B64</f>
        <v>2167678</v>
      </c>
      <c r="G56" s="17">
        <f>'[3]TC8(2018)'!$C64</f>
        <v>52655</v>
      </c>
      <c r="H56" s="19">
        <f>'[3]TC8(2018)'!$E64</f>
        <v>0.24990978837013245</v>
      </c>
      <c r="I56" s="17">
        <f t="shared" si="1"/>
        <v>39496.000093370676</v>
      </c>
      <c r="J56" s="17">
        <f t="shared" si="2"/>
        <v>67293.497669872449</v>
      </c>
      <c r="K56" s="17">
        <f t="shared" si="3"/>
        <v>49115.349607965458</v>
      </c>
      <c r="L56" s="61">
        <f t="shared" si="4"/>
        <v>0.27800774228226088</v>
      </c>
      <c r="M56" s="61">
        <f t="shared" si="5"/>
        <v>0.24355249878099361</v>
      </c>
    </row>
    <row r="57" spans="1:13">
      <c r="A57" s="17">
        <f>'[3]TC4(1980)'!$A65</f>
        <v>55</v>
      </c>
      <c r="B57" s="17">
        <f>'[3]TC4(1980)'!$B65</f>
        <v>1381906</v>
      </c>
      <c r="C57" s="17">
        <f>'[3]TC4(1980)'!$C65</f>
        <v>14230</v>
      </c>
      <c r="D57" s="19">
        <f>'[3]TC4(1980)'!$E65</f>
        <v>0.29620520028109626</v>
      </c>
      <c r="E57" s="17">
        <f t="shared" si="0"/>
        <v>10015.000000000002</v>
      </c>
      <c r="F57" s="17">
        <f>'[3]TC8(2018)'!$B65</f>
        <v>2166939</v>
      </c>
      <c r="G57" s="17">
        <f>'[3]TC8(2018)'!$C65</f>
        <v>53841</v>
      </c>
      <c r="H57" s="19">
        <f>'[3]TC8(2018)'!$E65</f>
        <v>0.2571088969707489</v>
      </c>
      <c r="I57" s="17">
        <f t="shared" si="1"/>
        <v>39997.999878197908</v>
      </c>
      <c r="J57" s="17">
        <f t="shared" si="2"/>
        <v>68403.919697284437</v>
      </c>
      <c r="K57" s="17">
        <f t="shared" si="3"/>
        <v>50060.067812311638</v>
      </c>
      <c r="L57" s="61">
        <f t="shared" si="4"/>
        <v>0.2704801117602651</v>
      </c>
      <c r="M57" s="61">
        <f t="shared" si="5"/>
        <v>0.25156427733273623</v>
      </c>
    </row>
    <row r="58" spans="1:13">
      <c r="A58" s="17">
        <f>'[3]TC4(1980)'!$A66</f>
        <v>56</v>
      </c>
      <c r="B58" s="17">
        <f>'[3]TC4(1980)'!$B66</f>
        <v>1381420</v>
      </c>
      <c r="C58" s="17">
        <f>'[3]TC4(1980)'!$C66</f>
        <v>14471</v>
      </c>
      <c r="D58" s="19">
        <f>'[3]TC4(1980)'!$E66</f>
        <v>0.29521111187893029</v>
      </c>
      <c r="E58" s="17">
        <f t="shared" si="0"/>
        <v>10199</v>
      </c>
      <c r="F58" s="17">
        <f>'[3]TC8(2018)'!$B66</f>
        <v>2166343</v>
      </c>
      <c r="G58" s="17">
        <f>'[3]TC8(2018)'!$C66</f>
        <v>55040</v>
      </c>
      <c r="H58" s="19">
        <f>'[3]TC8(2018)'!$E66</f>
        <v>0.25719475746154785</v>
      </c>
      <c r="I58" s="17">
        <f t="shared" si="1"/>
        <v>40884.000549316406</v>
      </c>
      <c r="J58" s="17">
        <f t="shared" si="2"/>
        <v>69562.411942333318</v>
      </c>
      <c r="K58" s="17">
        <f t="shared" si="3"/>
        <v>50979.793471569275</v>
      </c>
      <c r="L58" s="61">
        <f t="shared" si="4"/>
        <v>0.26385196116157927</v>
      </c>
      <c r="M58" s="61">
        <f t="shared" si="5"/>
        <v>0.24693750089536359</v>
      </c>
    </row>
    <row r="59" spans="1:13">
      <c r="A59" s="17">
        <f>'[3]TC4(1980)'!$A67</f>
        <v>57</v>
      </c>
      <c r="B59" s="17">
        <f>'[3]TC4(1980)'!$B67</f>
        <v>1381137</v>
      </c>
      <c r="C59" s="17">
        <f>'[3]TC4(1980)'!$C67</f>
        <v>14708</v>
      </c>
      <c r="D59" s="19">
        <f>'[3]TC4(1980)'!$E67</f>
        <v>0.30310035354908893</v>
      </c>
      <c r="E59" s="17">
        <f t="shared" si="0"/>
        <v>10250</v>
      </c>
      <c r="F59" s="17">
        <f>'[3]TC8(2018)'!$B67</f>
        <v>2166952</v>
      </c>
      <c r="G59" s="17">
        <f>'[3]TC8(2018)'!$C67</f>
        <v>56366</v>
      </c>
      <c r="H59" s="19">
        <f>'[3]TC8(2018)'!$E67</f>
        <v>0.26033425331115723</v>
      </c>
      <c r="I59" s="17">
        <f t="shared" si="1"/>
        <v>41691.999477863312</v>
      </c>
      <c r="J59" s="17">
        <f t="shared" si="2"/>
        <v>70701.676100327444</v>
      </c>
      <c r="K59" s="17">
        <f t="shared" si="3"/>
        <v>51234.717431472214</v>
      </c>
      <c r="L59" s="61">
        <f t="shared" si="4"/>
        <v>0.25433197495524684</v>
      </c>
      <c r="M59" s="61">
        <f t="shared" si="5"/>
        <v>0.22888607102366687</v>
      </c>
    </row>
    <row r="60" spans="1:13">
      <c r="A60" s="17">
        <f>'[3]TC4(1980)'!$A68</f>
        <v>58</v>
      </c>
      <c r="B60" s="17">
        <f>'[3]TC4(1980)'!$B68</f>
        <v>1381727</v>
      </c>
      <c r="C60" s="17">
        <f>'[3]TC4(1980)'!$C68</f>
        <v>14952</v>
      </c>
      <c r="D60" s="19">
        <f>'[3]TC4(1980)'!$E68</f>
        <v>0.30236757624398075</v>
      </c>
      <c r="E60" s="17">
        <f t="shared" si="0"/>
        <v>10430.999999999998</v>
      </c>
      <c r="F60" s="17">
        <f>'[3]TC8(2018)'!$B68</f>
        <v>2167649</v>
      </c>
      <c r="G60" s="17">
        <f>'[3]TC8(2018)'!$C68</f>
        <v>57585</v>
      </c>
      <c r="H60" s="19">
        <f>'[3]TC8(2018)'!$E68</f>
        <v>0.2578970193862915</v>
      </c>
      <c r="I60" s="17">
        <f t="shared" si="1"/>
        <v>42734.000138640404</v>
      </c>
      <c r="J60" s="17">
        <f t="shared" si="2"/>
        <v>71874.58941066738</v>
      </c>
      <c r="K60" s="17">
        <f t="shared" si="3"/>
        <v>52139.447563676738</v>
      </c>
      <c r="L60" s="61">
        <f t="shared" si="4"/>
        <v>0.24814777130619747</v>
      </c>
      <c r="M60" s="61">
        <f t="shared" si="5"/>
        <v>0.2200928392971071</v>
      </c>
    </row>
    <row r="61" spans="1:13">
      <c r="A61" s="17">
        <f>'[3]TC4(1980)'!$A69</f>
        <v>59</v>
      </c>
      <c r="B61" s="17">
        <f>'[3]TC4(1980)'!$B69</f>
        <v>1380279</v>
      </c>
      <c r="C61" s="17">
        <f>'[3]TC4(1980)'!$C69</f>
        <v>15198</v>
      </c>
      <c r="D61" s="19">
        <f>'[3]TC4(1980)'!$E69</f>
        <v>0.30076325832346362</v>
      </c>
      <c r="E61" s="17">
        <f t="shared" si="0"/>
        <v>10627</v>
      </c>
      <c r="F61" s="17">
        <f>'[3]TC8(2018)'!$B69</f>
        <v>2166457</v>
      </c>
      <c r="G61" s="17">
        <f>'[3]TC8(2018)'!$C69</f>
        <v>59038</v>
      </c>
      <c r="H61" s="19">
        <f>'[3]TC8(2018)'!$E69</f>
        <v>0.25964632630348206</v>
      </c>
      <c r="I61" s="17">
        <f t="shared" si="1"/>
        <v>43709.000187695026</v>
      </c>
      <c r="J61" s="17">
        <f t="shared" si="2"/>
        <v>73057.116764534701</v>
      </c>
      <c r="K61" s="17">
        <f t="shared" si="3"/>
        <v>53119.155331146852</v>
      </c>
      <c r="L61" s="61">
        <f t="shared" si="4"/>
        <v>0.23745920872208925</v>
      </c>
      <c r="M61" s="61">
        <f t="shared" si="5"/>
        <v>0.21529101793778782</v>
      </c>
    </row>
    <row r="62" spans="1:13">
      <c r="A62" s="17">
        <f>'[3]TC4(1980)'!$A70</f>
        <v>60</v>
      </c>
      <c r="B62" s="17">
        <f>'[3]TC4(1980)'!$B70</f>
        <v>1382271</v>
      </c>
      <c r="C62" s="17">
        <f>'[3]TC4(1980)'!$C70</f>
        <v>15426</v>
      </c>
      <c r="D62" s="19">
        <f>'[3]TC4(1980)'!$E70</f>
        <v>0.30066122131466355</v>
      </c>
      <c r="E62" s="17">
        <f t="shared" si="0"/>
        <v>10788</v>
      </c>
      <c r="F62" s="17">
        <f>'[3]TC8(2018)'!$B70</f>
        <v>2166784</v>
      </c>
      <c r="G62" s="17">
        <f>'[3]TC8(2018)'!$C70</f>
        <v>60241</v>
      </c>
      <c r="H62" s="19">
        <f>'[3]TC8(2018)'!$E70</f>
        <v>0.25998905301094055</v>
      </c>
      <c r="I62" s="17">
        <f t="shared" si="1"/>
        <v>44578.99945756793</v>
      </c>
      <c r="J62" s="17">
        <f t="shared" si="2"/>
        <v>74153.117726655633</v>
      </c>
      <c r="K62" s="17">
        <f t="shared" si="3"/>
        <v>53923.915282997295</v>
      </c>
      <c r="L62" s="61">
        <f t="shared" si="4"/>
        <v>0.23094101569787417</v>
      </c>
      <c r="M62" s="61">
        <f t="shared" si="5"/>
        <v>0.20962596601846628</v>
      </c>
    </row>
    <row r="63" spans="1:13">
      <c r="A63" s="17">
        <f>'[3]TC4(1980)'!$A71</f>
        <v>61</v>
      </c>
      <c r="B63" s="17">
        <f>'[3]TC4(1980)'!$B71</f>
        <v>1381410</v>
      </c>
      <c r="C63" s="17">
        <f>'[3]TC4(1980)'!$C71</f>
        <v>15662</v>
      </c>
      <c r="D63" s="19">
        <f>'[3]TC4(1980)'!$E71</f>
        <v>0.3020687013152854</v>
      </c>
      <c r="E63" s="17">
        <f t="shared" si="0"/>
        <v>10931</v>
      </c>
      <c r="F63" s="17">
        <f>'[3]TC8(2018)'!$B71</f>
        <v>2167584</v>
      </c>
      <c r="G63" s="17">
        <f>'[3]TC8(2018)'!$C71</f>
        <v>61596</v>
      </c>
      <c r="H63" s="19">
        <f>'[3]TC8(2018)'!$E71</f>
        <v>0.25983831286430359</v>
      </c>
      <c r="I63" s="17">
        <f t="shared" si="1"/>
        <v>45590.999280810356</v>
      </c>
      <c r="J63" s="17">
        <f t="shared" si="2"/>
        <v>75287.574862886075</v>
      </c>
      <c r="K63" s="17">
        <f t="shared" si="3"/>
        <v>54638.702072529057</v>
      </c>
      <c r="L63" s="61">
        <f t="shared" si="4"/>
        <v>0.22228025947928565</v>
      </c>
      <c r="M63" s="61">
        <f t="shared" si="5"/>
        <v>0.19845370653077476</v>
      </c>
    </row>
    <row r="64" spans="1:13">
      <c r="A64" s="17">
        <f>'[3]TC4(1980)'!$A72</f>
        <v>62</v>
      </c>
      <c r="B64" s="17">
        <f>'[3]TC4(1980)'!$B72</f>
        <v>1381274</v>
      </c>
      <c r="C64" s="17">
        <f>'[3]TC4(1980)'!$C72</f>
        <v>15910</v>
      </c>
      <c r="D64" s="19">
        <f>'[3]TC4(1980)'!$E72</f>
        <v>0.30395977372721561</v>
      </c>
      <c r="E64" s="17">
        <f t="shared" si="0"/>
        <v>11074</v>
      </c>
      <c r="F64" s="17">
        <f>'[3]TC8(2018)'!$B72</f>
        <v>2166449</v>
      </c>
      <c r="G64" s="17">
        <f>'[3]TC8(2018)'!$C72</f>
        <v>62975</v>
      </c>
      <c r="H64" s="19">
        <f>'[3]TC8(2018)'!$E72</f>
        <v>0.25506946444511414</v>
      </c>
      <c r="I64" s="17">
        <f t="shared" si="1"/>
        <v>46912.000476568937</v>
      </c>
      <c r="J64" s="17">
        <f t="shared" si="2"/>
        <v>76479.71626028078</v>
      </c>
      <c r="K64" s="17">
        <f t="shared" si="3"/>
        <v>55353.488862060811</v>
      </c>
      <c r="L64" s="61">
        <f t="shared" si="4"/>
        <v>0.21444567304931761</v>
      </c>
      <c r="M64" s="61">
        <f t="shared" si="5"/>
        <v>0.17994304868128852</v>
      </c>
    </row>
    <row r="65" spans="1:13">
      <c r="A65" s="17">
        <f>'[3]TC4(1980)'!$A73</f>
        <v>63</v>
      </c>
      <c r="B65" s="17">
        <f>'[3]TC4(1980)'!$B73</f>
        <v>1381598</v>
      </c>
      <c r="C65" s="17">
        <f>'[3]TC4(1980)'!$C73</f>
        <v>16186</v>
      </c>
      <c r="D65" s="19">
        <f>'[3]TC4(1980)'!$E73</f>
        <v>0.30192759174595329</v>
      </c>
      <c r="E65" s="17">
        <f t="shared" si="0"/>
        <v>11299</v>
      </c>
      <c r="F65" s="17">
        <f>'[3]TC8(2018)'!$B73</f>
        <v>2167291</v>
      </c>
      <c r="G65" s="17">
        <f>'[3]TC8(2018)'!$C73</f>
        <v>64451</v>
      </c>
      <c r="H65" s="19">
        <f>'[3]TC8(2018)'!$E73</f>
        <v>0.25963911414146423</v>
      </c>
      <c r="I65" s="17">
        <f t="shared" si="1"/>
        <v>47716.999454468489</v>
      </c>
      <c r="J65" s="17">
        <f t="shared" si="2"/>
        <v>77806.45426705874</v>
      </c>
      <c r="K65" s="17">
        <f t="shared" si="3"/>
        <v>56478.15339104434</v>
      </c>
      <c r="L65" s="61">
        <f t="shared" si="4"/>
        <v>0.20721872844577649</v>
      </c>
      <c r="M65" s="61">
        <f t="shared" si="5"/>
        <v>0.18360655608565102</v>
      </c>
    </row>
    <row r="66" spans="1:13">
      <c r="A66" s="17">
        <f>'[3]TC4(1980)'!$A74</f>
        <v>64</v>
      </c>
      <c r="B66" s="17">
        <f>'[3]TC4(1980)'!$B74</f>
        <v>1379988</v>
      </c>
      <c r="C66" s="17">
        <f>'[3]TC4(1980)'!$C74</f>
        <v>16475</v>
      </c>
      <c r="D66" s="19">
        <f>'[3]TC4(1980)'!$E74</f>
        <v>0.29572078907435506</v>
      </c>
      <c r="E66" s="17">
        <f t="shared" si="0"/>
        <v>11603</v>
      </c>
      <c r="F66" s="17">
        <f>'[3]TC8(2018)'!$B74</f>
        <v>2165690</v>
      </c>
      <c r="G66" s="17">
        <f>'[3]TC8(2018)'!$C74</f>
        <v>66080</v>
      </c>
      <c r="H66" s="19">
        <f>'[3]TC8(2018)'!$E74</f>
        <v>0.26215192675590515</v>
      </c>
      <c r="I66" s="17">
        <f t="shared" si="1"/>
        <v>48757.000679969788</v>
      </c>
      <c r="J66" s="17">
        <f t="shared" si="2"/>
        <v>79195.683556764649</v>
      </c>
      <c r="K66" s="17">
        <f t="shared" si="3"/>
        <v>57997.700132426544</v>
      </c>
      <c r="L66" s="61">
        <f t="shared" si="4"/>
        <v>0.19848189401883554</v>
      </c>
      <c r="M66" s="61">
        <f t="shared" si="5"/>
        <v>0.18952559270638214</v>
      </c>
    </row>
    <row r="67" spans="1:13">
      <c r="A67" s="17">
        <f>'[3]TC4(1980)'!$A75</f>
        <v>65</v>
      </c>
      <c r="B67" s="17">
        <f>'[3]TC4(1980)'!$B75</f>
        <v>1381477</v>
      </c>
      <c r="C67" s="17">
        <f>'[3]TC4(1980)'!$C75</f>
        <v>16769</v>
      </c>
      <c r="D67" s="19">
        <f>'[3]TC4(1980)'!$E75</f>
        <v>0.29942155167272944</v>
      </c>
      <c r="E67" s="17">
        <f t="shared" ref="E67:E130" si="6">C67*(1-D67)</f>
        <v>11748</v>
      </c>
      <c r="F67" s="17">
        <f>'[3]TC8(2018)'!$B75</f>
        <v>2168164</v>
      </c>
      <c r="G67" s="17">
        <f>'[3]TC8(2018)'!$C75</f>
        <v>67498</v>
      </c>
      <c r="H67" s="19">
        <f>'[3]TC8(2018)'!$E75</f>
        <v>0.26039290428161621</v>
      </c>
      <c r="I67" s="17">
        <f t="shared" ref="I67:I130" si="7">G67*(1-H67)</f>
        <v>49921.999746799469</v>
      </c>
      <c r="J67" s="17">
        <f t="shared" ref="J67:J130" si="8">C67*$G$147/$C$147</f>
        <v>80608.947955289026</v>
      </c>
      <c r="K67" s="17">
        <f t="shared" ref="K67:K130" si="9">E67*$I$147/$E$147</f>
        <v>58722.483939993712</v>
      </c>
      <c r="L67" s="61">
        <f t="shared" ref="L67:L130" si="10">J67/G67-1</f>
        <v>0.19424202132343216</v>
      </c>
      <c r="M67" s="61">
        <f t="shared" ref="M67:M130" si="11">K67/I67-1</f>
        <v>0.1762846888712315</v>
      </c>
    </row>
    <row r="68" spans="1:13">
      <c r="A68" s="17">
        <f>'[3]TC4(1980)'!$A76</f>
        <v>66</v>
      </c>
      <c r="B68" s="17">
        <f>'[3]TC4(1980)'!$B76</f>
        <v>1381059</v>
      </c>
      <c r="C68" s="17">
        <f>'[3]TC4(1980)'!$C76</f>
        <v>17067</v>
      </c>
      <c r="D68" s="19">
        <f>'[3]TC4(1980)'!$E76</f>
        <v>0.30151754848538115</v>
      </c>
      <c r="E68" s="17">
        <f t="shared" si="6"/>
        <v>11921</v>
      </c>
      <c r="F68" s="17">
        <f>'[3]TC8(2018)'!$B76</f>
        <v>2167176</v>
      </c>
      <c r="G68" s="17">
        <f>'[3]TC8(2018)'!$C76</f>
        <v>69068</v>
      </c>
      <c r="H68" s="19">
        <f>'[3]TC8(2018)'!$E76</f>
        <v>0.26284241676330566</v>
      </c>
      <c r="I68" s="17">
        <f t="shared" si="7"/>
        <v>50913.999958992004</v>
      </c>
      <c r="J68" s="17">
        <f t="shared" si="8"/>
        <v>82041.440440868129</v>
      </c>
      <c r="K68" s="17">
        <f t="shared" si="9"/>
        <v>59587.226000056617</v>
      </c>
      <c r="L68" s="61">
        <f t="shared" si="10"/>
        <v>0.18783576244958788</v>
      </c>
      <c r="M68" s="61">
        <f t="shared" si="11"/>
        <v>0.17035051357289444</v>
      </c>
    </row>
    <row r="69" spans="1:13">
      <c r="A69" s="17">
        <f>'[3]TC4(1980)'!$A77</f>
        <v>67</v>
      </c>
      <c r="B69" s="17">
        <f>'[3]TC4(1980)'!$B77</f>
        <v>1382994</v>
      </c>
      <c r="C69" s="17">
        <f>'[3]TC4(1980)'!$C77</f>
        <v>17351</v>
      </c>
      <c r="D69" s="19">
        <f>'[3]TC4(1980)'!$E77</f>
        <v>0.30707163852227537</v>
      </c>
      <c r="E69" s="17">
        <f t="shared" si="6"/>
        <v>12023</v>
      </c>
      <c r="F69" s="17">
        <f>'[3]TC8(2018)'!$B77</f>
        <v>2165735</v>
      </c>
      <c r="G69" s="17">
        <f>'[3]TC8(2018)'!$C77</f>
        <v>70641</v>
      </c>
      <c r="H69" s="19">
        <f>'[3]TC8(2018)'!$E77</f>
        <v>0.26382696628570557</v>
      </c>
      <c r="I69" s="17">
        <f t="shared" si="7"/>
        <v>52003.999274611473</v>
      </c>
      <c r="J69" s="17">
        <f t="shared" si="8"/>
        <v>83406.634621755598</v>
      </c>
      <c r="K69" s="17">
        <f t="shared" si="9"/>
        <v>60097.073919862487</v>
      </c>
      <c r="L69" s="61">
        <f t="shared" si="10"/>
        <v>0.18071140869686997</v>
      </c>
      <c r="M69" s="61">
        <f t="shared" si="11"/>
        <v>0.15562408195790578</v>
      </c>
    </row>
    <row r="70" spans="1:13">
      <c r="A70" s="17">
        <f>'[3]TC4(1980)'!$A78</f>
        <v>68</v>
      </c>
      <c r="B70" s="17">
        <f>'[3]TC4(1980)'!$B78</f>
        <v>1381553</v>
      </c>
      <c r="C70" s="17">
        <f>'[3]TC4(1980)'!$C78</f>
        <v>17652</v>
      </c>
      <c r="D70" s="19">
        <f>'[3]TC4(1980)'!$E78</f>
        <v>0.30846363018354861</v>
      </c>
      <c r="E70" s="17">
        <f t="shared" si="6"/>
        <v>12207</v>
      </c>
      <c r="F70" s="17">
        <f>'[3]TC8(2018)'!$B78</f>
        <v>2167484</v>
      </c>
      <c r="G70" s="17">
        <f>'[3]TC8(2018)'!$C78</f>
        <v>72213</v>
      </c>
      <c r="H70" s="19">
        <f>'[3]TC8(2018)'!$E78</f>
        <v>0.26607397198677063</v>
      </c>
      <c r="I70" s="17">
        <f t="shared" si="7"/>
        <v>52999.000260919333</v>
      </c>
      <c r="J70" s="17">
        <f t="shared" si="8"/>
        <v>84853.548172625771</v>
      </c>
      <c r="K70" s="17">
        <f t="shared" si="9"/>
        <v>61016.799579120125</v>
      </c>
      <c r="L70" s="61">
        <f t="shared" si="10"/>
        <v>0.17504532663960459</v>
      </c>
      <c r="M70" s="61">
        <f t="shared" si="11"/>
        <v>0.15128208605310234</v>
      </c>
    </row>
    <row r="71" spans="1:13">
      <c r="A71" s="17">
        <f>'[3]TC4(1980)'!$A79</f>
        <v>69</v>
      </c>
      <c r="B71" s="17">
        <f>'[3]TC4(1980)'!$B79</f>
        <v>1380473</v>
      </c>
      <c r="C71" s="17">
        <f>'[3]TC4(1980)'!$C79</f>
        <v>17959</v>
      </c>
      <c r="D71" s="19">
        <f>'[3]TC4(1980)'!$E79</f>
        <v>0.30714405033687847</v>
      </c>
      <c r="E71" s="17">
        <f t="shared" si="6"/>
        <v>12442.999999999998</v>
      </c>
      <c r="F71" s="17">
        <f>'[3]TC8(2018)'!$B79</f>
        <v>2167505</v>
      </c>
      <c r="G71" s="17">
        <f>'[3]TC8(2018)'!$C79</f>
        <v>73838</v>
      </c>
      <c r="H71" s="19">
        <f>'[3]TC8(2018)'!$E79</f>
        <v>0.2733822762966156</v>
      </c>
      <c r="I71" s="17">
        <f t="shared" si="7"/>
        <v>53651.999482810497</v>
      </c>
      <c r="J71" s="17">
        <f t="shared" si="8"/>
        <v>86329.303854078098</v>
      </c>
      <c r="K71" s="17">
        <f t="shared" si="9"/>
        <v>62196.447707298408</v>
      </c>
      <c r="L71" s="61">
        <f t="shared" si="10"/>
        <v>0.16917175240496896</v>
      </c>
      <c r="M71" s="61">
        <f t="shared" si="11"/>
        <v>0.15925684609807433</v>
      </c>
    </row>
    <row r="72" spans="1:13">
      <c r="A72" s="17">
        <f>'[3]TC4(1980)'!$A80</f>
        <v>70</v>
      </c>
      <c r="B72" s="17">
        <f>'[3]TC4(1980)'!$B80</f>
        <v>1382179</v>
      </c>
      <c r="C72" s="17">
        <f>'[3]TC4(1980)'!$C80</f>
        <v>18267</v>
      </c>
      <c r="D72" s="19">
        <f>'[3]TC4(1980)'!$E80</f>
        <v>0.30919143811244321</v>
      </c>
      <c r="E72" s="17">
        <f t="shared" si="6"/>
        <v>12619</v>
      </c>
      <c r="F72" s="17">
        <f>'[3]TC8(2018)'!$B80</f>
        <v>2166917</v>
      </c>
      <c r="G72" s="17">
        <f>'[3]TC8(2018)'!$C80</f>
        <v>75604</v>
      </c>
      <c r="H72" s="19">
        <f>'[3]TC8(2018)'!$E80</f>
        <v>0.27096450328826904</v>
      </c>
      <c r="I72" s="17">
        <f t="shared" si="7"/>
        <v>55117.999693393707</v>
      </c>
      <c r="J72" s="17">
        <f t="shared" si="8"/>
        <v>87809.866557294081</v>
      </c>
      <c r="K72" s="17">
        <f t="shared" si="9"/>
        <v>63076.185294414427</v>
      </c>
      <c r="L72" s="61">
        <f t="shared" si="10"/>
        <v>0.16144471929122894</v>
      </c>
      <c r="M72" s="61">
        <f t="shared" si="11"/>
        <v>0.14438451404785946</v>
      </c>
    </row>
    <row r="73" spans="1:13">
      <c r="A73" s="17">
        <f>'[3]TC4(1980)'!$A81</f>
        <v>71</v>
      </c>
      <c r="B73" s="17">
        <f>'[3]TC4(1980)'!$B81</f>
        <v>1381430</v>
      </c>
      <c r="C73" s="17">
        <f>'[3]TC4(1980)'!$C81</f>
        <v>18571</v>
      </c>
      <c r="D73" s="19">
        <f>'[3]TC4(1980)'!$E81</f>
        <v>0.30757632868450813</v>
      </c>
      <c r="E73" s="17">
        <f t="shared" si="6"/>
        <v>12859</v>
      </c>
      <c r="F73" s="17">
        <f>'[3]TC8(2018)'!$B81</f>
        <v>2166565</v>
      </c>
      <c r="G73" s="17">
        <f>'[3]TC8(2018)'!$C81</f>
        <v>77234</v>
      </c>
      <c r="H73" s="19">
        <f>'[3]TC8(2018)'!$E81</f>
        <v>0.27289795875549316</v>
      </c>
      <c r="I73" s="17">
        <f t="shared" si="7"/>
        <v>56156.999053478241</v>
      </c>
      <c r="J73" s="17">
        <f t="shared" si="8"/>
        <v>89271.201173455323</v>
      </c>
      <c r="K73" s="17">
        <f t="shared" si="9"/>
        <v>64275.827458663531</v>
      </c>
      <c r="L73" s="61">
        <f t="shared" si="10"/>
        <v>0.1558536547822893</v>
      </c>
      <c r="M73" s="61">
        <f t="shared" si="11"/>
        <v>0.14457375824968377</v>
      </c>
    </row>
    <row r="74" spans="1:13">
      <c r="A74" s="17">
        <f>'[3]TC4(1980)'!$A82</f>
        <v>72</v>
      </c>
      <c r="B74" s="17">
        <f>'[3]TC4(1980)'!$B82</f>
        <v>1381278</v>
      </c>
      <c r="C74" s="17">
        <f>'[3]TC4(1980)'!$C82</f>
        <v>18905</v>
      </c>
      <c r="D74" s="19">
        <f>'[3]TC4(1980)'!$E82</f>
        <v>0.30833112933086487</v>
      </c>
      <c r="E74" s="17">
        <f t="shared" si="6"/>
        <v>13076</v>
      </c>
      <c r="F74" s="17">
        <f>'[3]TC8(2018)'!$B82</f>
        <v>2166372</v>
      </c>
      <c r="G74" s="17">
        <f>'[3]TC8(2018)'!$C82</f>
        <v>79098</v>
      </c>
      <c r="H74" s="19">
        <f>'[3]TC8(2018)'!$E82</f>
        <v>0.27027231454849243</v>
      </c>
      <c r="I74" s="17">
        <f t="shared" si="7"/>
        <v>57720.000463843346</v>
      </c>
      <c r="J74" s="17">
        <f t="shared" si="8"/>
        <v>90876.746442527219</v>
      </c>
      <c r="K74" s="17">
        <f t="shared" si="9"/>
        <v>65360.503915505433</v>
      </c>
      <c r="L74" s="61">
        <f t="shared" si="10"/>
        <v>0.14891332830826598</v>
      </c>
      <c r="M74" s="61">
        <f t="shared" si="11"/>
        <v>0.13237185360814774</v>
      </c>
    </row>
    <row r="75" spans="1:13">
      <c r="A75" s="17">
        <f>'[3]TC4(1980)'!$A83</f>
        <v>73</v>
      </c>
      <c r="B75" s="17">
        <f>'[3]TC4(1980)'!$B83</f>
        <v>1380701</v>
      </c>
      <c r="C75" s="17">
        <f>'[3]TC4(1980)'!$C83</f>
        <v>19266</v>
      </c>
      <c r="D75" s="19">
        <f>'[3]TC4(1980)'!$E83</f>
        <v>0.31262327416173569</v>
      </c>
      <c r="E75" s="17">
        <f t="shared" si="6"/>
        <v>13243.000000000002</v>
      </c>
      <c r="F75" s="17">
        <f>'[3]TC8(2018)'!$B83</f>
        <v>2167892</v>
      </c>
      <c r="G75" s="17">
        <f>'[3]TC8(2018)'!$C83</f>
        <v>81018</v>
      </c>
      <c r="H75" s="19">
        <f>'[3]TC8(2018)'!$E83</f>
        <v>0.27277889847755432</v>
      </c>
      <c r="I75" s="17">
        <f t="shared" si="7"/>
        <v>58917.999203145504</v>
      </c>
      <c r="J75" s="17">
        <f t="shared" si="8"/>
        <v>92612.081299218684</v>
      </c>
      <c r="K75" s="17">
        <f t="shared" si="9"/>
        <v>66195.25492146211</v>
      </c>
      <c r="L75" s="61">
        <f t="shared" si="10"/>
        <v>0.14310500505096013</v>
      </c>
      <c r="M75" s="61">
        <f t="shared" si="11"/>
        <v>0.12351498382056558</v>
      </c>
    </row>
    <row r="76" spans="1:13">
      <c r="A76" s="17">
        <f>'[3]TC4(1980)'!$A84</f>
        <v>74</v>
      </c>
      <c r="B76" s="17">
        <f>'[3]TC4(1980)'!$B84</f>
        <v>1382270</v>
      </c>
      <c r="C76" s="17">
        <f>'[3]TC4(1980)'!$C84</f>
        <v>19623</v>
      </c>
      <c r="D76" s="19">
        <f>'[3]TC4(1980)'!$E84</f>
        <v>0.3073434235336085</v>
      </c>
      <c r="E76" s="17">
        <f t="shared" si="6"/>
        <v>13592</v>
      </c>
      <c r="F76" s="17">
        <f>'[3]TC8(2018)'!$B84</f>
        <v>2166650</v>
      </c>
      <c r="G76" s="17">
        <f>'[3]TC8(2018)'!$C84</f>
        <v>83062</v>
      </c>
      <c r="H76" s="19">
        <f>'[3]TC8(2018)'!$E84</f>
        <v>0.27632370591163635</v>
      </c>
      <c r="I76" s="17">
        <f t="shared" si="7"/>
        <v>60110.000339567661</v>
      </c>
      <c r="J76" s="17">
        <f t="shared" si="8"/>
        <v>94328.188068855423</v>
      </c>
      <c r="K76" s="17">
        <f t="shared" si="9"/>
        <v>67939.734568641012</v>
      </c>
      <c r="L76" s="61">
        <f t="shared" si="10"/>
        <v>0.13563588727523324</v>
      </c>
      <c r="M76" s="61">
        <f t="shared" si="11"/>
        <v>0.13025676567696509</v>
      </c>
    </row>
    <row r="77" spans="1:13">
      <c r="A77" s="17">
        <f>'[3]TC4(1980)'!$A85</f>
        <v>75</v>
      </c>
      <c r="B77" s="17">
        <f>'[3]TC4(1980)'!$B85</f>
        <v>1380568</v>
      </c>
      <c r="C77" s="17">
        <f>'[3]TC4(1980)'!$C85</f>
        <v>20006</v>
      </c>
      <c r="D77" s="19">
        <f>'[3]TC4(1980)'!$E85</f>
        <v>0.30730780765770271</v>
      </c>
      <c r="E77" s="17">
        <f t="shared" si="6"/>
        <v>13858</v>
      </c>
      <c r="F77" s="17">
        <f>'[3]TC8(2018)'!$B85</f>
        <v>2166154</v>
      </c>
      <c r="G77" s="17">
        <f>'[3]TC8(2018)'!$C85</f>
        <v>85381</v>
      </c>
      <c r="H77" s="19">
        <f>'[3]TC8(2018)'!$E85</f>
        <v>0.2746395468711853</v>
      </c>
      <c r="I77" s="17">
        <f t="shared" si="7"/>
        <v>61932.000848591328</v>
      </c>
      <c r="J77" s="17">
        <f t="shared" si="8"/>
        <v>96169.277404348017</v>
      </c>
      <c r="K77" s="17">
        <f t="shared" si="9"/>
        <v>69269.337967350439</v>
      </c>
      <c r="L77" s="61">
        <f t="shared" si="10"/>
        <v>0.12635454497309717</v>
      </c>
      <c r="M77" s="61">
        <f t="shared" si="11"/>
        <v>0.11847408477399446</v>
      </c>
    </row>
    <row r="78" spans="1:13">
      <c r="A78" s="17">
        <f>'[3]TC4(1980)'!$A86</f>
        <v>76</v>
      </c>
      <c r="B78" s="17">
        <f>'[3]TC4(1980)'!$B86</f>
        <v>1381647</v>
      </c>
      <c r="C78" s="17">
        <f>'[3]TC4(1980)'!$C86</f>
        <v>20407</v>
      </c>
      <c r="D78" s="19">
        <f>'[3]TC4(1980)'!$E86</f>
        <v>0.3112657421473024</v>
      </c>
      <c r="E78" s="17">
        <f t="shared" si="6"/>
        <v>14055</v>
      </c>
      <c r="F78" s="17">
        <f>'[3]TC8(2018)'!$B86</f>
        <v>2167159</v>
      </c>
      <c r="G78" s="17">
        <f>'[3]TC8(2018)'!$C86</f>
        <v>87614</v>
      </c>
      <c r="H78" s="19">
        <f>'[3]TC8(2018)'!$E86</f>
        <v>0.28006938099861145</v>
      </c>
      <c r="I78" s="17">
        <f t="shared" si="7"/>
        <v>63076.001253187656</v>
      </c>
      <c r="J78" s="17">
        <f t="shared" si="8"/>
        <v>98096.893131587043</v>
      </c>
      <c r="K78" s="17">
        <f t="shared" si="9"/>
        <v>70254.044243838245</v>
      </c>
      <c r="L78" s="61">
        <f t="shared" si="10"/>
        <v>0.11964860788900222</v>
      </c>
      <c r="M78" s="61">
        <f t="shared" si="11"/>
        <v>0.11379990563824527</v>
      </c>
    </row>
    <row r="79" spans="1:13">
      <c r="A79" s="17">
        <f>'[3]TC4(1980)'!$A87</f>
        <v>77</v>
      </c>
      <c r="B79" s="17">
        <f>'[3]TC4(1980)'!$B87</f>
        <v>1381578</v>
      </c>
      <c r="C79" s="17">
        <f>'[3]TC4(1980)'!$C87</f>
        <v>20806</v>
      </c>
      <c r="D79" s="19">
        <f>'[3]TC4(1980)'!$E87</f>
        <v>0.31043929635682016</v>
      </c>
      <c r="E79" s="17">
        <f t="shared" si="6"/>
        <v>14347</v>
      </c>
      <c r="F79" s="17">
        <f>'[3]TC8(2018)'!$B87</f>
        <v>2166786</v>
      </c>
      <c r="G79" s="17">
        <f>'[3]TC8(2018)'!$C87</f>
        <v>90122</v>
      </c>
      <c r="H79" s="19">
        <f>'[3]TC8(2018)'!$E87</f>
        <v>0.2824171781539917</v>
      </c>
      <c r="I79" s="17">
        <f t="shared" si="7"/>
        <v>64669.99907040596</v>
      </c>
      <c r="J79" s="17">
        <f t="shared" si="8"/>
        <v>100014.89481529867</v>
      </c>
      <c r="K79" s="17">
        <f t="shared" si="9"/>
        <v>71713.60887700798</v>
      </c>
      <c r="L79" s="61">
        <f t="shared" si="10"/>
        <v>0.10977225111846911</v>
      </c>
      <c r="M79" s="61">
        <f t="shared" si="11"/>
        <v>0.10891618846219053</v>
      </c>
    </row>
    <row r="80" spans="1:13">
      <c r="A80" s="17">
        <f>'[3]TC4(1980)'!$A88</f>
        <v>78</v>
      </c>
      <c r="B80" s="17">
        <f>'[3]TC4(1980)'!$B88</f>
        <v>1381258</v>
      </c>
      <c r="C80" s="17">
        <f>'[3]TC4(1980)'!$C88</f>
        <v>21260</v>
      </c>
      <c r="D80" s="19">
        <f>'[3]TC4(1980)'!$E88</f>
        <v>0.31340545625587957</v>
      </c>
      <c r="E80" s="17">
        <f t="shared" si="6"/>
        <v>14597</v>
      </c>
      <c r="F80" s="17">
        <f>'[3]TC8(2018)'!$B88</f>
        <v>2166714</v>
      </c>
      <c r="G80" s="17">
        <f>'[3]TC8(2018)'!$C88</f>
        <v>92761</v>
      </c>
      <c r="H80" s="19">
        <f>'[3]TC8(2018)'!$E88</f>
        <v>0.28578820824623108</v>
      </c>
      <c r="I80" s="17">
        <f t="shared" si="7"/>
        <v>66251.000014871359</v>
      </c>
      <c r="J80" s="17">
        <f t="shared" si="8"/>
        <v>102197.28269601315</v>
      </c>
      <c r="K80" s="17">
        <f t="shared" si="9"/>
        <v>72963.23613143414</v>
      </c>
      <c r="L80" s="61">
        <f t="shared" si="10"/>
        <v>0.10172683235425617</v>
      </c>
      <c r="M80" s="61">
        <f t="shared" si="11"/>
        <v>0.10131524226134081</v>
      </c>
    </row>
    <row r="81" spans="1:13">
      <c r="A81" s="17">
        <f>'[3]TC4(1980)'!$A89</f>
        <v>79</v>
      </c>
      <c r="B81" s="17">
        <f>'[3]TC4(1980)'!$B89</f>
        <v>1381842</v>
      </c>
      <c r="C81" s="17">
        <f>'[3]TC4(1980)'!$C89</f>
        <v>21700</v>
      </c>
      <c r="D81" s="19">
        <f>'[3]TC4(1980)'!$E89</f>
        <v>0.31930875576036866</v>
      </c>
      <c r="E81" s="17">
        <f t="shared" si="6"/>
        <v>14771</v>
      </c>
      <c r="F81" s="17">
        <f>'[3]TC8(2018)'!$B89</f>
        <v>2167743</v>
      </c>
      <c r="G81" s="17">
        <f>'[3]TC8(2018)'!$C89</f>
        <v>95408</v>
      </c>
      <c r="H81" s="19">
        <f>'[3]TC8(2018)'!$E89</f>
        <v>0.28659021854400635</v>
      </c>
      <c r="I81" s="17">
        <f t="shared" si="7"/>
        <v>68065.000429153442</v>
      </c>
      <c r="J81" s="17">
        <f t="shared" si="8"/>
        <v>104312.37227203599</v>
      </c>
      <c r="K81" s="17">
        <f t="shared" si="9"/>
        <v>73832.97670051473</v>
      </c>
      <c r="L81" s="61">
        <f t="shared" si="10"/>
        <v>9.332940919038224E-2</v>
      </c>
      <c r="M81" s="61">
        <f t="shared" si="11"/>
        <v>8.4742176375433687E-2</v>
      </c>
    </row>
    <row r="82" spans="1:13">
      <c r="A82" s="17">
        <f>'[3]TC4(1980)'!$A90</f>
        <v>80</v>
      </c>
      <c r="B82" s="17">
        <f>'[3]TC4(1980)'!$B90</f>
        <v>1381330</v>
      </c>
      <c r="C82" s="17">
        <f>'[3]TC4(1980)'!$C90</f>
        <v>22161</v>
      </c>
      <c r="D82" s="19">
        <f>'[3]TC4(1980)'!$E90</f>
        <v>0.31866793014755651</v>
      </c>
      <c r="E82" s="17">
        <f t="shared" si="6"/>
        <v>15098.999999999998</v>
      </c>
      <c r="F82" s="17">
        <f>'[3]TC8(2018)'!$B90</f>
        <v>2166079</v>
      </c>
      <c r="G82" s="17">
        <f>'[3]TC8(2018)'!$C90</f>
        <v>98472</v>
      </c>
      <c r="H82" s="19">
        <f>'[3]TC8(2018)'!$E90</f>
        <v>0.28691405057907104</v>
      </c>
      <c r="I82" s="17">
        <f t="shared" si="7"/>
        <v>70218.999611377716</v>
      </c>
      <c r="J82" s="17">
        <f t="shared" si="8"/>
        <v>106528.40930509631</v>
      </c>
      <c r="K82" s="17">
        <f t="shared" si="9"/>
        <v>75472.487658321843</v>
      </c>
      <c r="L82" s="61">
        <f t="shared" si="10"/>
        <v>8.1814214244620986E-2</v>
      </c>
      <c r="M82" s="61">
        <f t="shared" si="11"/>
        <v>7.4815763198268215E-2</v>
      </c>
    </row>
    <row r="83" spans="1:13">
      <c r="A83" s="17">
        <f>'[3]TC4(1980)'!$A91</f>
        <v>81</v>
      </c>
      <c r="B83" s="17">
        <f>'[3]TC4(1980)'!$B91</f>
        <v>1380739</v>
      </c>
      <c r="C83" s="17">
        <f>'[3]TC4(1980)'!$C91</f>
        <v>22649</v>
      </c>
      <c r="D83" s="19">
        <f>'[3]TC4(1980)'!$E91</f>
        <v>0.30500242836328317</v>
      </c>
      <c r="E83" s="17">
        <f t="shared" si="6"/>
        <v>15741</v>
      </c>
      <c r="F83" s="17">
        <f>'[3]TC8(2018)'!$B91</f>
        <v>2166848</v>
      </c>
      <c r="G83" s="17">
        <f>'[3]TC8(2018)'!$C91</f>
        <v>101320</v>
      </c>
      <c r="H83" s="19">
        <f>'[3]TC8(2018)'!$E91</f>
        <v>0.29441374540328979</v>
      </c>
      <c r="I83" s="17">
        <f t="shared" si="7"/>
        <v>71489.999315738678</v>
      </c>
      <c r="J83" s="17">
        <f t="shared" si="8"/>
        <v>108874.23592577619</v>
      </c>
      <c r="K83" s="17">
        <f t="shared" si="9"/>
        <v>78681.530447688201</v>
      </c>
      <c r="L83" s="61">
        <f t="shared" si="10"/>
        <v>7.4558191134782792E-2</v>
      </c>
      <c r="M83" s="61">
        <f t="shared" si="11"/>
        <v>0.10059492517530755</v>
      </c>
    </row>
    <row r="84" spans="1:13">
      <c r="A84" s="17">
        <f>'[3]TC4(1980)'!$A92</f>
        <v>82</v>
      </c>
      <c r="B84" s="17">
        <f>'[3]TC4(1980)'!$B92</f>
        <v>1382053</v>
      </c>
      <c r="C84" s="17">
        <f>'[3]TC4(1980)'!$C92</f>
        <v>23170</v>
      </c>
      <c r="D84" s="19">
        <f>'[3]TC4(1980)'!$E92</f>
        <v>0.31178247734138975</v>
      </c>
      <c r="E84" s="17">
        <f t="shared" si="6"/>
        <v>15946</v>
      </c>
      <c r="F84" s="17">
        <f>'[3]TC8(2018)'!$B92</f>
        <v>2167797</v>
      </c>
      <c r="G84" s="17">
        <f>'[3]TC8(2018)'!$C92</f>
        <v>104337</v>
      </c>
      <c r="H84" s="19">
        <f>'[3]TC8(2018)'!$E92</f>
        <v>0.29401841759681702</v>
      </c>
      <c r="I84" s="17">
        <f t="shared" si="7"/>
        <v>73660.000363200903</v>
      </c>
      <c r="J84" s="17">
        <f t="shared" si="8"/>
        <v>111378.6942646578</v>
      </c>
      <c r="K84" s="17">
        <f t="shared" si="9"/>
        <v>79706.224796317649</v>
      </c>
      <c r="L84" s="61">
        <f t="shared" si="10"/>
        <v>6.748990544732747E-2</v>
      </c>
      <c r="M84" s="61">
        <f t="shared" si="11"/>
        <v>8.2082872703016285E-2</v>
      </c>
    </row>
    <row r="85" spans="1:13">
      <c r="A85" s="17">
        <f>'[3]TC4(1980)'!$A93</f>
        <v>83</v>
      </c>
      <c r="B85" s="17">
        <f>'[3]TC4(1980)'!$B93</f>
        <v>1381060</v>
      </c>
      <c r="C85" s="17">
        <f>'[3]TC4(1980)'!$C93</f>
        <v>23730</v>
      </c>
      <c r="D85" s="19">
        <f>'[3]TC4(1980)'!$E93</f>
        <v>0.31517067003792665</v>
      </c>
      <c r="E85" s="17">
        <f t="shared" si="6"/>
        <v>16251</v>
      </c>
      <c r="F85" s="17">
        <f>'[3]TC8(2018)'!$B93</f>
        <v>2167018</v>
      </c>
      <c r="G85" s="17">
        <f>'[3]TC8(2018)'!$C93</f>
        <v>107634</v>
      </c>
      <c r="H85" s="19">
        <f>'[3]TC8(2018)'!$E93</f>
        <v>0.29219391942024231</v>
      </c>
      <c r="I85" s="17">
        <f t="shared" si="7"/>
        <v>76183.999677121639</v>
      </c>
      <c r="J85" s="17">
        <f t="shared" si="8"/>
        <v>114070.62645232324</v>
      </c>
      <c r="K85" s="17">
        <f t="shared" si="9"/>
        <v>81230.77004671756</v>
      </c>
      <c r="L85" s="61">
        <f t="shared" si="10"/>
        <v>5.9801052198406035E-2</v>
      </c>
      <c r="M85" s="61">
        <f t="shared" si="11"/>
        <v>6.6244492163509916E-2</v>
      </c>
    </row>
    <row r="86" spans="1:13">
      <c r="A86" s="17">
        <f>'[3]TC4(1980)'!$A94</f>
        <v>84</v>
      </c>
      <c r="B86" s="17">
        <f>'[3]TC4(1980)'!$B94</f>
        <v>1381744</v>
      </c>
      <c r="C86" s="17">
        <f>'[3]TC4(1980)'!$C94</f>
        <v>24378</v>
      </c>
      <c r="D86" s="19">
        <f>'[3]TC4(1980)'!$E94</f>
        <v>0.31462794322750021</v>
      </c>
      <c r="E86" s="17">
        <f t="shared" si="6"/>
        <v>16708</v>
      </c>
      <c r="F86" s="17">
        <f>'[3]TC8(2018)'!$B94</f>
        <v>2166639</v>
      </c>
      <c r="G86" s="17">
        <f>'[3]TC8(2018)'!$C94</f>
        <v>111299</v>
      </c>
      <c r="H86" s="19">
        <f>'[3]TC8(2018)'!$E94</f>
        <v>0.29869988560676575</v>
      </c>
      <c r="I86" s="17">
        <f t="shared" si="7"/>
        <v>78054.001431852579</v>
      </c>
      <c r="J86" s="17">
        <f t="shared" si="8"/>
        <v>117185.57655519326</v>
      </c>
      <c r="K86" s="17">
        <f t="shared" si="9"/>
        <v>83515.088667808552</v>
      </c>
      <c r="L86" s="61">
        <f t="shared" si="10"/>
        <v>5.2889752425387959E-2</v>
      </c>
      <c r="M86" s="61">
        <f t="shared" si="11"/>
        <v>6.9965499984314672E-2</v>
      </c>
    </row>
    <row r="87" spans="1:13">
      <c r="A87" s="17">
        <f>'[3]TC4(1980)'!$A95</f>
        <v>85</v>
      </c>
      <c r="B87" s="17">
        <f>'[3]TC4(1980)'!$B95</f>
        <v>1380560</v>
      </c>
      <c r="C87" s="17">
        <f>'[3]TC4(1980)'!$C95</f>
        <v>25053</v>
      </c>
      <c r="D87" s="19">
        <f>'[3]TC4(1980)'!$E95</f>
        <v>0.31936295054484493</v>
      </c>
      <c r="E87" s="17">
        <f t="shared" si="6"/>
        <v>17052</v>
      </c>
      <c r="F87" s="17">
        <f>'[3]TC8(2018)'!$B95</f>
        <v>2166914</v>
      </c>
      <c r="G87" s="17">
        <f>'[3]TC8(2018)'!$C95</f>
        <v>115634</v>
      </c>
      <c r="H87" s="19">
        <f>'[3]TC8(2018)'!$E95</f>
        <v>0.29749900102615356</v>
      </c>
      <c r="I87" s="17">
        <f t="shared" si="7"/>
        <v>81233.000515341759</v>
      </c>
      <c r="J87" s="17">
        <f t="shared" si="8"/>
        <v>120430.31624568284</v>
      </c>
      <c r="K87" s="17">
        <f t="shared" si="9"/>
        <v>85234.575769898947</v>
      </c>
      <c r="L87" s="61">
        <f t="shared" si="10"/>
        <v>4.147842542576452E-2</v>
      </c>
      <c r="M87" s="61">
        <f t="shared" si="11"/>
        <v>4.926046347138735E-2</v>
      </c>
    </row>
    <row r="88" spans="1:13">
      <c r="A88" s="17">
        <f>'[3]TC4(1980)'!$A96</f>
        <v>86</v>
      </c>
      <c r="B88" s="17">
        <f>'[3]TC4(1980)'!$B96</f>
        <v>1382023</v>
      </c>
      <c r="C88" s="17">
        <f>'[3]TC4(1980)'!$C96</f>
        <v>25797</v>
      </c>
      <c r="D88" s="19">
        <f>'[3]TC4(1980)'!$E96</f>
        <v>0.31631585068031165</v>
      </c>
      <c r="E88" s="17">
        <f t="shared" si="6"/>
        <v>17637</v>
      </c>
      <c r="F88" s="17">
        <f>'[3]TC8(2018)'!$B96</f>
        <v>2166510</v>
      </c>
      <c r="G88" s="17">
        <f>'[3]TC8(2018)'!$C96</f>
        <v>120525</v>
      </c>
      <c r="H88" s="19">
        <f>'[3]TC8(2018)'!$E96</f>
        <v>0.29304292798042297</v>
      </c>
      <c r="I88" s="17">
        <f t="shared" si="7"/>
        <v>85206.001105159521</v>
      </c>
      <c r="J88" s="17">
        <f t="shared" si="8"/>
        <v>124006.74043786693</v>
      </c>
      <c r="K88" s="17">
        <f t="shared" si="9"/>
        <v>88158.703545256139</v>
      </c>
      <c r="L88" s="61">
        <f t="shared" si="10"/>
        <v>2.8888118132063267E-2</v>
      </c>
      <c r="M88" s="61">
        <f t="shared" si="11"/>
        <v>3.4653691075731352E-2</v>
      </c>
    </row>
    <row r="89" spans="1:13">
      <c r="A89" s="17">
        <f>'[3]TC4(1980)'!$A97</f>
        <v>87</v>
      </c>
      <c r="B89" s="17">
        <f>'[3]TC4(1980)'!$B97</f>
        <v>1379907</v>
      </c>
      <c r="C89" s="17">
        <f>'[3]TC4(1980)'!$C97</f>
        <v>26657</v>
      </c>
      <c r="D89" s="19">
        <f>'[3]TC4(1980)'!$E97</f>
        <v>0.31140038263870651</v>
      </c>
      <c r="E89" s="17">
        <f t="shared" si="6"/>
        <v>18356</v>
      </c>
      <c r="F89" s="17">
        <f>'[3]TC8(2018)'!$B97</f>
        <v>2167799</v>
      </c>
      <c r="G89" s="17">
        <f>'[3]TC8(2018)'!$C97</f>
        <v>126021</v>
      </c>
      <c r="H89" s="19">
        <f>'[3]TC8(2018)'!$E97</f>
        <v>0.29409384727478027</v>
      </c>
      <c r="I89" s="17">
        <f t="shared" si="7"/>
        <v>88958.999272584915</v>
      </c>
      <c r="J89" s="17">
        <f t="shared" si="8"/>
        <v>128140.77915463888</v>
      </c>
      <c r="K89" s="17">
        <f t="shared" si="9"/>
        <v>91752.631528985745</v>
      </c>
      <c r="L89" s="61">
        <f t="shared" si="10"/>
        <v>1.682084061100042E-2</v>
      </c>
      <c r="M89" s="61">
        <f t="shared" si="11"/>
        <v>3.1403593557080001E-2</v>
      </c>
    </row>
    <row r="90" spans="1:13">
      <c r="A90" s="17">
        <f>'[3]TC4(1980)'!$A98</f>
        <v>88</v>
      </c>
      <c r="B90" s="17">
        <f>'[3]TC4(1980)'!$B98</f>
        <v>1381467</v>
      </c>
      <c r="C90" s="17">
        <f>'[3]TC4(1980)'!$C98</f>
        <v>27621</v>
      </c>
      <c r="D90" s="19">
        <f>'[3]TC4(1980)'!$E98</f>
        <v>0.31671554252199413</v>
      </c>
      <c r="E90" s="17">
        <f t="shared" si="6"/>
        <v>18873</v>
      </c>
      <c r="F90" s="17">
        <f>'[3]TC8(2018)'!$B98</f>
        <v>2166056</v>
      </c>
      <c r="G90" s="17">
        <f>'[3]TC8(2018)'!$C98</f>
        <v>131779</v>
      </c>
      <c r="H90" s="19">
        <f>'[3]TC8(2018)'!$E98</f>
        <v>0.29507735371589661</v>
      </c>
      <c r="I90" s="17">
        <f t="shared" si="7"/>
        <v>92894.001404672861</v>
      </c>
      <c r="J90" s="17">
        <f t="shared" si="8"/>
        <v>132774.74813483437</v>
      </c>
      <c r="K90" s="17">
        <f t="shared" si="9"/>
        <v>94336.860691139023</v>
      </c>
      <c r="L90" s="61">
        <f t="shared" si="10"/>
        <v>7.5561973822413364E-3</v>
      </c>
      <c r="M90" s="61">
        <f t="shared" si="11"/>
        <v>1.5532319252571147E-2</v>
      </c>
    </row>
    <row r="91" spans="1:13">
      <c r="A91" s="17">
        <f>'[3]TC4(1980)'!$A99</f>
        <v>89</v>
      </c>
      <c r="B91" s="17">
        <f>'[3]TC4(1980)'!$B99</f>
        <v>1382851</v>
      </c>
      <c r="C91" s="17">
        <f>'[3]TC4(1980)'!$C99</f>
        <v>28748</v>
      </c>
      <c r="D91" s="19">
        <f>'[3]TC4(1980)'!$E99</f>
        <v>0.31490886322526784</v>
      </c>
      <c r="E91" s="17">
        <f t="shared" si="6"/>
        <v>19695</v>
      </c>
      <c r="F91" s="17">
        <f>'[3]TC8(2018)'!$B99</f>
        <v>2167557</v>
      </c>
      <c r="G91" s="17">
        <f>'[3]TC8(2018)'!$C99</f>
        <v>138152</v>
      </c>
      <c r="H91" s="19">
        <f>'[3]TC8(2018)'!$E99</f>
        <v>0.29338699579238892</v>
      </c>
      <c r="I91" s="17">
        <f t="shared" si="7"/>
        <v>97619.999757289886</v>
      </c>
      <c r="J91" s="17">
        <f t="shared" si="8"/>
        <v>138192.2616625111</v>
      </c>
      <c r="K91" s="17">
        <f t="shared" si="9"/>
        <v>98445.635103692213</v>
      </c>
      <c r="L91" s="61">
        <f t="shared" si="10"/>
        <v>2.9143018205379789E-4</v>
      </c>
      <c r="M91" s="61">
        <f t="shared" si="11"/>
        <v>8.4576454461695594E-3</v>
      </c>
    </row>
    <row r="92" spans="1:13">
      <c r="A92" s="17">
        <f>'[3]TC4(1980)'!$A100</f>
        <v>90</v>
      </c>
      <c r="B92" s="17">
        <f>'[3]TC4(1980)'!$B100</f>
        <v>1380400</v>
      </c>
      <c r="C92" s="17">
        <f>'[3]TC4(1980)'!$C100</f>
        <v>30050</v>
      </c>
      <c r="D92" s="19">
        <f>'[3]TC4(1980)'!$E100</f>
        <v>0.30851913477537435</v>
      </c>
      <c r="E92" s="17">
        <f t="shared" si="6"/>
        <v>20779</v>
      </c>
      <c r="F92" s="17">
        <f>'[3]TC8(2018)'!$B100</f>
        <v>2167271</v>
      </c>
      <c r="G92" s="17">
        <f>'[3]TC8(2018)'!$C100</f>
        <v>145635</v>
      </c>
      <c r="H92" s="19">
        <f>'[3]TC8(2018)'!$E100</f>
        <v>0.28914067149162292</v>
      </c>
      <c r="I92" s="17">
        <f t="shared" si="7"/>
        <v>103525.9983073175</v>
      </c>
      <c r="J92" s="17">
        <f t="shared" si="8"/>
        <v>144451.00399883327</v>
      </c>
      <c r="K92" s="17">
        <f t="shared" si="9"/>
        <v>103864.018878884</v>
      </c>
      <c r="L92" s="61">
        <f t="shared" si="10"/>
        <v>-8.129886367746253E-3</v>
      </c>
      <c r="M92" s="61">
        <f t="shared" si="11"/>
        <v>3.2650790824841902E-3</v>
      </c>
    </row>
    <row r="93" spans="1:13">
      <c r="A93" s="17">
        <f>'[3]TC4(1980)'!$A101</f>
        <v>91</v>
      </c>
      <c r="B93" s="17">
        <f>'[3]TC4(1980)'!$B101</f>
        <v>1382267</v>
      </c>
      <c r="C93" s="17">
        <f>'[3]TC4(1980)'!$C101</f>
        <v>31526</v>
      </c>
      <c r="D93" s="19">
        <f>'[3]TC4(1980)'!$E101</f>
        <v>0.30378100615365095</v>
      </c>
      <c r="E93" s="17">
        <f t="shared" si="6"/>
        <v>21949</v>
      </c>
      <c r="F93" s="17">
        <f>'[3]TC8(2018)'!$B101</f>
        <v>2167041</v>
      </c>
      <c r="G93" s="17">
        <f>'[3]TC8(2018)'!$C101</f>
        <v>154576</v>
      </c>
      <c r="H93" s="19">
        <f>'[3]TC8(2018)'!$E101</f>
        <v>0.28895819187164307</v>
      </c>
      <c r="I93" s="17">
        <f t="shared" si="7"/>
        <v>109909.9985332489</v>
      </c>
      <c r="J93" s="17">
        <f t="shared" si="8"/>
        <v>151546.1681220372</v>
      </c>
      <c r="K93" s="17">
        <f t="shared" si="9"/>
        <v>109712.2744295984</v>
      </c>
      <c r="L93" s="61">
        <f t="shared" si="10"/>
        <v>-1.9600920440189906E-2</v>
      </c>
      <c r="M93" s="61">
        <f t="shared" si="11"/>
        <v>-1.7989637547914938E-3</v>
      </c>
    </row>
    <row r="94" spans="1:13">
      <c r="A94" s="17">
        <f>'[3]TC4(1980)'!$A102</f>
        <v>92</v>
      </c>
      <c r="B94" s="17">
        <f>'[3]TC4(1980)'!$B102</f>
        <v>1381517</v>
      </c>
      <c r="C94" s="17">
        <f>'[3]TC4(1980)'!$C102</f>
        <v>33239</v>
      </c>
      <c r="D94" s="19">
        <f>'[3]TC4(1980)'!$E102</f>
        <v>0.30021962152892684</v>
      </c>
      <c r="E94" s="17">
        <f t="shared" si="6"/>
        <v>23260.000000000004</v>
      </c>
      <c r="F94" s="17">
        <f>'[3]TC8(2018)'!$B102</f>
        <v>2166809</v>
      </c>
      <c r="G94" s="17">
        <f>'[3]TC8(2018)'!$C102</f>
        <v>164672</v>
      </c>
      <c r="H94" s="19">
        <f>'[3]TC8(2018)'!$E102</f>
        <v>0.28481465578079224</v>
      </c>
      <c r="I94" s="17">
        <f t="shared" si="7"/>
        <v>117771.00100326538</v>
      </c>
      <c r="J94" s="17">
        <f t="shared" si="8"/>
        <v>159780.59640323525</v>
      </c>
      <c r="K94" s="17">
        <f t="shared" si="9"/>
        <v>116265.31975180916</v>
      </c>
      <c r="L94" s="61">
        <f t="shared" si="10"/>
        <v>-2.9703918072075064E-2</v>
      </c>
      <c r="M94" s="61">
        <f t="shared" si="11"/>
        <v>-1.2784821718671457E-2</v>
      </c>
    </row>
    <row r="95" spans="1:13">
      <c r="A95" s="17">
        <f>'[3]TC4(1980)'!$A103</f>
        <v>93</v>
      </c>
      <c r="B95" s="17">
        <f>'[3]TC4(1980)'!$B103</f>
        <v>1381454</v>
      </c>
      <c r="C95" s="17">
        <f>'[3]TC4(1980)'!$C103</f>
        <v>35385</v>
      </c>
      <c r="D95" s="19">
        <f>'[3]TC4(1980)'!$E103</f>
        <v>0.30026847534265932</v>
      </c>
      <c r="E95" s="17">
        <f t="shared" si="6"/>
        <v>24760</v>
      </c>
      <c r="F95" s="17">
        <f>'[3]TC8(2018)'!$B103</f>
        <v>2166756</v>
      </c>
      <c r="G95" s="17">
        <f>'[3]TC8(2018)'!$C103</f>
        <v>177251</v>
      </c>
      <c r="H95" s="19">
        <f>'[3]TC8(2018)'!$E103</f>
        <v>0.28799837827682495</v>
      </c>
      <c r="I95" s="17">
        <f t="shared" si="7"/>
        <v>126202.9994520545</v>
      </c>
      <c r="J95" s="17">
        <f t="shared" si="8"/>
        <v>170096.46510811034</v>
      </c>
      <c r="K95" s="17">
        <f t="shared" si="9"/>
        <v>123763.08327836606</v>
      </c>
      <c r="L95" s="61">
        <f t="shared" si="10"/>
        <v>-4.0363861935276302E-2</v>
      </c>
      <c r="M95" s="61">
        <f t="shared" si="11"/>
        <v>-1.933326612110664E-2</v>
      </c>
    </row>
    <row r="96" spans="1:13">
      <c r="A96" s="17">
        <f>'[3]TC4(1980)'!$A104</f>
        <v>94</v>
      </c>
      <c r="B96" s="17">
        <f>'[3]TC4(1980)'!$B104</f>
        <v>1381290</v>
      </c>
      <c r="C96" s="17">
        <f>'[3]TC4(1980)'!$C104</f>
        <v>38226</v>
      </c>
      <c r="D96" s="19">
        <f>'[3]TC4(1980)'!$E104</f>
        <v>0.30113012086014757</v>
      </c>
      <c r="E96" s="17">
        <f t="shared" si="6"/>
        <v>26715</v>
      </c>
      <c r="F96" s="17">
        <f>'[3]TC8(2018)'!$B104</f>
        <v>2166616</v>
      </c>
      <c r="G96" s="17">
        <f>'[3]TC8(2018)'!$C104</f>
        <v>194122</v>
      </c>
      <c r="H96" s="19">
        <f>'[3]TC8(2018)'!$E104</f>
        <v>0.28192579746246338</v>
      </c>
      <c r="I96" s="17">
        <f t="shared" si="7"/>
        <v>139394.00034499168</v>
      </c>
      <c r="J96" s="17">
        <f t="shared" si="8"/>
        <v>183753.21393874878</v>
      </c>
      <c r="K96" s="17">
        <f t="shared" si="9"/>
        <v>133535.16840797855</v>
      </c>
      <c r="L96" s="61">
        <f t="shared" si="10"/>
        <v>-5.3413760734235205E-2</v>
      </c>
      <c r="M96" s="61">
        <f t="shared" si="11"/>
        <v>-4.2030732474230503E-2</v>
      </c>
    </row>
    <row r="97" spans="1:13">
      <c r="A97" s="17">
        <f>'[3]TC4(1980)'!$A105</f>
        <v>95</v>
      </c>
      <c r="B97" s="17">
        <f>'[3]TC4(1980)'!$B105</f>
        <v>1381524</v>
      </c>
      <c r="C97" s="17">
        <f>'[3]TC4(1980)'!$C105</f>
        <v>42121</v>
      </c>
      <c r="D97" s="19">
        <f>'[3]TC4(1980)'!$E105</f>
        <v>0.30286555399919279</v>
      </c>
      <c r="E97" s="17">
        <f t="shared" si="6"/>
        <v>29364</v>
      </c>
      <c r="F97" s="17">
        <f>'[3]TC8(2018)'!$B105</f>
        <v>2167511</v>
      </c>
      <c r="G97" s="17">
        <f>'[3]TC8(2018)'!$C105</f>
        <v>217726</v>
      </c>
      <c r="H97" s="19">
        <f>'[3]TC8(2018)'!$E105</f>
        <v>0.28104591369628906</v>
      </c>
      <c r="I97" s="17">
        <f t="shared" si="7"/>
        <v>156534.99739456177</v>
      </c>
      <c r="J97" s="17">
        <f t="shared" si="8"/>
        <v>202476.56370831467</v>
      </c>
      <c r="K97" s="17">
        <f t="shared" si="9"/>
        <v>146776.21879587806</v>
      </c>
      <c r="L97" s="61">
        <f t="shared" si="10"/>
        <v>-7.0039574013601169E-2</v>
      </c>
      <c r="M97" s="61">
        <f t="shared" si="11"/>
        <v>-6.2342471403284749E-2</v>
      </c>
    </row>
    <row r="98" spans="1:13">
      <c r="A98" s="17">
        <f>'[3]TC4(1980)'!$A106</f>
        <v>96</v>
      </c>
      <c r="B98" s="17">
        <f>'[3]TC4(1980)'!$B106</f>
        <v>1381389</v>
      </c>
      <c r="C98" s="17">
        <f>'[3]TC4(1980)'!$C106</f>
        <v>47447</v>
      </c>
      <c r="D98" s="19">
        <f>'[3]TC4(1980)'!$E106</f>
        <v>0.30648934600712374</v>
      </c>
      <c r="E98" s="17">
        <f t="shared" si="6"/>
        <v>32905</v>
      </c>
      <c r="F98" s="17">
        <f>'[3]TC8(2018)'!$B106</f>
        <v>2167086</v>
      </c>
      <c r="G98" s="17">
        <f>'[3]TC8(2018)'!$C106</f>
        <v>252540</v>
      </c>
      <c r="H98" s="19">
        <f>'[3]TC8(2018)'!$E106</f>
        <v>0.27622553706169128</v>
      </c>
      <c r="I98" s="17">
        <f t="shared" si="7"/>
        <v>182782.00287044048</v>
      </c>
      <c r="J98" s="17">
        <f t="shared" si="8"/>
        <v>228078.76162171853</v>
      </c>
      <c r="K98" s="17">
        <f t="shared" si="9"/>
        <v>164475.93922757008</v>
      </c>
      <c r="L98" s="61">
        <f t="shared" si="10"/>
        <v>-9.6860847304512054E-2</v>
      </c>
      <c r="M98" s="61">
        <f t="shared" si="11"/>
        <v>-0.10015244036824622</v>
      </c>
    </row>
    <row r="99" spans="1:13">
      <c r="A99" s="17">
        <f>'[3]TC4(1980)'!$A107</f>
        <v>97</v>
      </c>
      <c r="B99" s="17">
        <f>'[3]TC4(1980)'!$B107</f>
        <v>1381323</v>
      </c>
      <c r="C99" s="17">
        <f>'[3]TC4(1980)'!$C107</f>
        <v>56028</v>
      </c>
      <c r="D99" s="19">
        <f>'[3]TC4(1980)'!$E107</f>
        <v>0.30938102377382737</v>
      </c>
      <c r="E99" s="17">
        <f t="shared" si="6"/>
        <v>38694</v>
      </c>
      <c r="F99" s="17">
        <f>'[3]TC8(2018)'!$B107</f>
        <v>2166951</v>
      </c>
      <c r="G99" s="17">
        <f>'[3]TC8(2018)'!$C107</f>
        <v>312459</v>
      </c>
      <c r="H99" s="19">
        <f>'[3]TC8(2018)'!$E107</f>
        <v>0.27711474895477295</v>
      </c>
      <c r="I99" s="17">
        <f t="shared" si="7"/>
        <v>225872.0026563406</v>
      </c>
      <c r="J99" s="17">
        <f t="shared" si="8"/>
        <v>269327.81537592778</v>
      </c>
      <c r="K99" s="17">
        <f t="shared" si="9"/>
        <v>193412.30793106204</v>
      </c>
      <c r="L99" s="61">
        <f t="shared" si="10"/>
        <v>-0.13803790136969085</v>
      </c>
      <c r="M99" s="61">
        <f t="shared" si="11"/>
        <v>-0.14370835846647756</v>
      </c>
    </row>
    <row r="100" spans="1:13">
      <c r="A100" s="17">
        <f>'[3]TC4(1980)'!$A108</f>
        <v>98</v>
      </c>
      <c r="B100" s="17">
        <f>'[3]TC4(1980)'!$B108</f>
        <v>1381297</v>
      </c>
      <c r="C100" s="17">
        <f>'[3]TC4(1980)'!$C108</f>
        <v>72819</v>
      </c>
      <c r="D100" s="19">
        <f>'[3]TC4(1980)'!$E108</f>
        <v>0.32262184320026366</v>
      </c>
      <c r="E100" s="17">
        <f t="shared" si="6"/>
        <v>49326</v>
      </c>
      <c r="F100" s="17">
        <f>'[3]TC8(2018)'!$B108</f>
        <v>2166894</v>
      </c>
      <c r="G100" s="17">
        <f>'[3]TC8(2018)'!$C108</f>
        <v>434330</v>
      </c>
      <c r="H100" s="19">
        <f>'[3]TC8(2018)'!$E108</f>
        <v>0.27425920963287354</v>
      </c>
      <c r="I100" s="17">
        <f t="shared" si="7"/>
        <v>315210.99748015404</v>
      </c>
      <c r="J100" s="17">
        <f t="shared" si="8"/>
        <v>350042.51781001798</v>
      </c>
      <c r="K100" s="17">
        <f t="shared" si="9"/>
        <v>246556.4558072974</v>
      </c>
      <c r="L100" s="61">
        <f t="shared" si="10"/>
        <v>-0.19406322885820004</v>
      </c>
      <c r="M100" s="61">
        <f t="shared" si="11"/>
        <v>-0.21780503288810282</v>
      </c>
    </row>
    <row r="101" spans="1:13">
      <c r="A101" s="77">
        <f>'[3]TC4(1980)'!$A109</f>
        <v>99</v>
      </c>
      <c r="B101" s="17">
        <f>'[3]TC4(1980)'!$B109</f>
        <v>138114</v>
      </c>
      <c r="C101" s="17">
        <f>'[3]TC4(1980)'!$C109</f>
        <v>89770</v>
      </c>
      <c r="D101" s="19">
        <f>'[3]TC4(1980)'!$E109</f>
        <v>0.33594742118747911</v>
      </c>
      <c r="E101" s="17">
        <f t="shared" si="6"/>
        <v>59612</v>
      </c>
      <c r="F101" s="17">
        <f>'[3]TC8(2018)'!$B109</f>
        <v>216662</v>
      </c>
      <c r="G101" s="17">
        <f>'[3]TC8(2018)'!$C109</f>
        <v>566968</v>
      </c>
      <c r="H101" s="19">
        <f>'[3]TC8(2018)'!$E109</f>
        <v>0.27096062898635864</v>
      </c>
      <c r="I101" s="17">
        <f t="shared" si="7"/>
        <v>413341.99410486221</v>
      </c>
      <c r="J101" s="17">
        <f t="shared" si="8"/>
        <v>431526.34372629825</v>
      </c>
      <c r="K101" s="17">
        <f t="shared" si="9"/>
        <v>297971.11956340697</v>
      </c>
      <c r="L101" s="61">
        <f t="shared" si="10"/>
        <v>-0.23888765551795121</v>
      </c>
      <c r="M101" s="61">
        <f t="shared" si="11"/>
        <v>-0.2791172350907718</v>
      </c>
    </row>
    <row r="102" spans="1:13">
      <c r="A102" s="77">
        <f>'[3]TC4(1980)'!$A110</f>
        <v>99.099998474121094</v>
      </c>
      <c r="B102" s="17">
        <f>'[3]TC4(1980)'!$B110</f>
        <v>138082</v>
      </c>
      <c r="C102" s="17">
        <f>'[3]TC4(1980)'!$C110</f>
        <v>94668</v>
      </c>
      <c r="D102" s="19">
        <f>'[3]TC4(1980)'!$E110</f>
        <v>0.3353509105505556</v>
      </c>
      <c r="E102" s="17">
        <f t="shared" si="6"/>
        <v>62921</v>
      </c>
      <c r="F102" s="17">
        <f>'[3]TC8(2018)'!$B110</f>
        <v>215807</v>
      </c>
      <c r="G102" s="17">
        <f>'[3]TC8(2018)'!$C110</f>
        <v>611110</v>
      </c>
      <c r="H102" s="19">
        <f>'[3]TC8(2018)'!$E110</f>
        <v>0.27769631147384644</v>
      </c>
      <c r="I102" s="17">
        <f t="shared" si="7"/>
        <v>441407.0070952177</v>
      </c>
      <c r="J102" s="17">
        <f t="shared" si="8"/>
        <v>455071.13632484351</v>
      </c>
      <c r="K102" s="17">
        <f t="shared" si="9"/>
        <v>314511.18590299156</v>
      </c>
      <c r="L102" s="61">
        <f t="shared" si="10"/>
        <v>-0.25533678662623172</v>
      </c>
      <c r="M102" s="61">
        <f t="shared" si="11"/>
        <v>-0.28748030537007974</v>
      </c>
    </row>
    <row r="103" spans="1:13">
      <c r="A103" s="77">
        <f>'[3]TC4(1980)'!$A111</f>
        <v>99.199996948242188</v>
      </c>
      <c r="B103" s="17">
        <f>'[3]TC4(1980)'!$B111</f>
        <v>138349</v>
      </c>
      <c r="C103" s="17">
        <f>'[3]TC4(1980)'!$C111</f>
        <v>100712</v>
      </c>
      <c r="D103" s="19">
        <f>'[3]TC4(1980)'!$E111</f>
        <v>0.35051433791405195</v>
      </c>
      <c r="E103" s="17">
        <f t="shared" si="6"/>
        <v>65411</v>
      </c>
      <c r="F103" s="17">
        <f>'[3]TC8(2018)'!$B111</f>
        <v>217576</v>
      </c>
      <c r="G103" s="17">
        <f>'[3]TC8(2018)'!$C111</f>
        <v>660959</v>
      </c>
      <c r="H103" s="19">
        <f>'[3]TC8(2018)'!$E111</f>
        <v>0.2739579975605011</v>
      </c>
      <c r="I103" s="17">
        <f t="shared" si="7"/>
        <v>479883.99589040875</v>
      </c>
      <c r="J103" s="17">
        <f t="shared" si="8"/>
        <v>484124.77586457558</v>
      </c>
      <c r="K103" s="17">
        <f t="shared" si="9"/>
        <v>326957.473357076</v>
      </c>
      <c r="L103" s="61">
        <f t="shared" si="10"/>
        <v>-0.26754189614699919</v>
      </c>
      <c r="M103" s="61">
        <f t="shared" si="11"/>
        <v>-0.31867393754105655</v>
      </c>
    </row>
    <row r="104" spans="1:13">
      <c r="A104" s="77">
        <f>'[3]TC4(1980)'!$A112</f>
        <v>99.300003051757812</v>
      </c>
      <c r="B104" s="17">
        <f>'[3]TC4(1980)'!$B112</f>
        <v>138202</v>
      </c>
      <c r="C104" s="17">
        <f>'[3]TC4(1980)'!$C112</f>
        <v>108113</v>
      </c>
      <c r="D104" s="19">
        <f>'[3]TC4(1980)'!$E112</f>
        <v>0.3540277302452064</v>
      </c>
      <c r="E104" s="17">
        <f t="shared" si="6"/>
        <v>69838</v>
      </c>
      <c r="F104" s="17">
        <f>'[3]TC8(2018)'!$B112</f>
        <v>216643</v>
      </c>
      <c r="G104" s="17">
        <f>'[3]TC8(2018)'!$C112</f>
        <v>726645</v>
      </c>
      <c r="H104" s="19">
        <f>'[3]TC8(2018)'!$E112</f>
        <v>0.28063496947288513</v>
      </c>
      <c r="I104" s="17">
        <f t="shared" si="7"/>
        <v>522723.00260737538</v>
      </c>
      <c r="J104" s="17">
        <f t="shared" si="8"/>
        <v>519701.54393763258</v>
      </c>
      <c r="K104" s="17">
        <f t="shared" si="9"/>
        <v>349085.87277845433</v>
      </c>
      <c r="L104" s="61">
        <f t="shared" si="10"/>
        <v>-0.28479306409920579</v>
      </c>
      <c r="M104" s="61">
        <f t="shared" si="11"/>
        <v>-0.33217809234108331</v>
      </c>
    </row>
    <row r="105" spans="1:13">
      <c r="A105" s="77">
        <f>'[3]TC4(1980)'!$A113</f>
        <v>99.400001525878906</v>
      </c>
      <c r="B105" s="17">
        <f>'[3]TC4(1980)'!$B113</f>
        <v>138088</v>
      </c>
      <c r="C105" s="17">
        <f>'[3]TC4(1980)'!$C113</f>
        <v>117328</v>
      </c>
      <c r="D105" s="19">
        <f>'[3]TC4(1980)'!$E113</f>
        <v>0.35474055638892676</v>
      </c>
      <c r="E105" s="17">
        <f t="shared" si="6"/>
        <v>75707</v>
      </c>
      <c r="F105" s="17">
        <f>'[3]TC8(2018)'!$B113</f>
        <v>216619</v>
      </c>
      <c r="G105" s="17">
        <f>'[3]TC8(2018)'!$C113</f>
        <v>807617</v>
      </c>
      <c r="H105" s="19">
        <f>'[3]TC8(2018)'!$E113</f>
        <v>0.27422031760215759</v>
      </c>
      <c r="I105" s="17">
        <f t="shared" si="7"/>
        <v>586152.00975909829</v>
      </c>
      <c r="J105" s="17">
        <f t="shared" si="8"/>
        <v>563998.24949002033</v>
      </c>
      <c r="K105" s="17">
        <f t="shared" si="9"/>
        <v>378422.12220336264</v>
      </c>
      <c r="L105" s="61">
        <f t="shared" si="10"/>
        <v>-0.30165134031351448</v>
      </c>
      <c r="M105" s="61">
        <f t="shared" si="11"/>
        <v>-0.35439593159649874</v>
      </c>
    </row>
    <row r="106" spans="1:13">
      <c r="A106" s="77">
        <f>'[3]TC4(1980)'!$A114</f>
        <v>99.5</v>
      </c>
      <c r="B106" s="17">
        <f>'[3]TC4(1980)'!$B114</f>
        <v>138186</v>
      </c>
      <c r="C106" s="17">
        <f>'[3]TC4(1980)'!$C114</f>
        <v>130032</v>
      </c>
      <c r="D106" s="19">
        <f>'[3]TC4(1980)'!$E114</f>
        <v>0.36048049710840407</v>
      </c>
      <c r="E106" s="17">
        <f t="shared" si="6"/>
        <v>83158</v>
      </c>
      <c r="F106" s="17">
        <f>'[3]TC8(2018)'!$B114</f>
        <v>216868</v>
      </c>
      <c r="G106" s="17">
        <f>'[3]TC8(2018)'!$C114</f>
        <v>919348</v>
      </c>
      <c r="H106" s="19">
        <f>'[3]TC8(2018)'!$E114</f>
        <v>0.28803566098213196</v>
      </c>
      <c r="I106" s="17">
        <f t="shared" si="7"/>
        <v>654542.99114739895</v>
      </c>
      <c r="J106" s="17">
        <f t="shared" si="8"/>
        <v>625066.65397591633</v>
      </c>
      <c r="K106" s="17">
        <f t="shared" si="9"/>
        <v>415666.01289427961</v>
      </c>
      <c r="L106" s="61">
        <f t="shared" si="10"/>
        <v>-0.32009788026305996</v>
      </c>
      <c r="M106" s="61">
        <f t="shared" si="11"/>
        <v>-0.36495231250490279</v>
      </c>
    </row>
    <row r="107" spans="1:13">
      <c r="A107" s="77">
        <f>'[3]TC4(1980)'!$A115</f>
        <v>99.599998474121094</v>
      </c>
      <c r="B107" s="17">
        <f>'[3]TC4(1980)'!$B115</f>
        <v>138139</v>
      </c>
      <c r="C107" s="17">
        <f>'[3]TC4(1980)'!$C115</f>
        <v>148175</v>
      </c>
      <c r="D107" s="19">
        <f>'[3]TC4(1980)'!$E115</f>
        <v>0.36660030369495528</v>
      </c>
      <c r="E107" s="17">
        <f t="shared" si="6"/>
        <v>93854.000000000015</v>
      </c>
      <c r="F107" s="17">
        <f>'[3]TC8(2018)'!$B115</f>
        <v>216678</v>
      </c>
      <c r="G107" s="17">
        <f>'[3]TC8(2018)'!$C115</f>
        <v>1083784</v>
      </c>
      <c r="H107" s="19">
        <f>'[3]TC8(2018)'!$E115</f>
        <v>0.28797066211700439</v>
      </c>
      <c r="I107" s="17">
        <f t="shared" si="7"/>
        <v>771686.00392818451</v>
      </c>
      <c r="J107" s="17">
        <f t="shared" si="8"/>
        <v>712280.44983451313</v>
      </c>
      <c r="K107" s="17">
        <f t="shared" si="9"/>
        <v>469130.06534764817</v>
      </c>
      <c r="L107" s="61">
        <f t="shared" si="10"/>
        <v>-0.34278375595643307</v>
      </c>
      <c r="M107" s="61">
        <f t="shared" si="11"/>
        <v>-0.39207130496135467</v>
      </c>
    </row>
    <row r="108" spans="1:13">
      <c r="A108" s="77">
        <f>'[3]TC4(1980)'!$A116</f>
        <v>99.699996948242188</v>
      </c>
      <c r="B108" s="17">
        <f>'[3]TC4(1980)'!$B116</f>
        <v>138131</v>
      </c>
      <c r="C108" s="17">
        <f>'[3]TC4(1980)'!$C116</f>
        <v>175468</v>
      </c>
      <c r="D108" s="19">
        <f>'[3]TC4(1980)'!$E116</f>
        <v>0.36688171062529917</v>
      </c>
      <c r="E108" s="17">
        <f t="shared" si="6"/>
        <v>111092</v>
      </c>
      <c r="F108" s="17">
        <f>'[3]TC8(2018)'!$B116</f>
        <v>216705</v>
      </c>
      <c r="G108" s="17">
        <f>'[3]TC8(2018)'!$C116</f>
        <v>1372126</v>
      </c>
      <c r="H108" s="19">
        <f>'[3]TC8(2018)'!$E116</f>
        <v>0.29657697677612305</v>
      </c>
      <c r="I108" s="17">
        <f t="shared" si="7"/>
        <v>965185.01916408539</v>
      </c>
      <c r="J108" s="17">
        <f t="shared" si="8"/>
        <v>843478.49483085773</v>
      </c>
      <c r="K108" s="17">
        <f t="shared" si="9"/>
        <v>555294.36379484006</v>
      </c>
      <c r="L108" s="61">
        <f t="shared" si="10"/>
        <v>-0.38527621017978109</v>
      </c>
      <c r="M108" s="61">
        <f t="shared" si="11"/>
        <v>-0.42467573287061378</v>
      </c>
    </row>
    <row r="109" spans="1:13">
      <c r="A109" s="77">
        <f>'[3]TC4(1980)'!$A117</f>
        <v>99.800003051757812</v>
      </c>
      <c r="B109" s="17">
        <f>'[3]TC4(1980)'!$B117</f>
        <v>138147</v>
      </c>
      <c r="C109" s="17">
        <f>'[3]TC4(1980)'!$C117</f>
        <v>232439</v>
      </c>
      <c r="D109" s="19">
        <f>'[3]TC4(1980)'!$E117</f>
        <v>0.39066163595610032</v>
      </c>
      <c r="E109" s="17">
        <f t="shared" si="6"/>
        <v>141634</v>
      </c>
      <c r="F109" s="17">
        <f>'[3]TC8(2018)'!$B117</f>
        <v>216713</v>
      </c>
      <c r="G109" s="17">
        <f>'[3]TC8(2018)'!$C117</f>
        <v>1981527</v>
      </c>
      <c r="H109" s="19">
        <f>'[3]TC8(2018)'!$E117</f>
        <v>0.30813458561897278</v>
      </c>
      <c r="I109" s="17">
        <f t="shared" si="7"/>
        <v>1370949.9989621937</v>
      </c>
      <c r="J109" s="17">
        <f t="shared" si="8"/>
        <v>1117339.3317299436</v>
      </c>
      <c r="K109" s="17">
        <f t="shared" si="9"/>
        <v>707958.82621357415</v>
      </c>
      <c r="L109" s="61">
        <f t="shared" si="10"/>
        <v>-0.43612207568711214</v>
      </c>
      <c r="M109" s="61">
        <f t="shared" si="11"/>
        <v>-0.48359982001568436</v>
      </c>
    </row>
    <row r="110" spans="1:13">
      <c r="A110" s="77">
        <f>'[3]TC4(1980)'!$A118</f>
        <v>99.900001525878906</v>
      </c>
      <c r="B110" s="17">
        <f>'[3]TC4(1980)'!$B118</f>
        <v>13806</v>
      </c>
      <c r="C110" s="17">
        <f>'[3]TC4(1980)'!$C118</f>
        <v>292206</v>
      </c>
      <c r="D110" s="19">
        <f>'[3]TC4(1980)'!$E118</f>
        <v>0.40289042661683883</v>
      </c>
      <c r="E110" s="17">
        <f t="shared" si="6"/>
        <v>174479</v>
      </c>
      <c r="F110" s="17">
        <f>'[3]TC8(2018)'!$B118</f>
        <v>21667</v>
      </c>
      <c r="G110" s="17">
        <f>'[3]TC8(2018)'!$C118</f>
        <v>2671378</v>
      </c>
      <c r="H110" s="19">
        <f>'[3]TC8(2018)'!$E118</f>
        <v>0.32414206862449646</v>
      </c>
      <c r="I110" s="17">
        <f t="shared" si="7"/>
        <v>1805472.0090020299</v>
      </c>
      <c r="J110" s="17">
        <f t="shared" si="8"/>
        <v>1404640.6014803019</v>
      </c>
      <c r="K110" s="17">
        <f t="shared" si="9"/>
        <v>872134.85490008199</v>
      </c>
      <c r="L110" s="61">
        <f t="shared" si="10"/>
        <v>-0.47418875146823025</v>
      </c>
      <c r="M110" s="61">
        <f t="shared" si="11"/>
        <v>-0.51694911327805504</v>
      </c>
    </row>
    <row r="111" spans="1:13">
      <c r="A111" s="77">
        <f>'[3]TC4(1980)'!$A119</f>
        <v>99.910003662109375</v>
      </c>
      <c r="B111" s="17">
        <f>'[3]TC4(1980)'!$B119</f>
        <v>13828</v>
      </c>
      <c r="C111" s="17">
        <f>'[3]TC4(1980)'!$C119</f>
        <v>309913</v>
      </c>
      <c r="D111" s="19">
        <f>'[3]TC4(1980)'!$E119</f>
        <v>0.40411663918583601</v>
      </c>
      <c r="E111" s="17">
        <f t="shared" si="6"/>
        <v>184672.00000000003</v>
      </c>
      <c r="F111" s="17">
        <f>'[3]TC8(2018)'!$B119</f>
        <v>21671</v>
      </c>
      <c r="G111" s="17">
        <f>'[3]TC8(2018)'!$C119</f>
        <v>2911495</v>
      </c>
      <c r="H111" s="19">
        <f>'[3]TC8(2018)'!$E119</f>
        <v>0.32248449325561523</v>
      </c>
      <c r="I111" s="17">
        <f t="shared" si="7"/>
        <v>1972583.0103087425</v>
      </c>
      <c r="J111" s="17">
        <f t="shared" si="8"/>
        <v>1489758.5358499307</v>
      </c>
      <c r="K111" s="17">
        <f t="shared" si="9"/>
        <v>923084.65731754515</v>
      </c>
      <c r="L111" s="61">
        <f t="shared" si="10"/>
        <v>-0.4883183602067217</v>
      </c>
      <c r="M111" s="61">
        <f t="shared" si="11"/>
        <v>-0.53204268084359763</v>
      </c>
    </row>
    <row r="112" spans="1:13">
      <c r="A112" s="77">
        <f>'[3]TC4(1980)'!$A120</f>
        <v>99.919998168945312</v>
      </c>
      <c r="B112" s="17">
        <f>'[3]TC4(1980)'!$B120</f>
        <v>13807</v>
      </c>
      <c r="C112" s="17">
        <f>'[3]TC4(1980)'!$C120</f>
        <v>331174</v>
      </c>
      <c r="D112" s="19">
        <f>'[3]TC4(1980)'!$E120</f>
        <v>0.40989328872435637</v>
      </c>
      <c r="E112" s="17">
        <f t="shared" si="6"/>
        <v>195428</v>
      </c>
      <c r="F112" s="17">
        <f>'[3]TC8(2018)'!$B120</f>
        <v>21663</v>
      </c>
      <c r="G112" s="17">
        <f>'[3]TC8(2018)'!$C120</f>
        <v>3149360</v>
      </c>
      <c r="H112" s="19">
        <f>'[3]TC8(2018)'!$E120</f>
        <v>0.32008758187294006</v>
      </c>
      <c r="I112" s="17">
        <f t="shared" si="7"/>
        <v>2141288.9731526375</v>
      </c>
      <c r="J112" s="17">
        <f t="shared" si="8"/>
        <v>1591960.6255677072</v>
      </c>
      <c r="K112" s="17">
        <f t="shared" si="9"/>
        <v>976848.62031197571</v>
      </c>
      <c r="L112" s="61">
        <f t="shared" si="10"/>
        <v>-0.49451297229668656</v>
      </c>
      <c r="M112" s="61">
        <f t="shared" si="11"/>
        <v>-0.54380346017765491</v>
      </c>
    </row>
    <row r="113" spans="1:13">
      <c r="A113" s="77">
        <f>'[3]TC4(1980)'!$A121</f>
        <v>99.930000305175781</v>
      </c>
      <c r="B113" s="17">
        <f>'[3]TC4(1980)'!$B121</f>
        <v>13816</v>
      </c>
      <c r="C113" s="17">
        <f>'[3]TC4(1980)'!$C121</f>
        <v>359820</v>
      </c>
      <c r="D113" s="19">
        <f>'[3]TC4(1980)'!$E121</f>
        <v>0.40586404313267743</v>
      </c>
      <c r="E113" s="17">
        <f t="shared" si="6"/>
        <v>213782</v>
      </c>
      <c r="F113" s="17">
        <f>'[3]TC8(2018)'!$B121</f>
        <v>21685</v>
      </c>
      <c r="G113" s="17">
        <f>'[3]TC8(2018)'!$C121</f>
        <v>3483990</v>
      </c>
      <c r="H113" s="19">
        <f>'[3]TC8(2018)'!$E121</f>
        <v>0.3239905834197998</v>
      </c>
      <c r="I113" s="17">
        <f t="shared" si="7"/>
        <v>2355210.0472712517</v>
      </c>
      <c r="J113" s="17">
        <f t="shared" si="8"/>
        <v>1729662.5710103223</v>
      </c>
      <c r="K113" s="17">
        <f t="shared" si="9"/>
        <v>1068591.2548229261</v>
      </c>
      <c r="L113" s="61">
        <f t="shared" si="10"/>
        <v>-0.50353974293544979</v>
      </c>
      <c r="M113" s="61">
        <f t="shared" si="11"/>
        <v>-0.54628621932850674</v>
      </c>
    </row>
    <row r="114" spans="1:13">
      <c r="A114" s="77">
        <f>'[3]TC4(1980)'!$A122</f>
        <v>99.94000244140625</v>
      </c>
      <c r="B114" s="17">
        <f>'[3]TC4(1980)'!$B122</f>
        <v>13815</v>
      </c>
      <c r="C114" s="17">
        <f>'[3]TC4(1980)'!$C122</f>
        <v>396302</v>
      </c>
      <c r="D114" s="19">
        <f>'[3]TC4(1980)'!$E122</f>
        <v>0.41251621238348535</v>
      </c>
      <c r="E114" s="17">
        <f t="shared" si="6"/>
        <v>232821</v>
      </c>
      <c r="F114" s="17">
        <f>'[3]TC8(2018)'!$B122</f>
        <v>21654</v>
      </c>
      <c r="G114" s="17">
        <f>'[3]TC8(2018)'!$C122</f>
        <v>3957391</v>
      </c>
      <c r="H114" s="19">
        <f>'[3]TC8(2018)'!$E122</f>
        <v>0.32647114992141724</v>
      </c>
      <c r="I114" s="17">
        <f t="shared" si="7"/>
        <v>2665417.0095413327</v>
      </c>
      <c r="J114" s="17">
        <f t="shared" si="8"/>
        <v>1905032.3389931987</v>
      </c>
      <c r="K114" s="17">
        <f t="shared" si="9"/>
        <v>1163757.8680110041</v>
      </c>
      <c r="L114" s="61">
        <f t="shared" si="10"/>
        <v>-0.51861407200016407</v>
      </c>
      <c r="M114" s="61">
        <f t="shared" si="11"/>
        <v>-0.56338619291273129</v>
      </c>
    </row>
    <row r="115" spans="1:13">
      <c r="A115" s="77">
        <f>'[3]TC4(1980)'!$A123</f>
        <v>99.949996948242188</v>
      </c>
      <c r="B115" s="17">
        <f>'[3]TC4(1980)'!$B123</f>
        <v>13819</v>
      </c>
      <c r="C115" s="17">
        <f>'[3]TC4(1980)'!$C123</f>
        <v>444727</v>
      </c>
      <c r="D115" s="19">
        <f>'[3]TC4(1980)'!$E123</f>
        <v>0.43150966772874144</v>
      </c>
      <c r="E115" s="17">
        <f t="shared" si="6"/>
        <v>252823</v>
      </c>
      <c r="F115" s="17">
        <f>'[3]TC8(2018)'!$B123</f>
        <v>21641</v>
      </c>
      <c r="G115" s="17">
        <f>'[3]TC8(2018)'!$C123</f>
        <v>4613172</v>
      </c>
      <c r="H115" s="19">
        <f>'[3]TC8(2018)'!$E123</f>
        <v>0.33292752504348755</v>
      </c>
      <c r="I115" s="17">
        <f t="shared" si="7"/>
        <v>3077320.0634400845</v>
      </c>
      <c r="J115" s="17">
        <f t="shared" si="8"/>
        <v>2137812.3678998044</v>
      </c>
      <c r="K115" s="17">
        <f t="shared" si="9"/>
        <v>1263738.0453831316</v>
      </c>
      <c r="L115" s="61">
        <f t="shared" si="10"/>
        <v>-0.53658515921370276</v>
      </c>
      <c r="M115" s="61">
        <f t="shared" si="11"/>
        <v>-0.58933811910015632</v>
      </c>
    </row>
    <row r="116" spans="1:13">
      <c r="A116" s="77">
        <f>'[3]TC4(1980)'!$A124</f>
        <v>99.959999084472656</v>
      </c>
      <c r="B116" s="17">
        <f>'[3]TC4(1980)'!$B124</f>
        <v>13799</v>
      </c>
      <c r="C116" s="17">
        <f>'[3]TC4(1980)'!$C124</f>
        <v>511679</v>
      </c>
      <c r="D116" s="19">
        <f>'[3]TC4(1980)'!$E124</f>
        <v>0.42362301364722804</v>
      </c>
      <c r="E116" s="17">
        <f t="shared" si="6"/>
        <v>294920</v>
      </c>
      <c r="F116" s="17">
        <f>'[3]TC8(2018)'!$B124</f>
        <v>21694</v>
      </c>
      <c r="G116" s="17">
        <f>'[3]TC8(2018)'!$C124</f>
        <v>5573075</v>
      </c>
      <c r="H116" s="19">
        <f>'[3]TC8(2018)'!$E124</f>
        <v>0.33756068348884583</v>
      </c>
      <c r="I116" s="17">
        <f t="shared" si="7"/>
        <v>3691823.9938654006</v>
      </c>
      <c r="J116" s="17">
        <f t="shared" si="8"/>
        <v>2459652.089022263</v>
      </c>
      <c r="K116" s="17">
        <f t="shared" si="9"/>
        <v>1474160.2795014426</v>
      </c>
      <c r="L116" s="61">
        <f t="shared" si="10"/>
        <v>-0.5586544073025641</v>
      </c>
      <c r="M116" s="61">
        <f t="shared" si="11"/>
        <v>-0.60069594814080718</v>
      </c>
    </row>
    <row r="117" spans="1:13">
      <c r="A117" s="77">
        <f>'[3]TC4(1980)'!$A125</f>
        <v>99.970001220703125</v>
      </c>
      <c r="B117" s="17">
        <f>'[3]TC4(1980)'!$B125</f>
        <v>13830</v>
      </c>
      <c r="C117" s="17">
        <f>'[3]TC4(1980)'!$C125</f>
        <v>623115</v>
      </c>
      <c r="D117" s="19">
        <f>'[3]TC4(1980)'!$E125</f>
        <v>0.43224123957856897</v>
      </c>
      <c r="E117" s="17">
        <f t="shared" si="6"/>
        <v>353779</v>
      </c>
      <c r="F117" s="17">
        <f>'[3]TC8(2018)'!$B125</f>
        <v>21685</v>
      </c>
      <c r="G117" s="17">
        <f>'[3]TC8(2018)'!$C125</f>
        <v>7190326</v>
      </c>
      <c r="H117" s="19">
        <f>'[3]TC8(2018)'!$E125</f>
        <v>0.33737969398498535</v>
      </c>
      <c r="I117" s="17">
        <f t="shared" si="7"/>
        <v>4764456.0144677162</v>
      </c>
      <c r="J117" s="17">
        <f t="shared" si="8"/>
        <v>2995327.3662806321</v>
      </c>
      <c r="K117" s="17">
        <f t="shared" si="9"/>
        <v>1768367.5217745178</v>
      </c>
      <c r="L117" s="61">
        <f t="shared" si="10"/>
        <v>-0.58342259220504999</v>
      </c>
      <c r="M117" s="61">
        <f t="shared" si="11"/>
        <v>-0.62884167334010344</v>
      </c>
    </row>
    <row r="118" spans="1:13">
      <c r="A118" s="77">
        <f>'[3]TC4(1980)'!$A126</f>
        <v>99.980003356933594</v>
      </c>
      <c r="B118" s="17">
        <f>'[3]TC4(1980)'!$B126</f>
        <v>13810</v>
      </c>
      <c r="C118" s="17">
        <f>'[3]TC4(1980)'!$C126</f>
        <v>858038</v>
      </c>
      <c r="D118" s="19">
        <f>'[3]TC4(1980)'!$E126</f>
        <v>0.43757386036515866</v>
      </c>
      <c r="E118" s="17">
        <f t="shared" si="6"/>
        <v>482583</v>
      </c>
      <c r="F118" s="17">
        <f>'[3]TC8(2018)'!$B126</f>
        <v>21656</v>
      </c>
      <c r="G118" s="17">
        <f>'[3]TC8(2018)'!$C126</f>
        <v>10801768</v>
      </c>
      <c r="H118" s="19">
        <f>'[3]TC8(2018)'!$E126</f>
        <v>0.33583465218544006</v>
      </c>
      <c r="I118" s="17">
        <f t="shared" si="7"/>
        <v>7174160.0007321835</v>
      </c>
      <c r="J118" s="17">
        <f t="shared" si="8"/>
        <v>4124607.3400715776</v>
      </c>
      <c r="K118" s="17">
        <f t="shared" si="9"/>
        <v>2412195.4772909419</v>
      </c>
      <c r="L118" s="61">
        <f t="shared" si="10"/>
        <v>-0.61815442249161645</v>
      </c>
      <c r="M118" s="61">
        <f t="shared" si="11"/>
        <v>-0.66376614446224269</v>
      </c>
    </row>
    <row r="119" spans="1:13">
      <c r="A119" s="77">
        <f>'[3]TC4(1980)'!$A127</f>
        <v>99.989997863769531</v>
      </c>
      <c r="B119" s="17">
        <f>'[3]TC4(1980)'!$B127</f>
        <v>1385</v>
      </c>
      <c r="C119" s="17">
        <f>'[3]TC4(1980)'!$C127</f>
        <v>1116943</v>
      </c>
      <c r="D119" s="19">
        <f>'[3]TC4(1980)'!$E127</f>
        <v>0.46142820179722688</v>
      </c>
      <c r="E119" s="17">
        <f t="shared" si="6"/>
        <v>601554</v>
      </c>
      <c r="F119" s="17">
        <f>'[3]TC8(2018)'!$B127</f>
        <v>2159</v>
      </c>
      <c r="G119" s="17">
        <f>'[3]TC8(2018)'!$C127</f>
        <v>15166109</v>
      </c>
      <c r="H119" s="19">
        <f>'[3]TC8(2018)'!$E127</f>
        <v>0.32902762293815613</v>
      </c>
      <c r="I119" s="17">
        <f t="shared" si="7"/>
        <v>10176040.206509024</v>
      </c>
      <c r="J119" s="17">
        <f t="shared" si="8"/>
        <v>5369169.3097992949</v>
      </c>
      <c r="K119" s="17">
        <f t="shared" si="9"/>
        <v>3006873.0936362767</v>
      </c>
      <c r="L119" s="61">
        <f t="shared" si="10"/>
        <v>-0.64597581951974004</v>
      </c>
      <c r="M119" s="61">
        <f t="shared" si="11"/>
        <v>-0.7045144248041636</v>
      </c>
    </row>
    <row r="120" spans="1:13">
      <c r="A120" s="77">
        <f>'[3]TC4(1980)'!$A128</f>
        <v>99.990997314453125</v>
      </c>
      <c r="B120" s="17">
        <f>'[3]TC4(1980)'!$B128</f>
        <v>1373</v>
      </c>
      <c r="C120" s="17">
        <f>'[3]TC4(1980)'!$C128</f>
        <v>1191439</v>
      </c>
      <c r="D120" s="19">
        <f>'[3]TC4(1980)'!$E128</f>
        <v>0.42523452732368172</v>
      </c>
      <c r="E120" s="17">
        <f t="shared" si="6"/>
        <v>684798</v>
      </c>
      <c r="F120" s="17">
        <f>'[3]TC8(2018)'!$B128</f>
        <v>2170</v>
      </c>
      <c r="G120" s="17">
        <f>'[3]TC8(2018)'!$C128</f>
        <v>16187487</v>
      </c>
      <c r="H120" s="19">
        <f>'[3]TC8(2018)'!$E128</f>
        <v>0.33244967460632324</v>
      </c>
      <c r="I120" s="17">
        <f t="shared" si="7"/>
        <v>10805962.214155912</v>
      </c>
      <c r="J120" s="17">
        <f t="shared" si="8"/>
        <v>5727273.203107018</v>
      </c>
      <c r="K120" s="17">
        <f t="shared" si="9"/>
        <v>3422968.9783060788</v>
      </c>
      <c r="L120" s="61">
        <f t="shared" si="10"/>
        <v>-0.64619133265669848</v>
      </c>
      <c r="M120" s="61">
        <f t="shared" si="11"/>
        <v>-0.68323330116572523</v>
      </c>
    </row>
    <row r="121" spans="1:13">
      <c r="A121" s="77">
        <f>'[3]TC4(1980)'!$A129</f>
        <v>99.991996765136719</v>
      </c>
      <c r="B121" s="17">
        <f>'[3]TC4(1980)'!$B129</f>
        <v>1385</v>
      </c>
      <c r="C121" s="17">
        <f>'[3]TC4(1980)'!$C129</f>
        <v>1287005</v>
      </c>
      <c r="D121" s="19">
        <f>'[3]TC4(1980)'!$E129</f>
        <v>0.44673097618113372</v>
      </c>
      <c r="E121" s="17">
        <f t="shared" si="6"/>
        <v>712059.99999999988</v>
      </c>
      <c r="F121" s="17">
        <f>'[3]TC8(2018)'!$B129</f>
        <v>2172</v>
      </c>
      <c r="G121" s="17">
        <f>'[3]TC8(2018)'!$C129</f>
        <v>17520524</v>
      </c>
      <c r="H121" s="19">
        <f>'[3]TC8(2018)'!$E129</f>
        <v>0.34087845683097839</v>
      </c>
      <c r="I121" s="17">
        <f t="shared" si="7"/>
        <v>11548154.816009879</v>
      </c>
      <c r="J121" s="17">
        <f t="shared" si="8"/>
        <v>6186661.0449756542</v>
      </c>
      <c r="K121" s="17">
        <f t="shared" si="9"/>
        <v>3559238.3311467418</v>
      </c>
      <c r="L121" s="61">
        <f t="shared" si="10"/>
        <v>-0.64689063837499072</v>
      </c>
      <c r="M121" s="61">
        <f t="shared" si="11"/>
        <v>-0.69179159893038822</v>
      </c>
    </row>
    <row r="122" spans="1:13">
      <c r="A122" s="77">
        <f>'[3]TC4(1980)'!$A130</f>
        <v>99.992996215820312</v>
      </c>
      <c r="B122" s="17">
        <f>'[3]TC4(1980)'!$B130</f>
        <v>1384</v>
      </c>
      <c r="C122" s="17">
        <f>'[3]TC4(1980)'!$C130</f>
        <v>1400364</v>
      </c>
      <c r="D122" s="19">
        <f>'[3]TC4(1980)'!$E130</f>
        <v>0.4631410119083324</v>
      </c>
      <c r="E122" s="17">
        <f t="shared" si="6"/>
        <v>751798.00000000012</v>
      </c>
      <c r="F122" s="17">
        <f>'[3]TC8(2018)'!$B130</f>
        <v>2187</v>
      </c>
      <c r="G122" s="17">
        <f>'[3]TC8(2018)'!$C130</f>
        <v>20238378</v>
      </c>
      <c r="H122" s="19">
        <f>'[3]TC8(2018)'!$E130</f>
        <v>0.32861709594726562</v>
      </c>
      <c r="I122" s="17">
        <f t="shared" si="7"/>
        <v>13587700.99495697</v>
      </c>
      <c r="J122" s="17">
        <f t="shared" si="8"/>
        <v>6731580.2250855956</v>
      </c>
      <c r="K122" s="17">
        <f t="shared" si="9"/>
        <v>3757869.0824922882</v>
      </c>
      <c r="L122" s="61">
        <f t="shared" si="10"/>
        <v>-0.6673853890323822</v>
      </c>
      <c r="M122" s="61">
        <f t="shared" si="11"/>
        <v>-0.72343598936368936</v>
      </c>
    </row>
    <row r="123" spans="1:13">
      <c r="A123" s="77">
        <f>'[3]TC4(1980)'!$A131</f>
        <v>99.994003295898438</v>
      </c>
      <c r="B123" s="17">
        <f>'[3]TC4(1980)'!$B131</f>
        <v>1373</v>
      </c>
      <c r="C123" s="17">
        <f>'[3]TC4(1980)'!$C131</f>
        <v>1549242</v>
      </c>
      <c r="D123" s="19">
        <f>'[3]TC4(1980)'!$E131</f>
        <v>0.44740072887257121</v>
      </c>
      <c r="E123" s="17">
        <f t="shared" si="6"/>
        <v>856110</v>
      </c>
      <c r="F123" s="17">
        <f>'[3]TC8(2018)'!$B131</f>
        <v>2142</v>
      </c>
      <c r="G123" s="17">
        <f>'[3]TC8(2018)'!$C131</f>
        <v>22341036</v>
      </c>
      <c r="H123" s="19">
        <f>'[3]TC8(2018)'!$E131</f>
        <v>0.33694139122962952</v>
      </c>
      <c r="I123" s="17">
        <f t="shared" si="7"/>
        <v>14813416.248648763</v>
      </c>
      <c r="J123" s="17">
        <f t="shared" si="8"/>
        <v>7447240.0112199811</v>
      </c>
      <c r="K123" s="17">
        <f t="shared" si="9"/>
        <v>4279273.55514709</v>
      </c>
      <c r="L123" s="61">
        <f t="shared" si="10"/>
        <v>-0.66665646072903773</v>
      </c>
      <c r="M123" s="61">
        <f t="shared" si="11"/>
        <v>-0.71112176399299964</v>
      </c>
    </row>
    <row r="124" spans="1:13">
      <c r="A124" s="77">
        <f>'[3]TC4(1980)'!$A132</f>
        <v>99.995002746582031</v>
      </c>
      <c r="B124" s="17">
        <f>'[3]TC4(1980)'!$B132</f>
        <v>1385</v>
      </c>
      <c r="C124" s="17">
        <f>'[3]TC4(1980)'!$C132</f>
        <v>1741090</v>
      </c>
      <c r="D124" s="19">
        <f>'[3]TC4(1980)'!$E132</f>
        <v>0.44647146327875065</v>
      </c>
      <c r="E124" s="17">
        <f t="shared" si="6"/>
        <v>963743</v>
      </c>
      <c r="F124" s="17">
        <f>'[3]TC8(2018)'!$B132</f>
        <v>2181</v>
      </c>
      <c r="G124" s="17">
        <f>'[3]TC8(2018)'!$C132</f>
        <v>25912132</v>
      </c>
      <c r="H124" s="19">
        <f>'[3]TC8(2018)'!$E132</f>
        <v>0.31884682178497314</v>
      </c>
      <c r="I124" s="17">
        <f t="shared" si="7"/>
        <v>17650131.0661273</v>
      </c>
      <c r="J124" s="17">
        <f t="shared" si="8"/>
        <v>8369457.5225400534</v>
      </c>
      <c r="K124" s="17">
        <f t="shared" si="9"/>
        <v>4817278.0762496898</v>
      </c>
      <c r="L124" s="61">
        <f t="shared" si="10"/>
        <v>-0.67700621768444014</v>
      </c>
      <c r="M124" s="61">
        <f t="shared" si="11"/>
        <v>-0.72706842469319566</v>
      </c>
    </row>
    <row r="125" spans="1:13">
      <c r="A125" s="77">
        <f>'[3]TC4(1980)'!$A133</f>
        <v>99.996002197265625</v>
      </c>
      <c r="B125" s="17">
        <f>'[3]TC4(1980)'!$B133</f>
        <v>1384</v>
      </c>
      <c r="C125" s="17">
        <f>'[3]TC4(1980)'!$C133</f>
        <v>2000387</v>
      </c>
      <c r="D125" s="19">
        <f>'[3]TC4(1980)'!$E133</f>
        <v>0.47076190757088504</v>
      </c>
      <c r="E125" s="17">
        <f t="shared" si="6"/>
        <v>1058680.9999999998</v>
      </c>
      <c r="F125" s="17">
        <f>'[3]TC8(2018)'!$B133</f>
        <v>2159</v>
      </c>
      <c r="G125" s="17">
        <f>'[3]TC8(2018)'!$C133</f>
        <v>32402524</v>
      </c>
      <c r="H125" s="19">
        <f>'[3]TC8(2018)'!$E133</f>
        <v>0.29347756505012512</v>
      </c>
      <c r="I125" s="17">
        <f t="shared" si="7"/>
        <v>22893110.15500176</v>
      </c>
      <c r="J125" s="17">
        <f t="shared" si="8"/>
        <v>9615903.8447991367</v>
      </c>
      <c r="K125" s="17">
        <f t="shared" si="9"/>
        <v>5291826.5253725294</v>
      </c>
      <c r="L125" s="61">
        <f t="shared" si="10"/>
        <v>-0.70323596258121324</v>
      </c>
      <c r="M125" s="61">
        <f t="shared" si="11"/>
        <v>-0.76884632583588242</v>
      </c>
    </row>
    <row r="126" spans="1:13">
      <c r="A126" s="77">
        <f>'[3]TC4(1980)'!$A134</f>
        <v>99.997001647949219</v>
      </c>
      <c r="B126" s="17">
        <f>'[3]TC4(1980)'!$B134</f>
        <v>1374</v>
      </c>
      <c r="C126" s="17">
        <f>'[3]TC4(1980)'!$C134</f>
        <v>2454814</v>
      </c>
      <c r="D126" s="19">
        <f>'[3]TC4(1980)'!$E134</f>
        <v>0.46043610636080778</v>
      </c>
      <c r="E126" s="17">
        <f t="shared" si="6"/>
        <v>1324529</v>
      </c>
      <c r="F126" s="17">
        <f>'[3]TC8(2018)'!$B134</f>
        <v>1927</v>
      </c>
      <c r="G126" s="17">
        <f>'[3]TC8(2018)'!$C134</f>
        <v>40629192</v>
      </c>
      <c r="H126" s="19">
        <f>'[3]TC8(2018)'!$E134</f>
        <v>0.31613928079605103</v>
      </c>
      <c r="I126" s="17">
        <f t="shared" si="7"/>
        <v>27784708.46179533</v>
      </c>
      <c r="J126" s="17">
        <f t="shared" si="8"/>
        <v>11800344.323806718</v>
      </c>
      <c r="K126" s="17">
        <f t="shared" si="9"/>
        <v>6620670.1507112645</v>
      </c>
      <c r="L126" s="61">
        <f t="shared" si="10"/>
        <v>-0.70955995571345065</v>
      </c>
      <c r="M126" s="61">
        <f t="shared" si="11"/>
        <v>-0.7617153277021117</v>
      </c>
    </row>
    <row r="127" spans="1:13">
      <c r="A127" s="77">
        <f>'[3]TC4(1980)'!$A135</f>
        <v>99.998001098632812</v>
      </c>
      <c r="B127" s="17">
        <f>'[3]TC4(1980)'!$B135</f>
        <v>1384</v>
      </c>
      <c r="C127" s="17">
        <f>'[3]TC4(1980)'!$C135</f>
        <v>3370185</v>
      </c>
      <c r="D127" s="19">
        <f>'[3]TC4(1980)'!$E135</f>
        <v>0.47148183259969406</v>
      </c>
      <c r="E127" s="17">
        <f t="shared" si="6"/>
        <v>1781203.9999999998</v>
      </c>
      <c r="F127" s="17">
        <f>'[3]TC8(2018)'!$B135</f>
        <v>2412</v>
      </c>
      <c r="G127" s="17">
        <f>'[3]TC8(2018)'!$C135</f>
        <v>53646028</v>
      </c>
      <c r="H127" s="19">
        <f>'[3]TC8(2018)'!$E135</f>
        <v>0.30809256434440613</v>
      </c>
      <c r="I127" s="17">
        <f t="shared" si="7"/>
        <v>37118085.666588187</v>
      </c>
      <c r="J127" s="17">
        <f t="shared" si="8"/>
        <v>16200552.642655836</v>
      </c>
      <c r="K127" s="17">
        <f t="shared" si="9"/>
        <v>8903364.2563715149</v>
      </c>
      <c r="L127" s="61">
        <f t="shared" si="10"/>
        <v>-0.69801021162916599</v>
      </c>
      <c r="M127" s="61">
        <f t="shared" si="11"/>
        <v>-0.76013406681730167</v>
      </c>
    </row>
    <row r="128" spans="1:13">
      <c r="A128" s="77">
        <f>'[3]TC4(1980)'!$A136</f>
        <v>99.999000549316406</v>
      </c>
      <c r="B128" s="17">
        <f>'[3]TC4(1980)'!$B136</f>
        <v>1390</v>
      </c>
      <c r="C128" s="17">
        <f>'[3]TC4(1980)'!$C136</f>
        <v>7953661</v>
      </c>
      <c r="D128" s="19">
        <f>'[3]TC4(1980)'!$E136</f>
        <v>0.46893902065979426</v>
      </c>
      <c r="E128" s="17">
        <f t="shared" si="6"/>
        <v>4223879</v>
      </c>
      <c r="F128" s="17">
        <f>'[3]TC8(2018)'!$B136</f>
        <v>2170</v>
      </c>
      <c r="G128" s="17">
        <f>'[3]TC8(2018)'!$C136</f>
        <v>214577040</v>
      </c>
      <c r="H128" s="19">
        <f>'[3]TC8(2018)'!$E136</f>
        <v>0.25021973252296448</v>
      </c>
      <c r="I128" s="17">
        <f t="shared" si="7"/>
        <v>160885630.44563055</v>
      </c>
      <c r="J128" s="17">
        <f t="shared" si="8"/>
        <v>38233421.527998805</v>
      </c>
      <c r="K128" s="17">
        <f t="shared" si="9"/>
        <v>21113097.271193113</v>
      </c>
      <c r="L128" s="61">
        <f t="shared" si="10"/>
        <v>-0.82181960601190696</v>
      </c>
      <c r="M128" s="61">
        <f t="shared" si="11"/>
        <v>-0.86876952769049165</v>
      </c>
    </row>
    <row r="129" spans="1:13">
      <c r="A129" s="77" t="str">
        <f>'[3]TC4(1980)'!$A137</f>
        <v>Of which: Top 400</v>
      </c>
      <c r="B129" s="17">
        <f>'[3]TC4(1980)'!$B137</f>
        <v>401.39999389648438</v>
      </c>
      <c r="C129" s="17">
        <f>'[3]TC4(1980)'!$C137</f>
        <v>13841432</v>
      </c>
      <c r="D129" s="19">
        <f>'[3]TC4(1980)'!$E137</f>
        <v>0.47174453735351562</v>
      </c>
      <c r="E129" s="17">
        <f t="shared" si="6"/>
        <v>7311812.0648498535</v>
      </c>
      <c r="F129" s="17">
        <f>'[3]TC8(2018)'!$B137</f>
        <v>514.66668701171875</v>
      </c>
      <c r="G129" s="17">
        <f>'[3]TC8(2018)'!$C137</f>
        <v>456562560</v>
      </c>
      <c r="H129" s="19">
        <f>'[3]TC8(2018)'!$E137</f>
        <v>0.23041529953479767</v>
      </c>
      <c r="I129" s="17">
        <f t="shared" si="7"/>
        <v>351363560.98122597</v>
      </c>
      <c r="J129" s="17">
        <f t="shared" si="8"/>
        <v>66536064.864611603</v>
      </c>
      <c r="K129" s="17">
        <f t="shared" si="9"/>
        <v>36548158.541913331</v>
      </c>
      <c r="L129" s="61">
        <f t="shared" si="10"/>
        <v>-0.85426736510192247</v>
      </c>
      <c r="M129" s="61">
        <f t="shared" si="11"/>
        <v>-0.89598193267438409</v>
      </c>
    </row>
    <row r="130" spans="1:13">
      <c r="A130" s="17" t="str">
        <f>'[3]TC4(1980)'!$A138</f>
        <v>P0-10</v>
      </c>
      <c r="B130" s="17">
        <f>'[3]TC4(1980)'!$B138</f>
        <v>13813104</v>
      </c>
      <c r="C130" s="17">
        <f>'[3]TC4(1980)'!$C138</f>
        <v>4131.2665976452508</v>
      </c>
      <c r="D130" s="19">
        <f>'[3]TC4(1980)'!$E138</f>
        <v>0.19846632381431545</v>
      </c>
      <c r="E130" s="17">
        <f t="shared" si="6"/>
        <v>3311.3493033137233</v>
      </c>
      <c r="F130" s="17">
        <f>'[3]TC8(2018)'!$B138</f>
        <v>21666619</v>
      </c>
      <c r="G130" s="17">
        <f>'[3]TC8(2018)'!$C138</f>
        <v>11112.759802717719</v>
      </c>
      <c r="H130" s="19">
        <f>'[3]TC8(2018)'!$E138</f>
        <v>0.25620003287068466</v>
      </c>
      <c r="I130" s="17">
        <f t="shared" si="7"/>
        <v>8265.6703759774173</v>
      </c>
      <c r="J130" s="17">
        <f t="shared" si="8"/>
        <v>19859.088446479218</v>
      </c>
      <c r="K130" s="17">
        <f t="shared" si="9"/>
        <v>16551.809353383509</v>
      </c>
      <c r="L130" s="61">
        <f t="shared" si="10"/>
        <v>0.78705279327845368</v>
      </c>
      <c r="M130" s="61">
        <f t="shared" si="11"/>
        <v>1.0024763389413835</v>
      </c>
    </row>
    <row r="131" spans="1:13">
      <c r="A131" s="17" t="str">
        <f>'[3]TC4(1980)'!$A139</f>
        <v>P10-20</v>
      </c>
      <c r="B131" s="17">
        <f>'[3]TC4(1980)'!$B139</f>
        <v>13814551</v>
      </c>
      <c r="C131" s="17">
        <f>'[3]TC4(1980)'!$C139</f>
        <v>5981.0634075620701</v>
      </c>
      <c r="D131" s="19">
        <f>'[3]TC4(1980)'!$E139</f>
        <v>0.22178665053430988</v>
      </c>
      <c r="E131" s="17">
        <f t="shared" ref="E131:E149" si="12">C131*(1-D131)</f>
        <v>4654.5433877655523</v>
      </c>
      <c r="F131" s="17">
        <f>'[3]TC8(2018)'!$B139</f>
        <v>21669345</v>
      </c>
      <c r="G131" s="17">
        <f>'[3]TC8(2018)'!$C139</f>
        <v>17556.537927888454</v>
      </c>
      <c r="H131" s="19">
        <f>'[3]TC8(2018)'!$E139</f>
        <v>0.24249604408961822</v>
      </c>
      <c r="I131" s="17">
        <f t="shared" ref="I131:I148" si="13">G131*(1-H131)</f>
        <v>13299.146932466161</v>
      </c>
      <c r="J131" s="17">
        <f t="shared" ref="J131:J147" si="14">C131*$G$147/$C$147</f>
        <v>28751.101970150543</v>
      </c>
      <c r="K131" s="17">
        <f t="shared" ref="K131:K148" si="15">E131*$I$147/$E$147</f>
        <v>23265.777097043461</v>
      </c>
      <c r="L131" s="61">
        <f t="shared" ref="L131:L147" si="16">J131/G131-1</f>
        <v>0.63762935997077141</v>
      </c>
      <c r="M131" s="61">
        <f t="shared" ref="M131:M144" si="17">K131/I131-1</f>
        <v>0.74941875709685934</v>
      </c>
    </row>
    <row r="132" spans="1:13">
      <c r="A132" s="17" t="str">
        <f>'[3]TC4(1980)'!$A140</f>
        <v>P20-30</v>
      </c>
      <c r="B132" s="17">
        <f>'[3]TC4(1980)'!$B140</f>
        <v>13813751</v>
      </c>
      <c r="C132" s="17">
        <f>'[3]TC4(1980)'!$C140</f>
        <v>7994.9254564527764</v>
      </c>
      <c r="D132" s="19">
        <f>'[3]TC4(1980)'!$E140</f>
        <v>0.2528162461251971</v>
      </c>
      <c r="E132" s="17">
        <f t="shared" si="12"/>
        <v>5973.6784145016081</v>
      </c>
      <c r="F132" s="17">
        <f>'[3]TC8(2018)'!$B140</f>
        <v>21669339</v>
      </c>
      <c r="G132" s="17">
        <f>'[3]TC8(2018)'!$C140</f>
        <v>24463.365108506539</v>
      </c>
      <c r="H132" s="19">
        <f>'[3]TC8(2018)'!$E140</f>
        <v>0.24495110707951523</v>
      </c>
      <c r="I132" s="17">
        <f t="shared" si="13"/>
        <v>18471.036742287477</v>
      </c>
      <c r="J132" s="17">
        <f t="shared" si="14"/>
        <v>38431.780668234074</v>
      </c>
      <c r="K132" s="17">
        <f t="shared" si="15"/>
        <v>29859.485423753646</v>
      </c>
      <c r="L132" s="61">
        <f t="shared" si="16"/>
        <v>0.57099321772663059</v>
      </c>
      <c r="M132" s="61">
        <f t="shared" si="17"/>
        <v>0.61655709099389777</v>
      </c>
    </row>
    <row r="133" spans="1:13">
      <c r="A133" s="17" t="str">
        <f>'[3]TC4(1980)'!$A141</f>
        <v>P30-40</v>
      </c>
      <c r="B133" s="17">
        <f>'[3]TC4(1980)'!$B141</f>
        <v>13813066</v>
      </c>
      <c r="C133" s="17">
        <f>'[3]TC4(1980)'!$C141</f>
        <v>9984.7135957360952</v>
      </c>
      <c r="D133" s="19">
        <f>'[3]TC4(1980)'!$E141</f>
        <v>0.27197883881074786</v>
      </c>
      <c r="E133" s="17">
        <f t="shared" si="12"/>
        <v>7269.082786109906</v>
      </c>
      <c r="F133" s="17">
        <f>'[3]TC8(2018)'!$B141</f>
        <v>21671008</v>
      </c>
      <c r="G133" s="17">
        <f>'[3]TC8(2018)'!$C141</f>
        <v>32438.613938031864</v>
      </c>
      <c r="H133" s="19">
        <f>'[3]TC8(2018)'!$E141</f>
        <v>0.23520665342115579</v>
      </c>
      <c r="I133" s="17">
        <f t="shared" si="13"/>
        <v>24808.836112046531</v>
      </c>
      <c r="J133" s="17">
        <f t="shared" si="14"/>
        <v>47996.735558897817</v>
      </c>
      <c r="K133" s="17">
        <f t="shared" si="15"/>
        <v>36334.575856811687</v>
      </c>
      <c r="L133" s="61">
        <f t="shared" si="16"/>
        <v>0.47961733662809847</v>
      </c>
      <c r="M133" s="61">
        <f t="shared" si="17"/>
        <v>0.46458204216878007</v>
      </c>
    </row>
    <row r="134" spans="1:13">
      <c r="A134" s="17" t="str">
        <f>'[3]TC4(1980)'!$A142</f>
        <v>P40-50</v>
      </c>
      <c r="B134" s="17">
        <f>'[3]TC4(1980)'!$B142</f>
        <v>13812873</v>
      </c>
      <c r="C134" s="17">
        <f>'[3]TC4(1980)'!$C142</f>
        <v>11986.82065599242</v>
      </c>
      <c r="D134" s="19">
        <f>'[3]TC4(1980)'!$E142</f>
        <v>0.28558669086155569</v>
      </c>
      <c r="E134" s="17">
        <f t="shared" si="12"/>
        <v>8563.5442108966035</v>
      </c>
      <c r="F134" s="17">
        <f>'[3]TC8(2018)'!$B142</f>
        <v>21668892</v>
      </c>
      <c r="G134" s="17">
        <f>'[3]TC8(2018)'!$C142</f>
        <v>42181.81265373421</v>
      </c>
      <c r="H134" s="19">
        <f>'[3]TC8(2018)'!$E142</f>
        <v>0.24197534002071935</v>
      </c>
      <c r="I134" s="17">
        <f t="shared" si="13"/>
        <v>31974.854194156589</v>
      </c>
      <c r="J134" s="17">
        <f t="shared" si="14"/>
        <v>57620.907770783968</v>
      </c>
      <c r="K134" s="17">
        <f t="shared" si="15"/>
        <v>42804.952961678748</v>
      </c>
      <c r="L134" s="61">
        <f t="shared" si="16"/>
        <v>0.36601307875950151</v>
      </c>
      <c r="M134" s="61">
        <f t="shared" si="17"/>
        <v>0.33870674442360271</v>
      </c>
    </row>
    <row r="135" spans="1:13">
      <c r="A135" s="17" t="str">
        <f>'[3]TC4(1980)'!$A143</f>
        <v>P50-60</v>
      </c>
      <c r="B135" s="17">
        <f>'[3]TC4(1980)'!$B143</f>
        <v>13814665</v>
      </c>
      <c r="C135" s="17">
        <f>'[3]TC4(1980)'!$C143</f>
        <v>14130.315967850107</v>
      </c>
      <c r="D135" s="19">
        <f>'[3]TC4(1980)'!$E143</f>
        <v>0.2975958186106259</v>
      </c>
      <c r="E135" s="17">
        <f t="shared" si="12"/>
        <v>9925.1930201709565</v>
      </c>
      <c r="F135" s="17">
        <f>'[3]TC8(2018)'!$B143</f>
        <v>21670158</v>
      </c>
      <c r="G135" s="17">
        <f>'[3]TC8(2018)'!$C143</f>
        <v>53344.101234656431</v>
      </c>
      <c r="H135" s="19">
        <f>'[3]TC8(2018)'!$E143</f>
        <v>0.25385615416279084</v>
      </c>
      <c r="I135" s="17">
        <f t="shared" si="13"/>
        <v>39802.372847955965</v>
      </c>
      <c r="J135" s="17">
        <f t="shared" si="14"/>
        <v>67924.736385247699</v>
      </c>
      <c r="K135" s="17">
        <f t="shared" si="15"/>
        <v>49611.16681378334</v>
      </c>
      <c r="L135" s="61">
        <f t="shared" si="16"/>
        <v>0.27333172390424609</v>
      </c>
      <c r="M135" s="61">
        <f t="shared" si="17"/>
        <v>0.24643741726898338</v>
      </c>
    </row>
    <row r="136" spans="1:13">
      <c r="A136" s="17" t="str">
        <f>'[3]TC4(1980)'!$A144</f>
        <v>P60-70</v>
      </c>
      <c r="B136" s="17">
        <f>'[3]TC4(1980)'!$B144</f>
        <v>13814097</v>
      </c>
      <c r="C136" s="17">
        <f>'[3]TC4(1980)'!$C144</f>
        <v>16645.634640975808</v>
      </c>
      <c r="D136" s="19">
        <f>'[3]TC4(1980)'!$E144</f>
        <v>0.30290189693405351</v>
      </c>
      <c r="E136" s="17">
        <f t="shared" si="12"/>
        <v>11603.640332553043</v>
      </c>
      <c r="F136" s="17">
        <f>'[3]TC8(2018)'!$B144</f>
        <v>21669862</v>
      </c>
      <c r="G136" s="17">
        <f>'[3]TC8(2018)'!$C144</f>
        <v>66860.251361130038</v>
      </c>
      <c r="H136" s="19">
        <f>'[3]TC8(2018)'!$E144</f>
        <v>0.26256944999963355</v>
      </c>
      <c r="I136" s="17">
        <f t="shared" si="13"/>
        <v>49304.79193440087</v>
      </c>
      <c r="J136" s="17">
        <f t="shared" si="14"/>
        <v>80015.927989574513</v>
      </c>
      <c r="K136" s="17">
        <f t="shared" si="15"/>
        <v>58000.900840467257</v>
      </c>
      <c r="L136" s="61">
        <f t="shared" si="16"/>
        <v>0.19676379254674292</v>
      </c>
      <c r="M136" s="61">
        <f t="shared" si="17"/>
        <v>0.17637451786910296</v>
      </c>
    </row>
    <row r="137" spans="1:13">
      <c r="A137" s="17" t="str">
        <f>'[3]TC4(1980)'!$A145</f>
        <v>P70-80</v>
      </c>
      <c r="B137" s="17">
        <f>'[3]TC4(1980)'!$B145</f>
        <v>13814751</v>
      </c>
      <c r="C137" s="17">
        <f>'[3]TC4(1980)'!$C145</f>
        <v>19881.08744587579</v>
      </c>
      <c r="D137" s="19">
        <f>'[3]TC4(1980)'!$E145</f>
        <v>0.310817921358789</v>
      </c>
      <c r="E137" s="17">
        <f t="shared" si="12"/>
        <v>13701.689171596363</v>
      </c>
      <c r="F137" s="17">
        <f>'[3]TC8(2018)'!$B145</f>
        <v>21668952</v>
      </c>
      <c r="G137" s="17">
        <f>'[3]TC8(2018)'!$C145</f>
        <v>84730.625439569019</v>
      </c>
      <c r="H137" s="19">
        <f>'[3]TC8(2018)'!$E145</f>
        <v>0.27768774865434631</v>
      </c>
      <c r="I137" s="17">
        <f t="shared" si="13"/>
        <v>61201.968819180416</v>
      </c>
      <c r="J137" s="17">
        <f t="shared" si="14"/>
        <v>95568.820038115053</v>
      </c>
      <c r="K137" s="17">
        <f t="shared" si="15"/>
        <v>68488.016882009979</v>
      </c>
      <c r="L137" s="61">
        <f t="shared" si="16"/>
        <v>0.12791354415619138</v>
      </c>
      <c r="M137" s="61">
        <f t="shared" si="17"/>
        <v>0.11904924307837206</v>
      </c>
    </row>
    <row r="138" spans="1:13">
      <c r="A138" s="17" t="str">
        <f>'[3]TC4(1980)'!$A146</f>
        <v>P80-90</v>
      </c>
      <c r="B138" s="17">
        <f>'[3]TC4(1980)'!$B146</f>
        <v>13813734</v>
      </c>
      <c r="C138" s="17">
        <f>'[3]TC4(1980)'!$C146</f>
        <v>24996.716112240181</v>
      </c>
      <c r="D138" s="19">
        <f>'[3]TC4(1980)'!$E146</f>
        <v>0.31446975146139933</v>
      </c>
      <c r="E138" s="17">
        <f t="shared" si="12"/>
        <v>17136.005009072855</v>
      </c>
      <c r="F138" s="17">
        <f>'[3]TC8(2018)'!$B146</f>
        <v>21669217</v>
      </c>
      <c r="G138" s="17">
        <f>'[3]TC8(2018)'!$C146</f>
        <v>115517.92355962838</v>
      </c>
      <c r="H138" s="19">
        <f>'[3]TC8(2018)'!$E146</f>
        <v>0.29402880339923826</v>
      </c>
      <c r="I138" s="17">
        <f t="shared" si="13"/>
        <v>81552.326724226179</v>
      </c>
      <c r="J138" s="17">
        <f t="shared" si="14"/>
        <v>120159.75837227641</v>
      </c>
      <c r="K138" s="17">
        <f t="shared" si="15"/>
        <v>85654.475565281959</v>
      </c>
      <c r="L138" s="61">
        <f t="shared" si="16"/>
        <v>4.0182810334640218E-2</v>
      </c>
      <c r="M138" s="61">
        <f t="shared" si="17"/>
        <v>5.0300819189714074E-2</v>
      </c>
    </row>
    <row r="139" spans="1:13">
      <c r="A139" s="17" t="str">
        <f>'[3]TC4(1980)'!$A147</f>
        <v>P90-95</v>
      </c>
      <c r="B139" s="17">
        <f>'[3]TC4(1980)'!$B147</f>
        <v>6906928</v>
      </c>
      <c r="C139" s="17">
        <f>'[3]TC4(1980)'!$C147</f>
        <v>33685.388690167325</v>
      </c>
      <c r="D139" s="19">
        <f>'[3]TC4(1980)'!$E147</f>
        <v>0.30258326589432438</v>
      </c>
      <c r="E139" s="17">
        <f t="shared" si="12"/>
        <v>23492.753767376758</v>
      </c>
      <c r="F139" s="17">
        <f>'[3]TC8(2018)'!$B147</f>
        <v>10834493</v>
      </c>
      <c r="G139" s="17">
        <f>'[3]TC8(2018)'!$C147</f>
        <v>167249.47925638975</v>
      </c>
      <c r="H139" s="19">
        <f>'[3]TC8(2018)'!$E147</f>
        <v>0.28633839617704143</v>
      </c>
      <c r="I139" s="17">
        <f t="shared" si="13"/>
        <v>119359.53160466976</v>
      </c>
      <c r="J139" s="17">
        <f t="shared" si="14"/>
        <v>161926.39655193387</v>
      </c>
      <c r="K139" s="17">
        <f t="shared" si="15"/>
        <v>117428.74155694658</v>
      </c>
      <c r="L139" s="61">
        <f t="shared" si="16"/>
        <v>-3.1827200467965056E-2</v>
      </c>
      <c r="M139" s="61">
        <f t="shared" si="17"/>
        <v>-1.6176253557345865E-2</v>
      </c>
    </row>
    <row r="140" spans="1:13">
      <c r="A140" s="17" t="str">
        <f>'[3]TC4(1980)'!$A148</f>
        <v>P95-99</v>
      </c>
      <c r="B140" s="17">
        <f>'[3]TC4(1980)'!$B148</f>
        <v>5525533</v>
      </c>
      <c r="C140" s="17">
        <f>'[3]TC4(1980)'!$C148</f>
        <v>54603.12472552422</v>
      </c>
      <c r="D140" s="19">
        <f>'[3]TC4(1980)'!$E148</f>
        <v>0.31191043468363394</v>
      </c>
      <c r="E140" s="17">
        <f t="shared" si="12"/>
        <v>37571.840357301284</v>
      </c>
      <c r="F140" s="17">
        <f>'[3]TC8(2018)'!$B148</f>
        <v>8668442</v>
      </c>
      <c r="G140" s="17">
        <f>'[3]TC8(2018)'!$C148</f>
        <v>304256.49868280831</v>
      </c>
      <c r="H140" s="19">
        <f>'[3]TC8(2018)'!$E148</f>
        <v>0.27661467207050416</v>
      </c>
      <c r="I140" s="17">
        <f t="shared" si="13"/>
        <v>220094.6870743435</v>
      </c>
      <c r="J140" s="17">
        <f t="shared" si="14"/>
        <v>262478.4089209814</v>
      </c>
      <c r="K140" s="17">
        <f t="shared" si="15"/>
        <v>187803.18283772832</v>
      </c>
      <c r="L140" s="61">
        <f t="shared" si="16"/>
        <v>-0.13731207038368354</v>
      </c>
      <c r="M140" s="61">
        <f t="shared" si="17"/>
        <v>-0.14671641858264284</v>
      </c>
    </row>
    <row r="141" spans="1:13">
      <c r="A141" s="17" t="str">
        <f>'[3]TC4(1980)'!$A149</f>
        <v>P99-99.9</v>
      </c>
      <c r="B141" s="17">
        <f>'[3]TC4(1980)'!$B149</f>
        <v>1243438</v>
      </c>
      <c r="C141" s="17">
        <f>'[3]TC4(1980)'!$C149</f>
        <v>132964.03668860046</v>
      </c>
      <c r="D141" s="19">
        <f>'[3]TC4(1980)'!$E149</f>
        <v>0.36222616424760745</v>
      </c>
      <c r="E141" s="17">
        <f t="shared" si="12"/>
        <v>84800.983696010575</v>
      </c>
      <c r="F141" s="17">
        <f>'[3]TC8(2018)'!$B149</f>
        <v>1950271</v>
      </c>
      <c r="G141" s="17">
        <f>'[3]TC8(2018)'!$C149</f>
        <v>970058.68867711211</v>
      </c>
      <c r="H141" s="19">
        <f>'[3]TC8(2018)'!$E149</f>
        <v>0.28913925727188333</v>
      </c>
      <c r="I141" s="17">
        <f t="shared" si="13"/>
        <v>689576.63992287475</v>
      </c>
      <c r="J141" s="17">
        <f t="shared" si="14"/>
        <v>639161.01814995136</v>
      </c>
      <c r="K141" s="17">
        <f t="shared" si="15"/>
        <v>423878.48171473015</v>
      </c>
      <c r="L141" s="61">
        <f t="shared" si="16"/>
        <v>-0.3411109805927437</v>
      </c>
      <c r="M141" s="61">
        <f t="shared" si="17"/>
        <v>-0.38530620503307855</v>
      </c>
    </row>
    <row r="142" spans="1:13">
      <c r="A142" s="17" t="str">
        <f>'[3]TC4(1980)'!$A150</f>
        <v>P99.9-99.99</v>
      </c>
      <c r="B142" s="17">
        <f>'[3]TC4(1980)'!$B150</f>
        <v>124330</v>
      </c>
      <c r="C142" s="17">
        <f>'[3]TC4(1980)'!$C150</f>
        <v>458553.07513874368</v>
      </c>
      <c r="D142" s="19">
        <f>'[3]TC4(1980)'!$E150</f>
        <v>0.42202584346069799</v>
      </c>
      <c r="E142" s="17">
        <f t="shared" si="12"/>
        <v>265031.8268318185</v>
      </c>
      <c r="F142" s="17">
        <f>'[3]TC8(2018)'!$B150</f>
        <v>195016</v>
      </c>
      <c r="G142" s="17">
        <f>'[3]TC8(2018)'!$C150</f>
        <v>4927930.3248707801</v>
      </c>
      <c r="H142" s="19">
        <f>'[3]TC8(2018)'!$E150</f>
        <v>0.33153581002765642</v>
      </c>
      <c r="I142" s="17">
        <f t="shared" si="13"/>
        <v>3294144.9528548941</v>
      </c>
      <c r="J142" s="17">
        <f t="shared" si="14"/>
        <v>2204274.6119981348</v>
      </c>
      <c r="K142" s="17">
        <f t="shared" si="15"/>
        <v>1324763.9763975705</v>
      </c>
      <c r="L142" s="61">
        <f t="shared" si="16"/>
        <v>-0.55269769118419199</v>
      </c>
      <c r="M142" s="61">
        <f t="shared" si="17"/>
        <v>-0.59784284075008465</v>
      </c>
    </row>
    <row r="143" spans="1:13">
      <c r="A143" s="17" t="str">
        <f>'[3]TC4(1980)'!$A151</f>
        <v>P99.99-top 400</v>
      </c>
      <c r="B143" s="17">
        <f>'[3]TC4(1980)'!$B151</f>
        <v>13415.600006103516</v>
      </c>
      <c r="C143" s="17">
        <f>'[3]TC4(1980)'!$C151</f>
        <v>2068290.6884565395</v>
      </c>
      <c r="D143" s="19">
        <f>'[3]TC4(1980)'!$E151</f>
        <v>0.45952233188038349</v>
      </c>
      <c r="E143" s="17">
        <f t="shared" si="12"/>
        <v>1117864.9282905068</v>
      </c>
      <c r="F143" s="17">
        <f>'[3]TC8(2018)'!$B151</f>
        <v>21164.333312988281</v>
      </c>
      <c r="G143" s="17">
        <f>'[3]TC8(2018)'!$C151</f>
        <v>36044301.189400442</v>
      </c>
      <c r="H143" s="19">
        <f>'[3]TC8(2018)'!$E151</f>
        <v>0.30363302683907506</v>
      </c>
      <c r="I143" s="17">
        <f t="shared" si="13"/>
        <v>25100060.918963514</v>
      </c>
      <c r="J143" s="17">
        <f t="shared" si="14"/>
        <v>9942318.3530444317</v>
      </c>
      <c r="K143" s="17">
        <f t="shared" si="15"/>
        <v>5587657.9246358117</v>
      </c>
      <c r="L143" s="61">
        <f t="shared" si="16"/>
        <v>-0.72416393091376752</v>
      </c>
      <c r="M143" s="61">
        <f t="shared" si="17"/>
        <v>-0.77738468672742367</v>
      </c>
    </row>
    <row r="144" spans="1:13">
      <c r="A144" s="17" t="str">
        <f>'[3]TC4(1980)'!$A152</f>
        <v>Top 400</v>
      </c>
      <c r="B144" s="17">
        <f>'[3]TC4(1980)'!$B152</f>
        <v>401.39999389648438</v>
      </c>
      <c r="C144" s="17">
        <f>'[3]TC4(1980)'!$C152</f>
        <v>13841432</v>
      </c>
      <c r="D144" s="19">
        <f>'[3]TC4(1980)'!$E152</f>
        <v>0.47174453735351562</v>
      </c>
      <c r="E144" s="17">
        <f t="shared" si="12"/>
        <v>7311812.0648498535</v>
      </c>
      <c r="F144" s="17">
        <f>'[3]TC8(2018)'!$B152</f>
        <v>514.66668701171875</v>
      </c>
      <c r="G144" s="17">
        <f>'[3]TC8(2018)'!$C152</f>
        <v>456562560</v>
      </c>
      <c r="H144" s="19">
        <f>'[3]TC8(2018)'!$E152</f>
        <v>0.23041529953479767</v>
      </c>
      <c r="I144" s="17">
        <f t="shared" si="13"/>
        <v>351363560.98122597</v>
      </c>
      <c r="J144" s="17">
        <f t="shared" si="14"/>
        <v>66536064.864611603</v>
      </c>
      <c r="K144" s="17">
        <f t="shared" si="15"/>
        <v>36548158.541913331</v>
      </c>
      <c r="L144" s="61">
        <f t="shared" si="16"/>
        <v>-0.85426736510192247</v>
      </c>
      <c r="M144" s="61">
        <f t="shared" si="17"/>
        <v>-0.89598193267438409</v>
      </c>
    </row>
    <row r="145" spans="1:13">
      <c r="A145" s="17"/>
      <c r="B145" s="17"/>
      <c r="C145" s="17"/>
      <c r="D145" s="19"/>
      <c r="E145" s="17"/>
      <c r="F145" s="17"/>
      <c r="G145" s="17"/>
      <c r="H145" s="19"/>
      <c r="I145" s="17"/>
      <c r="J145" s="17"/>
      <c r="K145" s="17"/>
      <c r="L145" s="61"/>
    </row>
    <row r="146" spans="1:13">
      <c r="A146" s="17"/>
      <c r="B146" s="17"/>
      <c r="C146" s="17"/>
      <c r="D146" s="19"/>
      <c r="E146" s="17"/>
      <c r="F146" s="17"/>
      <c r="G146" s="17"/>
      <c r="H146" s="19"/>
      <c r="I146" s="17"/>
      <c r="J146" s="17"/>
      <c r="K146" s="17"/>
      <c r="L146" s="61"/>
    </row>
    <row r="147" spans="1:13">
      <c r="A147" s="17" t="str">
        <f>'[3]TC4(1980)'!$A155</f>
        <v>All</v>
      </c>
      <c r="B147" s="17">
        <f>'[3]TC4(1980)'!$B155</f>
        <v>138138638</v>
      </c>
      <c r="C147" s="17">
        <f>'[3]TC4(1980)'!$C155</f>
        <v>17292.374746383412</v>
      </c>
      <c r="D147" s="19">
        <f>'[3]TC4(1980)'!$E155</f>
        <v>0.30471666824312876</v>
      </c>
      <c r="E147" s="17">
        <f t="shared" si="12"/>
        <v>12023.099927653839</v>
      </c>
      <c r="F147" s="17">
        <f>'[3]TC8(2018)'!$B155</f>
        <v>216693293</v>
      </c>
      <c r="G147" s="17">
        <f>'[3]TC8(2018)'!$C155</f>
        <v>83124.821751718919</v>
      </c>
      <c r="H147" s="19">
        <f>'[3]TC8(2018)'!$E155</f>
        <v>0.27702012295865691</v>
      </c>
      <c r="I147" s="17">
        <f t="shared" si="13"/>
        <v>60097.573409141311</v>
      </c>
      <c r="J147" s="17">
        <f t="shared" si="14"/>
        <v>83124.821751718919</v>
      </c>
      <c r="K147" s="17">
        <f t="shared" si="15"/>
        <v>60097.573409141311</v>
      </c>
      <c r="L147" s="61">
        <f t="shared" si="16"/>
        <v>0</v>
      </c>
      <c r="M147" s="61">
        <f t="shared" ref="M147" si="18">K147/I147-1</f>
        <v>0</v>
      </c>
    </row>
    <row r="148" spans="1:13">
      <c r="A148" s="17" t="str">
        <f>'[3]TC4(1980)'!$A156</f>
        <v>check</v>
      </c>
      <c r="B148" s="17">
        <f>'[3]TC4(1980)'!$B156</f>
        <v>0</v>
      </c>
      <c r="C148" s="17">
        <f>'[3]TC4(1980)'!$C156</f>
        <v>0</v>
      </c>
      <c r="D148" s="19">
        <f>'[3]TC4(1980)'!$E156</f>
        <v>0</v>
      </c>
      <c r="E148" s="17">
        <f t="shared" si="12"/>
        <v>0</v>
      </c>
      <c r="F148" s="17">
        <f>'[3]TC8(2018)'!$B156</f>
        <v>0</v>
      </c>
      <c r="G148" s="17">
        <f>'[3]TC8(2018)'!$C156</f>
        <v>0</v>
      </c>
      <c r="H148" s="19">
        <f>'[3]TC8(2018)'!$E156</f>
        <v>0</v>
      </c>
      <c r="I148" s="17">
        <f t="shared" si="13"/>
        <v>0</v>
      </c>
      <c r="J148" s="17"/>
      <c r="K148" s="17">
        <f t="shared" si="15"/>
        <v>0</v>
      </c>
    </row>
    <row r="149" spans="1:13">
      <c r="E149" s="17">
        <f t="shared" si="12"/>
        <v>0</v>
      </c>
    </row>
    <row r="150" spans="1:13">
      <c r="A150" t="s">
        <v>352</v>
      </c>
      <c r="B150">
        <v>155300000</v>
      </c>
      <c r="F150">
        <v>245200000</v>
      </c>
    </row>
    <row r="151" spans="1:13">
      <c r="B151" s="19">
        <f>B147/B150</f>
        <v>0.88949541532517706</v>
      </c>
      <c r="F151" s="19">
        <f>F147/F150</f>
        <v>0.88374099918433935</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J62"/>
  <sheetViews>
    <sheetView zoomScale="115" zoomScaleNormal="115" zoomScalePageLayoutView="115" workbookViewId="0">
      <pane xSplit="1" ySplit="4" topLeftCell="B5" activePane="bottomRight" state="frozen"/>
      <selection activeCell="K10" sqref="K10"/>
      <selection pane="topRight" activeCell="K10" sqref="K10"/>
      <selection pane="bottomLeft" activeCell="K10" sqref="K10"/>
      <selection pane="bottomRight" activeCell="C12" sqref="C12"/>
    </sheetView>
  </sheetViews>
  <sheetFormatPr baseColWidth="10" defaultColWidth="10.1640625" defaultRowHeight="15" x14ac:dyDescent="0"/>
  <cols>
    <col min="1" max="1" width="29.1640625" style="82" customWidth="1"/>
    <col min="2" max="2" width="33.6640625" style="82" customWidth="1"/>
    <col min="3" max="6" width="34.5" style="82" customWidth="1"/>
    <col min="7" max="16384" width="10.1640625" style="82"/>
  </cols>
  <sheetData>
    <row r="1" spans="1:10" ht="18">
      <c r="A1" s="81"/>
      <c r="B1" s="81"/>
      <c r="C1" s="81"/>
      <c r="D1" s="81"/>
      <c r="E1" s="81"/>
      <c r="F1" s="81"/>
    </row>
    <row r="2" spans="1:10" ht="29" customHeight="1">
      <c r="A2" s="124" t="s">
        <v>482</v>
      </c>
      <c r="B2" s="124"/>
      <c r="C2" s="124"/>
      <c r="D2" s="124"/>
      <c r="E2" s="124"/>
      <c r="F2" s="124"/>
    </row>
    <row r="3" spans="1:10" ht="6" customHeight="1" thickBot="1">
      <c r="A3" s="83"/>
      <c r="B3" s="83"/>
      <c r="C3" s="83"/>
      <c r="D3" s="83"/>
      <c r="E3" s="83"/>
      <c r="F3" s="83"/>
      <c r="H3" s="97"/>
    </row>
    <row r="4" spans="1:10" s="84" customFormat="1" ht="124" customHeight="1" thickTop="1">
      <c r="A4" s="107"/>
      <c r="B4" s="111" t="s">
        <v>453</v>
      </c>
      <c r="C4" s="111" t="s">
        <v>342</v>
      </c>
      <c r="D4" s="111" t="s">
        <v>483</v>
      </c>
      <c r="E4" s="111" t="s">
        <v>343</v>
      </c>
      <c r="F4" s="111" t="s">
        <v>520</v>
      </c>
      <c r="H4" s="98"/>
      <c r="I4" s="85"/>
      <c r="J4" s="85"/>
    </row>
    <row r="5" spans="1:10" s="84" customFormat="1" ht="6" customHeight="1">
      <c r="A5" s="86"/>
      <c r="B5" s="86"/>
      <c r="C5" s="86"/>
      <c r="D5" s="87"/>
      <c r="E5" s="87"/>
      <c r="F5" s="87"/>
    </row>
    <row r="6" spans="1:10" s="84" customFormat="1" ht="66" customHeight="1">
      <c r="A6" s="86" t="s">
        <v>451</v>
      </c>
      <c r="B6" s="100" t="s">
        <v>433</v>
      </c>
      <c r="C6" s="100"/>
      <c r="D6" s="101"/>
      <c r="E6" s="101" t="s">
        <v>452</v>
      </c>
      <c r="F6" s="101" t="s">
        <v>486</v>
      </c>
    </row>
    <row r="7" spans="1:10" s="84" customFormat="1" ht="42" customHeight="1">
      <c r="A7" s="88"/>
      <c r="B7" s="100"/>
      <c r="C7" s="100"/>
      <c r="D7" s="101"/>
      <c r="E7" s="101" t="s">
        <v>446</v>
      </c>
      <c r="F7" s="101" t="s">
        <v>446</v>
      </c>
    </row>
    <row r="8" spans="1:10" s="84" customFormat="1" ht="25" customHeight="1">
      <c r="A8" s="104" t="s">
        <v>449</v>
      </c>
      <c r="B8" s="105"/>
      <c r="C8" s="105"/>
      <c r="D8" s="106"/>
      <c r="E8" s="106" t="s">
        <v>502</v>
      </c>
      <c r="F8" s="106" t="s">
        <v>502</v>
      </c>
    </row>
    <row r="9" spans="1:10" s="84" customFormat="1" ht="120" customHeight="1">
      <c r="A9" s="86" t="s">
        <v>434</v>
      </c>
      <c r="B9" s="100" t="s">
        <v>517</v>
      </c>
      <c r="C9" s="109" t="s">
        <v>518</v>
      </c>
      <c r="D9" s="109" t="s">
        <v>527</v>
      </c>
      <c r="E9" s="109" t="s">
        <v>519</v>
      </c>
      <c r="F9" s="109" t="s">
        <v>542</v>
      </c>
      <c r="H9" s="89"/>
    </row>
    <row r="10" spans="1:10" ht="98" customHeight="1">
      <c r="A10" s="88"/>
      <c r="B10" s="100" t="s">
        <v>447</v>
      </c>
      <c r="C10" s="110" t="s">
        <v>521</v>
      </c>
      <c r="D10" s="110" t="s">
        <v>530</v>
      </c>
      <c r="E10" s="110" t="s">
        <v>522</v>
      </c>
      <c r="F10" s="110" t="s">
        <v>522</v>
      </c>
    </row>
    <row r="11" spans="1:10" ht="27" customHeight="1">
      <c r="A11" s="104" t="s">
        <v>449</v>
      </c>
      <c r="B11" s="105"/>
      <c r="C11" s="106" t="s">
        <v>484</v>
      </c>
      <c r="D11" s="106" t="s">
        <v>528</v>
      </c>
      <c r="E11" s="106" t="s">
        <v>502</v>
      </c>
      <c r="F11" s="106" t="s">
        <v>484</v>
      </c>
    </row>
    <row r="12" spans="1:10" ht="95" customHeight="1">
      <c r="A12" s="86" t="s">
        <v>435</v>
      </c>
      <c r="B12" s="100" t="s">
        <v>436</v>
      </c>
      <c r="C12" s="102" t="s">
        <v>472</v>
      </c>
      <c r="D12" s="102" t="s">
        <v>487</v>
      </c>
      <c r="E12" s="102" t="s">
        <v>465</v>
      </c>
      <c r="F12" s="102" t="s">
        <v>501</v>
      </c>
    </row>
    <row r="13" spans="1:10" ht="155" customHeight="1">
      <c r="A13" s="88"/>
      <c r="B13" s="100" t="s">
        <v>448</v>
      </c>
      <c r="C13" s="100" t="s">
        <v>480</v>
      </c>
      <c r="D13" s="100" t="s">
        <v>526</v>
      </c>
      <c r="E13" s="100" t="s">
        <v>485</v>
      </c>
      <c r="F13" s="100" t="s">
        <v>509</v>
      </c>
      <c r="I13" s="84"/>
    </row>
    <row r="14" spans="1:10" ht="39" customHeight="1">
      <c r="A14" s="104" t="s">
        <v>449</v>
      </c>
      <c r="B14" s="105"/>
      <c r="C14" s="106" t="s">
        <v>484</v>
      </c>
      <c r="D14" s="106" t="s">
        <v>484</v>
      </c>
      <c r="E14" s="106" t="s">
        <v>510</v>
      </c>
      <c r="F14" s="106" t="s">
        <v>502</v>
      </c>
    </row>
    <row r="15" spans="1:10" ht="8" customHeight="1">
      <c r="A15" s="88"/>
      <c r="B15" s="100"/>
      <c r="C15" s="102"/>
      <c r="D15" s="101"/>
      <c r="E15" s="101"/>
      <c r="F15" s="101"/>
    </row>
    <row r="16" spans="1:10" ht="76" customHeight="1">
      <c r="A16" s="113" t="s">
        <v>473</v>
      </c>
      <c r="B16" s="100" t="s">
        <v>523</v>
      </c>
      <c r="C16" s="100" t="s">
        <v>503</v>
      </c>
      <c r="D16" s="100" t="s">
        <v>503</v>
      </c>
      <c r="E16" s="101" t="s">
        <v>467</v>
      </c>
      <c r="F16" s="101" t="s">
        <v>511</v>
      </c>
    </row>
    <row r="17" spans="1:9" ht="95" customHeight="1">
      <c r="A17" s="90" t="s">
        <v>464</v>
      </c>
      <c r="B17" s="100"/>
      <c r="C17" s="102"/>
      <c r="D17" s="101"/>
      <c r="E17" s="101" t="s">
        <v>474</v>
      </c>
      <c r="F17" s="101" t="s">
        <v>529</v>
      </c>
    </row>
    <row r="18" spans="1:9" ht="25" customHeight="1">
      <c r="A18" s="104" t="s">
        <v>449</v>
      </c>
      <c r="B18" s="105"/>
      <c r="C18" s="108"/>
      <c r="D18" s="106"/>
      <c r="E18" s="106" t="s">
        <v>450</v>
      </c>
      <c r="F18" s="106" t="s">
        <v>484</v>
      </c>
    </row>
    <row r="19" spans="1:9" ht="7" customHeight="1">
      <c r="A19" s="88"/>
      <c r="B19" s="100"/>
      <c r="C19" s="102"/>
      <c r="D19" s="101"/>
      <c r="E19" s="101"/>
      <c r="F19" s="101"/>
    </row>
    <row r="20" spans="1:9" ht="78" customHeight="1">
      <c r="A20" s="114" t="s">
        <v>64</v>
      </c>
      <c r="B20" s="105" t="s">
        <v>481</v>
      </c>
      <c r="C20" s="108"/>
      <c r="D20" s="106" t="s">
        <v>475</v>
      </c>
      <c r="E20" s="106" t="s">
        <v>475</v>
      </c>
      <c r="F20" s="106" t="s">
        <v>475</v>
      </c>
    </row>
    <row r="21" spans="1:9" ht="78" customHeight="1">
      <c r="A21" s="120" t="s">
        <v>505</v>
      </c>
      <c r="B21" s="121"/>
      <c r="C21" s="122"/>
      <c r="D21" s="123" t="s">
        <v>512</v>
      </c>
      <c r="E21" s="123" t="s">
        <v>508</v>
      </c>
      <c r="F21" s="123" t="s">
        <v>512</v>
      </c>
    </row>
    <row r="22" spans="1:9" ht="99" customHeight="1">
      <c r="A22" s="86" t="s">
        <v>478</v>
      </c>
      <c r="B22" s="100"/>
      <c r="C22" s="102" t="s">
        <v>476</v>
      </c>
      <c r="D22" s="101" t="s">
        <v>525</v>
      </c>
      <c r="E22" s="101"/>
      <c r="F22" s="101" t="s">
        <v>477</v>
      </c>
    </row>
    <row r="23" spans="1:9" ht="8" customHeight="1">
      <c r="A23" s="104"/>
      <c r="B23" s="105"/>
      <c r="C23" s="108"/>
      <c r="D23" s="106"/>
      <c r="E23" s="106"/>
      <c r="F23" s="106"/>
    </row>
    <row r="24" spans="1:9" ht="8" customHeight="1">
      <c r="A24" s="88"/>
      <c r="B24" s="100"/>
      <c r="C24" s="102"/>
      <c r="D24" s="101"/>
      <c r="E24" s="101"/>
      <c r="F24" s="101"/>
    </row>
    <row r="25" spans="1:9" ht="28" customHeight="1">
      <c r="A25" s="86" t="s">
        <v>479</v>
      </c>
      <c r="B25" s="99"/>
      <c r="C25" s="103">
        <v>1.4999999999999999E-2</v>
      </c>
      <c r="D25" s="103">
        <v>3.9E-2</v>
      </c>
      <c r="E25" s="103">
        <v>2.9000000000000001E-2</v>
      </c>
      <c r="F25" s="112">
        <v>3.2000000000000001E-2</v>
      </c>
    </row>
    <row r="26" spans="1:9" ht="32" customHeight="1">
      <c r="A26" s="88" t="s">
        <v>468</v>
      </c>
      <c r="B26" s="90"/>
      <c r="C26" s="95"/>
      <c r="D26" s="94"/>
      <c r="E26" s="94"/>
      <c r="F26" s="94"/>
    </row>
    <row r="27" spans="1:9" ht="11" customHeight="1">
      <c r="A27" s="88"/>
      <c r="B27" s="90"/>
      <c r="C27" s="95"/>
      <c r="D27" s="96"/>
      <c r="E27" s="96"/>
      <c r="F27" s="96"/>
      <c r="I27" s="84"/>
    </row>
    <row r="28" spans="1:9" ht="7.5" customHeight="1" thickBot="1">
      <c r="A28" s="91"/>
      <c r="B28" s="91"/>
      <c r="C28" s="91"/>
      <c r="D28" s="91"/>
      <c r="E28" s="91"/>
      <c r="F28" s="91"/>
    </row>
    <row r="29" spans="1:9" ht="10" customHeight="1" thickTop="1">
      <c r="A29" s="125"/>
      <c r="B29" s="126"/>
      <c r="C29" s="126"/>
      <c r="D29" s="126"/>
      <c r="E29" s="126"/>
      <c r="F29" s="126"/>
    </row>
    <row r="30" spans="1:9" ht="252" customHeight="1">
      <c r="A30" s="127" t="s">
        <v>524</v>
      </c>
      <c r="B30" s="127"/>
      <c r="C30" s="127"/>
      <c r="D30" s="127"/>
      <c r="E30" s="127"/>
      <c r="F30" s="127"/>
    </row>
    <row r="31" spans="1:9" ht="25" customHeight="1">
      <c r="A31" s="92"/>
      <c r="B31" s="92"/>
      <c r="C31" s="92"/>
      <c r="D31" s="92"/>
      <c r="E31" s="92"/>
      <c r="F31" s="92"/>
    </row>
    <row r="32" spans="1:9" ht="152" customHeight="1">
      <c r="A32" s="92"/>
      <c r="B32" s="92"/>
      <c r="C32" s="92"/>
      <c r="D32" s="92"/>
      <c r="E32" s="92"/>
      <c r="F32" s="92"/>
    </row>
    <row r="33" spans="1:6">
      <c r="A33" s="4" t="s">
        <v>437</v>
      </c>
      <c r="B33" s="92"/>
      <c r="C33" s="92"/>
      <c r="D33" s="92"/>
      <c r="E33" s="92"/>
      <c r="F33" s="92"/>
    </row>
    <row r="34" spans="1:6">
      <c r="A34" s="4" t="s">
        <v>342</v>
      </c>
      <c r="B34" s="92"/>
      <c r="C34" s="92"/>
      <c r="D34" s="92"/>
      <c r="E34" s="92"/>
      <c r="F34" s="92"/>
    </row>
    <row r="35" spans="1:6">
      <c r="A35" s="76" t="s">
        <v>439</v>
      </c>
      <c r="B35" s="92"/>
      <c r="C35" s="92"/>
      <c r="D35" s="92"/>
      <c r="E35" s="92"/>
      <c r="F35" s="92"/>
    </row>
    <row r="36" spans="1:6">
      <c r="A36" t="s">
        <v>440</v>
      </c>
      <c r="B36" s="92"/>
      <c r="C36" s="92"/>
      <c r="D36" s="92"/>
      <c r="E36" s="92"/>
      <c r="F36" s="92"/>
    </row>
    <row r="37" spans="1:6">
      <c r="A37" s="76" t="s">
        <v>392</v>
      </c>
      <c r="B37" s="92"/>
      <c r="C37" s="92"/>
      <c r="D37" s="92"/>
      <c r="E37" s="92"/>
      <c r="F37" s="92"/>
    </row>
    <row r="38" spans="1:6">
      <c r="A38" t="s">
        <v>441</v>
      </c>
      <c r="B38" s="92"/>
      <c r="C38" s="92"/>
      <c r="D38" s="92"/>
      <c r="E38" s="92"/>
      <c r="F38" s="92"/>
    </row>
    <row r="39" spans="1:6">
      <c r="A39" t="s">
        <v>466</v>
      </c>
      <c r="B39" s="92"/>
      <c r="C39" s="92"/>
      <c r="D39" s="92"/>
      <c r="E39" s="92"/>
      <c r="F39" s="92"/>
    </row>
    <row r="40" spans="1:6">
      <c r="A40" t="s">
        <v>438</v>
      </c>
      <c r="B40" s="93"/>
      <c r="C40" s="93"/>
      <c r="D40" s="93"/>
      <c r="E40" s="93"/>
      <c r="F40" s="93"/>
    </row>
    <row r="41" spans="1:6">
      <c r="A41"/>
    </row>
    <row r="42" spans="1:6">
      <c r="A42" s="4" t="s">
        <v>343</v>
      </c>
    </row>
    <row r="43" spans="1:6">
      <c r="A43" s="76" t="s">
        <v>443</v>
      </c>
    </row>
    <row r="44" spans="1:6">
      <c r="A44" t="s">
        <v>440</v>
      </c>
    </row>
    <row r="45" spans="1:6">
      <c r="A45" s="76" t="s">
        <v>344</v>
      </c>
    </row>
    <row r="46" spans="1:6">
      <c r="A46" s="30" t="s">
        <v>444</v>
      </c>
    </row>
    <row r="47" spans="1:6">
      <c r="A47" s="76" t="s">
        <v>394</v>
      </c>
    </row>
    <row r="48" spans="1:6">
      <c r="A48" s="30" t="s">
        <v>442</v>
      </c>
    </row>
    <row r="49" spans="1:1">
      <c r="A49" s="30"/>
    </row>
    <row r="50" spans="1:1">
      <c r="A50" s="30"/>
    </row>
    <row r="51" spans="1:1">
      <c r="A51" s="4" t="s">
        <v>345</v>
      </c>
    </row>
    <row r="52" spans="1:1">
      <c r="A52" s="76" t="s">
        <v>445</v>
      </c>
    </row>
    <row r="53" spans="1:1">
      <c r="A53" t="s">
        <v>440</v>
      </c>
    </row>
    <row r="54" spans="1:1">
      <c r="A54" s="76" t="s">
        <v>393</v>
      </c>
    </row>
    <row r="55" spans="1:1">
      <c r="A55" t="s">
        <v>531</v>
      </c>
    </row>
    <row r="56" spans="1:1">
      <c r="A56"/>
    </row>
    <row r="58" spans="1:1">
      <c r="A58" s="4" t="s">
        <v>483</v>
      </c>
    </row>
    <row r="59" spans="1:1">
      <c r="A59" t="s">
        <v>532</v>
      </c>
    </row>
    <row r="60" spans="1:1">
      <c r="A60"/>
    </row>
    <row r="61" spans="1:1">
      <c r="A61" s="4" t="s">
        <v>507</v>
      </c>
    </row>
    <row r="62" spans="1:1">
      <c r="A62" s="76" t="s">
        <v>506</v>
      </c>
    </row>
  </sheetData>
  <mergeCells count="3">
    <mergeCell ref="A2:F2"/>
    <mergeCell ref="A29:F29"/>
    <mergeCell ref="A30:F30"/>
  </mergeCells>
  <phoneticPr fontId="82" type="noConversion"/>
  <hyperlinks>
    <hyperlink ref="A45" r:id="rId1" location="29ebb69155aa"/>
    <hyperlink ref="A37" r:id="rId2" location="68b377c2799c"/>
    <hyperlink ref="A54" r:id="rId3" location="1b3a9a67903c"/>
    <hyperlink ref="A47" r:id="rId4"/>
    <hyperlink ref="A35" r:id="rId5"/>
    <hyperlink ref="A43" r:id="rId6"/>
    <hyperlink ref="A52" r:id="rId7"/>
    <hyperlink ref="A62" r:id="rId8"/>
  </hyperlinks>
  <pageMargins left="0.75" right="0.75" top="1" bottom="1" header="0.5" footer="0.5"/>
  <pageSetup scale="38"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0:G20"/>
  <sheetViews>
    <sheetView tabSelected="1" zoomScale="200" zoomScaleNormal="200" zoomScalePageLayoutView="200" workbookViewId="0">
      <selection activeCell="A20" sqref="A20:G20"/>
    </sheetView>
  </sheetViews>
  <sheetFormatPr baseColWidth="10" defaultRowHeight="15" x14ac:dyDescent="0"/>
  <sheetData>
    <row r="20" spans="1:7" ht="311" customHeight="1">
      <c r="A20" s="128" t="s">
        <v>546</v>
      </c>
      <c r="B20" s="128"/>
      <c r="C20" s="128"/>
      <c r="D20" s="128"/>
      <c r="E20" s="128"/>
      <c r="F20" s="128"/>
      <c r="G20" s="128"/>
    </row>
  </sheetData>
  <mergeCells count="1">
    <mergeCell ref="A20:G20"/>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0:G20"/>
  <sheetViews>
    <sheetView topLeftCell="A4" zoomScale="200" zoomScaleNormal="200" zoomScalePageLayoutView="200" workbookViewId="0">
      <selection activeCell="A20" sqref="A20:G20"/>
    </sheetView>
  </sheetViews>
  <sheetFormatPr baseColWidth="10" defaultRowHeight="15" x14ac:dyDescent="0"/>
  <sheetData>
    <row r="20" spans="1:7" ht="276" customHeight="1">
      <c r="A20" s="128" t="s">
        <v>545</v>
      </c>
      <c r="B20" s="128"/>
      <c r="C20" s="128"/>
      <c r="D20" s="128"/>
      <c r="E20" s="128"/>
      <c r="F20" s="128"/>
      <c r="G20" s="128"/>
    </row>
  </sheetData>
  <mergeCells count="1">
    <mergeCell ref="A20:G20"/>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0:G20"/>
  <sheetViews>
    <sheetView topLeftCell="A6" zoomScale="200" zoomScaleNormal="200" zoomScalePageLayoutView="200" workbookViewId="0">
      <selection activeCell="A21" sqref="A21"/>
    </sheetView>
  </sheetViews>
  <sheetFormatPr baseColWidth="10" defaultRowHeight="15" x14ac:dyDescent="0"/>
  <sheetData>
    <row r="20" spans="1:7" ht="218" customHeight="1">
      <c r="A20" s="128" t="s">
        <v>544</v>
      </c>
      <c r="B20" s="128"/>
      <c r="C20" s="128"/>
      <c r="D20" s="128"/>
      <c r="E20" s="128"/>
      <c r="F20" s="128"/>
      <c r="G20" s="128"/>
    </row>
  </sheetData>
  <mergeCells count="1">
    <mergeCell ref="A20:G20"/>
  </mergeCells>
  <phoneticPr fontId="82" type="noConversion"/>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04"/>
  <sheetViews>
    <sheetView topLeftCell="A11" zoomScale="125" zoomScaleNormal="125" zoomScalePageLayoutView="125" workbookViewId="0">
      <selection activeCell="F6" sqref="F6"/>
    </sheetView>
  </sheetViews>
  <sheetFormatPr baseColWidth="10" defaultRowHeight="15" x14ac:dyDescent="0"/>
  <cols>
    <col min="2" max="2" width="23.33203125" customWidth="1"/>
    <col min="3" max="4" width="11.33203125" customWidth="1"/>
    <col min="5" max="5" width="13" customWidth="1"/>
    <col min="6" max="6" width="11" bestFit="1" customWidth="1"/>
    <col min="7" max="9" width="11.33203125" customWidth="1"/>
    <col min="11" max="12" width="11.33203125" customWidth="1"/>
    <col min="23" max="24" width="10.5" customWidth="1"/>
    <col min="26" max="26" width="12" customWidth="1"/>
    <col min="30" max="31" width="12.83203125" bestFit="1" customWidth="1"/>
    <col min="32" max="36" width="12.83203125" customWidth="1"/>
    <col min="37" max="38" width="12.83203125" bestFit="1" customWidth="1"/>
    <col min="39" max="44" width="12.83203125" customWidth="1"/>
    <col min="45" max="46" width="11" bestFit="1" customWidth="1"/>
    <col min="48" max="48" width="12.33203125" customWidth="1"/>
    <col min="56" max="56" width="12.1640625" customWidth="1"/>
    <col min="57" max="68" width="12" customWidth="1"/>
    <col min="70" max="70" width="12.83203125" customWidth="1"/>
    <col min="76" max="76" width="11.5" customWidth="1"/>
  </cols>
  <sheetData>
    <row r="1" spans="1:47">
      <c r="A1" s="26" t="s">
        <v>405</v>
      </c>
    </row>
    <row r="3" spans="1:47">
      <c r="A3" s="4" t="s">
        <v>460</v>
      </c>
    </row>
    <row r="4" spans="1:47">
      <c r="A4" s="4" t="s">
        <v>461</v>
      </c>
    </row>
    <row r="5" spans="1:47">
      <c r="M5" s="4" t="s">
        <v>432</v>
      </c>
      <c r="S5" s="3"/>
      <c r="T5" s="4" t="s">
        <v>406</v>
      </c>
    </row>
    <row r="6" spans="1:47">
      <c r="M6" s="4"/>
      <c r="W6" s="5"/>
      <c r="X6" s="5"/>
      <c r="Y6" s="21"/>
    </row>
    <row r="7" spans="1:47">
      <c r="A7" s="4" t="s">
        <v>162</v>
      </c>
      <c r="M7" s="4" t="s">
        <v>178</v>
      </c>
      <c r="Q7" t="s">
        <v>341</v>
      </c>
      <c r="R7" t="s">
        <v>489</v>
      </c>
      <c r="T7" s="4" t="s">
        <v>178</v>
      </c>
      <c r="X7" t="s">
        <v>341</v>
      </c>
      <c r="Y7" t="s">
        <v>489</v>
      </c>
      <c r="AA7" s="4" t="s">
        <v>427</v>
      </c>
    </row>
    <row r="8" spans="1:47">
      <c r="A8" s="4"/>
      <c r="D8" s="22"/>
      <c r="G8" s="22"/>
      <c r="H8" s="22"/>
      <c r="I8" s="22"/>
      <c r="J8" s="22"/>
      <c r="K8" s="22"/>
      <c r="L8" s="22"/>
      <c r="M8" s="27" t="s">
        <v>236</v>
      </c>
      <c r="N8" s="27"/>
      <c r="O8" s="28"/>
      <c r="P8" s="28">
        <f>calculator!$Z$25</f>
        <v>1.561758112931072E-2</v>
      </c>
      <c r="Q8" s="48">
        <f>P8*17546*1.038</f>
        <v>284.43906947769159</v>
      </c>
      <c r="R8" s="52">
        <f>Q8*1.04^2*(1.04^10-1)/0.04</f>
        <v>3693.670422653106</v>
      </c>
      <c r="S8" s="22"/>
      <c r="T8" s="27" t="s">
        <v>236</v>
      </c>
      <c r="U8" s="27"/>
      <c r="V8" s="28"/>
      <c r="W8" s="28">
        <f>calculatorbig!$Z$138</f>
        <v>1.5610357608739744E-2</v>
      </c>
      <c r="X8" s="48">
        <f>W8*17546*1.038</f>
        <v>284.30750931785957</v>
      </c>
      <c r="Y8" s="52">
        <f>X8*1.04^2*(1.04^10-1)/0.04</f>
        <v>3691.9620080106893</v>
      </c>
      <c r="AA8" s="4" t="s">
        <v>407</v>
      </c>
      <c r="AC8" s="22"/>
      <c r="AD8" s="22"/>
      <c r="AE8" s="22"/>
      <c r="AG8" s="4" t="s">
        <v>421</v>
      </c>
    </row>
    <row r="9" spans="1:47">
      <c r="A9" s="4" t="s">
        <v>168</v>
      </c>
      <c r="C9" s="4" t="s">
        <v>166</v>
      </c>
      <c r="D9" s="27" t="s">
        <v>539</v>
      </c>
      <c r="E9" s="4" t="s">
        <v>163</v>
      </c>
      <c r="G9" s="27" t="s">
        <v>308</v>
      </c>
      <c r="H9" s="27" t="s">
        <v>390</v>
      </c>
      <c r="I9" s="27" t="s">
        <v>488</v>
      </c>
      <c r="J9" s="4" t="s">
        <v>391</v>
      </c>
      <c r="K9" s="4" t="s">
        <v>362</v>
      </c>
      <c r="L9" s="27" t="s">
        <v>539</v>
      </c>
      <c r="M9" s="22"/>
      <c r="R9" s="22"/>
      <c r="S9" s="22"/>
      <c r="T9" s="22"/>
      <c r="AC9" s="22"/>
      <c r="AD9" s="22"/>
      <c r="AE9" s="22"/>
    </row>
    <row r="10" spans="1:47">
      <c r="A10" s="22" t="s">
        <v>122</v>
      </c>
      <c r="B10" s="22"/>
      <c r="C10" s="23">
        <v>0</v>
      </c>
      <c r="D10" s="23">
        <v>0</v>
      </c>
      <c r="E10" s="42" t="s">
        <v>164</v>
      </c>
      <c r="G10" s="23">
        <v>7.0000000000000007E-2</v>
      </c>
      <c r="H10" s="23">
        <v>0</v>
      </c>
      <c r="I10" s="23">
        <v>0</v>
      </c>
      <c r="J10" s="23">
        <v>0.02</v>
      </c>
      <c r="K10" s="23">
        <v>0</v>
      </c>
      <c r="L10" s="23">
        <v>0</v>
      </c>
      <c r="M10" s="22"/>
      <c r="N10" s="22"/>
      <c r="O10" s="25"/>
      <c r="R10" s="22"/>
      <c r="S10" s="22"/>
      <c r="T10" s="23"/>
      <c r="V10" s="22"/>
      <c r="W10" s="22"/>
      <c r="X10" s="22"/>
      <c r="Y10" s="22"/>
      <c r="Z10" s="22"/>
      <c r="AC10" s="22"/>
      <c r="AD10" s="22"/>
      <c r="AE10" s="23"/>
      <c r="AF10" s="24"/>
      <c r="AG10" s="24"/>
      <c r="AH10" s="24"/>
      <c r="AI10" s="24"/>
      <c r="AJ10" s="24"/>
    </row>
    <row r="11" spans="1:47">
      <c r="A11" s="22" t="s">
        <v>245</v>
      </c>
      <c r="B11" s="22"/>
      <c r="C11" s="23">
        <v>0</v>
      </c>
      <c r="D11" s="23">
        <v>0</v>
      </c>
      <c r="E11" s="42" t="s">
        <v>164</v>
      </c>
      <c r="G11" s="23">
        <v>0</v>
      </c>
      <c r="H11" s="23">
        <v>0</v>
      </c>
      <c r="I11" s="23">
        <v>0</v>
      </c>
      <c r="J11" s="23">
        <v>0</v>
      </c>
      <c r="K11" s="23">
        <v>0</v>
      </c>
      <c r="L11" s="23">
        <v>0</v>
      </c>
      <c r="M11" s="22"/>
      <c r="N11" s="22"/>
      <c r="O11" s="23"/>
      <c r="T11" s="24"/>
      <c r="V11" s="22"/>
      <c r="W11" s="22"/>
      <c r="X11" s="22"/>
      <c r="Y11" s="22"/>
      <c r="Z11" s="22"/>
      <c r="AE11" s="24"/>
      <c r="AF11" s="24"/>
      <c r="AG11" s="24"/>
      <c r="AH11" s="24"/>
      <c r="AI11" s="24"/>
      <c r="AJ11" s="24"/>
    </row>
    <row r="12" spans="1:47">
      <c r="A12" s="30" t="s">
        <v>454</v>
      </c>
      <c r="C12" s="19">
        <v>0</v>
      </c>
      <c r="D12" s="19">
        <v>0</v>
      </c>
      <c r="E12" s="42" t="s">
        <v>164</v>
      </c>
      <c r="G12" s="24">
        <v>0</v>
      </c>
      <c r="H12" s="19">
        <v>0</v>
      </c>
      <c r="I12" s="19">
        <v>0</v>
      </c>
      <c r="J12" s="19">
        <v>0</v>
      </c>
      <c r="K12" s="19">
        <v>0</v>
      </c>
      <c r="L12" s="19">
        <v>0</v>
      </c>
      <c r="V12" s="22"/>
      <c r="W12" s="22"/>
      <c r="X12" s="22"/>
      <c r="Y12" s="22"/>
      <c r="Z12" s="22"/>
      <c r="AO12" s="24"/>
    </row>
    <row r="13" spans="1:47">
      <c r="A13" t="s">
        <v>455</v>
      </c>
      <c r="C13" s="24">
        <v>0</v>
      </c>
      <c r="D13" s="24">
        <v>0</v>
      </c>
      <c r="E13" s="42" t="s">
        <v>164</v>
      </c>
      <c r="G13" s="24">
        <v>0</v>
      </c>
      <c r="H13" s="24">
        <v>0</v>
      </c>
      <c r="I13" s="24">
        <v>0</v>
      </c>
      <c r="J13" s="117">
        <v>0</v>
      </c>
      <c r="K13" s="24">
        <v>0</v>
      </c>
      <c r="L13" s="24">
        <v>0</v>
      </c>
      <c r="V13" s="22"/>
      <c r="W13" s="22"/>
      <c r="X13" s="22"/>
      <c r="Y13" s="22"/>
      <c r="Z13" s="23"/>
      <c r="AU13" s="24"/>
    </row>
    <row r="14" spans="1:47">
      <c r="A14" s="41" t="s">
        <v>456</v>
      </c>
      <c r="B14" s="41"/>
      <c r="C14" s="42">
        <v>0</v>
      </c>
      <c r="D14" s="42">
        <v>0</v>
      </c>
      <c r="E14" s="42" t="s">
        <v>164</v>
      </c>
      <c r="G14" s="42">
        <v>0</v>
      </c>
      <c r="H14" s="42">
        <v>0</v>
      </c>
      <c r="I14" s="42">
        <v>0</v>
      </c>
      <c r="J14" s="42">
        <v>0</v>
      </c>
      <c r="K14" s="42">
        <v>0</v>
      </c>
      <c r="L14" s="42">
        <v>0</v>
      </c>
      <c r="Z14" s="24"/>
      <c r="AO14" s="24"/>
      <c r="AT14" s="24"/>
      <c r="AU14" s="24"/>
    </row>
    <row r="15" spans="1:47">
      <c r="A15" s="22" t="s">
        <v>457</v>
      </c>
      <c r="B15" s="22"/>
      <c r="C15" s="23">
        <v>0</v>
      </c>
      <c r="D15" s="23">
        <v>0</v>
      </c>
      <c r="E15" s="42" t="s">
        <v>165</v>
      </c>
      <c r="G15" s="23">
        <v>0.5</v>
      </c>
      <c r="H15" s="23">
        <v>0</v>
      </c>
      <c r="I15" s="23">
        <v>0</v>
      </c>
      <c r="J15" s="23">
        <v>0</v>
      </c>
      <c r="K15" s="23">
        <v>0</v>
      </c>
      <c r="L15" s="23">
        <v>0</v>
      </c>
      <c r="Z15" s="24"/>
      <c r="AO15" s="24"/>
      <c r="AT15" s="24"/>
      <c r="AU15" s="24"/>
    </row>
    <row r="16" spans="1:47">
      <c r="A16" s="59" t="s">
        <v>286</v>
      </c>
      <c r="B16" s="59"/>
      <c r="C16" s="60" t="s">
        <v>175</v>
      </c>
      <c r="D16" s="60"/>
      <c r="E16" s="42" t="s">
        <v>285</v>
      </c>
      <c r="G16" s="60"/>
      <c r="H16" s="60"/>
      <c r="I16" s="60"/>
      <c r="J16" s="60"/>
      <c r="K16" s="60"/>
      <c r="L16" s="60"/>
      <c r="Z16" s="24"/>
      <c r="AO16" s="24"/>
      <c r="AT16" s="24"/>
      <c r="AU16" s="24"/>
    </row>
    <row r="17" spans="1:47">
      <c r="A17" s="59" t="s">
        <v>142</v>
      </c>
      <c r="B17" s="59"/>
      <c r="C17" s="60">
        <v>0</v>
      </c>
      <c r="D17" s="60">
        <v>0</v>
      </c>
      <c r="E17" s="42" t="s">
        <v>165</v>
      </c>
      <c r="G17" s="60">
        <v>1</v>
      </c>
      <c r="H17" s="60">
        <v>0</v>
      </c>
      <c r="I17" s="60">
        <v>0</v>
      </c>
      <c r="J17" s="60">
        <v>1</v>
      </c>
      <c r="K17" s="60">
        <v>1</v>
      </c>
      <c r="L17" s="60">
        <v>0</v>
      </c>
      <c r="Z17" s="24"/>
      <c r="AO17" s="24"/>
      <c r="AT17" s="24"/>
      <c r="AU17" s="24"/>
    </row>
    <row r="18" spans="1:47">
      <c r="A18" s="5" t="s">
        <v>516</v>
      </c>
      <c r="B18" s="3"/>
      <c r="C18" s="119"/>
      <c r="D18" s="119"/>
      <c r="E18" s="119"/>
      <c r="F18" s="3"/>
      <c r="G18" s="119"/>
      <c r="H18" s="119"/>
      <c r="I18" s="119"/>
      <c r="J18" s="3"/>
      <c r="K18" s="118" t="s">
        <v>273</v>
      </c>
      <c r="L18" s="119"/>
      <c r="Z18" s="24"/>
      <c r="AO18" s="24"/>
      <c r="AT18" s="24"/>
      <c r="AU18" s="24"/>
    </row>
    <row r="19" spans="1:47">
      <c r="A19" s="4" t="s">
        <v>169</v>
      </c>
      <c r="C19" s="4"/>
      <c r="D19" s="4"/>
      <c r="E19" s="4" t="s">
        <v>163</v>
      </c>
      <c r="G19" s="4" t="s">
        <v>167</v>
      </c>
      <c r="H19" s="4"/>
      <c r="I19" s="4"/>
      <c r="J19" s="22"/>
      <c r="K19" s="4"/>
      <c r="L19" s="4"/>
      <c r="Z19" s="24"/>
      <c r="AO19" s="24"/>
      <c r="AP19" s="24"/>
      <c r="AT19" s="24"/>
      <c r="AU19" s="24"/>
    </row>
    <row r="20" spans="1:47">
      <c r="A20" s="22" t="s">
        <v>123</v>
      </c>
      <c r="B20" s="22"/>
      <c r="C20" s="23">
        <v>0.15</v>
      </c>
      <c r="D20" s="23">
        <v>0.15</v>
      </c>
      <c r="E20" s="24" t="s">
        <v>165</v>
      </c>
      <c r="G20" s="23">
        <v>0.15</v>
      </c>
      <c r="H20" s="23">
        <v>0.15</v>
      </c>
      <c r="I20" s="23">
        <v>0.15</v>
      </c>
      <c r="J20" s="23">
        <v>0.15</v>
      </c>
      <c r="K20" s="23">
        <v>0.15</v>
      </c>
      <c r="L20" s="23">
        <v>0.15</v>
      </c>
      <c r="Z20" s="24"/>
      <c r="AO20" s="24"/>
      <c r="AP20" s="24"/>
      <c r="AT20" s="24"/>
      <c r="AU20" s="24"/>
    </row>
    <row r="21" spans="1:47">
      <c r="A21" s="22" t="s">
        <v>170</v>
      </c>
      <c r="B21" s="22"/>
      <c r="C21" s="23"/>
      <c r="D21" s="23"/>
      <c r="E21" s="24"/>
      <c r="G21" s="23"/>
      <c r="H21" s="23"/>
      <c r="I21" s="23"/>
      <c r="J21" s="22"/>
      <c r="K21" s="23"/>
      <c r="L21" s="23"/>
      <c r="Z21" s="24"/>
      <c r="AA21" s="24"/>
      <c r="AB21" s="24"/>
      <c r="AO21" s="24"/>
      <c r="AP21" s="24"/>
      <c r="AT21" s="24"/>
      <c r="AU21" s="24"/>
    </row>
    <row r="22" spans="1:47">
      <c r="A22" s="22" t="s">
        <v>133</v>
      </c>
      <c r="B22" s="22"/>
      <c r="C22" s="23">
        <v>0</v>
      </c>
      <c r="D22" s="23">
        <v>0</v>
      </c>
      <c r="E22" s="24" t="s">
        <v>171</v>
      </c>
      <c r="G22" s="23">
        <v>0</v>
      </c>
      <c r="H22" s="23">
        <v>0</v>
      </c>
      <c r="I22" s="23">
        <v>0</v>
      </c>
      <c r="J22" s="23">
        <v>0</v>
      </c>
      <c r="K22" s="23">
        <v>0</v>
      </c>
      <c r="L22" s="23">
        <v>0</v>
      </c>
      <c r="Z22" s="24"/>
      <c r="AA22" s="24"/>
      <c r="AB22" s="24"/>
      <c r="AO22" s="24"/>
      <c r="AP22" s="24"/>
      <c r="AT22" s="24"/>
      <c r="AU22" s="24"/>
    </row>
    <row r="23" spans="1:47">
      <c r="A23" s="22" t="s">
        <v>137</v>
      </c>
      <c r="B23" s="22"/>
      <c r="C23" s="23">
        <v>0</v>
      </c>
      <c r="D23" s="23">
        <v>0</v>
      </c>
      <c r="E23" s="24" t="s">
        <v>171</v>
      </c>
      <c r="G23" s="23">
        <v>0</v>
      </c>
      <c r="H23" s="23">
        <v>0</v>
      </c>
      <c r="I23" s="23">
        <v>0</v>
      </c>
      <c r="J23" s="23">
        <v>0</v>
      </c>
      <c r="K23" s="23">
        <v>0</v>
      </c>
      <c r="L23" s="23">
        <v>0</v>
      </c>
      <c r="Z23" s="24"/>
      <c r="AA23" s="24"/>
      <c r="AB23" s="24"/>
      <c r="AO23" s="24"/>
      <c r="AP23" s="24"/>
      <c r="AT23" s="24"/>
      <c r="AU23" s="24"/>
    </row>
    <row r="24" spans="1:47">
      <c r="A24" s="22" t="s">
        <v>139</v>
      </c>
      <c r="B24" s="22"/>
      <c r="C24" s="23">
        <v>0</v>
      </c>
      <c r="D24" s="23">
        <v>0</v>
      </c>
      <c r="E24" s="24" t="s">
        <v>171</v>
      </c>
      <c r="G24" s="23">
        <v>0</v>
      </c>
      <c r="H24" s="23">
        <v>0</v>
      </c>
      <c r="I24" s="23">
        <v>0</v>
      </c>
      <c r="J24" s="23">
        <v>0</v>
      </c>
      <c r="K24" s="23">
        <v>0</v>
      </c>
      <c r="L24" s="23">
        <v>0</v>
      </c>
      <c r="Z24" s="24"/>
      <c r="AA24" s="24"/>
      <c r="AB24" s="24"/>
      <c r="AT24" s="24"/>
      <c r="AU24" s="24"/>
    </row>
    <row r="25" spans="1:47">
      <c r="A25" s="22" t="s">
        <v>141</v>
      </c>
      <c r="B25" s="22"/>
      <c r="C25" s="23">
        <v>0</v>
      </c>
      <c r="D25" s="23">
        <v>0</v>
      </c>
      <c r="E25" s="24" t="s">
        <v>171</v>
      </c>
      <c r="G25" s="23">
        <v>0</v>
      </c>
      <c r="H25" s="23">
        <v>0</v>
      </c>
      <c r="I25" s="23">
        <v>0</v>
      </c>
      <c r="J25" s="23">
        <v>0</v>
      </c>
      <c r="K25" s="23">
        <v>0</v>
      </c>
      <c r="L25" s="23">
        <v>0</v>
      </c>
      <c r="Z25" s="24"/>
      <c r="AA25" s="24"/>
      <c r="AB25" s="24"/>
      <c r="AU25" s="24"/>
    </row>
    <row r="26" spans="1:47">
      <c r="A26" s="22" t="s">
        <v>143</v>
      </c>
      <c r="B26" s="22"/>
      <c r="C26" s="23">
        <v>0</v>
      </c>
      <c r="D26" s="23">
        <v>0</v>
      </c>
      <c r="E26" s="24" t="s">
        <v>171</v>
      </c>
      <c r="G26" s="23">
        <v>0</v>
      </c>
      <c r="H26" s="23">
        <v>0</v>
      </c>
      <c r="I26" s="23">
        <v>0</v>
      </c>
      <c r="J26" s="23">
        <v>0</v>
      </c>
      <c r="K26" s="23">
        <v>0</v>
      </c>
      <c r="L26" s="23">
        <v>0</v>
      </c>
      <c r="AU26" s="24"/>
    </row>
    <row r="27" spans="1:47">
      <c r="A27" s="22" t="s">
        <v>144</v>
      </c>
      <c r="B27" s="22"/>
      <c r="C27" s="23">
        <v>0</v>
      </c>
      <c r="D27" s="23">
        <v>0</v>
      </c>
      <c r="E27" s="24" t="s">
        <v>171</v>
      </c>
      <c r="G27" s="23">
        <v>0</v>
      </c>
      <c r="H27" s="23">
        <v>0</v>
      </c>
      <c r="I27" s="23">
        <v>0</v>
      </c>
      <c r="J27" s="23">
        <v>0.01</v>
      </c>
      <c r="K27" s="23">
        <v>0</v>
      </c>
      <c r="L27" s="23">
        <v>0</v>
      </c>
    </row>
    <row r="28" spans="1:47">
      <c r="A28" s="22" t="s">
        <v>146</v>
      </c>
      <c r="B28" s="22"/>
      <c r="C28" s="23">
        <v>0</v>
      </c>
      <c r="D28" s="23">
        <v>0</v>
      </c>
      <c r="E28" s="24" t="s">
        <v>171</v>
      </c>
      <c r="G28" s="23">
        <v>0.02</v>
      </c>
      <c r="H28" s="23">
        <v>0</v>
      </c>
      <c r="I28" s="23">
        <v>0</v>
      </c>
      <c r="J28" s="23">
        <v>0.02</v>
      </c>
      <c r="K28" s="23">
        <v>0.02</v>
      </c>
      <c r="L28" s="23">
        <v>0</v>
      </c>
    </row>
    <row r="29" spans="1:47">
      <c r="A29" s="22" t="s">
        <v>148</v>
      </c>
      <c r="B29" s="22"/>
      <c r="C29" s="23">
        <v>0</v>
      </c>
      <c r="D29" s="23">
        <v>0</v>
      </c>
      <c r="E29" s="24" t="s">
        <v>171</v>
      </c>
      <c r="G29" s="23">
        <v>0.02</v>
      </c>
      <c r="H29" s="23">
        <v>0</v>
      </c>
      <c r="I29" s="23">
        <v>0</v>
      </c>
      <c r="J29" s="23">
        <v>0.02</v>
      </c>
      <c r="K29" s="23">
        <v>0.02</v>
      </c>
      <c r="L29" s="23">
        <v>0</v>
      </c>
    </row>
    <row r="30" spans="1:47">
      <c r="A30" s="22" t="s">
        <v>149</v>
      </c>
      <c r="B30" s="22"/>
      <c r="C30" s="23">
        <v>0</v>
      </c>
      <c r="D30" s="23">
        <v>0</v>
      </c>
      <c r="E30" s="24" t="s">
        <v>171</v>
      </c>
      <c r="G30" s="23">
        <v>0.02</v>
      </c>
      <c r="H30" s="23">
        <v>0</v>
      </c>
      <c r="I30" s="23">
        <v>0</v>
      </c>
      <c r="J30" s="23">
        <v>0.03</v>
      </c>
      <c r="K30" s="23">
        <v>0.02</v>
      </c>
      <c r="L30" s="23">
        <v>0</v>
      </c>
    </row>
    <row r="31" spans="1:47">
      <c r="A31" s="22" t="s">
        <v>150</v>
      </c>
      <c r="B31" s="22"/>
      <c r="C31" s="23">
        <v>0</v>
      </c>
      <c r="D31" s="23">
        <v>0</v>
      </c>
      <c r="E31" s="24" t="s">
        <v>171</v>
      </c>
      <c r="G31" s="23">
        <v>0.02</v>
      </c>
      <c r="H31" s="23">
        <v>0</v>
      </c>
      <c r="I31" s="23">
        <v>0</v>
      </c>
      <c r="J31" s="23">
        <v>0.04</v>
      </c>
      <c r="K31" s="23">
        <v>0.02</v>
      </c>
      <c r="L31" s="23">
        <v>0</v>
      </c>
    </row>
    <row r="32" spans="1:47">
      <c r="A32" s="22" t="s">
        <v>151</v>
      </c>
      <c r="B32" s="22"/>
      <c r="C32" s="23">
        <v>0</v>
      </c>
      <c r="D32" s="23">
        <v>0</v>
      </c>
      <c r="E32" s="24" t="s">
        <v>171</v>
      </c>
      <c r="G32" s="56">
        <v>3.5000000000000003E-2</v>
      </c>
      <c r="H32" s="23">
        <v>0</v>
      </c>
      <c r="I32" s="23">
        <v>0</v>
      </c>
      <c r="J32" s="23">
        <v>0.05</v>
      </c>
      <c r="K32" s="23">
        <v>0.06</v>
      </c>
      <c r="L32" s="23">
        <v>0</v>
      </c>
    </row>
    <row r="33" spans="1:12">
      <c r="A33" s="22" t="s">
        <v>152</v>
      </c>
      <c r="B33" s="22"/>
      <c r="C33" s="23">
        <v>0</v>
      </c>
      <c r="D33" s="23">
        <v>0</v>
      </c>
      <c r="E33" s="24" t="s">
        <v>171</v>
      </c>
      <c r="G33" s="56">
        <v>3.5000000000000003E-2</v>
      </c>
      <c r="H33" s="23">
        <v>0</v>
      </c>
      <c r="I33" s="23">
        <v>0</v>
      </c>
      <c r="J33" s="23">
        <v>0.06</v>
      </c>
      <c r="K33" s="23">
        <v>0.06</v>
      </c>
      <c r="L33" s="23">
        <v>0</v>
      </c>
    </row>
    <row r="34" spans="1:12">
      <c r="A34" s="22" t="s">
        <v>153</v>
      </c>
      <c r="B34" s="22"/>
      <c r="C34" s="23">
        <v>0</v>
      </c>
      <c r="D34" s="23">
        <v>0</v>
      </c>
      <c r="E34" s="24" t="s">
        <v>171</v>
      </c>
      <c r="G34" s="56">
        <v>3.5000000000000003E-2</v>
      </c>
      <c r="H34" s="23">
        <v>0</v>
      </c>
      <c r="I34" s="23">
        <v>0</v>
      </c>
      <c r="J34" s="23">
        <v>7.0000000000000007E-2</v>
      </c>
      <c r="K34" s="23">
        <v>0.06</v>
      </c>
      <c r="L34" s="23">
        <v>0</v>
      </c>
    </row>
    <row r="35" spans="1:12">
      <c r="A35" s="22" t="s">
        <v>154</v>
      </c>
      <c r="B35" s="22"/>
      <c r="C35" s="23">
        <v>0</v>
      </c>
      <c r="D35" s="23">
        <v>0</v>
      </c>
      <c r="E35" s="24" t="s">
        <v>171</v>
      </c>
      <c r="G35" s="56">
        <v>3.5000000000000003E-2</v>
      </c>
      <c r="H35" s="23">
        <v>0</v>
      </c>
      <c r="I35" s="23">
        <v>0</v>
      </c>
      <c r="J35" s="23">
        <v>0.08</v>
      </c>
      <c r="K35" s="23">
        <v>0.06</v>
      </c>
      <c r="L35" s="23">
        <v>0</v>
      </c>
    </row>
    <row r="36" spans="1:12">
      <c r="A36" s="5" t="s">
        <v>504</v>
      </c>
      <c r="B36" s="3"/>
      <c r="C36" s="118" t="s">
        <v>175</v>
      </c>
      <c r="D36" s="118" t="s">
        <v>175</v>
      </c>
      <c r="E36" s="119"/>
      <c r="F36" s="3"/>
      <c r="G36" s="118" t="s">
        <v>175</v>
      </c>
      <c r="H36" s="118" t="s">
        <v>175</v>
      </c>
      <c r="I36" s="118" t="s">
        <v>273</v>
      </c>
      <c r="J36" s="118" t="s">
        <v>273</v>
      </c>
      <c r="K36" s="118" t="s">
        <v>273</v>
      </c>
      <c r="L36" s="118" t="s">
        <v>175</v>
      </c>
    </row>
    <row r="38" spans="1:12">
      <c r="A38" s="27" t="s">
        <v>211</v>
      </c>
      <c r="C38" s="4"/>
      <c r="D38" s="4"/>
      <c r="E38" s="4" t="s">
        <v>163</v>
      </c>
      <c r="G38" s="4" t="s">
        <v>167</v>
      </c>
      <c r="H38" s="4"/>
      <c r="I38" s="4"/>
      <c r="K38" s="4"/>
      <c r="L38" s="4"/>
    </row>
    <row r="39" spans="1:12">
      <c r="A39" s="22" t="s">
        <v>172</v>
      </c>
      <c r="B39" s="22"/>
      <c r="C39" s="23">
        <v>0.6</v>
      </c>
      <c r="D39" s="23">
        <v>0.45</v>
      </c>
      <c r="E39" s="24" t="s">
        <v>165</v>
      </c>
      <c r="G39" s="23">
        <v>0.2</v>
      </c>
      <c r="H39" s="23">
        <v>0.6</v>
      </c>
      <c r="I39" s="23">
        <v>0.3</v>
      </c>
      <c r="J39" s="23">
        <v>0.4</v>
      </c>
      <c r="K39" s="23">
        <v>0.4</v>
      </c>
      <c r="L39" s="23">
        <v>0.45</v>
      </c>
    </row>
    <row r="40" spans="1:12">
      <c r="A40" s="22" t="s">
        <v>173</v>
      </c>
      <c r="B40" s="22"/>
      <c r="C40" s="23">
        <v>0.4</v>
      </c>
      <c r="D40" s="23">
        <v>0.4</v>
      </c>
      <c r="G40" s="23">
        <v>0.4</v>
      </c>
      <c r="H40" s="23">
        <v>0.4</v>
      </c>
      <c r="I40" s="23">
        <v>0.55000000000000004</v>
      </c>
      <c r="J40" s="23">
        <v>0.55000000000000004</v>
      </c>
      <c r="K40" s="23">
        <v>0.55000000000000004</v>
      </c>
      <c r="L40" s="23">
        <v>0.4</v>
      </c>
    </row>
    <row r="41" spans="1:12">
      <c r="A41" s="22"/>
      <c r="B41" s="22"/>
      <c r="C41" s="23"/>
      <c r="D41" s="22"/>
      <c r="G41" s="22"/>
      <c r="H41" s="22"/>
      <c r="I41" s="22"/>
      <c r="K41" s="22"/>
      <c r="L41" s="22"/>
    </row>
    <row r="42" spans="1:12">
      <c r="A42" s="4" t="s">
        <v>212</v>
      </c>
      <c r="D42" s="22"/>
      <c r="G42" s="22"/>
      <c r="H42" s="22"/>
      <c r="I42" s="22"/>
      <c r="K42" s="22"/>
      <c r="L42" s="22"/>
    </row>
    <row r="43" spans="1:12">
      <c r="A43" s="59" t="s">
        <v>275</v>
      </c>
      <c r="B43" s="59"/>
      <c r="C43" s="60">
        <f>210/1308</f>
        <v>0.16055045871559634</v>
      </c>
      <c r="D43" s="60">
        <v>0.25</v>
      </c>
      <c r="E43" s="24" t="s">
        <v>165</v>
      </c>
      <c r="G43" s="60">
        <v>0.3</v>
      </c>
      <c r="H43" s="60">
        <v>0.21</v>
      </c>
      <c r="I43" s="60">
        <v>0.25</v>
      </c>
      <c r="J43" s="60">
        <v>0.25</v>
      </c>
      <c r="K43" s="60">
        <v>0.3</v>
      </c>
      <c r="L43" s="60">
        <v>0.25</v>
      </c>
    </row>
    <row r="44" spans="1:12">
      <c r="A44" s="59" t="s">
        <v>276</v>
      </c>
      <c r="B44" s="59"/>
      <c r="C44" s="60" t="s">
        <v>175</v>
      </c>
      <c r="D44" s="60" t="s">
        <v>175</v>
      </c>
      <c r="G44" s="60" t="s">
        <v>273</v>
      </c>
      <c r="H44" s="60" t="s">
        <v>175</v>
      </c>
      <c r="I44" s="60" t="s">
        <v>273</v>
      </c>
      <c r="J44" s="60" t="s">
        <v>273</v>
      </c>
      <c r="K44" s="60" t="s">
        <v>273</v>
      </c>
      <c r="L44" s="60" t="s">
        <v>175</v>
      </c>
    </row>
    <row r="45" spans="1:12">
      <c r="A45" s="22"/>
      <c r="B45" s="22"/>
      <c r="C45" s="23"/>
      <c r="D45" s="23"/>
      <c r="G45" s="23"/>
      <c r="H45" s="23"/>
      <c r="I45" s="23"/>
      <c r="K45" s="23"/>
      <c r="L45" s="23"/>
    </row>
    <row r="46" spans="1:12">
      <c r="A46" s="22"/>
      <c r="B46" s="22"/>
      <c r="C46" s="22"/>
    </row>
    <row r="47" spans="1:12">
      <c r="A47" s="4" t="s">
        <v>174</v>
      </c>
      <c r="C47" s="4"/>
      <c r="D47" s="4"/>
      <c r="E47" s="4" t="s">
        <v>163</v>
      </c>
      <c r="G47" s="4" t="s">
        <v>167</v>
      </c>
      <c r="H47" s="4"/>
      <c r="I47" s="4"/>
      <c r="K47" s="4"/>
      <c r="L47" s="4"/>
    </row>
    <row r="48" spans="1:12">
      <c r="A48" s="22" t="s">
        <v>191</v>
      </c>
      <c r="C48" s="22" t="s">
        <v>175</v>
      </c>
      <c r="D48" s="22" t="s">
        <v>175</v>
      </c>
      <c r="E48" s="41" t="s">
        <v>176</v>
      </c>
      <c r="G48" s="22" t="s">
        <v>273</v>
      </c>
      <c r="H48" s="22" t="s">
        <v>273</v>
      </c>
      <c r="I48" s="22" t="s">
        <v>273</v>
      </c>
      <c r="J48" s="22" t="s">
        <v>273</v>
      </c>
      <c r="K48" s="22" t="s">
        <v>273</v>
      </c>
      <c r="L48" s="22" t="s">
        <v>175</v>
      </c>
    </row>
    <row r="49" spans="1:12">
      <c r="A49" s="22" t="s">
        <v>192</v>
      </c>
      <c r="B49" s="22"/>
      <c r="C49" s="22" t="s">
        <v>175</v>
      </c>
      <c r="D49" s="22" t="s">
        <v>175</v>
      </c>
      <c r="E49" s="41" t="s">
        <v>176</v>
      </c>
      <c r="G49" s="22" t="s">
        <v>273</v>
      </c>
      <c r="H49" s="22" t="s">
        <v>273</v>
      </c>
      <c r="I49" s="22" t="s">
        <v>175</v>
      </c>
      <c r="J49" s="22" t="s">
        <v>273</v>
      </c>
      <c r="K49" s="22" t="s">
        <v>273</v>
      </c>
      <c r="L49" s="22" t="s">
        <v>175</v>
      </c>
    </row>
    <row r="50" spans="1:12">
      <c r="A50" s="22" t="s">
        <v>207</v>
      </c>
      <c r="B50" s="22"/>
      <c r="C50" s="22" t="s">
        <v>175</v>
      </c>
      <c r="D50" s="22" t="s">
        <v>175</v>
      </c>
      <c r="E50" s="41" t="s">
        <v>176</v>
      </c>
      <c r="G50" s="22" t="s">
        <v>273</v>
      </c>
      <c r="H50" s="22" t="s">
        <v>175</v>
      </c>
      <c r="I50" s="22" t="s">
        <v>175</v>
      </c>
      <c r="J50" s="22" t="s">
        <v>175</v>
      </c>
      <c r="K50" s="22" t="s">
        <v>175</v>
      </c>
      <c r="L50" s="22" t="s">
        <v>175</v>
      </c>
    </row>
    <row r="51" spans="1:12">
      <c r="A51" s="22" t="s">
        <v>299</v>
      </c>
      <c r="B51" s="30"/>
      <c r="C51" s="23">
        <v>0.12</v>
      </c>
      <c r="D51" s="23">
        <v>0.13</v>
      </c>
      <c r="E51" s="24" t="s">
        <v>165</v>
      </c>
      <c r="G51" s="23">
        <v>0.12</v>
      </c>
      <c r="H51" s="23">
        <v>0.12</v>
      </c>
      <c r="I51" s="23">
        <v>0.12</v>
      </c>
      <c r="J51" s="23">
        <f>12%+4%</f>
        <v>0.16</v>
      </c>
      <c r="K51" s="23">
        <v>0.12</v>
      </c>
      <c r="L51" s="23">
        <v>0.13</v>
      </c>
    </row>
    <row r="52" spans="1:12">
      <c r="A52" s="22" t="s">
        <v>300</v>
      </c>
      <c r="B52" s="22"/>
      <c r="C52" s="23">
        <v>0.22</v>
      </c>
      <c r="D52" s="23">
        <v>0.25</v>
      </c>
      <c r="E52" s="24" t="s">
        <v>165</v>
      </c>
      <c r="G52" s="23">
        <v>0.22</v>
      </c>
      <c r="H52" s="23">
        <v>0.22</v>
      </c>
      <c r="I52" s="23">
        <v>0.22</v>
      </c>
      <c r="J52" s="23">
        <f>22%+4%</f>
        <v>0.26</v>
      </c>
      <c r="K52" s="23">
        <v>0.22</v>
      </c>
      <c r="L52" s="23">
        <v>0.25</v>
      </c>
    </row>
    <row r="53" spans="1:12">
      <c r="A53" s="22" t="s">
        <v>290</v>
      </c>
      <c r="C53" s="23">
        <v>0.24</v>
      </c>
      <c r="D53" s="23">
        <v>0.28000000000000003</v>
      </c>
      <c r="E53" s="24" t="s">
        <v>165</v>
      </c>
      <c r="G53" s="23">
        <v>0.24</v>
      </c>
      <c r="H53" s="23">
        <v>0.24</v>
      </c>
      <c r="I53" s="23">
        <v>0.24</v>
      </c>
      <c r="J53" s="23">
        <f>24%+4%</f>
        <v>0.27999999999999997</v>
      </c>
      <c r="K53" s="23">
        <v>0.24</v>
      </c>
      <c r="L53" s="23">
        <v>0.28000000000000003</v>
      </c>
    </row>
    <row r="54" spans="1:12">
      <c r="A54" s="22" t="s">
        <v>291</v>
      </c>
      <c r="C54" s="23">
        <v>0.32</v>
      </c>
      <c r="D54" s="23">
        <v>0.33</v>
      </c>
      <c r="E54" s="24" t="s">
        <v>165</v>
      </c>
      <c r="G54" s="23">
        <v>0.32</v>
      </c>
      <c r="H54" s="23">
        <f>32%+1%</f>
        <v>0.33</v>
      </c>
      <c r="I54" s="23">
        <f>32%+4%</f>
        <v>0.36</v>
      </c>
      <c r="J54" s="23">
        <f>32%+4%</f>
        <v>0.36</v>
      </c>
      <c r="K54" s="23">
        <f>32%+5%</f>
        <v>0.37</v>
      </c>
      <c r="L54" s="23">
        <v>0.33</v>
      </c>
    </row>
    <row r="55" spans="1:12">
      <c r="A55" s="22" t="s">
        <v>145</v>
      </c>
      <c r="B55" s="22"/>
      <c r="C55" s="23">
        <v>0.35</v>
      </c>
      <c r="D55" s="23">
        <v>0.36</v>
      </c>
      <c r="E55" s="24" t="s">
        <v>165</v>
      </c>
      <c r="G55" s="23">
        <v>0.4</v>
      </c>
      <c r="H55" s="23">
        <f>35%+1%</f>
        <v>0.36</v>
      </c>
      <c r="I55" s="23">
        <f>39.6%+12.4%</f>
        <v>0.52</v>
      </c>
      <c r="J55" s="23">
        <f>35%+4%+2%+4%</f>
        <v>0.44999999999999996</v>
      </c>
      <c r="K55" s="23">
        <f>40%+15%</f>
        <v>0.55000000000000004</v>
      </c>
      <c r="L55" s="23">
        <v>0.36</v>
      </c>
    </row>
    <row r="56" spans="1:12">
      <c r="A56" s="22" t="s">
        <v>147</v>
      </c>
      <c r="B56" s="22"/>
      <c r="C56" s="23">
        <v>0.37</v>
      </c>
      <c r="D56" s="23">
        <v>0.4</v>
      </c>
      <c r="E56" s="24" t="s">
        <v>165</v>
      </c>
      <c r="G56" s="23">
        <v>0.55000000000000004</v>
      </c>
      <c r="H56" s="56">
        <v>0.4</v>
      </c>
      <c r="I56" s="23">
        <f t="shared" ref="I56:I62" si="0">39.6%+12.4%</f>
        <v>0.52</v>
      </c>
      <c r="J56" s="23">
        <f>40%+4%+12%</f>
        <v>0.56000000000000005</v>
      </c>
      <c r="K56" s="23">
        <f>40%+15%</f>
        <v>0.55000000000000004</v>
      </c>
      <c r="L56" s="23">
        <v>0.4</v>
      </c>
    </row>
    <row r="57" spans="1:12">
      <c r="A57" s="22" t="s">
        <v>137</v>
      </c>
      <c r="B57" s="22"/>
      <c r="C57" s="23">
        <v>0.37</v>
      </c>
      <c r="D57" s="23">
        <v>0.4</v>
      </c>
      <c r="E57" s="24" t="s">
        <v>165</v>
      </c>
      <c r="G57" s="23">
        <v>0.55000000000000004</v>
      </c>
      <c r="H57" s="56">
        <v>0.4</v>
      </c>
      <c r="I57" s="23">
        <f t="shared" si="0"/>
        <v>0.52</v>
      </c>
      <c r="J57" s="23">
        <f>45%+4%+12%</f>
        <v>0.61</v>
      </c>
      <c r="K57" s="23">
        <f t="shared" ref="K57:K62" si="1">40%+15%</f>
        <v>0.55000000000000004</v>
      </c>
      <c r="L57" s="23">
        <v>0.4</v>
      </c>
    </row>
    <row r="58" spans="1:12">
      <c r="A58" s="22" t="s">
        <v>139</v>
      </c>
      <c r="B58" s="22"/>
      <c r="C58" s="23">
        <v>0.37</v>
      </c>
      <c r="D58" s="23">
        <v>0.4</v>
      </c>
      <c r="E58" s="24" t="s">
        <v>165</v>
      </c>
      <c r="G58" s="23">
        <v>0.55000000000000004</v>
      </c>
      <c r="H58" s="56">
        <v>0.4</v>
      </c>
      <c r="I58" s="23">
        <f t="shared" si="0"/>
        <v>0.52</v>
      </c>
      <c r="J58" s="23">
        <f>45%+4%+12%</f>
        <v>0.61</v>
      </c>
      <c r="K58" s="23">
        <f t="shared" si="1"/>
        <v>0.55000000000000004</v>
      </c>
      <c r="L58" s="23">
        <v>0.4</v>
      </c>
    </row>
    <row r="59" spans="1:12">
      <c r="A59" s="22" t="s">
        <v>141</v>
      </c>
      <c r="B59" s="22"/>
      <c r="C59" s="23">
        <v>0.37</v>
      </c>
      <c r="D59" s="23">
        <v>0.4</v>
      </c>
      <c r="E59" s="24" t="s">
        <v>165</v>
      </c>
      <c r="G59" s="23">
        <v>0.55000000000000004</v>
      </c>
      <c r="H59" s="56">
        <v>0.4</v>
      </c>
      <c r="I59" s="23">
        <f t="shared" si="0"/>
        <v>0.52</v>
      </c>
      <c r="J59" s="23">
        <f>50%+4%+12%</f>
        <v>0.66</v>
      </c>
      <c r="K59" s="23">
        <f t="shared" si="1"/>
        <v>0.55000000000000004</v>
      </c>
      <c r="L59" s="23">
        <v>0.4</v>
      </c>
    </row>
    <row r="60" spans="1:12">
      <c r="A60" s="22" t="s">
        <v>143</v>
      </c>
      <c r="B60" s="22"/>
      <c r="C60" s="23">
        <v>0.37</v>
      </c>
      <c r="D60" s="23">
        <v>0.4</v>
      </c>
      <c r="E60" s="24" t="s">
        <v>165</v>
      </c>
      <c r="G60" s="23">
        <v>0.6</v>
      </c>
      <c r="H60" s="56">
        <v>0.4</v>
      </c>
      <c r="I60" s="23">
        <f t="shared" si="0"/>
        <v>0.52</v>
      </c>
      <c r="J60" s="23">
        <f>52%+4%+12%</f>
        <v>0.68</v>
      </c>
      <c r="K60" s="23">
        <f t="shared" si="1"/>
        <v>0.55000000000000004</v>
      </c>
      <c r="L60" s="23">
        <v>0.4</v>
      </c>
    </row>
    <row r="61" spans="1:12">
      <c r="A61" s="22" t="s">
        <v>144</v>
      </c>
      <c r="B61" s="22"/>
      <c r="C61" s="23">
        <v>0.37</v>
      </c>
      <c r="D61" s="23">
        <v>0.4</v>
      </c>
      <c r="E61" s="24" t="s">
        <v>165</v>
      </c>
      <c r="G61" s="23">
        <v>0.6</v>
      </c>
      <c r="H61" s="56">
        <v>0.4</v>
      </c>
      <c r="I61" s="23">
        <f t="shared" si="0"/>
        <v>0.52</v>
      </c>
      <c r="J61" s="23">
        <f>52%+4%+12%</f>
        <v>0.68</v>
      </c>
      <c r="K61" s="23">
        <f t="shared" si="1"/>
        <v>0.55000000000000004</v>
      </c>
      <c r="L61" s="23">
        <v>0.4</v>
      </c>
    </row>
    <row r="62" spans="1:12">
      <c r="A62" s="22" t="s">
        <v>304</v>
      </c>
      <c r="B62" s="22"/>
      <c r="C62" s="23">
        <v>0.37</v>
      </c>
      <c r="D62" s="23">
        <v>0.4</v>
      </c>
      <c r="E62" s="24" t="s">
        <v>165</v>
      </c>
      <c r="G62" s="23">
        <v>0.6</v>
      </c>
      <c r="H62" s="56">
        <v>0.4</v>
      </c>
      <c r="I62" s="23">
        <f t="shared" si="0"/>
        <v>0.52</v>
      </c>
      <c r="J62" s="23">
        <f>52%+4%+12%</f>
        <v>0.68</v>
      </c>
      <c r="K62" s="23">
        <f t="shared" si="1"/>
        <v>0.55000000000000004</v>
      </c>
      <c r="L62" s="23">
        <v>0.4</v>
      </c>
    </row>
    <row r="63" spans="1:12">
      <c r="A63" s="22"/>
      <c r="B63" s="22"/>
      <c r="C63" s="23"/>
      <c r="D63" s="23"/>
      <c r="E63" s="24"/>
      <c r="F63" s="24"/>
      <c r="G63" s="23"/>
      <c r="H63" s="23"/>
      <c r="I63" s="23"/>
      <c r="J63" s="23"/>
      <c r="K63" s="23"/>
      <c r="L63" s="23"/>
    </row>
    <row r="64" spans="1:12">
      <c r="C64" s="4" t="s">
        <v>166</v>
      </c>
      <c r="D64" s="27" t="s">
        <v>539</v>
      </c>
      <c r="G64" s="27" t="s">
        <v>308</v>
      </c>
      <c r="H64" s="27" t="s">
        <v>390</v>
      </c>
      <c r="I64" s="27" t="s">
        <v>488</v>
      </c>
      <c r="J64" s="4" t="s">
        <v>391</v>
      </c>
      <c r="K64" s="4" t="s">
        <v>362</v>
      </c>
      <c r="L64" s="27" t="s">
        <v>539</v>
      </c>
    </row>
    <row r="66" spans="1:11">
      <c r="A66" s="41"/>
    </row>
    <row r="67" spans="1:11">
      <c r="A67" s="30" t="s">
        <v>334</v>
      </c>
      <c r="J67" t="s">
        <v>424</v>
      </c>
    </row>
    <row r="68" spans="1:11">
      <c r="A68" t="s">
        <v>267</v>
      </c>
      <c r="B68">
        <v>0.25</v>
      </c>
      <c r="J68" t="s">
        <v>425</v>
      </c>
    </row>
    <row r="69" spans="1:11">
      <c r="A69" t="s">
        <v>268</v>
      </c>
      <c r="B69">
        <v>0.5</v>
      </c>
      <c r="J69" t="s">
        <v>426</v>
      </c>
    </row>
    <row r="72" spans="1:11">
      <c r="A72" t="s">
        <v>177</v>
      </c>
    </row>
    <row r="73" spans="1:11">
      <c r="A73" s="30" t="s">
        <v>213</v>
      </c>
    </row>
    <row r="74" spans="1:11">
      <c r="A74" s="30" t="s">
        <v>513</v>
      </c>
    </row>
    <row r="75" spans="1:11">
      <c r="A75" s="30" t="s">
        <v>462</v>
      </c>
    </row>
    <row r="80" spans="1:11">
      <c r="E80" s="78"/>
      <c r="F80" s="78" t="s">
        <v>355</v>
      </c>
      <c r="G80" s="78"/>
      <c r="K80" s="78"/>
    </row>
    <row r="81" spans="4:12">
      <c r="E81" s="78"/>
      <c r="F81" s="78" t="s">
        <v>354</v>
      </c>
      <c r="G81" s="78"/>
      <c r="K81" s="78"/>
    </row>
    <row r="82" spans="4:12">
      <c r="D82" s="30"/>
      <c r="E82" s="78"/>
      <c r="F82" s="78" t="s">
        <v>364</v>
      </c>
      <c r="G82" s="78"/>
      <c r="H82" s="30"/>
      <c r="I82" s="30"/>
      <c r="K82" s="78"/>
      <c r="L82" s="30"/>
    </row>
    <row r="83" spans="4:12">
      <c r="D83" s="30"/>
      <c r="E83" s="78"/>
      <c r="F83" s="78" t="s">
        <v>368</v>
      </c>
      <c r="G83" s="78"/>
      <c r="H83" s="30"/>
      <c r="I83" s="30"/>
      <c r="K83" s="78"/>
      <c r="L83" s="30"/>
    </row>
    <row r="84" spans="4:12">
      <c r="D84" s="30"/>
      <c r="E84" s="78"/>
      <c r="F84" s="78" t="s">
        <v>369</v>
      </c>
      <c r="G84" s="78"/>
      <c r="H84" s="30"/>
      <c r="I84" s="30"/>
      <c r="K84" s="78"/>
      <c r="L84" s="30"/>
    </row>
    <row r="85" spans="4:12">
      <c r="E85" s="78"/>
      <c r="F85" s="78"/>
    </row>
    <row r="86" spans="4:12">
      <c r="F86" s="78"/>
    </row>
    <row r="87" spans="4:12">
      <c r="F87" s="78"/>
    </row>
    <row r="88" spans="4:12">
      <c r="F88" s="78"/>
    </row>
    <row r="89" spans="4:12">
      <c r="F89" s="78"/>
    </row>
    <row r="99" spans="5:16">
      <c r="E99" s="78"/>
      <c r="F99" s="78" t="s">
        <v>355</v>
      </c>
      <c r="G99" s="78"/>
    </row>
    <row r="100" spans="5:16">
      <c r="E100" s="78"/>
      <c r="F100" s="78" t="s">
        <v>354</v>
      </c>
      <c r="G100" s="78"/>
    </row>
    <row r="101" spans="5:16">
      <c r="E101" s="78"/>
      <c r="F101" s="78" t="s">
        <v>370</v>
      </c>
      <c r="G101" s="78"/>
      <c r="P101" s="18"/>
    </row>
    <row r="102" spans="5:16">
      <c r="E102" s="78"/>
      <c r="F102" s="78" t="s">
        <v>356</v>
      </c>
      <c r="G102" s="78"/>
      <c r="N102" s="4"/>
      <c r="O102" s="4"/>
      <c r="P102" s="52"/>
    </row>
    <row r="103" spans="5:16">
      <c r="E103" s="78"/>
      <c r="F103" s="78" t="s">
        <v>369</v>
      </c>
      <c r="G103" s="78"/>
      <c r="N103" s="4"/>
      <c r="O103" s="4"/>
      <c r="P103" s="53"/>
    </row>
    <row r="104" spans="5:16">
      <c r="E104" s="78"/>
      <c r="F104" s="78"/>
    </row>
  </sheetData>
  <pageMargins left="0.75" right="0.75" top="1" bottom="1" header="0.5" footer="0.5"/>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53"/>
  <sheetViews>
    <sheetView topLeftCell="A4" zoomScale="150" zoomScaleNormal="150" zoomScalePageLayoutView="150" workbookViewId="0">
      <pane xSplit="1" topLeftCell="EB1" activePane="topRight" state="frozen"/>
      <selection pane="topRight" activeCell="EO19" sqref="EO19"/>
    </sheetView>
  </sheetViews>
  <sheetFormatPr baseColWidth="10" defaultRowHeight="15" x14ac:dyDescent="0"/>
  <cols>
    <col min="2" max="2" width="11.33203125" bestFit="1" customWidth="1"/>
    <col min="3" max="3" width="12.1640625" bestFit="1" customWidth="1"/>
    <col min="4" max="4" width="11" bestFit="1" customWidth="1"/>
    <col min="5" max="5" width="11.33203125" bestFit="1" customWidth="1"/>
    <col min="8" max="8" width="12.1640625" bestFit="1" customWidth="1"/>
    <col min="17" max="17" width="10" customWidth="1"/>
    <col min="22" max="22" width="11.5" customWidth="1"/>
    <col min="23" max="25" width="10.5" customWidth="1"/>
    <col min="26" max="26" width="9.83203125" customWidth="1"/>
    <col min="27" max="27" width="12" customWidth="1"/>
    <col min="31" max="32" width="12.83203125" bestFit="1" customWidth="1"/>
    <col min="33" max="37" width="12.83203125" customWidth="1"/>
    <col min="38" max="39" width="12.83203125" bestFit="1" customWidth="1"/>
    <col min="40" max="45" width="12.83203125" customWidth="1"/>
    <col min="46" max="47" width="11" bestFit="1" customWidth="1"/>
    <col min="49" max="49" width="12.33203125" customWidth="1"/>
    <col min="51" max="51" width="21.5" bestFit="1" customWidth="1"/>
    <col min="52" max="52" width="12.1640625" bestFit="1" customWidth="1"/>
    <col min="55" max="55" width="12.1640625" customWidth="1"/>
    <col min="56" max="56" width="12.1640625" bestFit="1" customWidth="1"/>
    <col min="57" max="59" width="12.1640625" customWidth="1"/>
    <col min="60" max="69" width="12" customWidth="1"/>
    <col min="73" max="73" width="12.33203125" customWidth="1"/>
    <col min="74" max="74" width="12.83203125" customWidth="1"/>
    <col min="88" max="89" width="11.5" customWidth="1"/>
    <col min="92" max="92" width="8.83203125" customWidth="1"/>
    <col min="93" max="93" width="9.83203125" customWidth="1"/>
    <col min="94" max="94" width="9.6640625" customWidth="1"/>
    <col min="101" max="101" width="11.33203125" bestFit="1" customWidth="1"/>
    <col min="102" max="102" width="12.1640625" customWidth="1"/>
    <col min="108" max="112" width="11.83203125" customWidth="1"/>
    <col min="113" max="113" width="15.1640625" customWidth="1"/>
    <col min="114" max="114" width="16.33203125" bestFit="1" customWidth="1"/>
    <col min="115" max="115" width="12.83203125" bestFit="1" customWidth="1"/>
  </cols>
  <sheetData>
    <row r="1" spans="1:144">
      <c r="A1" s="2" t="s">
        <v>208</v>
      </c>
    </row>
    <row r="2" spans="1:144">
      <c r="A2" t="s">
        <v>43</v>
      </c>
    </row>
    <row r="3" spans="1:144">
      <c r="A3" t="s">
        <v>44</v>
      </c>
      <c r="P3" t="s">
        <v>228</v>
      </c>
    </row>
    <row r="4" spans="1:144">
      <c r="A4" t="s">
        <v>179</v>
      </c>
    </row>
    <row r="5" spans="1:144">
      <c r="E5" t="s">
        <v>181</v>
      </c>
      <c r="Q5" s="3" t="s">
        <v>180</v>
      </c>
      <c r="S5" s="3"/>
      <c r="T5" s="3"/>
      <c r="U5" s="3"/>
      <c r="V5" s="3"/>
      <c r="W5" s="3"/>
      <c r="Y5" t="s">
        <v>515</v>
      </c>
      <c r="AW5" t="s">
        <v>45</v>
      </c>
      <c r="BI5" t="s">
        <v>188</v>
      </c>
      <c r="BS5" t="s">
        <v>226</v>
      </c>
      <c r="CE5" s="46" t="s">
        <v>307</v>
      </c>
      <c r="CU5" s="4" t="s">
        <v>247</v>
      </c>
    </row>
    <row r="6" spans="1:144" ht="120">
      <c r="A6" s="4" t="s">
        <v>46</v>
      </c>
      <c r="E6" s="4" t="s">
        <v>182</v>
      </c>
      <c r="F6" t="s">
        <v>243</v>
      </c>
      <c r="G6" t="s">
        <v>47</v>
      </c>
      <c r="H6" t="s">
        <v>48</v>
      </c>
      <c r="I6" t="s">
        <v>49</v>
      </c>
      <c r="J6" t="s">
        <v>50</v>
      </c>
      <c r="K6" t="s">
        <v>51</v>
      </c>
      <c r="L6" s="72" t="s">
        <v>52</v>
      </c>
      <c r="M6" t="s">
        <v>53</v>
      </c>
      <c r="N6" t="s">
        <v>242</v>
      </c>
      <c r="O6" t="s">
        <v>219</v>
      </c>
      <c r="Q6" s="3" t="s">
        <v>53</v>
      </c>
      <c r="R6" s="3" t="s">
        <v>242</v>
      </c>
      <c r="S6" s="3" t="s">
        <v>219</v>
      </c>
      <c r="T6" s="3" t="s">
        <v>52</v>
      </c>
      <c r="U6" s="3" t="s">
        <v>50</v>
      </c>
      <c r="V6" s="3" t="s">
        <v>48</v>
      </c>
      <c r="W6" s="5" t="s">
        <v>47</v>
      </c>
      <c r="X6" s="3" t="s">
        <v>243</v>
      </c>
      <c r="Y6" s="3"/>
      <c r="Z6" s="5" t="s">
        <v>182</v>
      </c>
      <c r="AF6" t="s">
        <v>54</v>
      </c>
      <c r="AQ6" t="s">
        <v>55</v>
      </c>
      <c r="AW6" t="s">
        <v>56</v>
      </c>
      <c r="BB6" s="30" t="s">
        <v>210</v>
      </c>
      <c r="BC6" s="30"/>
      <c r="BD6" s="30"/>
      <c r="BE6" s="30" t="s">
        <v>305</v>
      </c>
      <c r="BF6" s="30"/>
      <c r="BI6" t="s">
        <v>225</v>
      </c>
      <c r="BP6" t="s">
        <v>306</v>
      </c>
      <c r="BS6" t="s">
        <v>224</v>
      </c>
      <c r="BU6" s="130" t="s">
        <v>223</v>
      </c>
      <c r="BV6" s="130"/>
      <c r="BW6" s="130"/>
      <c r="BX6" t="s">
        <v>224</v>
      </c>
      <c r="CB6" s="129" t="s">
        <v>221</v>
      </c>
      <c r="CC6" s="129"/>
      <c r="CD6" s="129"/>
      <c r="CE6" s="129"/>
      <c r="CF6" s="129"/>
      <c r="CG6" s="129"/>
      <c r="CH6" s="129" t="s">
        <v>222</v>
      </c>
      <c r="CI6" s="129"/>
      <c r="CK6" t="s">
        <v>229</v>
      </c>
      <c r="CL6" t="s">
        <v>229</v>
      </c>
      <c r="CU6" s="16" t="s">
        <v>250</v>
      </c>
      <c r="CV6" s="16" t="s">
        <v>251</v>
      </c>
      <c r="CW6" s="16" t="s">
        <v>254</v>
      </c>
      <c r="CX6" s="16" t="s">
        <v>255</v>
      </c>
      <c r="CY6" s="16" t="s">
        <v>256</v>
      </c>
      <c r="CZ6" s="16" t="s">
        <v>257</v>
      </c>
      <c r="DA6" s="16" t="s">
        <v>258</v>
      </c>
      <c r="DB6" s="16" t="s">
        <v>252</v>
      </c>
      <c r="DC6" s="16" t="s">
        <v>253</v>
      </c>
      <c r="DD6" s="16" t="s">
        <v>264</v>
      </c>
      <c r="DE6" s="49" t="s">
        <v>363</v>
      </c>
      <c r="DF6" s="65" t="s">
        <v>388</v>
      </c>
      <c r="DG6" s="65" t="s">
        <v>373</v>
      </c>
      <c r="DH6" s="65" t="s">
        <v>389</v>
      </c>
      <c r="DI6" s="16" t="s">
        <v>374</v>
      </c>
      <c r="DJ6" s="16" t="s">
        <v>259</v>
      </c>
      <c r="DK6" s="49" t="s">
        <v>367</v>
      </c>
      <c r="DL6" s="16" t="s">
        <v>260</v>
      </c>
      <c r="DM6" s="49" t="s">
        <v>365</v>
      </c>
      <c r="DN6" s="49" t="s">
        <v>366</v>
      </c>
      <c r="DO6" s="49" t="s">
        <v>371</v>
      </c>
      <c r="DP6" s="49"/>
      <c r="DQ6" s="49"/>
      <c r="DR6" t="s">
        <v>458</v>
      </c>
      <c r="EA6" t="s">
        <v>459</v>
      </c>
      <c r="EH6" s="131" t="s">
        <v>471</v>
      </c>
      <c r="EI6" s="131"/>
      <c r="EJ6" s="131"/>
      <c r="EK6" s="131"/>
      <c r="EL6" s="131"/>
      <c r="EM6" s="131"/>
    </row>
    <row r="7" spans="1:144" ht="104" customHeight="1">
      <c r="A7" s="6" t="s">
        <v>57</v>
      </c>
      <c r="B7" s="7" t="s">
        <v>58</v>
      </c>
      <c r="C7" s="8" t="s">
        <v>265</v>
      </c>
      <c r="D7" s="9" t="s">
        <v>266</v>
      </c>
      <c r="E7" s="10" t="s">
        <v>59</v>
      </c>
      <c r="F7" s="9" t="s">
        <v>60</v>
      </c>
      <c r="G7" s="9" t="s">
        <v>61</v>
      </c>
      <c r="H7" s="9" t="s">
        <v>62</v>
      </c>
      <c r="I7" s="9" t="s">
        <v>63</v>
      </c>
      <c r="J7" s="9" t="s">
        <v>64</v>
      </c>
      <c r="K7" s="11" t="s">
        <v>65</v>
      </c>
      <c r="L7" s="73" t="s">
        <v>66</v>
      </c>
      <c r="M7" s="9" t="s">
        <v>67</v>
      </c>
      <c r="N7" s="9" t="s">
        <v>68</v>
      </c>
      <c r="O7" s="9" t="s">
        <v>244</v>
      </c>
      <c r="P7" s="9" t="s">
        <v>227</v>
      </c>
      <c r="Q7" s="12" t="s">
        <v>67</v>
      </c>
      <c r="R7" s="12" t="s">
        <v>68</v>
      </c>
      <c r="S7" s="12" t="s">
        <v>244</v>
      </c>
      <c r="T7" s="12" t="s">
        <v>287</v>
      </c>
      <c r="U7" s="12" t="s">
        <v>64</v>
      </c>
      <c r="V7" s="12" t="s">
        <v>62</v>
      </c>
      <c r="W7" s="13" t="s">
        <v>209</v>
      </c>
      <c r="X7" s="12" t="s">
        <v>69</v>
      </c>
      <c r="Y7" s="12" t="s">
        <v>65</v>
      </c>
      <c r="Z7" s="13" t="s">
        <v>183</v>
      </c>
      <c r="AA7" s="9" t="s">
        <v>70</v>
      </c>
      <c r="AB7" s="9" t="s">
        <v>71</v>
      </c>
      <c r="AC7" s="9" t="s">
        <v>72</v>
      </c>
      <c r="AD7" s="9" t="s">
        <v>73</v>
      </c>
      <c r="AE7" s="14" t="s">
        <v>73</v>
      </c>
      <c r="AF7" s="9" t="s">
        <v>74</v>
      </c>
      <c r="AG7" s="9" t="s">
        <v>75</v>
      </c>
      <c r="AH7" s="9" t="s">
        <v>76</v>
      </c>
      <c r="AI7" s="9" t="s">
        <v>77</v>
      </c>
      <c r="AJ7" s="9" t="s">
        <v>78</v>
      </c>
      <c r="AK7" s="9" t="s">
        <v>79</v>
      </c>
      <c r="AL7" s="9" t="s">
        <v>80</v>
      </c>
      <c r="AM7" s="9" t="s">
        <v>81</v>
      </c>
      <c r="AN7" s="9" t="s">
        <v>82</v>
      </c>
      <c r="AO7" s="9" t="s">
        <v>83</v>
      </c>
      <c r="AP7" s="9" t="s">
        <v>84</v>
      </c>
      <c r="AQ7" s="9" t="s">
        <v>85</v>
      </c>
      <c r="AR7" s="9" t="s">
        <v>86</v>
      </c>
      <c r="AS7" s="9" t="s">
        <v>87</v>
      </c>
      <c r="AT7" s="15" t="s">
        <v>88</v>
      </c>
      <c r="AU7" s="15" t="s">
        <v>89</v>
      </c>
      <c r="AV7" s="15" t="s">
        <v>90</v>
      </c>
      <c r="AW7" s="15" t="s">
        <v>187</v>
      </c>
      <c r="AX7" s="16" t="s">
        <v>91</v>
      </c>
      <c r="AY7" s="16" t="s">
        <v>496</v>
      </c>
      <c r="AZ7" s="16" t="s">
        <v>498</v>
      </c>
      <c r="BA7" s="16" t="s">
        <v>497</v>
      </c>
      <c r="BB7" s="65" t="s">
        <v>271</v>
      </c>
      <c r="BC7" s="65" t="s">
        <v>92</v>
      </c>
      <c r="BD7" s="65" t="s">
        <v>93</v>
      </c>
      <c r="BE7" s="65" t="s">
        <v>302</v>
      </c>
      <c r="BF7" s="65" t="s">
        <v>303</v>
      </c>
      <c r="BG7" s="16" t="s">
        <v>293</v>
      </c>
      <c r="BH7" s="16" t="s">
        <v>292</v>
      </c>
      <c r="BI7" s="16" t="s">
        <v>294</v>
      </c>
      <c r="BJ7" s="16" t="s">
        <v>295</v>
      </c>
      <c r="BK7" s="16" t="s">
        <v>296</v>
      </c>
      <c r="BL7" s="16" t="s">
        <v>94</v>
      </c>
      <c r="BM7" s="16" t="s">
        <v>95</v>
      </c>
      <c r="BN7" s="16" t="s">
        <v>96</v>
      </c>
      <c r="BO7" s="16" t="s">
        <v>97</v>
      </c>
      <c r="BP7" s="16" t="s">
        <v>98</v>
      </c>
      <c r="BQ7" s="16"/>
      <c r="BR7" s="16"/>
      <c r="BS7" s="16" t="s">
        <v>281</v>
      </c>
      <c r="BT7" s="16" t="s">
        <v>282</v>
      </c>
      <c r="BU7" s="43" t="s">
        <v>195</v>
      </c>
      <c r="BV7" s="43" t="s">
        <v>196</v>
      </c>
      <c r="BW7" s="43" t="s">
        <v>270</v>
      </c>
      <c r="BX7" s="16" t="s">
        <v>202</v>
      </c>
      <c r="BY7" s="16" t="s">
        <v>201</v>
      </c>
      <c r="BZ7" s="16" t="s">
        <v>199</v>
      </c>
      <c r="CA7" s="65" t="s">
        <v>274</v>
      </c>
      <c r="CB7" s="16" t="s">
        <v>197</v>
      </c>
      <c r="CC7" s="16" t="s">
        <v>200</v>
      </c>
      <c r="CD7" s="16" t="s">
        <v>203</v>
      </c>
      <c r="CE7" s="65" t="s">
        <v>198</v>
      </c>
      <c r="CF7" s="16" t="s">
        <v>204</v>
      </c>
      <c r="CG7" s="16" t="s">
        <v>205</v>
      </c>
      <c r="CH7" s="43" t="s">
        <v>220</v>
      </c>
      <c r="CI7" s="16" t="s">
        <v>206</v>
      </c>
      <c r="CJ7" s="16"/>
      <c r="CK7" s="16" t="s">
        <v>232</v>
      </c>
      <c r="CL7" s="16" t="s">
        <v>233</v>
      </c>
      <c r="CM7" s="16" t="s">
        <v>230</v>
      </c>
      <c r="CN7" s="16" t="s">
        <v>234</v>
      </c>
      <c r="CO7" s="16" t="s">
        <v>235</v>
      </c>
      <c r="CP7" s="16" t="s">
        <v>238</v>
      </c>
      <c r="CQ7" s="16" t="s">
        <v>239</v>
      </c>
      <c r="CR7" s="16" t="s">
        <v>240</v>
      </c>
      <c r="CS7" s="16" t="s">
        <v>241</v>
      </c>
      <c r="CU7" s="16"/>
      <c r="CV7" s="16"/>
      <c r="CW7" s="16"/>
      <c r="CX7" s="16"/>
      <c r="CY7" s="16"/>
      <c r="CZ7" s="24">
        <f>(CX8-CX7)/($CW8-$CW7)</f>
        <v>0.74381355169621166</v>
      </c>
      <c r="DA7" s="24">
        <f>(CY8-CY7)/($CW8-$CW7)</f>
        <v>0.7419694116541109</v>
      </c>
      <c r="DB7" s="16"/>
      <c r="DC7" s="16"/>
      <c r="DR7">
        <v>1950</v>
      </c>
      <c r="DS7">
        <v>1960</v>
      </c>
      <c r="DT7">
        <v>1970</v>
      </c>
      <c r="DU7">
        <v>1980</v>
      </c>
      <c r="DV7">
        <v>1990</v>
      </c>
      <c r="DW7">
        <v>2000</v>
      </c>
      <c r="DX7">
        <v>2010</v>
      </c>
      <c r="DY7">
        <v>2018</v>
      </c>
      <c r="DZ7" t="s">
        <v>400</v>
      </c>
      <c r="EA7" t="s">
        <v>397</v>
      </c>
      <c r="EB7" t="s">
        <v>490</v>
      </c>
      <c r="EC7" t="s">
        <v>396</v>
      </c>
      <c r="ED7" s="19" t="s">
        <v>399</v>
      </c>
      <c r="EE7" t="s">
        <v>398</v>
      </c>
      <c r="EF7" s="19" t="s">
        <v>402</v>
      </c>
      <c r="EG7" s="19" t="s">
        <v>540</v>
      </c>
      <c r="EH7" t="s">
        <v>397</v>
      </c>
      <c r="EI7" t="s">
        <v>490</v>
      </c>
      <c r="EJ7" s="19" t="s">
        <v>396</v>
      </c>
      <c r="EK7" s="19" t="s">
        <v>399</v>
      </c>
      <c r="EL7" s="19" t="s">
        <v>401</v>
      </c>
      <c r="EM7" s="50">
        <v>2018</v>
      </c>
      <c r="EN7" s="19" t="s">
        <v>540</v>
      </c>
    </row>
    <row r="8" spans="1:144">
      <c r="A8" t="s">
        <v>99</v>
      </c>
      <c r="B8" s="17">
        <f>data!B2</f>
        <v>21666620</v>
      </c>
      <c r="C8" s="17">
        <f>data!O2</f>
        <v>11113</v>
      </c>
      <c r="D8" s="17">
        <f>data!F2</f>
        <v>2847</v>
      </c>
      <c r="E8" s="18">
        <f>data!G2+L8</f>
        <v>0.25618644830378834</v>
      </c>
      <c r="F8" s="19">
        <f>data!H2</f>
        <v>0.12309907376766205</v>
      </c>
      <c r="G8" s="19">
        <f>data!K2</f>
        <v>5.219112616032362E-3</v>
      </c>
      <c r="H8" s="19">
        <f>data!L2</f>
        <v>8.9984701480716467E-4</v>
      </c>
      <c r="I8" s="19">
        <f>data!I2</f>
        <v>1.4847476035356522E-2</v>
      </c>
      <c r="J8" s="19">
        <f>data!M2</f>
        <v>0</v>
      </c>
      <c r="K8" s="19">
        <f>data!J2</f>
        <v>0.11221092194318771</v>
      </c>
      <c r="L8" s="74">
        <f>AV8*IF(interface!$C$16="yes",1,0)</f>
        <v>0</v>
      </c>
      <c r="M8" s="19">
        <v>0</v>
      </c>
      <c r="N8" s="19">
        <v>0</v>
      </c>
      <c r="O8" s="19">
        <v>0</v>
      </c>
      <c r="P8" s="19">
        <f>C8*B8/(C$24*B$24)</f>
        <v>1.3374791843691338E-2</v>
      </c>
      <c r="Q8" s="20">
        <f t="shared" ref="Q8:Q22" si="0">(1-$G$28)*($G$30*AF8+($G$31-$G$30)*AG8+($G$32-$G$31)*AH8+($G$33-$G$32)*AI8+($G$34-$G$33)*AJ8+($G$35-$G$34)*AK8+($G$36-$G$35)*AL8+($G$37-$G$36)*AM8+($G$38-$G$37)*AN8+($G$39-$G$38)*AO8+($G$40-$G$39)*AP8+($G$41-$G$40)*AQ8+($G$42-$G$41)*AR8+($G$43-$G$42)*AS8)/$C8</f>
        <v>0</v>
      </c>
      <c r="R8" s="20">
        <f t="shared" ref="R8:R22" si="1">$C$28*AW8/C8</f>
        <v>0</v>
      </c>
      <c r="S8" s="20">
        <f>($C$29/(1+$C$29))*0.4*(0.75*F8/F$24+0.25)</f>
        <v>0</v>
      </c>
      <c r="T8" s="20">
        <f>L8*(1-$C$34)</f>
        <v>0</v>
      </c>
      <c r="U8" s="20">
        <f>($L$29*J8/0.4)*(1-$L$28)/(1-0.6)</f>
        <v>0</v>
      </c>
      <c r="V8" s="20">
        <f>(1-$R8-$S8)*H8*$R$31/$Q$31</f>
        <v>1.38279243101101E-3</v>
      </c>
      <c r="W8" s="21">
        <f>(1-$R8-$S8)*MAX($G8+($CH8+$CI8)/$C8,0)</f>
        <v>6.4903241686717923E-3</v>
      </c>
      <c r="X8" s="20">
        <f>F8*(1-$C$33)</f>
        <v>0.12309907376766205</v>
      </c>
      <c r="Y8" s="20">
        <f>K8+$C$35*0.55*data!N2</f>
        <v>0.11221092194318771</v>
      </c>
      <c r="Z8" s="21">
        <f>I8+Y8+SUM(Q8:X8)</f>
        <v>0.2580305883458891</v>
      </c>
      <c r="AA8" s="19">
        <f t="shared" ref="AA8:AA22" si="2">100%-AB8-AC8</f>
        <v>0.99345808610984321</v>
      </c>
      <c r="AB8" s="19">
        <f>data!Q2/data!$AE2</f>
        <v>7.6068766164612809E-4</v>
      </c>
      <c r="AC8" s="19">
        <f>data!R2/data!$AE2</f>
        <v>5.7812262285105737E-3</v>
      </c>
      <c r="AD8" s="19">
        <f t="shared" ref="AD8:AD22" si="3">AE8/C8</f>
        <v>0.70377035903896334</v>
      </c>
      <c r="AE8" s="17">
        <f>data!S2</f>
        <v>7821</v>
      </c>
      <c r="AF8" s="17">
        <f>data!T2</f>
        <v>14893</v>
      </c>
      <c r="AG8" s="17">
        <f>data!U2</f>
        <v>0</v>
      </c>
      <c r="AH8" s="17">
        <f>data!V2</f>
        <v>0</v>
      </c>
      <c r="AI8" s="17">
        <f>data!W2</f>
        <v>0</v>
      </c>
      <c r="AJ8" s="17">
        <f>data!X2</f>
        <v>0</v>
      </c>
      <c r="AK8" s="17">
        <f>data!Y2</f>
        <v>0</v>
      </c>
      <c r="AL8" s="17">
        <f>data!Z2</f>
        <v>0</v>
      </c>
      <c r="AM8" s="17">
        <f>data!AA2</f>
        <v>0</v>
      </c>
      <c r="AN8" s="17">
        <f>data!AB2</f>
        <v>0</v>
      </c>
      <c r="AO8" s="17">
        <f>data!AC2</f>
        <v>0</v>
      </c>
      <c r="AP8" s="17">
        <f>data!AD2</f>
        <v>0</v>
      </c>
      <c r="AQ8" s="17">
        <v>0</v>
      </c>
      <c r="AR8" s="17">
        <v>0</v>
      </c>
      <c r="AS8" s="17">
        <v>0</v>
      </c>
      <c r="AT8" s="17">
        <v>83.996739685134997</v>
      </c>
      <c r="AU8" s="17">
        <v>194.13641316198064</v>
      </c>
      <c r="AV8" s="19">
        <v>1.7469684993506557E-2</v>
      </c>
      <c r="AW8" s="17">
        <f>data!AT2</f>
        <v>7680</v>
      </c>
      <c r="AY8" s="19">
        <f>-data!BA2/data!E2</f>
        <v>-7.1280712807128069E-2</v>
      </c>
      <c r="AZ8" s="19">
        <f>-(1.1*data!BB2-data!AY2+0.45*data!AX2)/data!E2</f>
        <v>-5.276752767527676E-2</v>
      </c>
      <c r="BA8" s="17">
        <f>data!AZ2</f>
        <v>195</v>
      </c>
      <c r="BB8" s="66">
        <f>(BC8+BD8)*BB$24/(BC$24+BD$24)</f>
        <v>6.2557656177080361</v>
      </c>
      <c r="BC8" s="67">
        <f>data!Q2</f>
        <v>5</v>
      </c>
      <c r="BD8" s="67">
        <f>data!R2</f>
        <v>38</v>
      </c>
      <c r="BE8" s="67">
        <f>data!AF2</f>
        <v>1326</v>
      </c>
      <c r="BF8" s="67">
        <f>data!AG2</f>
        <v>57</v>
      </c>
      <c r="BG8" s="17">
        <f>data!AH2</f>
        <v>45</v>
      </c>
      <c r="BH8" s="17">
        <f>data!AI2</f>
        <v>31</v>
      </c>
      <c r="BI8" s="17">
        <f>data!AJ2</f>
        <v>25</v>
      </c>
      <c r="BJ8" s="17">
        <f>data!AK2</f>
        <v>15</v>
      </c>
      <c r="BK8" s="17">
        <f>data!AL2</f>
        <v>7</v>
      </c>
      <c r="BL8" s="17">
        <f>data!AM2</f>
        <v>3</v>
      </c>
      <c r="BM8" s="17">
        <f>data!AN2</f>
        <v>0</v>
      </c>
      <c r="BN8" s="17">
        <f>data!AO2</f>
        <v>0</v>
      </c>
      <c r="BO8" s="17">
        <f>data!AP2</f>
        <v>0</v>
      </c>
      <c r="BP8" s="17">
        <f>data!AQ2</f>
        <v>0</v>
      </c>
      <c r="BQ8" s="17"/>
      <c r="BR8" s="17"/>
      <c r="BS8" s="24">
        <f>data!AU2</f>
        <v>2.3000000044703484E-2</v>
      </c>
      <c r="BT8" s="24">
        <f>data!AV2</f>
        <v>0</v>
      </c>
      <c r="BU8" s="44">
        <f t="shared" ref="BU8:BU22" si="4">BC8*$BT8</f>
        <v>0</v>
      </c>
      <c r="BV8" s="44">
        <f t="shared" ref="BV8:BV22" si="5">BD8*$BT8</f>
        <v>0</v>
      </c>
      <c r="BW8" s="44">
        <f>data!R2*((data!$AU2-$R$29)/(1-$Q$29)-MIN(0.2,data!$AU2))+BB8*(data!$AU2-$R$29)/(1-$Q$29)</f>
        <v>-10.607035840290484</v>
      </c>
      <c r="BX8" s="19">
        <f>(data!$Q2)/data!$AE2</f>
        <v>7.6068766164612809E-4</v>
      </c>
      <c r="BY8" s="19">
        <f>(data!$R2)/data!$AE2</f>
        <v>5.7812262285105737E-3</v>
      </c>
      <c r="BZ8" s="19">
        <f>(data!$Q2+data!$R2)/data!$AE2</f>
        <v>6.5419138901567017E-3</v>
      </c>
      <c r="CA8" s="67">
        <f>data!R2*$Q$29/(1-$Q$29)+BB8/(1-$Q$29)</f>
        <v>12.336122980836619</v>
      </c>
      <c r="CB8" s="31">
        <f>(1-$BZ8)*$CE8</f>
        <v>14.126973984481983</v>
      </c>
      <c r="CC8" s="31">
        <f>(1-$BX8)*$CE8</f>
        <v>14.209183021451404</v>
      </c>
      <c r="CD8" s="31">
        <f>(1-$BY8)*$CE8</f>
        <v>14.137790963030589</v>
      </c>
      <c r="CE8" s="67">
        <f>($AA$31-$Z$31)*BE8+($AA$32-$Z$32-($AA$31-$Z$31))*BF8+($AA$33-$Z$33-($AA$32-$Z$32))*BG8+($AA$34-$Z$34-($AA$33-$Z$33))*BH8+($AA$35-$Z$35-($AA$34-$Z$34))*BI8+($AA$36-$Z$36-($AA$35-$Z$35))*BJ8+($AA$37-$Z$37-($AA$36-$Z$36))*BK8+($AA$38-$Z$38-($AA$37-$Z$37))*BL8+($AA$39-$Z$39-($AA$38-$Z$38))*BM8+($AA$40-$Z$40-($AA$39-$Z$39))*BN8+($AA$41-$Z$41-($AA$40-$Z$40))*BO8+($AA$42-$Z$42-($AA$41-$Z$41))*BP8</f>
        <v>14.220000000000011</v>
      </c>
      <c r="CF8" s="17">
        <f>$CE8*(1+$CA8/data!$AE2)</f>
        <v>14.246687915531352</v>
      </c>
      <c r="CG8" s="17">
        <f>$CE8*(1+$CA8/data!$AE2-$BX8)</f>
        <v>14.235870936982742</v>
      </c>
      <c r="CH8" s="44">
        <f t="shared" ref="CH8:CH22" si="6">IF($AA$29=1,$BW8,0)+IF(AND($AA$28=1, $AA$29=0),$BV8,0)+IF($AA$30=1,$BU8,0)</f>
        <v>0</v>
      </c>
      <c r="CI8" s="17">
        <f t="shared" ref="CI8:CI22" si="7">IF(AND($AA$28=0, $AA$29=0, $AA$30=0),$CB8,0)+IF(AND($AA$28=1, $AA$29=0, $AA$30=0),$CC8,0)+IF(AND($AA$28=0, $AA$29=0, $AA$30=1),$CD8,0)+IF(AND($AA$28=1, $AA$29=0, $AA$30=1),$CE8,0)+IF(AND($AA$29=1, $AA$30=1),$CF8,0)+IF(AND($AA$29=1, $AA$30=0),$CG8,0)</f>
        <v>14.126973984481983</v>
      </c>
      <c r="CJ8" s="19"/>
      <c r="CK8" s="17">
        <f>data!AW2</f>
        <v>14582</v>
      </c>
      <c r="CL8" s="19">
        <f>CK8*$B8/(CK$24*$B$24)</f>
        <v>2.4264340236360493E-2</v>
      </c>
      <c r="CM8" s="19">
        <f t="shared" ref="CM8:CM22" si="8">AE8*$B8/(AE$24*$B$24)</f>
        <v>1.9546306719630158E-3</v>
      </c>
      <c r="CN8" s="19">
        <f>CM8/CL8</f>
        <v>8.0555690075346506E-2</v>
      </c>
      <c r="CO8" s="19">
        <f>CN8*CO$24/CN$24</f>
        <v>8.055569007534652E-3</v>
      </c>
      <c r="CP8" s="19">
        <f t="shared" ref="CP8:CP22" si="9">F8/F$24</f>
        <v>2.6331931283983696</v>
      </c>
      <c r="CQ8" s="19">
        <f>0.75*CP8+0.25</f>
        <v>2.2248948462987772</v>
      </c>
      <c r="CR8" s="19">
        <f t="shared" ref="CR8:CR22" si="10">(CK8/C8)*(C$24/CK$24)</f>
        <v>1.814184513668194</v>
      </c>
      <c r="CS8" s="19">
        <f>CR8*(1-CO8)/(1-CO$24)</f>
        <v>1.9995224723621545</v>
      </c>
      <c r="CU8" s="19">
        <f>calculator!E8</f>
        <v>0.25618644830378834</v>
      </c>
      <c r="CV8" s="19">
        <f>calculator!Z8</f>
        <v>0.2580305883458891</v>
      </c>
      <c r="CW8" s="17">
        <f t="shared" ref="CW8:CW22" si="11">C8</f>
        <v>11113</v>
      </c>
      <c r="CX8" s="17">
        <f>$CW8*(1-CU8)</f>
        <v>8266</v>
      </c>
      <c r="CY8" s="17">
        <f t="shared" ref="CY8:CY22" si="12">$CW8*(1-CV8)</f>
        <v>8245.5060717121341</v>
      </c>
      <c r="CZ8" s="24">
        <f>(CX9-CX8)/($CW9-$CW8)</f>
        <v>0.78119180633147112</v>
      </c>
      <c r="DA8" s="24">
        <f>(CY9-CY8)/($CW9-$CW8)</f>
        <v>0.77849560395964779</v>
      </c>
      <c r="DB8" s="19">
        <f>MIN(1-(CZ8+CZ7)/2,0.99)</f>
        <v>0.23749732098615861</v>
      </c>
      <c r="DC8" s="19">
        <f>MIN(1-(DA8+DA7)/2,0.99)</f>
        <v>0.23976749219312066</v>
      </c>
      <c r="DD8" s="17">
        <f>$CW8*((1-DC8)/(1-DB8))^$CV$27</f>
        <v>11104.71916729063</v>
      </c>
      <c r="DE8" s="17">
        <f>DD8</f>
        <v>11104.71916729063</v>
      </c>
      <c r="DF8" s="17">
        <f>DE8-DD8</f>
        <v>0</v>
      </c>
      <c r="DG8" s="17">
        <f>growth!G130*growth!L130</f>
        <v>8746.3286437614988</v>
      </c>
      <c r="DH8" s="17">
        <f>-DG8*DF$24/DG$24</f>
        <v>437.20985664519714</v>
      </c>
      <c r="DI8" s="17">
        <f>DE8+DH8</f>
        <v>11541.929023935827</v>
      </c>
      <c r="DJ8" s="17">
        <f>DI8*CV8</f>
        <v>2978.1707366926548</v>
      </c>
      <c r="DK8" s="20">
        <f>ROUND(DI8/$CW8-1,3)</f>
        <v>3.9E-2</v>
      </c>
      <c r="DL8" s="50">
        <f>DJ8-CU8*CW8</f>
        <v>131.17073669265483</v>
      </c>
      <c r="DM8" s="20">
        <f>ROUND(DI8*(1-$CV8)/($CW8*(1-$CU8))-1,3)</f>
        <v>3.5999999999999997E-2</v>
      </c>
      <c r="DN8" s="20">
        <f>(E8-Z8)/(1-E8)</f>
        <v>-2.4793041722557174E-3</v>
      </c>
      <c r="DO8" s="20">
        <f>growth!L130</f>
        <v>0.78705279327845368</v>
      </c>
      <c r="DP8" s="20"/>
      <c r="DQ8" s="20"/>
      <c r="DR8" s="19">
        <v>0.16143249418854747</v>
      </c>
      <c r="DS8" s="19">
        <v>0.18503324042724326</v>
      </c>
      <c r="DT8" s="19">
        <v>0.19782482445344204</v>
      </c>
      <c r="DU8" s="19">
        <v>0.19846632381431545</v>
      </c>
      <c r="DV8" s="19">
        <v>0.24250360271311869</v>
      </c>
      <c r="DW8" s="19">
        <v>0.24267052390788738</v>
      </c>
      <c r="DX8" s="19">
        <v>0.24812153182627877</v>
      </c>
      <c r="DY8" s="19">
        <v>0.25620002980513507</v>
      </c>
      <c r="DZ8" s="19">
        <f>Z8</f>
        <v>0.2580305883458891</v>
      </c>
      <c r="EA8" s="19">
        <v>0.27406798917178887</v>
      </c>
      <c r="EB8" s="19">
        <v>0.27553671938232654</v>
      </c>
      <c r="EC8" s="19">
        <v>0.26803705587320348</v>
      </c>
      <c r="ED8" s="19">
        <v>0.2764083506213042</v>
      </c>
      <c r="EE8" s="19">
        <v>0.24273006450923296</v>
      </c>
      <c r="EF8" s="19">
        <v>0.27374611637055235</v>
      </c>
      <c r="EG8" s="19">
        <f>$DZ8</f>
        <v>0.2580305883458891</v>
      </c>
      <c r="EH8" s="19">
        <v>0.25659830417828228</v>
      </c>
      <c r="EI8" s="19">
        <v>0.25806703438881995</v>
      </c>
      <c r="EJ8" s="19">
        <f t="shared" ref="EJ8:EJ22" si="13">$DZ8</f>
        <v>0.2580305883458891</v>
      </c>
      <c r="EK8" s="19">
        <v>0.2764083506213042</v>
      </c>
      <c r="EL8" s="19">
        <v>0.24272953322837001</v>
      </c>
      <c r="EM8" s="19">
        <v>0.25627643137704581</v>
      </c>
      <c r="EN8" s="19">
        <v>0.2580305883458891</v>
      </c>
    </row>
    <row r="9" spans="1:144">
      <c r="A9" t="s">
        <v>100</v>
      </c>
      <c r="B9" s="17">
        <f>data!B3</f>
        <v>21669346</v>
      </c>
      <c r="C9" s="17">
        <f>data!O3</f>
        <v>17557</v>
      </c>
      <c r="D9" s="17">
        <f>data!F3</f>
        <v>4257</v>
      </c>
      <c r="E9" s="18">
        <f>data!G3+L9</f>
        <v>0.24246739192344935</v>
      </c>
      <c r="F9" s="19">
        <f>data!H3</f>
        <v>0.10258016735315323</v>
      </c>
      <c r="G9" s="19">
        <f>data!K3</f>
        <v>1.0195363312959671E-2</v>
      </c>
      <c r="H9" s="19">
        <f>data!L3</f>
        <v>1.3100188225507736E-3</v>
      </c>
      <c r="I9" s="19">
        <f>data!I3</f>
        <v>1.5321523882448673E-2</v>
      </c>
      <c r="J9" s="19">
        <f>data!M3</f>
        <v>0</v>
      </c>
      <c r="K9" s="19">
        <f>data!J3</f>
        <v>0.1131172776222229</v>
      </c>
      <c r="L9" s="74">
        <f>AV9*IF(interface!$C$16="yes",1,0)</f>
        <v>0</v>
      </c>
      <c r="M9" s="19">
        <v>0</v>
      </c>
      <c r="N9" s="19">
        <v>0</v>
      </c>
      <c r="O9" s="19">
        <v>0</v>
      </c>
      <c r="P9" s="19">
        <f t="shared" ref="P9:P22" si="14">C9*B9/(C$24*B$24)</f>
        <v>2.1132976206738315E-2</v>
      </c>
      <c r="Q9" s="20">
        <f t="shared" si="0"/>
        <v>0</v>
      </c>
      <c r="R9" s="20">
        <f t="shared" si="1"/>
        <v>0</v>
      </c>
      <c r="S9" s="20">
        <f t="shared" ref="S9:S22" si="15">($C$29/(1+$C$29))*0.4*(0.75*F9/F$24+0.25)</f>
        <v>0</v>
      </c>
      <c r="T9" s="20">
        <f t="shared" ref="T9:T22" si="16">L9*(1-$C$34)</f>
        <v>0</v>
      </c>
      <c r="U9" s="20">
        <f t="shared" ref="U9:U22" si="17">($L$29*J9/0.4)*(1-$L$28)/(1-0.6)</f>
        <v>0</v>
      </c>
      <c r="V9" s="20">
        <f t="shared" ref="V9:V22" si="18">(1-$R9-$S9)*H9*$R$31/$Q$31</f>
        <v>2.0131023190573813E-3</v>
      </c>
      <c r="W9" s="21">
        <f t="shared" ref="W9:W22" si="19">(1-$R9-$S9)*MAX($G9+($CH9+$CI9)/$C9,0)</f>
        <v>1.1592195860305023E-2</v>
      </c>
      <c r="X9" s="20">
        <f t="shared" ref="X9:X22" si="20">F9*(1-$C$33)</f>
        <v>0.10258016735315323</v>
      </c>
      <c r="Y9" s="20">
        <f>K9+$C$35*0.55*data!N3</f>
        <v>0.1131172776222229</v>
      </c>
      <c r="Z9" s="21">
        <f t="shared" ref="Z9:Z22" si="21">I9+Y9+SUM(Q9:X9)</f>
        <v>0.2446242670371872</v>
      </c>
      <c r="AA9" s="19">
        <f t="shared" si="2"/>
        <v>0.99127684049079745</v>
      </c>
      <c r="AB9" s="19">
        <f>data!Q3/data!$AE3</f>
        <v>8.6273006134969326E-4</v>
      </c>
      <c r="AC9" s="19">
        <f>data!R3/data!$AE3</f>
        <v>7.8604294478527605E-3</v>
      </c>
      <c r="AD9" s="19">
        <f t="shared" si="3"/>
        <v>1.110611152246967</v>
      </c>
      <c r="AE9" s="17">
        <f>data!S3</f>
        <v>19499</v>
      </c>
      <c r="AF9" s="17">
        <f>data!T3</f>
        <v>26889</v>
      </c>
      <c r="AG9" s="17">
        <f>data!U3</f>
        <v>0</v>
      </c>
      <c r="AH9" s="17">
        <f>data!V3</f>
        <v>0</v>
      </c>
      <c r="AI9" s="17">
        <f>data!W3</f>
        <v>0</v>
      </c>
      <c r="AJ9" s="17">
        <f>data!X3</f>
        <v>0</v>
      </c>
      <c r="AK9" s="17">
        <f>data!Y3</f>
        <v>0</v>
      </c>
      <c r="AL9" s="17">
        <f>data!Z3</f>
        <v>0</v>
      </c>
      <c r="AM9" s="17">
        <f>data!AA3</f>
        <v>0</v>
      </c>
      <c r="AN9" s="17">
        <f>data!AB3</f>
        <v>0</v>
      </c>
      <c r="AO9" s="17">
        <f>data!AC3</f>
        <v>0</v>
      </c>
      <c r="AP9" s="17">
        <f>data!AD3</f>
        <v>0</v>
      </c>
      <c r="AQ9" s="17">
        <v>0</v>
      </c>
      <c r="AR9" s="17">
        <v>0</v>
      </c>
      <c r="AS9" s="17">
        <v>0</v>
      </c>
      <c r="AT9" s="17">
        <v>430.7478111590359</v>
      </c>
      <c r="AU9" s="17">
        <v>995.56048662432136</v>
      </c>
      <c r="AV9" s="19">
        <v>5.6705968495239574E-2</v>
      </c>
      <c r="AW9" s="17">
        <f>data!AT3</f>
        <v>13794</v>
      </c>
      <c r="AY9" s="19">
        <f>-data!BA3/data!E3</f>
        <v>-6.1357032985814387E-2</v>
      </c>
      <c r="AZ9" s="19">
        <f>-(1.1*data!BB3-data!AY3+0.45*data!AX3)/data!E3</f>
        <v>-4.0987295618982511E-2</v>
      </c>
      <c r="BA9" s="17">
        <f>data!AZ3</f>
        <v>291</v>
      </c>
      <c r="BB9" s="66">
        <f t="shared" ref="BB9:BB22" si="22">(BC9+BD9)*BB$24/(BC$24+BD$24)</f>
        <v>13.238945842126311</v>
      </c>
      <c r="BC9" s="67">
        <f>data!Q3</f>
        <v>9</v>
      </c>
      <c r="BD9" s="67">
        <f>data!R3</f>
        <v>82</v>
      </c>
      <c r="BE9" s="67">
        <f>data!AF3</f>
        <v>2405</v>
      </c>
      <c r="BF9" s="67">
        <f>data!AG3</f>
        <v>39</v>
      </c>
      <c r="BG9" s="17">
        <f>data!AH3</f>
        <v>27</v>
      </c>
      <c r="BH9" s="17">
        <f>data!AI3</f>
        <v>20</v>
      </c>
      <c r="BI9" s="17">
        <f>data!AJ3</f>
        <v>17</v>
      </c>
      <c r="BJ9" s="17">
        <f>data!AK3</f>
        <v>12</v>
      </c>
      <c r="BK9" s="17">
        <f>data!AL3</f>
        <v>7</v>
      </c>
      <c r="BL9" s="17">
        <f>data!AM3</f>
        <v>2</v>
      </c>
      <c r="BM9" s="17">
        <f>data!AN3</f>
        <v>0</v>
      </c>
      <c r="BN9" s="17">
        <f>data!AO3</f>
        <v>0</v>
      </c>
      <c r="BO9" s="17">
        <f>data!AP3</f>
        <v>0</v>
      </c>
      <c r="BP9" s="17">
        <f>data!AQ3</f>
        <v>0</v>
      </c>
      <c r="BQ9" s="17"/>
      <c r="BR9" s="17"/>
      <c r="BS9" s="24">
        <f>data!AU3</f>
        <v>4.6000000089406967E-2</v>
      </c>
      <c r="BT9" s="24">
        <f>data!AV3</f>
        <v>0</v>
      </c>
      <c r="BU9" s="44">
        <f t="shared" si="4"/>
        <v>0</v>
      </c>
      <c r="BV9" s="44">
        <f t="shared" si="5"/>
        <v>0</v>
      </c>
      <c r="BW9" s="44">
        <f>data!R3*((data!$AU3-$R$29)/(1-$Q$29)-MIN(0.2,data!$AU3))+BB9*(data!$AU3-$R$29)/(1-$Q$29)</f>
        <v>-22.226160675814011</v>
      </c>
      <c r="BX9" s="19">
        <f>(data!$Q3)/data!$AE3</f>
        <v>8.6273006134969326E-4</v>
      </c>
      <c r="BY9" s="19">
        <f>(data!$R3)/data!$AE3</f>
        <v>7.8604294478527605E-3</v>
      </c>
      <c r="BZ9" s="19">
        <f>(data!Q3+data!R3)/data!AE3</f>
        <v>8.7231595092024539E-3</v>
      </c>
      <c r="CA9" s="67">
        <f>data!R3*$Q$29/(1-$Q$29)+BB9/(1-$Q$29)</f>
        <v>26.323948836088015</v>
      </c>
      <c r="CB9" s="31">
        <f t="shared" ref="CB9:CB22" si="23">(1-$BZ9)*$CE9</f>
        <v>24.524189033742356</v>
      </c>
      <c r="CC9" s="31">
        <f t="shared" ref="CC9:CC22" si="24">(1-$BX9)*$CE9</f>
        <v>24.718656058282232</v>
      </c>
      <c r="CD9" s="31">
        <f t="shared" ref="CD9:CD22" si="25">(1-$BY9)*$CE9</f>
        <v>24.545532975460144</v>
      </c>
      <c r="CE9" s="67">
        <f t="shared" ref="CE9:CE22" si="26">($AA$31-$Z$31)*BE9+($AA$32-$Z$32-($AA$31-$Z$31))*BF9+($AA$33-$Z$33-($AA$32-$Z$32))*BG9+($AA$34-$Z$34-($AA$33-$Z$33))*BH9+($AA$35-$Z$35-($AA$34-$Z$34))*BI9+($AA$36-$Z$36-($AA$35-$Z$35))*BJ9+($AA$37-$Z$37-($AA$36-$Z$36))*BK9+($AA$38-$Z$38-($AA$37-$Z$37))*BL9+($AA$39-$Z$39-($AA$38-$Z$38))*BM9+($AA$40-$Z$40-($AA$39-$Z$39))*BN9+($AA$41-$Z$41-($AA$40-$Z$40))*BO9+($AA$42-$Z$42-($AA$41-$Z$41))*BP9</f>
        <v>24.740000000000023</v>
      </c>
      <c r="CF9" s="17">
        <f>$CE9*(1+$CA9/data!$AE3)</f>
        <v>24.802428536637752</v>
      </c>
      <c r="CG9" s="17">
        <f>$CE9*(1+$CA9/data!$AE3-$BX9)</f>
        <v>24.78108459491996</v>
      </c>
      <c r="CH9" s="44">
        <f t="shared" si="6"/>
        <v>0</v>
      </c>
      <c r="CI9" s="17">
        <f t="shared" si="7"/>
        <v>24.524189033742356</v>
      </c>
      <c r="CJ9" s="19"/>
      <c r="CK9" s="17">
        <f>data!AW3</f>
        <v>20115</v>
      </c>
      <c r="CL9" s="19">
        <f t="shared" ref="CL9:CL24" si="27">CK9*$B9/(CK$24*$B$24)</f>
        <v>3.3475422548880751E-2</v>
      </c>
      <c r="CM9" s="19">
        <f t="shared" si="8"/>
        <v>4.8738190420538384E-3</v>
      </c>
      <c r="CN9" s="19">
        <f t="shared" ref="CN9:CN22" si="28">CM9/CL9</f>
        <v>0.14559395135153549</v>
      </c>
      <c r="CO9" s="19">
        <f t="shared" ref="CO9:CO22" si="29">CN9*CO$24/CN$24</f>
        <v>1.4559395135153553E-2</v>
      </c>
      <c r="CP9" s="19">
        <f t="shared" si="9"/>
        <v>2.1942763947525026</v>
      </c>
      <c r="CQ9" s="19">
        <f t="shared" ref="CQ9:CQ22" si="30">0.75*CP9+0.25</f>
        <v>1.8957072960643768</v>
      </c>
      <c r="CR9" s="19">
        <f t="shared" si="10"/>
        <v>1.5840372989303331</v>
      </c>
      <c r="CS9" s="19">
        <f t="shared" ref="CS9:CS22" si="31">CR9*(1-CO9)/(1-CO$24)</f>
        <v>1.7344163044293166</v>
      </c>
      <c r="CU9" s="19">
        <f>calculator!E9</f>
        <v>0.24246739192344935</v>
      </c>
      <c r="CV9" s="19">
        <f>calculator!Z9</f>
        <v>0.2446242670371872</v>
      </c>
      <c r="CW9" s="17">
        <f t="shared" si="11"/>
        <v>17557</v>
      </c>
      <c r="CX9" s="17">
        <f t="shared" ref="CX9:CX22" si="32">$CW9*(1-CU9)</f>
        <v>13300</v>
      </c>
      <c r="CY9" s="17">
        <f t="shared" si="12"/>
        <v>13262.131743628104</v>
      </c>
      <c r="CZ9" s="24">
        <f t="shared" ref="CZ9:CZ22" si="33">(CX10-CX9)/($CW10-$CW9)</f>
        <v>0.74876918621488564</v>
      </c>
      <c r="DA9" s="24">
        <f t="shared" ref="DA9:DA22" si="34">(CY10-CY9)/($CW10-$CW9)</f>
        <v>0.74233508715503016</v>
      </c>
      <c r="DB9" s="19">
        <f t="shared" ref="DB9:DB22" si="35">MIN(1-(CZ9+CZ8)/2,0.99)</f>
        <v>0.23501950372682168</v>
      </c>
      <c r="DC9" s="19">
        <f t="shared" ref="DC9:DC22" si="36">MIN(1-(DA9+DA8)/2,0.99)</f>
        <v>0.23958465444266097</v>
      </c>
      <c r="DD9" s="17">
        <f t="shared" ref="DD9:DD22" si="37">$CW9*((1-DC9)/(1-DB9))^$CV$27</f>
        <v>17530.747584078086</v>
      </c>
      <c r="DE9" s="17">
        <f t="shared" ref="DE9:DE16" si="38">DD9</f>
        <v>17530.747584078086</v>
      </c>
      <c r="DF9" s="17">
        <f t="shared" ref="DF9:DF22" si="39">DE9-DD9</f>
        <v>0</v>
      </c>
      <c r="DG9" s="17">
        <f>growth!G131*growth!L131</f>
        <v>11194.564042262089</v>
      </c>
      <c r="DH9" s="17">
        <f t="shared" ref="DH9:DH16" si="40">-DG9*DF$24/DG$24</f>
        <v>559.59179439408558</v>
      </c>
      <c r="DI9" s="17">
        <f t="shared" ref="DI9:DI22" si="41">DE9+DH9</f>
        <v>18090.33937847217</v>
      </c>
      <c r="DJ9" s="17">
        <f t="shared" ref="DJ9:DJ22" si="42">DI9*CV9</f>
        <v>4425.3360109127198</v>
      </c>
      <c r="DK9" s="20">
        <f t="shared" ref="DK9:DK22" si="43">ROUND(DI9/$CW9-1,3)</f>
        <v>0.03</v>
      </c>
      <c r="DL9" s="50">
        <f t="shared" ref="DL9:DL22" si="44">DJ9-CU9*CW9</f>
        <v>168.33601091271976</v>
      </c>
      <c r="DM9" s="20">
        <f t="shared" ref="DM9:DM24" si="45">ROUND(DI9*(1-$CV9)/($CW9*(1-$CU9))-1,3)</f>
        <v>2.7E-2</v>
      </c>
      <c r="DN9" s="20">
        <f t="shared" ref="DN9:DN22" si="46">(E9-Z9)/(1-E9)</f>
        <v>-2.8472373211951519E-3</v>
      </c>
      <c r="DO9" s="20">
        <f>growth!L131</f>
        <v>0.63762935997077141</v>
      </c>
      <c r="DP9" s="20"/>
      <c r="DQ9" s="20"/>
      <c r="DR9" s="19">
        <v>0.17069763973383936</v>
      </c>
      <c r="DS9" s="19">
        <v>0.20290160118417555</v>
      </c>
      <c r="DT9" s="19">
        <v>0.23810221031525844</v>
      </c>
      <c r="DU9" s="19">
        <v>0.22178665053430988</v>
      </c>
      <c r="DV9" s="19">
        <v>0.25671986339835623</v>
      </c>
      <c r="DW9" s="19">
        <v>0.26156245949466012</v>
      </c>
      <c r="DX9" s="19">
        <v>0.23866446166985575</v>
      </c>
      <c r="DY9" s="19">
        <v>0.24249604338070219</v>
      </c>
      <c r="DZ9" s="19">
        <f t="shared" ref="DZ9:DZ22" si="47">Z9</f>
        <v>0.2446242670371872</v>
      </c>
      <c r="EA9" s="19">
        <v>0.29964405969680863</v>
      </c>
      <c r="EB9" s="19">
        <v>0.30126964809921708</v>
      </c>
      <c r="EC9" s="19">
        <v>0.27617368164033462</v>
      </c>
      <c r="ED9" s="19">
        <v>0.26545094317044138</v>
      </c>
      <c r="EE9" s="19">
        <v>0.24538450059698683</v>
      </c>
      <c r="EF9" s="19">
        <v>0.29923031948857481</v>
      </c>
      <c r="EG9" s="19">
        <f t="shared" ref="EG9:EG22" si="48">$DZ9</f>
        <v>0.2446242670371872</v>
      </c>
      <c r="EH9" s="19">
        <v>0.24293809120156906</v>
      </c>
      <c r="EI9" s="19">
        <v>0.24456367960397751</v>
      </c>
      <c r="EJ9" s="19">
        <f t="shared" si="13"/>
        <v>0.2446242670371872</v>
      </c>
      <c r="EK9" s="19">
        <v>0.26545094317044138</v>
      </c>
      <c r="EL9" s="19">
        <v>0.24538384570465918</v>
      </c>
      <c r="EM9" s="19">
        <v>0.24252435099333525</v>
      </c>
      <c r="EN9" s="19">
        <v>0.2446242670371872</v>
      </c>
    </row>
    <row r="10" spans="1:144">
      <c r="A10" t="s">
        <v>101</v>
      </c>
      <c r="B10" s="17">
        <f>data!B4</f>
        <v>21669340</v>
      </c>
      <c r="C10" s="17">
        <f>data!O4</f>
        <v>24463</v>
      </c>
      <c r="D10" s="17">
        <f>data!F4</f>
        <v>5992</v>
      </c>
      <c r="E10" s="18">
        <f>data!G4+L10</f>
        <v>0.24494133998283121</v>
      </c>
      <c r="F10" s="19">
        <f>data!H4</f>
        <v>9.0871930122375488E-2</v>
      </c>
      <c r="G10" s="19">
        <f>data!K4</f>
        <v>1.7986346036195755E-2</v>
      </c>
      <c r="H10" s="19">
        <f>data!L4</f>
        <v>2.2074151784181595E-3</v>
      </c>
      <c r="I10" s="19">
        <f>data!I4</f>
        <v>1.7046151682734489E-2</v>
      </c>
      <c r="J10" s="19">
        <f>data!M4</f>
        <v>0</v>
      </c>
      <c r="K10" s="19">
        <f>data!J4</f>
        <v>0.11687037348747253</v>
      </c>
      <c r="L10" s="74">
        <f>AV10*IF(interface!$C$16="yes",1,0)</f>
        <v>0</v>
      </c>
      <c r="M10" s="19">
        <v>0</v>
      </c>
      <c r="N10" s="19">
        <v>0</v>
      </c>
      <c r="O10" s="19">
        <v>0</v>
      </c>
      <c r="P10" s="19">
        <f t="shared" si="14"/>
        <v>2.9445568935499069E-2</v>
      </c>
      <c r="Q10" s="20">
        <f t="shared" si="0"/>
        <v>0</v>
      </c>
      <c r="R10" s="20">
        <f t="shared" si="1"/>
        <v>0</v>
      </c>
      <c r="S10" s="20">
        <f t="shared" si="15"/>
        <v>0</v>
      </c>
      <c r="T10" s="20">
        <f t="shared" si="16"/>
        <v>0</v>
      </c>
      <c r="U10" s="20">
        <f t="shared" si="17"/>
        <v>0</v>
      </c>
      <c r="V10" s="20">
        <f t="shared" si="18"/>
        <v>3.3921288292205662E-3</v>
      </c>
      <c r="W10" s="21">
        <f t="shared" si="19"/>
        <v>2.0125107922478323E-2</v>
      </c>
      <c r="X10" s="20">
        <f t="shared" si="20"/>
        <v>9.0871930122375488E-2</v>
      </c>
      <c r="Y10" s="20">
        <f>K10+$C$35*0.55*data!N4</f>
        <v>0.11687037348747253</v>
      </c>
      <c r="Z10" s="21">
        <f t="shared" si="21"/>
        <v>0.24830569204428141</v>
      </c>
      <c r="AA10" s="19">
        <f t="shared" si="2"/>
        <v>0.99223462970093701</v>
      </c>
      <c r="AB10" s="19">
        <f>data!Q4/data!$AE4</f>
        <v>6.4176614041843154E-4</v>
      </c>
      <c r="AC10" s="19">
        <f>data!R4/data!$AE4</f>
        <v>7.12360415864459E-3</v>
      </c>
      <c r="AD10" s="19">
        <f t="shared" si="3"/>
        <v>1.5453133303356088</v>
      </c>
      <c r="AE10" s="17">
        <f>data!S4</f>
        <v>37803</v>
      </c>
      <c r="AF10" s="17">
        <f>data!T4</f>
        <v>45347</v>
      </c>
      <c r="AG10" s="17">
        <f>data!U4</f>
        <v>3</v>
      </c>
      <c r="AH10" s="17">
        <f>data!V4</f>
        <v>0</v>
      </c>
      <c r="AI10" s="17">
        <f>data!W4</f>
        <v>0</v>
      </c>
      <c r="AJ10" s="17">
        <f>data!X4</f>
        <v>0</v>
      </c>
      <c r="AK10" s="17">
        <f>data!Y4</f>
        <v>0</v>
      </c>
      <c r="AL10" s="17">
        <f>data!Z4</f>
        <v>0</v>
      </c>
      <c r="AM10" s="17">
        <f>data!AA4</f>
        <v>0</v>
      </c>
      <c r="AN10" s="17">
        <f>data!AB4</f>
        <v>0</v>
      </c>
      <c r="AO10" s="17">
        <f>data!AC4</f>
        <v>0</v>
      </c>
      <c r="AP10" s="17">
        <f>data!AD4</f>
        <v>0</v>
      </c>
      <c r="AQ10" s="17">
        <v>0</v>
      </c>
      <c r="AR10" s="17">
        <v>0</v>
      </c>
      <c r="AS10" s="17">
        <v>0</v>
      </c>
      <c r="AT10" s="17">
        <v>895.33904822846694</v>
      </c>
      <c r="AU10" s="17">
        <v>2069.3411677465015</v>
      </c>
      <c r="AV10" s="19">
        <v>8.4589391466300706E-2</v>
      </c>
      <c r="AW10" s="17">
        <f>data!AT4</f>
        <v>21678</v>
      </c>
      <c r="AY10" s="19">
        <f>-data!BA4/data!E4</f>
        <v>-4.5012264922322159E-2</v>
      </c>
      <c r="AZ10" s="19">
        <f>-(1.1*data!BB4-data!AY4+0.45*data!AX4)/data!E4</f>
        <v>-2.9257972199509406E-2</v>
      </c>
      <c r="BA10" s="17">
        <f>data!AZ4</f>
        <v>327</v>
      </c>
      <c r="BB10" s="66">
        <f t="shared" si="22"/>
        <v>17.603433482387732</v>
      </c>
      <c r="BC10" s="67">
        <f>data!Q4</f>
        <v>10</v>
      </c>
      <c r="BD10" s="67">
        <f>data!R4</f>
        <v>111</v>
      </c>
      <c r="BE10" s="67">
        <f>data!AF4</f>
        <v>5164</v>
      </c>
      <c r="BF10" s="67">
        <f>data!AG4</f>
        <v>46</v>
      </c>
      <c r="BG10" s="17">
        <f>data!AH4</f>
        <v>20</v>
      </c>
      <c r="BH10" s="17">
        <f>data!AI4</f>
        <v>3</v>
      </c>
      <c r="BI10" s="17">
        <f>data!AJ4</f>
        <v>3</v>
      </c>
      <c r="BJ10" s="17">
        <f>data!AK4</f>
        <v>3</v>
      </c>
      <c r="BK10" s="17">
        <f>data!AL4</f>
        <v>2</v>
      </c>
      <c r="BL10" s="17">
        <f>data!AM4</f>
        <v>1</v>
      </c>
      <c r="BM10" s="17">
        <f>data!AN4</f>
        <v>0</v>
      </c>
      <c r="BN10" s="17">
        <f>data!AO4</f>
        <v>0</v>
      </c>
      <c r="BO10" s="17">
        <f>data!AP4</f>
        <v>0</v>
      </c>
      <c r="BP10" s="17">
        <f>data!AQ4</f>
        <v>0</v>
      </c>
      <c r="BQ10" s="17"/>
      <c r="BR10" s="17"/>
      <c r="BS10" s="24">
        <f>data!AU4</f>
        <v>6.5999999642372131E-2</v>
      </c>
      <c r="BT10" s="24">
        <f>data!AV4</f>
        <v>0</v>
      </c>
      <c r="BU10" s="44">
        <f t="shared" si="4"/>
        <v>0</v>
      </c>
      <c r="BV10" s="44">
        <f t="shared" si="5"/>
        <v>0</v>
      </c>
      <c r="BW10" s="44">
        <f>data!R4*((data!$AU4-$R$29)/(1-$Q$29)-MIN(0.2,data!$AU4))+BB10*(data!$AU4-$R$29)/(1-$Q$29)</f>
        <v>-29.319647377699759</v>
      </c>
      <c r="BX10" s="19">
        <f>(data!$Q4)/data!$AE4</f>
        <v>6.4176614041843154E-4</v>
      </c>
      <c r="BY10" s="19">
        <f>(data!$R4)/data!$AE4</f>
        <v>7.12360415864459E-3</v>
      </c>
      <c r="BZ10" s="19">
        <f>(data!Q4+data!R4)/data!AE4</f>
        <v>7.7653702990630215E-3</v>
      </c>
      <c r="CA10" s="67">
        <f>data!R4*$Q$29/(1-$Q$29)+BB10/(1-$Q$29)</f>
        <v>35.272426952141871</v>
      </c>
      <c r="CB10" s="31">
        <f t="shared" si="23"/>
        <v>52.320532024130458</v>
      </c>
      <c r="CC10" s="31">
        <f t="shared" si="24"/>
        <v>52.696159671415785</v>
      </c>
      <c r="CD10" s="31">
        <f t="shared" si="25"/>
        <v>52.354372352714719</v>
      </c>
      <c r="CE10" s="67">
        <f t="shared" si="26"/>
        <v>52.730000000000047</v>
      </c>
      <c r="CF10" s="17">
        <f>$CE10*(1+$CA10/data!$AE4)</f>
        <v>52.849363051802541</v>
      </c>
      <c r="CG10" s="17">
        <f>$CE10*(1+$CA10/data!$AE4-$BX10)</f>
        <v>52.81552272321828</v>
      </c>
      <c r="CH10" s="44">
        <f t="shared" si="6"/>
        <v>0</v>
      </c>
      <c r="CI10" s="17">
        <f t="shared" si="7"/>
        <v>52.320532024130458</v>
      </c>
      <c r="CJ10" s="19"/>
      <c r="CK10" s="17">
        <f>data!AW4</f>
        <v>25210</v>
      </c>
      <c r="CL10" s="19">
        <f t="shared" si="27"/>
        <v>4.1954519949616201E-2</v>
      </c>
      <c r="CM10" s="19">
        <f t="shared" si="8"/>
        <v>9.4489425217386923E-3</v>
      </c>
      <c r="CN10" s="19">
        <f t="shared" si="28"/>
        <v>0.22521870189638843</v>
      </c>
      <c r="CO10" s="19">
        <f t="shared" si="29"/>
        <v>2.2521870189638849E-2</v>
      </c>
      <c r="CP10" s="19">
        <f t="shared" si="9"/>
        <v>1.9438273143643696</v>
      </c>
      <c r="CQ10" s="19">
        <f t="shared" si="30"/>
        <v>1.7078704857732772</v>
      </c>
      <c r="CR10" s="19">
        <f t="shared" si="10"/>
        <v>1.4248160747553622</v>
      </c>
      <c r="CS10" s="19">
        <f t="shared" si="31"/>
        <v>1.5474739467506791</v>
      </c>
      <c r="CU10" s="19">
        <f>calculator!E10</f>
        <v>0.24494133998283121</v>
      </c>
      <c r="CV10" s="19">
        <f>calculator!Z10</f>
        <v>0.24830569204428141</v>
      </c>
      <c r="CW10" s="17">
        <f t="shared" si="11"/>
        <v>24463</v>
      </c>
      <c r="CX10" s="17">
        <f t="shared" si="32"/>
        <v>18471</v>
      </c>
      <c r="CY10" s="17">
        <f t="shared" si="12"/>
        <v>18388.697855520742</v>
      </c>
      <c r="CZ10" s="24">
        <f t="shared" si="33"/>
        <v>0.79463390170511539</v>
      </c>
      <c r="DA10" s="24">
        <f t="shared" si="34"/>
        <v>0.78365850919062507</v>
      </c>
      <c r="DB10" s="19">
        <f t="shared" si="35"/>
        <v>0.22829845603999943</v>
      </c>
      <c r="DC10" s="19">
        <f t="shared" si="36"/>
        <v>0.23700320182717238</v>
      </c>
      <c r="DD10" s="17">
        <f t="shared" si="37"/>
        <v>24393.720976218698</v>
      </c>
      <c r="DE10" s="17">
        <f t="shared" si="38"/>
        <v>24393.720976218698</v>
      </c>
      <c r="DF10" s="17">
        <f t="shared" si="39"/>
        <v>0</v>
      </c>
      <c r="DG10" s="17">
        <f>growth!G132*growth!L132</f>
        <v>13968.415559727533</v>
      </c>
      <c r="DH10" s="17">
        <f t="shared" si="40"/>
        <v>698.25057040190836</v>
      </c>
      <c r="DI10" s="17">
        <f t="shared" si="41"/>
        <v>25091.971546620607</v>
      </c>
      <c r="DJ10" s="17">
        <f t="shared" si="42"/>
        <v>6230.4793596390482</v>
      </c>
      <c r="DK10" s="20">
        <f t="shared" si="43"/>
        <v>2.5999999999999999E-2</v>
      </c>
      <c r="DL10" s="50">
        <f t="shared" si="44"/>
        <v>238.4793596390482</v>
      </c>
      <c r="DM10" s="20">
        <f t="shared" si="45"/>
        <v>2.1000000000000001E-2</v>
      </c>
      <c r="DN10" s="20">
        <f t="shared" si="46"/>
        <v>-4.4557492544667898E-3</v>
      </c>
      <c r="DO10" s="20">
        <f>growth!L132</f>
        <v>0.57099321772663059</v>
      </c>
      <c r="DP10" s="20"/>
      <c r="DQ10" s="20"/>
      <c r="DR10" s="19">
        <v>0.18530421818489581</v>
      </c>
      <c r="DS10" s="19">
        <v>0.22413693640592558</v>
      </c>
      <c r="DT10" s="19">
        <v>0.25882524966195103</v>
      </c>
      <c r="DU10" s="19">
        <v>0.2528162461251971</v>
      </c>
      <c r="DV10" s="19">
        <v>0.27905484028194677</v>
      </c>
      <c r="DW10" s="19">
        <v>0.27590763292755854</v>
      </c>
      <c r="DX10" s="19">
        <v>0.23612513472596144</v>
      </c>
      <c r="DY10" s="19">
        <v>0.24495110745695556</v>
      </c>
      <c r="DZ10" s="19">
        <f t="shared" si="47"/>
        <v>0.24830569204428141</v>
      </c>
      <c r="EA10" s="19">
        <v>0.33023022100694621</v>
      </c>
      <c r="EB10" s="19">
        <v>0.33245352591283578</v>
      </c>
      <c r="EC10" s="19">
        <v>0.29506016993059259</v>
      </c>
      <c r="ED10" s="19">
        <v>0.2734904841829931</v>
      </c>
      <c r="EE10" s="19">
        <v>0.26113199980198237</v>
      </c>
      <c r="EF10" s="19">
        <v>0.32957160797349716</v>
      </c>
      <c r="EG10" s="19">
        <f t="shared" si="48"/>
        <v>0.24830569204428141</v>
      </c>
      <c r="EH10" s="19">
        <v>0.24564082954064551</v>
      </c>
      <c r="EI10" s="19">
        <v>0.24786413444653504</v>
      </c>
      <c r="EJ10" s="19">
        <f t="shared" si="13"/>
        <v>0.24830569204428141</v>
      </c>
      <c r="EK10" s="19">
        <v>0.2734904841829931</v>
      </c>
      <c r="EL10" s="19">
        <v>0.26113142223261954</v>
      </c>
      <c r="EM10" s="19">
        <v>0.24498221650719643</v>
      </c>
      <c r="EN10" s="19">
        <v>0.24830569204428141</v>
      </c>
    </row>
    <row r="11" spans="1:144">
      <c r="A11" t="s">
        <v>102</v>
      </c>
      <c r="B11" s="17">
        <f>data!B5</f>
        <v>21671008</v>
      </c>
      <c r="C11" s="17">
        <f>data!O5</f>
        <v>32439</v>
      </c>
      <c r="D11" s="17">
        <f>data!F5</f>
        <v>7630</v>
      </c>
      <c r="E11" s="18">
        <f>data!G5+L11</f>
        <v>0.23521070316594223</v>
      </c>
      <c r="F11" s="19">
        <f>data!H5</f>
        <v>7.6851934194564819E-2</v>
      </c>
      <c r="G11" s="19">
        <f>data!K5</f>
        <v>2.8299270197749138E-2</v>
      </c>
      <c r="H11" s="19">
        <f>data!L5</f>
        <v>4.3157925829291344E-3</v>
      </c>
      <c r="I11" s="19">
        <f>data!I5</f>
        <v>1.9513549283146858E-2</v>
      </c>
      <c r="J11" s="19">
        <f>data!M5</f>
        <v>0</v>
      </c>
      <c r="K11" s="19">
        <f>data!J5</f>
        <v>0.10619933158159256</v>
      </c>
      <c r="L11" s="74">
        <f>AV11*IF(interface!$C$16="yes",1,0)</f>
        <v>0</v>
      </c>
      <c r="M11" s="19">
        <v>0</v>
      </c>
      <c r="N11" s="19">
        <v>0</v>
      </c>
      <c r="O11" s="19">
        <v>0</v>
      </c>
      <c r="P11" s="19">
        <f t="shared" si="14"/>
        <v>3.9049108292605821E-2</v>
      </c>
      <c r="Q11" s="20">
        <f t="shared" si="0"/>
        <v>0</v>
      </c>
      <c r="R11" s="20">
        <f t="shared" si="1"/>
        <v>0</v>
      </c>
      <c r="S11" s="20">
        <f t="shared" si="15"/>
        <v>0</v>
      </c>
      <c r="T11" s="20">
        <f t="shared" si="16"/>
        <v>0</v>
      </c>
      <c r="U11" s="20">
        <f t="shared" si="17"/>
        <v>0</v>
      </c>
      <c r="V11" s="20">
        <f t="shared" si="18"/>
        <v>6.6320665838589905E-3</v>
      </c>
      <c r="W11" s="21">
        <f t="shared" si="19"/>
        <v>3.1249552438492586E-2</v>
      </c>
      <c r="X11" s="20">
        <f t="shared" si="20"/>
        <v>7.6851934194564819E-2</v>
      </c>
      <c r="Y11" s="20">
        <f>K11+$C$35*0.55*data!N5</f>
        <v>0.10619933158159256</v>
      </c>
      <c r="Z11" s="21">
        <f t="shared" si="21"/>
        <v>0.24044643408165581</v>
      </c>
      <c r="AA11" s="19">
        <f t="shared" si="2"/>
        <v>0.98980458793542903</v>
      </c>
      <c r="AB11" s="19">
        <f>data!Q5/data!$AE5</f>
        <v>2.2184461436797883E-3</v>
      </c>
      <c r="AC11" s="19">
        <f>data!R5/data!$AE5</f>
        <v>7.9769659208911541E-3</v>
      </c>
      <c r="AD11" s="19">
        <f t="shared" si="3"/>
        <v>2.3457566509448502</v>
      </c>
      <c r="AE11" s="17">
        <f>data!S5</f>
        <v>76094</v>
      </c>
      <c r="AF11" s="17">
        <f>data!T5</f>
        <v>81246</v>
      </c>
      <c r="AG11" s="17">
        <f>data!U5</f>
        <v>75</v>
      </c>
      <c r="AH11" s="17">
        <f>data!V5</f>
        <v>0</v>
      </c>
      <c r="AI11" s="17">
        <f>data!W5</f>
        <v>0</v>
      </c>
      <c r="AJ11" s="17">
        <f>data!X5</f>
        <v>0</v>
      </c>
      <c r="AK11" s="17">
        <f>data!Y5</f>
        <v>0</v>
      </c>
      <c r="AL11" s="17">
        <f>data!Z5</f>
        <v>0</v>
      </c>
      <c r="AM11" s="17">
        <f>data!AA5</f>
        <v>0</v>
      </c>
      <c r="AN11" s="17">
        <f>data!AB5</f>
        <v>0</v>
      </c>
      <c r="AO11" s="17">
        <f>data!AC5</f>
        <v>0</v>
      </c>
      <c r="AP11" s="17">
        <f>data!AD5</f>
        <v>0</v>
      </c>
      <c r="AQ11" s="17">
        <v>0</v>
      </c>
      <c r="AR11" s="17">
        <v>0</v>
      </c>
      <c r="AS11" s="17">
        <v>0</v>
      </c>
      <c r="AT11" s="17">
        <v>1591.6025578505623</v>
      </c>
      <c r="AU11" s="17">
        <v>3678.571488831536</v>
      </c>
      <c r="AV11" s="19">
        <v>0.1134010070793649</v>
      </c>
      <c r="AW11" s="17">
        <f>data!AT5</f>
        <v>28271</v>
      </c>
      <c r="AY11" s="19">
        <f>-data!BA5/data!E5</f>
        <v>-2.4675364732734954E-2</v>
      </c>
      <c r="AZ11" s="19">
        <f>-(1.1*data!BB5-data!AY5+0.45*data!AX5)/data!E5</f>
        <v>-1.7235742265815372E-2</v>
      </c>
      <c r="BA11" s="17">
        <f>data!AZ5</f>
        <v>266</v>
      </c>
      <c r="BB11" s="66">
        <f t="shared" si="22"/>
        <v>31.424311009882231</v>
      </c>
      <c r="BC11" s="67">
        <f>data!Q5</f>
        <v>47</v>
      </c>
      <c r="BD11" s="67">
        <f>data!R5</f>
        <v>169</v>
      </c>
      <c r="BE11" s="67">
        <f>data!AF5</f>
        <v>9531</v>
      </c>
      <c r="BF11" s="67">
        <f>data!AG5</f>
        <v>69</v>
      </c>
      <c r="BG11" s="17">
        <f>data!AH5</f>
        <v>33</v>
      </c>
      <c r="BH11" s="17">
        <f>data!AI5</f>
        <v>17</v>
      </c>
      <c r="BI11" s="17">
        <f>data!AJ5</f>
        <v>13</v>
      </c>
      <c r="BJ11" s="17">
        <f>data!AK5</f>
        <v>9</v>
      </c>
      <c r="BK11" s="17">
        <f>data!AL5</f>
        <v>6</v>
      </c>
      <c r="BL11" s="17">
        <f>data!AM5</f>
        <v>1</v>
      </c>
      <c r="BM11" s="17">
        <f>data!AN5</f>
        <v>0</v>
      </c>
      <c r="BN11" s="17">
        <f>data!AO5</f>
        <v>0</v>
      </c>
      <c r="BO11" s="17">
        <f>data!AP5</f>
        <v>0</v>
      </c>
      <c r="BP11" s="17">
        <f>data!AQ5</f>
        <v>0</v>
      </c>
      <c r="BQ11" s="17"/>
      <c r="BR11" s="17"/>
      <c r="BS11" s="24">
        <f>data!AU5</f>
        <v>8.6999997496604919E-2</v>
      </c>
      <c r="BT11" s="24">
        <f>data!AV5</f>
        <v>0</v>
      </c>
      <c r="BU11" s="44">
        <f t="shared" si="4"/>
        <v>0</v>
      </c>
      <c r="BV11" s="44">
        <f t="shared" si="5"/>
        <v>0</v>
      </c>
      <c r="BW11" s="44">
        <f>data!R5*((data!$AU5-$R$29)/(1-$Q$29)-MIN(0.2,data!$AU5))+BB11*(data!$AU5-$R$29)/(1-$Q$29)</f>
        <v>-44.192213295529399</v>
      </c>
      <c r="BX11" s="19">
        <f>(data!$Q5)/data!$AE5</f>
        <v>2.2184461436797883E-3</v>
      </c>
      <c r="BY11" s="19">
        <f>(data!$R5)/data!$AE5</f>
        <v>7.9769659208911541E-3</v>
      </c>
      <c r="BZ11" s="19">
        <f>(data!Q5+data!R5)/data!AE5</f>
        <v>1.0195412064570943E-2</v>
      </c>
      <c r="CA11" s="67">
        <f>data!R5*$Q$29/(1-$Q$29)+BB11/(1-$Q$29)</f>
        <v>58.960868522544317</v>
      </c>
      <c r="CB11" s="31">
        <f t="shared" si="23"/>
        <v>95.704205607476709</v>
      </c>
      <c r="CC11" s="31">
        <f t="shared" si="24"/>
        <v>96.47549844236768</v>
      </c>
      <c r="CD11" s="31">
        <f t="shared" si="25"/>
        <v>95.918707165109112</v>
      </c>
      <c r="CE11" s="67">
        <f t="shared" si="26"/>
        <v>96.690000000000083</v>
      </c>
      <c r="CF11" s="17">
        <f>$CE11*(1+$CA11/data!$AE5)</f>
        <v>96.959089322073382</v>
      </c>
      <c r="CG11" s="17">
        <f>$CE11*(1+$CA11/data!$AE5-$BX11)</f>
        <v>96.744587764440979</v>
      </c>
      <c r="CH11" s="44">
        <f t="shared" si="6"/>
        <v>0</v>
      </c>
      <c r="CI11" s="17">
        <f t="shared" si="7"/>
        <v>95.704205607476709</v>
      </c>
      <c r="CJ11" s="19"/>
      <c r="CK11" s="17">
        <f>data!AW5</f>
        <v>30258</v>
      </c>
      <c r="CL11" s="19">
        <f t="shared" si="27"/>
        <v>5.0359285262124541E-2</v>
      </c>
      <c r="CM11" s="19">
        <f t="shared" si="8"/>
        <v>1.9021325766785675E-2</v>
      </c>
      <c r="CN11" s="19">
        <f t="shared" si="28"/>
        <v>0.37771238546730734</v>
      </c>
      <c r="CO11" s="19">
        <f t="shared" si="29"/>
        <v>3.7771238546730743E-2</v>
      </c>
      <c r="CP11" s="19">
        <f t="shared" si="9"/>
        <v>1.6439277634793465</v>
      </c>
      <c r="CQ11" s="19">
        <f t="shared" si="30"/>
        <v>1.4829458226095098</v>
      </c>
      <c r="CR11" s="19">
        <f t="shared" si="10"/>
        <v>1.2896398269780818</v>
      </c>
      <c r="CS11" s="19">
        <f t="shared" si="31"/>
        <v>1.3788094815932534</v>
      </c>
      <c r="CU11" s="19">
        <f>calculator!E11</f>
        <v>0.23521070316594223</v>
      </c>
      <c r="CV11" s="19">
        <f>calculator!Z11</f>
        <v>0.24044643408165581</v>
      </c>
      <c r="CW11" s="17">
        <f t="shared" si="11"/>
        <v>32439</v>
      </c>
      <c r="CX11" s="17">
        <f t="shared" si="32"/>
        <v>24809</v>
      </c>
      <c r="CY11" s="17">
        <f t="shared" si="12"/>
        <v>24639.158124825168</v>
      </c>
      <c r="CZ11" s="24">
        <f t="shared" si="33"/>
        <v>0.73550241198809441</v>
      </c>
      <c r="DA11" s="24">
        <f t="shared" si="34"/>
        <v>0.72186890727463215</v>
      </c>
      <c r="DB11" s="19">
        <f t="shared" si="35"/>
        <v>0.2349318431533951</v>
      </c>
      <c r="DC11" s="19">
        <f t="shared" si="36"/>
        <v>0.24723629176737139</v>
      </c>
      <c r="DD11" s="17">
        <f t="shared" si="37"/>
        <v>32307.778323433915</v>
      </c>
      <c r="DE11" s="17">
        <f t="shared" si="38"/>
        <v>32307.778323433915</v>
      </c>
      <c r="DF11" s="17">
        <f t="shared" si="39"/>
        <v>0</v>
      </c>
      <c r="DG11" s="17">
        <f>growth!G133*growth!L133</f>
        <v>15558.121620865955</v>
      </c>
      <c r="DH11" s="17">
        <f t="shared" si="40"/>
        <v>777.71650261268553</v>
      </c>
      <c r="DI11" s="17">
        <f t="shared" si="41"/>
        <v>33085.494826046597</v>
      </c>
      <c r="DJ11" s="17">
        <f t="shared" si="42"/>
        <v>7955.2892507499773</v>
      </c>
      <c r="DK11" s="20">
        <f t="shared" si="43"/>
        <v>0.02</v>
      </c>
      <c r="DL11" s="50">
        <f t="shared" si="44"/>
        <v>325.28925074997733</v>
      </c>
      <c r="DM11" s="20">
        <f t="shared" si="45"/>
        <v>1.2999999999999999E-2</v>
      </c>
      <c r="DN11" s="20">
        <f t="shared" si="46"/>
        <v>-6.8459782810606192E-3</v>
      </c>
      <c r="DO11" s="20">
        <f>growth!L133</f>
        <v>0.47961733662809847</v>
      </c>
      <c r="DP11" s="20"/>
      <c r="DQ11" s="20"/>
      <c r="DR11" s="19">
        <v>0.19024296422685197</v>
      </c>
      <c r="DS11" s="19">
        <v>0.23330004903856533</v>
      </c>
      <c r="DT11" s="19">
        <v>0.26748292629594755</v>
      </c>
      <c r="DU11" s="19">
        <v>0.27197883881074786</v>
      </c>
      <c r="DV11" s="19">
        <v>0.28616568832856176</v>
      </c>
      <c r="DW11" s="19">
        <v>0.26856848874898387</v>
      </c>
      <c r="DX11" s="19">
        <v>0.23663096444016496</v>
      </c>
      <c r="DY11" s="19">
        <v>0.23520665382351466</v>
      </c>
      <c r="DZ11" s="19">
        <f t="shared" si="47"/>
        <v>0.24044643408165581</v>
      </c>
      <c r="EA11" s="19">
        <v>0.34987215818217088</v>
      </c>
      <c r="EB11" s="19">
        <v>0.35377171470607283</v>
      </c>
      <c r="EC11" s="19">
        <v>0.30404923813067603</v>
      </c>
      <c r="ED11" s="19">
        <v>0.26869967864431699</v>
      </c>
      <c r="EE11" s="19">
        <v>0.25879713859093473</v>
      </c>
      <c r="EF11" s="19">
        <v>0.34858088491934741</v>
      </c>
      <c r="EG11" s="19">
        <f t="shared" si="48"/>
        <v>0.24044643408165581</v>
      </c>
      <c r="EH11" s="19">
        <v>0.23647115110280598</v>
      </c>
      <c r="EI11" s="19">
        <v>0.24037070762670795</v>
      </c>
      <c r="EJ11" s="19">
        <f t="shared" si="13"/>
        <v>0.24044643408165581</v>
      </c>
      <c r="EK11" s="19">
        <v>0.26869967864431699</v>
      </c>
      <c r="EL11" s="19">
        <v>0.2587964214468691</v>
      </c>
      <c r="EM11" s="19">
        <v>0.23517987783998251</v>
      </c>
      <c r="EN11" s="19">
        <v>0.24044643408165581</v>
      </c>
    </row>
    <row r="12" spans="1:144">
      <c r="A12" t="s">
        <v>103</v>
      </c>
      <c r="B12" s="17">
        <f>data!B6</f>
        <v>21668892</v>
      </c>
      <c r="C12" s="17">
        <f>data!O6</f>
        <v>42182</v>
      </c>
      <c r="D12" s="17">
        <f>data!F6</f>
        <v>10207</v>
      </c>
      <c r="E12" s="18">
        <f>data!G6+L12</f>
        <v>0.24197525010668058</v>
      </c>
      <c r="F12" s="19">
        <f>data!H6</f>
        <v>6.7042812705039978E-2</v>
      </c>
      <c r="G12" s="19">
        <f>data!K6</f>
        <v>4.3739035725593567E-2</v>
      </c>
      <c r="H12" s="19">
        <f>data!L6</f>
        <v>6.0215257108211517E-3</v>
      </c>
      <c r="I12" s="19">
        <f>data!I6</f>
        <v>1.9629225134849548E-2</v>
      </c>
      <c r="J12" s="19">
        <f>data!M6</f>
        <v>0</v>
      </c>
      <c r="K12" s="19">
        <f>data!J6</f>
        <v>0.10554264485836029</v>
      </c>
      <c r="L12" s="74">
        <f>AV12*IF(interface!$C$16="yes",1,0)</f>
        <v>0</v>
      </c>
      <c r="M12" s="19">
        <v>0</v>
      </c>
      <c r="N12" s="19">
        <v>0</v>
      </c>
      <c r="O12" s="19">
        <v>0</v>
      </c>
      <c r="P12" s="19">
        <f t="shared" si="14"/>
        <v>5.0772485376199931E-2</v>
      </c>
      <c r="Q12" s="20">
        <f t="shared" si="0"/>
        <v>0</v>
      </c>
      <c r="R12" s="20">
        <f t="shared" si="1"/>
        <v>0</v>
      </c>
      <c r="S12" s="20">
        <f t="shared" si="15"/>
        <v>0</v>
      </c>
      <c r="T12" s="20">
        <f t="shared" si="16"/>
        <v>0</v>
      </c>
      <c r="U12" s="20">
        <f t="shared" si="17"/>
        <v>0</v>
      </c>
      <c r="V12" s="20">
        <f t="shared" si="18"/>
        <v>9.2532619868123198E-3</v>
      </c>
      <c r="W12" s="21">
        <f t="shared" si="19"/>
        <v>4.7682714638774853E-2</v>
      </c>
      <c r="X12" s="20">
        <f t="shared" si="20"/>
        <v>6.7042812705039978E-2</v>
      </c>
      <c r="Y12" s="20">
        <f>K12+$C$35*0.55*data!N6</f>
        <v>0.10554264485836029</v>
      </c>
      <c r="Z12" s="21">
        <f t="shared" si="21"/>
        <v>0.24915065932383698</v>
      </c>
      <c r="AA12" s="19">
        <f t="shared" si="2"/>
        <v>0.99072279147050679</v>
      </c>
      <c r="AB12" s="19">
        <f>data!Q6/data!$AE6</f>
        <v>1.1077263915812794E-3</v>
      </c>
      <c r="AC12" s="19">
        <f>data!R6/data!$AE6</f>
        <v>8.1694821379119358E-3</v>
      </c>
      <c r="AD12" s="19">
        <f t="shared" si="3"/>
        <v>2.7274903987482815</v>
      </c>
      <c r="AE12" s="17">
        <f>data!S6</f>
        <v>115051</v>
      </c>
      <c r="AF12" s="17">
        <f>data!T6</f>
        <v>117785</v>
      </c>
      <c r="AG12" s="17">
        <f>data!U6</f>
        <v>984</v>
      </c>
      <c r="AH12" s="17">
        <f>data!V6</f>
        <v>5</v>
      </c>
      <c r="AI12" s="17">
        <f>data!W6</f>
        <v>0</v>
      </c>
      <c r="AJ12" s="17">
        <f>data!X6</f>
        <v>0</v>
      </c>
      <c r="AK12" s="17">
        <f>data!Y6</f>
        <v>0</v>
      </c>
      <c r="AL12" s="17">
        <f>data!Z6</f>
        <v>0</v>
      </c>
      <c r="AM12" s="17">
        <f>data!AA6</f>
        <v>0</v>
      </c>
      <c r="AN12" s="17">
        <f>data!AB6</f>
        <v>0</v>
      </c>
      <c r="AO12" s="17">
        <f>data!AC6</f>
        <v>0</v>
      </c>
      <c r="AP12" s="17">
        <f>data!AD6</f>
        <v>0</v>
      </c>
      <c r="AQ12" s="17">
        <v>0</v>
      </c>
      <c r="AR12" s="17">
        <v>0</v>
      </c>
      <c r="AS12" s="17">
        <v>0</v>
      </c>
      <c r="AT12" s="17">
        <v>2239.6628611744427</v>
      </c>
      <c r="AU12" s="17">
        <v>5176.3927527469559</v>
      </c>
      <c r="AV12" s="19">
        <v>0.12271622358288359</v>
      </c>
      <c r="AW12" s="17">
        <f>data!AT6</f>
        <v>38081</v>
      </c>
      <c r="AY12" s="19">
        <f>-data!BA6/data!E6</f>
        <v>-7.1140621294759308E-3</v>
      </c>
      <c r="AZ12" s="19">
        <f>-(1.1*data!BB6-data!AY6+0.45*data!AX6)/data!E6</f>
        <v>-7.7199430875029675E-3</v>
      </c>
      <c r="BA12" s="17">
        <f>data!AZ6</f>
        <v>112</v>
      </c>
      <c r="BB12" s="66">
        <f t="shared" si="22"/>
        <v>38.989422919668691</v>
      </c>
      <c r="BC12" s="67">
        <f>data!Q6</f>
        <v>32</v>
      </c>
      <c r="BD12" s="67">
        <f>data!R6</f>
        <v>236</v>
      </c>
      <c r="BE12" s="67">
        <f>data!AF6</f>
        <v>16582</v>
      </c>
      <c r="BF12" s="67">
        <f>data!AG6</f>
        <v>104</v>
      </c>
      <c r="BG12" s="17">
        <f>data!AH6</f>
        <v>44</v>
      </c>
      <c r="BH12" s="17">
        <f>data!AI6</f>
        <v>21</v>
      </c>
      <c r="BI12" s="17">
        <f>data!AJ6</f>
        <v>15</v>
      </c>
      <c r="BJ12" s="17">
        <f>data!AK6</f>
        <v>10</v>
      </c>
      <c r="BK12" s="17">
        <f>data!AL6</f>
        <v>5</v>
      </c>
      <c r="BL12" s="17">
        <f>data!AM6</f>
        <v>1</v>
      </c>
      <c r="BM12" s="17">
        <f>data!AN6</f>
        <v>0</v>
      </c>
      <c r="BN12" s="17">
        <f>data!AO6</f>
        <v>0</v>
      </c>
      <c r="BO12" s="17">
        <f>data!AP6</f>
        <v>0</v>
      </c>
      <c r="BP12" s="17">
        <f>data!AQ6</f>
        <v>0</v>
      </c>
      <c r="BQ12" s="17"/>
      <c r="BR12" s="17"/>
      <c r="BS12" s="24">
        <f>data!AU6</f>
        <v>0.10700000077486038</v>
      </c>
      <c r="BT12" s="24">
        <f>data!AV6</f>
        <v>0</v>
      </c>
      <c r="BU12" s="44">
        <f t="shared" si="4"/>
        <v>0</v>
      </c>
      <c r="BV12" s="44">
        <f t="shared" si="5"/>
        <v>0</v>
      </c>
      <c r="BW12" s="44">
        <f>data!R6*((data!$AU6-$R$29)/(1-$Q$29)-MIN(0.2,data!$AU6))+BB12*(data!$AU6-$R$29)/(1-$Q$29)</f>
        <v>-59.456858211923162</v>
      </c>
      <c r="BX12" s="19">
        <f>(data!$Q6)/data!$AE6</f>
        <v>1.1077263915812794E-3</v>
      </c>
      <c r="BY12" s="19">
        <f>(data!$R6)/data!$AE6</f>
        <v>8.1694821379119358E-3</v>
      </c>
      <c r="BZ12" s="19">
        <f>(data!Q6+data!R6)/data!AE6</f>
        <v>9.2772085294932152E-3</v>
      </c>
      <c r="CA12" s="67">
        <f>data!R6*$Q$29/(1-$Q$29)+BB12/(1-$Q$29)</f>
        <v>76.770578416457965</v>
      </c>
      <c r="CB12" s="31">
        <f t="shared" si="23"/>
        <v>166.35226391581293</v>
      </c>
      <c r="CC12" s="31">
        <f t="shared" si="24"/>
        <v>167.72400166158971</v>
      </c>
      <c r="CD12" s="31">
        <f t="shared" si="25"/>
        <v>166.53826225422335</v>
      </c>
      <c r="CE12" s="67">
        <f t="shared" si="26"/>
        <v>167.91000000000014</v>
      </c>
      <c r="CF12" s="17">
        <f>$CE12*(1+$CA12/data!$AE6)</f>
        <v>168.35622500075851</v>
      </c>
      <c r="CG12" s="17">
        <f>$CE12*(1+$CA12/data!$AE6-$BX12)</f>
        <v>168.17022666234809</v>
      </c>
      <c r="CH12" s="44">
        <f t="shared" si="6"/>
        <v>0</v>
      </c>
      <c r="CI12" s="17">
        <f t="shared" si="7"/>
        <v>166.35226391581293</v>
      </c>
      <c r="CJ12" s="19"/>
      <c r="CK12" s="17">
        <f>data!AW6</f>
        <v>35771</v>
      </c>
      <c r="CL12" s="19">
        <f t="shared" si="27"/>
        <v>5.9528921298990553E-2</v>
      </c>
      <c r="CM12" s="19">
        <f t="shared" si="8"/>
        <v>2.8756654518051643E-2</v>
      </c>
      <c r="CN12" s="19">
        <f t="shared" si="28"/>
        <v>0.48307031087659363</v>
      </c>
      <c r="CO12" s="19">
        <f t="shared" si="29"/>
        <v>4.8307031087659373E-2</v>
      </c>
      <c r="CP12" s="19">
        <f t="shared" si="9"/>
        <v>1.4341023723428381</v>
      </c>
      <c r="CQ12" s="19">
        <f t="shared" si="30"/>
        <v>1.3255767792571285</v>
      </c>
      <c r="CR12" s="19">
        <f t="shared" si="10"/>
        <v>1.1724641970529828</v>
      </c>
      <c r="CS12" s="19">
        <f t="shared" si="31"/>
        <v>1.2398065918186407</v>
      </c>
      <c r="CU12" s="19">
        <f>calculator!E12</f>
        <v>0.24197525010668058</v>
      </c>
      <c r="CV12" s="19">
        <f>calculator!Z12</f>
        <v>0.24915065932383698</v>
      </c>
      <c r="CW12" s="17">
        <f t="shared" si="11"/>
        <v>42182</v>
      </c>
      <c r="CX12" s="17">
        <f t="shared" si="32"/>
        <v>31975.000000000004</v>
      </c>
      <c r="CY12" s="17">
        <f t="shared" si="12"/>
        <v>31672.326888401909</v>
      </c>
      <c r="CZ12" s="24">
        <f t="shared" si="33"/>
        <v>0.70121841963805742</v>
      </c>
      <c r="DA12" s="24">
        <f t="shared" si="34"/>
        <v>0.68777553608553299</v>
      </c>
      <c r="DB12" s="19">
        <f t="shared" si="35"/>
        <v>0.28163958418692414</v>
      </c>
      <c r="DC12" s="19">
        <f t="shared" si="36"/>
        <v>0.29517777831991743</v>
      </c>
      <c r="DD12" s="17">
        <f t="shared" si="37"/>
        <v>41981.839705498322</v>
      </c>
      <c r="DE12" s="17">
        <f t="shared" si="38"/>
        <v>41981.839705498322</v>
      </c>
      <c r="DF12" s="17">
        <f t="shared" si="39"/>
        <v>0</v>
      </c>
      <c r="DG12" s="17">
        <f>growth!G134*growth!L134</f>
        <v>15439.095117049757</v>
      </c>
      <c r="DH12" s="17">
        <f t="shared" si="40"/>
        <v>771.76662778062371</v>
      </c>
      <c r="DI12" s="17">
        <f t="shared" si="41"/>
        <v>42753.606333278942</v>
      </c>
      <c r="DJ12" s="17">
        <f t="shared" si="42"/>
        <v>10652.08920640822</v>
      </c>
      <c r="DK12" s="20">
        <f t="shared" si="43"/>
        <v>1.4E-2</v>
      </c>
      <c r="DL12" s="50">
        <f t="shared" si="44"/>
        <v>445.08920640821998</v>
      </c>
      <c r="DM12" s="20">
        <f t="shared" si="45"/>
        <v>4.0000000000000001E-3</v>
      </c>
      <c r="DN12" s="20">
        <f t="shared" si="46"/>
        <v>-9.4659299952491362E-3</v>
      </c>
      <c r="DO12" s="20">
        <f>growth!L134</f>
        <v>0.36601307875950151</v>
      </c>
      <c r="DP12" s="20"/>
      <c r="DQ12" s="20"/>
      <c r="DR12" s="19">
        <v>0.19177429767176077</v>
      </c>
      <c r="DS12" s="19">
        <v>0.23725700870615557</v>
      </c>
      <c r="DT12" s="19">
        <v>0.26668747828716782</v>
      </c>
      <c r="DU12" s="19">
        <v>0.28558669086155569</v>
      </c>
      <c r="DV12" s="19">
        <v>0.29048422454548894</v>
      </c>
      <c r="DW12" s="19">
        <v>0.27975718797889104</v>
      </c>
      <c r="DX12" s="19">
        <v>0.23934451068660056</v>
      </c>
      <c r="DY12" s="19">
        <v>0.2419753421332535</v>
      </c>
      <c r="DZ12" s="19">
        <f t="shared" si="47"/>
        <v>0.24915065932383698</v>
      </c>
      <c r="EA12" s="19">
        <v>0.36648775760863284</v>
      </c>
      <c r="EB12" s="19">
        <v>0.37161145431684067</v>
      </c>
      <c r="EC12" s="19">
        <v>0.31819927959894651</v>
      </c>
      <c r="ED12" s="19">
        <v>0.28137726046446154</v>
      </c>
      <c r="EE12" s="19">
        <v>0.27341182227789074</v>
      </c>
      <c r="EF12" s="19">
        <v>0.36469146771754812</v>
      </c>
      <c r="EG12" s="19">
        <f t="shared" si="48"/>
        <v>0.24915065932383698</v>
      </c>
      <c r="EH12" s="19">
        <v>0.24377153402574919</v>
      </c>
      <c r="EI12" s="19">
        <v>0.24889523073395708</v>
      </c>
      <c r="EJ12" s="19">
        <f t="shared" si="13"/>
        <v>0.24915065932383698</v>
      </c>
      <c r="EK12" s="19">
        <v>0.28137726046446154</v>
      </c>
      <c r="EL12" s="19">
        <v>0.27341119493857036</v>
      </c>
      <c r="EM12" s="19">
        <v>0.24197524413466454</v>
      </c>
      <c r="EN12" s="19">
        <v>0.24915065932383698</v>
      </c>
    </row>
    <row r="13" spans="1:144">
      <c r="A13" t="s">
        <v>104</v>
      </c>
      <c r="B13" s="17">
        <f>data!B7</f>
        <v>21670160</v>
      </c>
      <c r="C13" s="17">
        <f>data!O7</f>
        <v>53344</v>
      </c>
      <c r="D13" s="17">
        <f>data!F7</f>
        <v>13542</v>
      </c>
      <c r="E13" s="18">
        <f>data!G7+L13</f>
        <v>0.25386172765446913</v>
      </c>
      <c r="F13" s="19">
        <f>data!H7</f>
        <v>6.4055941998958588E-2</v>
      </c>
      <c r="G13" s="19">
        <f>data!K7</f>
        <v>5.736352875828743E-2</v>
      </c>
      <c r="H13" s="19">
        <f>data!L7</f>
        <v>7.1423216722905636E-3</v>
      </c>
      <c r="I13" s="19">
        <f>data!I7</f>
        <v>2.0339682698249817E-2</v>
      </c>
      <c r="J13" s="19">
        <f>data!M7</f>
        <v>0</v>
      </c>
      <c r="K13" s="19">
        <f>data!J7</f>
        <v>0.10496025532484055</v>
      </c>
      <c r="L13" s="74">
        <f>AV13*IF(interface!$C$16="yes",1,0)</f>
        <v>0</v>
      </c>
      <c r="M13" s="19">
        <v>0</v>
      </c>
      <c r="N13" s="19">
        <v>0</v>
      </c>
      <c r="O13" s="19">
        <v>0</v>
      </c>
      <c r="P13" s="19">
        <f t="shared" si="14"/>
        <v>6.4211415958659646E-2</v>
      </c>
      <c r="Q13" s="20">
        <f t="shared" si="0"/>
        <v>0</v>
      </c>
      <c r="R13" s="20">
        <f t="shared" si="1"/>
        <v>0</v>
      </c>
      <c r="S13" s="20">
        <f t="shared" si="15"/>
        <v>0</v>
      </c>
      <c r="T13" s="20">
        <f t="shared" si="16"/>
        <v>0</v>
      </c>
      <c r="U13" s="20">
        <f t="shared" si="17"/>
        <v>0</v>
      </c>
      <c r="V13" s="20">
        <f t="shared" si="18"/>
        <v>1.0975586056042838E-2</v>
      </c>
      <c r="W13" s="21">
        <f t="shared" si="19"/>
        <v>6.2017112540147842E-2</v>
      </c>
      <c r="X13" s="20">
        <f t="shared" si="20"/>
        <v>6.4055941998958588E-2</v>
      </c>
      <c r="Y13" s="20">
        <f>K13+$C$35*0.55*data!N7</f>
        <v>0.10496025532484055</v>
      </c>
      <c r="Z13" s="21">
        <f t="shared" si="21"/>
        <v>0.26234857861823963</v>
      </c>
      <c r="AA13" s="19">
        <f t="shared" si="2"/>
        <v>0.98810163300386766</v>
      </c>
      <c r="AB13" s="19">
        <f>data!Q7/data!$AE7</f>
        <v>2.4441340782122905E-3</v>
      </c>
      <c r="AC13" s="19">
        <f>data!R7/data!$AE7</f>
        <v>9.454232917920068E-3</v>
      </c>
      <c r="AD13" s="19">
        <f t="shared" si="3"/>
        <v>3.0695860827834434</v>
      </c>
      <c r="AE13" s="17">
        <f>data!S7</f>
        <v>163744</v>
      </c>
      <c r="AF13" s="17">
        <f>data!T7</f>
        <v>165392</v>
      </c>
      <c r="AG13" s="17">
        <f>data!U7</f>
        <v>5244</v>
      </c>
      <c r="AH13" s="17">
        <f>data!V7</f>
        <v>0</v>
      </c>
      <c r="AI13" s="17">
        <f>data!W7</f>
        <v>0</v>
      </c>
      <c r="AJ13" s="17">
        <f>data!X7</f>
        <v>0</v>
      </c>
      <c r="AK13" s="17">
        <f>data!Y7</f>
        <v>0</v>
      </c>
      <c r="AL13" s="17">
        <f>data!Z7</f>
        <v>0</v>
      </c>
      <c r="AM13" s="17">
        <f>data!AA7</f>
        <v>0</v>
      </c>
      <c r="AN13" s="17">
        <f>data!AB7</f>
        <v>0</v>
      </c>
      <c r="AO13" s="17">
        <f>data!AC7</f>
        <v>0</v>
      </c>
      <c r="AP13" s="17">
        <f>data!AD7</f>
        <v>0</v>
      </c>
      <c r="AQ13" s="17">
        <v>0</v>
      </c>
      <c r="AR13" s="17">
        <v>0</v>
      </c>
      <c r="AS13" s="17">
        <v>0</v>
      </c>
      <c r="AT13" s="17">
        <v>3003.0930098294625</v>
      </c>
      <c r="AU13" s="17">
        <v>6940.8611275335543</v>
      </c>
      <c r="AV13" s="19">
        <v>0.13011487618848919</v>
      </c>
      <c r="AW13" s="17">
        <f>data!AT7</f>
        <v>49788</v>
      </c>
      <c r="AY13" s="19">
        <f>-data!BA7/data!E7</f>
        <v>-1.8195119206167582E-3</v>
      </c>
      <c r="AZ13" s="19">
        <f>-(1.1*data!BB7-data!AY7+0.45*data!AX7)/data!E7</f>
        <v>-4.6313143628894608E-3</v>
      </c>
      <c r="BA13" s="17">
        <f>data!AZ7</f>
        <v>49</v>
      </c>
      <c r="BB13" s="66">
        <f t="shared" si="22"/>
        <v>64.448934154526981</v>
      </c>
      <c r="BC13" s="67">
        <f>data!Q7</f>
        <v>91</v>
      </c>
      <c r="BD13" s="67">
        <f>data!R7</f>
        <v>352</v>
      </c>
      <c r="BE13" s="67">
        <f>data!AF7</f>
        <v>24668</v>
      </c>
      <c r="BF13" s="67">
        <f>data!AG7</f>
        <v>223</v>
      </c>
      <c r="BG13" s="17">
        <f>data!AH7</f>
        <v>54</v>
      </c>
      <c r="BH13" s="17">
        <f>data!AI7</f>
        <v>23</v>
      </c>
      <c r="BI13" s="17">
        <f>data!AJ7</f>
        <v>19</v>
      </c>
      <c r="BJ13" s="17">
        <f>data!AK7</f>
        <v>12</v>
      </c>
      <c r="BK13" s="17">
        <f>data!AL7</f>
        <v>4</v>
      </c>
      <c r="BL13" s="17">
        <f>data!AM7</f>
        <v>0</v>
      </c>
      <c r="BM13" s="17">
        <f>data!AN7</f>
        <v>0</v>
      </c>
      <c r="BN13" s="17">
        <f>data!AO7</f>
        <v>0</v>
      </c>
      <c r="BO13" s="17">
        <f>data!AP7</f>
        <v>0</v>
      </c>
      <c r="BP13" s="17">
        <f>data!AQ7</f>
        <v>0</v>
      </c>
      <c r="BQ13" s="17"/>
      <c r="BR13" s="17"/>
      <c r="BS13" s="24">
        <f>data!AU7</f>
        <v>0.11699999868869781</v>
      </c>
      <c r="BT13" s="24">
        <f>data!AV7</f>
        <v>1.0000000474974513E-3</v>
      </c>
      <c r="BU13" s="44">
        <f t="shared" si="4"/>
        <v>9.1000004322268069E-2</v>
      </c>
      <c r="BV13" s="44">
        <f t="shared" si="5"/>
        <v>0.35200001671910286</v>
      </c>
      <c r="BW13" s="44">
        <f>data!R7*((data!$AU7-$R$29)/(1-$Q$29)-MIN(0.2,data!$AU7))+BB13*(data!$AU7-$R$29)/(1-$Q$29)</f>
        <v>-88.247799532113092</v>
      </c>
      <c r="BX13" s="19">
        <f>(data!$Q7)/data!$AE7</f>
        <v>2.4441340782122905E-3</v>
      </c>
      <c r="BY13" s="19">
        <f>(data!$R7)/data!$AE7</f>
        <v>9.454232917920068E-3</v>
      </c>
      <c r="BZ13" s="19">
        <f>(data!Q7+data!R7)/data!AE7</f>
        <v>1.1898366996132359E-2</v>
      </c>
      <c r="CA13" s="67">
        <f>data!R7*$Q$29/(1-$Q$29)+BB13/(1-$Q$29)</f>
        <v>121.66539641227939</v>
      </c>
      <c r="CB13" s="31">
        <f t="shared" si="23"/>
        <v>248.24077325956188</v>
      </c>
      <c r="CC13" s="31">
        <f t="shared" si="24"/>
        <v>250.61596019553093</v>
      </c>
      <c r="CD13" s="31">
        <f t="shared" si="25"/>
        <v>248.85481306403116</v>
      </c>
      <c r="CE13" s="67">
        <f t="shared" si="26"/>
        <v>251.23000000000022</v>
      </c>
      <c r="CF13" s="17">
        <f>$CE13*(1+$CA13/data!$AE7)</f>
        <v>252.05096039806256</v>
      </c>
      <c r="CG13" s="17">
        <f>$CE13*(1+$CA13/data!$AE7-$BX13)</f>
        <v>251.4369205935933</v>
      </c>
      <c r="CH13" s="44">
        <f t="shared" si="6"/>
        <v>0</v>
      </c>
      <c r="CI13" s="17">
        <f t="shared" si="7"/>
        <v>248.24077325956188</v>
      </c>
      <c r="CJ13" s="19"/>
      <c r="CK13" s="17">
        <f>data!AW7</f>
        <v>42826</v>
      </c>
      <c r="CL13" s="19">
        <f t="shared" si="27"/>
        <v>7.1273790671688944E-2</v>
      </c>
      <c r="CM13" s="19">
        <f t="shared" si="8"/>
        <v>4.0929719676060551E-2</v>
      </c>
      <c r="CN13" s="19">
        <f t="shared" si="28"/>
        <v>0.57426045802161141</v>
      </c>
      <c r="CO13" s="19">
        <f t="shared" si="29"/>
        <v>5.7426045802161152E-2</v>
      </c>
      <c r="CP13" s="19">
        <f t="shared" si="9"/>
        <v>1.3702106859316767</v>
      </c>
      <c r="CQ13" s="19">
        <f t="shared" si="30"/>
        <v>1.2776580144487575</v>
      </c>
      <c r="CR13" s="19">
        <f t="shared" si="10"/>
        <v>1.1099862790376118</v>
      </c>
      <c r="CS13" s="19">
        <f t="shared" si="31"/>
        <v>1.1624935068198083</v>
      </c>
      <c r="CU13" s="19">
        <f>calculator!E13</f>
        <v>0.25386172765446913</v>
      </c>
      <c r="CV13" s="19">
        <f>calculator!Z13</f>
        <v>0.26234857861823963</v>
      </c>
      <c r="CW13" s="17">
        <f t="shared" si="11"/>
        <v>53344</v>
      </c>
      <c r="CX13" s="17">
        <f t="shared" si="32"/>
        <v>39802</v>
      </c>
      <c r="CY13" s="17">
        <f t="shared" si="12"/>
        <v>39349.277422188628</v>
      </c>
      <c r="CZ13" s="24">
        <f t="shared" si="33"/>
        <v>0.70309263095590357</v>
      </c>
      <c r="DA13" s="24">
        <f t="shared" si="34"/>
        <v>0.68687444958973953</v>
      </c>
      <c r="DB13" s="19">
        <f t="shared" si="35"/>
        <v>0.29784447470301956</v>
      </c>
      <c r="DC13" s="19">
        <f t="shared" si="36"/>
        <v>0.31267500716236374</v>
      </c>
      <c r="DD13" s="17">
        <f t="shared" si="37"/>
        <v>53060.065624692339</v>
      </c>
      <c r="DE13" s="17">
        <f t="shared" si="38"/>
        <v>53060.065624692339</v>
      </c>
      <c r="DF13" s="17">
        <f t="shared" si="39"/>
        <v>0</v>
      </c>
      <c r="DG13" s="17">
        <f>growth!G135*growth!L135</f>
        <v>14580.635150591264</v>
      </c>
      <c r="DH13" s="17">
        <f t="shared" si="40"/>
        <v>728.85408994239958</v>
      </c>
      <c r="DI13" s="17">
        <f t="shared" si="41"/>
        <v>53788.919714634736</v>
      </c>
      <c r="DJ13" s="17">
        <f t="shared" si="42"/>
        <v>14111.44663254503</v>
      </c>
      <c r="DK13" s="20">
        <f t="shared" si="43"/>
        <v>8.0000000000000002E-3</v>
      </c>
      <c r="DL13" s="50">
        <f t="shared" si="44"/>
        <v>569.44663254502848</v>
      </c>
      <c r="DM13" s="20">
        <f t="shared" si="45"/>
        <v>-3.0000000000000001E-3</v>
      </c>
      <c r="DN13" s="20">
        <f t="shared" si="46"/>
        <v>-1.1374367564729749E-2</v>
      </c>
      <c r="DO13" s="20">
        <f>growth!L135</f>
        <v>0.27333172390424609</v>
      </c>
      <c r="DP13" s="20"/>
      <c r="DQ13" s="20"/>
      <c r="DR13" s="19">
        <v>0.19739597723164992</v>
      </c>
      <c r="DS13" s="19">
        <v>0.24431209848287802</v>
      </c>
      <c r="DT13" s="19">
        <v>0.27309610701495829</v>
      </c>
      <c r="DU13" s="19">
        <v>0.2975958186106259</v>
      </c>
      <c r="DV13" s="19">
        <v>0.29781221258838531</v>
      </c>
      <c r="DW13" s="19">
        <v>0.29092860221426831</v>
      </c>
      <c r="DX13" s="19">
        <v>0.25338949248956905</v>
      </c>
      <c r="DY13" s="19">
        <v>0.25385615402794004</v>
      </c>
      <c r="DZ13" s="19">
        <f t="shared" si="47"/>
        <v>0.26234857861823963</v>
      </c>
      <c r="EA13" s="19">
        <v>0.38611282915084777</v>
      </c>
      <c r="EB13" s="19">
        <v>0.39211269209658506</v>
      </c>
      <c r="EC13" s="19">
        <v>0.33571410289071391</v>
      </c>
      <c r="ED13" s="19">
        <v>0.2974795794509455</v>
      </c>
      <c r="EE13" s="19">
        <v>0.28876027607149612</v>
      </c>
      <c r="EF13" s="19">
        <v>0.3839766066411161</v>
      </c>
      <c r="EG13" s="19">
        <f t="shared" si="48"/>
        <v>0.26234857861823963</v>
      </c>
      <c r="EH13" s="19">
        <v>0.25599795296235855</v>
      </c>
      <c r="EI13" s="19">
        <v>0.26199781590809584</v>
      </c>
      <c r="EJ13" s="19">
        <f t="shared" si="13"/>
        <v>0.26234857861823963</v>
      </c>
      <c r="EK13" s="19">
        <v>0.2974795794509455</v>
      </c>
      <c r="EL13" s="19">
        <v>0.28875949404217383</v>
      </c>
      <c r="EM13" s="19">
        <v>0.25386173045262694</v>
      </c>
      <c r="EN13" s="19">
        <v>0.26234857861823963</v>
      </c>
    </row>
    <row r="14" spans="1:144">
      <c r="A14" t="s">
        <v>105</v>
      </c>
      <c r="B14" s="17">
        <f>data!B8</f>
        <v>21668342</v>
      </c>
      <c r="C14" s="17">
        <f>data!O8</f>
        <v>66860</v>
      </c>
      <c r="D14" s="17">
        <f>data!F8</f>
        <v>17555</v>
      </c>
      <c r="E14" s="18">
        <f>data!G8+L14</f>
        <v>0.26256356565958722</v>
      </c>
      <c r="F14" s="19">
        <f>data!H8</f>
        <v>5.4187856614589691E-2</v>
      </c>
      <c r="G14" s="19">
        <f>data!K8</f>
        <v>7.3107987642288208E-2</v>
      </c>
      <c r="H14" s="19">
        <f>data!L8</f>
        <v>7.9419687390327454E-3</v>
      </c>
      <c r="I14" s="19">
        <f>data!I8</f>
        <v>2.1253366023302078E-2</v>
      </c>
      <c r="J14" s="19">
        <f>data!M8</f>
        <v>0</v>
      </c>
      <c r="K14" s="19">
        <f>data!J8</f>
        <v>0.10607238858938217</v>
      </c>
      <c r="L14" s="74">
        <f>AV14*IF(interface!$C$16="yes",1,0)</f>
        <v>0</v>
      </c>
      <c r="M14" s="19">
        <v>0</v>
      </c>
      <c r="N14" s="19">
        <v>0</v>
      </c>
      <c r="O14" s="19">
        <v>0</v>
      </c>
      <c r="P14" s="19">
        <f t="shared" si="14"/>
        <v>8.0474188261794935E-2</v>
      </c>
      <c r="Q14" s="20">
        <f t="shared" si="0"/>
        <v>0</v>
      </c>
      <c r="R14" s="20">
        <f t="shared" si="1"/>
        <v>0</v>
      </c>
      <c r="S14" s="20">
        <f t="shared" si="15"/>
        <v>0</v>
      </c>
      <c r="T14" s="20">
        <f t="shared" si="16"/>
        <v>0</v>
      </c>
      <c r="U14" s="20">
        <f t="shared" si="17"/>
        <v>0</v>
      </c>
      <c r="V14" s="20">
        <f t="shared" si="18"/>
        <v>1.2204401502642064E-2</v>
      </c>
      <c r="W14" s="21">
        <f t="shared" si="19"/>
        <v>7.8895321358574216E-2</v>
      </c>
      <c r="X14" s="20">
        <f t="shared" si="20"/>
        <v>5.4187856614589691E-2</v>
      </c>
      <c r="Y14" s="20">
        <f>K14+$C$35*0.55*data!N8</f>
        <v>0.10607238858938217</v>
      </c>
      <c r="Z14" s="21">
        <f t="shared" si="21"/>
        <v>0.2726133340884902</v>
      </c>
      <c r="AA14" s="19">
        <f t="shared" si="2"/>
        <v>0.98717027392627654</v>
      </c>
      <c r="AB14" s="19">
        <f>data!Q8/data!$AE8</f>
        <v>4.1849847818735209E-3</v>
      </c>
      <c r="AC14" s="19">
        <f>data!R8/data!$AE8</f>
        <v>8.6447412918498473E-3</v>
      </c>
      <c r="AD14" s="19">
        <f t="shared" si="3"/>
        <v>3.2804516900987135</v>
      </c>
      <c r="AE14" s="17">
        <f>data!S8</f>
        <v>219331</v>
      </c>
      <c r="AF14" s="17">
        <f>data!T8</f>
        <v>220662</v>
      </c>
      <c r="AG14" s="17">
        <f>data!U8</f>
        <v>13137</v>
      </c>
      <c r="AH14" s="17">
        <f>data!V8</f>
        <v>51</v>
      </c>
      <c r="AI14" s="17">
        <f>data!W8</f>
        <v>0</v>
      </c>
      <c r="AJ14" s="17">
        <f>data!X8</f>
        <v>0</v>
      </c>
      <c r="AK14" s="17">
        <f>data!Y8</f>
        <v>0</v>
      </c>
      <c r="AL14" s="17">
        <f>data!Z8</f>
        <v>0</v>
      </c>
      <c r="AM14" s="17">
        <f>data!AA8</f>
        <v>0</v>
      </c>
      <c r="AN14" s="17">
        <f>data!AB8</f>
        <v>0</v>
      </c>
      <c r="AO14" s="17">
        <f>data!AC8</f>
        <v>0</v>
      </c>
      <c r="AP14" s="17">
        <f>data!AD8</f>
        <v>0</v>
      </c>
      <c r="AQ14" s="17">
        <v>0</v>
      </c>
      <c r="AR14" s="17">
        <v>0</v>
      </c>
      <c r="AS14" s="17">
        <v>0</v>
      </c>
      <c r="AT14" s="17">
        <v>3521.8042595287407</v>
      </c>
      <c r="AU14" s="17">
        <v>8139.7260103952822</v>
      </c>
      <c r="AV14" s="19">
        <v>0.12174237823950816</v>
      </c>
      <c r="AW14" s="17">
        <f>data!AT8</f>
        <v>64830</v>
      </c>
      <c r="AY14" s="19">
        <f>-data!BA8/data!E8</f>
        <v>-5.0908110859897886E-4</v>
      </c>
      <c r="AZ14" s="19">
        <f>-(1.1*data!BB8-data!AY8+0.45*data!AX8)/data!E8</f>
        <v>-3.3374758560797777E-3</v>
      </c>
      <c r="BA14" s="17">
        <f>data!AZ8</f>
        <v>22</v>
      </c>
      <c r="BB14" s="66">
        <f t="shared" si="22"/>
        <v>88.30813325462276</v>
      </c>
      <c r="BC14" s="67">
        <f>data!Q8</f>
        <v>198</v>
      </c>
      <c r="BD14" s="67">
        <f>data!R8</f>
        <v>409</v>
      </c>
      <c r="BE14" s="67">
        <f>data!AF8</f>
        <v>34773</v>
      </c>
      <c r="BF14" s="67">
        <f>data!AG8</f>
        <v>2214</v>
      </c>
      <c r="BG14" s="17">
        <f>data!AH8</f>
        <v>69</v>
      </c>
      <c r="BH14" s="17">
        <f>data!AI8</f>
        <v>31</v>
      </c>
      <c r="BI14" s="17">
        <f>data!AJ8</f>
        <v>22</v>
      </c>
      <c r="BJ14" s="17">
        <f>data!AK8</f>
        <v>10</v>
      </c>
      <c r="BK14" s="17">
        <f>data!AL8</f>
        <v>6</v>
      </c>
      <c r="BL14" s="17">
        <f>data!AM8</f>
        <v>0</v>
      </c>
      <c r="BM14" s="17">
        <f>data!AN8</f>
        <v>0</v>
      </c>
      <c r="BN14" s="17">
        <f>data!AO8</f>
        <v>0</v>
      </c>
      <c r="BO14" s="17">
        <f>data!AP8</f>
        <v>0</v>
      </c>
      <c r="BP14" s="17">
        <f>data!AQ8</f>
        <v>0</v>
      </c>
      <c r="BQ14" s="17"/>
      <c r="BR14" s="17"/>
      <c r="BS14" s="24">
        <f>data!AU8</f>
        <v>0.1550000011920929</v>
      </c>
      <c r="BT14" s="24">
        <f>data!AV8</f>
        <v>8.0000003799796104E-3</v>
      </c>
      <c r="BU14" s="44">
        <f t="shared" si="4"/>
        <v>1.5840000752359629</v>
      </c>
      <c r="BV14" s="44">
        <f t="shared" si="5"/>
        <v>3.2720001554116607</v>
      </c>
      <c r="BW14" s="44">
        <f>data!R8*((data!$AU8-$R$29)/(1-$Q$29)-MIN(0.2,data!$AU8))+BB14*(data!$AU8-$R$29)/(1-$Q$29)</f>
        <v>-98.102783095900406</v>
      </c>
      <c r="BX14" s="19">
        <f>(data!$Q8)/data!$AE8</f>
        <v>4.1849847818735209E-3</v>
      </c>
      <c r="BY14" s="19">
        <f>(data!$R8)/data!$AE8</f>
        <v>8.6447412918498473E-3</v>
      </c>
      <c r="BZ14" s="19">
        <f>(data!Q8+data!R8)/data!AE8</f>
        <v>1.2829726073723369E-2</v>
      </c>
      <c r="CA14" s="67">
        <f>data!R8*$Q$29/(1-$Q$29)+BB14/(1-$Q$29)</f>
        <v>156.6339463452579</v>
      </c>
      <c r="CB14" s="31">
        <f t="shared" si="23"/>
        <v>386.94113227088292</v>
      </c>
      <c r="CC14" s="31">
        <f t="shared" si="24"/>
        <v>390.32961151504929</v>
      </c>
      <c r="CD14" s="31">
        <f t="shared" si="25"/>
        <v>388.58152075583388</v>
      </c>
      <c r="CE14" s="67">
        <f t="shared" si="26"/>
        <v>391.97000000000025</v>
      </c>
      <c r="CF14" s="17">
        <f>$CE14*(1+$CA14/data!$AE8)</f>
        <v>393.26767940372338</v>
      </c>
      <c r="CG14" s="17">
        <f>$CE14*(1+$CA14/data!$AE8-$BX14)</f>
        <v>391.62729091877242</v>
      </c>
      <c r="CH14" s="44">
        <f t="shared" si="6"/>
        <v>0</v>
      </c>
      <c r="CI14" s="17">
        <f t="shared" si="7"/>
        <v>386.94113227088292</v>
      </c>
      <c r="CJ14" s="19"/>
      <c r="CK14" s="17">
        <f>data!AW8</f>
        <v>51090</v>
      </c>
      <c r="CL14" s="19">
        <f t="shared" si="27"/>
        <v>8.5020139052191121E-2</v>
      </c>
      <c r="CM14" s="19">
        <f t="shared" si="8"/>
        <v>5.4819738220792419E-2</v>
      </c>
      <c r="CN14" s="19">
        <f t="shared" si="28"/>
        <v>0.64478532771088914</v>
      </c>
      <c r="CO14" s="19">
        <f t="shared" si="29"/>
        <v>6.4478532771088934E-2</v>
      </c>
      <c r="CP14" s="19">
        <f t="shared" si="9"/>
        <v>1.1591240072974247</v>
      </c>
      <c r="CQ14" s="19">
        <f t="shared" si="30"/>
        <v>1.1193430054730684</v>
      </c>
      <c r="CR14" s="19">
        <f t="shared" si="10"/>
        <v>1.0564895513528825</v>
      </c>
      <c r="CS14" s="19">
        <f t="shared" si="31"/>
        <v>1.098187394659625</v>
      </c>
      <c r="CU14" s="19">
        <f>calculator!E14</f>
        <v>0.26256356565958722</v>
      </c>
      <c r="CV14" s="19">
        <f>calculator!Z14</f>
        <v>0.2726133340884902</v>
      </c>
      <c r="CW14" s="17">
        <f t="shared" si="11"/>
        <v>66860</v>
      </c>
      <c r="CX14" s="17">
        <f t="shared" si="32"/>
        <v>49304.999999999993</v>
      </c>
      <c r="CY14" s="17">
        <f t="shared" si="12"/>
        <v>48633.072482843549</v>
      </c>
      <c r="CZ14" s="24">
        <f t="shared" si="33"/>
        <v>0.66575265808617834</v>
      </c>
      <c r="DA14" s="24">
        <f t="shared" si="34"/>
        <v>0.6439672058583813</v>
      </c>
      <c r="DB14" s="19">
        <f t="shared" si="35"/>
        <v>0.31557735547895904</v>
      </c>
      <c r="DC14" s="19">
        <f t="shared" si="36"/>
        <v>0.33457917227593958</v>
      </c>
      <c r="DD14" s="17">
        <f t="shared" si="37"/>
        <v>66391.025551669722</v>
      </c>
      <c r="DE14" s="17">
        <f t="shared" si="38"/>
        <v>66391.025551669722</v>
      </c>
      <c r="DF14" s="17">
        <f t="shared" si="39"/>
        <v>0</v>
      </c>
      <c r="DG14" s="17">
        <f>growth!G136*growth!L136</f>
        <v>13155.676628444477</v>
      </c>
      <c r="DH14" s="17">
        <f t="shared" si="40"/>
        <v>657.62352720365311</v>
      </c>
      <c r="DI14" s="17">
        <f t="shared" si="41"/>
        <v>67048.649078873379</v>
      </c>
      <c r="DJ14" s="17">
        <f t="shared" si="42"/>
        <v>18278.355771520848</v>
      </c>
      <c r="DK14" s="20">
        <f t="shared" si="43"/>
        <v>3.0000000000000001E-3</v>
      </c>
      <c r="DL14" s="50">
        <f t="shared" si="44"/>
        <v>723.35577152084807</v>
      </c>
      <c r="DM14" s="20">
        <f t="shared" si="45"/>
        <v>-1.0999999999999999E-2</v>
      </c>
      <c r="DN14" s="20">
        <f t="shared" si="46"/>
        <v>-1.3627979254770379E-2</v>
      </c>
      <c r="DO14" s="20">
        <f>growth!L136</f>
        <v>0.19676379254674292</v>
      </c>
      <c r="DP14" s="20"/>
      <c r="DQ14" s="20"/>
      <c r="DR14" s="19">
        <v>0.19791795609251198</v>
      </c>
      <c r="DS14" s="19">
        <v>0.24523080781434109</v>
      </c>
      <c r="DT14" s="19">
        <v>0.272620418770192</v>
      </c>
      <c r="DU14" s="19">
        <v>0.30290189693405351</v>
      </c>
      <c r="DV14" s="19">
        <v>0.30466580066995225</v>
      </c>
      <c r="DW14" s="19">
        <v>0.300685226444321</v>
      </c>
      <c r="DX14" s="19">
        <v>0.26223335856990221</v>
      </c>
      <c r="DY14" s="19">
        <v>0.2625694471174766</v>
      </c>
      <c r="DZ14" s="19">
        <f t="shared" si="47"/>
        <v>0.2726133340884902</v>
      </c>
      <c r="EA14" s="19">
        <v>0.38674256337175772</v>
      </c>
      <c r="EB14" s="19">
        <v>0.39334198759322292</v>
      </c>
      <c r="EC14" s="19">
        <v>0.3409778577426083</v>
      </c>
      <c r="ED14" s="19">
        <v>0.30970245169420885</v>
      </c>
      <c r="EE14" s="19">
        <v>0.30479017742062292</v>
      </c>
      <c r="EF14" s="19">
        <v>0.38430594584810307</v>
      </c>
      <c r="EG14" s="19">
        <f t="shared" si="48"/>
        <v>0.2726133340884902</v>
      </c>
      <c r="EH14" s="19">
        <v>0.26500018513224954</v>
      </c>
      <c r="EI14" s="19">
        <v>0.27159960935371474</v>
      </c>
      <c r="EJ14" s="19">
        <f t="shared" si="13"/>
        <v>0.2726133340884902</v>
      </c>
      <c r="EK14" s="19">
        <v>0.30970245169420885</v>
      </c>
      <c r="EL14" s="19">
        <v>0.30478852004855045</v>
      </c>
      <c r="EM14" s="19">
        <v>0.26256356760859489</v>
      </c>
      <c r="EN14" s="19">
        <v>0.2726133340884902</v>
      </c>
    </row>
    <row r="15" spans="1:144">
      <c r="A15" t="s">
        <v>106</v>
      </c>
      <c r="B15" s="17">
        <f>data!B9</f>
        <v>21670474</v>
      </c>
      <c r="C15" s="17">
        <f>data!O9</f>
        <v>84730</v>
      </c>
      <c r="D15" s="17">
        <f>data!F9</f>
        <v>23528</v>
      </c>
      <c r="E15" s="18">
        <f>data!G9+L15</f>
        <v>0.27768204886108816</v>
      </c>
      <c r="F15" s="19">
        <f>data!H9</f>
        <v>5.1079899072647095E-2</v>
      </c>
      <c r="G15" s="19">
        <f>data!K9</f>
        <v>9.1301783919334412E-2</v>
      </c>
      <c r="H15" s="19">
        <f>data!L9</f>
        <v>8.7100202217698097E-3</v>
      </c>
      <c r="I15" s="19">
        <f>data!I9</f>
        <v>2.3427357897162437E-2</v>
      </c>
      <c r="J15" s="19">
        <f>data!M9</f>
        <v>0</v>
      </c>
      <c r="K15" s="19">
        <f>data!J9</f>
        <v>0.10317479074001312</v>
      </c>
      <c r="L15" s="74">
        <f>AV15*IF(interface!$C$16="yes",1,0)</f>
        <v>0</v>
      </c>
      <c r="M15" s="19">
        <v>0</v>
      </c>
      <c r="N15" s="19">
        <v>0</v>
      </c>
      <c r="O15" s="19">
        <v>0</v>
      </c>
      <c r="P15" s="19">
        <f t="shared" si="14"/>
        <v>0.10199295344927482</v>
      </c>
      <c r="Q15" s="20">
        <f t="shared" si="0"/>
        <v>0</v>
      </c>
      <c r="R15" s="20">
        <f t="shared" si="1"/>
        <v>0</v>
      </c>
      <c r="S15" s="20">
        <f t="shared" si="15"/>
        <v>0</v>
      </c>
      <c r="T15" s="20">
        <f t="shared" si="16"/>
        <v>0</v>
      </c>
      <c r="U15" s="20">
        <f t="shared" si="17"/>
        <v>0</v>
      </c>
      <c r="V15" s="20">
        <f t="shared" si="18"/>
        <v>1.3384664102260945E-2</v>
      </c>
      <c r="W15" s="21">
        <f t="shared" si="19"/>
        <v>9.9140222549620335E-2</v>
      </c>
      <c r="X15" s="20">
        <f t="shared" si="20"/>
        <v>5.1079899072647095E-2</v>
      </c>
      <c r="Y15" s="20">
        <f>K15+$C$35*0.55*data!N9</f>
        <v>0.10317479074001312</v>
      </c>
      <c r="Z15" s="21">
        <f t="shared" si="21"/>
        <v>0.29020693436170392</v>
      </c>
      <c r="AA15" s="19">
        <f t="shared" si="2"/>
        <v>0.98293704881619459</v>
      </c>
      <c r="AB15" s="19">
        <f>data!Q9/data!$AE9</f>
        <v>6.0578524912918369E-3</v>
      </c>
      <c r="AC15" s="19">
        <f>data!R9/data!$AE9</f>
        <v>1.1005098692513504E-2</v>
      </c>
      <c r="AD15" s="19">
        <f t="shared" si="3"/>
        <v>3.7664227546323614</v>
      </c>
      <c r="AE15" s="17">
        <f>data!S9</f>
        <v>319129</v>
      </c>
      <c r="AF15" s="17">
        <f>data!T9</f>
        <v>319956</v>
      </c>
      <c r="AG15" s="17">
        <f>data!U9</f>
        <v>37759</v>
      </c>
      <c r="AH15" s="17">
        <f>data!V9</f>
        <v>1050</v>
      </c>
      <c r="AI15" s="17">
        <f>data!W9</f>
        <v>0</v>
      </c>
      <c r="AJ15" s="17">
        <f>data!X9</f>
        <v>0</v>
      </c>
      <c r="AK15" s="17">
        <f>data!Y9</f>
        <v>0</v>
      </c>
      <c r="AL15" s="17">
        <f>data!Z9</f>
        <v>0</v>
      </c>
      <c r="AM15" s="17">
        <f>data!AA9</f>
        <v>0</v>
      </c>
      <c r="AN15" s="17">
        <f>data!AB9</f>
        <v>0</v>
      </c>
      <c r="AO15" s="17">
        <f>data!AC9</f>
        <v>0</v>
      </c>
      <c r="AP15" s="17">
        <f>data!AD9</f>
        <v>0</v>
      </c>
      <c r="AQ15" s="17">
        <v>0</v>
      </c>
      <c r="AR15" s="17">
        <v>0</v>
      </c>
      <c r="AS15" s="17">
        <v>0</v>
      </c>
      <c r="AT15" s="17">
        <v>4147.107816058663</v>
      </c>
      <c r="AU15" s="17">
        <v>9584.9510281423936</v>
      </c>
      <c r="AV15" s="19">
        <v>0.11312262807476271</v>
      </c>
      <c r="AW15" s="17">
        <f>data!AT9</f>
        <v>82707</v>
      </c>
      <c r="AY15" s="19">
        <f>-data!BA9/data!E9</f>
        <v>-1.5366793541218469E-4</v>
      </c>
      <c r="AZ15" s="19">
        <f>-(1.1*data!BB9-data!AY9+0.45*data!AX9)/data!E9</f>
        <v>-2.5763020402373581E-3</v>
      </c>
      <c r="BA15" s="17">
        <f>data!AZ9</f>
        <v>10</v>
      </c>
      <c r="BB15" s="66">
        <f t="shared" si="22"/>
        <v>147.51968224083603</v>
      </c>
      <c r="BC15" s="67">
        <f>data!Q9</f>
        <v>360</v>
      </c>
      <c r="BD15" s="67">
        <f>data!R9</f>
        <v>654</v>
      </c>
      <c r="BE15" s="67">
        <f>data!AF9</f>
        <v>46540</v>
      </c>
      <c r="BF15" s="67">
        <f>data!AG9</f>
        <v>10503</v>
      </c>
      <c r="BG15" s="17">
        <f>data!AH9</f>
        <v>128</v>
      </c>
      <c r="BH15" s="17">
        <f>data!AI9</f>
        <v>54</v>
      </c>
      <c r="BI15" s="17">
        <f>data!AJ9</f>
        <v>42</v>
      </c>
      <c r="BJ15" s="17">
        <f>data!AK9</f>
        <v>28</v>
      </c>
      <c r="BK15" s="17">
        <f>data!AL9</f>
        <v>17</v>
      </c>
      <c r="BL15" s="17">
        <f>data!AM9</f>
        <v>7</v>
      </c>
      <c r="BM15" s="17">
        <f>data!AN9</f>
        <v>4</v>
      </c>
      <c r="BN15" s="17">
        <f>data!AO9</f>
        <v>0</v>
      </c>
      <c r="BO15" s="17">
        <f>data!AP9</f>
        <v>0</v>
      </c>
      <c r="BP15" s="17">
        <f>data!AQ9</f>
        <v>0</v>
      </c>
      <c r="BQ15" s="17"/>
      <c r="BR15" s="17"/>
      <c r="BS15" s="24">
        <f>data!AU9</f>
        <v>0.1940000057220459</v>
      </c>
      <c r="BT15" s="24">
        <f>data!AV9</f>
        <v>1.4999999664723873E-2</v>
      </c>
      <c r="BU15" s="44">
        <f t="shared" si="4"/>
        <v>5.3999998793005943</v>
      </c>
      <c r="BV15" s="44">
        <f t="shared" si="5"/>
        <v>9.809999780729413</v>
      </c>
      <c r="BW15" s="44">
        <f>data!R9*((data!$AU9-$R$29)/(1-$Q$29)-MIN(0.2,data!$AU9))+BB15*(data!$AU9-$R$29)/(1-$Q$29)</f>
        <v>-147.26108345287642</v>
      </c>
      <c r="BX15" s="19">
        <f>(data!$Q9)/data!$AE9</f>
        <v>6.0578524912918369E-3</v>
      </c>
      <c r="BY15" s="19">
        <f>(data!$R9)/data!$AE9</f>
        <v>1.1005098692513504E-2</v>
      </c>
      <c r="BZ15" s="19">
        <f>(data!Q9+data!R9)/data!AE9</f>
        <v>1.7062951183805342E-2</v>
      </c>
      <c r="CA15" s="67">
        <f>data!R9*$Q$29/(1-$Q$29)+BB15/(1-$Q$29)</f>
        <v>257.64151684435956</v>
      </c>
      <c r="CB15" s="31">
        <f t="shared" si="23"/>
        <v>664.15090514412657</v>
      </c>
      <c r="CC15" s="31">
        <f t="shared" si="24"/>
        <v>671.58683022868411</v>
      </c>
      <c r="CD15" s="31">
        <f t="shared" si="25"/>
        <v>668.24407491544264</v>
      </c>
      <c r="CE15" s="67">
        <f t="shared" si="26"/>
        <v>675.68000000000018</v>
      </c>
      <c r="CF15" s="17">
        <f>$CE15*(1+$CA15/data!$AE9)</f>
        <v>678.6093624127318</v>
      </c>
      <c r="CG15" s="17">
        <f>$CE15*(1+$CA15/data!$AE9-$BX15)</f>
        <v>674.51619264141561</v>
      </c>
      <c r="CH15" s="44">
        <f t="shared" si="6"/>
        <v>0</v>
      </c>
      <c r="CI15" s="17">
        <f t="shared" si="7"/>
        <v>664.15090514412657</v>
      </c>
      <c r="CJ15" s="19"/>
      <c r="CK15" s="17">
        <f>data!AW9</f>
        <v>62071</v>
      </c>
      <c r="CL15" s="19">
        <f t="shared" si="27"/>
        <v>0.10330405746345638</v>
      </c>
      <c r="CM15" s="19">
        <f t="shared" si="8"/>
        <v>7.9771165822793991E-2</v>
      </c>
      <c r="CN15" s="19">
        <f t="shared" si="28"/>
        <v>0.77219779921048015</v>
      </c>
      <c r="CO15" s="19">
        <f t="shared" si="29"/>
        <v>7.7219779921048032E-2</v>
      </c>
      <c r="CP15" s="19">
        <f t="shared" si="9"/>
        <v>1.0926421712257464</v>
      </c>
      <c r="CQ15" s="19">
        <f t="shared" si="30"/>
        <v>1.0694816284193098</v>
      </c>
      <c r="CR15" s="19">
        <f t="shared" si="10"/>
        <v>1.0128548489855589</v>
      </c>
      <c r="CS15" s="19">
        <f t="shared" si="31"/>
        <v>1.0384915782832531</v>
      </c>
      <c r="CU15" s="19">
        <f>calculator!E15</f>
        <v>0.27768204886108816</v>
      </c>
      <c r="CV15" s="19">
        <f>calculator!Z15</f>
        <v>0.29020693436170392</v>
      </c>
      <c r="CW15" s="17">
        <f t="shared" si="11"/>
        <v>84730</v>
      </c>
      <c r="CX15" s="17">
        <f t="shared" si="32"/>
        <v>61202</v>
      </c>
      <c r="CY15" s="17">
        <f t="shared" si="12"/>
        <v>60140.766451532822</v>
      </c>
      <c r="CZ15" s="24">
        <f t="shared" si="33"/>
        <v>0.66097180719760951</v>
      </c>
      <c r="DA15" s="24">
        <f t="shared" si="34"/>
        <v>0.63722980665020268</v>
      </c>
      <c r="DB15" s="19">
        <f t="shared" si="35"/>
        <v>0.33663776735810602</v>
      </c>
      <c r="DC15" s="19">
        <f t="shared" si="36"/>
        <v>0.35940149374570796</v>
      </c>
      <c r="DD15" s="17">
        <f t="shared" si="37"/>
        <v>83993.56240166015</v>
      </c>
      <c r="DE15" s="17">
        <f t="shared" si="38"/>
        <v>83993.56240166015</v>
      </c>
      <c r="DF15" s="17">
        <f t="shared" si="39"/>
        <v>0</v>
      </c>
      <c r="DG15" s="17">
        <f>growth!G137*growth!L137</f>
        <v>10838.194598546024</v>
      </c>
      <c r="DH15" s="17">
        <f t="shared" si="40"/>
        <v>541.7776646322269</v>
      </c>
      <c r="DI15" s="17">
        <f t="shared" si="41"/>
        <v>84535.340066292381</v>
      </c>
      <c r="DJ15" s="17">
        <f t="shared" si="42"/>
        <v>24532.741885862833</v>
      </c>
      <c r="DK15" s="20">
        <f t="shared" si="43"/>
        <v>-2E-3</v>
      </c>
      <c r="DL15" s="50">
        <f t="shared" si="44"/>
        <v>1004.7418858628334</v>
      </c>
      <c r="DM15" s="20">
        <f t="shared" si="45"/>
        <v>-0.02</v>
      </c>
      <c r="DN15" s="20">
        <f t="shared" si="46"/>
        <v>-1.7339850796823195E-2</v>
      </c>
      <c r="DO15" s="20">
        <f>growth!L137</f>
        <v>0.12791354415619138</v>
      </c>
      <c r="DP15" s="20"/>
      <c r="DQ15" s="20"/>
      <c r="DR15" s="19">
        <v>0.20105250701546645</v>
      </c>
      <c r="DS15" s="19">
        <v>0.24732862369823014</v>
      </c>
      <c r="DT15" s="19">
        <v>0.27243070719526091</v>
      </c>
      <c r="DU15" s="19">
        <v>0.310817921358789</v>
      </c>
      <c r="DV15" s="19">
        <v>0.31587598797089611</v>
      </c>
      <c r="DW15" s="19">
        <v>0.31330712565066998</v>
      </c>
      <c r="DX15" s="19">
        <v>0.27732155383519907</v>
      </c>
      <c r="DY15" s="19">
        <v>0.27768774909024324</v>
      </c>
      <c r="DZ15" s="19">
        <f t="shared" si="47"/>
        <v>0.29020693436170392</v>
      </c>
      <c r="EA15" s="19">
        <v>0.39359321275279108</v>
      </c>
      <c r="EB15" s="19">
        <v>0.40094750809944907</v>
      </c>
      <c r="EC15" s="19">
        <v>0.35277586948553141</v>
      </c>
      <c r="ED15" s="19">
        <v>0.32687736275843271</v>
      </c>
      <c r="EE15" s="19">
        <v>0.32103926092935697</v>
      </c>
      <c r="EF15" s="19">
        <v>0.39081320446419465</v>
      </c>
      <c r="EG15" s="19">
        <f t="shared" si="48"/>
        <v>0.29020693436170392</v>
      </c>
      <c r="EH15" s="19">
        <v>0.28047058467802838</v>
      </c>
      <c r="EI15" s="19">
        <v>0.28782488002468637</v>
      </c>
      <c r="EJ15" s="19">
        <f t="shared" si="13"/>
        <v>0.29020693436170392</v>
      </c>
      <c r="EK15" s="19">
        <v>0.32687736275843271</v>
      </c>
      <c r="EL15" s="19">
        <v>0.32104223913595775</v>
      </c>
      <c r="EM15" s="19">
        <v>0.27769385185092688</v>
      </c>
      <c r="EN15" s="19">
        <v>0.29020693436170392</v>
      </c>
    </row>
    <row r="16" spans="1:144">
      <c r="A16" t="s">
        <v>107</v>
      </c>
      <c r="B16" s="17">
        <f>data!B10</f>
        <v>21669218</v>
      </c>
      <c r="C16" s="17">
        <f>data!O10</f>
        <v>115518</v>
      </c>
      <c r="D16" s="17">
        <f>data!F10</f>
        <v>33966</v>
      </c>
      <c r="E16" s="18">
        <f>data!G10+L16</f>
        <v>0.29403209889367893</v>
      </c>
      <c r="F16" s="19">
        <f>data!H10</f>
        <v>4.8468638211488724E-2</v>
      </c>
      <c r="G16" s="19">
        <f>data!K10</f>
        <v>0.11245866119861603</v>
      </c>
      <c r="H16" s="19">
        <f>data!L10</f>
        <v>9.4963554292917252E-3</v>
      </c>
      <c r="I16" s="19">
        <f>data!I10</f>
        <v>2.584012970328331E-2</v>
      </c>
      <c r="J16" s="19">
        <f>data!M10</f>
        <v>0</v>
      </c>
      <c r="K16" s="19">
        <f>data!J10</f>
        <v>9.7768314182758331E-2</v>
      </c>
      <c r="L16" s="74">
        <f>AV16*IF(interface!$C$16="yes",1,0)</f>
        <v>0</v>
      </c>
      <c r="M16" s="19">
        <v>0</v>
      </c>
      <c r="N16" s="19">
        <v>0</v>
      </c>
      <c r="O16" s="19">
        <v>0</v>
      </c>
      <c r="P16" s="19">
        <f t="shared" si="14"/>
        <v>0.13904566413074632</v>
      </c>
      <c r="Q16" s="20">
        <f t="shared" si="0"/>
        <v>0</v>
      </c>
      <c r="R16" s="20">
        <f t="shared" si="1"/>
        <v>0</v>
      </c>
      <c r="S16" s="20">
        <f t="shared" si="15"/>
        <v>0</v>
      </c>
      <c r="T16" s="20">
        <f t="shared" si="16"/>
        <v>0</v>
      </c>
      <c r="U16" s="20">
        <f t="shared" si="17"/>
        <v>0</v>
      </c>
      <c r="V16" s="20">
        <f t="shared" si="18"/>
        <v>1.4593023251434531E-2</v>
      </c>
      <c r="W16" s="21">
        <f t="shared" si="19"/>
        <v>0.12287647839833622</v>
      </c>
      <c r="X16" s="20">
        <f t="shared" si="20"/>
        <v>4.8468638211488724E-2</v>
      </c>
      <c r="Y16" s="20">
        <f>K16+$C$35*0.55*data!N10</f>
        <v>9.7768314182758331E-2</v>
      </c>
      <c r="Z16" s="21">
        <f t="shared" si="21"/>
        <v>0.30954658374730115</v>
      </c>
      <c r="AA16" s="19">
        <f t="shared" si="2"/>
        <v>0.97458387573777538</v>
      </c>
      <c r="AB16" s="19">
        <f>data!Q10/data!$AE10</f>
        <v>1.1918152749516575E-2</v>
      </c>
      <c r="AC16" s="19">
        <f>data!R10/data!$AE10</f>
        <v>1.3497971512708063E-2</v>
      </c>
      <c r="AD16" s="19">
        <f t="shared" si="3"/>
        <v>4.3244169739780816</v>
      </c>
      <c r="AE16" s="17">
        <f>data!S10</f>
        <v>499548</v>
      </c>
      <c r="AF16" s="17">
        <f>data!T10</f>
        <v>500052</v>
      </c>
      <c r="AG16" s="17">
        <f>data!U10</f>
        <v>111716</v>
      </c>
      <c r="AH16" s="17">
        <f>data!V10</f>
        <v>11124</v>
      </c>
      <c r="AI16" s="17">
        <f>data!W10</f>
        <v>32</v>
      </c>
      <c r="AJ16" s="17">
        <f>data!X10</f>
        <v>0</v>
      </c>
      <c r="AK16" s="17">
        <f>data!Y10</f>
        <v>0</v>
      </c>
      <c r="AL16" s="17">
        <f>data!Z10</f>
        <v>0</v>
      </c>
      <c r="AM16" s="17">
        <f>data!AA10</f>
        <v>0</v>
      </c>
      <c r="AN16" s="17">
        <f>data!AB10</f>
        <v>0</v>
      </c>
      <c r="AO16" s="17">
        <f>data!AC10</f>
        <v>0</v>
      </c>
      <c r="AP16" s="17">
        <f>data!AD10</f>
        <v>0</v>
      </c>
      <c r="AQ16" s="17">
        <v>0</v>
      </c>
      <c r="AR16" s="17">
        <v>0</v>
      </c>
      <c r="AS16" s="17">
        <v>0</v>
      </c>
      <c r="AT16" s="17">
        <v>4719.3963944797824</v>
      </c>
      <c r="AU16" s="17">
        <v>10907.645841354375</v>
      </c>
      <c r="AV16" s="19">
        <v>9.4423839221140726E-2</v>
      </c>
      <c r="AW16" s="17">
        <f>data!AT10</f>
        <v>112744</v>
      </c>
      <c r="AY16" s="19">
        <f>-data!BA10/data!E10</f>
        <v>-6.0778133763989827E-5</v>
      </c>
      <c r="AZ16" s="19">
        <f>-(1.1*data!BB10-data!AY10+0.45*data!AX10)/data!E10</f>
        <v>-1.8819514990492568E-3</v>
      </c>
      <c r="BA16" s="17">
        <f>data!AZ10</f>
        <v>6</v>
      </c>
      <c r="BB16" s="66">
        <f t="shared" si="22"/>
        <v>292.56615481885729</v>
      </c>
      <c r="BC16" s="67">
        <f>data!Q10</f>
        <v>943</v>
      </c>
      <c r="BD16" s="67">
        <f>data!R10</f>
        <v>1068</v>
      </c>
      <c r="BE16" s="67">
        <f>data!AF10</f>
        <v>65521</v>
      </c>
      <c r="BF16" s="67">
        <f>data!AG10</f>
        <v>28349</v>
      </c>
      <c r="BG16" s="17">
        <f>data!AH10</f>
        <v>1430</v>
      </c>
      <c r="BH16" s="17">
        <f>data!AI10</f>
        <v>78</v>
      </c>
      <c r="BI16" s="17">
        <f>data!AJ10</f>
        <v>56</v>
      </c>
      <c r="BJ16" s="17">
        <f>data!AK10</f>
        <v>34</v>
      </c>
      <c r="BK16" s="17">
        <f>data!AL10</f>
        <v>22</v>
      </c>
      <c r="BL16" s="17">
        <f>data!AM10</f>
        <v>11</v>
      </c>
      <c r="BM16" s="17">
        <f>data!AN10</f>
        <v>7</v>
      </c>
      <c r="BN16" s="17">
        <f>data!AO10</f>
        <v>4</v>
      </c>
      <c r="BO16" s="17">
        <f>data!AP10</f>
        <v>1</v>
      </c>
      <c r="BP16" s="17">
        <f>data!AQ10</f>
        <v>0</v>
      </c>
      <c r="BQ16" s="17"/>
      <c r="BR16" s="17"/>
      <c r="BS16" s="24">
        <f>data!AU10</f>
        <v>0.21299999952316284</v>
      </c>
      <c r="BT16" s="24">
        <f>data!AV10</f>
        <v>2.0999999716877937E-2</v>
      </c>
      <c r="BU16" s="44">
        <f t="shared" si="4"/>
        <v>19.802999733015895</v>
      </c>
      <c r="BV16" s="44">
        <f t="shared" si="5"/>
        <v>22.427999697625637</v>
      </c>
      <c r="BW16" s="44">
        <f>data!R10*((data!$AU10-$R$29)/(1-$Q$29)-MIN(0.2,data!$AU10))+BB16*(data!$AU10-$R$29)/(1-$Q$29)</f>
        <v>-218.80091275232425</v>
      </c>
      <c r="BX16" s="19">
        <f>(data!$Q10)/data!$AE10</f>
        <v>1.1918152749516575E-2</v>
      </c>
      <c r="BY16" s="19">
        <f>(data!$R10)/data!$AE10</f>
        <v>1.3497971512708063E-2</v>
      </c>
      <c r="BZ16" s="19">
        <f>(data!Q10+data!R10)/data!AE10</f>
        <v>2.5416124262224636E-2</v>
      </c>
      <c r="CA16" s="67">
        <f>data!R10*$Q$29/(1-$Q$29)+BB16/(1-$Q$29)</f>
        <v>479.4961134809264</v>
      </c>
      <c r="CB16" s="31">
        <f t="shared" si="23"/>
        <v>1203.4454072772776</v>
      </c>
      <c r="CC16" s="31">
        <f t="shared" si="24"/>
        <v>1220.1131074403149</v>
      </c>
      <c r="CD16" s="31">
        <f t="shared" si="25"/>
        <v>1218.162299836963</v>
      </c>
      <c r="CE16" s="67">
        <f t="shared" si="26"/>
        <v>1234.8300000000004</v>
      </c>
      <c r="CF16" s="17">
        <f>$CE16*(1+$CA16/data!$AE10)</f>
        <v>1242.31323731165</v>
      </c>
      <c r="CG16" s="17">
        <f>$CE16*(1+$CA16/data!$AE10-$BX16)</f>
        <v>1227.5963447519644</v>
      </c>
      <c r="CH16" s="44">
        <f t="shared" si="6"/>
        <v>0</v>
      </c>
      <c r="CI16" s="17">
        <f t="shared" si="7"/>
        <v>1203.4454072772776</v>
      </c>
      <c r="CJ16" s="19"/>
      <c r="CK16" s="17">
        <f>data!AW10</f>
        <v>80881</v>
      </c>
      <c r="CL16" s="19">
        <f t="shared" si="27"/>
        <v>0.1346015241325037</v>
      </c>
      <c r="CM16" s="19">
        <f t="shared" si="8"/>
        <v>0.12486241207760351</v>
      </c>
      <c r="CN16" s="19">
        <f t="shared" si="28"/>
        <v>0.92764486050460415</v>
      </c>
      <c r="CO16" s="19">
        <f t="shared" si="29"/>
        <v>9.2764486050460435E-2</v>
      </c>
      <c r="CP16" s="19">
        <f t="shared" si="9"/>
        <v>1.0367850965491687</v>
      </c>
      <c r="CQ16" s="19">
        <f t="shared" si="30"/>
        <v>1.0275888224118765</v>
      </c>
      <c r="CR16" s="19">
        <f t="shared" si="10"/>
        <v>0.96803826983009167</v>
      </c>
      <c r="CS16" s="19">
        <f t="shared" si="31"/>
        <v>0.97582077472458484</v>
      </c>
      <c r="CU16" s="19">
        <f>calculator!E16</f>
        <v>0.29403209889367893</v>
      </c>
      <c r="CV16" s="19">
        <f>calculator!Z16</f>
        <v>0.30954658374730115</v>
      </c>
      <c r="CW16" s="17">
        <f t="shared" si="11"/>
        <v>115518</v>
      </c>
      <c r="CX16" s="17">
        <f t="shared" si="32"/>
        <v>81552</v>
      </c>
      <c r="CY16" s="17">
        <f t="shared" si="12"/>
        <v>79759.797738679263</v>
      </c>
      <c r="CZ16" s="24">
        <f t="shared" si="33"/>
        <v>0.73084357844274339</v>
      </c>
      <c r="DA16" s="24">
        <f t="shared" si="34"/>
        <v>0.70446219631087914</v>
      </c>
      <c r="DB16" s="19">
        <f t="shared" si="35"/>
        <v>0.30409230717982361</v>
      </c>
      <c r="DC16" s="19">
        <f t="shared" si="36"/>
        <v>0.32915399851945915</v>
      </c>
      <c r="DD16" s="17">
        <f t="shared" si="37"/>
        <v>114463.61580093933</v>
      </c>
      <c r="DE16" s="17">
        <f t="shared" si="38"/>
        <v>114463.61580093933</v>
      </c>
      <c r="DF16" s="17">
        <f t="shared" si="39"/>
        <v>0</v>
      </c>
      <c r="DG16" s="17">
        <f>growth!G138*growth!L138</f>
        <v>4641.8348126480141</v>
      </c>
      <c r="DH16" s="17">
        <f t="shared" si="40"/>
        <v>232.03517906408374</v>
      </c>
      <c r="DI16" s="17">
        <f t="shared" si="41"/>
        <v>114695.65098000341</v>
      </c>
      <c r="DJ16" s="17">
        <f t="shared" si="42"/>
        <v>35503.64693153285</v>
      </c>
      <c r="DK16" s="20">
        <f t="shared" si="43"/>
        <v>-7.0000000000000001E-3</v>
      </c>
      <c r="DL16" s="50">
        <f t="shared" si="44"/>
        <v>1537.6469315328504</v>
      </c>
      <c r="DM16" s="20">
        <f t="shared" si="45"/>
        <v>-2.9000000000000001E-2</v>
      </c>
      <c r="DN16" s="20">
        <f t="shared" si="46"/>
        <v>-2.1976190177073914E-2</v>
      </c>
      <c r="DO16" s="20">
        <f>growth!L138</f>
        <v>4.0182810334640218E-2</v>
      </c>
      <c r="DP16" s="20"/>
      <c r="DQ16" s="20"/>
      <c r="DR16" s="19">
        <v>0.21236495069970751</v>
      </c>
      <c r="DS16" s="19">
        <v>0.25494332287765892</v>
      </c>
      <c r="DT16" s="19">
        <v>0.27658867508299056</v>
      </c>
      <c r="DU16" s="19">
        <v>0.31446975146139933</v>
      </c>
      <c r="DV16" s="19">
        <v>0.32332773850555035</v>
      </c>
      <c r="DW16" s="19">
        <v>0.32540802142427505</v>
      </c>
      <c r="DX16" s="19">
        <v>0.29116964240297005</v>
      </c>
      <c r="DY16" s="19">
        <v>0.29402880552299682</v>
      </c>
      <c r="DZ16" s="19">
        <f t="shared" si="47"/>
        <v>0.30954658374730115</v>
      </c>
      <c r="EA16" s="19">
        <v>0.39165169857395737</v>
      </c>
      <c r="EB16" s="19">
        <v>0.39989117536017982</v>
      </c>
      <c r="EC16" s="19">
        <v>0.36044797968921072</v>
      </c>
      <c r="ED16" s="19">
        <v>0.3448485707158086</v>
      </c>
      <c r="EE16" s="19">
        <v>0.33775162325994973</v>
      </c>
      <c r="EF16" s="19">
        <v>0.38845593794657884</v>
      </c>
      <c r="EG16" s="19">
        <f t="shared" si="48"/>
        <v>0.30954658374730115</v>
      </c>
      <c r="EH16" s="19">
        <v>0.29722785935281665</v>
      </c>
      <c r="EI16" s="19">
        <v>0.30546733613903909</v>
      </c>
      <c r="EJ16" s="19">
        <f t="shared" si="13"/>
        <v>0.30954658374730115</v>
      </c>
      <c r="EK16" s="19">
        <v>0.3448485707158086</v>
      </c>
      <c r="EL16" s="19">
        <v>0.3377507137097423</v>
      </c>
      <c r="EM16" s="19">
        <v>0.29403209872543812</v>
      </c>
      <c r="EN16" s="19">
        <v>0.30954658374730115</v>
      </c>
    </row>
    <row r="17" spans="1:144">
      <c r="A17" t="s">
        <v>108</v>
      </c>
      <c r="B17" s="17">
        <f>data!B11</f>
        <v>10834493</v>
      </c>
      <c r="C17" s="17">
        <f>data!O11</f>
        <v>167250</v>
      </c>
      <c r="D17" s="17">
        <f>data!F11</f>
        <v>47890</v>
      </c>
      <c r="E17" s="18">
        <f>data!G11+L17</f>
        <v>0.28633781763826605</v>
      </c>
      <c r="F17" s="19">
        <f>data!H11</f>
        <v>3.827802836894989E-2</v>
      </c>
      <c r="G17" s="19">
        <f>data!K11</f>
        <v>0.12724663317203522</v>
      </c>
      <c r="H17" s="19">
        <f>data!L11</f>
        <v>1.1258594691753387E-2</v>
      </c>
      <c r="I17" s="19">
        <f>data!I11</f>
        <v>2.9423018917441368E-2</v>
      </c>
      <c r="J17" s="19">
        <f>data!M11</f>
        <v>0</v>
      </c>
      <c r="K17" s="19">
        <f>data!J11</f>
        <v>8.0125562846660614E-2</v>
      </c>
      <c r="L17" s="74">
        <f>AV17*IF(interface!$C$16="yes",1,0)</f>
        <v>0</v>
      </c>
      <c r="M17" s="19">
        <v>0</v>
      </c>
      <c r="N17" s="19">
        <v>0</v>
      </c>
      <c r="O17" s="19">
        <v>0</v>
      </c>
      <c r="P17" s="19">
        <f t="shared" si="14"/>
        <v>0.10065590792627103</v>
      </c>
      <c r="Q17" s="20">
        <f t="shared" si="0"/>
        <v>0</v>
      </c>
      <c r="R17" s="20">
        <f t="shared" si="1"/>
        <v>0</v>
      </c>
      <c r="S17" s="20">
        <f t="shared" si="15"/>
        <v>0</v>
      </c>
      <c r="T17" s="20">
        <f t="shared" si="16"/>
        <v>0</v>
      </c>
      <c r="U17" s="20">
        <f t="shared" si="17"/>
        <v>0</v>
      </c>
      <c r="V17" s="20">
        <f t="shared" si="18"/>
        <v>1.7301051475859565E-2</v>
      </c>
      <c r="W17" s="21">
        <f t="shared" si="19"/>
        <v>0.14008587454514734</v>
      </c>
      <c r="X17" s="20">
        <f t="shared" si="20"/>
        <v>3.827802836894989E-2</v>
      </c>
      <c r="Y17" s="20">
        <f>K17+$C$35*0.55*data!N11</f>
        <v>8.0125562846660614E-2</v>
      </c>
      <c r="Z17" s="21">
        <f t="shared" si="21"/>
        <v>0.30521353615405877</v>
      </c>
      <c r="AA17" s="19">
        <f t="shared" si="2"/>
        <v>0.95621103426682263</v>
      </c>
      <c r="AB17" s="19">
        <f>data!Q11/data!$AE11</f>
        <v>2.2838409046956873E-2</v>
      </c>
      <c r="AC17" s="19">
        <f>data!R11/data!$AE11</f>
        <v>2.095055668622052E-2</v>
      </c>
      <c r="AD17" s="19">
        <f t="shared" si="3"/>
        <v>5.2272227204783261</v>
      </c>
      <c r="AE17" s="17">
        <f>data!S11</f>
        <v>874253</v>
      </c>
      <c r="AF17" s="17">
        <f>data!T11</f>
        <v>874417</v>
      </c>
      <c r="AG17" s="17">
        <f>data!U11</f>
        <v>360308</v>
      </c>
      <c r="AH17" s="17">
        <f>data!V11</f>
        <v>74043</v>
      </c>
      <c r="AI17" s="17">
        <f>data!W11</f>
        <v>5865</v>
      </c>
      <c r="AJ17" s="17">
        <f>data!X11</f>
        <v>0</v>
      </c>
      <c r="AK17" s="17">
        <f>data!Y11</f>
        <v>0</v>
      </c>
      <c r="AL17" s="17">
        <f>data!Z11</f>
        <v>0</v>
      </c>
      <c r="AM17" s="17">
        <f>data!AA11</f>
        <v>0</v>
      </c>
      <c r="AN17" s="17">
        <f>data!AB11</f>
        <v>0</v>
      </c>
      <c r="AO17" s="17">
        <f>data!AC11</f>
        <v>0</v>
      </c>
      <c r="AP17" s="17">
        <f>data!AD11</f>
        <v>0</v>
      </c>
      <c r="AQ17" s="17">
        <v>0</v>
      </c>
      <c r="AR17" s="17">
        <v>0</v>
      </c>
      <c r="AS17" s="17">
        <v>0</v>
      </c>
      <c r="AT17" s="17">
        <v>4610.6076659978462</v>
      </c>
      <c r="AU17" s="17">
        <v>10656.209254421308</v>
      </c>
      <c r="AV17" s="19">
        <v>6.3714454010858679E-2</v>
      </c>
      <c r="AW17" s="17">
        <f>data!AT11</f>
        <v>157284</v>
      </c>
      <c r="AY17" s="19">
        <f>-data!BA11/data!E11</f>
        <v>-4.8093686501304542E-5</v>
      </c>
      <c r="AZ17" s="19">
        <f>-(1.1*data!BB11-data!AY11+0.45*data!AX11)/data!E11</f>
        <v>3.7843719565713998E-4</v>
      </c>
      <c r="BA17" s="17">
        <f>data!AZ11</f>
        <v>7</v>
      </c>
      <c r="BB17" s="66">
        <f t="shared" si="22"/>
        <v>691.7712909814353</v>
      </c>
      <c r="BC17" s="67">
        <f>data!Q11</f>
        <v>2480</v>
      </c>
      <c r="BD17" s="67">
        <f>data!R11</f>
        <v>2275</v>
      </c>
      <c r="BE17" s="67">
        <f>data!AF11</f>
        <v>94017</v>
      </c>
      <c r="BF17" s="67">
        <f>data!AG11</f>
        <v>56558</v>
      </c>
      <c r="BG17" s="17">
        <f>data!AH11</f>
        <v>18542</v>
      </c>
      <c r="BH17" s="17">
        <f>data!AI11</f>
        <v>413</v>
      </c>
      <c r="BI17" s="17">
        <f>data!AJ11</f>
        <v>163</v>
      </c>
      <c r="BJ17" s="17">
        <f>data!AK11</f>
        <v>67</v>
      </c>
      <c r="BK17" s="17">
        <f>data!AL11</f>
        <v>33</v>
      </c>
      <c r="BL17" s="17">
        <f>data!AM11</f>
        <v>9</v>
      </c>
      <c r="BM17" s="17">
        <f>data!AN11</f>
        <v>0</v>
      </c>
      <c r="BN17" s="17">
        <f>data!AO11</f>
        <v>0</v>
      </c>
      <c r="BO17" s="17">
        <f>data!AP11</f>
        <v>0</v>
      </c>
      <c r="BP17" s="17">
        <f>data!AQ11</f>
        <v>0</v>
      </c>
      <c r="BQ17" s="17"/>
      <c r="BR17" s="17"/>
      <c r="BS17" s="24">
        <f>data!AU11</f>
        <v>0.22900000214576721</v>
      </c>
      <c r="BT17" s="24">
        <f>data!AV11</f>
        <v>3.4000001847743988E-2</v>
      </c>
      <c r="BU17" s="44">
        <f t="shared" si="4"/>
        <v>84.32000458240509</v>
      </c>
      <c r="BV17" s="44">
        <f t="shared" si="5"/>
        <v>77.350004203617573</v>
      </c>
      <c r="BW17" s="44">
        <f>data!R11*((data!$AU11-$R$29)/(1-$Q$29)-MIN(0.2,data!$AU11))+BB17*(data!$AU11-$R$29)/(1-$Q$29)</f>
        <v>-412.35072060066619</v>
      </c>
      <c r="BX17" s="19">
        <f>(data!$Q11)/data!$AE11</f>
        <v>2.2838409046956873E-2</v>
      </c>
      <c r="BY17" s="19">
        <f>(data!$R11)/data!$AE11</f>
        <v>2.095055668622052E-2</v>
      </c>
      <c r="BZ17" s="19">
        <f>(data!Q11+data!R11)/data!AE11</f>
        <v>4.3788965733177393E-2</v>
      </c>
      <c r="CA17" s="67">
        <f>data!R11*$Q$29/(1-$Q$29)+BB17/(1-$Q$29)</f>
        <v>1099.3798683510586</v>
      </c>
      <c r="CB17" s="31">
        <f t="shared" si="23"/>
        <v>2147.3631196530046</v>
      </c>
      <c r="CC17" s="31">
        <f t="shared" si="24"/>
        <v>2194.4117848032502</v>
      </c>
      <c r="CD17" s="31">
        <f t="shared" si="25"/>
        <v>2198.651334849756</v>
      </c>
      <c r="CE17" s="67">
        <f t="shared" si="26"/>
        <v>2245.7000000000012</v>
      </c>
      <c r="CF17" s="17">
        <f>$CE17*(1+$CA17/data!$AE11)</f>
        <v>2268.4359803511966</v>
      </c>
      <c r="CG17" s="17">
        <f>$CE17*(1+$CA17/data!$AE11-$BX17)</f>
        <v>2217.1477651544456</v>
      </c>
      <c r="CH17" s="44">
        <f t="shared" si="6"/>
        <v>0</v>
      </c>
      <c r="CI17" s="17">
        <f t="shared" si="7"/>
        <v>2147.3631196530046</v>
      </c>
      <c r="CJ17" s="19"/>
      <c r="CK17" s="17">
        <f>data!AW11</f>
        <v>112405</v>
      </c>
      <c r="CL17" s="19">
        <f t="shared" si="27"/>
        <v>9.3530757118746852E-2</v>
      </c>
      <c r="CM17" s="19">
        <f t="shared" si="8"/>
        <v>0.10925893969916851</v>
      </c>
      <c r="CN17" s="19">
        <f t="shared" si="28"/>
        <v>1.1681605395373109</v>
      </c>
      <c r="CO17" s="19">
        <f t="shared" si="29"/>
        <v>0.11681605395373111</v>
      </c>
      <c r="CP17" s="19">
        <f t="shared" si="9"/>
        <v>0.81879934742640603</v>
      </c>
      <c r="CQ17" s="19">
        <f t="shared" si="30"/>
        <v>0.8640995105698045</v>
      </c>
      <c r="CR17" s="19">
        <f t="shared" si="10"/>
        <v>0.92921279084042196</v>
      </c>
      <c r="CS17" s="19">
        <f t="shared" si="31"/>
        <v>0.91185091036790011</v>
      </c>
      <c r="CU17" s="19">
        <f>calculator!E17</f>
        <v>0.28633781763826605</v>
      </c>
      <c r="CV17" s="19">
        <f>calculator!Z17</f>
        <v>0.30521353615405877</v>
      </c>
      <c r="CW17" s="17">
        <f t="shared" si="11"/>
        <v>167250</v>
      </c>
      <c r="CX17" s="17">
        <f t="shared" si="32"/>
        <v>119360</v>
      </c>
      <c r="CY17" s="17">
        <f t="shared" si="12"/>
        <v>116203.03607823366</v>
      </c>
      <c r="CZ17" s="24">
        <f t="shared" si="33"/>
        <v>0.73522971138264792</v>
      </c>
      <c r="DA17" s="24">
        <f t="shared" si="34"/>
        <v>0.7154031189370359</v>
      </c>
      <c r="DB17" s="19">
        <f t="shared" si="35"/>
        <v>0.26696335508730429</v>
      </c>
      <c r="DC17" s="19">
        <f t="shared" si="36"/>
        <v>0.29006734237604248</v>
      </c>
      <c r="DD17" s="17">
        <f t="shared" si="37"/>
        <v>165916.27686051355</v>
      </c>
      <c r="DE17" s="51">
        <f>DD17*((1-DC17)/(1-DB17))^(0.3*$CV$28)</f>
        <v>165121.15354629882</v>
      </c>
      <c r="DF17" s="17">
        <f t="shared" si="39"/>
        <v>-795.12331421472481</v>
      </c>
      <c r="DG17" s="17"/>
      <c r="DH17" s="17"/>
      <c r="DI17" s="17">
        <f t="shared" si="41"/>
        <v>165121.15354629882</v>
      </c>
      <c r="DJ17" s="17">
        <f t="shared" si="42"/>
        <v>50397.211167703164</v>
      </c>
      <c r="DK17" s="20">
        <f t="shared" si="43"/>
        <v>-1.2999999999999999E-2</v>
      </c>
      <c r="DL17" s="50">
        <f t="shared" si="44"/>
        <v>2507.2111677031717</v>
      </c>
      <c r="DM17" s="20">
        <f t="shared" si="45"/>
        <v>-3.9E-2</v>
      </c>
      <c r="DN17" s="20">
        <f t="shared" si="46"/>
        <v>-2.644909451881982E-2</v>
      </c>
      <c r="DO17" s="20">
        <f>growth!L139</f>
        <v>-3.1827200467965056E-2</v>
      </c>
      <c r="DP17" s="20"/>
      <c r="DQ17" s="20"/>
      <c r="DR17" s="19">
        <v>0.22775189182906641</v>
      </c>
      <c r="DS17" s="19">
        <v>0.25720577023981694</v>
      </c>
      <c r="DT17" s="19">
        <v>0.27742566938024299</v>
      </c>
      <c r="DU17" s="19">
        <v>0.30258326589432438</v>
      </c>
      <c r="DV17" s="19">
        <v>0.31241170211056057</v>
      </c>
      <c r="DW17" s="19">
        <v>0.3201750694569665</v>
      </c>
      <c r="DX17" s="19">
        <v>0.28991529025565232</v>
      </c>
      <c r="DY17" s="19">
        <v>0.28633839335543648</v>
      </c>
      <c r="DZ17" s="19">
        <f t="shared" si="47"/>
        <v>0.30521353615405877</v>
      </c>
      <c r="EA17" s="19">
        <v>0.35438602842026001</v>
      </c>
      <c r="EB17" s="19">
        <v>0.36448812836919497</v>
      </c>
      <c r="EC17" s="19">
        <v>0.3396974742213823</v>
      </c>
      <c r="ED17" s="19">
        <v>0.33917405664888567</v>
      </c>
      <c r="EE17" s="19">
        <v>0.33300336354747367</v>
      </c>
      <c r="EF17" s="19">
        <v>0.35004629200769916</v>
      </c>
      <c r="EG17" s="19">
        <f t="shared" si="48"/>
        <v>0.30521353615405877</v>
      </c>
      <c r="EH17" s="19">
        <v>0.29067157440940128</v>
      </c>
      <c r="EI17" s="19">
        <v>0.3007736743583363</v>
      </c>
      <c r="EJ17" s="19">
        <f t="shared" si="13"/>
        <v>0.30521353615405877</v>
      </c>
      <c r="EK17" s="19">
        <v>0.33917405664888567</v>
      </c>
      <c r="EL17" s="19">
        <v>0.3330020726057305</v>
      </c>
      <c r="EM17" s="19">
        <v>0.28633183799684048</v>
      </c>
      <c r="EN17" s="19">
        <v>0.30521353615405877</v>
      </c>
    </row>
    <row r="18" spans="1:144">
      <c r="A18" t="s">
        <v>109</v>
      </c>
      <c r="B18" s="17">
        <f>data!B12</f>
        <v>8668142</v>
      </c>
      <c r="C18" s="17">
        <f>data!O12</f>
        <v>304248</v>
      </c>
      <c r="D18" s="17">
        <f>data!F12</f>
        <v>84163</v>
      </c>
      <c r="E18" s="18">
        <f>data!G12+L18</f>
        <v>0.27662630485656436</v>
      </c>
      <c r="F18" s="19">
        <f>data!H12</f>
        <v>3.2266441732645035E-2</v>
      </c>
      <c r="G18" s="19">
        <f>data!K12</f>
        <v>0.14736990630626678</v>
      </c>
      <c r="H18" s="19">
        <f>data!L12</f>
        <v>1.3143883086740971E-2</v>
      </c>
      <c r="I18" s="19">
        <f>data!I12</f>
        <v>3.1428307294845581E-2</v>
      </c>
      <c r="J18" s="19">
        <f>data!M12</f>
        <v>0</v>
      </c>
      <c r="K18" s="19">
        <f>data!J12</f>
        <v>5.2421052008867264E-2</v>
      </c>
      <c r="L18" s="74">
        <f>AV18*IF(interface!$C$16="yes",1,0)</f>
        <v>0</v>
      </c>
      <c r="M18" s="19">
        <v>0</v>
      </c>
      <c r="N18" s="19">
        <v>0</v>
      </c>
      <c r="O18" s="19">
        <v>0</v>
      </c>
      <c r="P18" s="19">
        <f t="shared" si="14"/>
        <v>0.14649348140372132</v>
      </c>
      <c r="Q18" s="20">
        <f t="shared" si="0"/>
        <v>0</v>
      </c>
      <c r="R18" s="20">
        <f t="shared" si="1"/>
        <v>0</v>
      </c>
      <c r="S18" s="20">
        <f t="shared" si="15"/>
        <v>0</v>
      </c>
      <c r="T18" s="20">
        <f t="shared" si="16"/>
        <v>0</v>
      </c>
      <c r="U18" s="20">
        <f t="shared" si="17"/>
        <v>0</v>
      </c>
      <c r="V18" s="20">
        <f t="shared" si="18"/>
        <v>2.0198168963569841E-2</v>
      </c>
      <c r="W18" s="21">
        <f t="shared" si="19"/>
        <v>0.1596162166689421</v>
      </c>
      <c r="X18" s="20">
        <f t="shared" si="20"/>
        <v>3.2266441732645035E-2</v>
      </c>
      <c r="Y18" s="20">
        <f>K18+$C$35*0.55*data!N12</f>
        <v>5.2421052008867264E-2</v>
      </c>
      <c r="Z18" s="21">
        <f t="shared" si="21"/>
        <v>0.29593018666886983</v>
      </c>
      <c r="AA18" s="19">
        <f t="shared" si="2"/>
        <v>0.91006058298525172</v>
      </c>
      <c r="AB18" s="19">
        <f>data!Q12/data!$AE12</f>
        <v>5.936796604665226E-2</v>
      </c>
      <c r="AC18" s="19">
        <f>data!R12/data!$AE12</f>
        <v>3.0571450968095947E-2</v>
      </c>
      <c r="AD18" s="19">
        <f t="shared" si="3"/>
        <v>6.1670150666561492</v>
      </c>
      <c r="AE18" s="17">
        <f>data!S12</f>
        <v>1876302</v>
      </c>
      <c r="AF18" s="17">
        <f>data!T12</f>
        <v>1876392</v>
      </c>
      <c r="AG18" s="17">
        <f>data!U12</f>
        <v>1284112</v>
      </c>
      <c r="AH18" s="17">
        <f>data!V12</f>
        <v>680502</v>
      </c>
      <c r="AI18" s="17">
        <f>data!W12</f>
        <v>242845</v>
      </c>
      <c r="AJ18" s="17">
        <f>data!X12</f>
        <v>38851</v>
      </c>
      <c r="AK18" s="17">
        <f>data!Y12</f>
        <v>0</v>
      </c>
      <c r="AL18" s="17">
        <f>data!Z12</f>
        <v>0</v>
      </c>
      <c r="AM18" s="17">
        <f>data!AA12</f>
        <v>0</v>
      </c>
      <c r="AN18" s="17">
        <f>data!AB12</f>
        <v>0</v>
      </c>
      <c r="AO18" s="17">
        <f>data!AC12</f>
        <v>0</v>
      </c>
      <c r="AP18" s="17">
        <f>data!AD12</f>
        <v>0</v>
      </c>
      <c r="AQ18" s="17">
        <v>0</v>
      </c>
      <c r="AR18" s="17">
        <v>0</v>
      </c>
      <c r="AS18" s="17">
        <v>0</v>
      </c>
      <c r="AT18" s="17">
        <v>4053.2737814938369</v>
      </c>
      <c r="AU18" s="17">
        <v>9368.0782903287818</v>
      </c>
      <c r="AV18" s="19">
        <v>3.0790068021176883E-2</v>
      </c>
      <c r="AW18" s="17">
        <f>data!AT12</f>
        <v>274670</v>
      </c>
      <c r="AY18" s="19">
        <f>-data!BA12/data!E12</f>
        <v>-1.9975496724018536E-5</v>
      </c>
      <c r="AZ18" s="19">
        <f>-(1.1*data!BB12-data!AY12+0.45*data!AX12)/data!E12</f>
        <v>9.4850316944548017E-4</v>
      </c>
      <c r="BA18" s="17">
        <f>data!AZ12</f>
        <v>5</v>
      </c>
      <c r="BB18" s="66">
        <f t="shared" si="22"/>
        <v>2336.8921655173071</v>
      </c>
      <c r="BC18" s="67">
        <f>data!Q12</f>
        <v>10603</v>
      </c>
      <c r="BD18" s="67">
        <f>data!R12</f>
        <v>5460</v>
      </c>
      <c r="BE18" s="67">
        <f>data!AF12</f>
        <v>163962</v>
      </c>
      <c r="BF18" s="67">
        <f>data!AG12</f>
        <v>126491</v>
      </c>
      <c r="BG18" s="17">
        <f>data!AH12</f>
        <v>86426</v>
      </c>
      <c r="BH18" s="17">
        <f>data!AI12</f>
        <v>34612</v>
      </c>
      <c r="BI18" s="17">
        <f>data!AJ12</f>
        <v>19664</v>
      </c>
      <c r="BJ18" s="17">
        <f>data!AK12</f>
        <v>4940</v>
      </c>
      <c r="BK18" s="17">
        <f>data!AL12</f>
        <v>431</v>
      </c>
      <c r="BL18" s="17">
        <f>data!AM12</f>
        <v>73</v>
      </c>
      <c r="BM18" s="17">
        <f>data!AN12</f>
        <v>27</v>
      </c>
      <c r="BN18" s="17">
        <f>data!AO12</f>
        <v>0</v>
      </c>
      <c r="BO18" s="17">
        <f>data!AP12</f>
        <v>0</v>
      </c>
      <c r="BP18" s="17">
        <f>data!AQ12</f>
        <v>0</v>
      </c>
      <c r="BQ18" s="17"/>
      <c r="BR18" s="17"/>
      <c r="BS18" s="24">
        <f>data!AU12</f>
        <v>0.27700001001358032</v>
      </c>
      <c r="BT18" s="24">
        <f>data!AV12</f>
        <v>8.2999996840953827E-2</v>
      </c>
      <c r="BU18" s="44">
        <f t="shared" si="4"/>
        <v>880.04896650463343</v>
      </c>
      <c r="BV18" s="44">
        <f t="shared" si="5"/>
        <v>453.17998275160789</v>
      </c>
      <c r="BW18" s="44">
        <f>data!R12*((data!$AU12-$R$29)/(1-$Q$29)-MIN(0.2,data!$AU12))+BB18*(data!$AU12-$R$29)/(1-$Q$29)</f>
        <v>-554.24486858955038</v>
      </c>
      <c r="BX18" s="19">
        <f>(data!$Q12)/data!$AE12</f>
        <v>5.936796604665226E-2</v>
      </c>
      <c r="BY18" s="19">
        <f>(data!$R12)/data!$AE12</f>
        <v>3.0571450968095947E-2</v>
      </c>
      <c r="BZ18" s="19">
        <f>(data!Q12+data!R12)/data!AE12</f>
        <v>8.993941701474821E-2</v>
      </c>
      <c r="CA18" s="67">
        <f>data!R12*$Q$29/(1-$Q$29)+BB18/(1-$Q$29)</f>
        <v>3408.1173499970764</v>
      </c>
      <c r="CB18" s="31">
        <f t="shared" si="23"/>
        <v>3725.9154352232417</v>
      </c>
      <c r="CC18" s="31">
        <f t="shared" si="24"/>
        <v>3851.0792354897617</v>
      </c>
      <c r="CD18" s="31">
        <f t="shared" si="25"/>
        <v>3968.9761997334826</v>
      </c>
      <c r="CE18" s="67">
        <f t="shared" si="26"/>
        <v>4094.1400000000031</v>
      </c>
      <c r="CF18" s="17">
        <f>$CE18*(1+$CA18/data!$AE12)</f>
        <v>4172.2669082930242</v>
      </c>
      <c r="CG18" s="17">
        <f>$CE18*(1+$CA18/data!$AE12-$BX18)</f>
        <v>3929.2061437827833</v>
      </c>
      <c r="CH18" s="44">
        <f t="shared" si="6"/>
        <v>0</v>
      </c>
      <c r="CI18" s="17">
        <f t="shared" si="7"/>
        <v>3725.9154352232417</v>
      </c>
      <c r="CJ18" s="19"/>
      <c r="CK18" s="17">
        <f>data!AW12</f>
        <v>197661</v>
      </c>
      <c r="CL18" s="19">
        <f t="shared" si="27"/>
        <v>0.13158525671279878</v>
      </c>
      <c r="CM18" s="19">
        <f t="shared" si="8"/>
        <v>0.18760310226902011</v>
      </c>
      <c r="CN18" s="19">
        <f t="shared" si="28"/>
        <v>1.4257152127497632</v>
      </c>
      <c r="CO18" s="19">
        <f t="shared" si="29"/>
        <v>0.14257152127497635</v>
      </c>
      <c r="CP18" s="19">
        <f t="shared" si="9"/>
        <v>0.69020643330451403</v>
      </c>
      <c r="CQ18" s="19">
        <f t="shared" si="30"/>
        <v>0.76765482497838555</v>
      </c>
      <c r="CR18" s="19">
        <f t="shared" si="10"/>
        <v>0.89823284593915187</v>
      </c>
      <c r="CS18" s="19">
        <f t="shared" si="31"/>
        <v>0.8557449140382839</v>
      </c>
      <c r="CU18" s="19">
        <f>calculator!E18</f>
        <v>0.27662630485656436</v>
      </c>
      <c r="CV18" s="19">
        <f>calculator!Z18</f>
        <v>0.29593018666886983</v>
      </c>
      <c r="CW18" s="17">
        <f t="shared" si="11"/>
        <v>304248</v>
      </c>
      <c r="CX18" s="17">
        <f t="shared" si="32"/>
        <v>220085</v>
      </c>
      <c r="CY18" s="17">
        <f t="shared" si="12"/>
        <v>214211.8325663697</v>
      </c>
      <c r="CZ18" s="24">
        <f t="shared" si="33"/>
        <v>0.70517166762839012</v>
      </c>
      <c r="DA18" s="24">
        <f t="shared" si="34"/>
        <v>0.68384932171624013</v>
      </c>
      <c r="DB18" s="19">
        <f t="shared" si="35"/>
        <v>0.27979931049448092</v>
      </c>
      <c r="DC18" s="19">
        <f t="shared" si="36"/>
        <v>0.30037377967336198</v>
      </c>
      <c r="DD18" s="17">
        <f t="shared" si="37"/>
        <v>302051.41055809695</v>
      </c>
      <c r="DE18" s="51">
        <f>DD18*((1-DC18)/(1-DB18))^(0.8*$CV$28)</f>
        <v>298569.80606960866</v>
      </c>
      <c r="DF18" s="17">
        <f t="shared" si="39"/>
        <v>-3481.6044884882867</v>
      </c>
      <c r="DG18" s="17"/>
      <c r="DH18" s="17"/>
      <c r="DI18" s="17">
        <f t="shared" si="41"/>
        <v>298569.80606960866</v>
      </c>
      <c r="DJ18" s="17">
        <f t="shared" si="42"/>
        <v>88355.818443867553</v>
      </c>
      <c r="DK18" s="20">
        <f t="shared" si="43"/>
        <v>-1.9E-2</v>
      </c>
      <c r="DL18" s="50">
        <f t="shared" si="44"/>
        <v>4192.8184438675526</v>
      </c>
      <c r="DM18" s="20">
        <f t="shared" si="45"/>
        <v>-4.4999999999999998E-2</v>
      </c>
      <c r="DN18" s="20">
        <f t="shared" si="46"/>
        <v>-2.6685905144059403E-2</v>
      </c>
      <c r="DO18" s="20">
        <f>growth!L140</f>
        <v>-0.13731207038368354</v>
      </c>
      <c r="DP18" s="20"/>
      <c r="DQ18" s="20"/>
      <c r="DR18" s="19">
        <v>0.28281061490937065</v>
      </c>
      <c r="DS18" s="19">
        <v>0.29031995140938771</v>
      </c>
      <c r="DT18" s="19">
        <v>0.30321130415915665</v>
      </c>
      <c r="DU18" s="19">
        <v>0.31191043468363394</v>
      </c>
      <c r="DV18" s="19">
        <v>0.30401502516756651</v>
      </c>
      <c r="DW18" s="19">
        <v>0.3154637026491196</v>
      </c>
      <c r="DX18" s="19">
        <v>0.28322637586991711</v>
      </c>
      <c r="DY18" s="19">
        <v>0.27661467240002807</v>
      </c>
      <c r="DZ18" s="19">
        <f t="shared" si="47"/>
        <v>0.29593018666886983</v>
      </c>
      <c r="EA18" s="19">
        <v>0.31716381875654198</v>
      </c>
      <c r="EB18" s="19">
        <v>0.33932894070635078</v>
      </c>
      <c r="EC18" s="19">
        <v>0.33372785217511691</v>
      </c>
      <c r="ED18" s="19">
        <v>0.33912561884410297</v>
      </c>
      <c r="EE18" s="19">
        <v>0.33170747004681822</v>
      </c>
      <c r="EF18" s="19">
        <v>0.30740581899708375</v>
      </c>
      <c r="EG18" s="19">
        <f t="shared" si="48"/>
        <v>0.29593018666886983</v>
      </c>
      <c r="EH18" s="19">
        <v>0.28637375073536508</v>
      </c>
      <c r="EI18" s="19">
        <v>0.30853887268517388</v>
      </c>
      <c r="EJ18" s="19">
        <f t="shared" si="13"/>
        <v>0.29593018666886983</v>
      </c>
      <c r="EK18" s="19">
        <v>0.33912561884410297</v>
      </c>
      <c r="EL18" s="19">
        <v>0.33172157609935621</v>
      </c>
      <c r="EM18" s="19">
        <v>0.27662959042936563</v>
      </c>
      <c r="EN18" s="19">
        <v>0.29593018666886983</v>
      </c>
    </row>
    <row r="19" spans="1:144">
      <c r="A19" t="s">
        <v>110</v>
      </c>
      <c r="B19" s="17">
        <f>data!B13</f>
        <v>1950242</v>
      </c>
      <c r="C19" s="17">
        <f>data!O13</f>
        <v>969720</v>
      </c>
      <c r="D19" s="17">
        <f>data!F13</f>
        <v>280363</v>
      </c>
      <c r="E19" s="18">
        <f>data!G13+L19</f>
        <v>0.28911747720991626</v>
      </c>
      <c r="F19" s="19">
        <f>data!H13</f>
        <v>2.337169460952282E-2</v>
      </c>
      <c r="G19" s="19">
        <f>data!K13</f>
        <v>0.18694159388542175</v>
      </c>
      <c r="H19" s="19">
        <f>data!L13</f>
        <v>1.7755640670657158E-2</v>
      </c>
      <c r="I19" s="19">
        <f>data!I13</f>
        <v>3.5605121403932571E-2</v>
      </c>
      <c r="J19" s="19">
        <f>data!M13</f>
        <v>1.4282473130151629E-3</v>
      </c>
      <c r="K19" s="19">
        <f>data!J13</f>
        <v>2.4016210809350014E-2</v>
      </c>
      <c r="L19" s="74">
        <f>AV19*IF(interface!$C$16="yes",1,0)</f>
        <v>0</v>
      </c>
      <c r="M19" s="19">
        <v>0</v>
      </c>
      <c r="N19" s="19">
        <v>0</v>
      </c>
      <c r="O19" s="19">
        <v>0</v>
      </c>
      <c r="P19" s="19">
        <f t="shared" si="14"/>
        <v>0.10505081079708929</v>
      </c>
      <c r="Q19" s="20">
        <f t="shared" si="0"/>
        <v>0</v>
      </c>
      <c r="R19" s="20">
        <f t="shared" si="1"/>
        <v>0</v>
      </c>
      <c r="S19" s="20">
        <f t="shared" si="15"/>
        <v>0</v>
      </c>
      <c r="T19" s="20">
        <f t="shared" si="16"/>
        <v>0</v>
      </c>
      <c r="U19" s="20">
        <f t="shared" si="17"/>
        <v>1.963840055395849E-3</v>
      </c>
      <c r="V19" s="20">
        <f t="shared" si="18"/>
        <v>2.7285044149863064E-2</v>
      </c>
      <c r="W19" s="21">
        <f t="shared" si="19"/>
        <v>0.19756462241713693</v>
      </c>
      <c r="X19" s="20">
        <f t="shared" si="20"/>
        <v>2.337169460952282E-2</v>
      </c>
      <c r="Y19" s="20">
        <f>K19+$C$35*0.55*data!N13</f>
        <v>2.4016210809350014E-2</v>
      </c>
      <c r="Z19" s="21">
        <f t="shared" si="21"/>
        <v>0.30980653344520126</v>
      </c>
      <c r="AA19" s="19">
        <f t="shared" si="2"/>
        <v>0.77686919614292704</v>
      </c>
      <c r="AB19" s="19">
        <f>data!Q13/data!$AE13</f>
        <v>0.17251375850700731</v>
      </c>
      <c r="AC19" s="19">
        <f>data!R13/data!$AE13</f>
        <v>5.061704535006558E-2</v>
      </c>
      <c r="AD19" s="19">
        <f t="shared" si="3"/>
        <v>7.333211648723343</v>
      </c>
      <c r="AE19" s="17">
        <f>data!S13</f>
        <v>7111162</v>
      </c>
      <c r="AF19" s="17">
        <f>data!T13</f>
        <v>7111329</v>
      </c>
      <c r="AG19" s="17">
        <f>data!U13</f>
        <v>6499160</v>
      </c>
      <c r="AH19" s="17">
        <f>data!V13</f>
        <v>5609535</v>
      </c>
      <c r="AI19" s="17">
        <f>data!W13</f>
        <v>4284958</v>
      </c>
      <c r="AJ19" s="17">
        <f>data!X13</f>
        <v>2444118</v>
      </c>
      <c r="AK19" s="17">
        <f>data!Y13</f>
        <v>515863</v>
      </c>
      <c r="AL19" s="17">
        <f>data!Z13</f>
        <v>22074</v>
      </c>
      <c r="AM19" s="17">
        <f>data!AA13</f>
        <v>0</v>
      </c>
      <c r="AN19" s="17">
        <f>data!AB13</f>
        <v>0</v>
      </c>
      <c r="AO19" s="17">
        <f>data!AC13</f>
        <v>0</v>
      </c>
      <c r="AP19" s="17">
        <f>data!AD13</f>
        <v>0</v>
      </c>
      <c r="AQ19" s="17">
        <v>0</v>
      </c>
      <c r="AR19" s="17">
        <v>0</v>
      </c>
      <c r="AS19" s="17">
        <v>0</v>
      </c>
      <c r="AT19" s="17">
        <v>3304.4254193391585</v>
      </c>
      <c r="AU19" s="17">
        <v>7637.3118870625249</v>
      </c>
      <c r="AV19" s="19">
        <v>7.8730410605132323E-3</v>
      </c>
      <c r="AW19" s="17">
        <f>data!AT13</f>
        <v>814150</v>
      </c>
      <c r="AY19" s="19">
        <f>-data!BA13/data!E13</f>
        <v>-7.4780412659682886E-6</v>
      </c>
      <c r="AZ19" s="19">
        <f>-(1.1*data!BB13-data!AY13+0.45*data!AX13)/data!E13</f>
        <v>4.0114349933872748E-5</v>
      </c>
      <c r="BA19" s="17">
        <f>data!AZ13</f>
        <v>6</v>
      </c>
      <c r="BB19" s="66">
        <f t="shared" si="22"/>
        <v>17300.247074310904</v>
      </c>
      <c r="BC19" s="67">
        <f>data!Q13</f>
        <v>91940</v>
      </c>
      <c r="BD19" s="67">
        <f>data!R13</f>
        <v>26976</v>
      </c>
      <c r="BE19" s="67">
        <f>data!AF13</f>
        <v>519416</v>
      </c>
      <c r="BF19" s="67">
        <f>data!AG13</f>
        <v>481983</v>
      </c>
      <c r="BG19" s="17">
        <f>data!AH13</f>
        <v>440699</v>
      </c>
      <c r="BH19" s="17">
        <f>data!AI13</f>
        <v>374575</v>
      </c>
      <c r="BI19" s="17">
        <f>data!AJ13</f>
        <v>338912</v>
      </c>
      <c r="BJ19" s="17">
        <f>data!AK13</f>
        <v>262827</v>
      </c>
      <c r="BK19" s="17">
        <f>data!AL13</f>
        <v>151076</v>
      </c>
      <c r="BL19" s="17">
        <f>data!AM13</f>
        <v>22633</v>
      </c>
      <c r="BM19" s="17">
        <f>data!AN13</f>
        <v>1008</v>
      </c>
      <c r="BN19" s="17">
        <f>data!AO13</f>
        <v>20</v>
      </c>
      <c r="BO19" s="17">
        <f>data!AP13</f>
        <v>0</v>
      </c>
      <c r="BP19" s="17">
        <f>data!AQ13</f>
        <v>0</v>
      </c>
      <c r="BQ19" s="17"/>
      <c r="BR19" s="17"/>
      <c r="BS19" s="24">
        <f>data!AU13</f>
        <v>0.33799999952316284</v>
      </c>
      <c r="BT19" s="24">
        <f>data!AV13</f>
        <v>0.14300000667572021</v>
      </c>
      <c r="BU19" s="44">
        <f t="shared" si="4"/>
        <v>13147.420613765717</v>
      </c>
      <c r="BV19" s="44">
        <f t="shared" si="5"/>
        <v>3857.5681800842285</v>
      </c>
      <c r="BW19" s="44">
        <f>data!R13*((data!$AU13-$R$29)/(1-$Q$29)-MIN(0.2,data!$AU13))+BB19*(data!$AU13-$R$29)/(1-$Q$29)</f>
        <v>730.47651034429055</v>
      </c>
      <c r="BX19" s="19">
        <f>(data!$Q13)/data!$AE13</f>
        <v>0.17251375850700731</v>
      </c>
      <c r="BY19" s="19">
        <f>(data!$R13)/data!$AE13</f>
        <v>5.061704535006558E-2</v>
      </c>
      <c r="BZ19" s="19">
        <f>(data!Q13+data!R13)/data!AE13</f>
        <v>0.2231308038570729</v>
      </c>
      <c r="CA19" s="67">
        <f>data!R13*$Q$29/(1-$Q$29)+BB19/(1-$Q$29)</f>
        <v>23383.418411477101</v>
      </c>
      <c r="CB19" s="31">
        <f t="shared" si="23"/>
        <v>10301.363227774835</v>
      </c>
      <c r="CC19" s="31">
        <f t="shared" si="24"/>
        <v>10972.550310821242</v>
      </c>
      <c r="CD19" s="31">
        <f t="shared" si="25"/>
        <v>12588.912916953606</v>
      </c>
      <c r="CE19" s="67">
        <f t="shared" si="26"/>
        <v>13260.100000000011</v>
      </c>
      <c r="CF19" s="17">
        <f>$CE19*(1+$CA19/data!$AE13)</f>
        <v>13841.9004298359</v>
      </c>
      <c r="CG19" s="17">
        <f>$CE19*(1+$CA19/data!$AE13-$BX19)</f>
        <v>11554.35074065713</v>
      </c>
      <c r="CH19" s="44">
        <f t="shared" si="6"/>
        <v>0</v>
      </c>
      <c r="CI19" s="17">
        <f t="shared" si="7"/>
        <v>10301.363227774835</v>
      </c>
      <c r="CJ19" s="19"/>
      <c r="CK19" s="17">
        <f>data!AW13</f>
        <v>587377</v>
      </c>
      <c r="CL19" s="19">
        <f t="shared" si="27"/>
        <v>8.7976295038808064E-2</v>
      </c>
      <c r="CM19" s="19">
        <f t="shared" si="8"/>
        <v>0.15997065923955503</v>
      </c>
      <c r="CN19" s="19">
        <f t="shared" si="28"/>
        <v>1.8183382145041325</v>
      </c>
      <c r="CO19" s="19">
        <f t="shared" si="29"/>
        <v>0.1818338214504133</v>
      </c>
      <c r="CP19" s="19">
        <f t="shared" si="9"/>
        <v>0.49994028193076256</v>
      </c>
      <c r="CQ19" s="19">
        <f t="shared" si="30"/>
        <v>0.62495521144807187</v>
      </c>
      <c r="CR19" s="19">
        <f t="shared" si="10"/>
        <v>0.83746421727994591</v>
      </c>
      <c r="CS19" s="19">
        <f t="shared" si="31"/>
        <v>0.76131655369328233</v>
      </c>
      <c r="CU19" s="19">
        <f>calculator!E19</f>
        <v>0.28911747720991626</v>
      </c>
      <c r="CV19" s="19">
        <f>calculator!Z19</f>
        <v>0.30980653344520126</v>
      </c>
      <c r="CW19" s="17">
        <f t="shared" si="11"/>
        <v>969720</v>
      </c>
      <c r="CX19" s="17">
        <f t="shared" si="32"/>
        <v>689357</v>
      </c>
      <c r="CY19" s="17">
        <f t="shared" si="12"/>
        <v>669294.40838751942</v>
      </c>
      <c r="CZ19" s="24">
        <f t="shared" si="33"/>
        <v>0.65820227349536253</v>
      </c>
      <c r="DA19" s="24">
        <f t="shared" si="34"/>
        <v>0.62867698651191029</v>
      </c>
      <c r="DB19" s="19">
        <f t="shared" si="35"/>
        <v>0.31831302943812367</v>
      </c>
      <c r="DC19" s="19">
        <f t="shared" si="36"/>
        <v>0.34373684588592479</v>
      </c>
      <c r="DD19" s="17">
        <f t="shared" si="37"/>
        <v>960549.18950609898</v>
      </c>
      <c r="DE19" s="51">
        <f>DD19*((1-DC19)/(1-DB19))^$CV$28</f>
        <v>942466.93814192899</v>
      </c>
      <c r="DF19" s="17">
        <f t="shared" si="39"/>
        <v>-18082.251364169992</v>
      </c>
      <c r="DG19" s="17"/>
      <c r="DH19" s="17"/>
      <c r="DI19" s="17">
        <f t="shared" si="41"/>
        <v>942466.93814192899</v>
      </c>
      <c r="DJ19" s="17">
        <f t="shared" si="42"/>
        <v>291982.41499246395</v>
      </c>
      <c r="DK19" s="20">
        <f t="shared" si="43"/>
        <v>-2.8000000000000001E-2</v>
      </c>
      <c r="DL19" s="50">
        <f t="shared" si="44"/>
        <v>11619.41499246395</v>
      </c>
      <c r="DM19" s="20">
        <f t="shared" si="45"/>
        <v>-5.6000000000000001E-2</v>
      </c>
      <c r="DN19" s="20">
        <f t="shared" si="46"/>
        <v>-2.9103340667434391E-2</v>
      </c>
      <c r="DO19" s="20">
        <f>growth!L141</f>
        <v>-0.3411109805927437</v>
      </c>
      <c r="DP19" s="20"/>
      <c r="DQ19" s="20"/>
      <c r="DR19" s="19">
        <v>0.40020987655867873</v>
      </c>
      <c r="DS19" s="19">
        <v>0.39070087459339242</v>
      </c>
      <c r="DT19" s="19">
        <v>0.38539890000603255</v>
      </c>
      <c r="DU19" s="19">
        <v>0.36222616424760745</v>
      </c>
      <c r="DV19" s="19">
        <v>0.3117998501184196</v>
      </c>
      <c r="DW19" s="19">
        <v>0.32967299786512905</v>
      </c>
      <c r="DX19" s="19">
        <v>0.27696252867946081</v>
      </c>
      <c r="DY19" s="19">
        <v>0.28913925986085925</v>
      </c>
      <c r="DZ19" s="19">
        <f t="shared" si="47"/>
        <v>0.30980653344520126</v>
      </c>
      <c r="EA19" s="19">
        <v>0.32907896876679787</v>
      </c>
      <c r="EB19" s="19">
        <v>0.38787691282757386</v>
      </c>
      <c r="EC19" s="19">
        <v>0.40720965734417397</v>
      </c>
      <c r="ED19" s="19">
        <v>0.42170564817672962</v>
      </c>
      <c r="EE19" s="19">
        <v>0.40628196597380528</v>
      </c>
      <c r="EF19" s="19">
        <v>0.29701216038665024</v>
      </c>
      <c r="EG19" s="19">
        <f t="shared" si="48"/>
        <v>0.30980653344520126</v>
      </c>
      <c r="EH19" s="19">
        <v>0.32120592770628464</v>
      </c>
      <c r="EI19" s="19">
        <v>0.38000387176706063</v>
      </c>
      <c r="EJ19" s="19">
        <f t="shared" si="13"/>
        <v>0.30980653344520126</v>
      </c>
      <c r="EK19" s="19">
        <v>0.42170564817672962</v>
      </c>
      <c r="EL19" s="19">
        <v>0.40624387031470144</v>
      </c>
      <c r="EM19" s="19">
        <v>0.28911850869189948</v>
      </c>
      <c r="EN19" s="19">
        <v>0.30980653344520126</v>
      </c>
    </row>
    <row r="20" spans="1:144">
      <c r="A20" t="s">
        <v>111</v>
      </c>
      <c r="B20" s="17">
        <f>data!B14</f>
        <v>195017</v>
      </c>
      <c r="C20" s="17">
        <f>data!O14</f>
        <v>4908061</v>
      </c>
      <c r="D20" s="17">
        <f>data!F14</f>
        <v>1626479</v>
      </c>
      <c r="E20" s="18">
        <f>data!G14+L20</f>
        <v>0.3313893205483795</v>
      </c>
      <c r="F20" s="19">
        <f>data!H14</f>
        <v>2.2328369319438934E-2</v>
      </c>
      <c r="G20" s="19">
        <f>data!K14</f>
        <v>0.22029942274093628</v>
      </c>
      <c r="H20" s="19">
        <f>data!L14</f>
        <v>2.6885770261287689E-2</v>
      </c>
      <c r="I20" s="19">
        <f>data!I14</f>
        <v>4.0117878466844559E-2</v>
      </c>
      <c r="J20" s="19">
        <f>data!M14</f>
        <v>9.9874474108219147E-3</v>
      </c>
      <c r="K20" s="19">
        <f>data!J14</f>
        <v>1.1770432814955711E-2</v>
      </c>
      <c r="L20" s="74">
        <f>AV20*IF(interface!$C$16="yes",1,0)</f>
        <v>0</v>
      </c>
      <c r="M20" s="19">
        <v>0</v>
      </c>
      <c r="N20" s="19">
        <v>0</v>
      </c>
      <c r="O20" s="19">
        <v>0</v>
      </c>
      <c r="P20" s="19">
        <f t="shared" si="14"/>
        <v>5.3167589868306823E-2</v>
      </c>
      <c r="Q20" s="20">
        <f t="shared" si="0"/>
        <v>0</v>
      </c>
      <c r="R20" s="20">
        <f t="shared" si="1"/>
        <v>0</v>
      </c>
      <c r="S20" s="20">
        <f t="shared" si="15"/>
        <v>0</v>
      </c>
      <c r="T20" s="20">
        <f t="shared" si="16"/>
        <v>0</v>
      </c>
      <c r="U20" s="20">
        <f t="shared" si="17"/>
        <v>1.3732740189880134E-2</v>
      </c>
      <c r="V20" s="20">
        <f t="shared" si="18"/>
        <v>4.1315289162987962E-2</v>
      </c>
      <c r="W20" s="21">
        <f t="shared" si="19"/>
        <v>0.22990406155793738</v>
      </c>
      <c r="X20" s="20">
        <f t="shared" si="20"/>
        <v>2.2328369319438934E-2</v>
      </c>
      <c r="Y20" s="20">
        <f>K20+$C$35*0.55*data!N14</f>
        <v>1.1770432814955711E-2</v>
      </c>
      <c r="Z20" s="21">
        <f t="shared" si="21"/>
        <v>0.35916877151204468</v>
      </c>
      <c r="AA20" s="19">
        <f t="shared" si="2"/>
        <v>0.55813128210069274</v>
      </c>
      <c r="AB20" s="19">
        <f>data!Q14/data!$AE14</f>
        <v>0.37021557823570062</v>
      </c>
      <c r="AC20" s="19">
        <f>data!R14/data!$AE14</f>
        <v>7.1653139663606619E-2</v>
      </c>
      <c r="AD20" s="19">
        <f t="shared" si="3"/>
        <v>7.3466747866418123</v>
      </c>
      <c r="AE20" s="17">
        <f>data!S14</f>
        <v>36057928</v>
      </c>
      <c r="AF20" s="17">
        <f>data!T14</f>
        <v>36058512</v>
      </c>
      <c r="AG20" s="17">
        <f>data!U14</f>
        <v>35444796</v>
      </c>
      <c r="AH20" s="17">
        <f>data!V14</f>
        <v>34524372</v>
      </c>
      <c r="AI20" s="17">
        <f>data!W14</f>
        <v>32990474</v>
      </c>
      <c r="AJ20" s="17">
        <f>data!X14</f>
        <v>29961400</v>
      </c>
      <c r="AK20" s="17">
        <f>data!Y14</f>
        <v>21776574</v>
      </c>
      <c r="AL20" s="17">
        <f>data!Z14</f>
        <v>12477620</v>
      </c>
      <c r="AM20" s="17">
        <f>data!AA14</f>
        <v>4604849</v>
      </c>
      <c r="AN20" s="17">
        <f>data!AB14</f>
        <v>199475</v>
      </c>
      <c r="AO20" s="17">
        <f>data!AC14</f>
        <v>0</v>
      </c>
      <c r="AP20" s="17">
        <f>data!AD14</f>
        <v>0</v>
      </c>
      <c r="AQ20" s="17">
        <v>0</v>
      </c>
      <c r="AR20" s="17">
        <v>0</v>
      </c>
      <c r="AS20" s="17">
        <v>0</v>
      </c>
      <c r="AT20" s="17">
        <v>3021.0741887845102</v>
      </c>
      <c r="AU20" s="17">
        <v>6982.4431431580779</v>
      </c>
      <c r="AV20" s="19">
        <v>1.4169119047642321E-3</v>
      </c>
      <c r="AW20" s="17">
        <f>data!AT14</f>
        <v>3991565</v>
      </c>
      <c r="AY20" s="19">
        <f>-data!BA14/data!E14</f>
        <v>-1.996131497158507E-6</v>
      </c>
      <c r="AZ20" s="19">
        <f>-(1.1*data!BB14-data!AY14+0.45*data!AX14)/data!E14</f>
        <v>-2.1402965497310662E-6</v>
      </c>
      <c r="BA20" s="17">
        <f>data!AZ14</f>
        <v>8</v>
      </c>
      <c r="BB20" s="66">
        <f t="shared" si="22"/>
        <v>189482.04865812947</v>
      </c>
      <c r="BC20" s="67">
        <f>data!Q14</f>
        <v>1091233</v>
      </c>
      <c r="BD20" s="67">
        <f>data!R14</f>
        <v>211202</v>
      </c>
      <c r="BE20" s="67">
        <f>data!AF14</f>
        <v>2906028</v>
      </c>
      <c r="BF20" s="67">
        <f>data!AG14</f>
        <v>2868565</v>
      </c>
      <c r="BG20" s="17">
        <f>data!AH14</f>
        <v>2825968</v>
      </c>
      <c r="BH20" s="17">
        <f>data!AI14</f>
        <v>2754005</v>
      </c>
      <c r="BI20" s="17">
        <f>data!AJ14</f>
        <v>2713625</v>
      </c>
      <c r="BJ20" s="17">
        <f>data!AK14</f>
        <v>2619479</v>
      </c>
      <c r="BK20" s="17">
        <f>data!AL14</f>
        <v>2433686</v>
      </c>
      <c r="BL20" s="17">
        <f>data!AM14</f>
        <v>1770944</v>
      </c>
      <c r="BM20" s="17">
        <f>data!AN14</f>
        <v>958290</v>
      </c>
      <c r="BN20" s="17">
        <f>data!AO14</f>
        <v>296976</v>
      </c>
      <c r="BO20" s="17">
        <f>data!AP14</f>
        <v>4760</v>
      </c>
      <c r="BP20" s="17">
        <f>data!AQ14</f>
        <v>0</v>
      </c>
      <c r="BQ20" s="17"/>
      <c r="BR20" s="17"/>
      <c r="BS20" s="24">
        <f>data!AU14</f>
        <v>0.35699999332427979</v>
      </c>
      <c r="BT20" s="24">
        <f>data!AV14</f>
        <v>0.16200000047683716</v>
      </c>
      <c r="BU20" s="44">
        <f t="shared" si="4"/>
        <v>176779.74652034044</v>
      </c>
      <c r="BV20" s="44">
        <f t="shared" si="5"/>
        <v>34214.724100708961</v>
      </c>
      <c r="BW20" s="44">
        <f>data!R14*((data!$AU14-$R$29)/(1-$Q$29)-MIN(0.2,data!$AU14))+BB20*(data!$AU14-$R$29)/(1-$Q$29)</f>
        <v>21853.714222821782</v>
      </c>
      <c r="BX20" s="19">
        <f>(data!$Q14)/data!$AE14</f>
        <v>0.37021557823570062</v>
      </c>
      <c r="BY20" s="19">
        <f>(data!$R14)/data!$AE14</f>
        <v>7.1653139663606619E-2</v>
      </c>
      <c r="BZ20" s="19">
        <f>(data!Q14+data!R14)/data!AE14</f>
        <v>0.44186871789930726</v>
      </c>
      <c r="CA20" s="67">
        <f>data!R14*$Q$29/(1-$Q$29)+BB20/(1-$Q$29)</f>
        <v>244532.55273463769</v>
      </c>
      <c r="CB20" s="31">
        <f t="shared" si="23"/>
        <v>47140.153196809202</v>
      </c>
      <c r="CC20" s="31">
        <f t="shared" si="24"/>
        <v>53192.026813463788</v>
      </c>
      <c r="CD20" s="31">
        <f t="shared" si="25"/>
        <v>78408.816383345489</v>
      </c>
      <c r="CE20" s="67">
        <f t="shared" si="26"/>
        <v>84460.690000000075</v>
      </c>
      <c r="CF20" s="17">
        <f>$CE20*(1+$CA20/data!$AE14)</f>
        <v>91467.631716025266</v>
      </c>
      <c r="CG20" s="17">
        <f>$CE20*(1+$CA20/data!$AE14-$BX20)</f>
        <v>60198.968529488979</v>
      </c>
      <c r="CH20" s="44">
        <f t="shared" si="6"/>
        <v>0</v>
      </c>
      <c r="CI20" s="17">
        <f t="shared" si="7"/>
        <v>47140.153196809202</v>
      </c>
      <c r="CJ20" s="19"/>
      <c r="CK20" s="17">
        <f>data!AW14</f>
        <v>2717712</v>
      </c>
      <c r="CL20" s="19">
        <f t="shared" si="27"/>
        <v>4.0703910051502694E-2</v>
      </c>
      <c r="CM20" s="19">
        <f t="shared" si="8"/>
        <v>8.1111885221009247E-2</v>
      </c>
      <c r="CN20" s="19">
        <f t="shared" si="28"/>
        <v>1.9927295711487742</v>
      </c>
      <c r="CO20" s="19">
        <f t="shared" si="29"/>
        <v>0.19927295711487747</v>
      </c>
      <c r="CP20" s="19">
        <f t="shared" si="9"/>
        <v>0.47762267302886013</v>
      </c>
      <c r="CQ20" s="19">
        <f t="shared" si="30"/>
        <v>0.60821700477164509</v>
      </c>
      <c r="CR20" s="19">
        <f t="shared" si="10"/>
        <v>0.76557749095499772</v>
      </c>
      <c r="CS20" s="19">
        <f t="shared" si="31"/>
        <v>0.68113177825756333</v>
      </c>
      <c r="CU20" s="19">
        <f>calculator!E20</f>
        <v>0.3313893205483795</v>
      </c>
      <c r="CV20" s="19">
        <f>calculator!Z20</f>
        <v>0.35916877151204468</v>
      </c>
      <c r="CW20" s="17">
        <f t="shared" si="11"/>
        <v>4908061</v>
      </c>
      <c r="CX20" s="17">
        <f t="shared" si="32"/>
        <v>3281581.9999999995</v>
      </c>
      <c r="CY20" s="17">
        <f t="shared" si="12"/>
        <v>3145238.7601238228</v>
      </c>
      <c r="CZ20" s="24">
        <f t="shared" si="33"/>
        <v>0.69705982240998909</v>
      </c>
      <c r="DA20" s="24">
        <f t="shared" si="34"/>
        <v>0.66649444662976054</v>
      </c>
      <c r="DB20" s="19">
        <f t="shared" si="35"/>
        <v>0.32236895204732419</v>
      </c>
      <c r="DC20" s="19">
        <f t="shared" si="36"/>
        <v>0.35241428342916459</v>
      </c>
      <c r="DD20" s="17">
        <f t="shared" si="37"/>
        <v>4852727.9278215375</v>
      </c>
      <c r="DE20" s="51">
        <f>DD20*((1-DC20)/(1-DB20))^$CV$28</f>
        <v>4743926.2119481852</v>
      </c>
      <c r="DF20" s="17">
        <f t="shared" si="39"/>
        <v>-108801.71587335225</v>
      </c>
      <c r="DG20" s="17"/>
      <c r="DH20" s="17"/>
      <c r="DI20" s="17">
        <f t="shared" si="41"/>
        <v>4743926.2119481852</v>
      </c>
      <c r="DJ20" s="17">
        <f t="shared" si="42"/>
        <v>1703870.1496892173</v>
      </c>
      <c r="DK20" s="20">
        <f t="shared" si="43"/>
        <v>-3.3000000000000002E-2</v>
      </c>
      <c r="DL20" s="50">
        <f t="shared" si="44"/>
        <v>77391.149689217331</v>
      </c>
      <c r="DM20" s="20">
        <f t="shared" si="45"/>
        <v>-7.3999999999999996E-2</v>
      </c>
      <c r="DN20" s="20">
        <f t="shared" si="46"/>
        <v>-4.1548021617676331E-2</v>
      </c>
      <c r="DO20" s="20">
        <f>growth!L142</f>
        <v>-0.55269769118419199</v>
      </c>
      <c r="DP20" s="20"/>
      <c r="DQ20" s="20"/>
      <c r="DR20" s="19">
        <v>0.50863261326575926</v>
      </c>
      <c r="DS20" s="19">
        <v>0.50881273697122076</v>
      </c>
      <c r="DT20" s="19">
        <v>0.49640369122405198</v>
      </c>
      <c r="DU20" s="19">
        <v>0.42202584346069799</v>
      </c>
      <c r="DV20" s="19">
        <v>0.33706818548587758</v>
      </c>
      <c r="DW20" s="19">
        <v>0.37456824892462903</v>
      </c>
      <c r="DX20" s="19">
        <v>0.30388826888104642</v>
      </c>
      <c r="DY20" s="19">
        <v>0.33153582466586423</v>
      </c>
      <c r="DZ20" s="19">
        <f t="shared" si="47"/>
        <v>0.35916877151204468</v>
      </c>
      <c r="EA20" s="19">
        <v>0.40005791937473822</v>
      </c>
      <c r="EB20" s="19">
        <v>0.49199636601621638</v>
      </c>
      <c r="EC20" s="19">
        <v>0.56883427885586124</v>
      </c>
      <c r="ED20" s="19">
        <v>0.62563576146949673</v>
      </c>
      <c r="EE20" s="19">
        <v>0.57854120988609259</v>
      </c>
      <c r="EF20" s="19">
        <v>0.33295300004358297</v>
      </c>
      <c r="EG20" s="19">
        <f t="shared" si="48"/>
        <v>0.35916877151204468</v>
      </c>
      <c r="EH20" s="19">
        <v>0.398641007469974</v>
      </c>
      <c r="EI20" s="19">
        <v>0.49057945411145215</v>
      </c>
      <c r="EJ20" s="19">
        <f t="shared" si="13"/>
        <v>0.35916877151204468</v>
      </c>
      <c r="EK20" s="19">
        <v>0.62563576146949673</v>
      </c>
      <c r="EL20" s="19">
        <v>0.57781902369325799</v>
      </c>
      <c r="EM20" s="19">
        <v>0.33138932101428509</v>
      </c>
      <c r="EN20" s="19">
        <v>0.35916877151204468</v>
      </c>
    </row>
    <row r="21" spans="1:144">
      <c r="A21" t="s">
        <v>112</v>
      </c>
      <c r="B21" s="17">
        <f>data!B15</f>
        <v>21168</v>
      </c>
      <c r="C21" s="17">
        <f>data!O15</f>
        <v>35780856</v>
      </c>
      <c r="D21" s="17">
        <f>data!F15</f>
        <v>10979089</v>
      </c>
      <c r="E21" s="18">
        <f>data!G15+L21</f>
        <v>0.30684254731077421</v>
      </c>
      <c r="F21" s="19">
        <f>data!H15</f>
        <v>2.1708311513066292E-2</v>
      </c>
      <c r="G21" s="19">
        <f>data!K15</f>
        <v>0.18640179932117462</v>
      </c>
      <c r="H21" s="19">
        <f>data!L15</f>
        <v>3.9240647107362747E-2</v>
      </c>
      <c r="I21" s="19">
        <f>data!I15</f>
        <v>4.4049475342035294E-2</v>
      </c>
      <c r="J21" s="19">
        <f>data!M15</f>
        <v>9.9759213626384735E-3</v>
      </c>
      <c r="K21" s="19">
        <f>data!J15</f>
        <v>5.4663866758346558E-3</v>
      </c>
      <c r="L21" s="74">
        <f>AV21*IF(interface!$C$16="yes",1,0)</f>
        <v>0</v>
      </c>
      <c r="M21" s="19">
        <v>0</v>
      </c>
      <c r="N21" s="19">
        <v>0</v>
      </c>
      <c r="O21" s="19">
        <v>0</v>
      </c>
      <c r="P21" s="19">
        <f t="shared" si="14"/>
        <v>4.2072188518732442E-2</v>
      </c>
      <c r="Q21" s="20">
        <f t="shared" si="0"/>
        <v>0</v>
      </c>
      <c r="R21" s="20">
        <f t="shared" si="1"/>
        <v>0</v>
      </c>
      <c r="S21" s="20">
        <f t="shared" si="15"/>
        <v>0</v>
      </c>
      <c r="T21" s="20">
        <f t="shared" si="16"/>
        <v>0</v>
      </c>
      <c r="U21" s="20">
        <f t="shared" si="17"/>
        <v>1.3716891873627901E-2</v>
      </c>
      <c r="V21" s="20">
        <f t="shared" si="18"/>
        <v>6.0300994408103305E-2</v>
      </c>
      <c r="W21" s="21">
        <f t="shared" si="19"/>
        <v>0.19178371789475068</v>
      </c>
      <c r="X21" s="20">
        <f t="shared" si="20"/>
        <v>2.1708311513066292E-2</v>
      </c>
      <c r="Y21" s="20">
        <f>K21+$C$35*0.55*data!N15</f>
        <v>5.4663866758346558E-3</v>
      </c>
      <c r="Z21" s="21">
        <f t="shared" si="21"/>
        <v>0.33702577770741815</v>
      </c>
      <c r="AA21" s="19">
        <f t="shared" si="2"/>
        <v>0.33034819191782427</v>
      </c>
      <c r="AB21" s="19">
        <f>data!Q15/data!$AE15</f>
        <v>0.5827964810430214</v>
      </c>
      <c r="AC21" s="19">
        <f>data!R15/data!$AE15</f>
        <v>8.6855327039154329E-2</v>
      </c>
      <c r="AD21" s="19">
        <f t="shared" si="3"/>
        <v>8.269972300271407</v>
      </c>
      <c r="AE21" s="17">
        <f>data!S15</f>
        <v>295906688</v>
      </c>
      <c r="AF21" s="17">
        <f>data!T15</f>
        <v>295906688</v>
      </c>
      <c r="AG21" s="17">
        <f>data!U15</f>
        <v>295291328</v>
      </c>
      <c r="AH21" s="17">
        <f>data!V15</f>
        <v>294368352</v>
      </c>
      <c r="AI21" s="17">
        <f>data!W15</f>
        <v>292830016</v>
      </c>
      <c r="AJ21" s="17">
        <f>data!X15</f>
        <v>289753376</v>
      </c>
      <c r="AK21" s="17">
        <f>data!Y15</f>
        <v>280529568</v>
      </c>
      <c r="AL21" s="17">
        <f>data!Z15</f>
        <v>265463488</v>
      </c>
      <c r="AM21" s="17">
        <f>data!AA15</f>
        <v>237000944</v>
      </c>
      <c r="AN21" s="17">
        <f>data!AB15</f>
        <v>168585168</v>
      </c>
      <c r="AO21" s="17">
        <f>data!AC15</f>
        <v>105455392</v>
      </c>
      <c r="AP21" s="17">
        <f>data!AD15</f>
        <v>56003584</v>
      </c>
      <c r="AQ21" s="17">
        <v>0</v>
      </c>
      <c r="AR21" s="17">
        <v>0</v>
      </c>
      <c r="AS21" s="17">
        <v>0</v>
      </c>
      <c r="AT21" s="17">
        <v>3342.2945811916343</v>
      </c>
      <c r="AU21" s="17">
        <v>7725.0593672940704</v>
      </c>
      <c r="AV21" s="19">
        <v>2.1432124114992637E-4</v>
      </c>
      <c r="AW21" s="17">
        <f>data!AT15</f>
        <v>27971860</v>
      </c>
      <c r="AY21" s="19">
        <f>-data!BA15/data!E15</f>
        <v>-2.5517087836833533E-7</v>
      </c>
      <c r="AZ21" s="19">
        <f>-(1.1*data!BB15-data!AY15+0.45*data!AX15)/data!E15</f>
        <v>-3.8275631755250302E-7</v>
      </c>
      <c r="BA21" s="17">
        <f>data!AZ15</f>
        <v>8</v>
      </c>
      <c r="BB21" s="66">
        <f t="shared" si="22"/>
        <v>2023276.0868094687</v>
      </c>
      <c r="BC21" s="67">
        <f>data!Q15</f>
        <v>12103501</v>
      </c>
      <c r="BD21" s="67">
        <f>data!R15</f>
        <v>1803809</v>
      </c>
      <c r="BE21" s="67">
        <f>data!AF15</f>
        <v>19523788</v>
      </c>
      <c r="BF21" s="67">
        <f>data!AG15</f>
        <v>19486236</v>
      </c>
      <c r="BG21" s="17">
        <f>data!AH15</f>
        <v>19443448</v>
      </c>
      <c r="BH21" s="17">
        <f>data!AI15</f>
        <v>19370726</v>
      </c>
      <c r="BI21" s="17">
        <f>data!AJ15</f>
        <v>19329532</v>
      </c>
      <c r="BJ21" s="17">
        <f>data!AK15</f>
        <v>19232702</v>
      </c>
      <c r="BK21" s="17">
        <f>data!AL15</f>
        <v>19039236</v>
      </c>
      <c r="BL21" s="17">
        <f>data!AM15</f>
        <v>18316776</v>
      </c>
      <c r="BM21" s="17">
        <f>data!AN15</f>
        <v>17119736</v>
      </c>
      <c r="BN21" s="17">
        <f>data!AO15</f>
        <v>14773608</v>
      </c>
      <c r="BO21" s="17">
        <f>data!AP15</f>
        <v>8938255</v>
      </c>
      <c r="BP21" s="17">
        <f>data!AQ15</f>
        <v>4334151</v>
      </c>
      <c r="BQ21" s="17"/>
      <c r="BR21" s="17"/>
      <c r="BS21" s="24">
        <f>data!AU15</f>
        <v>0.36000001430511475</v>
      </c>
      <c r="BT21" s="24">
        <f>data!AV15</f>
        <v>0.16500000655651093</v>
      </c>
      <c r="BU21" s="44">
        <f t="shared" si="4"/>
        <v>1997077.7443567365</v>
      </c>
      <c r="BV21" s="44">
        <f t="shared" si="5"/>
        <v>297628.49682669342</v>
      </c>
      <c r="BW21" s="44">
        <f>data!R15*((data!$AU15-$R$29)/(1-$Q$29)-MIN(0.2,data!$AU15))+BB21*(data!$AU15-$R$29)/(1-$Q$29)</f>
        <v>264484.12845104071</v>
      </c>
      <c r="BX21" s="19">
        <f>(data!$Q15)/data!$AE15</f>
        <v>0.5827964810430214</v>
      </c>
      <c r="BY21" s="19">
        <f>(data!$R15)/data!$AE15</f>
        <v>8.6855327039154329E-2</v>
      </c>
      <c r="BZ21" s="19">
        <f>(data!Q15+data!R15)/data!AE15</f>
        <v>0.66965180808217573</v>
      </c>
      <c r="CA21" s="67">
        <f>data!R15*$Q$29/(1-$Q$29)+BB21/(1-$Q$29)</f>
        <v>2549084.2987363348</v>
      </c>
      <c r="CB21" s="31">
        <f t="shared" si="23"/>
        <v>192569.65348485083</v>
      </c>
      <c r="CC21" s="31">
        <f t="shared" si="24"/>
        <v>243200.17195126927</v>
      </c>
      <c r="CD21" s="31">
        <f t="shared" si="25"/>
        <v>532298.82153358206</v>
      </c>
      <c r="CE21" s="67">
        <f t="shared" si="26"/>
        <v>582929.34000000055</v>
      </c>
      <c r="CF21" s="17">
        <f>$CE21*(1+$CA21/data!$AE15)</f>
        <v>654478.74443230312</v>
      </c>
      <c r="CG21" s="17">
        <f>$CE21*(1+$CA21/data!$AE15-$BX21)</f>
        <v>314749.57638357178</v>
      </c>
      <c r="CH21" s="44">
        <f t="shared" si="6"/>
        <v>0</v>
      </c>
      <c r="CI21" s="17">
        <f t="shared" si="7"/>
        <v>192569.65348485083</v>
      </c>
      <c r="CJ21" s="19"/>
      <c r="CK21" s="17">
        <f>data!AW15</f>
        <v>19556542</v>
      </c>
      <c r="CL21" s="19">
        <f t="shared" si="27"/>
        <v>3.1793044542346313E-2</v>
      </c>
      <c r="CM21" s="19">
        <f t="shared" si="8"/>
        <v>7.2251333151709951E-2</v>
      </c>
      <c r="CN21" s="19">
        <f t="shared" si="28"/>
        <v>2.2725515656569404</v>
      </c>
      <c r="CO21" s="19">
        <f t="shared" si="29"/>
        <v>0.22725515656569409</v>
      </c>
      <c r="CP21" s="19">
        <f t="shared" si="9"/>
        <v>0.46435911299564786</v>
      </c>
      <c r="CQ21" s="19">
        <f t="shared" si="30"/>
        <v>0.59826933474673583</v>
      </c>
      <c r="CR21" s="19">
        <f t="shared" si="10"/>
        <v>0.75567841041096817</v>
      </c>
      <c r="CS21" s="19">
        <f t="shared" si="31"/>
        <v>0.64882954993300979</v>
      </c>
      <c r="CU21" s="19">
        <f>calculator!E21</f>
        <v>0.30684254731077421</v>
      </c>
      <c r="CV21" s="19">
        <f>calculator!Z21</f>
        <v>0.33702577770741815</v>
      </c>
      <c r="CW21" s="17">
        <f t="shared" si="11"/>
        <v>35780856</v>
      </c>
      <c r="CX21" s="17">
        <f t="shared" si="32"/>
        <v>24801767</v>
      </c>
      <c r="CY21" s="17">
        <f t="shared" si="12"/>
        <v>23721785.179562859</v>
      </c>
      <c r="CZ21" s="24">
        <f t="shared" si="33"/>
        <v>0.77608365072831209</v>
      </c>
      <c r="DA21" s="24">
        <f t="shared" si="34"/>
        <v>0.74184416461066116</v>
      </c>
      <c r="DB21" s="19">
        <f t="shared" si="35"/>
        <v>0.26342826343084935</v>
      </c>
      <c r="DC21" s="19">
        <f t="shared" si="36"/>
        <v>0.29583069437978915</v>
      </c>
      <c r="DD21" s="17">
        <f t="shared" si="37"/>
        <v>35380684.93865411</v>
      </c>
      <c r="DE21" s="51">
        <f>DD21*((1-DC21)/(1-DB21))^$CV$28</f>
        <v>34593719.233599283</v>
      </c>
      <c r="DF21" s="17">
        <f t="shared" si="39"/>
        <v>-786965.70505482703</v>
      </c>
      <c r="DG21" s="17"/>
      <c r="DH21" s="17"/>
      <c r="DI21" s="17">
        <f t="shared" si="41"/>
        <v>34593719.233599283</v>
      </c>
      <c r="DJ21" s="17">
        <f t="shared" si="42"/>
        <v>11658975.128495868</v>
      </c>
      <c r="DK21" s="20">
        <f t="shared" si="43"/>
        <v>-3.3000000000000002E-2</v>
      </c>
      <c r="DL21" s="50">
        <f t="shared" si="44"/>
        <v>679886.1284958683</v>
      </c>
      <c r="DM21" s="20">
        <f t="shared" si="45"/>
        <v>-7.4999999999999997E-2</v>
      </c>
      <c r="DN21" s="20">
        <f t="shared" si="46"/>
        <v>-4.3544551500590258E-2</v>
      </c>
      <c r="DO21" s="20">
        <f>growth!L143</f>
        <v>-0.72416393091376752</v>
      </c>
      <c r="DP21" s="20"/>
      <c r="DQ21" s="20"/>
      <c r="DR21" s="19">
        <v>0.6793192598783484</v>
      </c>
      <c r="DS21" s="19">
        <v>0.55004366506730806</v>
      </c>
      <c r="DT21" s="19">
        <v>0.5420371938572992</v>
      </c>
      <c r="DU21" s="19">
        <v>0.45910668055915838</v>
      </c>
      <c r="DV21" s="19">
        <v>0.38550736726518686</v>
      </c>
      <c r="DW21" s="19">
        <v>0.37963662539094833</v>
      </c>
      <c r="DX21" s="19">
        <v>0.29593981246133383</v>
      </c>
      <c r="DY21" s="19">
        <v>0.30363001988579297</v>
      </c>
      <c r="DZ21" s="19">
        <f t="shared" si="47"/>
        <v>0.33702577770741815</v>
      </c>
      <c r="EA21" s="19">
        <v>0.39899567612385234</v>
      </c>
      <c r="EB21" s="19">
        <v>0.49490873797470913</v>
      </c>
      <c r="EC21" s="19">
        <v>0.71407218502891545</v>
      </c>
      <c r="ED21" s="19">
        <v>0.80301148047250304</v>
      </c>
      <c r="EE21" s="19">
        <v>0.70559722168548378</v>
      </c>
      <c r="EF21" s="19">
        <v>0.30384034400842552</v>
      </c>
      <c r="EG21" s="19">
        <f t="shared" si="48"/>
        <v>0.33702577770741815</v>
      </c>
      <c r="EH21" s="19">
        <v>0.39878135488270239</v>
      </c>
      <c r="EI21" s="19">
        <v>0.49469441673355918</v>
      </c>
      <c r="EJ21" s="19">
        <f t="shared" si="13"/>
        <v>0.33702577770741815</v>
      </c>
      <c r="EK21" s="19">
        <v>0.80301148047250304</v>
      </c>
      <c r="EL21" s="19">
        <v>0.71142798179708855</v>
      </c>
      <c r="EM21" s="19">
        <v>0.30684254132211208</v>
      </c>
      <c r="EN21" s="19">
        <v>0.33702577770741815</v>
      </c>
    </row>
    <row r="22" spans="1:144">
      <c r="A22" t="s">
        <v>113</v>
      </c>
      <c r="B22" s="17">
        <f>data!B16</f>
        <v>515</v>
      </c>
      <c r="C22" s="17">
        <f>data!O16</f>
        <v>456562560</v>
      </c>
      <c r="D22" s="17">
        <f>data!F16</f>
        <v>105198992</v>
      </c>
      <c r="E22" s="18">
        <f>data!G16+L22</f>
        <v>0.23041528416171489</v>
      </c>
      <c r="F22" s="19">
        <f>data!H16</f>
        <v>2.263387106359005E-2</v>
      </c>
      <c r="G22" s="19">
        <f>data!K16</f>
        <v>9.2288702726364136E-2</v>
      </c>
      <c r="H22" s="19">
        <f>data!L16</f>
        <v>5.0778213888406754E-2</v>
      </c>
      <c r="I22" s="19">
        <f>data!I16</f>
        <v>5.0269391387701035E-2</v>
      </c>
      <c r="J22" s="19">
        <f>data!M16</f>
        <v>1.1135729029774666E-2</v>
      </c>
      <c r="K22" s="19">
        <f>data!J16</f>
        <v>3.3093821257352829E-3</v>
      </c>
      <c r="L22" s="74">
        <f>AV22*IF(interface!$C$16="yes",1,0)</f>
        <v>0</v>
      </c>
      <c r="M22" s="19">
        <v>0</v>
      </c>
      <c r="N22" s="19">
        <v>0</v>
      </c>
      <c r="O22" s="19">
        <v>0</v>
      </c>
      <c r="P22" s="19">
        <f t="shared" si="14"/>
        <v>1.3060869030668916E-2</v>
      </c>
      <c r="Q22" s="20">
        <f t="shared" si="0"/>
        <v>0</v>
      </c>
      <c r="R22" s="20">
        <f t="shared" si="1"/>
        <v>0</v>
      </c>
      <c r="S22" s="20">
        <f t="shared" si="15"/>
        <v>0</v>
      </c>
      <c r="T22" s="20">
        <f t="shared" si="16"/>
        <v>0</v>
      </c>
      <c r="U22" s="20">
        <f t="shared" si="17"/>
        <v>1.5311627415940166E-2</v>
      </c>
      <c r="V22" s="20">
        <f t="shared" si="18"/>
        <v>7.803074152576267E-2</v>
      </c>
      <c r="W22" s="21">
        <f t="shared" si="19"/>
        <v>9.4781867571797962E-2</v>
      </c>
      <c r="X22" s="20">
        <f t="shared" si="20"/>
        <v>2.263387106359005E-2</v>
      </c>
      <c r="Y22" s="20">
        <f>K22+$C$35*0.55*data!N16</f>
        <v>3.3093821257352829E-3</v>
      </c>
      <c r="Z22" s="21">
        <f t="shared" si="21"/>
        <v>0.26433688109052716</v>
      </c>
      <c r="AA22" s="19">
        <f t="shared" si="2"/>
        <v>0.24191634448152988</v>
      </c>
      <c r="AB22" s="19">
        <f>data!Q16/data!$AE16</f>
        <v>0.62025571419823977</v>
      </c>
      <c r="AC22" s="19">
        <f>data!R16/data!$AE16</f>
        <v>0.13782794132023035</v>
      </c>
      <c r="AD22" s="19">
        <f t="shared" si="3"/>
        <v>9.352497340123552</v>
      </c>
      <c r="AE22" s="17">
        <f>data!S16</f>
        <v>4270000128</v>
      </c>
      <c r="AF22" s="17">
        <f>data!T16</f>
        <v>4270000128</v>
      </c>
      <c r="AG22" s="17">
        <f>data!U16</f>
        <v>4270000128</v>
      </c>
      <c r="AH22" s="17">
        <f>data!V16</f>
        <v>4270000128</v>
      </c>
      <c r="AI22" s="17">
        <f>data!W16</f>
        <v>4270000128</v>
      </c>
      <c r="AJ22" s="17">
        <f>data!X16</f>
        <v>4270000128</v>
      </c>
      <c r="AK22" s="17">
        <f>data!Y16</f>
        <v>4260000000</v>
      </c>
      <c r="AL22" s="17">
        <f>data!Z16</f>
        <v>4249999872</v>
      </c>
      <c r="AM22" s="17">
        <f>data!AA16</f>
        <v>4220000000</v>
      </c>
      <c r="AN22" s="17">
        <f>data!AB16</f>
        <v>4150000128</v>
      </c>
      <c r="AO22" s="17">
        <f>data!AC16</f>
        <v>4020000000</v>
      </c>
      <c r="AP22" s="17">
        <f>data!AD16</f>
        <v>3769999872</v>
      </c>
      <c r="AQ22" s="17">
        <f>$AP22*0.9</f>
        <v>3392999884.8000002</v>
      </c>
      <c r="AR22" s="17">
        <f>$AP22*0.6</f>
        <v>2261999923.1999998</v>
      </c>
      <c r="AS22" s="17">
        <f>$AP22*0.45</f>
        <v>1696499942.4000001</v>
      </c>
      <c r="AT22" s="17">
        <v>4000</v>
      </c>
      <c r="AU22" s="17">
        <v>9244.949929709579</v>
      </c>
      <c r="AV22" s="19">
        <v>2.0249032092578024E-5</v>
      </c>
      <c r="AW22" s="17">
        <f>data!AT16</f>
        <v>368920864</v>
      </c>
      <c r="AX22" s="19"/>
      <c r="AY22" s="19">
        <f>-data!BA16/data!E16</f>
        <v>0</v>
      </c>
      <c r="AZ22" s="19">
        <f>-(1.1*data!BB16-data!AY16+0.45*data!AX16)/data!E16</f>
        <v>0</v>
      </c>
      <c r="BA22" s="17">
        <f>data!AZ16</f>
        <v>0</v>
      </c>
      <c r="BB22" s="66">
        <f t="shared" si="22"/>
        <v>19711763.249501403</v>
      </c>
      <c r="BC22" s="67">
        <f>data!Q16</f>
        <v>110858016</v>
      </c>
      <c r="BD22" s="67">
        <f>data!R16</f>
        <v>24633924</v>
      </c>
      <c r="BE22" s="67">
        <f>data!AF16</f>
        <v>156938560</v>
      </c>
      <c r="BF22" s="67">
        <f>data!AG16</f>
        <v>156900048</v>
      </c>
      <c r="BG22" s="17">
        <f>data!AH16</f>
        <v>156856048</v>
      </c>
      <c r="BH22" s="17">
        <f>data!AI16</f>
        <v>156781056</v>
      </c>
      <c r="BI22" s="17">
        <f>data!AJ16</f>
        <v>156738560</v>
      </c>
      <c r="BJ22" s="17">
        <f>data!AK16</f>
        <v>156638560</v>
      </c>
      <c r="BK22" s="17">
        <f>data!AL16</f>
        <v>156438560</v>
      </c>
      <c r="BL22" s="17">
        <f>data!AM16</f>
        <v>155688560</v>
      </c>
      <c r="BM22" s="17">
        <f>data!AN16</f>
        <v>154438560</v>
      </c>
      <c r="BN22" s="17">
        <f>data!AO16</f>
        <v>151938560</v>
      </c>
      <c r="BO22" s="17">
        <f>data!AP16</f>
        <v>144438560</v>
      </c>
      <c r="BP22" s="17">
        <f>data!AQ16</f>
        <v>131938552</v>
      </c>
      <c r="BQ22" s="17"/>
      <c r="BR22" s="17"/>
      <c r="BS22" s="24">
        <f>data!AU16</f>
        <v>0.37000000476837158</v>
      </c>
      <c r="BT22" s="24">
        <f>data!AV16</f>
        <v>0.17000000178813934</v>
      </c>
      <c r="BU22" s="44">
        <f t="shared" si="4"/>
        <v>18845862.91822958</v>
      </c>
      <c r="BV22" s="44">
        <f t="shared" si="5"/>
        <v>4187767.1240488887</v>
      </c>
      <c r="BW22" s="44">
        <f>data!R16*((data!$AU16-$R$29)/(1-$Q$29)-MIN(0.2,data!$AU16))+BB22*(data!$AU16-$R$29)/(1-$Q$29)</f>
        <v>2822527.8836914659</v>
      </c>
      <c r="BX22" s="19">
        <f>(data!$Q16)/data!$AE16</f>
        <v>0.62025571419823977</v>
      </c>
      <c r="BY22" s="19">
        <f>(data!$R16)/data!$AE16</f>
        <v>0.13782794132023035</v>
      </c>
      <c r="BZ22" s="19">
        <f>(data!Q16+data!R16)/data!AE16</f>
        <v>0.75808365551847012</v>
      </c>
      <c r="CA22" s="67">
        <f>data!R16*$Q$29/(1-$Q$29)+BB22/(1-$Q$29)</f>
        <v>25804475.06291116</v>
      </c>
      <c r="CB22" s="31">
        <f t="shared" si="23"/>
        <v>1138285.7243332739</v>
      </c>
      <c r="CC22" s="31">
        <f t="shared" si="24"/>
        <v>1786805.6842198232</v>
      </c>
      <c r="CD22" s="31">
        <f t="shared" si="25"/>
        <v>4056766.6001134561</v>
      </c>
      <c r="CE22" s="67">
        <f t="shared" si="26"/>
        <v>4705286.5600000052</v>
      </c>
      <c r="CF22" s="17">
        <f>$CE22*(1+$CA22/data!$AE16)</f>
        <v>5384622.7929401007</v>
      </c>
      <c r="CG22" s="17">
        <f>$CE22*(1+$CA22/data!$AE16-$BX22)</f>
        <v>2466141.9171599192</v>
      </c>
      <c r="CH22" s="44">
        <f t="shared" si="6"/>
        <v>0</v>
      </c>
      <c r="CI22" s="17">
        <f t="shared" si="7"/>
        <v>1138285.7243332739</v>
      </c>
      <c r="CJ22" s="19"/>
      <c r="CK22" s="17">
        <f>data!AW16</f>
        <v>268728768</v>
      </c>
      <c r="CL22" s="19">
        <f t="shared" si="27"/>
        <v>1.062873591998463E-2</v>
      </c>
      <c r="CM22" s="19">
        <f t="shared" si="8"/>
        <v>2.5365672101693826E-2</v>
      </c>
      <c r="CN22" s="19">
        <f t="shared" si="28"/>
        <v>2.3865182362843487</v>
      </c>
      <c r="CO22" s="19">
        <f t="shared" si="29"/>
        <v>0.2386518236284349</v>
      </c>
      <c r="CP22" s="19">
        <f t="shared" si="9"/>
        <v>0.48415761329113005</v>
      </c>
      <c r="CQ22" s="19">
        <f t="shared" si="30"/>
        <v>0.61311820996834754</v>
      </c>
      <c r="CR22" s="19">
        <f t="shared" si="10"/>
        <v>0.81378474089486197</v>
      </c>
      <c r="CS22" s="19">
        <f t="shared" si="31"/>
        <v>0.68841503159923301</v>
      </c>
      <c r="CU22" s="19">
        <f>calculator!E22</f>
        <v>0.23041528416171489</v>
      </c>
      <c r="CV22" s="19">
        <f>calculator!Z22</f>
        <v>0.26433688109052716</v>
      </c>
      <c r="CW22" s="17">
        <f t="shared" si="11"/>
        <v>456562560</v>
      </c>
      <c r="CX22" s="17">
        <f t="shared" si="32"/>
        <v>351363568</v>
      </c>
      <c r="CY22" s="17">
        <f t="shared" si="12"/>
        <v>335876236.86689335</v>
      </c>
      <c r="CZ22" s="24">
        <f t="shared" si="33"/>
        <v>0.76958471583828514</v>
      </c>
      <c r="DA22" s="24">
        <f t="shared" si="34"/>
        <v>0.73566311890947289</v>
      </c>
      <c r="DB22" s="19">
        <f t="shared" si="35"/>
        <v>0.22716581671670144</v>
      </c>
      <c r="DC22" s="19">
        <f t="shared" si="36"/>
        <v>0.26124635823993292</v>
      </c>
      <c r="DD22" s="17">
        <f t="shared" si="37"/>
        <v>451443726.89967573</v>
      </c>
      <c r="DE22" s="51">
        <f>DD22*((1-DC22)/(1-DB22))^$CV$28</f>
        <v>441377589.40131319</v>
      </c>
      <c r="DF22" s="17">
        <f t="shared" si="39"/>
        <v>-10066137.498362541</v>
      </c>
      <c r="DG22" s="17"/>
      <c r="DH22" s="17"/>
      <c r="DI22" s="17">
        <f t="shared" si="41"/>
        <v>441377589.40131319</v>
      </c>
      <c r="DJ22" s="17">
        <f t="shared" si="42"/>
        <v>116672375.36559844</v>
      </c>
      <c r="DK22" s="20">
        <f t="shared" si="43"/>
        <v>-3.3000000000000002E-2</v>
      </c>
      <c r="DL22" s="50">
        <f t="shared" si="44"/>
        <v>11473383.36559844</v>
      </c>
      <c r="DM22" s="20">
        <f t="shared" si="45"/>
        <v>-7.5999999999999998E-2</v>
      </c>
      <c r="DN22" s="20">
        <f t="shared" si="46"/>
        <v>-4.4077794465892578E-2</v>
      </c>
      <c r="DO22" s="20">
        <f>growth!L144</f>
        <v>-0.85426736510192247</v>
      </c>
      <c r="DP22" s="20"/>
      <c r="DQ22" s="20"/>
      <c r="DR22" s="19">
        <v>0.70187114950313734</v>
      </c>
      <c r="DS22" s="19">
        <v>0.5627803320070065</v>
      </c>
      <c r="DT22" s="19">
        <v>0.52672826622175639</v>
      </c>
      <c r="DU22" s="19">
        <v>0.47174454203871391</v>
      </c>
      <c r="DV22" s="19">
        <v>0.36014486576517701</v>
      </c>
      <c r="DW22" s="19">
        <v>0.33140216747911833</v>
      </c>
      <c r="DX22" s="19">
        <v>0.27669896211592254</v>
      </c>
      <c r="DY22" s="19">
        <v>0.23041528416171489</v>
      </c>
      <c r="DZ22" s="19">
        <f t="shared" si="47"/>
        <v>0.26433688109052716</v>
      </c>
      <c r="EA22" s="19">
        <v>0.30624699446548037</v>
      </c>
      <c r="EB22" s="19">
        <v>0.38747737555878042</v>
      </c>
      <c r="EC22" s="19">
        <v>0.86443151027765175</v>
      </c>
      <c r="ED22" s="19">
        <v>0.98246416566330041</v>
      </c>
      <c r="EE22" s="19">
        <v>0.71882593139736595</v>
      </c>
      <c r="EF22" s="19">
        <v>0.2304355392536645</v>
      </c>
      <c r="EG22" s="19">
        <f t="shared" si="48"/>
        <v>0.26433688109052716</v>
      </c>
      <c r="EH22" s="19">
        <v>0.30622674543338779</v>
      </c>
      <c r="EI22" s="19">
        <v>0.38745712652668785</v>
      </c>
      <c r="EJ22" s="19">
        <f t="shared" si="13"/>
        <v>0.26433688109052716</v>
      </c>
      <c r="EK22" s="19">
        <v>0.98246416566330041</v>
      </c>
      <c r="EL22" s="19">
        <v>0.71885675746621502</v>
      </c>
      <c r="EM22" s="19">
        <v>0.23041529022157192</v>
      </c>
      <c r="EN22" s="19">
        <v>0.26433688109052716</v>
      </c>
    </row>
    <row r="23" spans="1:144">
      <c r="B23" s="17"/>
      <c r="E23" s="4"/>
      <c r="L23" s="72"/>
      <c r="Q23" s="3"/>
      <c r="R23" s="3"/>
      <c r="S23" s="3"/>
      <c r="T23" s="3"/>
      <c r="U23" s="3"/>
      <c r="V23" s="3"/>
      <c r="W23" s="5"/>
      <c r="X23" s="3"/>
      <c r="Y23" s="3"/>
      <c r="Z23" s="5"/>
      <c r="BB23" s="30"/>
      <c r="BC23" s="30"/>
      <c r="BD23" s="30"/>
      <c r="BE23" s="30"/>
      <c r="BF23" s="30"/>
      <c r="BU23" s="45"/>
      <c r="BV23" s="45"/>
      <c r="BW23" s="45"/>
      <c r="CA23" s="30"/>
      <c r="CE23" s="30"/>
      <c r="CH23" s="45"/>
      <c r="DK23" s="20"/>
      <c r="DL23" s="19"/>
      <c r="DR23" s="19"/>
      <c r="DS23" s="19"/>
      <c r="DT23" s="19"/>
      <c r="DU23" s="19"/>
      <c r="DV23" s="19"/>
      <c r="DW23" s="19"/>
      <c r="DX23" s="19"/>
      <c r="DY23" s="19"/>
      <c r="EB23" s="19"/>
      <c r="EC23" s="19"/>
      <c r="ED23" s="19"/>
      <c r="EE23" s="19"/>
      <c r="EF23" s="19"/>
    </row>
    <row r="24" spans="1:144">
      <c r="A24" t="s">
        <v>114</v>
      </c>
      <c r="B24" s="17">
        <f>SUM(B8:B22)</f>
        <v>216692977</v>
      </c>
      <c r="C24" s="17">
        <f>SUMPRODUCT(C8:C22,$B8:$B22)/SUM($B8:$B22)</f>
        <v>83078.876170098491</v>
      </c>
      <c r="D24" s="17">
        <f>SUMPRODUCT(D8:D22,$B8:$B22)/SUM($B8:$B22)</f>
        <v>23023.233679386849</v>
      </c>
      <c r="E24" s="18">
        <f>SUMPRODUCT(E8:E22,$B8:$B22,$C8:$C22)/SUMPRODUCT($B8:$B22,$C8:$C22)</f>
        <v>0.27712500145341767</v>
      </c>
      <c r="F24" s="19">
        <f t="shared" ref="F24:AD24" si="49">SUMPRODUCT(F8:F22,$B8:$B22,$C8:$C22)/SUMPRODUCT($B8:$B22,$C8:$C22)</f>
        <v>4.6748972735826871E-2</v>
      </c>
      <c r="G24" s="19">
        <f t="shared" si="49"/>
        <v>0.11345212281113196</v>
      </c>
      <c r="H24" s="19">
        <f t="shared" si="49"/>
        <v>1.2553084769092419E-2</v>
      </c>
      <c r="I24" s="19">
        <f t="shared" si="49"/>
        <v>2.7730467186699786E-2</v>
      </c>
      <c r="J24" s="19">
        <f t="shared" si="49"/>
        <v>1.2461981886567504E-3</v>
      </c>
      <c r="K24" s="19">
        <f t="shared" si="49"/>
        <v>7.5397754383023638E-2</v>
      </c>
      <c r="L24" s="74">
        <f t="shared" si="49"/>
        <v>0</v>
      </c>
      <c r="M24" s="19">
        <f t="shared" si="49"/>
        <v>0</v>
      </c>
      <c r="N24" s="19">
        <f t="shared" si="49"/>
        <v>0</v>
      </c>
      <c r="O24" s="19">
        <f t="shared" ref="O24" si="50">SUMPRODUCT(O8:O22,$B8:$B22,$C8:$C22)/SUMPRODUCT($B8:$B22,$C8:$C22)</f>
        <v>0</v>
      </c>
      <c r="P24" s="19">
        <f>SUM(P8:P22)</f>
        <v>1</v>
      </c>
      <c r="Q24" s="29">
        <f t="shared" si="49"/>
        <v>0</v>
      </c>
      <c r="R24" s="29">
        <f t="shared" si="49"/>
        <v>0</v>
      </c>
      <c r="S24" s="64">
        <f t="shared" si="49"/>
        <v>0</v>
      </c>
      <c r="T24" s="20">
        <f t="shared" si="49"/>
        <v>0</v>
      </c>
      <c r="U24" s="20">
        <f t="shared" si="49"/>
        <v>1.713522509403032E-3</v>
      </c>
      <c r="V24" s="20">
        <f t="shared" si="49"/>
        <v>1.929029081488973E-2</v>
      </c>
      <c r="W24" s="21">
        <f t="shared" si="49"/>
        <v>0.12186157495288534</v>
      </c>
      <c r="X24" s="20">
        <f t="shared" si="49"/>
        <v>4.6748972735826871E-2</v>
      </c>
      <c r="Y24" s="20">
        <f t="shared" si="49"/>
        <v>7.5397754383023638E-2</v>
      </c>
      <c r="Z24" s="21">
        <f t="shared" si="49"/>
        <v>0.29274258258272839</v>
      </c>
      <c r="AA24" s="19"/>
      <c r="AB24" s="19"/>
      <c r="AC24" s="19"/>
      <c r="AD24" s="19">
        <f t="shared" si="49"/>
        <v>4.8156320234414878</v>
      </c>
      <c r="AE24" s="17">
        <f t="shared" ref="AE24:AU24" si="51">SUMPRODUCT(AE8:AE22,$B8:$B22)/SUM($B8:$B22)</f>
        <v>400077.29655625619</v>
      </c>
      <c r="AF24" s="17">
        <f t="shared" si="51"/>
        <v>403511.28146666702</v>
      </c>
      <c r="AG24" s="17">
        <f t="shared" si="51"/>
        <v>215660.10778521909</v>
      </c>
      <c r="AH24" s="17">
        <f t="shared" si="51"/>
        <v>152607.39942654903</v>
      </c>
      <c r="AI24" s="17">
        <f t="shared" si="51"/>
        <v>117019.65233932339</v>
      </c>
      <c r="AJ24" s="17">
        <f t="shared" si="51"/>
        <v>88968.824468575185</v>
      </c>
      <c r="AK24" s="17">
        <f t="shared" si="51"/>
        <v>61769.467111192993</v>
      </c>
      <c r="AL24" s="17">
        <f t="shared" si="51"/>
        <v>47461.061506907994</v>
      </c>
      <c r="AM24" s="17">
        <f t="shared" si="51"/>
        <v>37325.435886300089</v>
      </c>
      <c r="AN24" s="17">
        <f t="shared" si="51"/>
        <v>26511.066476413769</v>
      </c>
      <c r="AO24" s="17">
        <f t="shared" si="51"/>
        <v>19855.649211261702</v>
      </c>
      <c r="AP24" s="17">
        <f t="shared" si="51"/>
        <v>14430.711338614357</v>
      </c>
      <c r="AQ24" s="17">
        <f t="shared" si="51"/>
        <v>8063.9205057024064</v>
      </c>
      <c r="AR24" s="17">
        <f t="shared" si="51"/>
        <v>5375.9470038016043</v>
      </c>
      <c r="AS24" s="17">
        <f t="shared" si="51"/>
        <v>4031.9602528512032</v>
      </c>
      <c r="AT24" s="17">
        <f t="shared" si="51"/>
        <v>2488.7605609132629</v>
      </c>
      <c r="AU24" s="17">
        <f t="shared" si="51"/>
        <v>5752.1167358556468</v>
      </c>
      <c r="AV24" s="61">
        <f>SUMPRODUCT(AV8:AV22,$B8:$B22,$C8:$C22)/SUMPRODUCT($B8:$B22,$C8:$C22)</f>
        <v>6.9235998836067902E-2</v>
      </c>
      <c r="AW24" s="17">
        <f>SUMPRODUCT(AW8:AW22,$B8:$B22)/SUM($B8:$B22)</f>
        <v>75338.027844857192</v>
      </c>
      <c r="AY24" s="116">
        <f>SUMPRODUCT(AY8:AY22,$B8:$B22,$C8:$C22)/SUMPRODUCT($B8:$B22,$C8:$C22)</f>
        <v>-5.0907777106678166E-3</v>
      </c>
      <c r="AZ24" s="116">
        <f>SUMPRODUCT(AZ8:AZ22,$B8:$B22,$C8:$C22)/SUMPRODUCT($B8:$B22,$C8:$C22)</f>
        <v>-4.4077370882717364E-3</v>
      </c>
      <c r="BA24" s="17">
        <f>SUMPRODUCT(BA8:BA22,$B8:$B22)/SUM($B8:$B22)</f>
        <v>128.41174498700988</v>
      </c>
      <c r="BB24" s="66">
        <f>BB25*1000000000/B24</f>
        <v>768.82971615642168</v>
      </c>
      <c r="BC24" s="67">
        <f t="shared" ref="BC24:BI24" si="52">SUMPRODUCT(BC8:BC22,$B8:$B22)/SUM($B8:$B22)</f>
        <v>3972.9973673258455</v>
      </c>
      <c r="BD24" s="67">
        <f t="shared" si="52"/>
        <v>1311.6759748378925</v>
      </c>
      <c r="BE24" s="67">
        <f t="shared" si="52"/>
        <v>41481.075217786129</v>
      </c>
      <c r="BF24" s="67">
        <f t="shared" si="52"/>
        <v>21244.100420665687</v>
      </c>
      <c r="BG24" s="17">
        <f t="shared" si="52"/>
        <v>13351.034539988807</v>
      </c>
      <c r="BH24" s="17">
        <f t="shared" si="52"/>
        <v>9547.572413784319</v>
      </c>
      <c r="BI24" s="17">
        <f t="shared" si="52"/>
        <v>8569.0897278964421</v>
      </c>
      <c r="BJ24" s="17">
        <f t="shared" ref="BJ24:CI24" si="53">SUMPRODUCT(BJ8:BJ22,$B8:$B22)/SUM($B8:$B22)</f>
        <v>7188.2091343089533</v>
      </c>
      <c r="BK24" s="17">
        <f t="shared" si="53"/>
        <v>5808.096351313684</v>
      </c>
      <c r="BL24" s="17">
        <f t="shared" si="53"/>
        <v>3962.7810517966163</v>
      </c>
      <c r="BM24" s="17">
        <f t="shared" si="53"/>
        <v>2913.096353694933</v>
      </c>
      <c r="BN24" s="17">
        <f t="shared" si="53"/>
        <v>2072.1351889867665</v>
      </c>
      <c r="BO24" s="17">
        <f t="shared" si="53"/>
        <v>1220.8092483680261</v>
      </c>
      <c r="BP24" s="17">
        <f t="shared" si="53"/>
        <v>736.95818322713797</v>
      </c>
      <c r="BQ24" s="17"/>
      <c r="BR24" s="17"/>
      <c r="BS24" s="17"/>
      <c r="BT24" s="17"/>
      <c r="BU24" s="44">
        <f t="shared" si="53"/>
        <v>559.40831630417324</v>
      </c>
      <c r="BV24" s="44">
        <f t="shared" si="53"/>
        <v>130.11927109423979</v>
      </c>
      <c r="BW24" s="44">
        <f t="shared" si="53"/>
        <v>-55.823672379542444</v>
      </c>
      <c r="BX24" s="17"/>
      <c r="BY24" s="17"/>
      <c r="BZ24" s="17"/>
      <c r="CA24" s="67">
        <f>SUMPRODUCT(CA8:CA22,$B8:$B22)/SUM($B8:$B22)</f>
        <v>1054.6731067452058</v>
      </c>
      <c r="CB24" s="17">
        <f>SUMPRODUCT(CB8:CB22,$B8:$B22)/SUM($B8:$B22)</f>
        <v>698.64783314310046</v>
      </c>
      <c r="CC24" s="17">
        <f t="shared" si="53"/>
        <v>727.24774043994523</v>
      </c>
      <c r="CD24" s="17">
        <f t="shared" si="53"/>
        <v>801.94020896686834</v>
      </c>
      <c r="CE24" s="67">
        <f t="shared" si="53"/>
        <v>830.54011626371312</v>
      </c>
      <c r="CF24" s="17">
        <f t="shared" si="53"/>
        <v>856.29384408651777</v>
      </c>
      <c r="CG24" s="17">
        <f t="shared" si="53"/>
        <v>753.00146826274988</v>
      </c>
      <c r="CH24" s="44">
        <f t="shared" si="53"/>
        <v>0</v>
      </c>
      <c r="CI24" s="17">
        <f t="shared" si="53"/>
        <v>698.64783314310046</v>
      </c>
      <c r="CK24" s="17">
        <f>SUMPRODUCT(CK8:CK22,$B8:$B22)/SUM($B8:$B22)</f>
        <v>60088.994563580156</v>
      </c>
      <c r="CL24" s="19">
        <f t="shared" si="27"/>
        <v>1</v>
      </c>
      <c r="CM24" s="19">
        <f>AE24*$B24/(AE$24*$B$24)</f>
        <v>1</v>
      </c>
      <c r="CN24" s="24">
        <f>SUMPRODUCT(CN8:CN22,$B8:$B22,$CK8:$CK22)/SUMPRODUCT($B8:$B22,$CK8:$CK22)</f>
        <v>0.99999999999999989</v>
      </c>
      <c r="CO24" s="24">
        <v>0.1</v>
      </c>
      <c r="CP24" s="24">
        <f>SUMPRODUCT(CP8:CP22,$B8:$B22,$CK8:$CK22)/SUMPRODUCT($B8:$B22,$CK8:$CK22)</f>
        <v>1.0864304685375266</v>
      </c>
      <c r="CQ24" s="24">
        <f>SUMPRODUCT(CQ8:CQ22,$B8:$B22,$CK8:$CK22)/SUMPRODUCT($B8:$B22,$CK8:$CK22)</f>
        <v>1.064822851403145</v>
      </c>
      <c r="CR24" s="24">
        <f>SUMPRODUCT(CR8:CR22,$B8:$B22,$CK8:$CK22)/SUMPRODUCT($B8:$B22,$CK8:$CK22)</f>
        <v>1.0380499041408284</v>
      </c>
      <c r="CS24" s="24">
        <f>SUMPRODUCT(CS8:CS22,$B8:$B22,$CK8:$CK22)/SUMPRODUCT($B8:$B22,$CK8:$CK22)</f>
        <v>1.0501291739077596</v>
      </c>
      <c r="CU24" s="18">
        <f>SUMPRODUCT(CU8:CU22,$B8:$B22,$C8:$C22)/SUMPRODUCT($B8:$B22,$C8:$C22)</f>
        <v>0.27712500145341767</v>
      </c>
      <c r="CV24" s="18">
        <f>SUMPRODUCT(CV8:CV22,$B8:$B22,$C8:$C22)/SUMPRODUCT($B8:$B22,$C8:$C22)</f>
        <v>0.29274258258272839</v>
      </c>
      <c r="CW24" s="17">
        <f>SUMPRODUCT(CW8:CW22,$B8:$B22)/SUM($B8:$B22)</f>
        <v>83078.876170098491</v>
      </c>
      <c r="CX24" s="18"/>
      <c r="CY24" s="18"/>
      <c r="CZ24" s="18"/>
      <c r="DA24" s="18"/>
      <c r="DB24" s="18">
        <f>SUMPRODUCT(DB8:DB22,$B8:$B22,$C8:$C22)/SUMPRODUCT($B8:$B22,$C8:$C22)</f>
        <v>0.29196600388491506</v>
      </c>
      <c r="DC24" s="18">
        <f>SUMPRODUCT(DC8:DC22,$B8:$B22,$C8:$C22)/SUMPRODUCT($B8:$B22,$C8:$C22)</f>
        <v>0.31322107984487318</v>
      </c>
      <c r="DD24" s="17">
        <f t="shared" ref="DD24:DJ24" si="54">SUMPRODUCT(DD8:DD22,$B8:$B22)/SUM($B8:$B22)</f>
        <v>82442.834852226471</v>
      </c>
      <c r="DE24" s="17">
        <f t="shared" si="54"/>
        <v>81902.349863542506</v>
      </c>
      <c r="DF24" s="17">
        <f t="shared" si="54"/>
        <v>-540.48498868397803</v>
      </c>
      <c r="DG24" s="17">
        <f t="shared" si="54"/>
        <v>10812.33477745227</v>
      </c>
      <c r="DH24" s="17">
        <f t="shared" si="54"/>
        <v>540.48498868397803</v>
      </c>
      <c r="DI24" s="17">
        <f t="shared" si="54"/>
        <v>82442.834852226471</v>
      </c>
      <c r="DJ24" s="17">
        <f t="shared" si="54"/>
        <v>24098.581561261915</v>
      </c>
      <c r="DK24" s="20">
        <f t="shared" ref="DK24" si="55">DD24/$CW24-1</f>
        <v>-7.6558729149124316E-3</v>
      </c>
      <c r="DL24" s="17">
        <f>SUMPRODUCT(DL8:DL22,$B8:$B22)/SUM($B8:$B22)</f>
        <v>1075.3478818750611</v>
      </c>
      <c r="DM24" s="20">
        <f t="shared" si="45"/>
        <v>-2.9000000000000001E-2</v>
      </c>
      <c r="DR24" s="19">
        <v>0.24400343571720604</v>
      </c>
      <c r="DS24" s="19">
        <v>0.27251466384352441</v>
      </c>
      <c r="DT24" s="19">
        <v>0.2901600932009582</v>
      </c>
      <c r="DU24" s="19">
        <v>0.30471666824312871</v>
      </c>
      <c r="DV24" s="19">
        <v>0.30687822296532757</v>
      </c>
      <c r="DW24" s="19">
        <v>0.31299375116089612</v>
      </c>
      <c r="DX24" s="19">
        <v>0.27392539791840925</v>
      </c>
      <c r="DY24" s="19">
        <v>0.27732599087391163</v>
      </c>
      <c r="DZ24" s="71">
        <f>SUMPRODUCT(DZ8:DZ22,$B8:$B22,$C8:$C22)/SUMPRODUCT($B8:$B22,$C8:$C22)</f>
        <v>0.29274258258272839</v>
      </c>
      <c r="EA24" s="71">
        <f>SUMPRODUCT(EA8:EA22,$B8:$B22,$C8:$C22)/SUMPRODUCT($B8:$B22,$C8:$C22)</f>
        <v>0.36126841051813779</v>
      </c>
      <c r="EB24" s="71">
        <f t="shared" ref="EB24:EN24" si="56">SUMPRODUCT(EB8:EB22,$B8:$B22,$C8:$C22)/SUMPRODUCT($B8:$B22,$C8:$C22)</f>
        <v>0.3850373953581655</v>
      </c>
      <c r="EC24" s="71">
        <f t="shared" si="56"/>
        <v>0.37866969314809712</v>
      </c>
      <c r="ED24" s="71">
        <f t="shared" si="56"/>
        <v>0.37545190298800479</v>
      </c>
      <c r="EE24" s="71">
        <f t="shared" si="56"/>
        <v>0.35751117429698831</v>
      </c>
      <c r="EF24" s="71">
        <f t="shared" si="56"/>
        <v>0.34623687988989754</v>
      </c>
      <c r="EG24" s="71">
        <f t="shared" ref="EG24" si="57">SUMPRODUCT(EG8:EG22,$B8:$B22,$C8:$C22)/SUMPRODUCT($B8:$B22,$C8:$C22)</f>
        <v>0.29274258258272839</v>
      </c>
      <c r="EH24" s="71">
        <f t="shared" si="56"/>
        <v>0.29203241168206984</v>
      </c>
      <c r="EI24" s="71">
        <f t="shared" si="56"/>
        <v>0.31580139652209749</v>
      </c>
      <c r="EJ24" s="71">
        <f t="shared" si="56"/>
        <v>0.29274258258272839</v>
      </c>
      <c r="EK24" s="71">
        <f t="shared" si="56"/>
        <v>0.37545190298800479</v>
      </c>
      <c r="EL24" s="71">
        <f t="shared" si="56"/>
        <v>0.35771632326383135</v>
      </c>
      <c r="EM24" s="71">
        <f t="shared" si="56"/>
        <v>0.27712860007443146</v>
      </c>
      <c r="EN24" s="71">
        <f t="shared" si="56"/>
        <v>0.29274258258272839</v>
      </c>
    </row>
    <row r="25" spans="1:144">
      <c r="D25">
        <f>D24/C24</f>
        <v>0.27712500145341767</v>
      </c>
      <c r="G25" t="s">
        <v>272</v>
      </c>
      <c r="H25" s="50">
        <f>H24*$C24*$B24*0.000000001</f>
        <v>225.98827688090392</v>
      </c>
      <c r="V25" s="50">
        <f>V24*$C24*$B24*0.000000001</f>
        <v>347.27556309680187</v>
      </c>
      <c r="W25" s="5" t="s">
        <v>237</v>
      </c>
      <c r="X25" s="5"/>
      <c r="Y25" s="5"/>
      <c r="Z25" s="21">
        <f>(Z24-E24)</f>
        <v>1.561758112931072E-2</v>
      </c>
      <c r="AY25" s="54">
        <f>AY24*$C24*$B24*0.000000001</f>
        <v>-91.647280646915419</v>
      </c>
      <c r="AZ25" s="54">
        <f>AZ24*17546*1.038*13</f>
        <v>-1043.6010629063096</v>
      </c>
      <c r="BA25" s="54">
        <f>BA24*$B24*0.000000001</f>
        <v>27.825923302999996</v>
      </c>
      <c r="BB25" s="30">
        <f>166.6</f>
        <v>166.6</v>
      </c>
      <c r="BC25" s="30"/>
      <c r="BD25" s="68">
        <f>BD24*B24*0.000000001</f>
        <v>284.23097184700003</v>
      </c>
      <c r="BE25" s="68"/>
      <c r="BF25" s="68"/>
      <c r="BW25" s="45" t="s">
        <v>284</v>
      </c>
      <c r="CA25" s="30" t="s">
        <v>283</v>
      </c>
      <c r="DD25" t="s">
        <v>262</v>
      </c>
      <c r="DJ25" s="17">
        <f>DJ24*B24*0.000000001</f>
        <v>5221.9933799871524</v>
      </c>
    </row>
    <row r="26" spans="1:144">
      <c r="A26" t="s">
        <v>184</v>
      </c>
      <c r="BB26" t="s">
        <v>269</v>
      </c>
      <c r="BW26" s="55"/>
      <c r="CU26" t="s">
        <v>246</v>
      </c>
      <c r="DD26" t="s">
        <v>261</v>
      </c>
      <c r="DJ26" s="17">
        <f>CV24*CW24*B24*0.000000001</f>
        <v>5270.1302527983771</v>
      </c>
    </row>
    <row r="27" spans="1:144">
      <c r="A27" t="s">
        <v>115</v>
      </c>
      <c r="D27" t="s">
        <v>116</v>
      </c>
      <c r="E27" s="22" t="s">
        <v>117</v>
      </c>
      <c r="F27" s="22"/>
      <c r="G27" s="22"/>
      <c r="J27" s="22" t="s">
        <v>118</v>
      </c>
      <c r="O27" s="22" t="s">
        <v>119</v>
      </c>
      <c r="P27" s="22"/>
      <c r="Q27" s="22" t="s">
        <v>189</v>
      </c>
      <c r="R27" s="22" t="s">
        <v>190</v>
      </c>
      <c r="S27" s="22"/>
      <c r="T27" s="22"/>
      <c r="V27" t="s">
        <v>120</v>
      </c>
      <c r="Z27" t="s">
        <v>189</v>
      </c>
      <c r="AA27" t="s">
        <v>190</v>
      </c>
      <c r="AB27" t="s">
        <v>121</v>
      </c>
      <c r="AD27" s="22"/>
      <c r="AE27" s="22"/>
      <c r="AF27" s="22"/>
      <c r="CU27" s="22" t="s">
        <v>248</v>
      </c>
      <c r="CV27" s="22">
        <f>interface!B68</f>
        <v>0.25</v>
      </c>
      <c r="DD27" t="s">
        <v>263</v>
      </c>
      <c r="DJ27" s="17">
        <f>CU24*CW24*B$24*0.000000001</f>
        <v>4988.9730461530016</v>
      </c>
    </row>
    <row r="28" spans="1:144">
      <c r="A28" s="22" t="s">
        <v>122</v>
      </c>
      <c r="B28" s="22"/>
      <c r="C28" s="23">
        <f>interface!$D10</f>
        <v>0</v>
      </c>
      <c r="D28">
        <v>0.05</v>
      </c>
      <c r="E28" s="22" t="s">
        <v>123</v>
      </c>
      <c r="F28" s="22"/>
      <c r="G28" s="23">
        <f>interface!$D20</f>
        <v>0.15</v>
      </c>
      <c r="H28" s="24"/>
      <c r="J28" s="22" t="s">
        <v>124</v>
      </c>
      <c r="K28" s="22"/>
      <c r="L28" s="23">
        <f>interface!D39</f>
        <v>0.45</v>
      </c>
      <c r="O28" s="22" t="s">
        <v>279</v>
      </c>
      <c r="P28" s="22"/>
      <c r="Q28" s="56">
        <f>interface!C43</f>
        <v>0.16055045871559634</v>
      </c>
      <c r="R28" s="56">
        <f>interface!D43</f>
        <v>0.25</v>
      </c>
      <c r="S28" s="23"/>
      <c r="T28" s="23"/>
      <c r="V28" s="22" t="s">
        <v>125</v>
      </c>
      <c r="W28" s="22"/>
      <c r="X28" s="22"/>
      <c r="Y28" s="22"/>
      <c r="Z28" s="22">
        <f>IF(interface!$C49="no",0,1)</f>
        <v>0</v>
      </c>
      <c r="AA28" s="22">
        <f>IF(interface!$C49=interface!$D49,0,1)</f>
        <v>0</v>
      </c>
      <c r="AB28" t="s">
        <v>126</v>
      </c>
      <c r="AD28" s="22"/>
      <c r="AE28" s="22"/>
      <c r="AF28" s="23"/>
      <c r="AG28" s="24"/>
      <c r="AH28" s="24"/>
      <c r="AI28" s="24"/>
      <c r="AJ28" s="24"/>
      <c r="AK28" s="24"/>
      <c r="AT28" s="70"/>
      <c r="AU28" s="70"/>
      <c r="AV28" s="70"/>
      <c r="AW28" s="70"/>
      <c r="AX28" s="70"/>
      <c r="AY28" s="70"/>
      <c r="AZ28" s="70"/>
      <c r="BA28" s="70"/>
      <c r="BB28" s="70"/>
      <c r="BC28" s="70"/>
      <c r="BD28" s="70"/>
      <c r="BE28" s="70"/>
      <c r="BF28" s="70"/>
      <c r="BG28" s="70"/>
      <c r="BH28" s="70"/>
      <c r="CU28" s="22" t="s">
        <v>249</v>
      </c>
      <c r="CV28" s="22">
        <f>interface!B69</f>
        <v>0.5</v>
      </c>
      <c r="DJ28" s="17"/>
    </row>
    <row r="29" spans="1:144">
      <c r="A29" s="22" t="s">
        <v>127</v>
      </c>
      <c r="B29" s="22"/>
      <c r="C29" s="23">
        <f>interface!$D11</f>
        <v>0</v>
      </c>
      <c r="D29">
        <v>0.1</v>
      </c>
      <c r="E29" s="22" t="s">
        <v>128</v>
      </c>
      <c r="F29" s="22"/>
      <c r="G29" s="23"/>
      <c r="H29" s="24"/>
      <c r="J29" s="22" t="s">
        <v>129</v>
      </c>
      <c r="K29" s="22"/>
      <c r="L29" s="23">
        <f>interface!D40</f>
        <v>0.4</v>
      </c>
      <c r="O29" s="22" t="s">
        <v>278</v>
      </c>
      <c r="Q29" s="56">
        <f>150/1308+Q30</f>
        <v>0.12079510703363915</v>
      </c>
      <c r="R29" s="56">
        <f>R28-(Q28-Q29)+R30</f>
        <v>0.21636085626911314</v>
      </c>
      <c r="S29" s="24"/>
      <c r="T29" s="24"/>
      <c r="V29" s="22" t="s">
        <v>130</v>
      </c>
      <c r="W29" s="22"/>
      <c r="X29" s="22"/>
      <c r="Y29" s="22"/>
      <c r="Z29" s="22">
        <f>IF(interface!$C50="no",0,1)</f>
        <v>0</v>
      </c>
      <c r="AA29" s="22">
        <f>IF(interface!$C50=interface!$D50,0,1)</f>
        <v>0</v>
      </c>
      <c r="AB29" t="s">
        <v>131</v>
      </c>
      <c r="AF29" s="24"/>
      <c r="AG29" s="24"/>
      <c r="AH29" s="24"/>
      <c r="AI29" s="24"/>
      <c r="AJ29" s="24"/>
      <c r="AK29" s="24"/>
    </row>
    <row r="30" spans="1:144">
      <c r="A30" t="s">
        <v>132</v>
      </c>
      <c r="C30" s="23">
        <f>interface!$D12</f>
        <v>0</v>
      </c>
      <c r="D30">
        <v>0.1</v>
      </c>
      <c r="E30" s="22" t="s">
        <v>133</v>
      </c>
      <c r="F30" s="22"/>
      <c r="G30" s="115">
        <f>interface!$D22+0.0005*IF(interface!$D$36="yes",1,0)</f>
        <v>0</v>
      </c>
      <c r="H30" s="24"/>
      <c r="O30" s="22" t="s">
        <v>277</v>
      </c>
      <c r="P30" s="22"/>
      <c r="Q30" s="56">
        <f>8/1308</f>
        <v>6.1162079510703364E-3</v>
      </c>
      <c r="R30" s="56">
        <f>IF(interface!$C$44=interface!$D$44,Q30,96/1308)</f>
        <v>6.1162079510703364E-3</v>
      </c>
      <c r="V30" s="22" t="s">
        <v>134</v>
      </c>
      <c r="W30" s="22"/>
      <c r="X30" s="22"/>
      <c r="Y30" s="22"/>
      <c r="Z30" s="22">
        <f>IF(interface!$C48="no",0,1)</f>
        <v>0</v>
      </c>
      <c r="AA30" s="22">
        <f>IF(interface!$C48=interface!$D48,0,1)</f>
        <v>0</v>
      </c>
      <c r="AB30" t="s">
        <v>135</v>
      </c>
      <c r="AP30" s="24"/>
    </row>
    <row r="31" spans="1:144">
      <c r="A31" t="s">
        <v>136</v>
      </c>
      <c r="C31" s="23">
        <f>interface!$D13</f>
        <v>0</v>
      </c>
      <c r="D31">
        <v>0.05</v>
      </c>
      <c r="E31" s="22" t="s">
        <v>137</v>
      </c>
      <c r="F31" s="22"/>
      <c r="G31" s="115">
        <f>interface!$D23+0.001*IF(interface!$D$36="yes",1,0)</f>
        <v>0</v>
      </c>
      <c r="H31" s="24"/>
      <c r="O31" s="22" t="s">
        <v>280</v>
      </c>
      <c r="Q31" s="54">
        <f>Q28*1308+Q30*1308</f>
        <v>218</v>
      </c>
      <c r="R31" s="54">
        <f>R28*1308+R30*1308</f>
        <v>335</v>
      </c>
      <c r="V31" s="22" t="s">
        <v>297</v>
      </c>
      <c r="Z31" s="23">
        <f>interface!$C51</f>
        <v>0.12</v>
      </c>
      <c r="AA31" s="23">
        <f>interface!$D51</f>
        <v>0.13</v>
      </c>
      <c r="AP31" s="24"/>
      <c r="AU31" s="24"/>
      <c r="AV31" s="24"/>
    </row>
    <row r="32" spans="1:144">
      <c r="A32" t="s">
        <v>138</v>
      </c>
      <c r="C32" s="23">
        <f>interface!$D14</f>
        <v>0</v>
      </c>
      <c r="D32">
        <v>0.1</v>
      </c>
      <c r="E32" s="22" t="s">
        <v>139</v>
      </c>
      <c r="F32" s="22"/>
      <c r="G32" s="115">
        <f>interface!$D24+0.001*IF(interface!$D$36="yes",1,0)</f>
        <v>0</v>
      </c>
      <c r="H32" s="24"/>
      <c r="V32" s="22" t="s">
        <v>298</v>
      </c>
      <c r="W32" s="22"/>
      <c r="X32" s="22"/>
      <c r="Y32" s="22"/>
      <c r="Z32" s="23">
        <f>interface!$C52</f>
        <v>0.22</v>
      </c>
      <c r="AA32" s="23">
        <f>interface!$D52</f>
        <v>0.25</v>
      </c>
      <c r="AV32" s="24"/>
    </row>
    <row r="33" spans="1:48">
      <c r="A33" s="22" t="s">
        <v>140</v>
      </c>
      <c r="B33" s="22"/>
      <c r="C33" s="23">
        <f>interface!$D15</f>
        <v>0</v>
      </c>
      <c r="D33">
        <v>0.2</v>
      </c>
      <c r="E33" s="22" t="s">
        <v>141</v>
      </c>
      <c r="F33" s="22"/>
      <c r="G33" s="115">
        <f>interface!$D25+0.001*IF(interface!$D$36="yes",1,0)</f>
        <v>0</v>
      </c>
      <c r="H33" s="24"/>
      <c r="O33" s="22"/>
      <c r="Q33" s="56"/>
      <c r="R33" s="19"/>
      <c r="V33" s="22" t="s">
        <v>290</v>
      </c>
      <c r="W33" s="22"/>
      <c r="X33" s="22"/>
      <c r="Y33" s="22"/>
      <c r="Z33" s="23">
        <f>interface!$C53</f>
        <v>0.24</v>
      </c>
      <c r="AA33" s="23">
        <f>interface!$D53</f>
        <v>0.28000000000000003</v>
      </c>
      <c r="AP33" s="24"/>
      <c r="AU33" s="24"/>
      <c r="AV33" s="24"/>
    </row>
    <row r="34" spans="1:48">
      <c r="A34" s="59" t="s">
        <v>142</v>
      </c>
      <c r="C34" s="23">
        <f>interface!$D17</f>
        <v>0</v>
      </c>
      <c r="D34">
        <v>0</v>
      </c>
      <c r="E34" s="22" t="s">
        <v>143</v>
      </c>
      <c r="F34" s="22"/>
      <c r="G34" s="115">
        <f>interface!$D26+0.001*IF(interface!$D$36="yes",1,0)</f>
        <v>0</v>
      </c>
      <c r="H34" s="24"/>
      <c r="V34" s="22" t="s">
        <v>291</v>
      </c>
      <c r="W34" s="22"/>
      <c r="X34" s="22"/>
      <c r="Y34" s="22"/>
      <c r="Z34" s="23">
        <f>interface!$C54</f>
        <v>0.32</v>
      </c>
      <c r="AA34" s="23">
        <f>interface!$D54</f>
        <v>0.33</v>
      </c>
      <c r="AP34" s="24"/>
      <c r="AU34" s="24"/>
      <c r="AV34" s="24"/>
    </row>
    <row r="35" spans="1:48">
      <c r="A35" s="59" t="s">
        <v>514</v>
      </c>
      <c r="C35" s="25">
        <f>IF(interface!$D$18="yes",1,0)</f>
        <v>0</v>
      </c>
      <c r="E35" s="22" t="s">
        <v>144</v>
      </c>
      <c r="F35" s="22"/>
      <c r="G35" s="115">
        <f>interface!$D27+0.001*IF(interface!$D$36="yes",1,0)</f>
        <v>0</v>
      </c>
      <c r="H35" s="24"/>
      <c r="V35" s="22" t="s">
        <v>145</v>
      </c>
      <c r="W35" s="22"/>
      <c r="X35" s="22"/>
      <c r="Y35" s="22"/>
      <c r="Z35" s="23">
        <f>interface!$C55</f>
        <v>0.35</v>
      </c>
      <c r="AA35" s="23">
        <f>interface!$D55</f>
        <v>0.36</v>
      </c>
      <c r="AP35" s="24"/>
      <c r="AU35" s="24"/>
      <c r="AV35" s="24"/>
    </row>
    <row r="36" spans="1:48">
      <c r="C36" s="24"/>
      <c r="E36" s="22" t="s">
        <v>146</v>
      </c>
      <c r="F36" s="22"/>
      <c r="G36" s="115">
        <f>interface!$D28+0.001*IF(interface!$D$36="yes",1,0)</f>
        <v>0</v>
      </c>
      <c r="H36" s="24"/>
      <c r="V36" s="22" t="s">
        <v>147</v>
      </c>
      <c r="W36" s="22"/>
      <c r="X36" s="22"/>
      <c r="Y36" s="22"/>
      <c r="Z36" s="23">
        <f>interface!$C56</f>
        <v>0.37</v>
      </c>
      <c r="AA36" s="23">
        <f>interface!$D56</f>
        <v>0.4</v>
      </c>
      <c r="AP36" s="24"/>
      <c r="AU36" s="24"/>
      <c r="AV36" s="24"/>
    </row>
    <row r="37" spans="1:48">
      <c r="C37" s="24"/>
      <c r="E37" s="22" t="s">
        <v>148</v>
      </c>
      <c r="F37" s="22"/>
      <c r="G37" s="115">
        <f>interface!$D29+0.001*IF(interface!$D$36="yes",1,0)</f>
        <v>0</v>
      </c>
      <c r="H37" s="24"/>
      <c r="V37" s="22" t="s">
        <v>137</v>
      </c>
      <c r="W37" s="22"/>
      <c r="X37" s="22"/>
      <c r="Y37" s="22"/>
      <c r="Z37" s="23">
        <f>interface!$C57</f>
        <v>0.37</v>
      </c>
      <c r="AA37" s="23">
        <f>interface!$D57</f>
        <v>0.4</v>
      </c>
      <c r="AP37" s="24"/>
      <c r="AQ37" s="24"/>
      <c r="AU37" s="24"/>
      <c r="AV37" s="24"/>
    </row>
    <row r="38" spans="1:48">
      <c r="C38" s="24"/>
      <c r="E38" s="22" t="s">
        <v>149</v>
      </c>
      <c r="F38" s="22"/>
      <c r="G38" s="115">
        <f>interface!$D30+0.001*IF(interface!$D$36="yes",1,0)</f>
        <v>0</v>
      </c>
      <c r="H38" s="24"/>
      <c r="V38" s="22" t="s">
        <v>139</v>
      </c>
      <c r="W38" s="22"/>
      <c r="X38" s="22"/>
      <c r="Y38" s="22"/>
      <c r="Z38" s="23">
        <f>interface!$C58</f>
        <v>0.37</v>
      </c>
      <c r="AA38" s="23">
        <f>interface!$D58</f>
        <v>0.4</v>
      </c>
      <c r="AP38" s="24"/>
      <c r="AQ38" s="24"/>
      <c r="AU38" s="24"/>
      <c r="AV38" s="24"/>
    </row>
    <row r="39" spans="1:48">
      <c r="C39" s="24"/>
      <c r="E39" s="22" t="s">
        <v>150</v>
      </c>
      <c r="F39" s="22"/>
      <c r="G39" s="115">
        <f>interface!$D31+0.001*IF(interface!$D$36="yes",1,0)</f>
        <v>0</v>
      </c>
      <c r="H39" s="24"/>
      <c r="V39" s="22" t="s">
        <v>141</v>
      </c>
      <c r="W39" s="22"/>
      <c r="X39" s="22"/>
      <c r="Y39" s="22"/>
      <c r="Z39" s="23">
        <f>interface!$C59</f>
        <v>0.37</v>
      </c>
      <c r="AA39" s="23">
        <f>interface!$D59</f>
        <v>0.4</v>
      </c>
      <c r="AB39" s="24"/>
      <c r="AC39" s="24"/>
      <c r="AP39" s="24"/>
      <c r="AQ39" s="24"/>
      <c r="AU39" s="24"/>
      <c r="AV39" s="24"/>
    </row>
    <row r="40" spans="1:48">
      <c r="C40" s="24"/>
      <c r="E40" s="22" t="s">
        <v>151</v>
      </c>
      <c r="F40" s="22"/>
      <c r="G40" s="115">
        <f>interface!$D32+0.001*IF(interface!$D$36="yes",1,0)</f>
        <v>0</v>
      </c>
      <c r="H40" s="24"/>
      <c r="V40" s="22" t="s">
        <v>143</v>
      </c>
      <c r="W40" s="22"/>
      <c r="X40" s="22"/>
      <c r="Y40" s="22"/>
      <c r="Z40" s="23">
        <f>interface!$C60</f>
        <v>0.37</v>
      </c>
      <c r="AA40" s="23">
        <f>interface!$D60</f>
        <v>0.4</v>
      </c>
      <c r="AB40" s="24"/>
      <c r="AC40" s="24"/>
      <c r="AP40" s="24"/>
      <c r="AQ40" s="24"/>
      <c r="AU40" s="24"/>
      <c r="AV40" s="24"/>
    </row>
    <row r="41" spans="1:48">
      <c r="C41" s="24"/>
      <c r="E41" s="22" t="s">
        <v>152</v>
      </c>
      <c r="F41" s="22"/>
      <c r="G41" s="115">
        <f>interface!$D33+0.001*IF(interface!$D$36="yes",1,0)</f>
        <v>0</v>
      </c>
      <c r="H41" s="24"/>
      <c r="V41" s="22" t="s">
        <v>144</v>
      </c>
      <c r="W41" s="22"/>
      <c r="X41" s="22"/>
      <c r="Y41" s="22"/>
      <c r="Z41" s="23">
        <f>interface!$C61</f>
        <v>0.37</v>
      </c>
      <c r="AA41" s="23">
        <f>interface!$D61</f>
        <v>0.4</v>
      </c>
      <c r="AB41" s="24"/>
      <c r="AC41" s="24"/>
      <c r="AP41" s="24"/>
      <c r="AQ41" s="24"/>
      <c r="AU41" s="24"/>
      <c r="AV41" s="24"/>
    </row>
    <row r="42" spans="1:48">
      <c r="C42" s="24"/>
      <c r="E42" s="22" t="s">
        <v>153</v>
      </c>
      <c r="F42" s="22"/>
      <c r="G42" s="115">
        <f>interface!$D34+0.001*IF(interface!$D$36="yes",1,0)</f>
        <v>0</v>
      </c>
      <c r="H42" s="24"/>
      <c r="V42" s="22" t="s">
        <v>304</v>
      </c>
      <c r="W42" s="22"/>
      <c r="X42" s="22"/>
      <c r="Y42" s="22"/>
      <c r="Z42" s="23">
        <f>interface!$C62</f>
        <v>0.37</v>
      </c>
      <c r="AA42" s="23">
        <f>interface!$D62</f>
        <v>0.4</v>
      </c>
      <c r="AB42" s="24"/>
      <c r="AC42" s="24"/>
      <c r="AU42" s="24"/>
      <c r="AV42" s="24"/>
    </row>
    <row r="43" spans="1:48">
      <c r="C43" s="24"/>
      <c r="E43" s="22" t="s">
        <v>154</v>
      </c>
      <c r="F43" s="22"/>
      <c r="G43" s="115">
        <f>interface!$D35+0.001*IF(interface!$D$36="yes",1,0)</f>
        <v>0</v>
      </c>
      <c r="H43" s="24"/>
      <c r="V43" s="22"/>
      <c r="W43" s="22"/>
      <c r="X43" s="22"/>
      <c r="Y43" s="22"/>
      <c r="Z43" s="23"/>
      <c r="AA43" s="23"/>
      <c r="AB43" s="24"/>
      <c r="AC43" s="24"/>
      <c r="AV43" s="24"/>
    </row>
    <row r="44" spans="1:48">
      <c r="AV44" s="24"/>
    </row>
    <row r="45" spans="1:48">
      <c r="E45" t="s">
        <v>155</v>
      </c>
      <c r="J45" t="s">
        <v>156</v>
      </c>
      <c r="P45" t="s">
        <v>185</v>
      </c>
    </row>
    <row r="46" spans="1:48">
      <c r="E46" t="s">
        <v>157</v>
      </c>
      <c r="J46" t="s">
        <v>157</v>
      </c>
      <c r="P46" t="s">
        <v>186</v>
      </c>
    </row>
    <row r="47" spans="1:48">
      <c r="E47" t="s">
        <v>158</v>
      </c>
      <c r="J47" t="s">
        <v>158</v>
      </c>
    </row>
    <row r="52" spans="1:1">
      <c r="A52" t="s">
        <v>159</v>
      </c>
    </row>
    <row r="53" spans="1:1">
      <c r="A53" t="s">
        <v>160</v>
      </c>
    </row>
  </sheetData>
  <mergeCells count="4">
    <mergeCell ref="CB6:CG6"/>
    <mergeCell ref="CH6:CI6"/>
    <mergeCell ref="BU6:BW6"/>
    <mergeCell ref="EH6:EM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X166"/>
  <sheetViews>
    <sheetView topLeftCell="A8" zoomScale="125" zoomScaleNormal="125" zoomScalePageLayoutView="125" workbookViewId="0">
      <pane xSplit="1" topLeftCell="EA1" activePane="topRight" state="frozen"/>
      <selection pane="topRight" activeCell="EH8" sqref="EH8"/>
    </sheetView>
  </sheetViews>
  <sheetFormatPr baseColWidth="10" defaultRowHeight="15" x14ac:dyDescent="0"/>
  <cols>
    <col min="2" max="2" width="11.33203125" bestFit="1" customWidth="1"/>
    <col min="3" max="3" width="12.1640625" bestFit="1" customWidth="1"/>
    <col min="4" max="4" width="11" bestFit="1" customWidth="1"/>
    <col min="5" max="5" width="11.33203125" bestFit="1" customWidth="1"/>
    <col min="8" max="8" width="12.1640625" bestFit="1" customWidth="1"/>
    <col min="17" max="17" width="10" customWidth="1"/>
    <col min="22" max="22" width="11.5" customWidth="1"/>
    <col min="23" max="25" width="10.5" customWidth="1"/>
    <col min="27" max="27" width="12" customWidth="1"/>
    <col min="31" max="32" width="12.83203125" bestFit="1" customWidth="1"/>
    <col min="33" max="37" width="12.83203125" customWidth="1"/>
    <col min="38" max="39" width="12.83203125" bestFit="1" customWidth="1"/>
    <col min="40" max="45" width="12.83203125" customWidth="1"/>
    <col min="46" max="47" width="11" bestFit="1" customWidth="1"/>
    <col min="49" max="49" width="12.33203125" customWidth="1"/>
    <col min="55" max="55" width="12.1640625" customWidth="1"/>
    <col min="56" max="56" width="12.1640625" bestFit="1" customWidth="1"/>
    <col min="57" max="59" width="12.1640625" customWidth="1"/>
    <col min="60" max="69" width="12" customWidth="1"/>
    <col min="73" max="73" width="12.33203125" customWidth="1"/>
    <col min="74" max="74" width="12.83203125" customWidth="1"/>
    <col min="88" max="89" width="11.5" customWidth="1"/>
    <col min="92" max="92" width="8.83203125" customWidth="1"/>
    <col min="93" max="93" width="9.83203125" customWidth="1"/>
    <col min="94" max="94" width="9.6640625" customWidth="1"/>
    <col min="101" max="101" width="11.33203125" bestFit="1" customWidth="1"/>
    <col min="102" max="102" width="12.1640625" customWidth="1"/>
    <col min="108" max="112" width="11.83203125" customWidth="1"/>
    <col min="113" max="113" width="15.1640625" customWidth="1"/>
    <col min="114" max="114" width="16.33203125" bestFit="1" customWidth="1"/>
    <col min="115" max="115" width="12.83203125" bestFit="1" customWidth="1"/>
    <col min="133" max="142" width="10.83203125" style="19"/>
    <col min="163" max="164" width="10.83203125" style="24"/>
  </cols>
  <sheetData>
    <row r="1" spans="1:180">
      <c r="A1" s="2" t="s">
        <v>208</v>
      </c>
    </row>
    <row r="2" spans="1:180">
      <c r="A2" t="s">
        <v>43</v>
      </c>
    </row>
    <row r="3" spans="1:180">
      <c r="A3" t="s">
        <v>44</v>
      </c>
      <c r="P3" t="s">
        <v>228</v>
      </c>
      <c r="EO3" s="4" t="s">
        <v>387</v>
      </c>
    </row>
    <row r="4" spans="1:180" ht="75">
      <c r="A4" t="s">
        <v>179</v>
      </c>
      <c r="EO4" s="16" t="s">
        <v>335</v>
      </c>
      <c r="EP4" s="16" t="s">
        <v>336</v>
      </c>
      <c r="EQ4" s="16" t="s">
        <v>339</v>
      </c>
      <c r="ER4" s="16" t="s">
        <v>340</v>
      </c>
      <c r="ES4" s="16" t="s">
        <v>375</v>
      </c>
      <c r="ET4" s="16" t="s">
        <v>376</v>
      </c>
      <c r="EU4" s="16" t="s">
        <v>377</v>
      </c>
      <c r="EV4" s="16" t="s">
        <v>378</v>
      </c>
      <c r="EW4" s="16" t="s">
        <v>379</v>
      </c>
      <c r="EX4" s="16" t="s">
        <v>380</v>
      </c>
      <c r="EY4" s="16" t="s">
        <v>381</v>
      </c>
      <c r="EZ4" s="16" t="s">
        <v>382</v>
      </c>
      <c r="FA4" s="16" t="s">
        <v>383</v>
      </c>
      <c r="FB4" s="16" t="s">
        <v>384</v>
      </c>
      <c r="FC4" s="16" t="s">
        <v>385</v>
      </c>
      <c r="FD4" s="16" t="s">
        <v>386</v>
      </c>
      <c r="FF4" s="16" t="s">
        <v>408</v>
      </c>
      <c r="FG4" s="16" t="s">
        <v>423</v>
      </c>
      <c r="FH4" s="16" t="s">
        <v>422</v>
      </c>
      <c r="FI4" s="16" t="s">
        <v>408</v>
      </c>
      <c r="FJ4" s="16"/>
      <c r="FK4" s="16"/>
      <c r="FL4" s="16"/>
      <c r="FM4" s="16" t="s">
        <v>408</v>
      </c>
    </row>
    <row r="5" spans="1:180">
      <c r="E5" t="s">
        <v>181</v>
      </c>
      <c r="Q5" s="3" t="s">
        <v>180</v>
      </c>
      <c r="S5" s="3"/>
      <c r="T5" s="3"/>
      <c r="U5" s="3"/>
      <c r="V5" s="3"/>
      <c r="W5" s="3" t="s">
        <v>395</v>
      </c>
      <c r="AW5" t="s">
        <v>45</v>
      </c>
      <c r="BI5" t="s">
        <v>188</v>
      </c>
      <c r="BS5" t="s">
        <v>226</v>
      </c>
      <c r="CE5" s="46" t="s">
        <v>307</v>
      </c>
      <c r="CU5" s="4" t="s">
        <v>247</v>
      </c>
      <c r="EO5" s="24">
        <f t="shared" ref="EO5:ET7" si="0">EO6</f>
        <v>0.24145890452568608</v>
      </c>
      <c r="EP5" s="24">
        <f t="shared" si="0"/>
        <v>0.24378455685976896</v>
      </c>
      <c r="EQ5" s="24">
        <f t="shared" si="0"/>
        <v>0.22204359748385086</v>
      </c>
      <c r="ER5" s="24">
        <f t="shared" si="0"/>
        <v>0.22324766187788311</v>
      </c>
      <c r="ES5" s="24">
        <f t="shared" si="0"/>
        <v>0.21921527929786286</v>
      </c>
      <c r="ET5" s="24">
        <f t="shared" si="0"/>
        <v>0.22018455482765301</v>
      </c>
      <c r="EU5" s="24">
        <f t="shared" ref="EU5" si="1">EU6</f>
        <v>0.21802656802942519</v>
      </c>
      <c r="EV5" s="24">
        <f t="shared" ref="EV5" si="2">EV6</f>
        <v>0.21898642521918824</v>
      </c>
      <c r="EW5" s="24">
        <f t="shared" ref="EW5" si="3">EW6</f>
        <v>0.21759315643953633</v>
      </c>
      <c r="EX5" s="24">
        <f t="shared" ref="EX5" si="4">EX6</f>
        <v>0.2186070636050646</v>
      </c>
      <c r="EY5" s="24">
        <f t="shared" ref="EY5" si="5">EY6</f>
        <v>0.21741126224193266</v>
      </c>
      <c r="EZ5" s="24">
        <f t="shared" ref="EZ5" si="6">EZ6</f>
        <v>0.2184964899472957</v>
      </c>
      <c r="FA5" s="24">
        <f t="shared" ref="FA5" si="7">FA6</f>
        <v>0.2173610262468483</v>
      </c>
      <c r="FB5" s="24">
        <f t="shared" ref="FB5" si="8">FB6</f>
        <v>0.21852051026880501</v>
      </c>
    </row>
    <row r="6" spans="1:180" ht="120">
      <c r="A6" s="4" t="s">
        <v>46</v>
      </c>
      <c r="E6" s="4" t="s">
        <v>182</v>
      </c>
      <c r="F6" t="s">
        <v>243</v>
      </c>
      <c r="G6" t="s">
        <v>47</v>
      </c>
      <c r="H6" t="s">
        <v>48</v>
      </c>
      <c r="I6" t="s">
        <v>49</v>
      </c>
      <c r="J6" t="s">
        <v>50</v>
      </c>
      <c r="K6" t="s">
        <v>51</v>
      </c>
      <c r="L6" s="41" t="s">
        <v>52</v>
      </c>
      <c r="M6" t="s">
        <v>53</v>
      </c>
      <c r="N6" t="s">
        <v>242</v>
      </c>
      <c r="O6" t="s">
        <v>219</v>
      </c>
      <c r="P6" s="80" t="s">
        <v>404</v>
      </c>
      <c r="Q6" s="3" t="s">
        <v>53</v>
      </c>
      <c r="R6" s="3" t="s">
        <v>242</v>
      </c>
      <c r="S6" s="3" t="s">
        <v>219</v>
      </c>
      <c r="T6" s="3" t="s">
        <v>52</v>
      </c>
      <c r="U6" s="3" t="s">
        <v>50</v>
      </c>
      <c r="V6" s="3" t="s">
        <v>48</v>
      </c>
      <c r="W6" s="3" t="s">
        <v>47</v>
      </c>
      <c r="X6" s="3" t="s">
        <v>243</v>
      </c>
      <c r="Y6" s="3"/>
      <c r="Z6" s="5" t="s">
        <v>182</v>
      </c>
      <c r="AF6" t="s">
        <v>54</v>
      </c>
      <c r="AQ6" t="s">
        <v>55</v>
      </c>
      <c r="AW6" t="s">
        <v>56</v>
      </c>
      <c r="BB6" s="30" t="s">
        <v>210</v>
      </c>
      <c r="BC6" s="30"/>
      <c r="BD6" s="30"/>
      <c r="BE6" s="30" t="s">
        <v>305</v>
      </c>
      <c r="BF6" s="30"/>
      <c r="BI6" t="s">
        <v>225</v>
      </c>
      <c r="BP6" t="s">
        <v>306</v>
      </c>
      <c r="BS6" t="s">
        <v>224</v>
      </c>
      <c r="BU6" s="130" t="s">
        <v>223</v>
      </c>
      <c r="BV6" s="130"/>
      <c r="BW6" s="130"/>
      <c r="BX6" t="s">
        <v>224</v>
      </c>
      <c r="CB6" s="129" t="s">
        <v>221</v>
      </c>
      <c r="CC6" s="129"/>
      <c r="CD6" s="129"/>
      <c r="CE6" s="129"/>
      <c r="CF6" s="129"/>
      <c r="CG6" s="129"/>
      <c r="CH6" s="129" t="s">
        <v>222</v>
      </c>
      <c r="CI6" s="129"/>
      <c r="CK6" t="s">
        <v>229</v>
      </c>
      <c r="CL6" t="s">
        <v>229</v>
      </c>
      <c r="CU6" s="16" t="s">
        <v>250</v>
      </c>
      <c r="CV6" s="16" t="s">
        <v>251</v>
      </c>
      <c r="CW6" s="16" t="s">
        <v>254</v>
      </c>
      <c r="CX6" s="16" t="s">
        <v>255</v>
      </c>
      <c r="CY6" s="16" t="s">
        <v>256</v>
      </c>
      <c r="CZ6" s="16" t="s">
        <v>257</v>
      </c>
      <c r="DA6" s="16" t="s">
        <v>258</v>
      </c>
      <c r="DB6" s="16" t="s">
        <v>337</v>
      </c>
      <c r="DC6" s="16" t="s">
        <v>338</v>
      </c>
      <c r="DD6" s="16" t="s">
        <v>264</v>
      </c>
      <c r="DE6" s="49" t="s">
        <v>363</v>
      </c>
      <c r="DF6" s="65" t="s">
        <v>372</v>
      </c>
      <c r="DG6" s="65" t="s">
        <v>373</v>
      </c>
      <c r="DH6" s="65" t="s">
        <v>389</v>
      </c>
      <c r="DI6" s="16" t="s">
        <v>374</v>
      </c>
      <c r="DJ6" s="16" t="s">
        <v>259</v>
      </c>
      <c r="DK6" s="49" t="s">
        <v>367</v>
      </c>
      <c r="DL6" s="16" t="s">
        <v>260</v>
      </c>
      <c r="DM6" s="49" t="s">
        <v>365</v>
      </c>
      <c r="DN6" s="49" t="s">
        <v>366</v>
      </c>
      <c r="DO6" s="49" t="s">
        <v>371</v>
      </c>
      <c r="DP6" s="49"/>
      <c r="DQ6" s="49"/>
      <c r="DR6" t="s">
        <v>309</v>
      </c>
      <c r="DZ6" t="s">
        <v>400</v>
      </c>
      <c r="EA6" s="131" t="s">
        <v>470</v>
      </c>
      <c r="EB6" s="131"/>
      <c r="EC6" s="131"/>
      <c r="ED6" s="131"/>
      <c r="EE6" s="131"/>
      <c r="EF6" s="131"/>
      <c r="EH6" s="131" t="s">
        <v>471</v>
      </c>
      <c r="EI6" s="131"/>
      <c r="EJ6" s="131"/>
      <c r="EK6" s="131"/>
      <c r="EL6" s="131"/>
      <c r="EM6" s="131"/>
      <c r="EN6" s="79"/>
      <c r="EO6" s="24">
        <f t="shared" si="0"/>
        <v>0.24145890452568608</v>
      </c>
      <c r="EP6" s="24">
        <f t="shared" si="0"/>
        <v>0.24378455685976896</v>
      </c>
      <c r="EQ6" s="24">
        <f t="shared" si="0"/>
        <v>0.22204359748385086</v>
      </c>
      <c r="ER6" s="24">
        <f t="shared" si="0"/>
        <v>0.22324766187788311</v>
      </c>
      <c r="ES6" s="24">
        <f t="shared" si="0"/>
        <v>0.21921527929786286</v>
      </c>
      <c r="ET6" s="24">
        <f t="shared" si="0"/>
        <v>0.22018455482765301</v>
      </c>
      <c r="EU6" s="24">
        <f t="shared" ref="EU6" si="9">EU7</f>
        <v>0.21802656802942519</v>
      </c>
      <c r="EV6" s="24">
        <f t="shared" ref="EV6" si="10">EV7</f>
        <v>0.21898642521918824</v>
      </c>
      <c r="EW6" s="24">
        <f t="shared" ref="EW6" si="11">EW7</f>
        <v>0.21759315643953633</v>
      </c>
      <c r="EX6" s="24">
        <f t="shared" ref="EX6" si="12">EX7</f>
        <v>0.2186070636050646</v>
      </c>
      <c r="EY6" s="24">
        <f t="shared" ref="EY6" si="13">EY7</f>
        <v>0.21741126224193266</v>
      </c>
      <c r="EZ6" s="24">
        <f t="shared" ref="EZ6" si="14">EZ7</f>
        <v>0.2184964899472957</v>
      </c>
      <c r="FA6" s="24">
        <f t="shared" ref="FA6" si="15">FA7</f>
        <v>0.2173610262468483</v>
      </c>
      <c r="FB6" s="24">
        <f t="shared" ref="FB6" si="16">FB7</f>
        <v>0.21852051026880501</v>
      </c>
    </row>
    <row r="7" spans="1:180" ht="104" customHeight="1">
      <c r="A7" s="6" t="s">
        <v>57</v>
      </c>
      <c r="B7" s="7" t="s">
        <v>58</v>
      </c>
      <c r="C7" s="8" t="s">
        <v>265</v>
      </c>
      <c r="D7" s="9" t="s">
        <v>266</v>
      </c>
      <c r="E7" s="10" t="s">
        <v>59</v>
      </c>
      <c r="F7" s="9" t="s">
        <v>60</v>
      </c>
      <c r="G7" s="9" t="s">
        <v>61</v>
      </c>
      <c r="H7" s="9" t="s">
        <v>62</v>
      </c>
      <c r="I7" s="9" t="s">
        <v>63</v>
      </c>
      <c r="J7" s="9" t="s">
        <v>64</v>
      </c>
      <c r="K7" s="11" t="s">
        <v>65</v>
      </c>
      <c r="L7" s="62" t="s">
        <v>403</v>
      </c>
      <c r="M7" s="9" t="s">
        <v>67</v>
      </c>
      <c r="N7" s="9" t="s">
        <v>68</v>
      </c>
      <c r="O7" s="9" t="s">
        <v>244</v>
      </c>
      <c r="P7" s="80">
        <v>0</v>
      </c>
      <c r="Q7" s="12" t="s">
        <v>67</v>
      </c>
      <c r="R7" s="12" t="s">
        <v>68</v>
      </c>
      <c r="S7" s="12" t="s">
        <v>244</v>
      </c>
      <c r="T7" s="12" t="s">
        <v>287</v>
      </c>
      <c r="U7" s="12" t="s">
        <v>64</v>
      </c>
      <c r="V7" s="12" t="s">
        <v>62</v>
      </c>
      <c r="W7" s="12" t="s">
        <v>209</v>
      </c>
      <c r="X7" s="12" t="s">
        <v>69</v>
      </c>
      <c r="Y7" s="12" t="s">
        <v>65</v>
      </c>
      <c r="Z7" s="13" t="s">
        <v>183</v>
      </c>
      <c r="AA7" s="9" t="s">
        <v>70</v>
      </c>
      <c r="AB7" s="9" t="s">
        <v>71</v>
      </c>
      <c r="AC7" s="9" t="s">
        <v>72</v>
      </c>
      <c r="AD7" s="9" t="s">
        <v>73</v>
      </c>
      <c r="AE7" s="14" t="s">
        <v>73</v>
      </c>
      <c r="AF7" s="9" t="s">
        <v>74</v>
      </c>
      <c r="AG7" s="9" t="s">
        <v>75</v>
      </c>
      <c r="AH7" s="9" t="s">
        <v>76</v>
      </c>
      <c r="AI7" s="9" t="s">
        <v>77</v>
      </c>
      <c r="AJ7" s="9" t="s">
        <v>78</v>
      </c>
      <c r="AK7" s="9" t="s">
        <v>79</v>
      </c>
      <c r="AL7" s="9" t="s">
        <v>80</v>
      </c>
      <c r="AM7" s="9" t="s">
        <v>81</v>
      </c>
      <c r="AN7" s="9" t="s">
        <v>82</v>
      </c>
      <c r="AO7" s="9" t="s">
        <v>83</v>
      </c>
      <c r="AP7" s="9" t="s">
        <v>84</v>
      </c>
      <c r="AQ7" s="9" t="s">
        <v>85</v>
      </c>
      <c r="AR7" s="9" t="s">
        <v>86</v>
      </c>
      <c r="AS7" s="9" t="s">
        <v>87</v>
      </c>
      <c r="AT7" s="15" t="s">
        <v>88</v>
      </c>
      <c r="AU7" s="15" t="s">
        <v>89</v>
      </c>
      <c r="AV7" s="15" t="s">
        <v>90</v>
      </c>
      <c r="AW7" s="15" t="s">
        <v>187</v>
      </c>
      <c r="AX7" s="16" t="s">
        <v>91</v>
      </c>
      <c r="AY7" s="16" t="s">
        <v>496</v>
      </c>
      <c r="AZ7" s="16" t="s">
        <v>498</v>
      </c>
      <c r="BA7" s="16"/>
      <c r="BB7" s="65" t="s">
        <v>271</v>
      </c>
      <c r="BC7" s="65" t="s">
        <v>92</v>
      </c>
      <c r="BD7" s="65" t="s">
        <v>93</v>
      </c>
      <c r="BE7" s="65" t="s">
        <v>302</v>
      </c>
      <c r="BF7" s="65" t="s">
        <v>303</v>
      </c>
      <c r="BG7" s="16" t="s">
        <v>293</v>
      </c>
      <c r="BH7" s="16" t="s">
        <v>292</v>
      </c>
      <c r="BI7" s="16" t="s">
        <v>294</v>
      </c>
      <c r="BJ7" s="16" t="s">
        <v>295</v>
      </c>
      <c r="BK7" s="16" t="s">
        <v>296</v>
      </c>
      <c r="BL7" s="16" t="s">
        <v>94</v>
      </c>
      <c r="BM7" s="16" t="s">
        <v>95</v>
      </c>
      <c r="BN7" s="16" t="s">
        <v>96</v>
      </c>
      <c r="BO7" s="16" t="s">
        <v>97</v>
      </c>
      <c r="BP7" s="16" t="s">
        <v>98</v>
      </c>
      <c r="BQ7" s="16"/>
      <c r="BR7" s="16"/>
      <c r="BS7" s="16" t="s">
        <v>281</v>
      </c>
      <c r="BT7" s="16" t="s">
        <v>282</v>
      </c>
      <c r="BU7" s="43" t="s">
        <v>195</v>
      </c>
      <c r="BV7" s="43" t="s">
        <v>196</v>
      </c>
      <c r="BW7" s="43" t="s">
        <v>270</v>
      </c>
      <c r="BX7" s="16" t="s">
        <v>202</v>
      </c>
      <c r="BY7" s="16" t="s">
        <v>201</v>
      </c>
      <c r="BZ7" s="16" t="s">
        <v>199</v>
      </c>
      <c r="CA7" s="65" t="s">
        <v>274</v>
      </c>
      <c r="CB7" s="16" t="s">
        <v>197</v>
      </c>
      <c r="CC7" s="16" t="s">
        <v>200</v>
      </c>
      <c r="CD7" s="16" t="s">
        <v>203</v>
      </c>
      <c r="CE7" s="65" t="s">
        <v>198</v>
      </c>
      <c r="CF7" s="16" t="s">
        <v>204</v>
      </c>
      <c r="CG7" s="16" t="s">
        <v>205</v>
      </c>
      <c r="CH7" s="43" t="s">
        <v>220</v>
      </c>
      <c r="CI7" s="16" t="s">
        <v>206</v>
      </c>
      <c r="CJ7" s="16"/>
      <c r="CK7" s="16" t="s">
        <v>232</v>
      </c>
      <c r="CL7" s="16" t="s">
        <v>233</v>
      </c>
      <c r="CM7" s="16" t="s">
        <v>230</v>
      </c>
      <c r="CN7" s="16" t="s">
        <v>234</v>
      </c>
      <c r="CO7" s="16" t="s">
        <v>235</v>
      </c>
      <c r="CP7" s="16" t="s">
        <v>238</v>
      </c>
      <c r="CQ7" s="16" t="s">
        <v>239</v>
      </c>
      <c r="CR7" s="16" t="s">
        <v>240</v>
      </c>
      <c r="CS7" s="16" t="s">
        <v>241</v>
      </c>
      <c r="CU7" s="16"/>
      <c r="CV7" s="16"/>
      <c r="CW7" s="16"/>
      <c r="CX7" s="16"/>
      <c r="CY7" s="16"/>
      <c r="CZ7" s="24">
        <f>(CX8-CX7)/($CW8-$CW7)</f>
        <v>0.72411547430510836</v>
      </c>
      <c r="DA7" s="24">
        <f>(CY8-CY7)/($CW8-$CW7)</f>
        <v>0.72196753043295681</v>
      </c>
      <c r="DB7" s="16"/>
      <c r="DC7" s="16"/>
      <c r="DR7">
        <v>1950</v>
      </c>
      <c r="DS7">
        <v>1960</v>
      </c>
      <c r="DT7">
        <v>1970</v>
      </c>
      <c r="DU7">
        <v>1980</v>
      </c>
      <c r="DV7">
        <v>1990</v>
      </c>
      <c r="DW7">
        <v>2000</v>
      </c>
      <c r="DX7">
        <v>2010</v>
      </c>
      <c r="DY7">
        <v>2018</v>
      </c>
      <c r="DZ7" t="s">
        <v>400</v>
      </c>
      <c r="EA7" t="s">
        <v>397</v>
      </c>
      <c r="EB7" t="s">
        <v>490</v>
      </c>
      <c r="EC7" s="19" t="s">
        <v>396</v>
      </c>
      <c r="ED7" s="19" t="s">
        <v>399</v>
      </c>
      <c r="EE7" s="19" t="s">
        <v>401</v>
      </c>
      <c r="EF7" s="50" t="s">
        <v>469</v>
      </c>
      <c r="EG7" s="50" t="s">
        <v>541</v>
      </c>
      <c r="EH7" t="s">
        <v>397</v>
      </c>
      <c r="EI7" t="s">
        <v>490</v>
      </c>
      <c r="EJ7" s="19" t="s">
        <v>396</v>
      </c>
      <c r="EK7" s="19" t="s">
        <v>399</v>
      </c>
      <c r="EL7" s="19" t="s">
        <v>401</v>
      </c>
      <c r="EM7" s="50" t="s">
        <v>469</v>
      </c>
      <c r="EN7" s="50" t="s">
        <v>541</v>
      </c>
      <c r="EO7" s="24">
        <f t="shared" si="0"/>
        <v>0.24145890452568608</v>
      </c>
      <c r="EP7" s="24">
        <f t="shared" si="0"/>
        <v>0.24378455685976896</v>
      </c>
      <c r="EQ7" s="24">
        <f t="shared" si="0"/>
        <v>0.22204359748385086</v>
      </c>
      <c r="ER7" s="24">
        <f t="shared" si="0"/>
        <v>0.22324766187788311</v>
      </c>
      <c r="ES7" s="24">
        <f t="shared" si="0"/>
        <v>0.21921527929786286</v>
      </c>
      <c r="ET7" s="24">
        <f t="shared" si="0"/>
        <v>0.22018455482765301</v>
      </c>
      <c r="EU7" s="24">
        <f t="shared" ref="EU7:FB7" si="17">EU8</f>
        <v>0.21802656802942519</v>
      </c>
      <c r="EV7" s="24">
        <f t="shared" si="17"/>
        <v>0.21898642521918824</v>
      </c>
      <c r="EW7" s="24">
        <f t="shared" si="17"/>
        <v>0.21759315643953633</v>
      </c>
      <c r="EX7" s="24">
        <f t="shared" si="17"/>
        <v>0.2186070636050646</v>
      </c>
      <c r="EY7" s="24">
        <f t="shared" si="17"/>
        <v>0.21741126224193266</v>
      </c>
      <c r="EZ7" s="24">
        <f t="shared" si="17"/>
        <v>0.2184964899472957</v>
      </c>
      <c r="FA7" s="24">
        <f t="shared" si="17"/>
        <v>0.2173610262468483</v>
      </c>
      <c r="FB7" s="24">
        <f t="shared" si="17"/>
        <v>0.21852051026880501</v>
      </c>
      <c r="FI7" t="s">
        <v>420</v>
      </c>
      <c r="FJ7" t="s">
        <v>419</v>
      </c>
      <c r="FK7" t="s">
        <v>418</v>
      </c>
      <c r="FL7" t="s">
        <v>417</v>
      </c>
      <c r="FM7" t="s">
        <v>409</v>
      </c>
      <c r="FN7" t="s">
        <v>410</v>
      </c>
      <c r="FO7" t="s">
        <v>411</v>
      </c>
      <c r="FP7" t="s">
        <v>412</v>
      </c>
      <c r="FQ7" t="s">
        <v>413</v>
      </c>
      <c r="FR7" t="s">
        <v>414</v>
      </c>
      <c r="FS7" t="s">
        <v>415</v>
      </c>
      <c r="FT7" t="s">
        <v>416</v>
      </c>
      <c r="FU7" t="s">
        <v>113</v>
      </c>
      <c r="FW7" t="s">
        <v>499</v>
      </c>
      <c r="FX7" t="s">
        <v>500</v>
      </c>
    </row>
    <row r="8" spans="1:180">
      <c r="A8" s="24">
        <v>0</v>
      </c>
      <c r="B8" s="17">
        <f>databig!B2</f>
        <v>2165956</v>
      </c>
      <c r="C8" s="17">
        <f>databig!O2</f>
        <v>7978</v>
      </c>
      <c r="D8" s="17">
        <f>databig!F2</f>
        <v>2237</v>
      </c>
      <c r="E8" s="18">
        <f>databig!G2+L8</f>
        <v>0.27588452569489164</v>
      </c>
      <c r="F8" s="19">
        <f>databig!H2</f>
        <v>0.13576184213161469</v>
      </c>
      <c r="G8" s="19">
        <f>databig!K2</f>
        <v>2.5154771283268929E-3</v>
      </c>
      <c r="H8" s="19">
        <f>databig!L2</f>
        <v>1.0148985311388969E-3</v>
      </c>
      <c r="I8" s="19">
        <f>databig!I2</f>
        <v>1.6100179404020309E-2</v>
      </c>
      <c r="J8" s="19">
        <f>databig!M2</f>
        <v>0</v>
      </c>
      <c r="K8" s="19">
        <f>databig!J2</f>
        <v>0.12049213051795959</v>
      </c>
      <c r="L8" s="63">
        <f>databig!N2*IF(interface!$C$16="yes",1,0)</f>
        <v>0</v>
      </c>
      <c r="M8" s="19">
        <v>0</v>
      </c>
      <c r="N8" s="19">
        <v>0</v>
      </c>
      <c r="O8" s="19">
        <v>0</v>
      </c>
      <c r="P8" s="19">
        <f>C8*B8/(C$137*B$137)+P7</f>
        <v>9.598589502957998E-4</v>
      </c>
      <c r="Q8" s="20">
        <f t="shared" ref="Q8:Q39" si="18">(1-$G$141)*($G$143*AF8+($G$144-$G$143)*AG8+($G$145-$G$144)*AH8+($G$146-$G$145)*AI8+($G$147-$G$146)*AJ8+($G$148-$G$147)*AK8+($G$149-$G$148)*AL8+($G$150-$G$149)*AM8+($G$151-$G$150)*AN8+($G$152-$G$151)*AO8+($G$153-$G$152)*AP8+($G$154-$G$153)*AQ8+($G$155-$G$154)*AR8+($G$156-$G$155)*AS8)/$C8</f>
        <v>0</v>
      </c>
      <c r="R8" s="20">
        <f t="shared" ref="R8:R39" si="19">$C$141*AW8/C8</f>
        <v>0</v>
      </c>
      <c r="S8" s="20">
        <f t="shared" ref="S8:S39" si="20">($C$142/(1+$C$142))*0.4*(0.75*F8/F$137+0.25)</f>
        <v>0</v>
      </c>
      <c r="T8" s="20">
        <f t="shared" ref="T8:T39" si="21">L8*(1-$C$147)</f>
        <v>0</v>
      </c>
      <c r="U8" s="20">
        <f t="shared" ref="U8:U39" si="22">($L$142*J8/0.4)*(1-$L$141)/(1-0.6)</f>
        <v>0</v>
      </c>
      <c r="V8" s="20">
        <f t="shared" ref="V8:V39" si="23">(1-$R8-$S8)*H8*$R$144/$Q$144</f>
        <v>1.5595917795024334E-3</v>
      </c>
      <c r="W8" s="20">
        <f>(1-$R8-$S8)*MAX($G8+($CH8+$CI8)/$C8,0)</f>
        <v>4.1187257339462043E-3</v>
      </c>
      <c r="X8" s="20">
        <f t="shared" ref="X8:X39" si="24">F8*(1-$C$146)</f>
        <v>0.13576184213161469</v>
      </c>
      <c r="Y8" s="20">
        <f>K8+$C$148*0.55*databig!N2</f>
        <v>0.12049213051795959</v>
      </c>
      <c r="Z8" s="21">
        <f>I8+Y8+SUM(Q8:X8)</f>
        <v>0.27803246956704319</v>
      </c>
      <c r="AA8" s="19">
        <f t="shared" ref="AA8" si="25">100%-AB8-AC8</f>
        <v>0.9915284787310743</v>
      </c>
      <c r="AB8" s="19">
        <f>databig!Q2/databig!$AE2</f>
        <v>1.4419610670511895E-3</v>
      </c>
      <c r="AC8" s="19">
        <f>databig!R2/databig!$AE2</f>
        <v>7.029560201874549E-3</v>
      </c>
      <c r="AD8" s="19">
        <f t="shared" ref="AD8" si="26">AE8/C8</f>
        <v>0.40172975683128603</v>
      </c>
      <c r="AE8" s="17">
        <f>databig!S2</f>
        <v>3205</v>
      </c>
      <c r="AF8" s="17">
        <f>databig!T2</f>
        <v>11236</v>
      </c>
      <c r="AG8" s="17">
        <f>databig!U2</f>
        <v>0</v>
      </c>
      <c r="AH8" s="17">
        <f>databig!V2</f>
        <v>0</v>
      </c>
      <c r="AI8" s="17">
        <f>databig!W2</f>
        <v>0</v>
      </c>
      <c r="AJ8" s="17">
        <f>databig!X2</f>
        <v>0</v>
      </c>
      <c r="AK8" s="17">
        <f>databig!Y2</f>
        <v>0</v>
      </c>
      <c r="AL8" s="17">
        <f>databig!Z2</f>
        <v>0</v>
      </c>
      <c r="AM8" s="17">
        <f>databig!AA2</f>
        <v>0</v>
      </c>
      <c r="AN8" s="17">
        <f>databig!AB2</f>
        <v>0</v>
      </c>
      <c r="AO8" s="17">
        <f>databig!AC2</f>
        <v>0</v>
      </c>
      <c r="AP8" s="17">
        <f>databig!AD2</f>
        <v>0</v>
      </c>
      <c r="AQ8" s="17">
        <v>0</v>
      </c>
      <c r="AR8" s="17">
        <v>0</v>
      </c>
      <c r="AS8" s="17">
        <v>0</v>
      </c>
      <c r="AT8" s="17">
        <v>83.996739685134997</v>
      </c>
      <c r="AU8" s="17">
        <v>194.13641316198064</v>
      </c>
      <c r="AV8" s="19">
        <v>1.7469684993506557E-2</v>
      </c>
      <c r="AW8" s="17">
        <f>databig!AT2</f>
        <v>5713</v>
      </c>
      <c r="AY8" s="19">
        <f>-databig!BA2/databig!E2</f>
        <v>-8.6879898119122251E-2</v>
      </c>
      <c r="AZ8" s="19">
        <f>-(1.1*databig!BB2-databig!AY2+0.45*databig!AX2)/databig!E2</f>
        <v>-6.9909286833855805E-2</v>
      </c>
      <c r="BA8" s="19"/>
      <c r="BB8" s="66">
        <f t="shared" ref="BB8:BB39" si="27">(BC8+BD8)*BB$137/(BC$137+BD$137)</f>
        <v>6.8377652987667386</v>
      </c>
      <c r="BC8" s="67">
        <f>databig!Q2</f>
        <v>8</v>
      </c>
      <c r="BD8" s="67">
        <f>databig!R2</f>
        <v>39</v>
      </c>
      <c r="BE8" s="67">
        <f>databig!AF2</f>
        <v>1290</v>
      </c>
      <c r="BF8" s="67">
        <f>databig!AG2</f>
        <v>0</v>
      </c>
      <c r="BG8" s="17">
        <f>databig!AH2</f>
        <v>0</v>
      </c>
      <c r="BH8" s="17">
        <f>databig!AI2</f>
        <v>0</v>
      </c>
      <c r="BI8" s="17">
        <f>databig!AJ2</f>
        <v>0</v>
      </c>
      <c r="BJ8" s="17">
        <f>databig!AK2</f>
        <v>0</v>
      </c>
      <c r="BK8" s="17">
        <f>databig!AL2</f>
        <v>0</v>
      </c>
      <c r="BL8" s="17">
        <f>databig!AM2</f>
        <v>0</v>
      </c>
      <c r="BM8" s="17">
        <f>databig!AN2</f>
        <v>0</v>
      </c>
      <c r="BN8" s="17">
        <f>databig!AO2</f>
        <v>0</v>
      </c>
      <c r="BO8" s="17">
        <f>databig!AP2</f>
        <v>0</v>
      </c>
      <c r="BP8" s="17">
        <f>databig!AQ2</f>
        <v>0</v>
      </c>
      <c r="BQ8" s="17"/>
      <c r="BR8" s="17"/>
      <c r="BS8" s="24">
        <f>databig!AU2</f>
        <v>1.9999999552965164E-2</v>
      </c>
      <c r="BT8" s="24">
        <f>databig!AV2</f>
        <v>0</v>
      </c>
      <c r="BU8" s="44">
        <f t="shared" ref="BU8:BV8" si="28">BC8*$BT8</f>
        <v>0</v>
      </c>
      <c r="BV8" s="44">
        <f t="shared" si="28"/>
        <v>0</v>
      </c>
      <c r="BW8" s="44">
        <f>databig!R2*((databig!$AU2-$R$142)/(1-$Q$142)-MIN(0.2,databig!$AU2))+BB8*(databig!$AU2-$R$142)/(1-$Q$142)</f>
        <v>-11.017366648772231</v>
      </c>
      <c r="BX8" s="19">
        <f>(databig!$Q2)/databig!$AE2</f>
        <v>1.4419610670511895E-3</v>
      </c>
      <c r="BY8" s="19">
        <f>(databig!$R2)/databig!$AE2</f>
        <v>7.029560201874549E-3</v>
      </c>
      <c r="BZ8" s="19">
        <f>(databig!$Q2+databig!$R2)/databig!$AE2</f>
        <v>8.4715212689257385E-3</v>
      </c>
      <c r="CA8" s="67">
        <f>databig!R2*$Q$142/(1-$Q$142)+BB8/(1-$Q$142)</f>
        <v>13.135475661553821</v>
      </c>
      <c r="CB8" s="31">
        <f>(1-$BZ8)*$CE8</f>
        <v>12.790717375630869</v>
      </c>
      <c r="CC8" s="31">
        <f>(1-$BX8)*$CE8</f>
        <v>12.881398702235051</v>
      </c>
      <c r="CD8" s="31">
        <f>(1-$BY8)*$CE8</f>
        <v>12.809318673395829</v>
      </c>
      <c r="CE8" s="67">
        <f t="shared" ref="CE8:CE39" si="29">($AA$144-$Z$144)*BE8+($AA$145-$Z$145-($AA$144-$Z$144))*BF8+($AA$146-$Z$146-($AA$145-$Z$145))*BG8+($AA$147-$Z$147-($AA$146-$Z$146))*BH8+($AA$148-$Z$148-($AA$147-$Z$147))*BI8+($AA$149-$Z$149-($AA$148-$Z$148))*BJ8+($AA$150-$Z$150-($AA$149-$Z$149))*BK8+($AA$151-$Z$151-($AA$150-$Z$150))*BL8+($AA$152-$Z$152-($AA$151-$Z$151))*BM8+($AA$153-$Z$153-($AA$152-$Z$152))*BN8+($AA$154-$Z$154-($AA$153-$Z$153))*BO8+($AA$155-$Z$155-($AA$154-$Z$154))*BP8</f>
        <v>12.900000000000011</v>
      </c>
      <c r="CF8" s="17">
        <f>$CE8*(1+$CA8/databig!$AE2)</f>
        <v>12.930542111758131</v>
      </c>
      <c r="CG8" s="17">
        <f>$CE8*(1+$CA8/databig!$AE2-$BX8)</f>
        <v>12.911940813993171</v>
      </c>
      <c r="CH8" s="44">
        <f t="shared" ref="CH8:CH39" si="30">IF($AA$142=1,$BW8,0)+IF(AND($AA$141=1, $AA$142=0),$BV8,0)+IF($AA$143=1,$BU8,0)</f>
        <v>0</v>
      </c>
      <c r="CI8" s="17">
        <f t="shared" ref="CI8:CI39" si="31">IF(AND($AA$141=0, $AA$142=0, $AA$143=0),$CB8,0)+IF(AND($AA$141=1, $AA$142=0, $AA$143=0),$CC8,0)+IF(AND($AA$141=0, $AA$142=0, $AA$143=1),$CD8,0)+IF(AND($AA$141=1, $AA$142=0, $AA$143=1),$CE8,0)+IF(AND($AA$142=1, $AA$143=1),$CF8,0)+IF(AND($AA$142=1, $AA$143=0),$CG8,0)</f>
        <v>12.790717375630869</v>
      </c>
      <c r="CJ8" s="19"/>
      <c r="CK8" s="17">
        <f>databig!AW2</f>
        <v>12009</v>
      </c>
      <c r="CL8" s="19">
        <f t="shared" ref="CL8:CL39" si="32">CK8*$B8/(CK$137*$B$137)</f>
        <v>1.9976388762957525E-3</v>
      </c>
      <c r="CM8" s="19">
        <f t="shared" ref="CM8:CM39" si="33">AE8*$B8/(AE$137*$B$137)</f>
        <v>8.0073243880234073E-5</v>
      </c>
      <c r="CN8" s="19">
        <f>CM8/CL8</f>
        <v>4.0083943514713193E-2</v>
      </c>
      <c r="CO8" s="19">
        <f t="shared" ref="CO8:CO39" si="34">CN8*CO$137/CN$137</f>
        <v>4.0083943514713184E-3</v>
      </c>
      <c r="CP8" s="19">
        <f t="shared" ref="CP8:CP39" si="35">F8/F$137</f>
        <v>2.9035408491570172</v>
      </c>
      <c r="CQ8" s="19">
        <f>0.75*CP8+0.25</f>
        <v>2.4276556368677626</v>
      </c>
      <c r="CR8" s="19">
        <f t="shared" ref="CR8:CR39" si="36">(CK8/C8)*(C$137/CK$137)</f>
        <v>2.0811796104835403</v>
      </c>
      <c r="CS8" s="19">
        <f t="shared" ref="CS8:CS39" si="37">CR8*(1-CO8)/(1-CO$137)</f>
        <v>2.3031526909872011</v>
      </c>
      <c r="CU8" s="19">
        <f>calculatorbig!E8</f>
        <v>0.27588452569489164</v>
      </c>
      <c r="CV8" s="19">
        <f>calculatorbig!Z8</f>
        <v>0.27803246956704319</v>
      </c>
      <c r="CW8" s="17">
        <f t="shared" ref="CW8" si="38">C8</f>
        <v>7978</v>
      </c>
      <c r="CX8" s="17">
        <f>$CW8*(1-CU8)</f>
        <v>5776.9932540061545</v>
      </c>
      <c r="CY8" s="17">
        <f t="shared" ref="CY8" si="39">$CW8*(1-CV8)</f>
        <v>5759.8569577941298</v>
      </c>
      <c r="CZ8" s="24">
        <f t="shared" ref="CZ8:CZ71" si="40">(CX9-CX8)/($CW9-$CW8)</f>
        <v>0.79296671664351936</v>
      </c>
      <c r="DA8" s="24">
        <f t="shared" ref="DA8:DA71" si="41">(CY9-CY8)/($CW9-$CW8)</f>
        <v>0.79046335584750527</v>
      </c>
      <c r="DB8" s="19">
        <f>FC8</f>
        <v>0.21739214416040761</v>
      </c>
      <c r="DC8" s="19">
        <f>FD8</f>
        <v>0.21862474921692868</v>
      </c>
      <c r="DD8" s="17">
        <f t="shared" ref="DD8:DD39" si="42">$CW8*((1-DC8)/(1-DB8))^$CV$140</f>
        <v>7974.8568113515521</v>
      </c>
      <c r="DE8" s="17">
        <f>DD8</f>
        <v>7974.8568113515521</v>
      </c>
      <c r="DF8" s="17">
        <f>DE8-DD8</f>
        <v>0</v>
      </c>
      <c r="DG8" s="17">
        <f>MAX(growth!G2*growth!L2,0)</f>
        <v>8010.1543860272686</v>
      </c>
      <c r="DH8" s="17">
        <f>-DG8*DF$137/DG$137</f>
        <v>414.1082116087598</v>
      </c>
      <c r="DI8" s="17">
        <f>DE8+DH8</f>
        <v>8388.9650229603121</v>
      </c>
      <c r="DJ8" s="17">
        <f>DI8*CV8</f>
        <v>2332.4046624452026</v>
      </c>
      <c r="DK8" s="20">
        <f>ROUND(DI8/$CW8-1,3)</f>
        <v>5.1999999999999998E-2</v>
      </c>
      <c r="DL8" s="50">
        <f>DJ8-CU8*CW8</f>
        <v>131.3979164513571</v>
      </c>
      <c r="DM8" s="20">
        <f>ROUND(DI8*(1-$CV8)/($CW8*(1-$CU8))-1,3)</f>
        <v>4.8000000000000001E-2</v>
      </c>
      <c r="DN8" s="20">
        <f>(E8-Z8)/(1-E8)</f>
        <v>-2.9663001943340817E-3</v>
      </c>
      <c r="DO8" s="20">
        <f>growth!L2</f>
        <v>1.0040303818033678</v>
      </c>
      <c r="DP8" s="20"/>
      <c r="DQ8" s="20"/>
      <c r="DR8" s="19">
        <f>datahist!B2</f>
        <v>0.1631803959608078</v>
      </c>
      <c r="DS8" s="19">
        <f>datahist!C2</f>
        <v>0.18840734660625458</v>
      </c>
      <c r="DT8" s="19">
        <f>datahist!D2</f>
        <v>0.17905576527118683</v>
      </c>
      <c r="DU8" s="19">
        <f>datahist!E2</f>
        <v>0.19427438080310822</v>
      </c>
      <c r="DV8" s="19">
        <f>datahist!F2</f>
        <v>0.25050824880599976</v>
      </c>
      <c r="DW8" s="19">
        <f>datahist!G2</f>
        <v>0.24527330696582794</v>
      </c>
      <c r="DX8" s="19">
        <f>datahist!H2</f>
        <v>0.25280517339706421</v>
      </c>
      <c r="DY8" s="19">
        <f>datahist!I2</f>
        <v>0.27422076463699341</v>
      </c>
      <c r="DZ8" s="19">
        <f>Z8</f>
        <v>0.27803246956704319</v>
      </c>
      <c r="EA8" s="19">
        <v>0.28321287740209916</v>
      </c>
      <c r="EB8" s="19">
        <v>0.28446469539628139</v>
      </c>
      <c r="EC8" s="19">
        <v>0.28160691051595621</v>
      </c>
      <c r="ED8" s="19">
        <v>0.29807027389711116</v>
      </c>
      <c r="EE8" s="19">
        <v>0.25710924596385809</v>
      </c>
      <c r="EF8" s="19">
        <v>0.28291174536570907</v>
      </c>
      <c r="EG8" s="19">
        <v>0.28505970165519179</v>
      </c>
      <c r="EH8" s="19">
        <v>0.27618564531395057</v>
      </c>
      <c r="EI8" s="19">
        <v>0.27743746330813279</v>
      </c>
      <c r="EJ8" s="19">
        <v>0.28160691051595621</v>
      </c>
      <c r="EK8" s="19">
        <v>0.29807027389711116</v>
      </c>
      <c r="EL8" s="19">
        <v>0.25710925337984725</v>
      </c>
      <c r="EM8" s="19">
        <v>0.27588452771306038</v>
      </c>
      <c r="EN8" s="19">
        <v>0.27803246956704319</v>
      </c>
      <c r="EO8" s="19">
        <f>MIN(1-($CZ8+$CZ7)/2,0.99)</f>
        <v>0.24145890452568608</v>
      </c>
      <c r="EP8" s="19">
        <f>MIN(1-($DA8+$DA7)/2,0.99)</f>
        <v>0.24378455685976896</v>
      </c>
      <c r="EQ8" s="19">
        <f>(EO5+EO6+EO7+EO8+EO9+EO10+EO11)/7</f>
        <v>0.22204359748385086</v>
      </c>
      <c r="ER8" s="19">
        <f t="shared" ref="ER8:FD8" si="43">(EP5+EP6+EP7+EP8+EP9+EP10+EP11)/7</f>
        <v>0.22324766187788311</v>
      </c>
      <c r="ES8" s="19">
        <f t="shared" si="43"/>
        <v>0.21921527929786286</v>
      </c>
      <c r="ET8" s="19">
        <f t="shared" si="43"/>
        <v>0.22018455482765301</v>
      </c>
      <c r="EU8" s="19">
        <f t="shared" si="43"/>
        <v>0.21802656802942519</v>
      </c>
      <c r="EV8" s="19">
        <f t="shared" si="43"/>
        <v>0.21898642521918824</v>
      </c>
      <c r="EW8" s="19">
        <f t="shared" si="43"/>
        <v>0.21759315643953633</v>
      </c>
      <c r="EX8" s="19">
        <f t="shared" si="43"/>
        <v>0.2186070636050646</v>
      </c>
      <c r="EY8" s="19">
        <f t="shared" si="43"/>
        <v>0.21741126224193266</v>
      </c>
      <c r="EZ8" s="19">
        <f t="shared" si="43"/>
        <v>0.2184964899472957</v>
      </c>
      <c r="FA8" s="19">
        <f t="shared" si="43"/>
        <v>0.2173610262468483</v>
      </c>
      <c r="FB8" s="19">
        <f t="shared" si="43"/>
        <v>0.21852051026880501</v>
      </c>
      <c r="FC8" s="19">
        <f t="shared" si="43"/>
        <v>0.21739214416040761</v>
      </c>
      <c r="FD8" s="19">
        <f t="shared" si="43"/>
        <v>0.21862474921692868</v>
      </c>
      <c r="FG8" s="24">
        <v>-2</v>
      </c>
      <c r="FH8" s="24">
        <f>databig!$A2/100</f>
        <v>0</v>
      </c>
      <c r="FI8" s="19">
        <f>$P$18</f>
        <v>1.5135917551666558E-2</v>
      </c>
      <c r="FJ8" s="19">
        <f>$P$28</f>
        <v>3.7061306958570406E-2</v>
      </c>
      <c r="FK8" s="19">
        <f>$P$38</f>
        <v>6.7402128554113136E-2</v>
      </c>
      <c r="FL8" s="19">
        <f>$P$48</f>
        <v>0.10751427225965217</v>
      </c>
      <c r="FM8" s="19">
        <f>$P$58</f>
        <v>0.15954890359865664</v>
      </c>
      <c r="FN8" s="19">
        <f>$P$68</f>
        <v>0.22523599767770291</v>
      </c>
      <c r="FO8" s="19">
        <f>$P$78</f>
        <v>0.30755939498038276</v>
      </c>
      <c r="FP8" s="19">
        <f>$P$88</f>
        <v>0.41230005279662901</v>
      </c>
      <c r="FQ8" s="19">
        <f>$P$98</f>
        <v>0.55701720632297191</v>
      </c>
      <c r="FR8" s="19">
        <f>$P$107</f>
        <v>0.79346877733981869</v>
      </c>
      <c r="FS8" s="19">
        <f>$P$117</f>
        <v>0.89840562972319038</v>
      </c>
      <c r="FT8" s="19">
        <f>$P$125</f>
        <v>0.94667000240607191</v>
      </c>
      <c r="FU8" s="19">
        <f>$P$134</f>
        <v>0.98693915484448769</v>
      </c>
      <c r="FW8" s="19">
        <f>EM8+AY8</f>
        <v>0.18900462959393813</v>
      </c>
      <c r="FX8" s="19">
        <f>EI8+AY8+AZ8</f>
        <v>0.12064827835515474</v>
      </c>
    </row>
    <row r="9" spans="1:180">
      <c r="A9" s="17"/>
      <c r="B9" s="17">
        <f>databig!B3</f>
        <v>2167473</v>
      </c>
      <c r="C9" s="17">
        <f>databig!O3</f>
        <v>8766</v>
      </c>
      <c r="D9" s="17">
        <f>databig!F3</f>
        <v>2400</v>
      </c>
      <c r="E9" s="18">
        <f>databig!G3+L9</f>
        <v>0.26969529697453254</v>
      </c>
      <c r="F9" s="19">
        <f>databig!H3</f>
        <v>0.13231799006462097</v>
      </c>
      <c r="G9" s="19">
        <f>databig!K3</f>
        <v>3.0774541664868593E-3</v>
      </c>
      <c r="H9" s="19">
        <f>databig!L3</f>
        <v>1.0101572843268514E-3</v>
      </c>
      <c r="I9" s="19">
        <f>databig!I3</f>
        <v>1.5660306438803673E-2</v>
      </c>
      <c r="J9" s="19">
        <f>databig!M3</f>
        <v>0</v>
      </c>
      <c r="K9" s="19">
        <f>databig!J3</f>
        <v>0.11762937903404236</v>
      </c>
      <c r="L9" s="63">
        <f>databig!N3*IF(interface!$C$16="yes",1,0)</f>
        <v>0</v>
      </c>
      <c r="M9" s="19">
        <v>0</v>
      </c>
      <c r="N9" s="19">
        <v>0</v>
      </c>
      <c r="O9" s="19">
        <v>0</v>
      </c>
      <c r="P9" s="19">
        <f t="shared" ref="P9:P72" si="44">C9*B9/(C$137*B$137)+P8</f>
        <v>2.0152633965487077E-3</v>
      </c>
      <c r="Q9" s="20">
        <f t="shared" si="18"/>
        <v>0</v>
      </c>
      <c r="R9" s="20">
        <f t="shared" si="19"/>
        <v>0</v>
      </c>
      <c r="S9" s="20">
        <f t="shared" si="20"/>
        <v>0</v>
      </c>
      <c r="T9" s="20">
        <f t="shared" si="21"/>
        <v>0</v>
      </c>
      <c r="U9" s="20">
        <f t="shared" si="22"/>
        <v>0</v>
      </c>
      <c r="V9" s="20">
        <f t="shared" si="23"/>
        <v>1.5523059185756662E-3</v>
      </c>
      <c r="W9" s="20">
        <f t="shared" ref="W9:W72" si="45">(1-$R9-$S9)*MAX($G9+($CH9+$CI9)/$C9,0)</f>
        <v>4.7152088015476011E-3</v>
      </c>
      <c r="X9" s="20">
        <f t="shared" si="24"/>
        <v>0.13231799006462097</v>
      </c>
      <c r="Y9" s="20">
        <f>K9+$C$148*0.55*databig!N3</f>
        <v>0.11762937903404236</v>
      </c>
      <c r="Z9" s="21">
        <f t="shared" ref="Z9:Z72" si="46">I9+Y9+SUM(Q9:X9)</f>
        <v>0.27187519025759027</v>
      </c>
      <c r="AA9" s="19">
        <f t="shared" ref="AA9:AA72" si="47">100%-AB9-AC9</f>
        <v>0.99216013344453713</v>
      </c>
      <c r="AB9" s="19">
        <f>databig!Q3/databig!$AE3</f>
        <v>-8.3402835696413675E-4</v>
      </c>
      <c r="AC9" s="19">
        <f>databig!R3/databig!$AE3</f>
        <v>8.6738949124270225E-3</v>
      </c>
      <c r="AD9" s="19">
        <f t="shared" ref="AD9:AD72" si="48">AE9/C9</f>
        <v>0.45938854665754048</v>
      </c>
      <c r="AE9" s="17">
        <f>databig!S3</f>
        <v>4027</v>
      </c>
      <c r="AF9" s="17">
        <f>databig!T3</f>
        <v>11856</v>
      </c>
      <c r="AG9" s="17">
        <f>databig!U3</f>
        <v>0</v>
      </c>
      <c r="AH9" s="17">
        <f>databig!V3</f>
        <v>0</v>
      </c>
      <c r="AI9" s="17">
        <f>databig!W3</f>
        <v>0</v>
      </c>
      <c r="AJ9" s="17">
        <f>databig!X3</f>
        <v>0</v>
      </c>
      <c r="AK9" s="17">
        <f>databig!Y3</f>
        <v>0</v>
      </c>
      <c r="AL9" s="17">
        <f>databig!Z3</f>
        <v>0</v>
      </c>
      <c r="AM9" s="17">
        <f>databig!AA3</f>
        <v>0</v>
      </c>
      <c r="AN9" s="17">
        <f>databig!AB3</f>
        <v>0</v>
      </c>
      <c r="AO9" s="17">
        <f>databig!AC3</f>
        <v>0</v>
      </c>
      <c r="AP9" s="17">
        <f>databig!AD3</f>
        <v>0</v>
      </c>
      <c r="AQ9" s="17">
        <v>0</v>
      </c>
      <c r="AR9" s="17">
        <v>0</v>
      </c>
      <c r="AS9" s="17">
        <v>0</v>
      </c>
      <c r="AT9" s="17">
        <v>83.996739685134997</v>
      </c>
      <c r="AU9" s="17">
        <v>194.13641316198064</v>
      </c>
      <c r="AV9" s="19">
        <v>1.7469684993506557E-2</v>
      </c>
      <c r="AW9" s="17">
        <f>databig!AT3</f>
        <v>6251</v>
      </c>
      <c r="AY9" s="19">
        <f>-databig!BA3/databig!E3</f>
        <v>-7.8998203695255481E-2</v>
      </c>
      <c r="AZ9" s="19">
        <f>-(1.1*databig!BB3-databig!AY3+0.45*databig!AX3)/databig!E3</f>
        <v>-6.2616189552919713E-2</v>
      </c>
      <c r="BA9" s="19"/>
      <c r="BB9" s="66">
        <f t="shared" si="27"/>
        <v>6.8377652987667386</v>
      </c>
      <c r="BC9" s="67">
        <f>databig!Q3</f>
        <v>-5</v>
      </c>
      <c r="BD9" s="67">
        <f>databig!R3</f>
        <v>52</v>
      </c>
      <c r="BE9" s="67">
        <f>databig!AF3</f>
        <v>1363</v>
      </c>
      <c r="BF9" s="67">
        <f>databig!AG3</f>
        <v>44</v>
      </c>
      <c r="BG9" s="17">
        <f>databig!AH3</f>
        <v>23</v>
      </c>
      <c r="BH9" s="17">
        <f>databig!AI3</f>
        <v>23</v>
      </c>
      <c r="BI9" s="17">
        <f>databig!AJ3</f>
        <v>22</v>
      </c>
      <c r="BJ9" s="17">
        <f>databig!AK3</f>
        <v>21</v>
      </c>
      <c r="BK9" s="17">
        <f>databig!AL3</f>
        <v>19</v>
      </c>
      <c r="BL9" s="17">
        <f>databig!AM3</f>
        <v>12</v>
      </c>
      <c r="BM9" s="17">
        <f>databig!AN3</f>
        <v>0</v>
      </c>
      <c r="BN9" s="17">
        <f>databig!AO3</f>
        <v>0</v>
      </c>
      <c r="BO9" s="17">
        <f>databig!AP3</f>
        <v>0</v>
      </c>
      <c r="BP9" s="17">
        <f>databig!AQ3</f>
        <v>0</v>
      </c>
      <c r="BQ9" s="17"/>
      <c r="BR9" s="17"/>
      <c r="BS9" s="24">
        <f>databig!AU3</f>
        <v>1.8999999389052391E-2</v>
      </c>
      <c r="BT9" s="24">
        <f>databig!AV3</f>
        <v>0</v>
      </c>
      <c r="BU9" s="44">
        <f t="shared" ref="BU9:BU72" si="49">BC9*$BT9</f>
        <v>0</v>
      </c>
      <c r="BV9" s="44">
        <f t="shared" ref="BV9:BV72" si="50">BD9*$BT9</f>
        <v>0</v>
      </c>
      <c r="BW9" s="44">
        <f>databig!R3*((databig!$AU3-$R$142)/(1-$Q$142)-MIN(0.2,databig!$AU3))+BB9*(databig!$AU3-$R$142)/(1-$Q$142)</f>
        <v>-14.195696910286758</v>
      </c>
      <c r="BX9" s="19">
        <f>(databig!$Q3)/databig!$AE3</f>
        <v>-8.3402835696413675E-4</v>
      </c>
      <c r="BY9" s="19">
        <f>(databig!$R3)/databig!$AE3</f>
        <v>8.6738949124270225E-3</v>
      </c>
      <c r="BZ9" s="19">
        <f>(databig!$Q3+databig!$R3)/databig!$AE3</f>
        <v>7.8398665554628849E-3</v>
      </c>
      <c r="CA9" s="67">
        <f>databig!R3*$Q$142/(1-$Q$142)+BB9/(1-$Q$142)</f>
        <v>14.92156261807556</v>
      </c>
      <c r="CB9" s="31">
        <f t="shared" ref="CB9:CB72" si="51">(1-$BZ9)*$CE9</f>
        <v>14.356557130942461</v>
      </c>
      <c r="CC9" s="31">
        <f t="shared" ref="CC9:CC72" si="52">(1-$BX9)*$CE9</f>
        <v>14.48206839032528</v>
      </c>
      <c r="CD9" s="31">
        <f t="shared" ref="CD9:CD72" si="53">(1-$BY9)*$CE9</f>
        <v>14.344488740617191</v>
      </c>
      <c r="CE9" s="67">
        <f t="shared" si="29"/>
        <v>14.47000000000001</v>
      </c>
      <c r="CF9" s="17">
        <f>$CE9*(1+$CA9/databig!$AE3)</f>
        <v>14.506015848387591</v>
      </c>
      <c r="CG9" s="17">
        <f>$CE9*(1+$CA9/databig!$AE3-$BX9)</f>
        <v>14.518084238712861</v>
      </c>
      <c r="CH9" s="44">
        <f t="shared" si="30"/>
        <v>0</v>
      </c>
      <c r="CI9" s="17">
        <f t="shared" si="31"/>
        <v>14.356557130942461</v>
      </c>
      <c r="CJ9" s="19"/>
      <c r="CK9" s="17">
        <f>databig!AW3</f>
        <v>12131</v>
      </c>
      <c r="CL9" s="19">
        <f t="shared" si="32"/>
        <v>2.0193463114019541E-3</v>
      </c>
      <c r="CM9" s="19">
        <f t="shared" si="33"/>
        <v>1.0068043533777121E-4</v>
      </c>
      <c r="CN9" s="19">
        <f t="shared" ref="CN9:CN72" si="54">CM9/CL9</f>
        <v>4.9857934109317124E-2</v>
      </c>
      <c r="CO9" s="19">
        <f t="shared" si="34"/>
        <v>4.9857934109317119E-3</v>
      </c>
      <c r="CP9" s="19">
        <f t="shared" si="35"/>
        <v>2.8298871258576814</v>
      </c>
      <c r="CQ9" s="19">
        <f t="shared" ref="CQ9:CQ72" si="55">0.75*CP9+0.25</f>
        <v>2.3724153443932612</v>
      </c>
      <c r="CR9" s="19">
        <f t="shared" si="36"/>
        <v>1.9133388328724703</v>
      </c>
      <c r="CS9" s="19">
        <f t="shared" si="37"/>
        <v>2.1153325785851718</v>
      </c>
      <c r="CU9" s="19">
        <f>calculatorbig!E9</f>
        <v>0.26969529697453254</v>
      </c>
      <c r="CV9" s="19">
        <f>calculatorbig!Z9</f>
        <v>0.27187519025759027</v>
      </c>
      <c r="CW9" s="17">
        <f t="shared" ref="CW9:CW72" si="56">C9</f>
        <v>8766</v>
      </c>
      <c r="CX9" s="17">
        <f t="shared" ref="CX9:CX72" si="57">$CW9*(1-CU9)</f>
        <v>6401.8510267212478</v>
      </c>
      <c r="CY9" s="17">
        <f t="shared" ref="CY9:CY72" si="58">$CW9*(1-CV9)</f>
        <v>6382.742082201964</v>
      </c>
      <c r="CZ9" s="24">
        <f t="shared" si="40"/>
        <v>0.83310337710500493</v>
      </c>
      <c r="DA9" s="24">
        <f t="shared" si="41"/>
        <v>0.83623646474618929</v>
      </c>
      <c r="DB9" s="19">
        <f t="shared" ref="DB9:DB72" si="59">FC9</f>
        <v>0.21745341913192862</v>
      </c>
      <c r="DC9" s="19">
        <f t="shared" ref="DC9:DC72" si="60">FD9</f>
        <v>0.2187500281688832</v>
      </c>
      <c r="DD9" s="17">
        <f t="shared" si="42"/>
        <v>8762.3666240005477</v>
      </c>
      <c r="DE9" s="17">
        <f t="shared" ref="DE9:DE72" si="61">DD9</f>
        <v>8762.3666240005477</v>
      </c>
      <c r="DF9" s="17">
        <f t="shared" ref="DF9:DF72" si="62">DE9-DD9</f>
        <v>0</v>
      </c>
      <c r="DG9" s="17">
        <f>MAX(growth!G3*growth!L3,0)</f>
        <v>8130.6814993643575</v>
      </c>
      <c r="DH9" s="17">
        <f t="shared" ref="DH9:DH72" si="63">-DG9*DF$137/DG$137</f>
        <v>420.33921103137425</v>
      </c>
      <c r="DI9" s="17">
        <f t="shared" ref="DI9:DI72" si="64">DE9+DH9</f>
        <v>9182.7058350319221</v>
      </c>
      <c r="DJ9" s="17">
        <f t="shared" ref="DJ9:DJ72" si="65">DI9*CV9</f>
        <v>2496.5498959787883</v>
      </c>
      <c r="DK9" s="20">
        <f t="shared" ref="DK9:DK72" si="66">ROUND(DI9/$CW9-1,3)</f>
        <v>4.8000000000000001E-2</v>
      </c>
      <c r="DL9" s="50">
        <f t="shared" ref="DL9:DL72" si="67">DJ9-CU9*CW9</f>
        <v>132.40092270003606</v>
      </c>
      <c r="DM9" s="20">
        <f t="shared" ref="DM9:DM72" si="68">ROUND(DI9*(1-$CV9)/($CW9*(1-$CU9))-1,3)</f>
        <v>4.3999999999999997E-2</v>
      </c>
      <c r="DN9" s="20">
        <f t="shared" ref="DN9:DN72" si="69">(E9-Z9)/(1-E9)</f>
        <v>-2.9849092769456179E-3</v>
      </c>
      <c r="DO9" s="20">
        <f>growth!L3</f>
        <v>0.92752469762312995</v>
      </c>
      <c r="DP9" s="20"/>
      <c r="DQ9" s="20"/>
      <c r="DR9" s="19">
        <f>datahist!B3</f>
        <v>0.16457366943359375</v>
      </c>
      <c r="DS9" s="19">
        <f>datahist!C3</f>
        <v>0.19027914106845856</v>
      </c>
      <c r="DT9" s="19">
        <f>datahist!D3</f>
        <v>0.18041202425956726</v>
      </c>
      <c r="DU9" s="19">
        <f>datahist!E3</f>
        <v>0.19363214075565338</v>
      </c>
      <c r="DV9" s="19">
        <f>datahist!F3</f>
        <v>0.2478615939617157</v>
      </c>
      <c r="DW9" s="19">
        <f>datahist!G3</f>
        <v>0.2437010258436203</v>
      </c>
      <c r="DX9" s="19">
        <f>datahist!H3</f>
        <v>0.2520136833190918</v>
      </c>
      <c r="DY9" s="19">
        <f>datahist!I3</f>
        <v>0.26922953128814697</v>
      </c>
      <c r="DZ9" s="19">
        <f t="shared" ref="DZ9:DZ72" si="70">Z9</f>
        <v>0.27187519025759027</v>
      </c>
      <c r="EA9" s="19">
        <v>0.27764803690780449</v>
      </c>
      <c r="EB9" s="19">
        <v>0.27917888063025242</v>
      </c>
      <c r="EC9" s="19">
        <v>0.27615118417094692</v>
      </c>
      <c r="ED9" s="19">
        <v>0.29200866874239662</v>
      </c>
      <c r="EE9" s="19">
        <v>0.25246633139675012</v>
      </c>
      <c r="EF9" s="19">
        <v>0.2772741763619706</v>
      </c>
      <c r="EG9" s="19">
        <v>0.27945407916561887</v>
      </c>
      <c r="EH9" s="19">
        <v>0.27006914799977588</v>
      </c>
      <c r="EI9" s="19">
        <v>0.27159999172222382</v>
      </c>
      <c r="EJ9" s="19">
        <v>0.27615118417094692</v>
      </c>
      <c r="EK9" s="19">
        <v>0.29200866874239662</v>
      </c>
      <c r="EL9" s="19">
        <v>0.25246633136522501</v>
      </c>
      <c r="EM9" s="19">
        <v>0.26969528698828071</v>
      </c>
      <c r="EN9" s="19">
        <v>0.27187519025759027</v>
      </c>
      <c r="EO9" s="19">
        <f t="shared" ref="EO9:EO72" si="71">MIN(1-($CZ9+$CZ8)/2,0.99)</f>
        <v>0.1869649531257378</v>
      </c>
      <c r="EP9" s="19">
        <f t="shared" ref="EP9:EP72" si="72">MIN(1-($DA9+$DA8)/2,0.99)</f>
        <v>0.18665008970315267</v>
      </c>
      <c r="EQ9" s="19">
        <f t="shared" ref="EQ9:FD9" si="73">(EO6+EO7+EO8+EO9+EO10+EO11+EO12)/7</f>
        <v>0.2195698002374227</v>
      </c>
      <c r="ER9" s="19">
        <f t="shared" si="73"/>
        <v>0.22035356432552103</v>
      </c>
      <c r="ES9" s="19">
        <f t="shared" si="73"/>
        <v>0.21705686345770295</v>
      </c>
      <c r="ET9" s="19">
        <f t="shared" si="73"/>
        <v>0.21788949504177799</v>
      </c>
      <c r="EU9" s="19">
        <f t="shared" si="73"/>
        <v>0.21751987859655789</v>
      </c>
      <c r="EV9" s="19">
        <f t="shared" si="73"/>
        <v>0.21851543258182635</v>
      </c>
      <c r="EW9" s="19">
        <f t="shared" si="73"/>
        <v>0.21734098964713033</v>
      </c>
      <c r="EX9" s="19">
        <f t="shared" si="73"/>
        <v>0.2184127074527426</v>
      </c>
      <c r="EY9" s="19">
        <f t="shared" si="73"/>
        <v>0.21732758426179441</v>
      </c>
      <c r="EZ9" s="19">
        <f t="shared" si="73"/>
        <v>0.21847870032266839</v>
      </c>
      <c r="FA9" s="19">
        <f t="shared" si="73"/>
        <v>0.21736017391468462</v>
      </c>
      <c r="FB9" s="19">
        <f t="shared" si="73"/>
        <v>0.21858535136658117</v>
      </c>
      <c r="FC9" s="19">
        <f t="shared" si="73"/>
        <v>0.21745341913192862</v>
      </c>
      <c r="FD9" s="19">
        <f t="shared" si="73"/>
        <v>0.2187500281688832</v>
      </c>
      <c r="FG9" s="61">
        <f>FG8+3%</f>
        <v>-1.97</v>
      </c>
      <c r="FH9" s="24">
        <f>databig!$A3/100</f>
        <v>0.01</v>
      </c>
      <c r="FI9" s="19">
        <f t="shared" ref="FI9:FI72" si="74">$P$18</f>
        <v>1.5135917551666558E-2</v>
      </c>
      <c r="FJ9" s="19">
        <f t="shared" ref="FJ9:FJ72" si="75">$P$28</f>
        <v>3.7061306958570406E-2</v>
      </c>
      <c r="FK9" s="19">
        <f t="shared" ref="FK9:FK72" si="76">$P$38</f>
        <v>6.7402128554113136E-2</v>
      </c>
      <c r="FL9" s="19">
        <f t="shared" ref="FL9:FL72" si="77">$P$48</f>
        <v>0.10751427225965217</v>
      </c>
      <c r="FM9" s="19">
        <f t="shared" ref="FM9:FM72" si="78">$P$58</f>
        <v>0.15954890359865664</v>
      </c>
      <c r="FN9" s="19">
        <f t="shared" ref="FN9:FN72" si="79">$P$68</f>
        <v>0.22523599767770291</v>
      </c>
      <c r="FO9" s="19">
        <f t="shared" ref="FO9:FO72" si="80">$P$78</f>
        <v>0.30755939498038276</v>
      </c>
      <c r="FP9" s="19">
        <f t="shared" ref="FP9:FP72" si="81">$P$88</f>
        <v>0.41230005279662901</v>
      </c>
      <c r="FQ9" s="19">
        <f t="shared" ref="FQ9:FQ72" si="82">$P$98</f>
        <v>0.55701720632297191</v>
      </c>
      <c r="FR9" s="19">
        <f t="shared" ref="FR9:FR72" si="83">$P$107</f>
        <v>0.79346877733981869</v>
      </c>
      <c r="FS9" s="19">
        <f t="shared" ref="FS9:FS72" si="84">$P$117</f>
        <v>0.89840562972319038</v>
      </c>
      <c r="FT9" s="19">
        <f t="shared" ref="FT9:FT72" si="85">$P$125</f>
        <v>0.94667000240607191</v>
      </c>
      <c r="FU9" s="19">
        <f t="shared" ref="FU9:FU72" si="86">$P$134</f>
        <v>0.98693915484448769</v>
      </c>
      <c r="FW9" s="19">
        <f t="shared" ref="FW9:FW72" si="87">EM9+AY9</f>
        <v>0.19069708329302523</v>
      </c>
      <c r="FX9" s="19">
        <f t="shared" ref="FX9:FX72" si="88">EI9+AY9+AZ9</f>
        <v>0.12998559847404861</v>
      </c>
    </row>
    <row r="10" spans="1:180">
      <c r="A10" s="17"/>
      <c r="B10" s="17">
        <f>databig!B4</f>
        <v>2166035</v>
      </c>
      <c r="C10" s="17">
        <f>databig!O4</f>
        <v>9511</v>
      </c>
      <c r="D10" s="17">
        <f>databig!F4</f>
        <v>2420</v>
      </c>
      <c r="E10" s="18">
        <f>databig!G4+L10</f>
        <v>0.26164304040958086</v>
      </c>
      <c r="F10" s="19">
        <f>databig!H4</f>
        <v>0.12911182641983032</v>
      </c>
      <c r="G10" s="19">
        <f>databig!K4</f>
        <v>2.9022092930972576E-3</v>
      </c>
      <c r="H10" s="19">
        <f>databig!L4</f>
        <v>8.8966346811503172E-4</v>
      </c>
      <c r="I10" s="19">
        <f>databig!I4</f>
        <v>1.5186780132353306E-2</v>
      </c>
      <c r="J10" s="19">
        <f>databig!M4</f>
        <v>0</v>
      </c>
      <c r="K10" s="19">
        <f>databig!J4</f>
        <v>0.11355255544185638</v>
      </c>
      <c r="L10" s="63">
        <f>databig!N4*IF(interface!$C$16="yes",1,0)</f>
        <v>0</v>
      </c>
      <c r="M10" s="19">
        <v>0</v>
      </c>
      <c r="N10" s="19">
        <v>0</v>
      </c>
      <c r="O10" s="19">
        <v>0</v>
      </c>
      <c r="P10" s="19">
        <f t="shared" si="44"/>
        <v>3.159604265291451E-3</v>
      </c>
      <c r="Q10" s="20">
        <f t="shared" si="18"/>
        <v>0</v>
      </c>
      <c r="R10" s="20">
        <f t="shared" si="19"/>
        <v>0</v>
      </c>
      <c r="S10" s="20">
        <f t="shared" si="20"/>
        <v>0</v>
      </c>
      <c r="T10" s="20">
        <f t="shared" si="21"/>
        <v>0</v>
      </c>
      <c r="U10" s="20">
        <f t="shared" si="22"/>
        <v>0</v>
      </c>
      <c r="V10" s="20">
        <f t="shared" si="23"/>
        <v>1.3671434028373194E-3</v>
      </c>
      <c r="W10" s="20">
        <f t="shared" si="45"/>
        <v>4.1884606174349762E-3</v>
      </c>
      <c r="X10" s="20">
        <f t="shared" si="24"/>
        <v>0.12911182641983032</v>
      </c>
      <c r="Y10" s="20">
        <f>K10+$C$148*0.55*databig!N4</f>
        <v>0.11355255544185638</v>
      </c>
      <c r="Z10" s="21">
        <f t="shared" si="46"/>
        <v>0.26340676601431234</v>
      </c>
      <c r="AA10" s="19">
        <f t="shared" si="47"/>
        <v>0.99056974459724945</v>
      </c>
      <c r="AB10" s="19">
        <f>databig!Q4/databig!$AE4</f>
        <v>-1.7681728880157171E-3</v>
      </c>
      <c r="AC10" s="19">
        <f>databig!R4/databig!$AE4</f>
        <v>1.1198428290766208E-2</v>
      </c>
      <c r="AD10" s="19">
        <f t="shared" si="48"/>
        <v>0.44590474187782569</v>
      </c>
      <c r="AE10" s="17">
        <f>databig!S4</f>
        <v>4241</v>
      </c>
      <c r="AF10" s="17">
        <f>databig!T4</f>
        <v>11493</v>
      </c>
      <c r="AG10" s="17">
        <f>databig!U4</f>
        <v>0</v>
      </c>
      <c r="AH10" s="17">
        <f>databig!V4</f>
        <v>0</v>
      </c>
      <c r="AI10" s="17">
        <f>databig!W4</f>
        <v>0</v>
      </c>
      <c r="AJ10" s="17">
        <f>databig!X4</f>
        <v>0</v>
      </c>
      <c r="AK10" s="17">
        <f>databig!Y4</f>
        <v>0</v>
      </c>
      <c r="AL10" s="17">
        <f>databig!Z4</f>
        <v>0</v>
      </c>
      <c r="AM10" s="17">
        <f>databig!AA4</f>
        <v>0</v>
      </c>
      <c r="AN10" s="17">
        <f>databig!AB4</f>
        <v>0</v>
      </c>
      <c r="AO10" s="17">
        <f>databig!AC4</f>
        <v>0</v>
      </c>
      <c r="AP10" s="17">
        <f>databig!AD4</f>
        <v>0</v>
      </c>
      <c r="AQ10" s="17">
        <v>0</v>
      </c>
      <c r="AR10" s="17">
        <v>0</v>
      </c>
      <c r="AS10" s="17">
        <v>0</v>
      </c>
      <c r="AT10" s="17">
        <v>83.996739685134997</v>
      </c>
      <c r="AU10" s="17">
        <v>194.13641316198064</v>
      </c>
      <c r="AV10" s="19">
        <v>1.7469684993506557E-2</v>
      </c>
      <c r="AW10" s="17">
        <f>databig!AT4</f>
        <v>5976</v>
      </c>
      <c r="AY10" s="19">
        <f>-databig!BA4/databig!E4</f>
        <v>-7.661135378349973E-2</v>
      </c>
      <c r="AZ10" s="19">
        <f>-(1.1*databig!BB4-databig!AY4+0.45*databig!AX4)/databig!E4</f>
        <v>-5.6367823830793487E-2</v>
      </c>
      <c r="BA10" s="19"/>
      <c r="BB10" s="66">
        <f t="shared" si="27"/>
        <v>6.9832496668256052</v>
      </c>
      <c r="BC10" s="67">
        <f>databig!Q4</f>
        <v>-9</v>
      </c>
      <c r="BD10" s="67">
        <f>databig!R4</f>
        <v>57</v>
      </c>
      <c r="BE10" s="67">
        <f>databig!AF4</f>
        <v>1191</v>
      </c>
      <c r="BF10" s="67">
        <f>databig!AG4</f>
        <v>29</v>
      </c>
      <c r="BG10" s="17">
        <f>databig!AH4</f>
        <v>22</v>
      </c>
      <c r="BH10" s="17">
        <f>databig!AI4</f>
        <v>12</v>
      </c>
      <c r="BI10" s="17">
        <f>databig!AJ4</f>
        <v>6</v>
      </c>
      <c r="BJ10" s="17">
        <f>databig!AK4</f>
        <v>0</v>
      </c>
      <c r="BK10" s="17">
        <f>databig!AL4</f>
        <v>0</v>
      </c>
      <c r="BL10" s="17">
        <f>databig!AM4</f>
        <v>0</v>
      </c>
      <c r="BM10" s="17">
        <f>databig!AN4</f>
        <v>0</v>
      </c>
      <c r="BN10" s="17">
        <f>databig!AO4</f>
        <v>0</v>
      </c>
      <c r="BO10" s="17">
        <f>databig!AP4</f>
        <v>0</v>
      </c>
      <c r="BP10" s="17">
        <f>databig!AQ4</f>
        <v>0</v>
      </c>
      <c r="BQ10" s="17"/>
      <c r="BR10" s="17"/>
      <c r="BS10" s="24">
        <f>databig!AU4</f>
        <v>1.7999999225139618E-2</v>
      </c>
      <c r="BT10" s="24">
        <f>databig!AV4</f>
        <v>0</v>
      </c>
      <c r="BU10" s="44">
        <f t="shared" si="49"/>
        <v>0</v>
      </c>
      <c r="BV10" s="44">
        <f t="shared" si="50"/>
        <v>0</v>
      </c>
      <c r="BW10" s="44">
        <f>databig!R4*((databig!$AU4-$R$142)/(1-$Q$142)-MIN(0.2,databig!$AU4))+BB10*(databig!$AU4-$R$142)/(1-$Q$142)</f>
        <v>-15.461511338792992</v>
      </c>
      <c r="BX10" s="19">
        <f>(databig!$Q4)/databig!$AE4</f>
        <v>-1.7681728880157171E-3</v>
      </c>
      <c r="BY10" s="19">
        <f>(databig!$R4)/databig!$AE4</f>
        <v>1.1198428290766208E-2</v>
      </c>
      <c r="BZ10" s="19">
        <f>(databig!$Q4+databig!$R4)/databig!$AE4</f>
        <v>9.4302554027504912E-3</v>
      </c>
      <c r="CA10" s="67">
        <f>databig!R4*$Q$142/(1-$Q$142)+BB10/(1-$Q$142)</f>
        <v>15.773991794963385</v>
      </c>
      <c r="CB10" s="31">
        <f t="shared" si="51"/>
        <v>12.233536345776043</v>
      </c>
      <c r="CC10" s="31">
        <f t="shared" si="52"/>
        <v>12.371836935167005</v>
      </c>
      <c r="CD10" s="31">
        <f t="shared" si="53"/>
        <v>12.211699410609048</v>
      </c>
      <c r="CE10" s="67">
        <f t="shared" si="29"/>
        <v>12.350000000000012</v>
      </c>
      <c r="CF10" s="17">
        <f>$CE10*(1+$CA10/databig!$AE4)</f>
        <v>12.38827284846127</v>
      </c>
      <c r="CG10" s="17">
        <f>$CE10*(1+$CA10/databig!$AE4-$BX10)</f>
        <v>12.410109783628263</v>
      </c>
      <c r="CH10" s="44">
        <f t="shared" si="30"/>
        <v>0</v>
      </c>
      <c r="CI10" s="17">
        <f t="shared" si="31"/>
        <v>12.233536345776043</v>
      </c>
      <c r="CJ10" s="19"/>
      <c r="CK10" s="17">
        <f>databig!AW4</f>
        <v>13132</v>
      </c>
      <c r="CL10" s="19">
        <f t="shared" si="32"/>
        <v>2.1845241512747798E-3</v>
      </c>
      <c r="CM10" s="19">
        <f t="shared" si="33"/>
        <v>1.0596037858203385E-4</v>
      </c>
      <c r="CN10" s="19">
        <f t="shared" si="54"/>
        <v>4.8505015849882288E-2</v>
      </c>
      <c r="CO10" s="19">
        <f t="shared" si="34"/>
        <v>4.8505015849882281E-3</v>
      </c>
      <c r="CP10" s="19">
        <f t="shared" si="35"/>
        <v>2.761316848925913</v>
      </c>
      <c r="CQ10" s="19">
        <f t="shared" si="55"/>
        <v>2.3209876366944346</v>
      </c>
      <c r="CR10" s="19">
        <f t="shared" si="36"/>
        <v>1.9089802793418174</v>
      </c>
      <c r="CS10" s="19">
        <f t="shared" si="37"/>
        <v>2.110800852745732</v>
      </c>
      <c r="CU10" s="19">
        <f>calculatorbig!E10</f>
        <v>0.26164304040958086</v>
      </c>
      <c r="CV10" s="19">
        <f>calculatorbig!Z10</f>
        <v>0.26340676601431234</v>
      </c>
      <c r="CW10" s="17">
        <f t="shared" si="56"/>
        <v>9511</v>
      </c>
      <c r="CX10" s="17">
        <f t="shared" si="57"/>
        <v>7022.5130426644764</v>
      </c>
      <c r="CY10" s="17">
        <f t="shared" si="58"/>
        <v>7005.738248437875</v>
      </c>
      <c r="CZ10" s="24">
        <f t="shared" si="40"/>
        <v>0.79177396049543092</v>
      </c>
      <c r="DA10" s="24">
        <f t="shared" si="41"/>
        <v>0.79280838751291005</v>
      </c>
      <c r="DB10" s="19">
        <f t="shared" si="59"/>
        <v>0.21757858730851951</v>
      </c>
      <c r="DC10" s="19">
        <f t="shared" si="60"/>
        <v>0.21896637123012244</v>
      </c>
      <c r="DD10" s="17">
        <f t="shared" si="42"/>
        <v>9506.7797674406502</v>
      </c>
      <c r="DE10" s="17">
        <f t="shared" si="61"/>
        <v>9506.7797674406502</v>
      </c>
      <c r="DF10" s="17">
        <f t="shared" si="62"/>
        <v>0</v>
      </c>
      <c r="DG10" s="17">
        <f>MAX(growth!G4*growth!L4,0)</f>
        <v>8284.5945691740653</v>
      </c>
      <c r="DH10" s="17">
        <f t="shared" si="63"/>
        <v>428.29619450641098</v>
      </c>
      <c r="DI10" s="17">
        <f t="shared" si="64"/>
        <v>9935.0759619470609</v>
      </c>
      <c r="DJ10" s="17">
        <f t="shared" si="65"/>
        <v>2616.9662292430085</v>
      </c>
      <c r="DK10" s="20">
        <f t="shared" si="66"/>
        <v>4.4999999999999998E-2</v>
      </c>
      <c r="DL10" s="50">
        <f t="shared" si="67"/>
        <v>128.47927190748487</v>
      </c>
      <c r="DM10" s="20">
        <f t="shared" si="68"/>
        <v>4.2000000000000003E-2</v>
      </c>
      <c r="DN10" s="20">
        <f t="shared" si="69"/>
        <v>-2.3887167064963449E-3</v>
      </c>
      <c r="DO10" s="20">
        <f>growth!L4</f>
        <v>0.87105399738976619</v>
      </c>
      <c r="DP10" s="20"/>
      <c r="DQ10" s="20"/>
      <c r="DR10" s="19">
        <f>datahist!B4</f>
        <v>0.16494250297546387</v>
      </c>
      <c r="DS10" s="19">
        <f>datahist!C4</f>
        <v>0.19085150957107544</v>
      </c>
      <c r="DT10" s="19">
        <f>datahist!D4</f>
        <v>0.18182379007339478</v>
      </c>
      <c r="DU10" s="19">
        <f>datahist!E4</f>
        <v>0.19320327043533325</v>
      </c>
      <c r="DV10" s="19">
        <f>datahist!F4</f>
        <v>0.24446925520896912</v>
      </c>
      <c r="DW10" s="19">
        <f>datahist!G4</f>
        <v>0.24340271949768066</v>
      </c>
      <c r="DX10" s="19">
        <f>datahist!H4</f>
        <v>0.24947814643383026</v>
      </c>
      <c r="DY10" s="19">
        <f>datahist!I4</f>
        <v>0.26262065768241882</v>
      </c>
      <c r="DZ10" s="19">
        <f t="shared" si="70"/>
        <v>0.26340676601431234</v>
      </c>
      <c r="EA10" s="19">
        <v>0.27091942018757087</v>
      </c>
      <c r="EB10" s="19">
        <v>0.2721240131642253</v>
      </c>
      <c r="EC10" s="19">
        <v>0.26836771619968908</v>
      </c>
      <c r="ED10" s="19">
        <v>0.28048491633352285</v>
      </c>
      <c r="EE10" s="19">
        <v>0.23957628543884779</v>
      </c>
      <c r="EF10" s="19">
        <v>0.27064284344669431</v>
      </c>
      <c r="EG10" s="19">
        <v>0.27240657377443178</v>
      </c>
      <c r="EH10" s="19">
        <v>0.26191961242745143</v>
      </c>
      <c r="EI10" s="19">
        <v>0.26312420540410586</v>
      </c>
      <c r="EJ10" s="19">
        <v>0.26836771619968908</v>
      </c>
      <c r="EK10" s="19">
        <v>0.28048491633352285</v>
      </c>
      <c r="EL10" s="19">
        <v>0.23957628540883824</v>
      </c>
      <c r="EM10" s="19">
        <v>0.2616430347552523</v>
      </c>
      <c r="EN10" s="19">
        <v>0.26340676601431234</v>
      </c>
      <c r="EO10" s="19">
        <f t="shared" si="71"/>
        <v>0.18756133119978213</v>
      </c>
      <c r="EP10" s="19">
        <f t="shared" si="72"/>
        <v>0.18547757387045039</v>
      </c>
      <c r="EQ10" s="19">
        <f t="shared" ref="EQ10:FD10" si="89">(EO7+EO8+EO9+EO10+EO11+EO12+EO13)/7</f>
        <v>0.21613166429234734</v>
      </c>
      <c r="ER10" s="19">
        <f t="shared" si="89"/>
        <v>0.21666542162840191</v>
      </c>
      <c r="ES10" s="19">
        <f t="shared" si="89"/>
        <v>0.21618958287606937</v>
      </c>
      <c r="ET10" s="19">
        <f t="shared" si="89"/>
        <v>0.21708640872942239</v>
      </c>
      <c r="EU10" s="19">
        <f t="shared" si="89"/>
        <v>0.21699778453708668</v>
      </c>
      <c r="EV10" s="19">
        <f t="shared" si="89"/>
        <v>0.21806661236449459</v>
      </c>
      <c r="EW10" s="19">
        <f t="shared" si="89"/>
        <v>0.21714044579057942</v>
      </c>
      <c r="EX10" s="19">
        <f t="shared" si="89"/>
        <v>0.21830734269380489</v>
      </c>
      <c r="EY10" s="19">
        <f t="shared" si="89"/>
        <v>0.21727210637786154</v>
      </c>
      <c r="EZ10" s="19">
        <f t="shared" si="89"/>
        <v>0.2185191203298846</v>
      </c>
      <c r="FA10" s="19">
        <f t="shared" si="89"/>
        <v>0.21740605246193115</v>
      </c>
      <c r="FB10" s="19">
        <f t="shared" si="89"/>
        <v>0.21872539679135822</v>
      </c>
      <c r="FC10" s="19">
        <f t="shared" si="89"/>
        <v>0.21757858730851951</v>
      </c>
      <c r="FD10" s="19">
        <f t="shared" si="89"/>
        <v>0.21896637123012244</v>
      </c>
      <c r="FG10" s="61">
        <f t="shared" ref="FG10:FG73" si="90">FG9+3%</f>
        <v>-1.94</v>
      </c>
      <c r="FH10" s="24">
        <f>databig!$A4/100</f>
        <v>0.02</v>
      </c>
      <c r="FI10" s="19">
        <f t="shared" si="74"/>
        <v>1.5135917551666558E-2</v>
      </c>
      <c r="FJ10" s="19">
        <f t="shared" si="75"/>
        <v>3.7061306958570406E-2</v>
      </c>
      <c r="FK10" s="19">
        <f t="shared" si="76"/>
        <v>6.7402128554113136E-2</v>
      </c>
      <c r="FL10" s="19">
        <f t="shared" si="77"/>
        <v>0.10751427225965217</v>
      </c>
      <c r="FM10" s="19">
        <f t="shared" si="78"/>
        <v>0.15954890359865664</v>
      </c>
      <c r="FN10" s="19">
        <f t="shared" si="79"/>
        <v>0.22523599767770291</v>
      </c>
      <c r="FO10" s="19">
        <f t="shared" si="80"/>
        <v>0.30755939498038276</v>
      </c>
      <c r="FP10" s="19">
        <f t="shared" si="81"/>
        <v>0.41230005279662901</v>
      </c>
      <c r="FQ10" s="19">
        <f t="shared" si="82"/>
        <v>0.55701720632297191</v>
      </c>
      <c r="FR10" s="19">
        <f t="shared" si="83"/>
        <v>0.79346877733981869</v>
      </c>
      <c r="FS10" s="19">
        <f t="shared" si="84"/>
        <v>0.89840562972319038</v>
      </c>
      <c r="FT10" s="19">
        <f t="shared" si="85"/>
        <v>0.94667000240607191</v>
      </c>
      <c r="FU10" s="19">
        <f t="shared" si="86"/>
        <v>0.98693915484448769</v>
      </c>
      <c r="FW10" s="19">
        <f t="shared" si="87"/>
        <v>0.18503168097175257</v>
      </c>
      <c r="FX10" s="19">
        <f t="shared" si="88"/>
        <v>0.13014502778981263</v>
      </c>
    </row>
    <row r="11" spans="1:180">
      <c r="A11" s="17"/>
      <c r="B11" s="17">
        <f>databig!B5</f>
        <v>2166777</v>
      </c>
      <c r="C11" s="17">
        <f>databig!O5</f>
        <v>10215</v>
      </c>
      <c r="D11" s="17">
        <f>databig!F5</f>
        <v>2646</v>
      </c>
      <c r="E11" s="18">
        <f>databig!G5+L11</f>
        <v>0.25796163378822712</v>
      </c>
      <c r="F11" s="19">
        <f>databig!H5</f>
        <v>0.12647776305675507</v>
      </c>
      <c r="G11" s="19">
        <f>databig!K5</f>
        <v>3.4944156650453806E-3</v>
      </c>
      <c r="H11" s="19">
        <f>databig!L5</f>
        <v>7.5205287430435419E-4</v>
      </c>
      <c r="I11" s="19">
        <f>databig!I5</f>
        <v>1.498002465814352E-2</v>
      </c>
      <c r="J11" s="19">
        <f>databig!M5</f>
        <v>0</v>
      </c>
      <c r="K11" s="19">
        <f>databig!J5</f>
        <v>0.11225738376379013</v>
      </c>
      <c r="L11" s="63">
        <f>databig!N5*IF(interface!$C$16="yes",1,0)</f>
        <v>0</v>
      </c>
      <c r="M11" s="19">
        <v>0</v>
      </c>
      <c r="N11" s="19">
        <v>0</v>
      </c>
      <c r="O11" s="19">
        <v>0</v>
      </c>
      <c r="P11" s="19">
        <f t="shared" si="44"/>
        <v>4.3890697606033952E-3</v>
      </c>
      <c r="Q11" s="20">
        <f t="shared" si="18"/>
        <v>0</v>
      </c>
      <c r="R11" s="20">
        <f t="shared" si="19"/>
        <v>0</v>
      </c>
      <c r="S11" s="20">
        <f t="shared" si="20"/>
        <v>0</v>
      </c>
      <c r="T11" s="20">
        <f t="shared" si="21"/>
        <v>0</v>
      </c>
      <c r="U11" s="20">
        <f t="shared" si="22"/>
        <v>0</v>
      </c>
      <c r="V11" s="20">
        <f t="shared" si="23"/>
        <v>1.1556775820732049E-3</v>
      </c>
      <c r="W11" s="20">
        <f t="shared" si="45"/>
        <v>4.6616665293542046E-3</v>
      </c>
      <c r="X11" s="20">
        <f t="shared" si="24"/>
        <v>0.12647776305675507</v>
      </c>
      <c r="Y11" s="20">
        <f>K11+$C$148*0.55*databig!N5</f>
        <v>0.11225738376379013</v>
      </c>
      <c r="Z11" s="21">
        <f t="shared" si="46"/>
        <v>0.25953251559011614</v>
      </c>
      <c r="AA11" s="19">
        <f t="shared" si="47"/>
        <v>0.99611257969211631</v>
      </c>
      <c r="AB11" s="19">
        <f>databig!Q5/databig!$AE5</f>
        <v>1.5549681231534753E-4</v>
      </c>
      <c r="AC11" s="19">
        <f>databig!R5/databig!$AE5</f>
        <v>3.731923495568341E-3</v>
      </c>
      <c r="AD11" s="19">
        <f t="shared" si="48"/>
        <v>0.55212922173274592</v>
      </c>
      <c r="AE11" s="17">
        <f>databig!S5</f>
        <v>5640</v>
      </c>
      <c r="AF11" s="17">
        <f>databig!T5</f>
        <v>13088</v>
      </c>
      <c r="AG11" s="17">
        <f>databig!U5</f>
        <v>0</v>
      </c>
      <c r="AH11" s="17">
        <f>databig!V5</f>
        <v>0</v>
      </c>
      <c r="AI11" s="17">
        <f>databig!W5</f>
        <v>0</v>
      </c>
      <c r="AJ11" s="17">
        <f>databig!X5</f>
        <v>0</v>
      </c>
      <c r="AK11" s="17">
        <f>databig!Y5</f>
        <v>0</v>
      </c>
      <c r="AL11" s="17">
        <f>databig!Z5</f>
        <v>0</v>
      </c>
      <c r="AM11" s="17">
        <f>databig!AA5</f>
        <v>0</v>
      </c>
      <c r="AN11" s="17">
        <f>databig!AB5</f>
        <v>0</v>
      </c>
      <c r="AO11" s="17">
        <f>databig!AC5</f>
        <v>0</v>
      </c>
      <c r="AP11" s="17">
        <f>databig!AD5</f>
        <v>0</v>
      </c>
      <c r="AQ11" s="17">
        <v>0</v>
      </c>
      <c r="AR11" s="17">
        <v>0</v>
      </c>
      <c r="AS11" s="17">
        <v>0</v>
      </c>
      <c r="AT11" s="17">
        <v>83.996739685134997</v>
      </c>
      <c r="AU11" s="17">
        <v>194.13641316198064</v>
      </c>
      <c r="AV11" s="19">
        <v>1.7469684993506557E-2</v>
      </c>
      <c r="AW11" s="17">
        <f>databig!AT5</f>
        <v>7007</v>
      </c>
      <c r="AY11" s="19">
        <f>-databig!BA5/databig!E5</f>
        <v>-7.641336270190896E-2</v>
      </c>
      <c r="AZ11" s="19">
        <f>-(1.1*databig!BB5-databig!AY5+0.45*databig!AX5)/databig!E5</f>
        <v>-6.1496879588839939E-2</v>
      </c>
      <c r="BA11" s="19"/>
      <c r="BB11" s="66">
        <f t="shared" si="27"/>
        <v>3.6371092014716693</v>
      </c>
      <c r="BC11" s="67">
        <f>databig!Q5</f>
        <v>1</v>
      </c>
      <c r="BD11" s="67">
        <f>databig!R5</f>
        <v>24</v>
      </c>
      <c r="BE11" s="67">
        <f>databig!AF5</f>
        <v>1168</v>
      </c>
      <c r="BF11" s="67">
        <f>databig!AG5</f>
        <v>14</v>
      </c>
      <c r="BG11" s="17">
        <f>databig!AH5</f>
        <v>12</v>
      </c>
      <c r="BH11" s="17">
        <f>databig!AI5</f>
        <v>11</v>
      </c>
      <c r="BI11" s="17">
        <f>databig!AJ5</f>
        <v>11</v>
      </c>
      <c r="BJ11" s="17">
        <f>databig!AK5</f>
        <v>11</v>
      </c>
      <c r="BK11" s="17">
        <f>databig!AL5</f>
        <v>10</v>
      </c>
      <c r="BL11" s="17">
        <f>databig!AM5</f>
        <v>6</v>
      </c>
      <c r="BM11" s="17">
        <f>databig!AN5</f>
        <v>0</v>
      </c>
      <c r="BN11" s="17">
        <f>databig!AO5</f>
        <v>0</v>
      </c>
      <c r="BO11" s="17">
        <f>databig!AP5</f>
        <v>0</v>
      </c>
      <c r="BP11" s="17">
        <f>databig!AQ5</f>
        <v>0</v>
      </c>
      <c r="BQ11" s="17"/>
      <c r="BR11" s="17"/>
      <c r="BS11" s="24">
        <f>databig!AU5</f>
        <v>1.7000000923871994E-2</v>
      </c>
      <c r="BT11" s="24">
        <f>databig!AV5</f>
        <v>0</v>
      </c>
      <c r="BU11" s="44">
        <f t="shared" si="49"/>
        <v>0</v>
      </c>
      <c r="BV11" s="44">
        <f t="shared" si="50"/>
        <v>0</v>
      </c>
      <c r="BW11" s="44">
        <f>databig!R5*((databig!$AU5-$R$142)/(1-$Q$142)-MIN(0.2,databig!$AU5))+BB11*(databig!$AU5-$R$142)/(1-$Q$142)</f>
        <v>-6.6747505529687512</v>
      </c>
      <c r="BX11" s="19">
        <f>(databig!$Q5)/databig!$AE5</f>
        <v>1.5549681231534753E-4</v>
      </c>
      <c r="BY11" s="19">
        <f>(databig!$R5)/databig!$AE5</f>
        <v>3.731923495568341E-3</v>
      </c>
      <c r="BZ11" s="19">
        <f>(databig!$Q5+databig!$R5)/databig!$AE5</f>
        <v>3.8874203078836885E-3</v>
      </c>
      <c r="CA11" s="67">
        <f>databig!R5*$Q$142/(1-$Q$142)+BB11/(1-$Q$142)</f>
        <v>7.4342076830651687</v>
      </c>
      <c r="CB11" s="31">
        <f t="shared" si="51"/>
        <v>11.923467578914643</v>
      </c>
      <c r="CC11" s="31">
        <f t="shared" si="52"/>
        <v>11.968138703156598</v>
      </c>
      <c r="CD11" s="31">
        <f t="shared" si="53"/>
        <v>11.925328875758058</v>
      </c>
      <c r="CE11" s="67">
        <f t="shared" si="29"/>
        <v>11.970000000000011</v>
      </c>
      <c r="CF11" s="17">
        <f>$CE11*(1+$CA11/databig!$AE5)</f>
        <v>11.983837267293788</v>
      </c>
      <c r="CG11" s="17">
        <f>$CE11*(1+$CA11/databig!$AE5-$BX11)</f>
        <v>11.981975970450373</v>
      </c>
      <c r="CH11" s="44">
        <f t="shared" si="30"/>
        <v>0</v>
      </c>
      <c r="CI11" s="17">
        <f t="shared" si="31"/>
        <v>11.923467578914643</v>
      </c>
      <c r="CJ11" s="19"/>
      <c r="CK11" s="17">
        <f>databig!AW5</f>
        <v>13826</v>
      </c>
      <c r="CL11" s="19">
        <f t="shared" si="32"/>
        <v>2.3007597758789491E-3</v>
      </c>
      <c r="CM11" s="19">
        <f t="shared" si="33"/>
        <v>1.4096233330926334E-4</v>
      </c>
      <c r="CN11" s="19">
        <f t="shared" si="54"/>
        <v>6.1267731984497219E-2</v>
      </c>
      <c r="CO11" s="19">
        <f t="shared" si="34"/>
        <v>6.1267731984497205E-3</v>
      </c>
      <c r="CP11" s="19">
        <f t="shared" si="35"/>
        <v>2.7049820905440813</v>
      </c>
      <c r="CQ11" s="19">
        <f t="shared" si="55"/>
        <v>2.2787365679080609</v>
      </c>
      <c r="CR11" s="19">
        <f t="shared" si="36"/>
        <v>1.8713496105843885</v>
      </c>
      <c r="CS11" s="19">
        <f t="shared" si="37"/>
        <v>2.0665380843837009</v>
      </c>
      <c r="CU11" s="19">
        <f>calculatorbig!E11</f>
        <v>0.25796163378822712</v>
      </c>
      <c r="CV11" s="19">
        <f>calculatorbig!Z11</f>
        <v>0.25953251559011614</v>
      </c>
      <c r="CW11" s="17">
        <f t="shared" si="56"/>
        <v>10215</v>
      </c>
      <c r="CX11" s="17">
        <f t="shared" si="57"/>
        <v>7579.9219108532598</v>
      </c>
      <c r="CY11" s="17">
        <f t="shared" si="58"/>
        <v>7563.8753532469636</v>
      </c>
      <c r="CZ11" s="24">
        <f t="shared" si="40"/>
        <v>0.78033947958718575</v>
      </c>
      <c r="DA11" s="24">
        <f t="shared" si="41"/>
        <v>0.77625612822208412</v>
      </c>
      <c r="DB11" s="19">
        <f t="shared" si="59"/>
        <v>0.2178031185296721</v>
      </c>
      <c r="DC11" s="19">
        <f t="shared" si="60"/>
        <v>0.21931298907551122</v>
      </c>
      <c r="DD11" s="17">
        <f t="shared" si="42"/>
        <v>10210.066937456091</v>
      </c>
      <c r="DE11" s="17">
        <f t="shared" si="61"/>
        <v>10210.066937456091</v>
      </c>
      <c r="DF11" s="17">
        <f t="shared" si="62"/>
        <v>0</v>
      </c>
      <c r="DG11" s="17">
        <f>MAX(growth!G5*growth!L5,0)</f>
        <v>8431.4374213468927</v>
      </c>
      <c r="DH11" s="17">
        <f t="shared" si="63"/>
        <v>435.88766253190784</v>
      </c>
      <c r="DI11" s="17">
        <f t="shared" si="64"/>
        <v>10645.954599987999</v>
      </c>
      <c r="DJ11" s="17">
        <f t="shared" si="65"/>
        <v>2762.9713781930541</v>
      </c>
      <c r="DK11" s="20">
        <f t="shared" si="66"/>
        <v>4.2000000000000003E-2</v>
      </c>
      <c r="DL11" s="50">
        <f t="shared" si="67"/>
        <v>127.89328904631384</v>
      </c>
      <c r="DM11" s="20">
        <f t="shared" si="68"/>
        <v>0.04</v>
      </c>
      <c r="DN11" s="20">
        <f t="shared" si="69"/>
        <v>-2.116981915515544E-3</v>
      </c>
      <c r="DO11" s="20">
        <f>growth!L5</f>
        <v>0.82539769176181044</v>
      </c>
      <c r="DP11" s="20"/>
      <c r="DQ11" s="20"/>
      <c r="DR11" s="19">
        <f>datahist!B5</f>
        <v>0.16293606162071228</v>
      </c>
      <c r="DS11" s="19">
        <f>datahist!C5</f>
        <v>0.18845142424106598</v>
      </c>
      <c r="DT11" s="19">
        <f>datahist!D5</f>
        <v>0.18505504727363586</v>
      </c>
      <c r="DU11" s="19">
        <f>datahist!E5</f>
        <v>0.19342461228370667</v>
      </c>
      <c r="DV11" s="19">
        <f>datahist!F5</f>
        <v>0.24238774180412292</v>
      </c>
      <c r="DW11" s="19">
        <f>datahist!G5</f>
        <v>0.24359580874443054</v>
      </c>
      <c r="DX11" s="19">
        <f>datahist!H5</f>
        <v>0.24851194024085999</v>
      </c>
      <c r="DY11" s="19">
        <f>datahist!I5</f>
        <v>0.25855281949043274</v>
      </c>
      <c r="DZ11" s="19">
        <f t="shared" si="70"/>
        <v>0.25953251559011614</v>
      </c>
      <c r="EA11" s="19">
        <v>0.26940757664822601</v>
      </c>
      <c r="EB11" s="19">
        <v>0.270564801790734</v>
      </c>
      <c r="EC11" s="19">
        <v>0.26578760126265816</v>
      </c>
      <c r="ED11" s="19">
        <v>0.27758296636620733</v>
      </c>
      <c r="EE11" s="19">
        <v>0.24264264475559144</v>
      </c>
      <c r="EF11" s="19">
        <v>0.26915213384199888</v>
      </c>
      <c r="EG11" s="19">
        <v>0.27072301476918137</v>
      </c>
      <c r="EH11" s="19">
        <v>0.25821707746916078</v>
      </c>
      <c r="EI11" s="19">
        <v>0.25937430261166877</v>
      </c>
      <c r="EJ11" s="19">
        <v>0.26578760126265816</v>
      </c>
      <c r="EK11" s="19">
        <v>0.27758296636620733</v>
      </c>
      <c r="EL11" s="19">
        <v>0.24264265103867269</v>
      </c>
      <c r="EM11" s="19">
        <v>0.25796164001803845</v>
      </c>
      <c r="EN11" s="19">
        <v>0.25953251559011614</v>
      </c>
      <c r="EO11" s="19">
        <f t="shared" si="71"/>
        <v>0.21394327995869167</v>
      </c>
      <c r="EP11" s="19">
        <f t="shared" si="72"/>
        <v>0.21546774213250286</v>
      </c>
      <c r="EQ11" s="19">
        <f t="shared" ref="EQ11:FD11" si="91">(EO8+EO9+EO10+EO11+EO12+EO13+EO14)/7</f>
        <v>0.21063110061986642</v>
      </c>
      <c r="ER11" s="19">
        <f t="shared" si="91"/>
        <v>0.21128225032811562</v>
      </c>
      <c r="ES11" s="19">
        <f t="shared" si="91"/>
        <v>0.21607841268075259</v>
      </c>
      <c r="ET11" s="19">
        <f t="shared" si="91"/>
        <v>0.21719085345250541</v>
      </c>
      <c r="EU11" s="19">
        <f t="shared" si="91"/>
        <v>0.21652815982540893</v>
      </c>
      <c r="EV11" s="19">
        <f t="shared" si="91"/>
        <v>0.21772169941237846</v>
      </c>
      <c r="EW11" s="19">
        <f t="shared" si="91"/>
        <v>0.21702477449767368</v>
      </c>
      <c r="EX11" s="19">
        <f t="shared" si="91"/>
        <v>0.21832712506426391</v>
      </c>
      <c r="EY11" s="19">
        <f t="shared" si="91"/>
        <v>0.21728244412055145</v>
      </c>
      <c r="EZ11" s="19">
        <f t="shared" si="91"/>
        <v>0.21865979143989903</v>
      </c>
      <c r="FA11" s="19">
        <f t="shared" si="91"/>
        <v>0.21753467775884427</v>
      </c>
      <c r="FB11" s="19">
        <f t="shared" si="91"/>
        <v>0.21898045528534138</v>
      </c>
      <c r="FC11" s="19">
        <f t="shared" si="91"/>
        <v>0.2178031185296721</v>
      </c>
      <c r="FD11" s="19">
        <f t="shared" si="91"/>
        <v>0.21931298907551122</v>
      </c>
      <c r="FG11" s="61">
        <f t="shared" si="90"/>
        <v>-1.91</v>
      </c>
      <c r="FH11" s="24">
        <f>databig!$A5/100</f>
        <v>0.03</v>
      </c>
      <c r="FI11" s="19">
        <f t="shared" si="74"/>
        <v>1.5135917551666558E-2</v>
      </c>
      <c r="FJ11" s="19">
        <f t="shared" si="75"/>
        <v>3.7061306958570406E-2</v>
      </c>
      <c r="FK11" s="19">
        <f t="shared" si="76"/>
        <v>6.7402128554113136E-2</v>
      </c>
      <c r="FL11" s="19">
        <f t="shared" si="77"/>
        <v>0.10751427225965217</v>
      </c>
      <c r="FM11" s="19">
        <f t="shared" si="78"/>
        <v>0.15954890359865664</v>
      </c>
      <c r="FN11" s="19">
        <f t="shared" si="79"/>
        <v>0.22523599767770291</v>
      </c>
      <c r="FO11" s="19">
        <f t="shared" si="80"/>
        <v>0.30755939498038276</v>
      </c>
      <c r="FP11" s="19">
        <f t="shared" si="81"/>
        <v>0.41230005279662901</v>
      </c>
      <c r="FQ11" s="19">
        <f t="shared" si="82"/>
        <v>0.55701720632297191</v>
      </c>
      <c r="FR11" s="19">
        <f t="shared" si="83"/>
        <v>0.79346877733981869</v>
      </c>
      <c r="FS11" s="19">
        <f t="shared" si="84"/>
        <v>0.89840562972319038</v>
      </c>
      <c r="FT11" s="19">
        <f t="shared" si="85"/>
        <v>0.94667000240607191</v>
      </c>
      <c r="FU11" s="19">
        <f t="shared" si="86"/>
        <v>0.98693915484448769</v>
      </c>
      <c r="FW11" s="19">
        <f t="shared" si="87"/>
        <v>0.18154827731612949</v>
      </c>
      <c r="FX11" s="19">
        <f t="shared" si="88"/>
        <v>0.12146406032091987</v>
      </c>
    </row>
    <row r="12" spans="1:180">
      <c r="A12" s="17"/>
      <c r="B12" s="17">
        <f>databig!B6</f>
        <v>2165812</v>
      </c>
      <c r="C12" s="17">
        <f>databig!O6</f>
        <v>10875</v>
      </c>
      <c r="D12" s="17">
        <f>databig!F6</f>
        <v>2749</v>
      </c>
      <c r="E12" s="18">
        <f>databig!G6+L12</f>
        <v>0.25563715242475382</v>
      </c>
      <c r="F12" s="19">
        <f>databig!H6</f>
        <v>0.12423478811979294</v>
      </c>
      <c r="G12" s="19">
        <f>databig!K6</f>
        <v>4.1790376417338848E-3</v>
      </c>
      <c r="H12" s="19">
        <f>databig!L6</f>
        <v>6.8034307332709432E-4</v>
      </c>
      <c r="I12" s="19">
        <f>databig!I6</f>
        <v>1.4375641942024231E-2</v>
      </c>
      <c r="J12" s="19">
        <f>databig!M6</f>
        <v>0</v>
      </c>
      <c r="K12" s="19">
        <f>databig!J6</f>
        <v>0.11216734349727631</v>
      </c>
      <c r="L12" s="63">
        <f>databig!N6*IF(interface!$C$16="yes",1,0)</f>
        <v>0</v>
      </c>
      <c r="M12" s="19">
        <v>0</v>
      </c>
      <c r="N12" s="19">
        <v>0</v>
      </c>
      <c r="O12" s="19">
        <v>0</v>
      </c>
      <c r="P12" s="19">
        <f t="shared" si="44"/>
        <v>5.6973891514688841E-3</v>
      </c>
      <c r="Q12" s="20">
        <f t="shared" si="18"/>
        <v>0</v>
      </c>
      <c r="R12" s="20">
        <f t="shared" si="19"/>
        <v>0</v>
      </c>
      <c r="S12" s="20">
        <f t="shared" si="20"/>
        <v>0</v>
      </c>
      <c r="T12" s="20">
        <f t="shared" si="21"/>
        <v>0</v>
      </c>
      <c r="U12" s="20">
        <f t="shared" si="22"/>
        <v>0</v>
      </c>
      <c r="V12" s="20">
        <f t="shared" si="23"/>
        <v>1.0454813282778743E-3</v>
      </c>
      <c r="W12" s="20">
        <f t="shared" si="45"/>
        <v>5.5372602506940614E-3</v>
      </c>
      <c r="X12" s="20">
        <f t="shared" si="24"/>
        <v>0.12423478811979294</v>
      </c>
      <c r="Y12" s="20">
        <f>K12+$C$148*0.55*databig!N6</f>
        <v>0.11216734349727631</v>
      </c>
      <c r="Z12" s="21">
        <f t="shared" si="46"/>
        <v>0.2573605151380654</v>
      </c>
      <c r="AA12" s="19">
        <f t="shared" si="47"/>
        <v>0.99599938452069547</v>
      </c>
      <c r="AB12" s="19">
        <f>databig!Q6/databig!$AE6</f>
        <v>1.8464379135251577E-3</v>
      </c>
      <c r="AC12" s="19">
        <f>databig!R6/databig!$AE6</f>
        <v>2.1541775657793506E-3</v>
      </c>
      <c r="AD12" s="19">
        <f t="shared" si="48"/>
        <v>0.66252873563218395</v>
      </c>
      <c r="AE12" s="17">
        <f>databig!S6</f>
        <v>7205</v>
      </c>
      <c r="AF12" s="17">
        <f>databig!T6</f>
        <v>13380</v>
      </c>
      <c r="AG12" s="17">
        <f>databig!U6</f>
        <v>0</v>
      </c>
      <c r="AH12" s="17">
        <f>databig!V6</f>
        <v>0</v>
      </c>
      <c r="AI12" s="17">
        <f>databig!W6</f>
        <v>0</v>
      </c>
      <c r="AJ12" s="17">
        <f>databig!X6</f>
        <v>0</v>
      </c>
      <c r="AK12" s="17">
        <f>databig!Y6</f>
        <v>0</v>
      </c>
      <c r="AL12" s="17">
        <f>databig!Z6</f>
        <v>0</v>
      </c>
      <c r="AM12" s="17">
        <f>databig!AA6</f>
        <v>0</v>
      </c>
      <c r="AN12" s="17">
        <f>databig!AB6</f>
        <v>0</v>
      </c>
      <c r="AO12" s="17">
        <f>databig!AC6</f>
        <v>0</v>
      </c>
      <c r="AP12" s="17">
        <f>databig!AD6</f>
        <v>0</v>
      </c>
      <c r="AQ12" s="17">
        <v>0</v>
      </c>
      <c r="AR12" s="17">
        <v>0</v>
      </c>
      <c r="AS12" s="17">
        <v>0</v>
      </c>
      <c r="AT12" s="17">
        <v>83.996739685134997</v>
      </c>
      <c r="AU12" s="17">
        <v>194.13641316198064</v>
      </c>
      <c r="AV12" s="19">
        <v>1.7469684993506557E-2</v>
      </c>
      <c r="AW12" s="17">
        <f>databig!AT6</f>
        <v>7258</v>
      </c>
      <c r="AY12" s="19">
        <f>-databig!BA6/databig!E6</f>
        <v>-7.2696526128863487E-2</v>
      </c>
      <c r="AZ12" s="19">
        <f>-(1.1*databig!BB6-databig!AY6+0.45*databig!AX6)/databig!E6</f>
        <v>-5.2946113261486988E-2</v>
      </c>
      <c r="BA12" s="19"/>
      <c r="BB12" s="66">
        <f t="shared" si="27"/>
        <v>3.7825935695305359</v>
      </c>
      <c r="BC12" s="67">
        <f>databig!Q6</f>
        <v>12</v>
      </c>
      <c r="BD12" s="67">
        <f>databig!R6</f>
        <v>14</v>
      </c>
      <c r="BE12" s="67">
        <f>databig!AF6</f>
        <v>1223</v>
      </c>
      <c r="BF12" s="67">
        <f>databig!AG6</f>
        <v>117</v>
      </c>
      <c r="BG12" s="17">
        <f>databig!AH6</f>
        <v>86</v>
      </c>
      <c r="BH12" s="17">
        <f>databig!AI6</f>
        <v>32</v>
      </c>
      <c r="BI12" s="17">
        <f>databig!AJ6</f>
        <v>20</v>
      </c>
      <c r="BJ12" s="17">
        <f>databig!AK6</f>
        <v>18</v>
      </c>
      <c r="BK12" s="17">
        <f>databig!AL6</f>
        <v>14</v>
      </c>
      <c r="BL12" s="17">
        <f>databig!AM6</f>
        <v>0</v>
      </c>
      <c r="BM12" s="17">
        <f>databig!AN6</f>
        <v>0</v>
      </c>
      <c r="BN12" s="17">
        <f>databig!AO6</f>
        <v>0</v>
      </c>
      <c r="BO12" s="17">
        <f>databig!AP6</f>
        <v>0</v>
      </c>
      <c r="BP12" s="17">
        <f>databig!AQ6</f>
        <v>0</v>
      </c>
      <c r="BQ12" s="17"/>
      <c r="BR12" s="17"/>
      <c r="BS12" s="24">
        <f>databig!AU6</f>
        <v>1.9999999552965164E-2</v>
      </c>
      <c r="BT12" s="24">
        <f>databig!AV6</f>
        <v>0</v>
      </c>
      <c r="BU12" s="44">
        <f t="shared" si="49"/>
        <v>0</v>
      </c>
      <c r="BV12" s="44">
        <f t="shared" si="50"/>
        <v>0</v>
      </c>
      <c r="BW12" s="44">
        <f>databig!R6*((databig!$AU6-$R$142)/(1-$Q$142)-MIN(0.2,databig!$AU6))+BB12*(databig!$AU6-$R$142)/(1-$Q$142)</f>
        <v>-4.251548987477241</v>
      </c>
      <c r="BX12" s="19">
        <f>(databig!$Q6)/databig!$AE6</f>
        <v>1.8464379135251577E-3</v>
      </c>
      <c r="BY12" s="19">
        <f>(databig!$R6)/databig!$AE6</f>
        <v>2.1541775657793506E-3</v>
      </c>
      <c r="BZ12" s="19">
        <f>(databig!$Q6+databig!$R6)/databig!$AE6</f>
        <v>4.0006154793045083E-3</v>
      </c>
      <c r="CA12" s="67">
        <f>databig!R6*$Q$142/(1-$Q$142)+BB12/(1-$Q$142)</f>
        <v>6.2257672947356006</v>
      </c>
      <c r="CB12" s="31">
        <f t="shared" si="51"/>
        <v>14.770670872441926</v>
      </c>
      <c r="CC12" s="31">
        <f t="shared" si="52"/>
        <v>14.802617325742435</v>
      </c>
      <c r="CD12" s="31">
        <f t="shared" si="53"/>
        <v>14.798053546699505</v>
      </c>
      <c r="CE12" s="67">
        <f t="shared" si="29"/>
        <v>14.830000000000013</v>
      </c>
      <c r="CF12" s="17">
        <f>$CE12*(1+$CA12/databig!$AE6)</f>
        <v>14.844206513152947</v>
      </c>
      <c r="CG12" s="17">
        <f>$CE12*(1+$CA12/databig!$AE6-$BX12)</f>
        <v>14.81682383889537</v>
      </c>
      <c r="CH12" s="44">
        <f t="shared" si="30"/>
        <v>0</v>
      </c>
      <c r="CI12" s="17">
        <f t="shared" si="31"/>
        <v>14.770670872441926</v>
      </c>
      <c r="CJ12" s="19"/>
      <c r="CK12" s="17">
        <f>databig!AW6</f>
        <v>14104</v>
      </c>
      <c r="CL12" s="19">
        <f t="shared" si="32"/>
        <v>2.3459759816021847E-3</v>
      </c>
      <c r="CM12" s="19">
        <f t="shared" si="33"/>
        <v>1.7999668208183931E-4</v>
      </c>
      <c r="CN12" s="19">
        <f t="shared" si="54"/>
        <v>7.6725713943119972E-2</v>
      </c>
      <c r="CO12" s="19">
        <f t="shared" si="34"/>
        <v>7.6725713943119958E-3</v>
      </c>
      <c r="CP12" s="19">
        <f t="shared" si="35"/>
        <v>2.6570115470478366</v>
      </c>
      <c r="CQ12" s="19">
        <f t="shared" si="55"/>
        <v>2.2427586602858773</v>
      </c>
      <c r="CR12" s="19">
        <f t="shared" si="36"/>
        <v>1.7931217697922044</v>
      </c>
      <c r="CS12" s="19">
        <f t="shared" si="37"/>
        <v>1.9770710166608652</v>
      </c>
      <c r="CU12" s="19">
        <f>calculatorbig!E12</f>
        <v>0.25563715242475382</v>
      </c>
      <c r="CV12" s="19">
        <f>calculatorbig!Z12</f>
        <v>0.2573605151380654</v>
      </c>
      <c r="CW12" s="17">
        <f t="shared" si="56"/>
        <v>10875</v>
      </c>
      <c r="CX12" s="17">
        <f t="shared" si="57"/>
        <v>8094.9459673808024</v>
      </c>
      <c r="CY12" s="17">
        <f t="shared" si="58"/>
        <v>8076.2043978735392</v>
      </c>
      <c r="CZ12" s="24">
        <f t="shared" si="40"/>
        <v>0.77137587281143616</v>
      </c>
      <c r="DA12" s="24">
        <f t="shared" si="41"/>
        <v>0.77669212379144714</v>
      </c>
      <c r="DB12" s="19">
        <f t="shared" si="59"/>
        <v>0.21817045628960688</v>
      </c>
      <c r="DC12" s="19">
        <f t="shared" si="60"/>
        <v>0.21983660082944362</v>
      </c>
      <c r="DD12" s="17">
        <f t="shared" si="42"/>
        <v>10869.201479012085</v>
      </c>
      <c r="DE12" s="17">
        <f t="shared" si="61"/>
        <v>10869.201479012085</v>
      </c>
      <c r="DF12" s="17">
        <f t="shared" si="62"/>
        <v>0</v>
      </c>
      <c r="DG12" s="17">
        <f>MAX(growth!G6*growth!L6,0)</f>
        <v>8607.8592082286596</v>
      </c>
      <c r="DH12" s="17">
        <f t="shared" si="63"/>
        <v>445.00829955506816</v>
      </c>
      <c r="DI12" s="17">
        <f t="shared" si="64"/>
        <v>11314.209778567152</v>
      </c>
      <c r="DJ12" s="17">
        <f t="shared" si="65"/>
        <v>2911.8308569921792</v>
      </c>
      <c r="DK12" s="20">
        <f t="shared" si="66"/>
        <v>0.04</v>
      </c>
      <c r="DL12" s="50">
        <f t="shared" si="67"/>
        <v>131.77682437298154</v>
      </c>
      <c r="DM12" s="20">
        <f t="shared" si="68"/>
        <v>3.7999999999999999E-2</v>
      </c>
      <c r="DN12" s="20">
        <f t="shared" si="69"/>
        <v>-2.3152186046434447E-3</v>
      </c>
      <c r="DO12" s="20">
        <f>growth!L6</f>
        <v>0.79152728351527912</v>
      </c>
      <c r="DP12" s="20"/>
      <c r="DQ12" s="20"/>
      <c r="DR12" s="19">
        <f>datahist!B6</f>
        <v>0.16122481226921082</v>
      </c>
      <c r="DS12" s="19">
        <f>datahist!C6</f>
        <v>0.18627962470054626</v>
      </c>
      <c r="DT12" s="19">
        <f>datahist!D6</f>
        <v>0.19070512056350708</v>
      </c>
      <c r="DU12" s="19">
        <f>datahist!E6</f>
        <v>0.19433407485485077</v>
      </c>
      <c r="DV12" s="19">
        <f>datahist!F6</f>
        <v>0.24119719862937927</v>
      </c>
      <c r="DW12" s="19">
        <f>datahist!G6</f>
        <v>0.24089786410331726</v>
      </c>
      <c r="DX12" s="19">
        <f>datahist!H6</f>
        <v>0.24899688363075256</v>
      </c>
      <c r="DY12" s="19">
        <f>datahist!I6</f>
        <v>0.25602412223815918</v>
      </c>
      <c r="DZ12" s="19">
        <f t="shared" si="70"/>
        <v>0.2573605151380654</v>
      </c>
      <c r="EA12" s="19">
        <v>0.27001834304261313</v>
      </c>
      <c r="EB12" s="19">
        <v>0.27123960799814995</v>
      </c>
      <c r="EC12" s="19">
        <v>0.26515805322496916</v>
      </c>
      <c r="ED12" s="19">
        <v>0.27483216978090264</v>
      </c>
      <c r="EE12" s="19">
        <v>0.24052779760702606</v>
      </c>
      <c r="EF12" s="19">
        <v>0.26975395838962868</v>
      </c>
      <c r="EG12" s="19">
        <v>0.27147731925353963</v>
      </c>
      <c r="EH12" s="19">
        <v>0.25590153892713891</v>
      </c>
      <c r="EI12" s="19">
        <v>0.25712280388267572</v>
      </c>
      <c r="EJ12" s="19">
        <v>0.26515805322496916</v>
      </c>
      <c r="EK12" s="19">
        <v>0.27483216978090264</v>
      </c>
      <c r="EL12" s="19">
        <v>0.24052779759296064</v>
      </c>
      <c r="EM12" s="19">
        <v>0.25563715427415445</v>
      </c>
      <c r="EN12" s="19">
        <v>0.2573605151380654</v>
      </c>
      <c r="EO12" s="19">
        <f t="shared" si="71"/>
        <v>0.22414232380068899</v>
      </c>
      <c r="EP12" s="19">
        <f t="shared" si="72"/>
        <v>0.22352587399323443</v>
      </c>
      <c r="EQ12" s="19">
        <f t="shared" ref="EQ12:FD12" si="92">(EO9+EO10+EO11+EO12+EO13+EO14+EO15)/7</f>
        <v>0.20693468660273157</v>
      </c>
      <c r="ER12" s="19">
        <f t="shared" si="92"/>
        <v>0.20718224337675797</v>
      </c>
      <c r="ES12" s="19">
        <f t="shared" si="92"/>
        <v>0.21566845326779158</v>
      </c>
      <c r="ET12" s="19">
        <f t="shared" si="92"/>
        <v>0.21688760636611965</v>
      </c>
      <c r="EU12" s="19">
        <f t="shared" si="92"/>
        <v>0.21626140048258327</v>
      </c>
      <c r="EV12" s="19">
        <f t="shared" si="92"/>
        <v>0.21762593215293391</v>
      </c>
      <c r="EW12" s="19">
        <f t="shared" si="92"/>
        <v>0.21700741057856865</v>
      </c>
      <c r="EX12" s="19">
        <f t="shared" si="92"/>
        <v>0.21848253623267316</v>
      </c>
      <c r="EY12" s="19">
        <f t="shared" si="92"/>
        <v>0.21740529591678687</v>
      </c>
      <c r="EZ12" s="19">
        <f t="shared" si="92"/>
        <v>0.21895037763172906</v>
      </c>
      <c r="FA12" s="19">
        <f t="shared" si="92"/>
        <v>0.21778995104749516</v>
      </c>
      <c r="FB12" s="19">
        <f t="shared" si="92"/>
        <v>0.21939746293248658</v>
      </c>
      <c r="FC12" s="19">
        <f t="shared" si="92"/>
        <v>0.21817045628960688</v>
      </c>
      <c r="FD12" s="19">
        <f t="shared" si="92"/>
        <v>0.21983660082944362</v>
      </c>
      <c r="FG12" s="61">
        <f t="shared" si="90"/>
        <v>-1.88</v>
      </c>
      <c r="FH12" s="24">
        <f>databig!$A6/100</f>
        <v>0.04</v>
      </c>
      <c r="FI12" s="19">
        <f t="shared" si="74"/>
        <v>1.5135917551666558E-2</v>
      </c>
      <c r="FJ12" s="19">
        <f t="shared" si="75"/>
        <v>3.7061306958570406E-2</v>
      </c>
      <c r="FK12" s="19">
        <f t="shared" si="76"/>
        <v>6.7402128554113136E-2</v>
      </c>
      <c r="FL12" s="19">
        <f t="shared" si="77"/>
        <v>0.10751427225965217</v>
      </c>
      <c r="FM12" s="19">
        <f t="shared" si="78"/>
        <v>0.15954890359865664</v>
      </c>
      <c r="FN12" s="19">
        <f t="shared" si="79"/>
        <v>0.22523599767770291</v>
      </c>
      <c r="FO12" s="19">
        <f t="shared" si="80"/>
        <v>0.30755939498038276</v>
      </c>
      <c r="FP12" s="19">
        <f t="shared" si="81"/>
        <v>0.41230005279662901</v>
      </c>
      <c r="FQ12" s="19">
        <f t="shared" si="82"/>
        <v>0.55701720632297191</v>
      </c>
      <c r="FR12" s="19">
        <f t="shared" si="83"/>
        <v>0.79346877733981869</v>
      </c>
      <c r="FS12" s="19">
        <f t="shared" si="84"/>
        <v>0.89840562972319038</v>
      </c>
      <c r="FT12" s="19">
        <f t="shared" si="85"/>
        <v>0.94667000240607191</v>
      </c>
      <c r="FU12" s="19">
        <f t="shared" si="86"/>
        <v>0.98693915484448769</v>
      </c>
      <c r="FW12" s="19">
        <f t="shared" si="87"/>
        <v>0.18294062814529097</v>
      </c>
      <c r="FX12" s="19">
        <f t="shared" si="88"/>
        <v>0.13148016449232525</v>
      </c>
    </row>
    <row r="13" spans="1:180">
      <c r="A13" s="17"/>
      <c r="B13" s="17">
        <f>databig!B7</f>
        <v>2168442</v>
      </c>
      <c r="C13" s="17">
        <f>databig!O7</f>
        <v>11477</v>
      </c>
      <c r="D13" s="17">
        <f>databig!F7</f>
        <v>2947</v>
      </c>
      <c r="E13" s="18">
        <f>databig!G7+L13</f>
        <v>0.25422024546368505</v>
      </c>
      <c r="F13" s="19">
        <f>databig!H7</f>
        <v>0.12226040661334991</v>
      </c>
      <c r="G13" s="19">
        <f>databig!K7</f>
        <v>4.2999610304832458E-3</v>
      </c>
      <c r="H13" s="19">
        <f>databig!L7</f>
        <v>6.9045356940478086E-4</v>
      </c>
      <c r="I13" s="19">
        <f>databig!I7</f>
        <v>1.405902486294508E-2</v>
      </c>
      <c r="J13" s="19">
        <f>databig!M7</f>
        <v>0</v>
      </c>
      <c r="K13" s="19">
        <f>databig!J7</f>
        <v>0.11291040480136871</v>
      </c>
      <c r="L13" s="63">
        <f>databig!N7*IF(interface!$C$16="yes",1,0)</f>
        <v>0</v>
      </c>
      <c r="M13" s="19">
        <v>0</v>
      </c>
      <c r="N13" s="19">
        <v>0</v>
      </c>
      <c r="O13" s="19">
        <v>0</v>
      </c>
      <c r="P13" s="19">
        <f t="shared" si="44"/>
        <v>7.0798089627358094E-3</v>
      </c>
      <c r="Q13" s="20">
        <f t="shared" si="18"/>
        <v>0</v>
      </c>
      <c r="R13" s="20">
        <f t="shared" si="19"/>
        <v>0</v>
      </c>
      <c r="S13" s="20">
        <f t="shared" si="20"/>
        <v>0</v>
      </c>
      <c r="T13" s="20">
        <f t="shared" si="21"/>
        <v>0</v>
      </c>
      <c r="U13" s="20">
        <f t="shared" si="22"/>
        <v>0</v>
      </c>
      <c r="V13" s="20">
        <f t="shared" si="23"/>
        <v>1.0610180997734017E-3</v>
      </c>
      <c r="W13" s="20">
        <f t="shared" si="45"/>
        <v>5.2835068322875734E-3</v>
      </c>
      <c r="X13" s="20">
        <f t="shared" si="24"/>
        <v>0.12226040661334991</v>
      </c>
      <c r="Y13" s="20">
        <f>K13+$C$148*0.55*databig!N7</f>
        <v>0.11291040480136871</v>
      </c>
      <c r="Z13" s="21">
        <f t="shared" si="46"/>
        <v>0.25557436120972465</v>
      </c>
      <c r="AA13" s="19">
        <f t="shared" si="47"/>
        <v>0.99718685223571213</v>
      </c>
      <c r="AB13" s="19">
        <f>databig!Q7/databig!$AE7</f>
        <v>0</v>
      </c>
      <c r="AC13" s="19">
        <f>databig!R7/databig!$AE7</f>
        <v>2.8131477642878294E-3</v>
      </c>
      <c r="AD13" s="19">
        <f t="shared" si="48"/>
        <v>0.68510934913304866</v>
      </c>
      <c r="AE13" s="17">
        <f>databig!S7</f>
        <v>7863</v>
      </c>
      <c r="AF13" s="17">
        <f>databig!T7</f>
        <v>14539</v>
      </c>
      <c r="AG13" s="17">
        <f>databig!U7</f>
        <v>0</v>
      </c>
      <c r="AH13" s="17">
        <f>databig!V7</f>
        <v>0</v>
      </c>
      <c r="AI13" s="17">
        <f>databig!W7</f>
        <v>0</v>
      </c>
      <c r="AJ13" s="17">
        <f>databig!X7</f>
        <v>0</v>
      </c>
      <c r="AK13" s="17">
        <f>databig!Y7</f>
        <v>0</v>
      </c>
      <c r="AL13" s="17">
        <f>databig!Z7</f>
        <v>0</v>
      </c>
      <c r="AM13" s="17">
        <f>databig!AA7</f>
        <v>0</v>
      </c>
      <c r="AN13" s="17">
        <f>databig!AB7</f>
        <v>0</v>
      </c>
      <c r="AO13" s="17">
        <f>databig!AC7</f>
        <v>0</v>
      </c>
      <c r="AP13" s="17">
        <f>databig!AD7</f>
        <v>0</v>
      </c>
      <c r="AQ13" s="17">
        <v>0</v>
      </c>
      <c r="AR13" s="17">
        <v>0</v>
      </c>
      <c r="AS13" s="17">
        <v>0</v>
      </c>
      <c r="AT13" s="17">
        <v>83.996739685134997</v>
      </c>
      <c r="AU13" s="17">
        <v>194.13641316198064</v>
      </c>
      <c r="AV13" s="19">
        <v>1.7469684993506557E-2</v>
      </c>
      <c r="AW13" s="17">
        <f>databig!AT7</f>
        <v>8327</v>
      </c>
      <c r="AY13" s="19">
        <f>-databig!BA7/databig!E7</f>
        <v>-6.9752052933992989E-2</v>
      </c>
      <c r="AZ13" s="19">
        <f>-(1.1*databig!BB7-databig!AY7+0.45*databig!AX7)/databig!E7</f>
        <v>-5.1807838247827177E-2</v>
      </c>
      <c r="BA13" s="19"/>
      <c r="BB13" s="66">
        <f t="shared" si="27"/>
        <v>2.7642029931184688</v>
      </c>
      <c r="BC13" s="67">
        <f>databig!Q7</f>
        <v>0</v>
      </c>
      <c r="BD13" s="67">
        <f>databig!R7</f>
        <v>19</v>
      </c>
      <c r="BE13" s="67">
        <f>databig!AF7</f>
        <v>1088</v>
      </c>
      <c r="BF13" s="67">
        <f>databig!AG7</f>
        <v>22</v>
      </c>
      <c r="BG13" s="17">
        <f>databig!AH7</f>
        <v>0</v>
      </c>
      <c r="BH13" s="17">
        <f>databig!AI7</f>
        <v>0</v>
      </c>
      <c r="BI13" s="17">
        <f>databig!AJ7</f>
        <v>0</v>
      </c>
      <c r="BJ13" s="17">
        <f>databig!AK7</f>
        <v>0</v>
      </c>
      <c r="BK13" s="17">
        <f>databig!AL7</f>
        <v>0</v>
      </c>
      <c r="BL13" s="17">
        <f>databig!AM7</f>
        <v>0</v>
      </c>
      <c r="BM13" s="17">
        <f>databig!AN7</f>
        <v>0</v>
      </c>
      <c r="BN13" s="17">
        <f>databig!AO7</f>
        <v>0</v>
      </c>
      <c r="BO13" s="17">
        <f>databig!AP7</f>
        <v>0</v>
      </c>
      <c r="BP13" s="17">
        <f>databig!AQ7</f>
        <v>0</v>
      </c>
      <c r="BQ13" s="17"/>
      <c r="BR13" s="17"/>
      <c r="BS13" s="24">
        <f>databig!AU7</f>
        <v>2.0999999716877937E-2</v>
      </c>
      <c r="BT13" s="24">
        <f>databig!AV7</f>
        <v>0</v>
      </c>
      <c r="BU13" s="44">
        <f t="shared" si="49"/>
        <v>0</v>
      </c>
      <c r="BV13" s="44">
        <f t="shared" si="50"/>
        <v>0</v>
      </c>
      <c r="BW13" s="44">
        <f>databig!R7*((databig!$AU7-$R$142)/(1-$Q$142)-MIN(0.2,databig!$AU7))+BB13*(databig!$AU7-$R$142)/(1-$Q$142)</f>
        <v>-5.2350437574879392</v>
      </c>
      <c r="BX13" s="19">
        <f>(databig!$Q7)/databig!$AE7</f>
        <v>0</v>
      </c>
      <c r="BY13" s="19">
        <f>(databig!$R7)/databig!$AE7</f>
        <v>2.8131477642878294E-3</v>
      </c>
      <c r="BZ13" s="19">
        <f>(databig!$Q7+databig!$R7)/databig!$AE7</f>
        <v>2.8131477642878294E-3</v>
      </c>
      <c r="CA13" s="67">
        <f>databig!R7*$Q$142/(1-$Q$142)+BB13/(1-$Q$142)</f>
        <v>5.7544152304338763</v>
      </c>
      <c r="CB13" s="31">
        <f t="shared" si="51"/>
        <v>11.28815516730827</v>
      </c>
      <c r="CC13" s="31">
        <f t="shared" si="52"/>
        <v>11.320000000000009</v>
      </c>
      <c r="CD13" s="31">
        <f t="shared" si="53"/>
        <v>11.28815516730827</v>
      </c>
      <c r="CE13" s="67">
        <f t="shared" si="29"/>
        <v>11.320000000000009</v>
      </c>
      <c r="CF13" s="17">
        <f>$CE13*(1+$CA13/databig!$AE7)</f>
        <v>11.329644652118533</v>
      </c>
      <c r="CG13" s="17">
        <f>$CE13*(1+$CA13/databig!$AE7-$BX13)</f>
        <v>11.329644652118533</v>
      </c>
      <c r="CH13" s="44">
        <f t="shared" si="30"/>
        <v>0</v>
      </c>
      <c r="CI13" s="17">
        <f t="shared" si="31"/>
        <v>11.28815516730827</v>
      </c>
      <c r="CJ13" s="19"/>
      <c r="CK13" s="17">
        <f>databig!AW7</f>
        <v>15156</v>
      </c>
      <c r="CL13" s="19">
        <f t="shared" si="32"/>
        <v>2.5240207069845057E-3</v>
      </c>
      <c r="CM13" s="19">
        <f t="shared" si="33"/>
        <v>1.9667349930589049E-4</v>
      </c>
      <c r="CN13" s="19">
        <f t="shared" si="54"/>
        <v>7.792071545279039E-2</v>
      </c>
      <c r="CO13" s="19">
        <f t="shared" si="34"/>
        <v>7.7920715452790374E-3</v>
      </c>
      <c r="CP13" s="19">
        <f t="shared" si="35"/>
        <v>2.6147854158627579</v>
      </c>
      <c r="CQ13" s="19">
        <f t="shared" si="55"/>
        <v>2.2110890618970682</v>
      </c>
      <c r="CR13" s="19">
        <f t="shared" si="36"/>
        <v>1.8257989985483174</v>
      </c>
      <c r="CS13" s="19">
        <f t="shared" si="37"/>
        <v>2.0128580468048112</v>
      </c>
      <c r="CU13" s="19">
        <f>calculatorbig!E13</f>
        <v>0.25422024546368505</v>
      </c>
      <c r="CV13" s="19">
        <f>calculatorbig!Z13</f>
        <v>0.25557436120972465</v>
      </c>
      <c r="CW13" s="17">
        <f t="shared" si="56"/>
        <v>11477</v>
      </c>
      <c r="CX13" s="17">
        <f t="shared" si="57"/>
        <v>8559.3142428132869</v>
      </c>
      <c r="CY13" s="17">
        <f t="shared" si="58"/>
        <v>8543.7730563959904</v>
      </c>
      <c r="CZ13" s="24">
        <f t="shared" si="40"/>
        <v>0.79384022136824683</v>
      </c>
      <c r="DA13" s="24">
        <f t="shared" si="41"/>
        <v>0.78737276024868275</v>
      </c>
      <c r="DB13" s="19">
        <f t="shared" si="59"/>
        <v>0.2187311803316028</v>
      </c>
      <c r="DC13" s="19">
        <f t="shared" si="60"/>
        <v>0.22058114713355495</v>
      </c>
      <c r="DD13" s="17">
        <f t="shared" si="42"/>
        <v>11470.199860336217</v>
      </c>
      <c r="DE13" s="17">
        <f t="shared" si="61"/>
        <v>11470.199860336217</v>
      </c>
      <c r="DF13" s="17">
        <f t="shared" si="62"/>
        <v>0</v>
      </c>
      <c r="DG13" s="17">
        <f>MAX(growth!G7*growth!L7,0)</f>
        <v>8803.8248210009187</v>
      </c>
      <c r="DH13" s="17">
        <f t="shared" si="63"/>
        <v>455.1393114595943</v>
      </c>
      <c r="DI13" s="17">
        <f t="shared" si="64"/>
        <v>11925.339171795811</v>
      </c>
      <c r="DJ13" s="17">
        <f t="shared" si="65"/>
        <v>3047.8109410410211</v>
      </c>
      <c r="DK13" s="20">
        <f t="shared" si="66"/>
        <v>3.9E-2</v>
      </c>
      <c r="DL13" s="50">
        <f t="shared" si="67"/>
        <v>130.12518385430803</v>
      </c>
      <c r="DM13" s="20">
        <f t="shared" si="68"/>
        <v>3.6999999999999998E-2</v>
      </c>
      <c r="DN13" s="20">
        <f t="shared" si="69"/>
        <v>-1.8157046203024418E-3</v>
      </c>
      <c r="DO13" s="20">
        <f>growth!L7</f>
        <v>0.76708415274034314</v>
      </c>
      <c r="DP13" s="20"/>
      <c r="DQ13" s="20"/>
      <c r="DR13" s="19">
        <f>datahist!B7</f>
        <v>0.16013899445533752</v>
      </c>
      <c r="DS13" s="19">
        <f>datahist!C7</f>
        <v>0.18463380634784698</v>
      </c>
      <c r="DT13" s="19">
        <f>datahist!D7</f>
        <v>0.19761785864830017</v>
      </c>
      <c r="DU13" s="19">
        <f>datahist!E7</f>
        <v>0.19697374105453491</v>
      </c>
      <c r="DV13" s="19">
        <f>datahist!F7</f>
        <v>0.24041905999183655</v>
      </c>
      <c r="DW13" s="19">
        <f>datahist!G7</f>
        <v>0.23788492381572723</v>
      </c>
      <c r="DX13" s="19">
        <f>datahist!H7</f>
        <v>0.24833878874778748</v>
      </c>
      <c r="DY13" s="19">
        <f>datahist!I7</f>
        <v>0.25406211614608765</v>
      </c>
      <c r="DZ13" s="19">
        <f t="shared" si="70"/>
        <v>0.25557436120972465</v>
      </c>
      <c r="EA13" s="19">
        <v>0.27202554790279615</v>
      </c>
      <c r="EB13" s="19">
        <v>0.27300835960663672</v>
      </c>
      <c r="EC13" s="19">
        <v>0.26529529706926835</v>
      </c>
      <c r="ED13" s="19">
        <v>0.27357375052854527</v>
      </c>
      <c r="EE13" s="19">
        <v>0.24376410405280705</v>
      </c>
      <c r="EF13" s="19">
        <v>0.27182069222908467</v>
      </c>
      <c r="EG13" s="19">
        <v>0.27317480256125759</v>
      </c>
      <c r="EH13" s="19">
        <v>0.25442510655126321</v>
      </c>
      <c r="EI13" s="19">
        <v>0.25540791825510378</v>
      </c>
      <c r="EJ13" s="19">
        <v>0.26529529706926835</v>
      </c>
      <c r="EK13" s="19">
        <v>0.27357375052854527</v>
      </c>
      <c r="EL13" s="19">
        <v>0.24376410404312426</v>
      </c>
      <c r="EM13" s="19">
        <v>0.25422025087755173</v>
      </c>
      <c r="EN13" s="19">
        <v>0.25557436120972465</v>
      </c>
      <c r="EO13" s="19">
        <f t="shared" si="71"/>
        <v>0.21739195291015845</v>
      </c>
      <c r="EP13" s="19">
        <f t="shared" si="72"/>
        <v>0.21796755797993506</v>
      </c>
      <c r="EQ13" s="19">
        <f t="shared" ref="EQ13:FD13" si="93">(EO10+EO11+EO12+EO13+EO14+EO15+EO16)/7</f>
        <v>0.21597263341241593</v>
      </c>
      <c r="ER13" s="19">
        <f t="shared" si="93"/>
        <v>0.21762605769139398</v>
      </c>
      <c r="ES13" s="19">
        <f t="shared" si="93"/>
        <v>0.21556062088156461</v>
      </c>
      <c r="ET13" s="19">
        <f t="shared" si="93"/>
        <v>0.21704281330633085</v>
      </c>
      <c r="EU13" s="19">
        <f t="shared" si="93"/>
        <v>0.21662276103356878</v>
      </c>
      <c r="EV13" s="19">
        <f t="shared" si="93"/>
        <v>0.21824887190662448</v>
      </c>
      <c r="EW13" s="19">
        <f t="shared" si="93"/>
        <v>0.21720481125200591</v>
      </c>
      <c r="EX13" s="19">
        <f t="shared" si="93"/>
        <v>0.2188900036555784</v>
      </c>
      <c r="EY13" s="19">
        <f t="shared" si="93"/>
        <v>0.21773241207265817</v>
      </c>
      <c r="EZ13" s="19">
        <f t="shared" si="93"/>
        <v>0.21947680792073493</v>
      </c>
      <c r="FA13" s="19">
        <f t="shared" si="93"/>
        <v>0.21823720348298492</v>
      </c>
      <c r="FB13" s="19">
        <f t="shared" si="93"/>
        <v>0.22003491169747988</v>
      </c>
      <c r="FC13" s="19">
        <f t="shared" si="93"/>
        <v>0.2187311803316028</v>
      </c>
      <c r="FD13" s="19">
        <f t="shared" si="93"/>
        <v>0.22058114713355495</v>
      </c>
      <c r="FG13" s="61">
        <f t="shared" si="90"/>
        <v>-1.8499999999999999</v>
      </c>
      <c r="FH13" s="24">
        <f>databig!$A7/100</f>
        <v>0.05</v>
      </c>
      <c r="FI13" s="19">
        <f t="shared" si="74"/>
        <v>1.5135917551666558E-2</v>
      </c>
      <c r="FJ13" s="19">
        <f t="shared" si="75"/>
        <v>3.7061306958570406E-2</v>
      </c>
      <c r="FK13" s="19">
        <f t="shared" si="76"/>
        <v>6.7402128554113136E-2</v>
      </c>
      <c r="FL13" s="19">
        <f t="shared" si="77"/>
        <v>0.10751427225965217</v>
      </c>
      <c r="FM13" s="19">
        <f t="shared" si="78"/>
        <v>0.15954890359865664</v>
      </c>
      <c r="FN13" s="19">
        <f t="shared" si="79"/>
        <v>0.22523599767770291</v>
      </c>
      <c r="FO13" s="19">
        <f t="shared" si="80"/>
        <v>0.30755939498038276</v>
      </c>
      <c r="FP13" s="19">
        <f t="shared" si="81"/>
        <v>0.41230005279662901</v>
      </c>
      <c r="FQ13" s="19">
        <f t="shared" si="82"/>
        <v>0.55701720632297191</v>
      </c>
      <c r="FR13" s="19">
        <f t="shared" si="83"/>
        <v>0.79346877733981869</v>
      </c>
      <c r="FS13" s="19">
        <f t="shared" si="84"/>
        <v>0.89840562972319038</v>
      </c>
      <c r="FT13" s="19">
        <f t="shared" si="85"/>
        <v>0.94667000240607191</v>
      </c>
      <c r="FU13" s="19">
        <f t="shared" si="86"/>
        <v>0.98693915484448769</v>
      </c>
      <c r="FW13" s="19">
        <f t="shared" si="87"/>
        <v>0.18446819794355873</v>
      </c>
      <c r="FX13" s="19">
        <f t="shared" si="88"/>
        <v>0.13384802707328361</v>
      </c>
    </row>
    <row r="14" spans="1:180">
      <c r="A14" s="17"/>
      <c r="B14" s="17">
        <f>databig!B8</f>
        <v>2167176</v>
      </c>
      <c r="C14" s="17">
        <f>databig!O8</f>
        <v>12091</v>
      </c>
      <c r="D14" s="17">
        <f>databig!F8</f>
        <v>3025</v>
      </c>
      <c r="E14" s="18">
        <f>databig!G8+L14</f>
        <v>0.25177965935543867</v>
      </c>
      <c r="F14" s="19">
        <f>databig!H8</f>
        <v>0.12038872390985489</v>
      </c>
      <c r="G14" s="19">
        <f>databig!K8</f>
        <v>4.6327239833772182E-3</v>
      </c>
      <c r="H14" s="19">
        <f>databig!L8</f>
        <v>7.7493611024692655E-4</v>
      </c>
      <c r="I14" s="19">
        <f>databig!I8</f>
        <v>1.4291517436504364E-2</v>
      </c>
      <c r="J14" s="19">
        <f>databig!M8</f>
        <v>0</v>
      </c>
      <c r="K14" s="19">
        <f>databig!J8</f>
        <v>0.11169175803661346</v>
      </c>
      <c r="L14" s="63">
        <f>databig!N8*IF(interface!$C$16="yes",1,0)</f>
        <v>0</v>
      </c>
      <c r="M14" s="19">
        <v>0</v>
      </c>
      <c r="N14" s="19">
        <v>0</v>
      </c>
      <c r="O14" s="19">
        <v>0</v>
      </c>
      <c r="P14" s="19">
        <f t="shared" si="44"/>
        <v>8.5353356095688084E-3</v>
      </c>
      <c r="Q14" s="20">
        <f t="shared" si="18"/>
        <v>0</v>
      </c>
      <c r="R14" s="20">
        <f t="shared" si="19"/>
        <v>0</v>
      </c>
      <c r="S14" s="20">
        <f t="shared" si="20"/>
        <v>0</v>
      </c>
      <c r="T14" s="20">
        <f t="shared" si="21"/>
        <v>0</v>
      </c>
      <c r="U14" s="20">
        <f t="shared" si="22"/>
        <v>0</v>
      </c>
      <c r="V14" s="20">
        <f t="shared" si="23"/>
        <v>1.1908421877647724E-3</v>
      </c>
      <c r="W14" s="20">
        <f t="shared" si="45"/>
        <v>5.8305972524631024E-3</v>
      </c>
      <c r="X14" s="20">
        <f t="shared" si="24"/>
        <v>0.12038872390985489</v>
      </c>
      <c r="Y14" s="20">
        <f>K14+$C$148*0.55*databig!N8</f>
        <v>0.11169175803661346</v>
      </c>
      <c r="Z14" s="21">
        <f t="shared" si="46"/>
        <v>0.25339343882320059</v>
      </c>
      <c r="AA14" s="19">
        <f t="shared" si="47"/>
        <v>0.99611318407960203</v>
      </c>
      <c r="AB14" s="19">
        <f>databig!Q8/databig!$AE8</f>
        <v>1.554726368159204E-4</v>
      </c>
      <c r="AC14" s="19">
        <f>databig!R8/databig!$AE8</f>
        <v>3.7313432835820895E-3</v>
      </c>
      <c r="AD14" s="19">
        <f t="shared" si="48"/>
        <v>0.86229426846414692</v>
      </c>
      <c r="AE14" s="17">
        <f>databig!S8</f>
        <v>10426</v>
      </c>
      <c r="AF14" s="17">
        <f>databig!T8</f>
        <v>16357</v>
      </c>
      <c r="AG14" s="17">
        <f>databig!U8</f>
        <v>0</v>
      </c>
      <c r="AH14" s="17">
        <f>databig!V8</f>
        <v>0</v>
      </c>
      <c r="AI14" s="17">
        <f>databig!W8</f>
        <v>0</v>
      </c>
      <c r="AJ14" s="17">
        <f>databig!X8</f>
        <v>0</v>
      </c>
      <c r="AK14" s="17">
        <f>databig!Y8</f>
        <v>0</v>
      </c>
      <c r="AL14" s="17">
        <f>databig!Z8</f>
        <v>0</v>
      </c>
      <c r="AM14" s="17">
        <f>databig!AA8</f>
        <v>0</v>
      </c>
      <c r="AN14" s="17">
        <f>databig!AB8</f>
        <v>0</v>
      </c>
      <c r="AO14" s="17">
        <f>databig!AC8</f>
        <v>0</v>
      </c>
      <c r="AP14" s="17">
        <f>databig!AD8</f>
        <v>0</v>
      </c>
      <c r="AQ14" s="17">
        <v>0</v>
      </c>
      <c r="AR14" s="17">
        <v>0</v>
      </c>
      <c r="AS14" s="17">
        <v>0</v>
      </c>
      <c r="AT14" s="17">
        <v>83.996739685134997</v>
      </c>
      <c r="AU14" s="17">
        <v>194.13641316198064</v>
      </c>
      <c r="AV14" s="19">
        <v>1.7469684993506557E-2</v>
      </c>
      <c r="AW14" s="17">
        <f>databig!AT8</f>
        <v>8307</v>
      </c>
      <c r="AY14" s="19">
        <f>-databig!BA8/databig!E8</f>
        <v>-6.7974929241625306E-2</v>
      </c>
      <c r="AZ14" s="19">
        <f>-(1.1*databig!BB8-databig!AY8+0.45*databig!AX8)/databig!E8</f>
        <v>-4.5827188168408174E-2</v>
      </c>
      <c r="BA14" s="19"/>
      <c r="BB14" s="66">
        <f t="shared" si="27"/>
        <v>3.6371092014716693</v>
      </c>
      <c r="BC14" s="67">
        <f>databig!Q8</f>
        <v>1</v>
      </c>
      <c r="BD14" s="67">
        <f>databig!R8</f>
        <v>24</v>
      </c>
      <c r="BE14" s="67">
        <f>databig!AF8</f>
        <v>1375</v>
      </c>
      <c r="BF14" s="67">
        <f>databig!AG8</f>
        <v>55</v>
      </c>
      <c r="BG14" s="17">
        <f>databig!AH8</f>
        <v>48</v>
      </c>
      <c r="BH14" s="17">
        <f>databig!AI8</f>
        <v>37</v>
      </c>
      <c r="BI14" s="17">
        <f>databig!AJ8</f>
        <v>31</v>
      </c>
      <c r="BJ14" s="17">
        <f>databig!AK8</f>
        <v>16</v>
      </c>
      <c r="BK14" s="17">
        <f>databig!AL8</f>
        <v>11</v>
      </c>
      <c r="BL14" s="17">
        <f>databig!AM8</f>
        <v>7</v>
      </c>
      <c r="BM14" s="17">
        <f>databig!AN8</f>
        <v>1</v>
      </c>
      <c r="BN14" s="17">
        <f>databig!AO8</f>
        <v>0</v>
      </c>
      <c r="BO14" s="17">
        <f>databig!AP8</f>
        <v>0</v>
      </c>
      <c r="BP14" s="17">
        <f>databig!AQ8</f>
        <v>0</v>
      </c>
      <c r="BQ14" s="17"/>
      <c r="BR14" s="17"/>
      <c r="BS14" s="24">
        <f>databig!AU8</f>
        <v>2.6000000536441803E-2</v>
      </c>
      <c r="BT14" s="24">
        <f>databig!AV8</f>
        <v>0</v>
      </c>
      <c r="BU14" s="44">
        <f t="shared" si="49"/>
        <v>0</v>
      </c>
      <c r="BV14" s="44">
        <f t="shared" si="50"/>
        <v>0</v>
      </c>
      <c r="BW14" s="44">
        <f>databig!R8*((databig!$AU8-$R$142)/(1-$Q$142)-MIN(0.2,databig!$AU8))+BB14*(databig!$AU8-$R$142)/(1-$Q$142)</f>
        <v>-6.6078426867014013</v>
      </c>
      <c r="BX14" s="19">
        <f>(databig!$Q8)/databig!$AE8</f>
        <v>1.554726368159204E-4</v>
      </c>
      <c r="BY14" s="19">
        <f>(databig!$R8)/databig!$AE8</f>
        <v>3.7313432835820895E-3</v>
      </c>
      <c r="BZ14" s="19">
        <f>(databig!$Q8+databig!$R8)/databig!$AE8</f>
        <v>3.88681592039801E-3</v>
      </c>
      <c r="CA14" s="67">
        <f>databig!R8*$Q$142/(1-$Q$142)+BB14/(1-$Q$142)</f>
        <v>7.4342076830651687</v>
      </c>
      <c r="CB14" s="31">
        <f t="shared" si="51"/>
        <v>14.483485696517427</v>
      </c>
      <c r="CC14" s="31">
        <f t="shared" si="52"/>
        <v>14.537739427860711</v>
      </c>
      <c r="CD14" s="31">
        <f t="shared" si="53"/>
        <v>14.48574626865673</v>
      </c>
      <c r="CE14" s="67">
        <f t="shared" si="29"/>
        <v>14.540000000000013</v>
      </c>
      <c r="CF14" s="17">
        <f>$CE14*(1+$CA14/databig!$AE8)</f>
        <v>14.556805562766147</v>
      </c>
      <c r="CG14" s="17">
        <f>$CE14*(1+$CA14/databig!$AE8-$BX14)</f>
        <v>14.554544990626844</v>
      </c>
      <c r="CH14" s="44">
        <f t="shared" si="30"/>
        <v>0</v>
      </c>
      <c r="CI14" s="17">
        <f t="shared" si="31"/>
        <v>14.483485696517427</v>
      </c>
      <c r="CJ14" s="19"/>
      <c r="CK14" s="17">
        <f>databig!AW8</f>
        <v>15012</v>
      </c>
      <c r="CL14" s="19">
        <f t="shared" si="32"/>
        <v>2.498579916271353E-3</v>
      </c>
      <c r="CM14" s="19">
        <f t="shared" si="33"/>
        <v>2.6062835448392919E-4</v>
      </c>
      <c r="CN14" s="19">
        <f t="shared" si="54"/>
        <v>0.10431059370430967</v>
      </c>
      <c r="CO14" s="19">
        <f t="shared" si="34"/>
        <v>1.0431059370430967E-2</v>
      </c>
      <c r="CP14" s="19">
        <f t="shared" si="35"/>
        <v>2.5747557057400128</v>
      </c>
      <c r="CQ14" s="19">
        <f t="shared" si="55"/>
        <v>2.1810667793050094</v>
      </c>
      <c r="CR14" s="19">
        <f t="shared" si="36"/>
        <v>1.7166157154923107</v>
      </c>
      <c r="CS14" s="19">
        <f t="shared" si="37"/>
        <v>1.8874551056086617</v>
      </c>
      <c r="CU14" s="19">
        <f>calculatorbig!E14</f>
        <v>0.25177965935543867</v>
      </c>
      <c r="CV14" s="19">
        <f>calculatorbig!Z14</f>
        <v>0.25339343882320059</v>
      </c>
      <c r="CW14" s="17">
        <f t="shared" si="56"/>
        <v>12091</v>
      </c>
      <c r="CX14" s="17">
        <f t="shared" si="57"/>
        <v>9046.7321387333905</v>
      </c>
      <c r="CY14" s="17">
        <f t="shared" si="58"/>
        <v>9027.2199311886816</v>
      </c>
      <c r="CZ14" s="24">
        <f t="shared" si="40"/>
        <v>0.80024986099511364</v>
      </c>
      <c r="DA14" s="24">
        <f t="shared" si="41"/>
        <v>0.80042252423578664</v>
      </c>
      <c r="DB14" s="19">
        <f t="shared" si="59"/>
        <v>0.2195330790157666</v>
      </c>
      <c r="DC14" s="19">
        <f t="shared" si="60"/>
        <v>0.22159265699028088</v>
      </c>
      <c r="DD14" s="17">
        <f t="shared" si="42"/>
        <v>12083.015344362968</v>
      </c>
      <c r="DE14" s="17">
        <f t="shared" si="61"/>
        <v>12083.015344362968</v>
      </c>
      <c r="DF14" s="17">
        <f t="shared" si="62"/>
        <v>0</v>
      </c>
      <c r="DG14" s="17">
        <f>MAX(growth!G8*growth!L8,0)</f>
        <v>9021.4395861189914</v>
      </c>
      <c r="DH14" s="17">
        <f t="shared" si="63"/>
        <v>466.38953921549154</v>
      </c>
      <c r="DI14" s="17">
        <f t="shared" si="64"/>
        <v>12549.40488357846</v>
      </c>
      <c r="DJ14" s="17">
        <f t="shared" si="65"/>
        <v>3179.9368586346131</v>
      </c>
      <c r="DK14" s="20">
        <f t="shared" si="66"/>
        <v>3.7999999999999999E-2</v>
      </c>
      <c r="DL14" s="50">
        <f t="shared" si="67"/>
        <v>135.66899736800406</v>
      </c>
      <c r="DM14" s="20">
        <f t="shared" si="68"/>
        <v>3.5999999999999997E-2</v>
      </c>
      <c r="DN14" s="20">
        <f t="shared" si="69"/>
        <v>-2.1568238393141208E-3</v>
      </c>
      <c r="DO14" s="20">
        <f>growth!L8</f>
        <v>0.74612849111893076</v>
      </c>
      <c r="DP14" s="20"/>
      <c r="DQ14" s="20"/>
      <c r="DR14" s="19">
        <f>datahist!B8</f>
        <v>0.15926364064216614</v>
      </c>
      <c r="DS14" s="19">
        <f>datahist!C8</f>
        <v>0.18329642713069916</v>
      </c>
      <c r="DT14" s="19">
        <f>datahist!D8</f>
        <v>0.20398338139057159</v>
      </c>
      <c r="DU14" s="19">
        <f>datahist!E8</f>
        <v>0.20002911984920502</v>
      </c>
      <c r="DV14" s="19">
        <f>datahist!F8</f>
        <v>0.24020887911319733</v>
      </c>
      <c r="DW14" s="19">
        <f>datahist!G8</f>
        <v>0.23765683174133301</v>
      </c>
      <c r="DX14" s="19">
        <f>datahist!H8</f>
        <v>0.24715912342071533</v>
      </c>
      <c r="DY14" s="19">
        <f>datahist!I8</f>
        <v>0.25164517760276794</v>
      </c>
      <c r="DZ14" s="19">
        <f t="shared" si="70"/>
        <v>0.25339343882320059</v>
      </c>
      <c r="EA14" s="19">
        <v>0.27342922476144316</v>
      </c>
      <c r="EB14" s="19">
        <v>0.2748735540433051</v>
      </c>
      <c r="EC14" s="19">
        <v>0.2655763561348819</v>
      </c>
      <c r="ED14" s="19">
        <v>0.27154426942076837</v>
      </c>
      <c r="EE14" s="19">
        <v>0.2398086546158236</v>
      </c>
      <c r="EF14" s="19">
        <v>0.2731422342476435</v>
      </c>
      <c r="EG14" s="19">
        <v>0.27475601545689238</v>
      </c>
      <c r="EH14" s="19">
        <v>0.25206664812775137</v>
      </c>
      <c r="EI14" s="19">
        <v>0.25351097740961331</v>
      </c>
      <c r="EJ14" s="19">
        <v>0.2655763561348819</v>
      </c>
      <c r="EK14" s="19">
        <v>0.27154426942076837</v>
      </c>
      <c r="EL14" s="19">
        <v>0.23980865460391157</v>
      </c>
      <c r="EM14" s="19">
        <v>0.25177965947659686</v>
      </c>
      <c r="EN14" s="19">
        <v>0.25339343882320059</v>
      </c>
      <c r="EO14" s="19">
        <f t="shared" si="71"/>
        <v>0.20295495881831971</v>
      </c>
      <c r="EP14" s="19">
        <f t="shared" si="72"/>
        <v>0.20610235775776531</v>
      </c>
      <c r="EQ14" s="19">
        <f t="shared" ref="EQ14:FD14" si="94">(EO11+EO12+EO13+EO14+EO15+EO16+EO17)/7</f>
        <v>0.22126540611663334</v>
      </c>
      <c r="ER14" s="19">
        <f t="shared" si="94"/>
        <v>0.22397877493946433</v>
      </c>
      <c r="ES14" s="19">
        <f t="shared" si="94"/>
        <v>0.21592790631611863</v>
      </c>
      <c r="ET14" s="19">
        <f t="shared" si="94"/>
        <v>0.21777016416283973</v>
      </c>
      <c r="EU14" s="19">
        <f t="shared" si="94"/>
        <v>0.21721686897908496</v>
      </c>
      <c r="EV14" s="19">
        <f t="shared" si="94"/>
        <v>0.21912490181240132</v>
      </c>
      <c r="EW14" s="19">
        <f t="shared" si="94"/>
        <v>0.21766552063836578</v>
      </c>
      <c r="EX14" s="19">
        <f t="shared" si="94"/>
        <v>0.21959176137516559</v>
      </c>
      <c r="EY14" s="19">
        <f t="shared" si="94"/>
        <v>0.21831163932032485</v>
      </c>
      <c r="EZ14" s="19">
        <f t="shared" si="94"/>
        <v>0.22028189940517792</v>
      </c>
      <c r="FA14" s="19">
        <f t="shared" si="94"/>
        <v>0.21893274479491623</v>
      </c>
      <c r="FB14" s="19">
        <f t="shared" si="94"/>
        <v>0.22094683518652655</v>
      </c>
      <c r="FC14" s="19">
        <f t="shared" si="94"/>
        <v>0.2195330790157666</v>
      </c>
      <c r="FD14" s="19">
        <f t="shared" si="94"/>
        <v>0.22159265699028088</v>
      </c>
      <c r="FG14" s="61">
        <f t="shared" si="90"/>
        <v>-1.8199999999999998</v>
      </c>
      <c r="FH14" s="24">
        <f>databig!$A8/100</f>
        <v>0.06</v>
      </c>
      <c r="FI14" s="19">
        <f t="shared" si="74"/>
        <v>1.5135917551666558E-2</v>
      </c>
      <c r="FJ14" s="19">
        <f t="shared" si="75"/>
        <v>3.7061306958570406E-2</v>
      </c>
      <c r="FK14" s="19">
        <f t="shared" si="76"/>
        <v>6.7402128554113136E-2</v>
      </c>
      <c r="FL14" s="19">
        <f t="shared" si="77"/>
        <v>0.10751427225965217</v>
      </c>
      <c r="FM14" s="19">
        <f t="shared" si="78"/>
        <v>0.15954890359865664</v>
      </c>
      <c r="FN14" s="19">
        <f t="shared" si="79"/>
        <v>0.22523599767770291</v>
      </c>
      <c r="FO14" s="19">
        <f t="shared" si="80"/>
        <v>0.30755939498038276</v>
      </c>
      <c r="FP14" s="19">
        <f t="shared" si="81"/>
        <v>0.41230005279662901</v>
      </c>
      <c r="FQ14" s="19">
        <f t="shared" si="82"/>
        <v>0.55701720632297191</v>
      </c>
      <c r="FR14" s="19">
        <f t="shared" si="83"/>
        <v>0.79346877733981869</v>
      </c>
      <c r="FS14" s="19">
        <f t="shared" si="84"/>
        <v>0.89840562972319038</v>
      </c>
      <c r="FT14" s="19">
        <f t="shared" si="85"/>
        <v>0.94667000240607191</v>
      </c>
      <c r="FU14" s="19">
        <f t="shared" si="86"/>
        <v>0.98693915484448769</v>
      </c>
      <c r="FW14" s="19">
        <f t="shared" si="87"/>
        <v>0.18380473023497157</v>
      </c>
      <c r="FX14" s="19">
        <f t="shared" si="88"/>
        <v>0.13970885999957985</v>
      </c>
    </row>
    <row r="15" spans="1:180">
      <c r="A15" s="17"/>
      <c r="B15" s="17">
        <f>databig!B9</f>
        <v>2167046</v>
      </c>
      <c r="C15" s="17">
        <f>databig!O9</f>
        <v>12773</v>
      </c>
      <c r="D15" s="17">
        <f>databig!F9</f>
        <v>3226</v>
      </c>
      <c r="E15" s="18">
        <f>databig!G9+L15</f>
        <v>0.24900160150848993</v>
      </c>
      <c r="F15" s="19">
        <f>databig!H9</f>
        <v>0.11905506998300552</v>
      </c>
      <c r="G15" s="19">
        <f>databig!K9</f>
        <v>5.137857049703598E-3</v>
      </c>
      <c r="H15" s="19">
        <f>databig!L9</f>
        <v>8.4662431618198752E-4</v>
      </c>
      <c r="I15" s="19">
        <f>databig!I9</f>
        <v>1.4761209487915039E-2</v>
      </c>
      <c r="J15" s="19">
        <f>databig!M9</f>
        <v>0</v>
      </c>
      <c r="K15" s="19">
        <f>databig!J9</f>
        <v>0.10920084267854691</v>
      </c>
      <c r="L15" s="63">
        <f>databig!N9*IF(interface!$C$16="yes",1,0)</f>
        <v>0</v>
      </c>
      <c r="M15" s="19">
        <v>0</v>
      </c>
      <c r="N15" s="19">
        <v>0</v>
      </c>
      <c r="O15" s="19">
        <v>0</v>
      </c>
      <c r="P15" s="19">
        <f t="shared" si="44"/>
        <v>1.0072869861131938E-2</v>
      </c>
      <c r="Q15" s="20">
        <f t="shared" si="18"/>
        <v>0</v>
      </c>
      <c r="R15" s="20">
        <f t="shared" si="19"/>
        <v>0</v>
      </c>
      <c r="S15" s="20">
        <f t="shared" si="20"/>
        <v>0</v>
      </c>
      <c r="T15" s="20">
        <f t="shared" si="21"/>
        <v>0</v>
      </c>
      <c r="U15" s="20">
        <f t="shared" si="22"/>
        <v>0</v>
      </c>
      <c r="V15" s="20">
        <f t="shared" si="23"/>
        <v>1.3010052565181919E-3</v>
      </c>
      <c r="W15" s="20">
        <f t="shared" si="45"/>
        <v>6.2018684667546516E-3</v>
      </c>
      <c r="X15" s="20">
        <f t="shared" si="24"/>
        <v>0.11905506998300552</v>
      </c>
      <c r="Y15" s="20">
        <f>K15+$C$148*0.55*databig!N9</f>
        <v>0.10920084267854691</v>
      </c>
      <c r="Z15" s="21">
        <f t="shared" si="46"/>
        <v>0.25051999587274032</v>
      </c>
      <c r="AA15" s="19">
        <f t="shared" si="47"/>
        <v>0.99129232895646158</v>
      </c>
      <c r="AB15" s="19">
        <f>databig!Q9/databig!$AE9</f>
        <v>2.7643400138217003E-4</v>
      </c>
      <c r="AC15" s="19">
        <f>databig!R9/databig!$AE9</f>
        <v>8.4312370421561859E-3</v>
      </c>
      <c r="AD15" s="19">
        <f t="shared" si="48"/>
        <v>0.76927894778047445</v>
      </c>
      <c r="AE15" s="17">
        <f>databig!S9</f>
        <v>9826</v>
      </c>
      <c r="AF15" s="17">
        <f>databig!T9</f>
        <v>16744</v>
      </c>
      <c r="AG15" s="17">
        <f>databig!U9</f>
        <v>0</v>
      </c>
      <c r="AH15" s="17">
        <f>databig!V9</f>
        <v>0</v>
      </c>
      <c r="AI15" s="17">
        <f>databig!W9</f>
        <v>0</v>
      </c>
      <c r="AJ15" s="17">
        <f>databig!X9</f>
        <v>0</v>
      </c>
      <c r="AK15" s="17">
        <f>databig!Y9</f>
        <v>0</v>
      </c>
      <c r="AL15" s="17">
        <f>databig!Z9</f>
        <v>0</v>
      </c>
      <c r="AM15" s="17">
        <f>databig!AA9</f>
        <v>0</v>
      </c>
      <c r="AN15" s="17">
        <f>databig!AB9</f>
        <v>0</v>
      </c>
      <c r="AO15" s="17">
        <f>databig!AC9</f>
        <v>0</v>
      </c>
      <c r="AP15" s="17">
        <f>databig!AD9</f>
        <v>0</v>
      </c>
      <c r="AQ15" s="17">
        <v>0</v>
      </c>
      <c r="AR15" s="17">
        <v>0</v>
      </c>
      <c r="AS15" s="17">
        <v>0</v>
      </c>
      <c r="AT15" s="17">
        <v>83.996739685134997</v>
      </c>
      <c r="AU15" s="17">
        <v>194.13641316198064</v>
      </c>
      <c r="AV15" s="19">
        <v>1.7469684993506557E-2</v>
      </c>
      <c r="AW15" s="17">
        <f>databig!AT9</f>
        <v>9117</v>
      </c>
      <c r="AY15" s="19">
        <f>-databig!BA9/databig!E9</f>
        <v>-6.7980696107390673E-2</v>
      </c>
      <c r="AZ15" s="19">
        <f>-(1.1*databig!BB9-databig!AY9+0.45*databig!AX9)/databig!E9</f>
        <v>-4.9093999961234175E-2</v>
      </c>
      <c r="BA15" s="19"/>
      <c r="BB15" s="66">
        <f t="shared" si="27"/>
        <v>9.1655151877086087</v>
      </c>
      <c r="BC15" s="67">
        <f>databig!Q9</f>
        <v>2</v>
      </c>
      <c r="BD15" s="67">
        <f>databig!R9</f>
        <v>61</v>
      </c>
      <c r="BE15" s="67">
        <f>databig!AF9</f>
        <v>1327</v>
      </c>
      <c r="BF15" s="67">
        <f>databig!AG9</f>
        <v>23</v>
      </c>
      <c r="BG15" s="17">
        <f>databig!AH9</f>
        <v>22</v>
      </c>
      <c r="BH15" s="17">
        <f>databig!AI9</f>
        <v>20</v>
      </c>
      <c r="BI15" s="17">
        <f>databig!AJ9</f>
        <v>20</v>
      </c>
      <c r="BJ15" s="17">
        <f>databig!AK9</f>
        <v>18</v>
      </c>
      <c r="BK15" s="17">
        <f>databig!AL9</f>
        <v>14</v>
      </c>
      <c r="BL15" s="17">
        <f>databig!AM9</f>
        <v>0</v>
      </c>
      <c r="BM15" s="17">
        <f>databig!AN9</f>
        <v>0</v>
      </c>
      <c r="BN15" s="17">
        <f>databig!AO9</f>
        <v>0</v>
      </c>
      <c r="BO15" s="17">
        <f>databig!AP9</f>
        <v>0</v>
      </c>
      <c r="BP15" s="17">
        <f>databig!AQ9</f>
        <v>0</v>
      </c>
      <c r="BQ15" s="17"/>
      <c r="BR15" s="17"/>
      <c r="BS15" s="24">
        <f>databig!AU9</f>
        <v>2.8999999165534973E-2</v>
      </c>
      <c r="BT15" s="24">
        <f>databig!AV9</f>
        <v>0</v>
      </c>
      <c r="BU15" s="44">
        <f t="shared" si="49"/>
        <v>0</v>
      </c>
      <c r="BV15" s="44">
        <f t="shared" si="50"/>
        <v>0</v>
      </c>
      <c r="BW15" s="44">
        <f>databig!R9*((databig!$AU9-$R$142)/(1-$Q$142)-MIN(0.2,databig!$AU9))+BB15*(databig!$AU9-$R$142)/(1-$Q$142)</f>
        <v>-16.721454342667762</v>
      </c>
      <c r="BX15" s="19">
        <f>(databig!$Q9)/databig!$AE9</f>
        <v>2.7643400138217003E-4</v>
      </c>
      <c r="BY15" s="19">
        <f>(databig!$R9)/databig!$AE9</f>
        <v>8.4312370421561859E-3</v>
      </c>
      <c r="BZ15" s="19">
        <f>(databig!$Q9+databig!$R9)/databig!$AE9</f>
        <v>8.7076710435383554E-3</v>
      </c>
      <c r="CA15" s="67">
        <f>databig!R9*$Q$142/(1-$Q$142)+BB15/(1-$Q$142)</f>
        <v>18.805646839585094</v>
      </c>
      <c r="CB15" s="31">
        <f t="shared" si="51"/>
        <v>13.590617829993102</v>
      </c>
      <c r="CC15" s="31">
        <f t="shared" si="52"/>
        <v>13.706210089841061</v>
      </c>
      <c r="CD15" s="31">
        <f t="shared" si="53"/>
        <v>13.59440774015205</v>
      </c>
      <c r="CE15" s="67">
        <f t="shared" si="29"/>
        <v>13.710000000000012</v>
      </c>
      <c r="CF15" s="17">
        <f>$CE15*(1+$CA15/databig!$AE9)</f>
        <v>13.745635856001494</v>
      </c>
      <c r="CG15" s="17">
        <f>$CE15*(1+$CA15/databig!$AE9-$BX15)</f>
        <v>13.741845945842545</v>
      </c>
      <c r="CH15" s="44">
        <f t="shared" si="30"/>
        <v>0</v>
      </c>
      <c r="CI15" s="17">
        <f t="shared" si="31"/>
        <v>13.590617829993102</v>
      </c>
      <c r="CJ15" s="19"/>
      <c r="CK15" s="17">
        <f>databig!AW9</f>
        <v>16361</v>
      </c>
      <c r="CL15" s="19">
        <f t="shared" si="32"/>
        <v>2.7229425679859984E-3</v>
      </c>
      <c r="CM15" s="19">
        <f t="shared" si="33"/>
        <v>2.4561486583722636E-4</v>
      </c>
      <c r="CN15" s="19">
        <f t="shared" si="54"/>
        <v>9.0202000117429335E-2</v>
      </c>
      <c r="CO15" s="19">
        <f t="shared" si="34"/>
        <v>9.0202000117429321E-3</v>
      </c>
      <c r="CP15" s="19">
        <f t="shared" si="35"/>
        <v>2.5462328263031546</v>
      </c>
      <c r="CQ15" s="19">
        <f t="shared" si="55"/>
        <v>2.1596746197273662</v>
      </c>
      <c r="CR15" s="19">
        <f t="shared" si="36"/>
        <v>1.7709801035116624</v>
      </c>
      <c r="CS15" s="19">
        <f t="shared" si="37"/>
        <v>1.9500061208457442</v>
      </c>
      <c r="CU15" s="19">
        <f>calculatorbig!E15</f>
        <v>0.24900160150848993</v>
      </c>
      <c r="CV15" s="19">
        <f>calculatorbig!Z15</f>
        <v>0.25051999587274032</v>
      </c>
      <c r="CW15" s="17">
        <f t="shared" si="56"/>
        <v>12773</v>
      </c>
      <c r="CX15" s="17">
        <f t="shared" si="57"/>
        <v>9592.502543932058</v>
      </c>
      <c r="CY15" s="17">
        <f t="shared" si="58"/>
        <v>9573.108092717488</v>
      </c>
      <c r="CZ15" s="24">
        <f t="shared" si="40"/>
        <v>0.76858212619340205</v>
      </c>
      <c r="DA15" s="24">
        <f t="shared" si="41"/>
        <v>0.76940845936368352</v>
      </c>
      <c r="DB15" s="19">
        <f t="shared" si="59"/>
        <v>0.22061959895625563</v>
      </c>
      <c r="DC15" s="19">
        <f t="shared" si="60"/>
        <v>0.22291195310147721</v>
      </c>
      <c r="DD15" s="17">
        <f t="shared" si="42"/>
        <v>12763.597470057404</v>
      </c>
      <c r="DE15" s="17">
        <f t="shared" si="61"/>
        <v>12763.597470057404</v>
      </c>
      <c r="DF15" s="17">
        <f t="shared" si="62"/>
        <v>0</v>
      </c>
      <c r="DG15" s="17">
        <f>MAX(growth!G9*growth!L9,0)</f>
        <v>9156.6332859460035</v>
      </c>
      <c r="DH15" s="17">
        <f t="shared" si="63"/>
        <v>473.37877045350535</v>
      </c>
      <c r="DI15" s="17">
        <f t="shared" si="64"/>
        <v>13236.97624051091</v>
      </c>
      <c r="DJ15" s="17">
        <f t="shared" si="65"/>
        <v>3316.1272331403547</v>
      </c>
      <c r="DK15" s="20">
        <f t="shared" si="66"/>
        <v>3.5999999999999997E-2</v>
      </c>
      <c r="DL15" s="50">
        <f t="shared" si="67"/>
        <v>135.62977707241271</v>
      </c>
      <c r="DM15" s="20">
        <f t="shared" si="68"/>
        <v>3.4000000000000002E-2</v>
      </c>
      <c r="DN15" s="20">
        <f t="shared" si="69"/>
        <v>-2.0218343571708048E-3</v>
      </c>
      <c r="DO15" s="20">
        <f>growth!L9</f>
        <v>0.71687413183637383</v>
      </c>
      <c r="DP15" s="20"/>
      <c r="DQ15" s="20"/>
      <c r="DR15" s="19">
        <f>datahist!B9</f>
        <v>0.15941594541072845</v>
      </c>
      <c r="DS15" s="19">
        <f>datahist!C9</f>
        <v>0.18371069431304932</v>
      </c>
      <c r="DT15" s="19">
        <f>datahist!D9</f>
        <v>0.20975072681903839</v>
      </c>
      <c r="DU15" s="19">
        <f>datahist!E9</f>
        <v>0.20248109102249146</v>
      </c>
      <c r="DV15" s="19">
        <f>datahist!F9</f>
        <v>0.24063688516616821</v>
      </c>
      <c r="DW15" s="19">
        <f>datahist!G9</f>
        <v>0.24101927876472473</v>
      </c>
      <c r="DX15" s="19">
        <f>datahist!H9</f>
        <v>0.24594348669052124</v>
      </c>
      <c r="DY15" s="19">
        <f>datahist!I9</f>
        <v>0.24944864213466644</v>
      </c>
      <c r="DZ15" s="19">
        <f t="shared" si="70"/>
        <v>0.25051999587274032</v>
      </c>
      <c r="EA15" s="19">
        <v>0.27441487073605897</v>
      </c>
      <c r="EB15" s="19">
        <v>0.27570909839791857</v>
      </c>
      <c r="EC15" s="19">
        <v>0.2647088612941042</v>
      </c>
      <c r="ED15" s="19">
        <v>0.26890146241859553</v>
      </c>
      <c r="EE15" s="19">
        <v>0.2384459138736203</v>
      </c>
      <c r="EF15" s="19">
        <v>0.27411983528872952</v>
      </c>
      <c r="EG15" s="19">
        <v>0.27563822950876193</v>
      </c>
      <c r="EH15" s="19">
        <v>0.24929663710003733</v>
      </c>
      <c r="EI15" s="19">
        <v>0.25059086476189696</v>
      </c>
      <c r="EJ15" s="19">
        <v>0.2647088612941042</v>
      </c>
      <c r="EK15" s="19">
        <v>0.26890146241859553</v>
      </c>
      <c r="EL15" s="19">
        <v>0.23844591384552821</v>
      </c>
      <c r="EM15" s="19">
        <v>0.24900160351535305</v>
      </c>
      <c r="EN15" s="19">
        <v>0.25051999587274032</v>
      </c>
      <c r="EO15" s="19">
        <f t="shared" si="71"/>
        <v>0.21558400640574216</v>
      </c>
      <c r="EP15" s="19">
        <f t="shared" si="72"/>
        <v>0.21508450820026492</v>
      </c>
      <c r="EQ15" s="19">
        <f t="shared" ref="EQ15:FD15" si="95">(EO12+EO13+EO14+EO15+EO16+EO17+EO18)/7</f>
        <v>0.21917388159312387</v>
      </c>
      <c r="ER15" s="19">
        <f t="shared" si="95"/>
        <v>0.22112493227318245</v>
      </c>
      <c r="ES15" s="19">
        <f t="shared" si="95"/>
        <v>0.21734796389808314</v>
      </c>
      <c r="ET15" s="19">
        <f t="shared" si="95"/>
        <v>0.2195141840115413</v>
      </c>
      <c r="EU15" s="19">
        <f t="shared" si="95"/>
        <v>0.21790502059569009</v>
      </c>
      <c r="EV15" s="19">
        <f t="shared" si="95"/>
        <v>0.22007430339805301</v>
      </c>
      <c r="EW15" s="19">
        <f t="shared" si="95"/>
        <v>0.21845311901318426</v>
      </c>
      <c r="EX15" s="19">
        <f t="shared" si="95"/>
        <v>0.22064116694787494</v>
      </c>
      <c r="EY15" s="19">
        <f t="shared" si="95"/>
        <v>0.21919817526248883</v>
      </c>
      <c r="EZ15" s="19">
        <f t="shared" si="95"/>
        <v>0.2214155434773121</v>
      </c>
      <c r="FA15" s="19">
        <f t="shared" si="95"/>
        <v>0.21993239056639169</v>
      </c>
      <c r="FB15" s="19">
        <f t="shared" si="95"/>
        <v>0.22218579254633178</v>
      </c>
      <c r="FC15" s="19">
        <f t="shared" si="95"/>
        <v>0.22061959895625563</v>
      </c>
      <c r="FD15" s="19">
        <f t="shared" si="95"/>
        <v>0.22291195310147721</v>
      </c>
      <c r="FG15" s="61">
        <f t="shared" si="90"/>
        <v>-1.7899999999999998</v>
      </c>
      <c r="FH15" s="24">
        <f>databig!$A9/100</f>
        <v>7.0000000000000007E-2</v>
      </c>
      <c r="FI15" s="19">
        <f t="shared" si="74"/>
        <v>1.5135917551666558E-2</v>
      </c>
      <c r="FJ15" s="19">
        <f t="shared" si="75"/>
        <v>3.7061306958570406E-2</v>
      </c>
      <c r="FK15" s="19">
        <f t="shared" si="76"/>
        <v>6.7402128554113136E-2</v>
      </c>
      <c r="FL15" s="19">
        <f t="shared" si="77"/>
        <v>0.10751427225965217</v>
      </c>
      <c r="FM15" s="19">
        <f t="shared" si="78"/>
        <v>0.15954890359865664</v>
      </c>
      <c r="FN15" s="19">
        <f t="shared" si="79"/>
        <v>0.22523599767770291</v>
      </c>
      <c r="FO15" s="19">
        <f t="shared" si="80"/>
        <v>0.30755939498038276</v>
      </c>
      <c r="FP15" s="19">
        <f t="shared" si="81"/>
        <v>0.41230005279662901</v>
      </c>
      <c r="FQ15" s="19">
        <f t="shared" si="82"/>
        <v>0.55701720632297191</v>
      </c>
      <c r="FR15" s="19">
        <f t="shared" si="83"/>
        <v>0.79346877733981869</v>
      </c>
      <c r="FS15" s="19">
        <f t="shared" si="84"/>
        <v>0.89840562972319038</v>
      </c>
      <c r="FT15" s="19">
        <f t="shared" si="85"/>
        <v>0.94667000240607191</v>
      </c>
      <c r="FU15" s="19">
        <f t="shared" si="86"/>
        <v>0.98693915484448769</v>
      </c>
      <c r="FW15" s="19">
        <f t="shared" si="87"/>
        <v>0.18102090740796239</v>
      </c>
      <c r="FX15" s="19">
        <f t="shared" si="88"/>
        <v>0.13351616869327212</v>
      </c>
    </row>
    <row r="16" spans="1:180">
      <c r="A16" s="17"/>
      <c r="B16" s="17">
        <f>databig!B10</f>
        <v>2166534</v>
      </c>
      <c r="C16" s="17">
        <f>databig!O10</f>
        <v>13409</v>
      </c>
      <c r="D16" s="17">
        <f>databig!F10</f>
        <v>3205</v>
      </c>
      <c r="E16" s="18">
        <f>databig!G10+L16</f>
        <v>0.24816759070840022</v>
      </c>
      <c r="F16" s="19">
        <f>databig!H10</f>
        <v>0.11704947799444199</v>
      </c>
      <c r="G16" s="19">
        <f>databig!K10</f>
        <v>7.2443634271621704E-3</v>
      </c>
      <c r="H16" s="19">
        <f>databig!L10</f>
        <v>9.0626842575147748E-4</v>
      </c>
      <c r="I16" s="19">
        <f>databig!I10</f>
        <v>1.4890831895172596E-2</v>
      </c>
      <c r="J16" s="19">
        <f>databig!M10</f>
        <v>0</v>
      </c>
      <c r="K16" s="19">
        <f>databig!J10</f>
        <v>0.10807665437459946</v>
      </c>
      <c r="L16" s="63">
        <f>databig!N10*IF(interface!$C$16="yes",1,0)</f>
        <v>0</v>
      </c>
      <c r="M16" s="19">
        <v>0</v>
      </c>
      <c r="N16" s="19">
        <v>0</v>
      </c>
      <c r="O16" s="19">
        <v>0</v>
      </c>
      <c r="P16" s="19">
        <f t="shared" si="44"/>
        <v>1.1686580479181703E-2</v>
      </c>
      <c r="Q16" s="20">
        <f t="shared" si="18"/>
        <v>0</v>
      </c>
      <c r="R16" s="20">
        <f t="shared" si="19"/>
        <v>0</v>
      </c>
      <c r="S16" s="20">
        <f t="shared" si="20"/>
        <v>0</v>
      </c>
      <c r="T16" s="20">
        <f t="shared" si="21"/>
        <v>0</v>
      </c>
      <c r="U16" s="20">
        <f t="shared" si="22"/>
        <v>0</v>
      </c>
      <c r="V16" s="20">
        <f t="shared" si="23"/>
        <v>1.3926601955355272E-3</v>
      </c>
      <c r="W16" s="20">
        <f t="shared" si="45"/>
        <v>8.1651482397215955E-3</v>
      </c>
      <c r="X16" s="20">
        <f t="shared" si="24"/>
        <v>0.11704947799444199</v>
      </c>
      <c r="Y16" s="20">
        <f>K16+$C$148*0.55*databig!N10</f>
        <v>0.10807665437459946</v>
      </c>
      <c r="Z16" s="21">
        <f t="shared" si="46"/>
        <v>0.24957477269947115</v>
      </c>
      <c r="AA16" s="19">
        <f t="shared" si="47"/>
        <v>0.99250832408435075</v>
      </c>
      <c r="AB16" s="19">
        <f>databig!Q10/databig!$AE10</f>
        <v>1.3873473917869035E-4</v>
      </c>
      <c r="AC16" s="19">
        <f>databig!R10/databig!$AE10</f>
        <v>7.3529411764705881E-3</v>
      </c>
      <c r="AD16" s="19">
        <f t="shared" si="48"/>
        <v>0.95383697516593335</v>
      </c>
      <c r="AE16" s="17">
        <f>databig!S10</f>
        <v>12790</v>
      </c>
      <c r="AF16" s="17">
        <f>databig!T10</f>
        <v>19760</v>
      </c>
      <c r="AG16" s="17">
        <f>databig!U10</f>
        <v>0</v>
      </c>
      <c r="AH16" s="17">
        <f>databig!V10</f>
        <v>0</v>
      </c>
      <c r="AI16" s="17">
        <f>databig!W10</f>
        <v>0</v>
      </c>
      <c r="AJ16" s="17">
        <f>databig!X10</f>
        <v>0</v>
      </c>
      <c r="AK16" s="17">
        <f>databig!Y10</f>
        <v>0</v>
      </c>
      <c r="AL16" s="17">
        <f>databig!Z10</f>
        <v>0</v>
      </c>
      <c r="AM16" s="17">
        <f>databig!AA10</f>
        <v>0</v>
      </c>
      <c r="AN16" s="17">
        <f>databig!AB10</f>
        <v>0</v>
      </c>
      <c r="AO16" s="17">
        <f>databig!AC10</f>
        <v>0</v>
      </c>
      <c r="AP16" s="17">
        <f>databig!AD10</f>
        <v>0</v>
      </c>
      <c r="AQ16" s="17">
        <v>0</v>
      </c>
      <c r="AR16" s="17">
        <v>0</v>
      </c>
      <c r="AS16" s="17">
        <v>0</v>
      </c>
      <c r="AT16" s="17">
        <v>83.996739685134997</v>
      </c>
      <c r="AU16" s="17">
        <v>194.13641316198064</v>
      </c>
      <c r="AV16" s="19">
        <v>1.7469684993506557E-2</v>
      </c>
      <c r="AW16" s="17">
        <f>databig!AT10</f>
        <v>8761</v>
      </c>
      <c r="AY16" s="19">
        <f>-databig!BA10/databig!E10</f>
        <v>-6.5810424331264453E-2</v>
      </c>
      <c r="AZ16" s="19">
        <f>-(1.1*databig!BB10-databig!AY10+0.45*databig!AX10)/databig!E10</f>
        <v>-4.6832945238718844E-2</v>
      </c>
      <c r="BA16" s="19"/>
      <c r="BB16" s="66">
        <f t="shared" si="27"/>
        <v>7.8561558751788061</v>
      </c>
      <c r="BC16" s="67">
        <f>databig!Q10</f>
        <v>1</v>
      </c>
      <c r="BD16" s="67">
        <f>databig!R10</f>
        <v>53</v>
      </c>
      <c r="BE16" s="67">
        <f>databig!AF10</f>
        <v>1238</v>
      </c>
      <c r="BF16" s="67">
        <f>databig!AG10</f>
        <v>3</v>
      </c>
      <c r="BG16" s="17">
        <f>databig!AH10</f>
        <v>0</v>
      </c>
      <c r="BH16" s="17">
        <f>databig!AI10</f>
        <v>0</v>
      </c>
      <c r="BI16" s="17">
        <f>databig!AJ10</f>
        <v>0</v>
      </c>
      <c r="BJ16" s="17">
        <f>databig!AK10</f>
        <v>0</v>
      </c>
      <c r="BK16" s="17">
        <f>databig!AL10</f>
        <v>0</v>
      </c>
      <c r="BL16" s="17">
        <f>databig!AM10</f>
        <v>0</v>
      </c>
      <c r="BM16" s="17">
        <f>databig!AN10</f>
        <v>0</v>
      </c>
      <c r="BN16" s="17">
        <f>databig!AO10</f>
        <v>0</v>
      </c>
      <c r="BO16" s="17">
        <f>databig!AP10</f>
        <v>0</v>
      </c>
      <c r="BP16" s="17">
        <f>databig!AQ10</f>
        <v>0</v>
      </c>
      <c r="BQ16" s="17"/>
      <c r="BR16" s="17"/>
      <c r="BS16" s="24">
        <f>databig!AU10</f>
        <v>2.8999999165534973E-2</v>
      </c>
      <c r="BT16" s="24">
        <f>databig!AV10</f>
        <v>0</v>
      </c>
      <c r="BU16" s="44">
        <f t="shared" si="49"/>
        <v>0</v>
      </c>
      <c r="BV16" s="44">
        <f t="shared" si="50"/>
        <v>0</v>
      </c>
      <c r="BW16" s="44">
        <f>databig!R10*((databig!$AU10-$R$142)/(1-$Q$142)-MIN(0.2,databig!$AU10))+BB16*(databig!$AU10-$R$142)/(1-$Q$142)</f>
        <v>-14.505605585722581</v>
      </c>
      <c r="BX16" s="19">
        <f>(databig!$Q10)/databig!$AE10</f>
        <v>1.3873473917869035E-4</v>
      </c>
      <c r="BY16" s="19">
        <f>(databig!$R10)/databig!$AE10</f>
        <v>7.3529411764705881E-3</v>
      </c>
      <c r="BZ16" s="19">
        <f>(databig!$Q10+databig!$R10)/databig!$AE10</f>
        <v>7.4916759156492783E-3</v>
      </c>
      <c r="CA16" s="67">
        <f>databig!R10*$Q$142/(1-$Q$142)+BB16/(1-$Q$142)</f>
        <v>16.217262508464245</v>
      </c>
      <c r="CB16" s="31">
        <f t="shared" si="51"/>
        <v>12.346803551609336</v>
      </c>
      <c r="CC16" s="31">
        <f t="shared" si="52"/>
        <v>12.438274139844628</v>
      </c>
      <c r="CD16" s="31">
        <f t="shared" si="53"/>
        <v>12.348529411764718</v>
      </c>
      <c r="CE16" s="67">
        <f t="shared" si="29"/>
        <v>12.440000000000012</v>
      </c>
      <c r="CF16" s="17">
        <f>$CE16*(1+$CA16/databig!$AE10)</f>
        <v>12.467988727192756</v>
      </c>
      <c r="CG16" s="17">
        <f>$CE16*(1+$CA16/databig!$AE10-$BX16)</f>
        <v>12.466262867037374</v>
      </c>
      <c r="CH16" s="44">
        <f t="shared" si="30"/>
        <v>0</v>
      </c>
      <c r="CI16" s="17">
        <f t="shared" si="31"/>
        <v>12.346803551609336</v>
      </c>
      <c r="CJ16" s="19"/>
      <c r="CK16" s="17">
        <f>databig!AW10</f>
        <v>16764</v>
      </c>
      <c r="CL16" s="19">
        <f t="shared" si="32"/>
        <v>2.7893542120886387E-3</v>
      </c>
      <c r="CM16" s="19">
        <f t="shared" si="33"/>
        <v>3.1962873230993613E-4</v>
      </c>
      <c r="CN16" s="19">
        <f t="shared" si="54"/>
        <v>0.11458879296315742</v>
      </c>
      <c r="CO16" s="19">
        <f t="shared" si="34"/>
        <v>1.1458879296315741E-2</v>
      </c>
      <c r="CP16" s="19">
        <f t="shared" si="35"/>
        <v>2.5033391960009754</v>
      </c>
      <c r="CQ16" s="19">
        <f t="shared" si="55"/>
        <v>2.1275043970007315</v>
      </c>
      <c r="CR16" s="19">
        <f t="shared" si="36"/>
        <v>1.7285343362614098</v>
      </c>
      <c r="CS16" s="19">
        <f t="shared" si="37"/>
        <v>1.8985858554918369</v>
      </c>
      <c r="CU16" s="19">
        <f>calculatorbig!E16</f>
        <v>0.24816759070840022</v>
      </c>
      <c r="CV16" s="19">
        <f>calculatorbig!Z16</f>
        <v>0.24957477269947115</v>
      </c>
      <c r="CW16" s="17">
        <f t="shared" si="56"/>
        <v>13409</v>
      </c>
      <c r="CX16" s="17">
        <f t="shared" si="57"/>
        <v>10081.320776191062</v>
      </c>
      <c r="CY16" s="17">
        <f t="shared" si="58"/>
        <v>10062.451872872791</v>
      </c>
      <c r="CZ16" s="24">
        <f t="shared" si="40"/>
        <v>0.7309567122195415</v>
      </c>
      <c r="DA16" s="24">
        <f t="shared" si="41"/>
        <v>0.71107796082510677</v>
      </c>
      <c r="DB16" s="19">
        <f t="shared" si="59"/>
        <v>0.2220237807286653</v>
      </c>
      <c r="DC16" s="19">
        <f t="shared" si="60"/>
        <v>0.22456881323410244</v>
      </c>
      <c r="DD16" s="17">
        <f t="shared" si="42"/>
        <v>13398.020138151083</v>
      </c>
      <c r="DE16" s="17">
        <f t="shared" si="61"/>
        <v>13398.020138151083</v>
      </c>
      <c r="DF16" s="17">
        <f t="shared" si="62"/>
        <v>0</v>
      </c>
      <c r="DG16" s="17">
        <f>MAX(growth!G10*growth!L10,0)</f>
        <v>9385.897203409897</v>
      </c>
      <c r="DH16" s="17">
        <f t="shared" si="63"/>
        <v>485.2312349968858</v>
      </c>
      <c r="DI16" s="17">
        <f t="shared" si="64"/>
        <v>13883.251373147968</v>
      </c>
      <c r="DJ16" s="17">
        <f t="shared" si="65"/>
        <v>3464.909305783025</v>
      </c>
      <c r="DK16" s="20">
        <f t="shared" si="66"/>
        <v>3.5000000000000003E-2</v>
      </c>
      <c r="DL16" s="50">
        <f t="shared" si="67"/>
        <v>137.23008197408626</v>
      </c>
      <c r="DM16" s="20">
        <f t="shared" si="68"/>
        <v>3.3000000000000002E-2</v>
      </c>
      <c r="DN16" s="20">
        <f t="shared" si="69"/>
        <v>-1.8716697679963257E-3</v>
      </c>
      <c r="DO16" s="20">
        <f>growth!L10</f>
        <v>0.6999699607286074</v>
      </c>
      <c r="DP16" s="20"/>
      <c r="DQ16" s="20"/>
      <c r="DR16" s="19">
        <f>datahist!B10</f>
        <v>0.16001212596893311</v>
      </c>
      <c r="DS16" s="19">
        <f>datahist!C10</f>
        <v>0.18505963683128357</v>
      </c>
      <c r="DT16" s="19">
        <f>datahist!D10</f>
        <v>0.21525841951370239</v>
      </c>
      <c r="DU16" s="19">
        <f>datahist!E10</f>
        <v>0.20514528453350067</v>
      </c>
      <c r="DV16" s="19">
        <f>datahist!F10</f>
        <v>0.24161757528781891</v>
      </c>
      <c r="DW16" s="19">
        <f>datahist!G10</f>
        <v>0.2451644241809845</v>
      </c>
      <c r="DX16" s="19">
        <f>datahist!H10</f>
        <v>0.24415314197540283</v>
      </c>
      <c r="DY16" s="19">
        <f>datahist!I10</f>
        <v>0.24871689081192017</v>
      </c>
      <c r="DZ16" s="19">
        <f t="shared" si="70"/>
        <v>0.24957477269947115</v>
      </c>
      <c r="EA16" s="19">
        <v>0.27711438844312586</v>
      </c>
      <c r="EB16" s="19">
        <v>0.27832402176279442</v>
      </c>
      <c r="EC16" s="19">
        <v>0.26569084505024232</v>
      </c>
      <c r="ED16" s="19">
        <v>0.26624059993926463</v>
      </c>
      <c r="EE16" s="19">
        <v>0.23446846053519202</v>
      </c>
      <c r="EF16" s="19">
        <v>0.27684549178229645</v>
      </c>
      <c r="EG16" s="19">
        <v>0.27825267767786566</v>
      </c>
      <c r="EH16" s="19">
        <v>0.24843648346473138</v>
      </c>
      <c r="EI16" s="19">
        <v>0.24964611678439991</v>
      </c>
      <c r="EJ16" s="19">
        <v>0.26569084505024232</v>
      </c>
      <c r="EK16" s="19">
        <v>0.26624059993926463</v>
      </c>
      <c r="EL16" s="19">
        <v>0.23446846796269871</v>
      </c>
      <c r="EM16" s="19">
        <v>0.24816759611712769</v>
      </c>
      <c r="EN16" s="19">
        <v>0.24957477269947115</v>
      </c>
      <c r="EO16" s="19">
        <f t="shared" si="71"/>
        <v>0.25023058079352822</v>
      </c>
      <c r="EP16" s="19">
        <f t="shared" si="72"/>
        <v>0.2597567899056048</v>
      </c>
      <c r="EQ16" s="19">
        <f t="shared" ref="EQ16:FD16" si="96">(EO13+EO14+EO15+EO16+EO17+EO18+EO19)/7</f>
        <v>0.21881497353383375</v>
      </c>
      <c r="ER16" s="19">
        <f t="shared" si="96"/>
        <v>0.22144001290699958</v>
      </c>
      <c r="ES16" s="19">
        <f t="shared" si="96"/>
        <v>0.21958638731460176</v>
      </c>
      <c r="ET16" s="19">
        <f t="shared" si="96"/>
        <v>0.22225007331761207</v>
      </c>
      <c r="EU16" s="19">
        <f t="shared" si="96"/>
        <v>0.21890168331061885</v>
      </c>
      <c r="EV16" s="19">
        <f t="shared" si="96"/>
        <v>0.22136770454216309</v>
      </c>
      <c r="EW16" s="19">
        <f t="shared" si="96"/>
        <v>0.21963080273822946</v>
      </c>
      <c r="EX16" s="19">
        <f t="shared" si="96"/>
        <v>0.22209771947578358</v>
      </c>
      <c r="EY16" s="19">
        <f t="shared" si="96"/>
        <v>0.22045835131022279</v>
      </c>
      <c r="EZ16" s="19">
        <f t="shared" si="96"/>
        <v>0.22294084167762154</v>
      </c>
      <c r="FA16" s="19">
        <f t="shared" si="96"/>
        <v>0.22128524220865622</v>
      </c>
      <c r="FB16" s="19">
        <f t="shared" si="96"/>
        <v>0.22379717549536024</v>
      </c>
      <c r="FC16" s="19">
        <f t="shared" si="96"/>
        <v>0.2220237807286653</v>
      </c>
      <c r="FD16" s="19">
        <f t="shared" si="96"/>
        <v>0.22456881323410244</v>
      </c>
      <c r="FG16" s="61">
        <f t="shared" si="90"/>
        <v>-1.7599999999999998</v>
      </c>
      <c r="FH16" s="24">
        <f>databig!$A10/100</f>
        <v>0.08</v>
      </c>
      <c r="FI16" s="19">
        <f t="shared" si="74"/>
        <v>1.5135917551666558E-2</v>
      </c>
      <c r="FJ16" s="19">
        <f t="shared" si="75"/>
        <v>3.7061306958570406E-2</v>
      </c>
      <c r="FK16" s="19">
        <f t="shared" si="76"/>
        <v>6.7402128554113136E-2</v>
      </c>
      <c r="FL16" s="19">
        <f t="shared" si="77"/>
        <v>0.10751427225965217</v>
      </c>
      <c r="FM16" s="19">
        <f t="shared" si="78"/>
        <v>0.15954890359865664</v>
      </c>
      <c r="FN16" s="19">
        <f t="shared" si="79"/>
        <v>0.22523599767770291</v>
      </c>
      <c r="FO16" s="19">
        <f t="shared" si="80"/>
        <v>0.30755939498038276</v>
      </c>
      <c r="FP16" s="19">
        <f t="shared" si="81"/>
        <v>0.41230005279662901</v>
      </c>
      <c r="FQ16" s="19">
        <f t="shared" si="82"/>
        <v>0.55701720632297191</v>
      </c>
      <c r="FR16" s="19">
        <f t="shared" si="83"/>
        <v>0.79346877733981869</v>
      </c>
      <c r="FS16" s="19">
        <f t="shared" si="84"/>
        <v>0.89840562972319038</v>
      </c>
      <c r="FT16" s="19">
        <f t="shared" si="85"/>
        <v>0.94667000240607191</v>
      </c>
      <c r="FU16" s="19">
        <f t="shared" si="86"/>
        <v>0.98693915484448769</v>
      </c>
      <c r="FW16" s="19">
        <f t="shared" si="87"/>
        <v>0.18235717178586325</v>
      </c>
      <c r="FX16" s="19">
        <f t="shared" si="88"/>
        <v>0.13700274721441663</v>
      </c>
    </row>
    <row r="17" spans="1:180">
      <c r="A17" s="17"/>
      <c r="B17" s="17">
        <f>databig!B11</f>
        <v>2165368</v>
      </c>
      <c r="C17" s="17">
        <f>databig!O11</f>
        <v>14033</v>
      </c>
      <c r="D17" s="17">
        <f>databig!F11</f>
        <v>3616</v>
      </c>
      <c r="E17" s="18">
        <f>databig!G11+L17</f>
        <v>0.24909586228062036</v>
      </c>
      <c r="F17" s="19">
        <f>databig!H11</f>
        <v>0.11453866213560104</v>
      </c>
      <c r="G17" s="19">
        <f>databig!K11</f>
        <v>9.0515716001391411E-3</v>
      </c>
      <c r="H17" s="19">
        <f>databig!L11</f>
        <v>1.0309399804100394E-3</v>
      </c>
      <c r="I17" s="19">
        <f>databig!I11</f>
        <v>1.4832900837063789E-2</v>
      </c>
      <c r="J17" s="19">
        <f>databig!M11</f>
        <v>0</v>
      </c>
      <c r="K17" s="19">
        <f>databig!J11</f>
        <v>0.10964179039001465</v>
      </c>
      <c r="L17" s="63">
        <f>databig!N11*IF(interface!$C$16="yes",1,0)</f>
        <v>0</v>
      </c>
      <c r="M17" s="19">
        <v>0</v>
      </c>
      <c r="N17" s="19">
        <v>0</v>
      </c>
      <c r="O17" s="19">
        <v>0</v>
      </c>
      <c r="P17" s="19">
        <f t="shared" si="44"/>
        <v>1.3374477694095646E-2</v>
      </c>
      <c r="Q17" s="20">
        <f t="shared" si="18"/>
        <v>0</v>
      </c>
      <c r="R17" s="20">
        <f t="shared" si="19"/>
        <v>0</v>
      </c>
      <c r="S17" s="20">
        <f t="shared" si="20"/>
        <v>0</v>
      </c>
      <c r="T17" s="20">
        <f t="shared" si="21"/>
        <v>0</v>
      </c>
      <c r="U17" s="20">
        <f t="shared" si="22"/>
        <v>0</v>
      </c>
      <c r="V17" s="20">
        <f t="shared" si="23"/>
        <v>1.5842426304466203E-3</v>
      </c>
      <c r="W17" s="20">
        <f t="shared" si="45"/>
        <v>1.0726816432751736E-2</v>
      </c>
      <c r="X17" s="20">
        <f t="shared" si="24"/>
        <v>0.11453866213560104</v>
      </c>
      <c r="Y17" s="20">
        <f>K17+$C$148*0.55*databig!N11</f>
        <v>0.10964179039001465</v>
      </c>
      <c r="Z17" s="21">
        <f t="shared" si="46"/>
        <v>0.25132441242587783</v>
      </c>
      <c r="AA17" s="19">
        <f t="shared" si="47"/>
        <v>0.99109235818096575</v>
      </c>
      <c r="AB17" s="19">
        <f>databig!Q11/databig!$AE11</f>
        <v>4.9226441631504926E-3</v>
      </c>
      <c r="AC17" s="19">
        <f>databig!R11/databig!$AE11</f>
        <v>3.9849976558837315E-3</v>
      </c>
      <c r="AD17" s="19">
        <f t="shared" si="48"/>
        <v>0.92531889118506383</v>
      </c>
      <c r="AE17" s="17">
        <f>databig!S11</f>
        <v>12985</v>
      </c>
      <c r="AF17" s="17">
        <f>databig!T11</f>
        <v>20480</v>
      </c>
      <c r="AG17" s="17">
        <f>databig!U11</f>
        <v>0</v>
      </c>
      <c r="AH17" s="17">
        <f>databig!V11</f>
        <v>0</v>
      </c>
      <c r="AI17" s="17">
        <f>databig!W11</f>
        <v>0</v>
      </c>
      <c r="AJ17" s="17">
        <f>databig!X11</f>
        <v>0</v>
      </c>
      <c r="AK17" s="17">
        <f>databig!Y11</f>
        <v>0</v>
      </c>
      <c r="AL17" s="17">
        <f>databig!Z11</f>
        <v>0</v>
      </c>
      <c r="AM17" s="17">
        <f>databig!AA11</f>
        <v>0</v>
      </c>
      <c r="AN17" s="17">
        <f>databig!AB11</f>
        <v>0</v>
      </c>
      <c r="AO17" s="17">
        <f>databig!AC11</f>
        <v>0</v>
      </c>
      <c r="AP17" s="17">
        <f>databig!AD11</f>
        <v>0</v>
      </c>
      <c r="AQ17" s="17">
        <v>0</v>
      </c>
      <c r="AR17" s="17">
        <v>0</v>
      </c>
      <c r="AS17" s="17">
        <v>0</v>
      </c>
      <c r="AT17" s="17">
        <v>83.996739685134997</v>
      </c>
      <c r="AU17" s="17">
        <v>194.13641316198064</v>
      </c>
      <c r="AV17" s="19">
        <v>1.7469684993506557E-2</v>
      </c>
      <c r="AW17" s="17">
        <f>databig!AT11</f>
        <v>10080</v>
      </c>
      <c r="AY17" s="19">
        <f>-databig!BA11/databig!E11</f>
        <v>-6.4965041751756797E-2</v>
      </c>
      <c r="AZ17" s="19">
        <f>-(1.1*databig!BB11-databig!AY11+0.45*databig!AX11)/databig!E11</f>
        <v>-4.5084364937929729E-2</v>
      </c>
      <c r="BA17" s="19"/>
      <c r="BB17" s="66">
        <f t="shared" si="27"/>
        <v>11.056811972473875</v>
      </c>
      <c r="BC17" s="67">
        <f>databig!Q11</f>
        <v>42</v>
      </c>
      <c r="BD17" s="67">
        <f>databig!R11</f>
        <v>34</v>
      </c>
      <c r="BE17" s="67">
        <f>databig!AF11</f>
        <v>1998</v>
      </c>
      <c r="BF17" s="67">
        <f>databig!AG11</f>
        <v>268</v>
      </c>
      <c r="BG17" s="17">
        <f>databig!AH11</f>
        <v>233</v>
      </c>
      <c r="BH17" s="17">
        <f>databig!AI11</f>
        <v>175</v>
      </c>
      <c r="BI17" s="17">
        <f>databig!AJ11</f>
        <v>142</v>
      </c>
      <c r="BJ17" s="17">
        <f>databig!AK11</f>
        <v>65</v>
      </c>
      <c r="BK17" s="17">
        <f>databig!AL11</f>
        <v>0</v>
      </c>
      <c r="BL17" s="17">
        <f>databig!AM11</f>
        <v>0</v>
      </c>
      <c r="BM17" s="17">
        <f>databig!AN11</f>
        <v>0</v>
      </c>
      <c r="BN17" s="17">
        <f>databig!AO11</f>
        <v>0</v>
      </c>
      <c r="BO17" s="17">
        <f>databig!AP11</f>
        <v>0</v>
      </c>
      <c r="BP17" s="17">
        <f>databig!AQ11</f>
        <v>0</v>
      </c>
      <c r="BQ17" s="17"/>
      <c r="BR17" s="17"/>
      <c r="BS17" s="24">
        <f>databig!AU11</f>
        <v>3.5000000149011612E-2</v>
      </c>
      <c r="BT17" s="24">
        <f>databig!AV11</f>
        <v>0</v>
      </c>
      <c r="BU17" s="44">
        <f t="shared" si="49"/>
        <v>0</v>
      </c>
      <c r="BV17" s="44">
        <f t="shared" si="50"/>
        <v>0</v>
      </c>
      <c r="BW17" s="44">
        <f>databig!R11*((databig!$AU11-$R$142)/(1-$Q$142)-MIN(0.2,databig!$AU11))+BB17*(databig!$AU11-$R$142)/(1-$Q$142)</f>
        <v>-10.484240811438879</v>
      </c>
      <c r="BX17" s="19">
        <f>(databig!$Q11)/databig!$AE11</f>
        <v>4.9226441631504926E-3</v>
      </c>
      <c r="BY17" s="19">
        <f>(databig!$R11)/databig!$AE11</f>
        <v>3.9849976558837315E-3</v>
      </c>
      <c r="BZ17" s="19">
        <f>(databig!$Q11+databig!$R11)/databig!$AE11</f>
        <v>8.9076418190342233E-3</v>
      </c>
      <c r="CA17" s="67">
        <f>databig!R11*$Q$142/(1-$Q$142)+BB17/(1-$Q$142)</f>
        <v>17.247226139126809</v>
      </c>
      <c r="CB17" s="31">
        <f t="shared" si="51"/>
        <v>23.508710736052532</v>
      </c>
      <c r="CC17" s="31">
        <f t="shared" si="52"/>
        <v>23.603234880450096</v>
      </c>
      <c r="CD17" s="31">
        <f t="shared" si="53"/>
        <v>23.62547585560246</v>
      </c>
      <c r="CE17" s="67">
        <f t="shared" si="29"/>
        <v>23.720000000000024</v>
      </c>
      <c r="CF17" s="17">
        <f>$CE17*(1+$CA17/databig!$AE11)</f>
        <v>23.767949391000972</v>
      </c>
      <c r="CG17" s="17">
        <f>$CE17*(1+$CA17/databig!$AE11-$BX17)</f>
        <v>23.651184271451044</v>
      </c>
      <c r="CH17" s="44">
        <f t="shared" si="30"/>
        <v>0</v>
      </c>
      <c r="CI17" s="17">
        <f t="shared" si="31"/>
        <v>23.508710736052532</v>
      </c>
      <c r="CJ17" s="19"/>
      <c r="CK17" s="17">
        <f>databig!AW11</f>
        <v>17324</v>
      </c>
      <c r="CL17" s="19">
        <f t="shared" si="32"/>
        <v>2.8809810124079465E-3</v>
      </c>
      <c r="CM17" s="19">
        <f t="shared" si="33"/>
        <v>3.243272407978778E-4</v>
      </c>
      <c r="CN17" s="19">
        <f t="shared" si="54"/>
        <v>0.11257527883767708</v>
      </c>
      <c r="CO17" s="19">
        <f t="shared" si="34"/>
        <v>1.1257527883767706E-2</v>
      </c>
      <c r="CP17" s="19">
        <f t="shared" si="35"/>
        <v>2.449640334108778</v>
      </c>
      <c r="CQ17" s="19">
        <f t="shared" si="55"/>
        <v>2.0872302505815834</v>
      </c>
      <c r="CR17" s="19">
        <f t="shared" si="36"/>
        <v>1.706846238593285</v>
      </c>
      <c r="CS17" s="19">
        <f t="shared" si="37"/>
        <v>1.8751459660766856</v>
      </c>
      <c r="CU17" s="19">
        <f>calculatorbig!E17</f>
        <v>0.24909586228062036</v>
      </c>
      <c r="CV17" s="19">
        <f>calculatorbig!Z17</f>
        <v>0.25132441242587783</v>
      </c>
      <c r="CW17" s="17">
        <f t="shared" si="56"/>
        <v>14033</v>
      </c>
      <c r="CX17" s="17">
        <f t="shared" si="57"/>
        <v>10537.437764616056</v>
      </c>
      <c r="CY17" s="17">
        <f t="shared" si="58"/>
        <v>10506.164520427657</v>
      </c>
      <c r="CZ17" s="24">
        <f t="shared" si="40"/>
        <v>0.81982180752185019</v>
      </c>
      <c r="DA17" s="24">
        <f t="shared" si="41"/>
        <v>0.82902884996100779</v>
      </c>
      <c r="DB17" s="19">
        <f t="shared" si="59"/>
        <v>0.22375843273144852</v>
      </c>
      <c r="DC17" s="19">
        <f t="shared" si="60"/>
        <v>0.22657356668320403</v>
      </c>
      <c r="DD17" s="17">
        <f t="shared" si="42"/>
        <v>14020.259567068899</v>
      </c>
      <c r="DE17" s="17">
        <f t="shared" si="61"/>
        <v>14020.259567068899</v>
      </c>
      <c r="DF17" s="17">
        <f t="shared" si="62"/>
        <v>0</v>
      </c>
      <c r="DG17" s="17">
        <f>MAX(growth!G11*growth!L11,0)</f>
        <v>9627.1611208737904</v>
      </c>
      <c r="DH17" s="17">
        <f t="shared" si="63"/>
        <v>497.70407441693192</v>
      </c>
      <c r="DI17" s="17">
        <f t="shared" si="64"/>
        <v>14517.963641485831</v>
      </c>
      <c r="DJ17" s="17">
        <f t="shared" si="65"/>
        <v>3648.7186818166842</v>
      </c>
      <c r="DK17" s="20">
        <f t="shared" si="66"/>
        <v>3.5000000000000003E-2</v>
      </c>
      <c r="DL17" s="50">
        <f t="shared" si="67"/>
        <v>153.1564464327389</v>
      </c>
      <c r="DM17" s="20">
        <f t="shared" si="68"/>
        <v>3.1E-2</v>
      </c>
      <c r="DN17" s="20">
        <f t="shared" si="69"/>
        <v>-2.9678224334013454E-3</v>
      </c>
      <c r="DO17" s="20">
        <f>growth!L11</f>
        <v>0.68603727790734625</v>
      </c>
      <c r="DP17" s="20"/>
      <c r="DQ17" s="20"/>
      <c r="DR17" s="19">
        <f>datahist!B11</f>
        <v>0.16074736416339874</v>
      </c>
      <c r="DS17" s="19">
        <f>datahist!C11</f>
        <v>0.18724082410335541</v>
      </c>
      <c r="DT17" s="19">
        <f>datahist!D11</f>
        <v>0.22097247838973999</v>
      </c>
      <c r="DU17" s="19">
        <f>datahist!E11</f>
        <v>0.20794813334941864</v>
      </c>
      <c r="DV17" s="19">
        <f>datahist!F11</f>
        <v>0.24349169433116913</v>
      </c>
      <c r="DW17" s="19">
        <f>datahist!G11</f>
        <v>0.24679723381996155</v>
      </c>
      <c r="DX17" s="19">
        <f>datahist!H11</f>
        <v>0.24233943223953247</v>
      </c>
      <c r="DY17" s="19">
        <f>datahist!I11</f>
        <v>0.2482886016368866</v>
      </c>
      <c r="DZ17" s="19">
        <f t="shared" si="70"/>
        <v>0.25132441242587783</v>
      </c>
      <c r="EA17" s="19">
        <v>0.28162726908542418</v>
      </c>
      <c r="EB17" s="19">
        <v>0.28440855667218651</v>
      </c>
      <c r="EC17" s="19">
        <v>0.27064810360004687</v>
      </c>
      <c r="ED17" s="19">
        <v>0.27151557548609084</v>
      </c>
      <c r="EE17" s="19">
        <v>0.24275370729677559</v>
      </c>
      <c r="EF17" s="19">
        <v>0.28110404720064253</v>
      </c>
      <c r="EG17" s="19">
        <v>0.28333259468329169</v>
      </c>
      <c r="EH17" s="19">
        <v>0.24961908682801032</v>
      </c>
      <c r="EI17" s="19">
        <v>0.25240037441477259</v>
      </c>
      <c r="EJ17" s="19">
        <v>0.27064810360004687</v>
      </c>
      <c r="EK17" s="19">
        <v>0.27151557548609084</v>
      </c>
      <c r="EL17" s="19">
        <v>0.24275370726668605</v>
      </c>
      <c r="EM17" s="19">
        <v>0.24909586494322866</v>
      </c>
      <c r="EN17" s="19">
        <v>0.25132441242587783</v>
      </c>
      <c r="EO17" s="19">
        <f t="shared" si="71"/>
        <v>0.22461074012930415</v>
      </c>
      <c r="EP17" s="19">
        <f t="shared" si="72"/>
        <v>0.22994659460694278</v>
      </c>
      <c r="EQ17" s="19">
        <f t="shared" ref="EQ17:FD17" si="97">(EO14+EO15+EO16+EO17+EO18+EO19+EO20)/7</f>
        <v>0.21870266233422556</v>
      </c>
      <c r="ER17" s="19">
        <f t="shared" si="97"/>
        <v>0.22175687762396404</v>
      </c>
      <c r="ES17" s="19">
        <f t="shared" si="97"/>
        <v>0.22034833849468244</v>
      </c>
      <c r="ET17" s="19">
        <f t="shared" si="97"/>
        <v>0.22321861806986026</v>
      </c>
      <c r="EU17" s="19">
        <f t="shared" si="97"/>
        <v>0.22022275024160573</v>
      </c>
      <c r="EV17" s="19">
        <f t="shared" si="97"/>
        <v>0.22297891640160475</v>
      </c>
      <c r="EW17" s="19">
        <f t="shared" si="97"/>
        <v>0.2211950365242463</v>
      </c>
      <c r="EX17" s="19">
        <f t="shared" si="97"/>
        <v>0.22394298308490571</v>
      </c>
      <c r="EY17" s="19">
        <f t="shared" si="97"/>
        <v>0.22214089556138056</v>
      </c>
      <c r="EZ17" s="19">
        <f t="shared" si="97"/>
        <v>0.22490258475321134</v>
      </c>
      <c r="FA17" s="19">
        <f t="shared" si="97"/>
        <v>0.22301934325107781</v>
      </c>
      <c r="FB17" s="19">
        <f t="shared" si="97"/>
        <v>0.22580596578843967</v>
      </c>
      <c r="FC17" s="19">
        <f t="shared" si="97"/>
        <v>0.22375843273144852</v>
      </c>
      <c r="FD17" s="19">
        <f t="shared" si="97"/>
        <v>0.22657356668320403</v>
      </c>
      <c r="FG17" s="61">
        <f t="shared" si="90"/>
        <v>-1.7299999999999998</v>
      </c>
      <c r="FH17" s="24">
        <f>databig!$A11/100</f>
        <v>0.09</v>
      </c>
      <c r="FI17" s="19">
        <f t="shared" si="74"/>
        <v>1.5135917551666558E-2</v>
      </c>
      <c r="FJ17" s="19">
        <f t="shared" si="75"/>
        <v>3.7061306958570406E-2</v>
      </c>
      <c r="FK17" s="19">
        <f t="shared" si="76"/>
        <v>6.7402128554113136E-2</v>
      </c>
      <c r="FL17" s="19">
        <f t="shared" si="77"/>
        <v>0.10751427225965217</v>
      </c>
      <c r="FM17" s="19">
        <f t="shared" si="78"/>
        <v>0.15954890359865664</v>
      </c>
      <c r="FN17" s="19">
        <f t="shared" si="79"/>
        <v>0.22523599767770291</v>
      </c>
      <c r="FO17" s="19">
        <f t="shared" si="80"/>
        <v>0.30755939498038276</v>
      </c>
      <c r="FP17" s="19">
        <f t="shared" si="81"/>
        <v>0.41230005279662901</v>
      </c>
      <c r="FQ17" s="19">
        <f t="shared" si="82"/>
        <v>0.55701720632297191</v>
      </c>
      <c r="FR17" s="19">
        <f t="shared" si="83"/>
        <v>0.79346877733981869</v>
      </c>
      <c r="FS17" s="19">
        <f t="shared" si="84"/>
        <v>0.89840562972319038</v>
      </c>
      <c r="FT17" s="19">
        <f t="shared" si="85"/>
        <v>0.94667000240607191</v>
      </c>
      <c r="FU17" s="19">
        <f t="shared" si="86"/>
        <v>0.98693915484448769</v>
      </c>
      <c r="FW17" s="19">
        <f t="shared" si="87"/>
        <v>0.18413082319147187</v>
      </c>
      <c r="FX17" s="19">
        <f t="shared" si="88"/>
        <v>0.14235096772508607</v>
      </c>
    </row>
    <row r="18" spans="1:180">
      <c r="A18" s="24">
        <v>0.1</v>
      </c>
      <c r="B18" s="17">
        <f>databig!B12</f>
        <v>2167355</v>
      </c>
      <c r="C18" s="17">
        <f>databig!O12</f>
        <v>14631</v>
      </c>
      <c r="D18" s="17">
        <f>databig!F12</f>
        <v>3565</v>
      </c>
      <c r="E18" s="18">
        <f>databig!G12+L18</f>
        <v>0.24627905095248981</v>
      </c>
      <c r="F18" s="19">
        <f>databig!H12</f>
        <v>0.11199082434177399</v>
      </c>
      <c r="G18" s="19">
        <f>databig!K12</f>
        <v>8.5965655744075775E-3</v>
      </c>
      <c r="H18" s="19">
        <f>databig!L12</f>
        <v>1.1241940082982183E-3</v>
      </c>
      <c r="I18" s="19">
        <f>databig!I12</f>
        <v>1.4902753755450249E-2</v>
      </c>
      <c r="J18" s="19">
        <f>databig!M12</f>
        <v>0</v>
      </c>
      <c r="K18" s="19">
        <f>databig!J12</f>
        <v>0.10966471582651138</v>
      </c>
      <c r="L18" s="63">
        <f>databig!N12*IF(interface!$C$16="yes",1,0)</f>
        <v>0</v>
      </c>
      <c r="M18" s="19">
        <v>0</v>
      </c>
      <c r="N18" s="19">
        <v>0</v>
      </c>
      <c r="O18" s="19">
        <v>0</v>
      </c>
      <c r="P18" s="19">
        <f t="shared" si="44"/>
        <v>1.5135917551666558E-2</v>
      </c>
      <c r="Q18" s="20">
        <f t="shared" si="18"/>
        <v>0</v>
      </c>
      <c r="R18" s="20">
        <f t="shared" si="19"/>
        <v>0</v>
      </c>
      <c r="S18" s="20">
        <f t="shared" si="20"/>
        <v>0</v>
      </c>
      <c r="T18" s="20">
        <f t="shared" si="21"/>
        <v>0</v>
      </c>
      <c r="U18" s="20">
        <f t="shared" si="22"/>
        <v>0</v>
      </c>
      <c r="V18" s="20">
        <f t="shared" si="23"/>
        <v>1.7275458384399226E-3</v>
      </c>
      <c r="W18" s="20">
        <f t="shared" si="45"/>
        <v>9.7543644135923285E-3</v>
      </c>
      <c r="X18" s="20">
        <f t="shared" si="24"/>
        <v>0.11199082434177399</v>
      </c>
      <c r="Y18" s="20">
        <f>K18+$C$148*0.55*databig!N12</f>
        <v>0.10966471582651138</v>
      </c>
      <c r="Z18" s="21">
        <f t="shared" si="46"/>
        <v>0.24804020417576789</v>
      </c>
      <c r="AA18" s="19">
        <f t="shared" si="47"/>
        <v>0.98774080560420319</v>
      </c>
      <c r="AB18" s="19">
        <f>databig!Q12/databig!$AE12</f>
        <v>7.5890251021599534E-3</v>
      </c>
      <c r="AC18" s="19">
        <f>databig!R12/databig!$AE12</f>
        <v>4.6701692936368944E-3</v>
      </c>
      <c r="AD18" s="19">
        <f t="shared" si="48"/>
        <v>0.92078463536326982</v>
      </c>
      <c r="AE18" s="17">
        <f>databig!S12</f>
        <v>13472</v>
      </c>
      <c r="AF18" s="17">
        <f>databig!T12</f>
        <v>20177</v>
      </c>
      <c r="AG18" s="17">
        <f>databig!U12</f>
        <v>0</v>
      </c>
      <c r="AH18" s="17">
        <f>databig!V12</f>
        <v>0</v>
      </c>
      <c r="AI18" s="17">
        <f>databig!W12</f>
        <v>0</v>
      </c>
      <c r="AJ18" s="17">
        <f>databig!X12</f>
        <v>0</v>
      </c>
      <c r="AK18" s="17">
        <f>databig!Y12</f>
        <v>0</v>
      </c>
      <c r="AL18" s="17">
        <f>databig!Z12</f>
        <v>0</v>
      </c>
      <c r="AM18" s="17">
        <f>databig!AA12</f>
        <v>0</v>
      </c>
      <c r="AN18" s="17">
        <f>databig!AB12</f>
        <v>0</v>
      </c>
      <c r="AO18" s="17">
        <f>databig!AC12</f>
        <v>0</v>
      </c>
      <c r="AP18" s="17">
        <f>databig!AD12</f>
        <v>0</v>
      </c>
      <c r="AQ18" s="17">
        <v>0</v>
      </c>
      <c r="AR18" s="17">
        <v>0</v>
      </c>
      <c r="AS18" s="17">
        <v>0</v>
      </c>
      <c r="AT18" s="17">
        <v>83.996739685134997</v>
      </c>
      <c r="AU18" s="17">
        <v>194.13641316198064</v>
      </c>
      <c r="AV18" s="19">
        <v>1.7469684993506557E-2</v>
      </c>
      <c r="AW18" s="17">
        <f>databig!AT12</f>
        <v>10541</v>
      </c>
      <c r="AY18" s="19">
        <f>-databig!BA12/databig!E12</f>
        <v>-6.6627020348495158E-2</v>
      </c>
      <c r="AZ18" s="19">
        <f>-(1.1*databig!BB12-databig!AY12+0.45*databig!AX12)/databig!E12</f>
        <v>-4.6338202340113044E-2</v>
      </c>
      <c r="BA18" s="19"/>
      <c r="BB18" s="66">
        <f t="shared" si="27"/>
        <v>15.275858646181012</v>
      </c>
      <c r="BC18" s="67">
        <f>databig!Q12</f>
        <v>65</v>
      </c>
      <c r="BD18" s="67">
        <f>databig!R12</f>
        <v>40</v>
      </c>
      <c r="BE18" s="67">
        <f>databig!AF12</f>
        <v>1674</v>
      </c>
      <c r="BF18" s="67">
        <f>databig!AG12</f>
        <v>21</v>
      </c>
      <c r="BG18" s="17">
        <f>databig!AH12</f>
        <v>20</v>
      </c>
      <c r="BH18" s="17">
        <f>databig!AI12</f>
        <v>19</v>
      </c>
      <c r="BI18" s="17">
        <f>databig!AJ12</f>
        <v>19</v>
      </c>
      <c r="BJ18" s="17">
        <f>databig!AK12</f>
        <v>18</v>
      </c>
      <c r="BK18" s="17">
        <f>databig!AL12</f>
        <v>16</v>
      </c>
      <c r="BL18" s="17">
        <f>databig!AM12</f>
        <v>9</v>
      </c>
      <c r="BM18" s="17">
        <f>databig!AN12</f>
        <v>0</v>
      </c>
      <c r="BN18" s="17">
        <f>databig!AO12</f>
        <v>0</v>
      </c>
      <c r="BO18" s="17">
        <f>databig!AP12</f>
        <v>0</v>
      </c>
      <c r="BP18" s="17">
        <f>databig!AQ12</f>
        <v>0</v>
      </c>
      <c r="BQ18" s="17"/>
      <c r="BR18" s="17"/>
      <c r="BS18" s="24">
        <f>databig!AU12</f>
        <v>3.5999998450279236E-2</v>
      </c>
      <c r="BT18" s="24">
        <f>databig!AV12</f>
        <v>0</v>
      </c>
      <c r="BU18" s="44">
        <f t="shared" si="49"/>
        <v>0</v>
      </c>
      <c r="BV18" s="44">
        <f t="shared" si="50"/>
        <v>0</v>
      </c>
      <c r="BW18" s="44">
        <f>databig!R12*((databig!$AU12-$R$142)/(1-$Q$142)-MIN(0.2,databig!$AU12))+BB18*(databig!$AU12-$R$142)/(1-$Q$142)</f>
        <v>-12.779337744084161</v>
      </c>
      <c r="BX18" s="19">
        <f>(databig!$Q12)/databig!$AE12</f>
        <v>7.5890251021599534E-3</v>
      </c>
      <c r="BY18" s="19">
        <f>(databig!$R12)/databig!$AE12</f>
        <v>4.6701692936368944E-3</v>
      </c>
      <c r="BZ18" s="19">
        <f>(databig!$Q12+databig!$R12)/databig!$AE12</f>
        <v>1.2259194395796848E-2</v>
      </c>
      <c r="CA18" s="67">
        <f>databig!R12*$Q$142/(1-$Q$142)+BB18/(1-$Q$142)</f>
        <v>22.870280964525882</v>
      </c>
      <c r="CB18" s="31">
        <f t="shared" si="51"/>
        <v>16.939754816112096</v>
      </c>
      <c r="CC18" s="31">
        <f t="shared" si="52"/>
        <v>17.01984821949797</v>
      </c>
      <c r="CD18" s="31">
        <f t="shared" si="53"/>
        <v>17.069906596614143</v>
      </c>
      <c r="CE18" s="67">
        <f t="shared" si="29"/>
        <v>17.150000000000013</v>
      </c>
      <c r="CF18" s="17">
        <f>$CE18*(1+$CA18/databig!$AE12)</f>
        <v>17.195793965971014</v>
      </c>
      <c r="CG18" s="17">
        <f>$CE18*(1+$CA18/databig!$AE12-$BX18)</f>
        <v>17.06564218546897</v>
      </c>
      <c r="CH18" s="44">
        <f t="shared" si="30"/>
        <v>0</v>
      </c>
      <c r="CI18" s="17">
        <f t="shared" si="31"/>
        <v>16.939754816112096</v>
      </c>
      <c r="CJ18" s="19"/>
      <c r="CK18" s="17">
        <f>databig!AW12</f>
        <v>17450</v>
      </c>
      <c r="CL18" s="19">
        <f t="shared" si="32"/>
        <v>2.9045977045884666E-3</v>
      </c>
      <c r="CM18" s="19">
        <f t="shared" si="33"/>
        <v>3.3679984666679048E-4</v>
      </c>
      <c r="CN18" s="19">
        <f t="shared" si="54"/>
        <v>0.11595404283861384</v>
      </c>
      <c r="CO18" s="19">
        <f t="shared" si="34"/>
        <v>1.1595404283861382E-2</v>
      </c>
      <c r="CP18" s="19">
        <f t="shared" si="35"/>
        <v>2.3951496834572406</v>
      </c>
      <c r="CQ18" s="19">
        <f t="shared" si="55"/>
        <v>2.0463622625929303</v>
      </c>
      <c r="CR18" s="19">
        <f t="shared" si="36"/>
        <v>1.6489905642273865</v>
      </c>
      <c r="CS18" s="19">
        <f t="shared" si="37"/>
        <v>1.8109665021943302</v>
      </c>
      <c r="CU18" s="19">
        <f>calculatorbig!E18</f>
        <v>0.24627905095248981</v>
      </c>
      <c r="CV18" s="19">
        <f>calculatorbig!Z18</f>
        <v>0.24804020417576789</v>
      </c>
      <c r="CW18" s="17">
        <f t="shared" si="56"/>
        <v>14631</v>
      </c>
      <c r="CX18" s="17">
        <f t="shared" si="57"/>
        <v>11027.691205514122</v>
      </c>
      <c r="CY18" s="17">
        <f t="shared" si="58"/>
        <v>11001.92377270434</v>
      </c>
      <c r="CZ18" s="24">
        <f t="shared" si="40"/>
        <v>0.78157297588989894</v>
      </c>
      <c r="DA18" s="24">
        <f t="shared" si="41"/>
        <v>0.77998946310193273</v>
      </c>
      <c r="DB18" s="19">
        <f t="shared" si="59"/>
        <v>0.22581016831788173</v>
      </c>
      <c r="DC18" s="19">
        <f t="shared" si="60"/>
        <v>0.22891052862495703</v>
      </c>
      <c r="DD18" s="17">
        <f t="shared" si="42"/>
        <v>14616.329937650402</v>
      </c>
      <c r="DE18" s="17">
        <f t="shared" si="61"/>
        <v>14616.329937650402</v>
      </c>
      <c r="DF18" s="17">
        <f t="shared" si="62"/>
        <v>0</v>
      </c>
      <c r="DG18" s="17">
        <f>MAX(growth!G12*growth!L12,0)</f>
        <v>9851.1618424644857</v>
      </c>
      <c r="DH18" s="17">
        <f t="shared" si="63"/>
        <v>509.28444275275376</v>
      </c>
      <c r="DI18" s="17">
        <f t="shared" si="64"/>
        <v>15125.614380403156</v>
      </c>
      <c r="DJ18" s="17">
        <f t="shared" si="65"/>
        <v>3751.7604791991298</v>
      </c>
      <c r="DK18" s="20">
        <f t="shared" si="66"/>
        <v>3.4000000000000002E-2</v>
      </c>
      <c r="DL18" s="50">
        <f t="shared" si="67"/>
        <v>148.45168471325132</v>
      </c>
      <c r="DM18" s="20">
        <f t="shared" si="68"/>
        <v>3.1E-2</v>
      </c>
      <c r="DN18" s="20">
        <f t="shared" si="69"/>
        <v>-2.3366117466997261E-3</v>
      </c>
      <c r="DO18" s="20">
        <f>growth!L12</f>
        <v>0.67330748701144727</v>
      </c>
      <c r="DP18" s="20"/>
      <c r="DQ18" s="20"/>
      <c r="DR18" s="19">
        <f>datahist!B12</f>
        <v>0.16318202018737793</v>
      </c>
      <c r="DS18" s="19">
        <f>datahist!C12</f>
        <v>0.19173707067966461</v>
      </c>
      <c r="DT18" s="19">
        <f>datahist!D12</f>
        <v>0.2253480851650238</v>
      </c>
      <c r="DU18" s="19">
        <f>datahist!E12</f>
        <v>0.21082565188407898</v>
      </c>
      <c r="DV18" s="19">
        <f>datahist!F12</f>
        <v>0.24645347893238068</v>
      </c>
      <c r="DW18" s="19">
        <f>datahist!G12</f>
        <v>0.24802869558334351</v>
      </c>
      <c r="DX18" s="19">
        <f>datahist!H12</f>
        <v>0.24087627232074738</v>
      </c>
      <c r="DY18" s="19">
        <f>datahist!I12</f>
        <v>0.2464749813079834</v>
      </c>
      <c r="DZ18" s="19">
        <f t="shared" si="70"/>
        <v>0.24804020417576789</v>
      </c>
      <c r="EA18" s="19">
        <v>0.28187355129480601</v>
      </c>
      <c r="EB18" s="19">
        <v>0.28334091199282391</v>
      </c>
      <c r="EC18" s="19">
        <v>0.26786753216923226</v>
      </c>
      <c r="ED18" s="19">
        <v>0.2669265913851383</v>
      </c>
      <c r="EE18" s="19">
        <v>0.24045562320142916</v>
      </c>
      <c r="EF18" s="19">
        <v>0.28150241472758353</v>
      </c>
      <c r="EG18" s="19">
        <v>0.28326356528049468</v>
      </c>
      <c r="EH18" s="19">
        <v>0.24665019019007922</v>
      </c>
      <c r="EI18" s="19">
        <v>0.24811755088809712</v>
      </c>
      <c r="EJ18" s="19">
        <v>0.26786753216923226</v>
      </c>
      <c r="EK18" s="19">
        <v>0.2669265913851383</v>
      </c>
      <c r="EL18" s="19">
        <v>0.2404556191885546</v>
      </c>
      <c r="EM18" s="19">
        <v>0.24627905350644141</v>
      </c>
      <c r="EN18" s="19">
        <v>0.24804020417576789</v>
      </c>
      <c r="EO18" s="19">
        <f t="shared" si="71"/>
        <v>0.19930260829412538</v>
      </c>
      <c r="EP18" s="19">
        <f t="shared" si="72"/>
        <v>0.19549084346852974</v>
      </c>
      <c r="EQ18" s="19">
        <f t="shared" ref="EQ18:FD18" si="98">(EO15+EO16+EO17+EO18+EO19+EO20+EO21)/7</f>
        <v>0.22057150369361775</v>
      </c>
      <c r="ER18" s="19">
        <f t="shared" si="98"/>
        <v>0.22349038926902673</v>
      </c>
      <c r="ES18" s="19">
        <f t="shared" si="98"/>
        <v>0.22089547399698831</v>
      </c>
      <c r="ET18" s="19">
        <f t="shared" si="98"/>
        <v>0.22383666455206708</v>
      </c>
      <c r="EU18" s="19">
        <f t="shared" si="98"/>
        <v>0.22204134844913842</v>
      </c>
      <c r="EV18" s="19">
        <f t="shared" si="98"/>
        <v>0.22506753842134405</v>
      </c>
      <c r="EW18" s="19">
        <f t="shared" si="98"/>
        <v>0.22323052609282149</v>
      </c>
      <c r="EX18" s="19">
        <f t="shared" si="98"/>
        <v>0.2262626335692032</v>
      </c>
      <c r="EY18" s="19">
        <f t="shared" si="98"/>
        <v>0.22427996452087981</v>
      </c>
      <c r="EZ18" s="19">
        <f t="shared" si="98"/>
        <v>0.22733249295853569</v>
      </c>
      <c r="FA18" s="19">
        <f t="shared" si="98"/>
        <v>0.22514031734226717</v>
      </c>
      <c r="FB18" s="19">
        <f t="shared" si="98"/>
        <v>0.22821552806371595</v>
      </c>
      <c r="FC18" s="19">
        <f t="shared" si="98"/>
        <v>0.22581016831788173</v>
      </c>
      <c r="FD18" s="19">
        <f t="shared" si="98"/>
        <v>0.22891052862495703</v>
      </c>
      <c r="FG18" s="61">
        <f t="shared" si="90"/>
        <v>-1.6999999999999997</v>
      </c>
      <c r="FH18" s="24">
        <f>databig!$A12/100</f>
        <v>0.1</v>
      </c>
      <c r="FI18" s="19">
        <f t="shared" si="74"/>
        <v>1.5135917551666558E-2</v>
      </c>
      <c r="FJ18" s="19">
        <f t="shared" si="75"/>
        <v>3.7061306958570406E-2</v>
      </c>
      <c r="FK18" s="19">
        <f t="shared" si="76"/>
        <v>6.7402128554113136E-2</v>
      </c>
      <c r="FL18" s="19">
        <f t="shared" si="77"/>
        <v>0.10751427225965217</v>
      </c>
      <c r="FM18" s="19">
        <f t="shared" si="78"/>
        <v>0.15954890359865664</v>
      </c>
      <c r="FN18" s="19">
        <f t="shared" si="79"/>
        <v>0.22523599767770291</v>
      </c>
      <c r="FO18" s="19">
        <f t="shared" si="80"/>
        <v>0.30755939498038276</v>
      </c>
      <c r="FP18" s="19">
        <f t="shared" si="81"/>
        <v>0.41230005279662901</v>
      </c>
      <c r="FQ18" s="19">
        <f t="shared" si="82"/>
        <v>0.55701720632297191</v>
      </c>
      <c r="FR18" s="19">
        <f t="shared" si="83"/>
        <v>0.79346877733981869</v>
      </c>
      <c r="FS18" s="19">
        <f t="shared" si="84"/>
        <v>0.89840562972319038</v>
      </c>
      <c r="FT18" s="19">
        <f t="shared" si="85"/>
        <v>0.94667000240607191</v>
      </c>
      <c r="FU18" s="19">
        <f t="shared" si="86"/>
        <v>0.98693915484448769</v>
      </c>
      <c r="FW18" s="19">
        <f t="shared" si="87"/>
        <v>0.17965203315794626</v>
      </c>
      <c r="FX18" s="19">
        <f t="shared" si="88"/>
        <v>0.13515232819948891</v>
      </c>
    </row>
    <row r="19" spans="1:180">
      <c r="A19" s="17"/>
      <c r="B19" s="17">
        <f>databig!B13</f>
        <v>2168316</v>
      </c>
      <c r="C19" s="17">
        <f>databig!O13</f>
        <v>15256</v>
      </c>
      <c r="D19" s="17">
        <f>databig!F13</f>
        <v>3719</v>
      </c>
      <c r="E19" s="18">
        <f>databig!G13+L19</f>
        <v>0.24513802337144017</v>
      </c>
      <c r="F19" s="19">
        <f>databig!H13</f>
        <v>0.11015632748603821</v>
      </c>
      <c r="G19" s="19">
        <f>databig!K13</f>
        <v>8.9101865887641907E-3</v>
      </c>
      <c r="H19" s="19">
        <f>databig!L13</f>
        <v>1.1118745896965265E-3</v>
      </c>
      <c r="I19" s="19">
        <f>databig!I13</f>
        <v>1.5037943609058857E-2</v>
      </c>
      <c r="J19" s="19">
        <f>databig!M13</f>
        <v>0</v>
      </c>
      <c r="K19" s="19">
        <f>databig!J13</f>
        <v>0.10992169380187988</v>
      </c>
      <c r="L19" s="63">
        <f>databig!N13*IF(interface!$C$16="yes",1,0)</f>
        <v>0</v>
      </c>
      <c r="M19" s="19">
        <v>0</v>
      </c>
      <c r="N19" s="19">
        <v>0</v>
      </c>
      <c r="O19" s="19">
        <v>0</v>
      </c>
      <c r="P19" s="19">
        <f t="shared" si="44"/>
        <v>1.6973416128713718E-2</v>
      </c>
      <c r="Q19" s="20">
        <f t="shared" si="18"/>
        <v>0</v>
      </c>
      <c r="R19" s="20">
        <f t="shared" si="19"/>
        <v>0</v>
      </c>
      <c r="S19" s="20">
        <f t="shared" si="20"/>
        <v>0</v>
      </c>
      <c r="T19" s="20">
        <f t="shared" si="21"/>
        <v>0</v>
      </c>
      <c r="U19" s="20">
        <f t="shared" si="22"/>
        <v>0</v>
      </c>
      <c r="V19" s="20">
        <f t="shared" si="23"/>
        <v>1.7086146217813595E-3</v>
      </c>
      <c r="W19" s="20">
        <f t="shared" si="45"/>
        <v>1.0067319593522337E-2</v>
      </c>
      <c r="X19" s="20">
        <f t="shared" si="24"/>
        <v>0.11015632748603821</v>
      </c>
      <c r="Y19" s="20">
        <f>K19+$C$148*0.55*databig!N13</f>
        <v>0.10992169380187988</v>
      </c>
      <c r="Z19" s="21">
        <f t="shared" si="46"/>
        <v>0.24689189911228065</v>
      </c>
      <c r="AA19" s="19">
        <f t="shared" si="47"/>
        <v>0.99008531242794551</v>
      </c>
      <c r="AB19" s="19">
        <f>databig!Q13/databig!$AE13</f>
        <v>-4.6114825916532167E-4</v>
      </c>
      <c r="AC19" s="19">
        <f>databig!R13/databig!$AE13</f>
        <v>1.0375835831219737E-2</v>
      </c>
      <c r="AD19" s="19">
        <f t="shared" si="48"/>
        <v>1.1716701625589931</v>
      </c>
      <c r="AE19" s="17">
        <f>databig!S13</f>
        <v>17875</v>
      </c>
      <c r="AF19" s="17">
        <f>databig!T13</f>
        <v>24121</v>
      </c>
      <c r="AG19" s="17">
        <f>databig!U13</f>
        <v>0</v>
      </c>
      <c r="AH19" s="17">
        <f>databig!V13</f>
        <v>0</v>
      </c>
      <c r="AI19" s="17">
        <f>databig!W13</f>
        <v>0</v>
      </c>
      <c r="AJ19" s="17">
        <f>databig!X13</f>
        <v>0</v>
      </c>
      <c r="AK19" s="17">
        <f>databig!Y13</f>
        <v>0</v>
      </c>
      <c r="AL19" s="17">
        <f>databig!Z13</f>
        <v>0</v>
      </c>
      <c r="AM19" s="17">
        <f>databig!AA13</f>
        <v>0</v>
      </c>
      <c r="AN19" s="17">
        <f>databig!AB13</f>
        <v>0</v>
      </c>
      <c r="AO19" s="17">
        <f>databig!AC13</f>
        <v>0</v>
      </c>
      <c r="AP19" s="17">
        <f>databig!AD13</f>
        <v>0</v>
      </c>
      <c r="AQ19" s="17">
        <v>0</v>
      </c>
      <c r="AR19" s="17">
        <v>0</v>
      </c>
      <c r="AS19" s="17">
        <v>0</v>
      </c>
      <c r="AT19" s="17">
        <v>83.996739685134997</v>
      </c>
      <c r="AU19" s="17">
        <v>194.13641316198064</v>
      </c>
      <c r="AV19" s="19">
        <v>1.7469684993506557E-2</v>
      </c>
      <c r="AW19" s="17">
        <f>databig!AT13</f>
        <v>10913</v>
      </c>
      <c r="AY19" s="19">
        <f>-databig!BA13/databig!E13</f>
        <v>-6.713343960442883E-2</v>
      </c>
      <c r="AZ19" s="19">
        <f>-(1.1*databig!BB13-databig!AY13+0.45*databig!AX13)/databig!E13</f>
        <v>-4.7365313355084218E-2</v>
      </c>
      <c r="BA19" s="19"/>
      <c r="BB19" s="66">
        <f t="shared" si="27"/>
        <v>12.511655653062542</v>
      </c>
      <c r="BC19" s="67">
        <f>databig!Q13</f>
        <v>-4</v>
      </c>
      <c r="BD19" s="67">
        <f>databig!R13</f>
        <v>90</v>
      </c>
      <c r="BE19" s="67">
        <f>databig!AF13</f>
        <v>1682</v>
      </c>
      <c r="BF19" s="67">
        <f>databig!AG13</f>
        <v>55</v>
      </c>
      <c r="BG19" s="17">
        <f>databig!AH13</f>
        <v>24</v>
      </c>
      <c r="BH19" s="17">
        <f>databig!AI13</f>
        <v>21</v>
      </c>
      <c r="BI19" s="17">
        <f>databig!AJ13</f>
        <v>19</v>
      </c>
      <c r="BJ19" s="17">
        <f>databig!AK13</f>
        <v>15</v>
      </c>
      <c r="BK19" s="17">
        <f>databig!AL13</f>
        <v>8</v>
      </c>
      <c r="BL19" s="17">
        <f>databig!AM13</f>
        <v>0</v>
      </c>
      <c r="BM19" s="17">
        <f>databig!AN13</f>
        <v>0</v>
      </c>
      <c r="BN19" s="17">
        <f>databig!AO13</f>
        <v>0</v>
      </c>
      <c r="BO19" s="17">
        <f>databig!AP13</f>
        <v>0</v>
      </c>
      <c r="BP19" s="17">
        <f>databig!AQ13</f>
        <v>0</v>
      </c>
      <c r="BQ19" s="17"/>
      <c r="BR19" s="17"/>
      <c r="BS19" s="24">
        <f>databig!AU13</f>
        <v>3.7000000476837158E-2</v>
      </c>
      <c r="BT19" s="24">
        <f>databig!AV13</f>
        <v>0</v>
      </c>
      <c r="BU19" s="44">
        <f t="shared" si="49"/>
        <v>0</v>
      </c>
      <c r="BV19" s="44">
        <f t="shared" si="50"/>
        <v>0</v>
      </c>
      <c r="BW19" s="44">
        <f>databig!R13*((databig!$AU13-$R$142)/(1-$Q$142)-MIN(0.2,databig!$AU13))+BB19*(databig!$AU13-$R$142)/(1-$Q$142)</f>
        <v>-24.242734302823393</v>
      </c>
      <c r="BX19" s="19">
        <f>(databig!$Q13)/databig!$AE13</f>
        <v>-4.6114825916532167E-4</v>
      </c>
      <c r="BY19" s="19">
        <f>(databig!$R13)/databig!$AE13</f>
        <v>1.0375835831219737E-2</v>
      </c>
      <c r="BZ19" s="19">
        <f>(databig!$Q13+databig!$R13)/databig!$AE13</f>
        <v>9.9146875720544161E-3</v>
      </c>
      <c r="CA19" s="67">
        <f>databig!R13*$Q$142/(1-$Q$142)+BB19/(1-$Q$142)</f>
        <v>26.595865734092005</v>
      </c>
      <c r="CB19" s="31">
        <f t="shared" si="51"/>
        <v>17.653221120590285</v>
      </c>
      <c r="CC19" s="31">
        <f t="shared" si="52"/>
        <v>17.838222273460932</v>
      </c>
      <c r="CD19" s="31">
        <f t="shared" si="53"/>
        <v>17.644998847129369</v>
      </c>
      <c r="CE19" s="67">
        <f t="shared" si="29"/>
        <v>17.830000000000016</v>
      </c>
      <c r="CF19" s="17">
        <f>$CE19*(1+$CA19/databig!$AE13)</f>
        <v>17.884669620248903</v>
      </c>
      <c r="CG19" s="17">
        <f>$CE19*(1+$CA19/databig!$AE13-$BX19)</f>
        <v>17.89289189370982</v>
      </c>
      <c r="CH19" s="44">
        <f t="shared" si="30"/>
        <v>0</v>
      </c>
      <c r="CI19" s="17">
        <f t="shared" si="31"/>
        <v>17.653221120590285</v>
      </c>
      <c r="CJ19" s="19"/>
      <c r="CK19" s="17">
        <f>databig!AW13</f>
        <v>18598</v>
      </c>
      <c r="CL19" s="19">
        <f t="shared" si="32"/>
        <v>3.097057897921585E-3</v>
      </c>
      <c r="CM19" s="19">
        <f t="shared" si="33"/>
        <v>4.4707293976469913E-4</v>
      </c>
      <c r="CN19" s="19">
        <f t="shared" si="54"/>
        <v>0.14435407877415751</v>
      </c>
      <c r="CO19" s="19">
        <f t="shared" si="34"/>
        <v>1.4435407877415748E-2</v>
      </c>
      <c r="CP19" s="19">
        <f t="shared" si="35"/>
        <v>2.3559152676991286</v>
      </c>
      <c r="CQ19" s="19">
        <f t="shared" si="55"/>
        <v>2.0169364507743466</v>
      </c>
      <c r="CR19" s="19">
        <f t="shared" si="36"/>
        <v>1.6854749911689861</v>
      </c>
      <c r="CS19" s="19">
        <f t="shared" si="37"/>
        <v>1.8457160802269756</v>
      </c>
      <c r="CU19" s="19">
        <f>calculatorbig!E19</f>
        <v>0.24513802337144017</v>
      </c>
      <c r="CV19" s="19">
        <f>calculatorbig!Z19</f>
        <v>0.24689189911228065</v>
      </c>
      <c r="CW19" s="17">
        <f t="shared" si="56"/>
        <v>15256</v>
      </c>
      <c r="CX19" s="17">
        <f t="shared" si="57"/>
        <v>11516.174315445309</v>
      </c>
      <c r="CY19" s="17">
        <f t="shared" si="58"/>
        <v>11489.417187143048</v>
      </c>
      <c r="CZ19" s="24">
        <f t="shared" si="40"/>
        <v>0.77516708933878509</v>
      </c>
      <c r="DA19" s="24">
        <f t="shared" si="41"/>
        <v>0.76854766003815789</v>
      </c>
      <c r="DB19" s="19">
        <f t="shared" si="59"/>
        <v>0.22813224370375434</v>
      </c>
      <c r="DC19" s="19">
        <f t="shared" si="60"/>
        <v>0.23153100013409553</v>
      </c>
      <c r="DD19" s="17">
        <f t="shared" si="42"/>
        <v>15239.178055092976</v>
      </c>
      <c r="DE19" s="17">
        <f t="shared" si="61"/>
        <v>15239.178055092976</v>
      </c>
      <c r="DF19" s="17">
        <f t="shared" si="62"/>
        <v>0</v>
      </c>
      <c r="DG19" s="17">
        <f>MAX(growth!G13*growth!L13,0)</f>
        <v>10072.197672873624</v>
      </c>
      <c r="DH19" s="17">
        <f t="shared" si="63"/>
        <v>520.71153242181845</v>
      </c>
      <c r="DI19" s="17">
        <f t="shared" si="64"/>
        <v>15759.889587514794</v>
      </c>
      <c r="DJ19" s="17">
        <f t="shared" si="65"/>
        <v>3890.9890700613846</v>
      </c>
      <c r="DK19" s="20">
        <f t="shared" si="66"/>
        <v>3.3000000000000002E-2</v>
      </c>
      <c r="DL19" s="50">
        <f t="shared" si="67"/>
        <v>151.16338550669343</v>
      </c>
      <c r="DM19" s="20">
        <f t="shared" si="68"/>
        <v>3.1E-2</v>
      </c>
      <c r="DN19" s="20">
        <f t="shared" si="69"/>
        <v>-2.3234389797639875E-3</v>
      </c>
      <c r="DO19" s="20">
        <f>growth!L13</f>
        <v>0.66021222292040016</v>
      </c>
      <c r="DP19" s="20"/>
      <c r="DQ19" s="20"/>
      <c r="DR19" s="19">
        <f>datahist!B13</f>
        <v>0.16669389605522156</v>
      </c>
      <c r="DS19" s="19">
        <f>datahist!C13</f>
        <v>0.19717995822429657</v>
      </c>
      <c r="DT19" s="19">
        <f>datahist!D13</f>
        <v>0.22866591811180115</v>
      </c>
      <c r="DU19" s="19">
        <f>datahist!E13</f>
        <v>0.21305739879608154</v>
      </c>
      <c r="DV19" s="19">
        <f>datahist!F13</f>
        <v>0.24956010282039642</v>
      </c>
      <c r="DW19" s="19">
        <f>datahist!G13</f>
        <v>0.25094634294509888</v>
      </c>
      <c r="DX19" s="19">
        <f>datahist!H13</f>
        <v>0.24075527489185333</v>
      </c>
      <c r="DY19" s="19">
        <f>datahist!I13</f>
        <v>0.2452358603477478</v>
      </c>
      <c r="DZ19" s="19">
        <f t="shared" si="70"/>
        <v>0.24689189911228065</v>
      </c>
      <c r="EA19" s="19">
        <v>0.28401895864028248</v>
      </c>
      <c r="EB19" s="19">
        <v>0.28556842167016838</v>
      </c>
      <c r="EC19" s="19">
        <v>0.26860977866860219</v>
      </c>
      <c r="ED19" s="19">
        <v>0.26553741874711179</v>
      </c>
      <c r="EE19" s="19">
        <v>0.23876106104850769</v>
      </c>
      <c r="EF19" s="19">
        <v>0.28365563438273966</v>
      </c>
      <c r="EG19" s="19">
        <v>0.28540951207619553</v>
      </c>
      <c r="EH19" s="19">
        <v>0.24550134567636764</v>
      </c>
      <c r="EI19" s="19">
        <v>0.24705080870625351</v>
      </c>
      <c r="EJ19" s="19">
        <v>0.26860977866860219</v>
      </c>
      <c r="EK19" s="19">
        <v>0.26553741874711179</v>
      </c>
      <c r="EL19" s="19">
        <v>0.23876106194855823</v>
      </c>
      <c r="EM19" s="19">
        <v>0.24513802607543766</v>
      </c>
      <c r="EN19" s="19">
        <v>0.24689189911228065</v>
      </c>
      <c r="EO19" s="19">
        <f t="shared" si="71"/>
        <v>0.22162996738565799</v>
      </c>
      <c r="EP19" s="19">
        <f t="shared" si="72"/>
        <v>0.22573143842995469</v>
      </c>
      <c r="EQ19" s="19">
        <f t="shared" ref="EQ19:FD19" si="99">(EO16+EO17+EO18+EO19+EO20+EO21+EO22)/7</f>
        <v>0.22260365051836187</v>
      </c>
      <c r="ER19" s="19">
        <f t="shared" si="99"/>
        <v>0.22633346851925334</v>
      </c>
      <c r="ES19" s="19">
        <f t="shared" si="99"/>
        <v>0.2226450922722929</v>
      </c>
      <c r="ET19" s="19">
        <f t="shared" si="99"/>
        <v>0.22594141437489032</v>
      </c>
      <c r="EU19" s="19">
        <f t="shared" si="99"/>
        <v>0.22450518655789947</v>
      </c>
      <c r="EV19" s="19">
        <f t="shared" si="99"/>
        <v>0.22782179984829423</v>
      </c>
      <c r="EW19" s="19">
        <f t="shared" si="99"/>
        <v>0.22582864291270641</v>
      </c>
      <c r="EX19" s="19">
        <f t="shared" si="99"/>
        <v>0.22915962363483924</v>
      </c>
      <c r="EY19" s="19">
        <f t="shared" si="99"/>
        <v>0.22687525741263861</v>
      </c>
      <c r="EZ19" s="19">
        <f t="shared" si="99"/>
        <v>0.23023005827492815</v>
      </c>
      <c r="FA19" s="19">
        <f t="shared" si="99"/>
        <v>0.22761922345436308</v>
      </c>
      <c r="FB19" s="19">
        <f t="shared" si="99"/>
        <v>0.23099548386086305</v>
      </c>
      <c r="FC19" s="19">
        <f t="shared" si="99"/>
        <v>0.22813224370375434</v>
      </c>
      <c r="FD19" s="19">
        <f t="shared" si="99"/>
        <v>0.23153100013409553</v>
      </c>
      <c r="FG19" s="61">
        <f t="shared" si="90"/>
        <v>-1.6699999999999997</v>
      </c>
      <c r="FH19" s="24">
        <f>databig!$A13/100</f>
        <v>0.11</v>
      </c>
      <c r="FI19" s="19">
        <f t="shared" si="74"/>
        <v>1.5135917551666558E-2</v>
      </c>
      <c r="FJ19" s="19">
        <f t="shared" si="75"/>
        <v>3.7061306958570406E-2</v>
      </c>
      <c r="FK19" s="19">
        <f t="shared" si="76"/>
        <v>6.7402128554113136E-2</v>
      </c>
      <c r="FL19" s="19">
        <f t="shared" si="77"/>
        <v>0.10751427225965217</v>
      </c>
      <c r="FM19" s="19">
        <f t="shared" si="78"/>
        <v>0.15954890359865664</v>
      </c>
      <c r="FN19" s="19">
        <f t="shared" si="79"/>
        <v>0.22523599767770291</v>
      </c>
      <c r="FO19" s="19">
        <f t="shared" si="80"/>
        <v>0.30755939498038276</v>
      </c>
      <c r="FP19" s="19">
        <f t="shared" si="81"/>
        <v>0.41230005279662901</v>
      </c>
      <c r="FQ19" s="19">
        <f t="shared" si="82"/>
        <v>0.55701720632297191</v>
      </c>
      <c r="FR19" s="19">
        <f t="shared" si="83"/>
        <v>0.79346877733981869</v>
      </c>
      <c r="FS19" s="19">
        <f t="shared" si="84"/>
        <v>0.89840562972319038</v>
      </c>
      <c r="FT19" s="19">
        <f t="shared" si="85"/>
        <v>0.94667000240607191</v>
      </c>
      <c r="FU19" s="19">
        <f t="shared" si="86"/>
        <v>0.98693915484448769</v>
      </c>
      <c r="FW19" s="19">
        <f t="shared" si="87"/>
        <v>0.17800458647100884</v>
      </c>
      <c r="FX19" s="19">
        <f t="shared" si="88"/>
        <v>0.13255205574674045</v>
      </c>
    </row>
    <row r="20" spans="1:180">
      <c r="A20" s="17"/>
      <c r="B20" s="17">
        <f>databig!B14</f>
        <v>2166495</v>
      </c>
      <c r="C20" s="17">
        <f>databig!O14</f>
        <v>15915</v>
      </c>
      <c r="D20" s="17">
        <f>databig!F14</f>
        <v>3912</v>
      </c>
      <c r="E20" s="18">
        <f>databig!G14+L20</f>
        <v>0.2442972398793862</v>
      </c>
      <c r="F20" s="19">
        <f>databig!H14</f>
        <v>0.10796209424734116</v>
      </c>
      <c r="G20" s="19">
        <f>databig!K14</f>
        <v>9.4877695664763451E-3</v>
      </c>
      <c r="H20" s="19">
        <f>databig!L14</f>
        <v>1.0811947286128998E-3</v>
      </c>
      <c r="I20" s="19">
        <f>databig!I14</f>
        <v>1.4654979109764099E-2</v>
      </c>
      <c r="J20" s="19">
        <f>databig!M14</f>
        <v>0</v>
      </c>
      <c r="K20" s="19">
        <f>databig!J14</f>
        <v>0.11111120134592056</v>
      </c>
      <c r="L20" s="63">
        <f>databig!N14*IF(interface!$C$16="yes",1,0)</f>
        <v>0</v>
      </c>
      <c r="M20" s="19">
        <v>0</v>
      </c>
      <c r="N20" s="19">
        <v>0</v>
      </c>
      <c r="O20" s="19">
        <v>0</v>
      </c>
      <c r="P20" s="19">
        <f t="shared" si="44"/>
        <v>1.8888677682765011E-2</v>
      </c>
      <c r="Q20" s="20">
        <f t="shared" si="18"/>
        <v>0</v>
      </c>
      <c r="R20" s="20">
        <f t="shared" si="19"/>
        <v>0</v>
      </c>
      <c r="S20" s="20">
        <f t="shared" si="20"/>
        <v>0</v>
      </c>
      <c r="T20" s="20">
        <f t="shared" si="21"/>
        <v>0</v>
      </c>
      <c r="U20" s="20">
        <f t="shared" si="22"/>
        <v>0</v>
      </c>
      <c r="V20" s="20">
        <f t="shared" si="23"/>
        <v>1.6614689636941351E-3</v>
      </c>
      <c r="W20" s="20">
        <f t="shared" si="45"/>
        <v>1.0862842251709625E-2</v>
      </c>
      <c r="X20" s="20">
        <f t="shared" si="24"/>
        <v>0.10796209424734116</v>
      </c>
      <c r="Y20" s="20">
        <f>K20+$C$148*0.55*databig!N14</f>
        <v>0.11111120134592056</v>
      </c>
      <c r="Z20" s="21">
        <f t="shared" si="46"/>
        <v>0.24625258591842958</v>
      </c>
      <c r="AA20" s="19">
        <f t="shared" si="47"/>
        <v>0.99428813200761579</v>
      </c>
      <c r="AB20" s="19">
        <f>databig!Q14/databig!$AE14</f>
        <v>7.4042733234609692E-4</v>
      </c>
      <c r="AC20" s="19">
        <f>databig!R14/databig!$AE14</f>
        <v>4.9714406600380795E-3</v>
      </c>
      <c r="AD20" s="19">
        <f t="shared" si="48"/>
        <v>0.9578385171222118</v>
      </c>
      <c r="AE20" s="17">
        <f>databig!S14</f>
        <v>15244</v>
      </c>
      <c r="AF20" s="17">
        <f>databig!T14</f>
        <v>22288</v>
      </c>
      <c r="AG20" s="17">
        <f>databig!U14</f>
        <v>0</v>
      </c>
      <c r="AH20" s="17">
        <f>databig!V14</f>
        <v>0</v>
      </c>
      <c r="AI20" s="17">
        <f>databig!W14</f>
        <v>0</v>
      </c>
      <c r="AJ20" s="17">
        <f>databig!X14</f>
        <v>0</v>
      </c>
      <c r="AK20" s="17">
        <f>databig!Y14</f>
        <v>0</v>
      </c>
      <c r="AL20" s="17">
        <f>databig!Z14</f>
        <v>0</v>
      </c>
      <c r="AM20" s="17">
        <f>databig!AA14</f>
        <v>0</v>
      </c>
      <c r="AN20" s="17">
        <f>databig!AB14</f>
        <v>0</v>
      </c>
      <c r="AO20" s="17">
        <f>databig!AC14</f>
        <v>0</v>
      </c>
      <c r="AP20" s="17">
        <f>databig!AD14</f>
        <v>0</v>
      </c>
      <c r="AQ20" s="17">
        <v>0</v>
      </c>
      <c r="AR20" s="17">
        <v>0</v>
      </c>
      <c r="AS20" s="17">
        <v>0</v>
      </c>
      <c r="AT20" s="17">
        <v>83.996739685134997</v>
      </c>
      <c r="AU20" s="17">
        <v>194.13641316198064</v>
      </c>
      <c r="AV20" s="19">
        <v>1.7469684993506557E-2</v>
      </c>
      <c r="AW20" s="17">
        <f>databig!AT14</f>
        <v>11722</v>
      </c>
      <c r="AY20" s="19">
        <f>-databig!BA14/databig!E14</f>
        <v>-6.6287608671958459E-2</v>
      </c>
      <c r="AZ20" s="19">
        <f>-(1.1*databig!BB14-databig!AY14+0.45*databig!AX14)/databig!E14</f>
        <v>-4.5039383689215395E-2</v>
      </c>
      <c r="BA20" s="19"/>
      <c r="BB20" s="66">
        <f t="shared" si="27"/>
        <v>7.8561558751788061</v>
      </c>
      <c r="BC20" s="67">
        <f>databig!Q14</f>
        <v>7</v>
      </c>
      <c r="BD20" s="67">
        <f>databig!R14</f>
        <v>47</v>
      </c>
      <c r="BE20" s="67">
        <f>databig!AF14</f>
        <v>1974</v>
      </c>
      <c r="BF20" s="67">
        <f>databig!AG14</f>
        <v>122</v>
      </c>
      <c r="BG20" s="17">
        <f>databig!AH14</f>
        <v>80</v>
      </c>
      <c r="BH20" s="17">
        <f>databig!AI14</f>
        <v>39</v>
      </c>
      <c r="BI20" s="17">
        <f>databig!AJ14</f>
        <v>30</v>
      </c>
      <c r="BJ20" s="17">
        <f>databig!AK14</f>
        <v>10</v>
      </c>
      <c r="BK20" s="17">
        <f>databig!AL14</f>
        <v>0</v>
      </c>
      <c r="BL20" s="17">
        <f>databig!AM14</f>
        <v>0</v>
      </c>
      <c r="BM20" s="17">
        <f>databig!AN14</f>
        <v>0</v>
      </c>
      <c r="BN20" s="17">
        <f>databig!AO14</f>
        <v>0</v>
      </c>
      <c r="BO20" s="17">
        <f>databig!AP14</f>
        <v>0</v>
      </c>
      <c r="BP20" s="17">
        <f>databig!AQ14</f>
        <v>0</v>
      </c>
      <c r="BQ20" s="17"/>
      <c r="BR20" s="17"/>
      <c r="BS20" s="24">
        <f>databig!AU14</f>
        <v>3.9000000804662704E-2</v>
      </c>
      <c r="BT20" s="24">
        <f>databig!AV14</f>
        <v>0</v>
      </c>
      <c r="BU20" s="44">
        <f t="shared" si="49"/>
        <v>0</v>
      </c>
      <c r="BV20" s="44">
        <f t="shared" si="50"/>
        <v>0</v>
      </c>
      <c r="BW20" s="44">
        <f>databig!R14*((databig!$AU14-$R$142)/(1-$Q$142)-MIN(0.2,databig!$AU14))+BB20*(databig!$AU14-$R$142)/(1-$Q$142)</f>
        <v>-12.899060760806053</v>
      </c>
      <c r="BX20" s="19">
        <f>(databig!$Q14)/databig!$AE14</f>
        <v>7.4042733234609692E-4</v>
      </c>
      <c r="BY20" s="19">
        <f>(databig!$R14)/databig!$AE14</f>
        <v>4.9714406600380795E-3</v>
      </c>
      <c r="BZ20" s="19">
        <f>(databig!$Q14+databig!$R14)/databig!$AE14</f>
        <v>5.7118679923841764E-3</v>
      </c>
      <c r="CA20" s="67">
        <f>databig!R14*$Q$142/(1-$Q$142)+BB20/(1-$Q$142)</f>
        <v>15.392914682377286</v>
      </c>
      <c r="CB20" s="31">
        <f t="shared" si="51"/>
        <v>21.884281785487641</v>
      </c>
      <c r="CC20" s="31">
        <f t="shared" si="52"/>
        <v>21.993703194415076</v>
      </c>
      <c r="CD20" s="31">
        <f t="shared" si="53"/>
        <v>21.900578591072577</v>
      </c>
      <c r="CE20" s="67">
        <f t="shared" si="29"/>
        <v>22.010000000000016</v>
      </c>
      <c r="CF20" s="17">
        <f>$CE20*(1+$CA20/databig!$AE14)</f>
        <v>22.045836476852052</v>
      </c>
      <c r="CG20" s="17">
        <f>$CE20*(1+$CA20/databig!$AE14-$BX20)</f>
        <v>22.029539671267113</v>
      </c>
      <c r="CH20" s="44">
        <f t="shared" si="30"/>
        <v>0</v>
      </c>
      <c r="CI20" s="17">
        <f t="shared" si="31"/>
        <v>21.884281785487641</v>
      </c>
      <c r="CJ20" s="19"/>
      <c r="CK20" s="17">
        <f>databig!AW14</f>
        <v>18950</v>
      </c>
      <c r="CL20" s="19">
        <f t="shared" si="32"/>
        <v>3.153024982826083E-3</v>
      </c>
      <c r="CM20" s="19">
        <f t="shared" si="33"/>
        <v>3.809486072240082E-4</v>
      </c>
      <c r="CN20" s="19">
        <f t="shared" si="54"/>
        <v>0.1208200408493309</v>
      </c>
      <c r="CO20" s="19">
        <f t="shared" si="34"/>
        <v>1.2082004084933087E-2</v>
      </c>
      <c r="CP20" s="19">
        <f t="shared" si="35"/>
        <v>2.3089871637407384</v>
      </c>
      <c r="CQ20" s="19">
        <f t="shared" si="55"/>
        <v>1.9817403728055538</v>
      </c>
      <c r="CR20" s="19">
        <f t="shared" si="36"/>
        <v>1.6462633921495422</v>
      </c>
      <c r="CS20" s="19">
        <f t="shared" si="37"/>
        <v>1.807081367911906</v>
      </c>
      <c r="CU20" s="19">
        <f>calculatorbig!E20</f>
        <v>0.2442972398793862</v>
      </c>
      <c r="CV20" s="19">
        <f>calculatorbig!Z20</f>
        <v>0.24625258591842958</v>
      </c>
      <c r="CW20" s="17">
        <f t="shared" si="56"/>
        <v>15915</v>
      </c>
      <c r="CX20" s="17">
        <f t="shared" si="57"/>
        <v>12027.009427319568</v>
      </c>
      <c r="CY20" s="17">
        <f t="shared" si="58"/>
        <v>11995.890095108194</v>
      </c>
      <c r="CZ20" s="24">
        <f t="shared" si="40"/>
        <v>0.79162136163541263</v>
      </c>
      <c r="DA20" s="24">
        <f t="shared" si="41"/>
        <v>0.79108111796447</v>
      </c>
      <c r="DB20" s="19">
        <f t="shared" si="59"/>
        <v>0.23063966213740511</v>
      </c>
      <c r="DC20" s="19">
        <f t="shared" si="60"/>
        <v>0.23434842108357021</v>
      </c>
      <c r="DD20" s="17">
        <f t="shared" si="42"/>
        <v>15895.785369032794</v>
      </c>
      <c r="DE20" s="17">
        <f t="shared" si="61"/>
        <v>15895.785369032794</v>
      </c>
      <c r="DF20" s="17">
        <f t="shared" si="62"/>
        <v>0</v>
      </c>
      <c r="DG20" s="17">
        <f>MAX(growth!G14*growth!L14,0)</f>
        <v>10379.409047374973</v>
      </c>
      <c r="DH20" s="17">
        <f t="shared" si="63"/>
        <v>536.59371730236705</v>
      </c>
      <c r="DI20" s="17">
        <f t="shared" si="64"/>
        <v>16432.379086335161</v>
      </c>
      <c r="DJ20" s="17">
        <f t="shared" si="65"/>
        <v>4046.5158428019545</v>
      </c>
      <c r="DK20" s="20">
        <f t="shared" si="66"/>
        <v>3.3000000000000002E-2</v>
      </c>
      <c r="DL20" s="50">
        <f t="shared" si="67"/>
        <v>158.52527012152314</v>
      </c>
      <c r="DM20" s="20">
        <f t="shared" si="68"/>
        <v>0.03</v>
      </c>
      <c r="DN20" s="20">
        <f t="shared" si="69"/>
        <v>-2.5874538803210057E-3</v>
      </c>
      <c r="DO20" s="20">
        <f>growth!L14</f>
        <v>0.65217775980992609</v>
      </c>
      <c r="DP20" s="20"/>
      <c r="DQ20" s="20"/>
      <c r="DR20" s="19">
        <f>datahist!B14</f>
        <v>0.16853819787502289</v>
      </c>
      <c r="DS20" s="19">
        <f>datahist!C14</f>
        <v>0.20070940256118774</v>
      </c>
      <c r="DT20" s="19">
        <f>datahist!D14</f>
        <v>0.23385588824748993</v>
      </c>
      <c r="DU20" s="19">
        <f>datahist!E14</f>
        <v>0.2136978805065155</v>
      </c>
      <c r="DV20" s="19">
        <f>datahist!F14</f>
        <v>0.25166183710098267</v>
      </c>
      <c r="DW20" s="19">
        <f>datahist!G14</f>
        <v>0.25481799244880676</v>
      </c>
      <c r="DX20" s="19">
        <f>datahist!H14</f>
        <v>0.24030290544033051</v>
      </c>
      <c r="DY20" s="19">
        <f>datahist!I14</f>
        <v>0.24416069686412811</v>
      </c>
      <c r="DZ20" s="19">
        <f t="shared" si="70"/>
        <v>0.24625258591842958</v>
      </c>
      <c r="EA20" s="19">
        <v>0.28673253548622546</v>
      </c>
      <c r="EB20" s="19">
        <v>0.28831544550757171</v>
      </c>
      <c r="EC20" s="19">
        <v>0.26976880581329388</v>
      </c>
      <c r="ED20" s="19">
        <v>0.26552466183332785</v>
      </c>
      <c r="EE20" s="19">
        <v>0.24156322863093882</v>
      </c>
      <c r="EF20" s="19">
        <v>0.28637468349188566</v>
      </c>
      <c r="EG20" s="19">
        <v>0.28833002296161958</v>
      </c>
      <c r="EH20" s="19">
        <v>0.24465509844303546</v>
      </c>
      <c r="EI20" s="19">
        <v>0.24623800846438171</v>
      </c>
      <c r="EJ20" s="19">
        <v>0.26976880581329388</v>
      </c>
      <c r="EK20" s="19">
        <v>0.26552466183332785</v>
      </c>
      <c r="EL20" s="19">
        <v>0.24156322116168921</v>
      </c>
      <c r="EM20" s="19">
        <v>0.24429723899811506</v>
      </c>
      <c r="EN20" s="19">
        <v>0.24625258591842958</v>
      </c>
      <c r="EO20" s="19">
        <f t="shared" si="71"/>
        <v>0.21660577451290108</v>
      </c>
      <c r="EP20" s="19">
        <f t="shared" si="72"/>
        <v>0.22018561099868605</v>
      </c>
      <c r="EQ20" s="19">
        <f t="shared" ref="EQ20:FD20" si="100">(EO17+EO18+EO19+EO20+EO21+EO22+EO23)/7</f>
        <v>0.22130629167298096</v>
      </c>
      <c r="ER20" s="19">
        <f t="shared" si="100"/>
        <v>0.22440587095713144</v>
      </c>
      <c r="ES20" s="19">
        <f t="shared" si="100"/>
        <v>0.22480808939847305</v>
      </c>
      <c r="ET20" s="19">
        <f t="shared" si="100"/>
        <v>0.22832129632242268</v>
      </c>
      <c r="EU20" s="19">
        <f t="shared" si="100"/>
        <v>0.22757239753568645</v>
      </c>
      <c r="EV20" s="19">
        <f t="shared" si="100"/>
        <v>0.23116571717047935</v>
      </c>
      <c r="EW20" s="19">
        <f t="shared" si="100"/>
        <v>0.22898262101011022</v>
      </c>
      <c r="EX20" s="19">
        <f t="shared" si="100"/>
        <v>0.23262220518470708</v>
      </c>
      <c r="EY20" s="19">
        <f t="shared" si="100"/>
        <v>0.22987111936960899</v>
      </c>
      <c r="EZ20" s="19">
        <f t="shared" si="100"/>
        <v>0.23353833997229109</v>
      </c>
      <c r="FA20" s="19">
        <f t="shared" si="100"/>
        <v>0.23037976750246753</v>
      </c>
      <c r="FB20" s="19">
        <f t="shared" si="100"/>
        <v>0.23406818584119077</v>
      </c>
      <c r="FC20" s="19">
        <f t="shared" si="100"/>
        <v>0.23063966213740511</v>
      </c>
      <c r="FD20" s="19">
        <f t="shared" si="100"/>
        <v>0.23434842108357021</v>
      </c>
      <c r="FG20" s="61">
        <f t="shared" si="90"/>
        <v>-1.6399999999999997</v>
      </c>
      <c r="FH20" s="24">
        <f>databig!$A14/100</f>
        <v>0.12</v>
      </c>
      <c r="FI20" s="19">
        <f t="shared" si="74"/>
        <v>1.5135917551666558E-2</v>
      </c>
      <c r="FJ20" s="19">
        <f t="shared" si="75"/>
        <v>3.7061306958570406E-2</v>
      </c>
      <c r="FK20" s="19">
        <f t="shared" si="76"/>
        <v>6.7402128554113136E-2</v>
      </c>
      <c r="FL20" s="19">
        <f t="shared" si="77"/>
        <v>0.10751427225965217</v>
      </c>
      <c r="FM20" s="19">
        <f t="shared" si="78"/>
        <v>0.15954890359865664</v>
      </c>
      <c r="FN20" s="19">
        <f t="shared" si="79"/>
        <v>0.22523599767770291</v>
      </c>
      <c r="FO20" s="19">
        <f t="shared" si="80"/>
        <v>0.30755939498038276</v>
      </c>
      <c r="FP20" s="19">
        <f t="shared" si="81"/>
        <v>0.41230005279662901</v>
      </c>
      <c r="FQ20" s="19">
        <f t="shared" si="82"/>
        <v>0.55701720632297191</v>
      </c>
      <c r="FR20" s="19">
        <f t="shared" si="83"/>
        <v>0.79346877733981869</v>
      </c>
      <c r="FS20" s="19">
        <f t="shared" si="84"/>
        <v>0.89840562972319038</v>
      </c>
      <c r="FT20" s="19">
        <f t="shared" si="85"/>
        <v>0.94667000240607191</v>
      </c>
      <c r="FU20" s="19">
        <f t="shared" si="86"/>
        <v>0.98693915484448769</v>
      </c>
      <c r="FW20" s="19">
        <f t="shared" si="87"/>
        <v>0.1780096303261566</v>
      </c>
      <c r="FX20" s="19">
        <f t="shared" si="88"/>
        <v>0.13491101610320785</v>
      </c>
    </row>
    <row r="21" spans="1:180">
      <c r="A21" s="17"/>
      <c r="B21" s="17">
        <f>databig!B15</f>
        <v>2167291</v>
      </c>
      <c r="C21" s="17">
        <f>databig!O15</f>
        <v>16566</v>
      </c>
      <c r="D21" s="17">
        <f>databig!F15</f>
        <v>4014</v>
      </c>
      <c r="E21" s="18">
        <f>databig!G15+L21</f>
        <v>0.24288573380754427</v>
      </c>
      <c r="F21" s="19">
        <f>databig!H15</f>
        <v>0.10549233853816986</v>
      </c>
      <c r="G21" s="19">
        <f>databig!K15</f>
        <v>9.474155493080616E-3</v>
      </c>
      <c r="H21" s="19">
        <f>databig!L15</f>
        <v>1.12385512329638E-3</v>
      </c>
      <c r="I21" s="19">
        <f>databig!I15</f>
        <v>1.4639614149928093E-2</v>
      </c>
      <c r="J21" s="19">
        <f>databig!M15</f>
        <v>0</v>
      </c>
      <c r="K21" s="19">
        <f>databig!J15</f>
        <v>0.11215576529502869</v>
      </c>
      <c r="L21" s="63">
        <f>databig!N15*IF(interface!$C$16="yes",1,0)</f>
        <v>0</v>
      </c>
      <c r="M21" s="19">
        <v>0</v>
      </c>
      <c r="N21" s="19">
        <v>0</v>
      </c>
      <c r="O21" s="19">
        <v>0</v>
      </c>
      <c r="P21" s="19">
        <f t="shared" si="44"/>
        <v>2.0883015118454976E-2</v>
      </c>
      <c r="Q21" s="20">
        <f t="shared" si="18"/>
        <v>0</v>
      </c>
      <c r="R21" s="20">
        <f t="shared" si="19"/>
        <v>0</v>
      </c>
      <c r="S21" s="20">
        <f t="shared" si="20"/>
        <v>0</v>
      </c>
      <c r="T21" s="20">
        <f t="shared" si="21"/>
        <v>0</v>
      </c>
      <c r="U21" s="20">
        <f t="shared" si="22"/>
        <v>0</v>
      </c>
      <c r="V21" s="20">
        <f t="shared" si="23"/>
        <v>1.7270250747903088E-3</v>
      </c>
      <c r="W21" s="20">
        <f t="shared" si="45"/>
        <v>1.0770727007091866E-2</v>
      </c>
      <c r="X21" s="20">
        <f t="shared" si="24"/>
        <v>0.10549233853816986</v>
      </c>
      <c r="Y21" s="20">
        <f>K21+$C$148*0.55*databig!N15</f>
        <v>0.11215576529502869</v>
      </c>
      <c r="Z21" s="21">
        <f t="shared" si="46"/>
        <v>0.24478547006500881</v>
      </c>
      <c r="AA21" s="19">
        <f t="shared" si="47"/>
        <v>0.99439831949584867</v>
      </c>
      <c r="AB21" s="19">
        <f>databig!Q15/databig!$AE15</f>
        <v>-5.0015004501350409E-4</v>
      </c>
      <c r="AC21" s="19">
        <f>databig!R15/databig!$AE15</f>
        <v>6.1018305491647492E-3</v>
      </c>
      <c r="AD21" s="19">
        <f t="shared" si="48"/>
        <v>0.85047688035735847</v>
      </c>
      <c r="AE21" s="17">
        <f>databig!S15</f>
        <v>14089</v>
      </c>
      <c r="AF21" s="17">
        <f>databig!T15</f>
        <v>22430</v>
      </c>
      <c r="AG21" s="17">
        <f>databig!U15</f>
        <v>0</v>
      </c>
      <c r="AH21" s="17">
        <f>databig!V15</f>
        <v>0</v>
      </c>
      <c r="AI21" s="17">
        <f>databig!W15</f>
        <v>0</v>
      </c>
      <c r="AJ21" s="17">
        <f>databig!X15</f>
        <v>0</v>
      </c>
      <c r="AK21" s="17">
        <f>databig!Y15</f>
        <v>0</v>
      </c>
      <c r="AL21" s="17">
        <f>databig!Z15</f>
        <v>0</v>
      </c>
      <c r="AM21" s="17">
        <f>databig!AA15</f>
        <v>0</v>
      </c>
      <c r="AN21" s="17">
        <f>databig!AB15</f>
        <v>0</v>
      </c>
      <c r="AO21" s="17">
        <f>databig!AC15</f>
        <v>0</v>
      </c>
      <c r="AP21" s="17">
        <f>databig!AD15</f>
        <v>0</v>
      </c>
      <c r="AQ21" s="17">
        <v>0</v>
      </c>
      <c r="AR21" s="17">
        <v>0</v>
      </c>
      <c r="AS21" s="17">
        <v>0</v>
      </c>
      <c r="AT21" s="17">
        <v>83.996739685134997</v>
      </c>
      <c r="AU21" s="17">
        <v>194.13641316198064</v>
      </c>
      <c r="AV21" s="19">
        <v>1.7469684993506557E-2</v>
      </c>
      <c r="AW21" s="17">
        <f>databig!AT15</f>
        <v>13108</v>
      </c>
      <c r="AY21" s="19">
        <f>-databig!BA15/databig!E15</f>
        <v>-6.580213162704461E-2</v>
      </c>
      <c r="AZ21" s="19">
        <f>-(1.1*databig!BB15-databig!AY15+0.45*databig!AX15)/databig!E15</f>
        <v>-4.4510289979176727E-2</v>
      </c>
      <c r="BA21" s="19"/>
      <c r="BB21" s="66">
        <f t="shared" si="27"/>
        <v>8.1471246112965403</v>
      </c>
      <c r="BC21" s="67">
        <f>databig!Q15</f>
        <v>-5</v>
      </c>
      <c r="BD21" s="67">
        <f>databig!R15</f>
        <v>61</v>
      </c>
      <c r="BE21" s="67">
        <f>databig!AF15</f>
        <v>2102</v>
      </c>
      <c r="BF21" s="67">
        <f>databig!AG15</f>
        <v>31</v>
      </c>
      <c r="BG21" s="17">
        <f>databig!AH15</f>
        <v>30</v>
      </c>
      <c r="BH21" s="17">
        <f>databig!AI15</f>
        <v>28</v>
      </c>
      <c r="BI21" s="17">
        <f>databig!AJ15</f>
        <v>27</v>
      </c>
      <c r="BJ21" s="17">
        <f>databig!AK15</f>
        <v>25</v>
      </c>
      <c r="BK21" s="17">
        <f>databig!AL15</f>
        <v>21</v>
      </c>
      <c r="BL21" s="17">
        <f>databig!AM15</f>
        <v>6</v>
      </c>
      <c r="BM21" s="17">
        <f>databig!AN15</f>
        <v>0</v>
      </c>
      <c r="BN21" s="17">
        <f>databig!AO15</f>
        <v>0</v>
      </c>
      <c r="BO21" s="17">
        <f>databig!AP15</f>
        <v>0</v>
      </c>
      <c r="BP21" s="17">
        <f>databig!AQ15</f>
        <v>0</v>
      </c>
      <c r="BQ21" s="17"/>
      <c r="BR21" s="17"/>
      <c r="BS21" s="24">
        <f>databig!AU15</f>
        <v>4.5000001788139343E-2</v>
      </c>
      <c r="BT21" s="24">
        <f>databig!AV15</f>
        <v>0</v>
      </c>
      <c r="BU21" s="44">
        <f t="shared" si="49"/>
        <v>0</v>
      </c>
      <c r="BV21" s="44">
        <f t="shared" si="50"/>
        <v>0</v>
      </c>
      <c r="BW21" s="44">
        <f>databig!R15*((databig!$AU15-$R$142)/(1-$Q$142)-MIN(0.2,databig!$AU15))+BB21*(databig!$AU15-$R$142)/(1-$Q$142)</f>
        <v>-16.222075194858018</v>
      </c>
      <c r="BX21" s="19">
        <f>(databig!$Q15)/databig!$AE15</f>
        <v>-5.0015004501350409E-4</v>
      </c>
      <c r="BY21" s="19">
        <f>(databig!$R15)/databig!$AE15</f>
        <v>6.1018305491647492E-3</v>
      </c>
      <c r="BZ21" s="19">
        <f>(databig!$Q15+databig!$R15)/databig!$AE15</f>
        <v>5.6016805041512454E-3</v>
      </c>
      <c r="CA21" s="67">
        <f>databig!R15*$Q$142/(1-$Q$142)+BB21/(1-$Q$142)</f>
        <v>17.647338253544241</v>
      </c>
      <c r="CB21" s="31">
        <f t="shared" si="51"/>
        <v>21.479003701110354</v>
      </c>
      <c r="CC21" s="31">
        <f t="shared" si="52"/>
        <v>21.610803240972309</v>
      </c>
      <c r="CD21" s="31">
        <f t="shared" si="53"/>
        <v>21.46820046013806</v>
      </c>
      <c r="CE21" s="67">
        <f t="shared" si="29"/>
        <v>21.600000000000019</v>
      </c>
      <c r="CF21" s="17">
        <f>$CE21*(1+$CA21/databig!$AE15)</f>
        <v>21.638129689534534</v>
      </c>
      <c r="CG21" s="17">
        <f>$CE21*(1+$CA21/databig!$AE15-$BX21)</f>
        <v>21.648932930506824</v>
      </c>
      <c r="CH21" s="44">
        <f t="shared" si="30"/>
        <v>0</v>
      </c>
      <c r="CI21" s="17">
        <f t="shared" si="31"/>
        <v>21.479003701110354</v>
      </c>
      <c r="CJ21" s="19"/>
      <c r="CK21" s="17">
        <f>databig!AW15</f>
        <v>19129</v>
      </c>
      <c r="CL21" s="19">
        <f t="shared" si="32"/>
        <v>3.1839775813666165E-3</v>
      </c>
      <c r="CM21" s="19">
        <f t="shared" si="33"/>
        <v>3.5221443876872925E-4</v>
      </c>
      <c r="CN21" s="19">
        <f t="shared" si="54"/>
        <v>0.11062089156342392</v>
      </c>
      <c r="CO21" s="19">
        <f t="shared" si="34"/>
        <v>1.1062089156342391E-2</v>
      </c>
      <c r="CP21" s="19">
        <f t="shared" si="35"/>
        <v>2.2561664559746664</v>
      </c>
      <c r="CQ21" s="19">
        <f t="shared" si="55"/>
        <v>1.9421248419809998</v>
      </c>
      <c r="CR21" s="19">
        <f t="shared" si="36"/>
        <v>1.5965089580064362</v>
      </c>
      <c r="CS21" s="19">
        <f t="shared" si="37"/>
        <v>1.7542758150822997</v>
      </c>
      <c r="CU21" s="19">
        <f>calculatorbig!E21</f>
        <v>0.24288573380754427</v>
      </c>
      <c r="CV21" s="19">
        <f>calculatorbig!Z21</f>
        <v>0.24478547006500881</v>
      </c>
      <c r="CW21" s="17">
        <f t="shared" si="56"/>
        <v>16566</v>
      </c>
      <c r="CX21" s="17">
        <f t="shared" si="57"/>
        <v>12542.354933744222</v>
      </c>
      <c r="CY21" s="17">
        <f t="shared" si="58"/>
        <v>12510.883902903064</v>
      </c>
      <c r="CZ21" s="24">
        <f t="shared" si="40"/>
        <v>0.77630494169645692</v>
      </c>
      <c r="DA21" s="24">
        <f t="shared" si="41"/>
        <v>0.77244500348912193</v>
      </c>
      <c r="DB21" s="19">
        <f t="shared" si="59"/>
        <v>0.23320925843508372</v>
      </c>
      <c r="DC21" s="19">
        <f t="shared" si="60"/>
        <v>0.23723847322870895</v>
      </c>
      <c r="DD21" s="17">
        <f t="shared" si="42"/>
        <v>16544.194864760575</v>
      </c>
      <c r="DE21" s="17">
        <f t="shared" si="61"/>
        <v>16544.194864760575</v>
      </c>
      <c r="DF21" s="17">
        <f t="shared" si="62"/>
        <v>0</v>
      </c>
      <c r="DG21" s="17">
        <f>MAX(growth!G15*growth!L15,0)</f>
        <v>10665.778291294191</v>
      </c>
      <c r="DH21" s="17">
        <f t="shared" si="63"/>
        <v>551.39840766713735</v>
      </c>
      <c r="DI21" s="17">
        <f t="shared" si="64"/>
        <v>17095.593272427712</v>
      </c>
      <c r="DJ21" s="17">
        <f t="shared" si="65"/>
        <v>4184.7528352314193</v>
      </c>
      <c r="DK21" s="20">
        <f t="shared" si="66"/>
        <v>3.2000000000000001E-2</v>
      </c>
      <c r="DL21" s="50">
        <f t="shared" si="67"/>
        <v>161.10776897564074</v>
      </c>
      <c r="DM21" s="20">
        <f t="shared" si="68"/>
        <v>2.9000000000000001E-2</v>
      </c>
      <c r="DN21" s="20">
        <f t="shared" si="69"/>
        <v>-2.5091803738137844E-3</v>
      </c>
      <c r="DO21" s="20">
        <f>growth!L15</f>
        <v>0.64383546367826816</v>
      </c>
      <c r="DP21" s="20"/>
      <c r="DQ21" s="20"/>
      <c r="DR21" s="19">
        <f>datahist!B15</f>
        <v>0.16876491904258728</v>
      </c>
      <c r="DS21" s="19">
        <f>datahist!C15</f>
        <v>0.20243352651596069</v>
      </c>
      <c r="DT21" s="19">
        <f>datahist!D15</f>
        <v>0.23857317864894867</v>
      </c>
      <c r="DU21" s="19">
        <f>datahist!E15</f>
        <v>0.21434241533279419</v>
      </c>
      <c r="DV21" s="19">
        <f>datahist!F15</f>
        <v>0.25289049744606018</v>
      </c>
      <c r="DW21" s="19">
        <f>datahist!G15</f>
        <v>0.25795334577560425</v>
      </c>
      <c r="DX21" s="19">
        <f>datahist!H15</f>
        <v>0.23897135257720947</v>
      </c>
      <c r="DY21" s="19">
        <f>datahist!I15</f>
        <v>0.24300281703472137</v>
      </c>
      <c r="DZ21" s="19">
        <f t="shared" si="70"/>
        <v>0.24478547006500881</v>
      </c>
      <c r="EA21" s="19">
        <v>0.28927458754963464</v>
      </c>
      <c r="EB21" s="19">
        <v>0.2907741199246961</v>
      </c>
      <c r="EC21" s="19">
        <v>0.27045854822994503</v>
      </c>
      <c r="ED21" s="19">
        <v>0.26544617910721169</v>
      </c>
      <c r="EE21" s="19">
        <v>0.24506929956808093</v>
      </c>
      <c r="EF21" s="19">
        <v>0.28889405843801796</v>
      </c>
      <c r="EG21" s="19">
        <v>0.29079379990352316</v>
      </c>
      <c r="EH21" s="19">
        <v>0.24326625771112032</v>
      </c>
      <c r="EI21" s="19">
        <v>0.24476579008618177</v>
      </c>
      <c r="EJ21" s="19">
        <v>0.27045854822994503</v>
      </c>
      <c r="EK21" s="19">
        <v>0.26544617910721169</v>
      </c>
      <c r="EL21" s="19">
        <v>0.24506929954994439</v>
      </c>
      <c r="EM21" s="19">
        <v>0.24288572859950364</v>
      </c>
      <c r="EN21" s="19">
        <v>0.24478547006500881</v>
      </c>
      <c r="EO21" s="19">
        <f t="shared" si="71"/>
        <v>0.21603684833406522</v>
      </c>
      <c r="EP21" s="19">
        <f t="shared" si="72"/>
        <v>0.21823693927320398</v>
      </c>
      <c r="EQ21" s="19">
        <f t="shared" ref="EQ21:FD21" si="101">(EO18+EO19+EO20+EO21+EO22+EO23+EO24)/7</f>
        <v>0.22509535463277436</v>
      </c>
      <c r="ER21" s="19">
        <f t="shared" si="101"/>
        <v>0.22830510031491191</v>
      </c>
      <c r="ES21" s="19">
        <f t="shared" si="101"/>
        <v>0.22865809376884755</v>
      </c>
      <c r="ET21" s="19">
        <f t="shared" si="101"/>
        <v>0.2323905183010147</v>
      </c>
      <c r="EU21" s="19">
        <f t="shared" si="101"/>
        <v>0.23146529595911128</v>
      </c>
      <c r="EV21" s="19">
        <f t="shared" si="101"/>
        <v>0.23536245520248369</v>
      </c>
      <c r="EW21" s="19">
        <f t="shared" si="101"/>
        <v>0.23263900335486071</v>
      </c>
      <c r="EX21" s="19">
        <f t="shared" si="101"/>
        <v>0.23660111881243623</v>
      </c>
      <c r="EY21" s="19">
        <f t="shared" si="101"/>
        <v>0.23315845795865045</v>
      </c>
      <c r="EZ21" s="19">
        <f t="shared" si="101"/>
        <v>0.23714883533211176</v>
      </c>
      <c r="FA21" s="19">
        <f t="shared" si="101"/>
        <v>0.23329489389994862</v>
      </c>
      <c r="FB21" s="19">
        <f t="shared" si="101"/>
        <v>0.23730556877879772</v>
      </c>
      <c r="FC21" s="19">
        <f t="shared" si="101"/>
        <v>0.23320925843508372</v>
      </c>
      <c r="FD21" s="19">
        <f t="shared" si="101"/>
        <v>0.23723847322870895</v>
      </c>
      <c r="FG21" s="61">
        <f t="shared" si="90"/>
        <v>-1.6099999999999997</v>
      </c>
      <c r="FH21" s="24">
        <f>databig!$A15/100</f>
        <v>0.13</v>
      </c>
      <c r="FI21" s="19">
        <f t="shared" si="74"/>
        <v>1.5135917551666558E-2</v>
      </c>
      <c r="FJ21" s="19">
        <f t="shared" si="75"/>
        <v>3.7061306958570406E-2</v>
      </c>
      <c r="FK21" s="19">
        <f t="shared" si="76"/>
        <v>6.7402128554113136E-2</v>
      </c>
      <c r="FL21" s="19">
        <f t="shared" si="77"/>
        <v>0.10751427225965217</v>
      </c>
      <c r="FM21" s="19">
        <f t="shared" si="78"/>
        <v>0.15954890359865664</v>
      </c>
      <c r="FN21" s="19">
        <f t="shared" si="79"/>
        <v>0.22523599767770291</v>
      </c>
      <c r="FO21" s="19">
        <f t="shared" si="80"/>
        <v>0.30755939498038276</v>
      </c>
      <c r="FP21" s="19">
        <f t="shared" si="81"/>
        <v>0.41230005279662901</v>
      </c>
      <c r="FQ21" s="19">
        <f t="shared" si="82"/>
        <v>0.55701720632297191</v>
      </c>
      <c r="FR21" s="19">
        <f t="shared" si="83"/>
        <v>0.79346877733981869</v>
      </c>
      <c r="FS21" s="19">
        <f t="shared" si="84"/>
        <v>0.89840562972319038</v>
      </c>
      <c r="FT21" s="19">
        <f t="shared" si="85"/>
        <v>0.94667000240607191</v>
      </c>
      <c r="FU21" s="19">
        <f t="shared" si="86"/>
        <v>0.98693915484448769</v>
      </c>
      <c r="FW21" s="19">
        <f t="shared" si="87"/>
        <v>0.17708359697245901</v>
      </c>
      <c r="FX21" s="19">
        <f t="shared" si="88"/>
        <v>0.13445336847996042</v>
      </c>
    </row>
    <row r="22" spans="1:180">
      <c r="A22" s="17"/>
      <c r="B22" s="17">
        <f>databig!B16</f>
        <v>2167060</v>
      </c>
      <c r="C22" s="17">
        <f>databig!O16</f>
        <v>17231</v>
      </c>
      <c r="D22" s="17">
        <f>databig!F16</f>
        <v>4159</v>
      </c>
      <c r="E22" s="18">
        <f>databig!G16+L22</f>
        <v>0.2421451035939664</v>
      </c>
      <c r="F22" s="19">
        <f>databig!H16</f>
        <v>0.1033170223236084</v>
      </c>
      <c r="G22" s="19">
        <f>databig!K16</f>
        <v>9.5726866275072098E-3</v>
      </c>
      <c r="H22" s="19">
        <f>databig!L16</f>
        <v>1.2427478795871139E-3</v>
      </c>
      <c r="I22" s="19">
        <f>databig!I16</f>
        <v>1.5285937115550041E-2</v>
      </c>
      <c r="J22" s="19">
        <f>databig!M16</f>
        <v>0</v>
      </c>
      <c r="K22" s="19">
        <f>databig!J16</f>
        <v>0.11272671073675156</v>
      </c>
      <c r="L22" s="63">
        <f>databig!N16*IF(interface!$C$16="yes",1,0)</f>
        <v>0</v>
      </c>
      <c r="M22" s="19">
        <v>0</v>
      </c>
      <c r="N22" s="19">
        <v>0</v>
      </c>
      <c r="O22" s="19">
        <v>0</v>
      </c>
      <c r="P22" s="19">
        <f t="shared" si="44"/>
        <v>2.2957189067088019E-2</v>
      </c>
      <c r="Q22" s="20">
        <f t="shared" si="18"/>
        <v>0</v>
      </c>
      <c r="R22" s="20">
        <f t="shared" si="19"/>
        <v>0</v>
      </c>
      <c r="S22" s="20">
        <f t="shared" si="20"/>
        <v>0</v>
      </c>
      <c r="T22" s="20">
        <f t="shared" si="21"/>
        <v>0</v>
      </c>
      <c r="U22" s="20">
        <f t="shared" si="22"/>
        <v>0</v>
      </c>
      <c r="V22" s="20">
        <f t="shared" si="23"/>
        <v>1.9097272461545099E-3</v>
      </c>
      <c r="W22" s="20">
        <f t="shared" si="45"/>
        <v>1.0881092960192473E-2</v>
      </c>
      <c r="X22" s="20">
        <f t="shared" si="24"/>
        <v>0.1033170223236084</v>
      </c>
      <c r="Y22" s="20">
        <f>K22+$C$148*0.55*databig!N16</f>
        <v>0.11272671073675156</v>
      </c>
      <c r="Z22" s="21">
        <f t="shared" si="46"/>
        <v>0.24412049038225697</v>
      </c>
      <c r="AA22" s="19">
        <f t="shared" si="47"/>
        <v>0.99493157627977702</v>
      </c>
      <c r="AB22" s="19">
        <f>databig!Q16/databig!$AE16</f>
        <v>-2.1287379624936645E-3</v>
      </c>
      <c r="AC22" s="19">
        <f>databig!R16/databig!$AE16</f>
        <v>7.1971616827166754E-3</v>
      </c>
      <c r="AD22" s="19">
        <f t="shared" si="48"/>
        <v>1.0464279496256748</v>
      </c>
      <c r="AE22" s="17">
        <f>databig!S16</f>
        <v>18031</v>
      </c>
      <c r="AF22" s="17">
        <f>databig!T16</f>
        <v>25264</v>
      </c>
      <c r="AG22" s="17">
        <f>databig!U16</f>
        <v>0</v>
      </c>
      <c r="AH22" s="17">
        <f>databig!V16</f>
        <v>0</v>
      </c>
      <c r="AI22" s="17">
        <f>databig!W16</f>
        <v>0</v>
      </c>
      <c r="AJ22" s="17">
        <f>databig!X16</f>
        <v>0</v>
      </c>
      <c r="AK22" s="17">
        <f>databig!Y16</f>
        <v>0</v>
      </c>
      <c r="AL22" s="17">
        <f>databig!Z16</f>
        <v>0</v>
      </c>
      <c r="AM22" s="17">
        <f>databig!AA16</f>
        <v>0</v>
      </c>
      <c r="AN22" s="17">
        <f>databig!AB16</f>
        <v>0</v>
      </c>
      <c r="AO22" s="17">
        <f>databig!AC16</f>
        <v>0</v>
      </c>
      <c r="AP22" s="17">
        <f>databig!AD16</f>
        <v>0</v>
      </c>
      <c r="AQ22" s="17">
        <v>0</v>
      </c>
      <c r="AR22" s="17">
        <v>0</v>
      </c>
      <c r="AS22" s="17">
        <v>0</v>
      </c>
      <c r="AT22" s="17">
        <v>83.996739685134997</v>
      </c>
      <c r="AU22" s="17">
        <v>194.13641316198064</v>
      </c>
      <c r="AV22" s="19">
        <v>1.7469684993506557E-2</v>
      </c>
      <c r="AW22" s="17">
        <f>databig!AT16</f>
        <v>13455</v>
      </c>
      <c r="AY22" s="19">
        <f>-databig!BA16/databig!E16</f>
        <v>-6.4475331189454144E-2</v>
      </c>
      <c r="AZ22" s="19">
        <f>-(1.1*databig!BB16-databig!AY16+0.45*databig!AX16)/databig!E16</f>
        <v>-4.3139502567760599E-2</v>
      </c>
      <c r="BA22" s="19"/>
      <c r="BB22" s="66">
        <f t="shared" si="27"/>
        <v>7.2742184029433385</v>
      </c>
      <c r="BC22" s="67">
        <f>databig!Q16</f>
        <v>-21</v>
      </c>
      <c r="BD22" s="67">
        <f>databig!R16</f>
        <v>71</v>
      </c>
      <c r="BE22" s="67">
        <f>databig!AF16</f>
        <v>2186</v>
      </c>
      <c r="BF22" s="67">
        <f>databig!AG16</f>
        <v>49</v>
      </c>
      <c r="BG22" s="17">
        <f>databig!AH16</f>
        <v>45</v>
      </c>
      <c r="BH22" s="17">
        <f>databig!AI16</f>
        <v>39</v>
      </c>
      <c r="BI22" s="17">
        <f>databig!AJ16</f>
        <v>35</v>
      </c>
      <c r="BJ22" s="17">
        <f>databig!AK16</f>
        <v>27</v>
      </c>
      <c r="BK22" s="17">
        <f>databig!AL16</f>
        <v>11</v>
      </c>
      <c r="BL22" s="17">
        <f>databig!AM16</f>
        <v>2</v>
      </c>
      <c r="BM22" s="17">
        <f>databig!AN16</f>
        <v>0</v>
      </c>
      <c r="BN22" s="17">
        <f>databig!AO16</f>
        <v>0</v>
      </c>
      <c r="BO22" s="17">
        <f>databig!AP16</f>
        <v>0</v>
      </c>
      <c r="BP22" s="17">
        <f>databig!AQ16</f>
        <v>0</v>
      </c>
      <c r="BQ22" s="17"/>
      <c r="BR22" s="17"/>
      <c r="BS22" s="24">
        <f>databig!AU16</f>
        <v>4.6000000089406967E-2</v>
      </c>
      <c r="BT22" s="24">
        <f>databig!AV16</f>
        <v>0</v>
      </c>
      <c r="BU22" s="44">
        <f t="shared" si="49"/>
        <v>0</v>
      </c>
      <c r="BV22" s="44">
        <f t="shared" si="50"/>
        <v>0</v>
      </c>
      <c r="BW22" s="44">
        <f>databig!R16*((databig!$AU16-$R$142)/(1-$Q$142)-MIN(0.2,databig!$AU16))+BB22*(databig!$AU16-$R$142)/(1-$Q$142)</f>
        <v>-18.432957072444367</v>
      </c>
      <c r="BX22" s="19">
        <f>(databig!$Q16)/databig!$AE16</f>
        <v>-2.1287379624936645E-3</v>
      </c>
      <c r="BY22" s="19">
        <f>(databig!$R16)/databig!$AE16</f>
        <v>7.1971616827166754E-3</v>
      </c>
      <c r="BZ22" s="19">
        <f>(databig!$Q16+databig!$R16)/databig!$AE16</f>
        <v>5.0684237202230104E-3</v>
      </c>
      <c r="CA22" s="67">
        <f>databig!R16*$Q$142/(1-$Q$142)+BB22/(1-$Q$142)</f>
        <v>18.028415366130339</v>
      </c>
      <c r="CB22" s="31">
        <f t="shared" si="51"/>
        <v>22.54514951849977</v>
      </c>
      <c r="CC22" s="31">
        <f t="shared" si="52"/>
        <v>22.70823720223013</v>
      </c>
      <c r="CD22" s="31">
        <f t="shared" si="53"/>
        <v>22.496912316269661</v>
      </c>
      <c r="CE22" s="67">
        <f t="shared" si="29"/>
        <v>22.660000000000021</v>
      </c>
      <c r="CF22" s="17">
        <f>$CE22*(1+$CA22/databig!$AE16)</f>
        <v>22.701411443709755</v>
      </c>
      <c r="CG22" s="17">
        <f>$CE22*(1+$CA22/databig!$AE16-$BX22)</f>
        <v>22.74964864593986</v>
      </c>
      <c r="CH22" s="44">
        <f t="shared" si="30"/>
        <v>0</v>
      </c>
      <c r="CI22" s="17">
        <f t="shared" si="31"/>
        <v>22.54514951849977</v>
      </c>
      <c r="CJ22" s="19"/>
      <c r="CK22" s="17">
        <f>databig!AW16</f>
        <v>20036</v>
      </c>
      <c r="CL22" s="19">
        <f t="shared" si="32"/>
        <v>3.3345901688051388E-3</v>
      </c>
      <c r="CM22" s="19">
        <f t="shared" si="33"/>
        <v>4.5071343954800286E-4</v>
      </c>
      <c r="CN22" s="19">
        <f t="shared" si="54"/>
        <v>0.13516306854269411</v>
      </c>
      <c r="CO22" s="19">
        <f t="shared" si="34"/>
        <v>1.3516306854269407E-2</v>
      </c>
      <c r="CP22" s="19">
        <f t="shared" si="35"/>
        <v>2.209642930736333</v>
      </c>
      <c r="CQ22" s="19">
        <f t="shared" si="55"/>
        <v>1.9072321980522497</v>
      </c>
      <c r="CR22" s="19">
        <f t="shared" si="36"/>
        <v>1.6076714158919791</v>
      </c>
      <c r="CS22" s="19">
        <f t="shared" si="37"/>
        <v>1.7621573730154947</v>
      </c>
      <c r="CU22" s="19">
        <f>calculatorbig!E22</f>
        <v>0.2421451035939664</v>
      </c>
      <c r="CV22" s="19">
        <f>calculatorbig!Z22</f>
        <v>0.24412049038225697</v>
      </c>
      <c r="CW22" s="17">
        <f t="shared" si="56"/>
        <v>17231</v>
      </c>
      <c r="CX22" s="17">
        <f t="shared" si="57"/>
        <v>13058.597719972366</v>
      </c>
      <c r="CY22" s="17">
        <f t="shared" si="58"/>
        <v>13024.55983022333</v>
      </c>
      <c r="CZ22" s="24">
        <f t="shared" si="40"/>
        <v>0.76407698994564055</v>
      </c>
      <c r="DA22" s="24">
        <f t="shared" si="41"/>
        <v>0.75758287060717533</v>
      </c>
      <c r="DB22" s="19">
        <f t="shared" si="59"/>
        <v>0.23568347602310405</v>
      </c>
      <c r="DC22" s="19">
        <f t="shared" si="60"/>
        <v>0.24004285164441716</v>
      </c>
      <c r="DD22" s="17">
        <f t="shared" si="42"/>
        <v>17206.377478090402</v>
      </c>
      <c r="DE22" s="17">
        <f t="shared" si="61"/>
        <v>17206.377478090402</v>
      </c>
      <c r="DF22" s="17">
        <f t="shared" si="62"/>
        <v>0</v>
      </c>
      <c r="DG22" s="17">
        <f>MAX(growth!G16*growth!L16,0)</f>
        <v>10962.182644031845</v>
      </c>
      <c r="DH22" s="17">
        <f t="shared" si="63"/>
        <v>566.72189214820469</v>
      </c>
      <c r="DI22" s="17">
        <f t="shared" si="64"/>
        <v>17773.099370238608</v>
      </c>
      <c r="DJ22" s="17">
        <f t="shared" si="65"/>
        <v>4338.7777338752312</v>
      </c>
      <c r="DK22" s="20">
        <f t="shared" si="66"/>
        <v>3.1E-2</v>
      </c>
      <c r="DL22" s="50">
        <f t="shared" si="67"/>
        <v>166.37545384759596</v>
      </c>
      <c r="DM22" s="20">
        <f t="shared" si="68"/>
        <v>2.9000000000000001E-2</v>
      </c>
      <c r="DN22" s="20">
        <f t="shared" si="69"/>
        <v>-2.6065501425911754E-3</v>
      </c>
      <c r="DO22" s="20">
        <f>growth!L16</f>
        <v>0.63618957948069443</v>
      </c>
      <c r="DP22" s="20"/>
      <c r="DQ22" s="20"/>
      <c r="DR22" s="19">
        <f>datahist!B16</f>
        <v>0.16926613450050354</v>
      </c>
      <c r="DS22" s="19">
        <f>datahist!C16</f>
        <v>0.20375272631645203</v>
      </c>
      <c r="DT22" s="19">
        <f>datahist!D16</f>
        <v>0.23939268290996552</v>
      </c>
      <c r="DU22" s="19">
        <f>datahist!E16</f>
        <v>0.21687701344490051</v>
      </c>
      <c r="DV22" s="19">
        <f>datahist!F16</f>
        <v>0.25368291139602661</v>
      </c>
      <c r="DW22" s="19">
        <f>datahist!G16</f>
        <v>0.25995156168937683</v>
      </c>
      <c r="DX22" s="19">
        <f>datahist!H16</f>
        <v>0.23816290497779846</v>
      </c>
      <c r="DY22" s="19">
        <f>datahist!I16</f>
        <v>0.24229361116886139</v>
      </c>
      <c r="DZ22" s="19">
        <f t="shared" si="70"/>
        <v>0.24412049038225697</v>
      </c>
      <c r="EA22" s="19">
        <v>0.29284998480978691</v>
      </c>
      <c r="EB22" s="19">
        <v>0.29453999231351435</v>
      </c>
      <c r="EC22" s="19">
        <v>0.27235141678242675</v>
      </c>
      <c r="ED22" s="19">
        <v>0.26465245782422464</v>
      </c>
      <c r="EE22" s="19">
        <v>0.2447178202307288</v>
      </c>
      <c r="EF22" s="19">
        <v>0.29242728883400559</v>
      </c>
      <c r="EG22" s="19">
        <v>0.29440267814213322</v>
      </c>
      <c r="EH22" s="19">
        <v>0.24256779704991066</v>
      </c>
      <c r="EI22" s="19">
        <v>0.24425780455363807</v>
      </c>
      <c r="EJ22" s="19">
        <v>0.27235141678242675</v>
      </c>
      <c r="EK22" s="19">
        <v>0.26465245782422464</v>
      </c>
      <c r="EL22" s="19">
        <v>0.24471782741923007</v>
      </c>
      <c r="EM22" s="19">
        <v>0.24214510468300432</v>
      </c>
      <c r="EN22" s="19">
        <v>0.24412049038225697</v>
      </c>
      <c r="EO22" s="19">
        <f t="shared" si="71"/>
        <v>0.22980903417895127</v>
      </c>
      <c r="EP22" s="19">
        <f t="shared" si="72"/>
        <v>0.23498606295185143</v>
      </c>
      <c r="EQ22" s="19">
        <f t="shared" ref="EQ22:FD22" si="102">(EO19+EO20+EO21+EO22+EO23+EO24+EO25)/7</f>
        <v>0.23142120952025605</v>
      </c>
      <c r="ER22" s="19">
        <f t="shared" si="102"/>
        <v>0.23585818103294517</v>
      </c>
      <c r="ES22" s="19">
        <f t="shared" si="102"/>
        <v>0.23459483065941036</v>
      </c>
      <c r="ET22" s="19">
        <f t="shared" si="102"/>
        <v>0.23879401400019243</v>
      </c>
      <c r="EU22" s="19">
        <f t="shared" si="102"/>
        <v>0.23609183833488473</v>
      </c>
      <c r="EV22" s="19">
        <f t="shared" si="102"/>
        <v>0.24035323385750543</v>
      </c>
      <c r="EW22" s="19">
        <f t="shared" si="102"/>
        <v>0.23662016925549573</v>
      </c>
      <c r="EX22" s="19">
        <f t="shared" si="102"/>
        <v>0.24092412416262204</v>
      </c>
      <c r="EY22" s="19">
        <f t="shared" si="102"/>
        <v>0.23655051804716035</v>
      </c>
      <c r="EZ22" s="19">
        <f t="shared" si="102"/>
        <v>0.24087523405734196</v>
      </c>
      <c r="FA22" s="19">
        <f t="shared" si="102"/>
        <v>0.23618691826750005</v>
      </c>
      <c r="FB22" s="19">
        <f t="shared" si="102"/>
        <v>0.24052909311030124</v>
      </c>
      <c r="FC22" s="19">
        <f t="shared" si="102"/>
        <v>0.23568347602310405</v>
      </c>
      <c r="FD22" s="19">
        <f t="shared" si="102"/>
        <v>0.24004285164441716</v>
      </c>
      <c r="FG22" s="61">
        <f t="shared" si="90"/>
        <v>-1.5799999999999996</v>
      </c>
      <c r="FH22" s="24">
        <f>databig!$A16/100</f>
        <v>0.14000000000000001</v>
      </c>
      <c r="FI22" s="19">
        <f t="shared" si="74"/>
        <v>1.5135917551666558E-2</v>
      </c>
      <c r="FJ22" s="19">
        <f t="shared" si="75"/>
        <v>3.7061306958570406E-2</v>
      </c>
      <c r="FK22" s="19">
        <f t="shared" si="76"/>
        <v>6.7402128554113136E-2</v>
      </c>
      <c r="FL22" s="19">
        <f t="shared" si="77"/>
        <v>0.10751427225965217</v>
      </c>
      <c r="FM22" s="19">
        <f t="shared" si="78"/>
        <v>0.15954890359865664</v>
      </c>
      <c r="FN22" s="19">
        <f t="shared" si="79"/>
        <v>0.22523599767770291</v>
      </c>
      <c r="FO22" s="19">
        <f t="shared" si="80"/>
        <v>0.30755939498038276</v>
      </c>
      <c r="FP22" s="19">
        <f t="shared" si="81"/>
        <v>0.41230005279662901</v>
      </c>
      <c r="FQ22" s="19">
        <f t="shared" si="82"/>
        <v>0.55701720632297191</v>
      </c>
      <c r="FR22" s="19">
        <f t="shared" si="83"/>
        <v>0.79346877733981869</v>
      </c>
      <c r="FS22" s="19">
        <f t="shared" si="84"/>
        <v>0.89840562972319038</v>
      </c>
      <c r="FT22" s="19">
        <f t="shared" si="85"/>
        <v>0.94667000240607191</v>
      </c>
      <c r="FU22" s="19">
        <f t="shared" si="86"/>
        <v>0.98693915484448769</v>
      </c>
      <c r="FW22" s="19">
        <f t="shared" si="87"/>
        <v>0.17766977349355018</v>
      </c>
      <c r="FX22" s="19">
        <f t="shared" si="88"/>
        <v>0.13664297079642335</v>
      </c>
    </row>
    <row r="23" spans="1:180">
      <c r="A23" s="17"/>
      <c r="B23" s="17">
        <f>databig!B17</f>
        <v>2167147</v>
      </c>
      <c r="C23" s="17">
        <f>databig!O17</f>
        <v>17870</v>
      </c>
      <c r="D23" s="17">
        <f>databig!F17</f>
        <v>4326</v>
      </c>
      <c r="E23" s="18">
        <f>databig!G17+L23</f>
        <v>0.24192261239241017</v>
      </c>
      <c r="F23" s="19">
        <f>databig!H17</f>
        <v>0.10123653709888458</v>
      </c>
      <c r="G23" s="19">
        <f>databig!K17</f>
        <v>9.9443532526493073E-3</v>
      </c>
      <c r="H23" s="19">
        <f>databig!L17</f>
        <v>1.4069046592339873E-3</v>
      </c>
      <c r="I23" s="19">
        <f>databig!I17</f>
        <v>1.5521502122282982E-2</v>
      </c>
      <c r="J23" s="19">
        <f>databig!M17</f>
        <v>0</v>
      </c>
      <c r="K23" s="19">
        <f>databig!J17</f>
        <v>0.11381331086158752</v>
      </c>
      <c r="L23" s="63">
        <f>databig!N17*IF(interface!$C$16="yes",1,0)</f>
        <v>0</v>
      </c>
      <c r="M23" s="19">
        <v>0</v>
      </c>
      <c r="N23" s="19">
        <v>0</v>
      </c>
      <c r="O23" s="19">
        <v>0</v>
      </c>
      <c r="P23" s="19">
        <f t="shared" si="44"/>
        <v>2.5108368715039683E-2</v>
      </c>
      <c r="Q23" s="20">
        <f t="shared" si="18"/>
        <v>0</v>
      </c>
      <c r="R23" s="20">
        <f t="shared" si="19"/>
        <v>0</v>
      </c>
      <c r="S23" s="20">
        <f t="shared" si="20"/>
        <v>0</v>
      </c>
      <c r="T23" s="20">
        <f t="shared" si="21"/>
        <v>0</v>
      </c>
      <c r="U23" s="20">
        <f t="shared" si="22"/>
        <v>0</v>
      </c>
      <c r="V23" s="20">
        <f t="shared" si="23"/>
        <v>2.1619865176302098E-3</v>
      </c>
      <c r="W23" s="20">
        <f t="shared" si="45"/>
        <v>1.1326244566860622E-2</v>
      </c>
      <c r="X23" s="20">
        <f t="shared" si="24"/>
        <v>0.10123653709888458</v>
      </c>
      <c r="Y23" s="20">
        <f>K23+$C$148*0.55*databig!N17</f>
        <v>0.11381331086158752</v>
      </c>
      <c r="Z23" s="21">
        <f t="shared" si="46"/>
        <v>0.24405958116724591</v>
      </c>
      <c r="AA23" s="19">
        <f t="shared" si="47"/>
        <v>0.98975542224273183</v>
      </c>
      <c r="AB23" s="19">
        <f>databig!Q17/databig!$AE17</f>
        <v>-6.4605445316105216E-4</v>
      </c>
      <c r="AC23" s="19">
        <f>databig!R17/databig!$AE17</f>
        <v>1.0890632210429164E-2</v>
      </c>
      <c r="AD23" s="19">
        <f t="shared" si="48"/>
        <v>1.2256855064353664</v>
      </c>
      <c r="AE23" s="17">
        <f>databig!S17</f>
        <v>21903</v>
      </c>
      <c r="AF23" s="17">
        <f>databig!T17</f>
        <v>30201</v>
      </c>
      <c r="AG23" s="17">
        <f>databig!U17</f>
        <v>0</v>
      </c>
      <c r="AH23" s="17">
        <f>databig!V17</f>
        <v>0</v>
      </c>
      <c r="AI23" s="17">
        <f>databig!W17</f>
        <v>0</v>
      </c>
      <c r="AJ23" s="17">
        <f>databig!X17</f>
        <v>0</v>
      </c>
      <c r="AK23" s="17">
        <f>databig!Y17</f>
        <v>0</v>
      </c>
      <c r="AL23" s="17">
        <f>databig!Z17</f>
        <v>0</v>
      </c>
      <c r="AM23" s="17">
        <f>databig!AA17</f>
        <v>0</v>
      </c>
      <c r="AN23" s="17">
        <f>databig!AB17</f>
        <v>0</v>
      </c>
      <c r="AO23" s="17">
        <f>databig!AC17</f>
        <v>0</v>
      </c>
      <c r="AP23" s="17">
        <f>databig!AD17</f>
        <v>0</v>
      </c>
      <c r="AQ23" s="17">
        <v>0</v>
      </c>
      <c r="AR23" s="17">
        <v>0</v>
      </c>
      <c r="AS23" s="17">
        <v>0</v>
      </c>
      <c r="AT23" s="17">
        <v>83.996739685134997</v>
      </c>
      <c r="AU23" s="17">
        <v>194.13641316198064</v>
      </c>
      <c r="AV23" s="19">
        <v>1.7469684993506557E-2</v>
      </c>
      <c r="AW23" s="17">
        <f>databig!AT17</f>
        <v>13871</v>
      </c>
      <c r="AY23" s="19">
        <f>-databig!BA17/databig!E17</f>
        <v>-6.1033790275485368E-2</v>
      </c>
      <c r="AZ23" s="19">
        <f>-(1.1*databig!BB17-databig!AY17+0.45*databig!AX17)/databig!E17</f>
        <v>-4.1982697733553231E-2</v>
      </c>
      <c r="BA23" s="19"/>
      <c r="BB23" s="66">
        <f t="shared" si="27"/>
        <v>16.148764854534214</v>
      </c>
      <c r="BC23" s="67">
        <f>databig!Q17</f>
        <v>-7</v>
      </c>
      <c r="BD23" s="67">
        <f>databig!R17</f>
        <v>118</v>
      </c>
      <c r="BE23" s="67">
        <f>databig!AF17</f>
        <v>2433</v>
      </c>
      <c r="BF23" s="67">
        <f>databig!AG17</f>
        <v>46</v>
      </c>
      <c r="BG23" s="17">
        <f>databig!AH17</f>
        <v>39</v>
      </c>
      <c r="BH23" s="17">
        <f>databig!AI17</f>
        <v>29</v>
      </c>
      <c r="BI23" s="17">
        <f>databig!AJ17</f>
        <v>23</v>
      </c>
      <c r="BJ23" s="17">
        <f>databig!AK17</f>
        <v>9</v>
      </c>
      <c r="BK23" s="17">
        <f>databig!AL17</f>
        <v>0</v>
      </c>
      <c r="BL23" s="17">
        <f>databig!AM17</f>
        <v>0</v>
      </c>
      <c r="BM23" s="17">
        <f>databig!AN17</f>
        <v>0</v>
      </c>
      <c r="BN23" s="17">
        <f>databig!AO17</f>
        <v>0</v>
      </c>
      <c r="BO23" s="17">
        <f>databig!AP17</f>
        <v>0</v>
      </c>
      <c r="BP23" s="17">
        <f>databig!AQ17</f>
        <v>0</v>
      </c>
      <c r="BQ23" s="17"/>
      <c r="BR23" s="17"/>
      <c r="BS23" s="24">
        <f>databig!AU17</f>
        <v>4.8000000417232513E-2</v>
      </c>
      <c r="BT23" s="24">
        <f>databig!AV17</f>
        <v>0</v>
      </c>
      <c r="BU23" s="44">
        <f t="shared" si="49"/>
        <v>0</v>
      </c>
      <c r="BV23" s="44">
        <f t="shared" si="50"/>
        <v>0</v>
      </c>
      <c r="BW23" s="44">
        <f>databig!R17*((databig!$AU17-$R$142)/(1-$Q$142)-MIN(0.2,databig!$AU17))+BB23*(databig!$AU17-$R$142)/(1-$Q$142)</f>
        <v>-31.352438595316691</v>
      </c>
      <c r="BX23" s="19">
        <f>(databig!$Q17)/databig!$AE17</f>
        <v>-6.4605445316105216E-4</v>
      </c>
      <c r="BY23" s="19">
        <f>(databig!$R17)/databig!$AE17</f>
        <v>1.0890632210429164E-2</v>
      </c>
      <c r="BZ23" s="19">
        <f>(databig!$Q17+databig!$R17)/databig!$AE17</f>
        <v>1.0244577757268112E-2</v>
      </c>
      <c r="CA23" s="67">
        <f>databig!R17*$Q$142/(1-$Q$142)+BB23/(1-$Q$142)</f>
        <v>34.579638634548481</v>
      </c>
      <c r="CB23" s="31">
        <f t="shared" si="51"/>
        <v>24.694397784956184</v>
      </c>
      <c r="CC23" s="31">
        <f t="shared" si="52"/>
        <v>24.966119058606388</v>
      </c>
      <c r="CD23" s="31">
        <f t="shared" si="53"/>
        <v>24.678278726349813</v>
      </c>
      <c r="CE23" s="67">
        <f t="shared" si="29"/>
        <v>24.950000000000021</v>
      </c>
      <c r="CF23" s="17">
        <f>$CE23*(1+$CA23/databig!$AE17)</f>
        <v>25.029627317391068</v>
      </c>
      <c r="CG23" s="17">
        <f>$CE23*(1+$CA23/databig!$AE17-$BX23)</f>
        <v>25.045746375997435</v>
      </c>
      <c r="CH23" s="44">
        <f t="shared" si="30"/>
        <v>0</v>
      </c>
      <c r="CI23" s="17">
        <f t="shared" si="31"/>
        <v>24.694397784956184</v>
      </c>
      <c r="CJ23" s="19"/>
      <c r="CK23" s="17">
        <f>databig!AW17</f>
        <v>20634</v>
      </c>
      <c r="CL23" s="19">
        <f t="shared" si="32"/>
        <v>3.4342531375787396E-3</v>
      </c>
      <c r="CM23" s="19">
        <f t="shared" si="33"/>
        <v>5.4752220022715229E-4</v>
      </c>
      <c r="CN23" s="19">
        <f t="shared" si="54"/>
        <v>0.1594297736052076</v>
      </c>
      <c r="CO23" s="19">
        <f t="shared" si="34"/>
        <v>1.5942977360520756E-2</v>
      </c>
      <c r="CP23" s="19">
        <f t="shared" si="35"/>
        <v>2.1651475575062249</v>
      </c>
      <c r="CQ23" s="19">
        <f t="shared" si="55"/>
        <v>1.8738606681296686</v>
      </c>
      <c r="CR23" s="19">
        <f t="shared" si="36"/>
        <v>1.5964511103704453</v>
      </c>
      <c r="CS23" s="19">
        <f t="shared" si="37"/>
        <v>1.7455543627340344</v>
      </c>
      <c r="CU23" s="19">
        <f>calculatorbig!E23</f>
        <v>0.24192261239241017</v>
      </c>
      <c r="CV23" s="19">
        <f>calculatorbig!Z23</f>
        <v>0.24405958116724591</v>
      </c>
      <c r="CW23" s="17">
        <f t="shared" si="56"/>
        <v>17870</v>
      </c>
      <c r="CX23" s="17">
        <f t="shared" si="57"/>
        <v>13546.84291654763</v>
      </c>
      <c r="CY23" s="17">
        <f t="shared" si="58"/>
        <v>13508.655284541315</v>
      </c>
      <c r="CZ23" s="24">
        <f t="shared" si="40"/>
        <v>0.75362487230263553</v>
      </c>
      <c r="DA23" s="24">
        <f t="shared" si="41"/>
        <v>0.74988991545132211</v>
      </c>
      <c r="DB23" s="19">
        <f t="shared" si="59"/>
        <v>0.2378806622416838</v>
      </c>
      <c r="DC23" s="19">
        <f t="shared" si="60"/>
        <v>0.24257952152979034</v>
      </c>
      <c r="DD23" s="17">
        <f t="shared" si="42"/>
        <v>17842.391640742841</v>
      </c>
      <c r="DE23" s="17">
        <f t="shared" si="61"/>
        <v>17842.391640742841</v>
      </c>
      <c r="DF23" s="17">
        <f t="shared" si="62"/>
        <v>0</v>
      </c>
      <c r="DG23" s="17">
        <f>MAX(growth!G17*growth!L17,0)</f>
        <v>11366.306366752209</v>
      </c>
      <c r="DH23" s="17">
        <f t="shared" si="63"/>
        <v>587.61424253489974</v>
      </c>
      <c r="DI23" s="17">
        <f t="shared" si="64"/>
        <v>18430.005883277739</v>
      </c>
      <c r="DJ23" s="17">
        <f t="shared" si="65"/>
        <v>4498.0195167826432</v>
      </c>
      <c r="DK23" s="20">
        <f t="shared" si="66"/>
        <v>3.1E-2</v>
      </c>
      <c r="DL23" s="50">
        <f t="shared" si="67"/>
        <v>174.86243333027323</v>
      </c>
      <c r="DM23" s="20">
        <f t="shared" si="68"/>
        <v>2.8000000000000001E-2</v>
      </c>
      <c r="DN23" s="20">
        <f t="shared" si="69"/>
        <v>-2.8189322221835191E-3</v>
      </c>
      <c r="DO23" s="20">
        <f>growth!L17</f>
        <v>0.6360551967964303</v>
      </c>
      <c r="DP23" s="20"/>
      <c r="DQ23" s="20"/>
      <c r="DR23" s="19">
        <f>datahist!B17</f>
        <v>0.17021407186985016</v>
      </c>
      <c r="DS23" s="19">
        <f>datahist!C17</f>
        <v>0.20504511892795563</v>
      </c>
      <c r="DT23" s="19">
        <f>datahist!D17</f>
        <v>0.23901069164276123</v>
      </c>
      <c r="DU23" s="19">
        <f>datahist!E17</f>
        <v>0.22057384252548218</v>
      </c>
      <c r="DV23" s="19">
        <f>datahist!F17</f>
        <v>0.25455072522163391</v>
      </c>
      <c r="DW23" s="19">
        <f>datahist!G17</f>
        <v>0.26173794269561768</v>
      </c>
      <c r="DX23" s="19">
        <f>datahist!H17</f>
        <v>0.23796889185905457</v>
      </c>
      <c r="DY23" s="19">
        <f>datahist!I17</f>
        <v>0.24206310510635376</v>
      </c>
      <c r="DZ23" s="19">
        <f t="shared" si="70"/>
        <v>0.24405958116724591</v>
      </c>
      <c r="EA23" s="19">
        <v>0.29707977671969144</v>
      </c>
      <c r="EB23" s="19">
        <v>0.2988970648206864</v>
      </c>
      <c r="EC23" s="19">
        <v>0.27474247614881581</v>
      </c>
      <c r="ED23" s="19">
        <v>0.26477356672325947</v>
      </c>
      <c r="EE23" s="19">
        <v>0.24419009446330989</v>
      </c>
      <c r="EF23" s="19">
        <v>0.29663605382665992</v>
      </c>
      <c r="EG23" s="19">
        <v>0.2987730240888844</v>
      </c>
      <c r="EH23" s="19">
        <v>0.24236633379805292</v>
      </c>
      <c r="EI23" s="19">
        <v>0.24418362189904791</v>
      </c>
      <c r="EJ23" s="19">
        <v>0.27474247614881581</v>
      </c>
      <c r="EK23" s="19">
        <v>0.26477356672325947</v>
      </c>
      <c r="EL23" s="19">
        <v>0.2441900950643428</v>
      </c>
      <c r="EM23" s="19">
        <v>0.24192260799463838</v>
      </c>
      <c r="EN23" s="19">
        <v>0.24405958116724591</v>
      </c>
      <c r="EO23" s="19">
        <f t="shared" si="71"/>
        <v>0.24114906887586196</v>
      </c>
      <c r="EP23" s="19">
        <f t="shared" si="72"/>
        <v>0.24626360697075134</v>
      </c>
      <c r="EQ23" s="19">
        <f t="shared" ref="EQ23:FD23" si="103">(EO20+EO21+EO22+EO23+EO24+EO25+EO26)/7</f>
        <v>0.23395595341709474</v>
      </c>
      <c r="ER23" s="19">
        <f t="shared" si="103"/>
        <v>0.23809918653972623</v>
      </c>
      <c r="ES23" s="19">
        <f t="shared" si="103"/>
        <v>0.24105686415911051</v>
      </c>
      <c r="ET23" s="19">
        <f t="shared" si="103"/>
        <v>0.24565749457290792</v>
      </c>
      <c r="EU23" s="19">
        <f t="shared" si="103"/>
        <v>0.24097952999244557</v>
      </c>
      <c r="EV23" s="19">
        <f t="shared" si="103"/>
        <v>0.24560577539123796</v>
      </c>
      <c r="EW23" s="19">
        <f t="shared" si="103"/>
        <v>0.24060183643702218</v>
      </c>
      <c r="EX23" s="19">
        <f t="shared" si="103"/>
        <v>0.24525569135732414</v>
      </c>
      <c r="EY23" s="19">
        <f t="shared" si="103"/>
        <v>0.2397821596469541</v>
      </c>
      <c r="EZ23" s="19">
        <f t="shared" si="103"/>
        <v>0.24444975553991541</v>
      </c>
      <c r="FA23" s="19">
        <f t="shared" si="103"/>
        <v>0.23883717124421147</v>
      </c>
      <c r="FB23" s="19">
        <f t="shared" si="103"/>
        <v>0.24351912214168306</v>
      </c>
      <c r="FC23" s="19">
        <f t="shared" si="103"/>
        <v>0.2378806622416838</v>
      </c>
      <c r="FD23" s="19">
        <f t="shared" si="103"/>
        <v>0.24257952152979034</v>
      </c>
      <c r="FG23" s="61">
        <f t="shared" si="90"/>
        <v>-1.5499999999999996</v>
      </c>
      <c r="FH23" s="24">
        <f>databig!$A17/100</f>
        <v>0.15</v>
      </c>
      <c r="FI23" s="19">
        <f t="shared" si="74"/>
        <v>1.5135917551666558E-2</v>
      </c>
      <c r="FJ23" s="19">
        <f t="shared" si="75"/>
        <v>3.7061306958570406E-2</v>
      </c>
      <c r="FK23" s="19">
        <f t="shared" si="76"/>
        <v>6.7402128554113136E-2</v>
      </c>
      <c r="FL23" s="19">
        <f t="shared" si="77"/>
        <v>0.10751427225965217</v>
      </c>
      <c r="FM23" s="19">
        <f t="shared" si="78"/>
        <v>0.15954890359865664</v>
      </c>
      <c r="FN23" s="19">
        <f t="shared" si="79"/>
        <v>0.22523599767770291</v>
      </c>
      <c r="FO23" s="19">
        <f t="shared" si="80"/>
        <v>0.30755939498038276</v>
      </c>
      <c r="FP23" s="19">
        <f t="shared" si="81"/>
        <v>0.41230005279662901</v>
      </c>
      <c r="FQ23" s="19">
        <f t="shared" si="82"/>
        <v>0.55701720632297191</v>
      </c>
      <c r="FR23" s="19">
        <f t="shared" si="83"/>
        <v>0.79346877733981869</v>
      </c>
      <c r="FS23" s="19">
        <f t="shared" si="84"/>
        <v>0.89840562972319038</v>
      </c>
      <c r="FT23" s="19">
        <f t="shared" si="85"/>
        <v>0.94667000240607191</v>
      </c>
      <c r="FU23" s="19">
        <f t="shared" si="86"/>
        <v>0.98693915484448769</v>
      </c>
      <c r="FW23" s="19">
        <f t="shared" si="87"/>
        <v>0.18088881771915302</v>
      </c>
      <c r="FX23" s="19">
        <f t="shared" si="88"/>
        <v>0.14116713389000932</v>
      </c>
    </row>
    <row r="24" spans="1:180">
      <c r="A24" s="17"/>
      <c r="B24" s="17">
        <f>databig!B18</f>
        <v>2167200</v>
      </c>
      <c r="C24" s="17">
        <f>databig!O18</f>
        <v>18522</v>
      </c>
      <c r="D24" s="17">
        <f>databig!F18</f>
        <v>4473</v>
      </c>
      <c r="E24" s="18">
        <f>databig!G18+L24</f>
        <v>0.24207934708514472</v>
      </c>
      <c r="F24" s="19">
        <f>databig!H18</f>
        <v>9.9648751318454742E-2</v>
      </c>
      <c r="G24" s="19">
        <f>databig!K18</f>
        <v>1.0665521956980228E-2</v>
      </c>
      <c r="H24" s="19">
        <f>databig!L18</f>
        <v>1.5325535787269473E-3</v>
      </c>
      <c r="I24" s="19">
        <f>databig!I18</f>
        <v>1.5163914300501347E-2</v>
      </c>
      <c r="J24" s="19">
        <f>databig!M18</f>
        <v>0</v>
      </c>
      <c r="K24" s="19">
        <f>databig!J18</f>
        <v>0.11506860703229904</v>
      </c>
      <c r="L24" s="63">
        <f>databig!N18*IF(interface!$C$16="yes",1,0)</f>
        <v>0</v>
      </c>
      <c r="M24" s="19">
        <v>0</v>
      </c>
      <c r="N24" s="19">
        <v>0</v>
      </c>
      <c r="O24" s="19">
        <v>0</v>
      </c>
      <c r="P24" s="19">
        <f t="shared" si="44"/>
        <v>2.733809025239449E-2</v>
      </c>
      <c r="Q24" s="20">
        <f t="shared" si="18"/>
        <v>0</v>
      </c>
      <c r="R24" s="20">
        <f t="shared" si="19"/>
        <v>0</v>
      </c>
      <c r="S24" s="20">
        <f t="shared" si="20"/>
        <v>0</v>
      </c>
      <c r="T24" s="20">
        <f t="shared" si="21"/>
        <v>0</v>
      </c>
      <c r="U24" s="20">
        <f t="shared" si="22"/>
        <v>0</v>
      </c>
      <c r="V24" s="20">
        <f t="shared" si="23"/>
        <v>2.3550708663923271E-3</v>
      </c>
      <c r="W24" s="20">
        <f t="shared" si="45"/>
        <v>1.2036223731268515E-2</v>
      </c>
      <c r="X24" s="20">
        <f t="shared" si="24"/>
        <v>9.9648751318454742E-2</v>
      </c>
      <c r="Y24" s="20">
        <f>K24+$C$148*0.55*databig!N18</f>
        <v>0.11506860703229904</v>
      </c>
      <c r="Z24" s="21">
        <f t="shared" si="46"/>
        <v>0.24427256724891597</v>
      </c>
      <c r="AA24" s="19">
        <f t="shared" si="47"/>
        <v>0.9901769993513112</v>
      </c>
      <c r="AB24" s="19">
        <f>databig!Q18/databig!$AE18</f>
        <v>-1.2047076267259753E-3</v>
      </c>
      <c r="AC24" s="19">
        <f>databig!R18/databig!$AE18</f>
        <v>1.1027708275414697E-2</v>
      </c>
      <c r="AD24" s="19">
        <f t="shared" si="48"/>
        <v>1.0026455026455026</v>
      </c>
      <c r="AE24" s="17">
        <f>databig!S18</f>
        <v>18571</v>
      </c>
      <c r="AF24" s="17">
        <f>databig!T18</f>
        <v>26483</v>
      </c>
      <c r="AG24" s="17">
        <f>databig!U18</f>
        <v>0</v>
      </c>
      <c r="AH24" s="17">
        <f>databig!V18</f>
        <v>0</v>
      </c>
      <c r="AI24" s="17">
        <f>databig!W18</f>
        <v>0</v>
      </c>
      <c r="AJ24" s="17">
        <f>databig!X18</f>
        <v>0</v>
      </c>
      <c r="AK24" s="17">
        <f>databig!Y18</f>
        <v>0</v>
      </c>
      <c r="AL24" s="17">
        <f>databig!Z18</f>
        <v>0</v>
      </c>
      <c r="AM24" s="17">
        <f>databig!AA18</f>
        <v>0</v>
      </c>
      <c r="AN24" s="17">
        <f>databig!AB18</f>
        <v>0</v>
      </c>
      <c r="AO24" s="17">
        <f>databig!AC18</f>
        <v>0</v>
      </c>
      <c r="AP24" s="17">
        <f>databig!AD18</f>
        <v>0</v>
      </c>
      <c r="AQ24" s="17">
        <v>0</v>
      </c>
      <c r="AR24" s="17">
        <v>0</v>
      </c>
      <c r="AS24" s="17">
        <v>0</v>
      </c>
      <c r="AT24" s="17">
        <v>83.996739685134997</v>
      </c>
      <c r="AU24" s="17">
        <v>194.13641316198064</v>
      </c>
      <c r="AV24" s="19">
        <v>1.7469684993506557E-2</v>
      </c>
      <c r="AW24" s="17">
        <f>databig!AT18</f>
        <v>15244</v>
      </c>
      <c r="AY24" s="19">
        <f>-databig!BA18/databig!E18</f>
        <v>-5.7697173008120342E-2</v>
      </c>
      <c r="AZ24" s="19">
        <f>-(1.1*databig!BB18-databig!AY18+0.45*databig!AX18)/databig!E18</f>
        <v>-3.6032204976494189E-2</v>
      </c>
      <c r="BA24" s="19"/>
      <c r="BB24" s="66">
        <f t="shared" si="27"/>
        <v>15.421343014239879</v>
      </c>
      <c r="BC24" s="67">
        <f>databig!Q18</f>
        <v>-13</v>
      </c>
      <c r="BD24" s="67">
        <f>databig!R18</f>
        <v>119</v>
      </c>
      <c r="BE24" s="67">
        <f>databig!AF18</f>
        <v>2551</v>
      </c>
      <c r="BF24" s="67">
        <f>databig!AG18</f>
        <v>6</v>
      </c>
      <c r="BG24" s="17">
        <f>databig!AH18</f>
        <v>4</v>
      </c>
      <c r="BH24" s="17">
        <f>databig!AI18</f>
        <v>1</v>
      </c>
      <c r="BI24" s="17">
        <f>databig!AJ18</f>
        <v>0</v>
      </c>
      <c r="BJ24" s="17">
        <f>databig!AK18</f>
        <v>0</v>
      </c>
      <c r="BK24" s="17">
        <f>databig!AL18</f>
        <v>0</v>
      </c>
      <c r="BL24" s="17">
        <f>databig!AM18</f>
        <v>0</v>
      </c>
      <c r="BM24" s="17">
        <f>databig!AN18</f>
        <v>0</v>
      </c>
      <c r="BN24" s="17">
        <f>databig!AO18</f>
        <v>0</v>
      </c>
      <c r="BO24" s="17">
        <f>databig!AP18</f>
        <v>0</v>
      </c>
      <c r="BP24" s="17">
        <f>databig!AQ18</f>
        <v>0</v>
      </c>
      <c r="BQ24" s="17"/>
      <c r="BR24" s="17"/>
      <c r="BS24" s="24">
        <f>databig!AU18</f>
        <v>4.8000000417232513E-2</v>
      </c>
      <c r="BT24" s="24">
        <f>databig!AV18</f>
        <v>0</v>
      </c>
      <c r="BU24" s="44">
        <f t="shared" si="49"/>
        <v>0</v>
      </c>
      <c r="BV24" s="44">
        <f t="shared" si="50"/>
        <v>0</v>
      </c>
      <c r="BW24" s="44">
        <f>databig!R18*((databig!$AU18-$R$142)/(1-$Q$142)-MIN(0.2,databig!$AU18))+BB24*(databig!$AU18-$R$142)/(1-$Q$142)</f>
        <v>-31.452635179967825</v>
      </c>
      <c r="BX24" s="19">
        <f>(databig!$Q18)/databig!$AE18</f>
        <v>-1.2047076267259753E-3</v>
      </c>
      <c r="BY24" s="19">
        <f>(databig!$R18)/databig!$AE18</f>
        <v>1.1027708275414697E-2</v>
      </c>
      <c r="BZ24" s="19">
        <f>(databig!$Q18+databig!$R18)/databig!$AE18</f>
        <v>9.8230006486887227E-3</v>
      </c>
      <c r="CA24" s="67">
        <f>databig!R18*$Q$142/(1-$Q$142)+BB24/(1-$Q$142)</f>
        <v>33.889666663152838</v>
      </c>
      <c r="CB24" s="31">
        <f t="shared" si="51"/>
        <v>25.388138263367644</v>
      </c>
      <c r="CC24" s="31">
        <f t="shared" si="52"/>
        <v>25.670888703549274</v>
      </c>
      <c r="CD24" s="31">
        <f t="shared" si="53"/>
        <v>25.357249559818388</v>
      </c>
      <c r="CE24" s="67">
        <f t="shared" si="29"/>
        <v>25.640000000000022</v>
      </c>
      <c r="CF24" s="17">
        <f>$CE24*(1+$CA24/databig!$AE18)</f>
        <v>25.720523682072422</v>
      </c>
      <c r="CG24" s="17">
        <f>$CE24*(1+$CA24/databig!$AE18-$BX24)</f>
        <v>25.751412385621673</v>
      </c>
      <c r="CH24" s="44">
        <f t="shared" si="30"/>
        <v>0</v>
      </c>
      <c r="CI24" s="17">
        <f t="shared" si="31"/>
        <v>25.388138263367644</v>
      </c>
      <c r="CJ24" s="19"/>
      <c r="CK24" s="17">
        <f>databig!AW18</f>
        <v>20555</v>
      </c>
      <c r="CL24" s="19">
        <f t="shared" si="32"/>
        <v>3.4211883118376572E-3</v>
      </c>
      <c r="CM24" s="19">
        <f t="shared" si="33"/>
        <v>4.6424158567611449E-4</v>
      </c>
      <c r="CN24" s="19">
        <f t="shared" si="54"/>
        <v>0.13569600482668309</v>
      </c>
      <c r="CO24" s="19">
        <f t="shared" si="34"/>
        <v>1.3569600482668306E-2</v>
      </c>
      <c r="CP24" s="19">
        <f t="shared" si="35"/>
        <v>2.1311895557525413</v>
      </c>
      <c r="CQ24" s="19">
        <f t="shared" si="55"/>
        <v>1.8483921668144059</v>
      </c>
      <c r="CR24" s="19">
        <f t="shared" si="36"/>
        <v>1.5343567591387794</v>
      </c>
      <c r="CS24" s="19">
        <f t="shared" si="37"/>
        <v>1.6817068343548716</v>
      </c>
      <c r="CU24" s="19">
        <f>calculatorbig!E24</f>
        <v>0.24207934708514472</v>
      </c>
      <c r="CV24" s="19">
        <f>calculatorbig!Z24</f>
        <v>0.24427256724891597</v>
      </c>
      <c r="CW24" s="17">
        <f t="shared" si="56"/>
        <v>18522</v>
      </c>
      <c r="CX24" s="17">
        <f t="shared" si="57"/>
        <v>14038.206333288948</v>
      </c>
      <c r="CY24" s="17">
        <f t="shared" si="58"/>
        <v>13997.583509415577</v>
      </c>
      <c r="CZ24" s="24">
        <f t="shared" si="40"/>
        <v>0.74410676600164938</v>
      </c>
      <c r="DA24" s="24">
        <f t="shared" si="41"/>
        <v>0.73562768432586556</v>
      </c>
      <c r="DB24" s="19">
        <f t="shared" si="59"/>
        <v>0.23961230665459693</v>
      </c>
      <c r="DC24" s="19">
        <f t="shared" si="60"/>
        <v>0.24466011499520793</v>
      </c>
      <c r="DD24" s="17">
        <f t="shared" si="42"/>
        <v>18491.183759022188</v>
      </c>
      <c r="DE24" s="17">
        <f t="shared" si="61"/>
        <v>18491.183759022188</v>
      </c>
      <c r="DF24" s="17">
        <f t="shared" si="62"/>
        <v>0</v>
      </c>
      <c r="DG24" s="17">
        <f>MAX(growth!G18*growth!L18,0)</f>
        <v>11743.009024181505</v>
      </c>
      <c r="DH24" s="17">
        <f t="shared" si="63"/>
        <v>607.08898125509575</v>
      </c>
      <c r="DI24" s="17">
        <f t="shared" si="64"/>
        <v>19098.272740277283</v>
      </c>
      <c r="DJ24" s="17">
        <f t="shared" si="65"/>
        <v>4665.1841122875212</v>
      </c>
      <c r="DK24" s="20">
        <f t="shared" si="66"/>
        <v>3.1E-2</v>
      </c>
      <c r="DL24" s="50">
        <f t="shared" si="67"/>
        <v>181.39044557647048</v>
      </c>
      <c r="DM24" s="20">
        <f t="shared" si="68"/>
        <v>2.8000000000000001E-2</v>
      </c>
      <c r="DN24" s="20">
        <f t="shared" si="69"/>
        <v>-2.893733209850436E-3</v>
      </c>
      <c r="DO24" s="20">
        <f>growth!L18</f>
        <v>0.63400329468640026</v>
      </c>
      <c r="DP24" s="20"/>
      <c r="DQ24" s="20"/>
      <c r="DR24" s="19">
        <f>datahist!B18</f>
        <v>0.17112554609775543</v>
      </c>
      <c r="DS24" s="19">
        <f>datahist!C18</f>
        <v>0.20609140396118164</v>
      </c>
      <c r="DT24" s="19">
        <f>datahist!D18</f>
        <v>0.23912118375301361</v>
      </c>
      <c r="DU24" s="19">
        <f>datahist!E18</f>
        <v>0.22457043826580048</v>
      </c>
      <c r="DV24" s="19">
        <f>datahist!F18</f>
        <v>0.25674688816070557</v>
      </c>
      <c r="DW24" s="19">
        <f>datahist!G18</f>
        <v>0.2643372118473053</v>
      </c>
      <c r="DX24" s="19">
        <f>datahist!H18</f>
        <v>0.2381909191608429</v>
      </c>
      <c r="DY24" s="19">
        <f>datahist!I18</f>
        <v>0.24221162497997284</v>
      </c>
      <c r="DZ24" s="19">
        <f t="shared" si="70"/>
        <v>0.24427256724891597</v>
      </c>
      <c r="EA24" s="19">
        <v>0.30153566948075644</v>
      </c>
      <c r="EB24" s="19">
        <v>0.30313139430902225</v>
      </c>
      <c r="EC24" s="19">
        <v>0.27704123946157611</v>
      </c>
      <c r="ED24" s="19">
        <v>0.2657825410938261</v>
      </c>
      <c r="EE24" s="19">
        <v>0.24844253005143382</v>
      </c>
      <c r="EF24" s="19">
        <v>0.30108041770290583</v>
      </c>
      <c r="EG24" s="19">
        <v>0.30327364421544012</v>
      </c>
      <c r="EH24" s="19">
        <v>0.24253459251423232</v>
      </c>
      <c r="EI24" s="19">
        <v>0.24413031734249813</v>
      </c>
      <c r="EJ24" s="19">
        <v>0.27704123946157611</v>
      </c>
      <c r="EK24" s="19">
        <v>0.2657825410938261</v>
      </c>
      <c r="EL24" s="19">
        <v>0.24844253374636183</v>
      </c>
      <c r="EM24" s="19">
        <v>0.24207934818696231</v>
      </c>
      <c r="EN24" s="19">
        <v>0.24427256724891597</v>
      </c>
      <c r="EO24" s="19">
        <f t="shared" si="71"/>
        <v>0.25113418084785755</v>
      </c>
      <c r="EP24" s="19">
        <f t="shared" si="72"/>
        <v>0.25724120011140617</v>
      </c>
      <c r="EQ24" s="19">
        <f t="shared" ref="EQ24:FD24" si="104">(EO21+EO22+EO23+EO24+EO25+EO26+EO27)/7</f>
        <v>0.24565269292684708</v>
      </c>
      <c r="ER24" s="19">
        <f t="shared" si="104"/>
        <v>0.25024143147410821</v>
      </c>
      <c r="ES24" s="19">
        <f t="shared" si="104"/>
        <v>0.24759862745865638</v>
      </c>
      <c r="ET24" s="19">
        <f t="shared" si="104"/>
        <v>0.25259578429389051</v>
      </c>
      <c r="EU24" s="19">
        <f t="shared" si="104"/>
        <v>0.24581742665485923</v>
      </c>
      <c r="EV24" s="19">
        <f t="shared" si="104"/>
        <v>0.25083131179570872</v>
      </c>
      <c r="EW24" s="19">
        <f t="shared" si="104"/>
        <v>0.24420640664753648</v>
      </c>
      <c r="EX24" s="19">
        <f t="shared" si="104"/>
        <v>0.24921645060365022</v>
      </c>
      <c r="EY24" s="19">
        <f t="shared" si="104"/>
        <v>0.24254678034374808</v>
      </c>
      <c r="EZ24" s="19">
        <f t="shared" si="104"/>
        <v>0.24756426531645995</v>
      </c>
      <c r="FA24" s="19">
        <f t="shared" si="104"/>
        <v>0.24100651733482817</v>
      </c>
      <c r="FB24" s="19">
        <f t="shared" si="104"/>
        <v>0.24603633080441098</v>
      </c>
      <c r="FC24" s="19">
        <f t="shared" si="104"/>
        <v>0.23961230665459693</v>
      </c>
      <c r="FD24" s="19">
        <f t="shared" si="104"/>
        <v>0.24466011499520793</v>
      </c>
      <c r="FG24" s="61">
        <f t="shared" si="90"/>
        <v>-1.5199999999999996</v>
      </c>
      <c r="FH24" s="24">
        <f>databig!$A18/100</f>
        <v>0.16</v>
      </c>
      <c r="FI24" s="19">
        <f t="shared" si="74"/>
        <v>1.5135917551666558E-2</v>
      </c>
      <c r="FJ24" s="19">
        <f t="shared" si="75"/>
        <v>3.7061306958570406E-2</v>
      </c>
      <c r="FK24" s="19">
        <f t="shared" si="76"/>
        <v>6.7402128554113136E-2</v>
      </c>
      <c r="FL24" s="19">
        <f t="shared" si="77"/>
        <v>0.10751427225965217</v>
      </c>
      <c r="FM24" s="19">
        <f t="shared" si="78"/>
        <v>0.15954890359865664</v>
      </c>
      <c r="FN24" s="19">
        <f t="shared" si="79"/>
        <v>0.22523599767770291</v>
      </c>
      <c r="FO24" s="19">
        <f t="shared" si="80"/>
        <v>0.30755939498038276</v>
      </c>
      <c r="FP24" s="19">
        <f t="shared" si="81"/>
        <v>0.41230005279662901</v>
      </c>
      <c r="FQ24" s="19">
        <f t="shared" si="82"/>
        <v>0.55701720632297191</v>
      </c>
      <c r="FR24" s="19">
        <f t="shared" si="83"/>
        <v>0.79346877733981869</v>
      </c>
      <c r="FS24" s="19">
        <f t="shared" si="84"/>
        <v>0.89840562972319038</v>
      </c>
      <c r="FT24" s="19">
        <f t="shared" si="85"/>
        <v>0.94667000240607191</v>
      </c>
      <c r="FU24" s="19">
        <f t="shared" si="86"/>
        <v>0.98693915484448769</v>
      </c>
      <c r="FW24" s="19">
        <f t="shared" si="87"/>
        <v>0.18438217517884198</v>
      </c>
      <c r="FX24" s="19">
        <f t="shared" si="88"/>
        <v>0.15040093935788362</v>
      </c>
    </row>
    <row r="25" spans="1:180">
      <c r="A25" s="17"/>
      <c r="B25" s="17">
        <f>databig!B19</f>
        <v>2166929</v>
      </c>
      <c r="C25" s="17">
        <f>databig!O19</f>
        <v>19171</v>
      </c>
      <c r="D25" s="17">
        <f>databig!F19</f>
        <v>4648</v>
      </c>
      <c r="E25" s="18">
        <f>databig!G19+L25</f>
        <v>0.24254699157978099</v>
      </c>
      <c r="F25" s="19">
        <f>databig!H19</f>
        <v>9.8806031048297882E-2</v>
      </c>
      <c r="G25" s="19">
        <f>databig!K19</f>
        <v>1.1437562294304371E-2</v>
      </c>
      <c r="H25" s="19">
        <f>databig!L19</f>
        <v>1.5156620647758245E-3</v>
      </c>
      <c r="I25" s="19">
        <f>databig!I19</f>
        <v>1.5410994179546833E-2</v>
      </c>
      <c r="J25" s="19">
        <f>databig!M19</f>
        <v>0</v>
      </c>
      <c r="K25" s="19">
        <f>databig!J19</f>
        <v>0.11537674069404602</v>
      </c>
      <c r="L25" s="63">
        <f>databig!N19*IF(interface!$C$16="yes",1,0)</f>
        <v>0</v>
      </c>
      <c r="M25" s="19">
        <v>0</v>
      </c>
      <c r="N25" s="19">
        <v>0</v>
      </c>
      <c r="O25" s="19">
        <v>0</v>
      </c>
      <c r="P25" s="19">
        <f t="shared" si="44"/>
        <v>2.9645651334959736E-2</v>
      </c>
      <c r="Q25" s="20">
        <f t="shared" si="18"/>
        <v>0</v>
      </c>
      <c r="R25" s="20">
        <f t="shared" si="19"/>
        <v>0</v>
      </c>
      <c r="S25" s="20">
        <f t="shared" si="20"/>
        <v>0</v>
      </c>
      <c r="T25" s="20">
        <f t="shared" si="21"/>
        <v>0</v>
      </c>
      <c r="U25" s="20">
        <f t="shared" si="22"/>
        <v>0</v>
      </c>
      <c r="V25" s="20">
        <f t="shared" si="23"/>
        <v>2.3291137233940424E-3</v>
      </c>
      <c r="W25" s="20">
        <f t="shared" si="45"/>
        <v>1.3030128724489127E-2</v>
      </c>
      <c r="X25" s="20">
        <f t="shared" si="24"/>
        <v>9.8806031048297882E-2</v>
      </c>
      <c r="Y25" s="20">
        <f>K25+$C$148*0.55*databig!N19</f>
        <v>0.11537674069404602</v>
      </c>
      <c r="Z25" s="21">
        <f t="shared" si="46"/>
        <v>0.24495300836977391</v>
      </c>
      <c r="AA25" s="19">
        <f t="shared" si="47"/>
        <v>0.98550971701329693</v>
      </c>
      <c r="AB25" s="19">
        <f>databig!Q19/databig!$AE19</f>
        <v>3.6651892260484145E-3</v>
      </c>
      <c r="AC25" s="19">
        <f>databig!R19/databig!$AE19</f>
        <v>1.082509376065462E-2</v>
      </c>
      <c r="AD25" s="19">
        <f t="shared" si="48"/>
        <v>1.2170987428929112</v>
      </c>
      <c r="AE25" s="17">
        <f>databig!S19</f>
        <v>23333</v>
      </c>
      <c r="AF25" s="17">
        <f>databig!T19</f>
        <v>30688</v>
      </c>
      <c r="AG25" s="17">
        <f>databig!U19</f>
        <v>2</v>
      </c>
      <c r="AH25" s="17">
        <f>databig!V19</f>
        <v>0</v>
      </c>
      <c r="AI25" s="17">
        <f>databig!W19</f>
        <v>0</v>
      </c>
      <c r="AJ25" s="17">
        <f>databig!X19</f>
        <v>0</v>
      </c>
      <c r="AK25" s="17">
        <f>databig!Y19</f>
        <v>0</v>
      </c>
      <c r="AL25" s="17">
        <f>databig!Z19</f>
        <v>0</v>
      </c>
      <c r="AM25" s="17">
        <f>databig!AA19</f>
        <v>0</v>
      </c>
      <c r="AN25" s="17">
        <f>databig!AB19</f>
        <v>0</v>
      </c>
      <c r="AO25" s="17">
        <f>databig!AC19</f>
        <v>0</v>
      </c>
      <c r="AP25" s="17">
        <f>databig!AD19</f>
        <v>0</v>
      </c>
      <c r="AQ25" s="17">
        <v>0</v>
      </c>
      <c r="AR25" s="17">
        <v>0</v>
      </c>
      <c r="AS25" s="17">
        <v>0</v>
      </c>
      <c r="AT25" s="17">
        <v>83.996739685134997</v>
      </c>
      <c r="AU25" s="17">
        <v>194.13641316198064</v>
      </c>
      <c r="AV25" s="19">
        <v>1.7469684993506557E-2</v>
      </c>
      <c r="AW25" s="17">
        <f>databig!AT19</f>
        <v>15641</v>
      </c>
      <c r="AY25" s="19">
        <f>-databig!BA19/databig!E19</f>
        <v>-5.772775557225869E-2</v>
      </c>
      <c r="AZ25" s="19">
        <f>-(1.1*databig!BB19-databig!AY19+0.45*databig!AX19)/databig!E19</f>
        <v>-3.7924488423686613E-2</v>
      </c>
      <c r="BA25" s="19"/>
      <c r="BB25" s="66">
        <f t="shared" si="27"/>
        <v>24.732342570007354</v>
      </c>
      <c r="BC25" s="67">
        <f>databig!Q19</f>
        <v>43</v>
      </c>
      <c r="BD25" s="67">
        <f>databig!R19</f>
        <v>127</v>
      </c>
      <c r="BE25" s="67">
        <f>databig!AF19</f>
        <v>3054</v>
      </c>
      <c r="BF25" s="67">
        <f>databig!AG19</f>
        <v>24</v>
      </c>
      <c r="BG25" s="17">
        <f>databig!AH19</f>
        <v>19</v>
      </c>
      <c r="BH25" s="17">
        <f>databig!AI19</f>
        <v>17</v>
      </c>
      <c r="BI25" s="17">
        <f>databig!AJ19</f>
        <v>16</v>
      </c>
      <c r="BJ25" s="17">
        <f>databig!AK19</f>
        <v>14</v>
      </c>
      <c r="BK25" s="17">
        <f>databig!AL19</f>
        <v>11</v>
      </c>
      <c r="BL25" s="17">
        <f>databig!AM19</f>
        <v>0</v>
      </c>
      <c r="BM25" s="17">
        <f>databig!AN19</f>
        <v>0</v>
      </c>
      <c r="BN25" s="17">
        <f>databig!AO19</f>
        <v>0</v>
      </c>
      <c r="BO25" s="17">
        <f>databig!AP19</f>
        <v>0</v>
      </c>
      <c r="BP25" s="17">
        <f>databig!AQ19</f>
        <v>0</v>
      </c>
      <c r="BQ25" s="17"/>
      <c r="BR25" s="17"/>
      <c r="BS25" s="24">
        <f>databig!AU19</f>
        <v>5.4999999701976776E-2</v>
      </c>
      <c r="BT25" s="24">
        <f>databig!AV19</f>
        <v>0</v>
      </c>
      <c r="BU25" s="44">
        <f t="shared" si="49"/>
        <v>0</v>
      </c>
      <c r="BV25" s="44">
        <f t="shared" si="50"/>
        <v>0</v>
      </c>
      <c r="BW25" s="44">
        <f>databig!R19*((databig!$AU19-$R$142)/(1-$Q$142)-MIN(0.2,databig!$AU19))+BB25*(databig!$AU19-$R$142)/(1-$Q$142)</f>
        <v>-34.832502816040787</v>
      </c>
      <c r="BX25" s="19">
        <f>(databig!$Q19)/databig!$AE19</f>
        <v>3.6651892260484145E-3</v>
      </c>
      <c r="BY25" s="19">
        <f>(databig!$R19)/databig!$AE19</f>
        <v>1.082509376065462E-2</v>
      </c>
      <c r="BZ25" s="19">
        <f>(databig!$Q19+databig!$R19)/databig!$AE19</f>
        <v>1.4490282986703034E-2</v>
      </c>
      <c r="CA25" s="67">
        <f>databig!R19*$Q$142/(1-$Q$142)+BB25/(1-$Q$142)</f>
        <v>45.579047027451843</v>
      </c>
      <c r="CB25" s="31">
        <f t="shared" si="51"/>
        <v>30.531091033071966</v>
      </c>
      <c r="CC25" s="31">
        <f t="shared" si="52"/>
        <v>30.866452437777049</v>
      </c>
      <c r="CD25" s="31">
        <f t="shared" si="53"/>
        <v>30.644638595294946</v>
      </c>
      <c r="CE25" s="67">
        <f t="shared" si="29"/>
        <v>30.980000000000029</v>
      </c>
      <c r="CF25" s="17">
        <f>$CE25*(1+$CA25/databig!$AE19)</f>
        <v>31.100357899498022</v>
      </c>
      <c r="CG25" s="17">
        <f>$CE25*(1+$CA25/databig!$AE19-$BX25)</f>
        <v>30.986810337275042</v>
      </c>
      <c r="CH25" s="44">
        <f t="shared" si="30"/>
        <v>0</v>
      </c>
      <c r="CI25" s="17">
        <f t="shared" si="31"/>
        <v>30.531091033071966</v>
      </c>
      <c r="CJ25" s="19"/>
      <c r="CK25" s="17">
        <f>databig!AW19</f>
        <v>21575</v>
      </c>
      <c r="CL25" s="19">
        <f t="shared" si="32"/>
        <v>3.5905087766866105E-3</v>
      </c>
      <c r="CM25" s="19">
        <f t="shared" si="33"/>
        <v>5.8321008024035626E-4</v>
      </c>
      <c r="CN25" s="19">
        <f t="shared" si="54"/>
        <v>0.16243104153572174</v>
      </c>
      <c r="CO25" s="19">
        <f t="shared" si="34"/>
        <v>1.624310415357217E-2</v>
      </c>
      <c r="CP25" s="19">
        <f t="shared" si="35"/>
        <v>2.1131662828623505</v>
      </c>
      <c r="CQ25" s="19">
        <f t="shared" si="55"/>
        <v>1.834874712146763</v>
      </c>
      <c r="CR25" s="19">
        <f t="shared" si="36"/>
        <v>1.5559756159066218</v>
      </c>
      <c r="CS25" s="19">
        <f t="shared" si="37"/>
        <v>1.7007797132411464</v>
      </c>
      <c r="CU25" s="19">
        <f>calculatorbig!E25</f>
        <v>0.24254699157978099</v>
      </c>
      <c r="CV25" s="19">
        <f>calculatorbig!Z25</f>
        <v>0.24495300836977391</v>
      </c>
      <c r="CW25" s="17">
        <f t="shared" si="56"/>
        <v>19171</v>
      </c>
      <c r="CX25" s="17">
        <f t="shared" si="57"/>
        <v>14521.131624424019</v>
      </c>
      <c r="CY25" s="17">
        <f t="shared" si="58"/>
        <v>14475.005876543064</v>
      </c>
      <c r="CZ25" s="24">
        <f t="shared" si="40"/>
        <v>0.76872604898535579</v>
      </c>
      <c r="DA25" s="24">
        <f t="shared" si="41"/>
        <v>0.76764749868460891</v>
      </c>
      <c r="DB25" s="19">
        <f t="shared" si="59"/>
        <v>0.24070418684289843</v>
      </c>
      <c r="DC25" s="19">
        <f t="shared" si="60"/>
        <v>0.24611115049144067</v>
      </c>
      <c r="DD25" s="17">
        <f t="shared" si="42"/>
        <v>19136.779193855487</v>
      </c>
      <c r="DE25" s="17">
        <f t="shared" si="61"/>
        <v>19136.779193855487</v>
      </c>
      <c r="DF25" s="17">
        <f t="shared" si="62"/>
        <v>0</v>
      </c>
      <c r="DG25" s="17">
        <f>MAX(growth!G19*growth!L19,0)</f>
        <v>12021.764224573344</v>
      </c>
      <c r="DH25" s="17">
        <f t="shared" si="63"/>
        <v>621.50004151034716</v>
      </c>
      <c r="DI25" s="17">
        <f t="shared" si="64"/>
        <v>19758.279235365833</v>
      </c>
      <c r="DJ25" s="17">
        <f t="shared" si="65"/>
        <v>4839.8499389128965</v>
      </c>
      <c r="DK25" s="20">
        <f t="shared" si="66"/>
        <v>3.1E-2</v>
      </c>
      <c r="DL25" s="50">
        <f t="shared" si="67"/>
        <v>189.98156333691531</v>
      </c>
      <c r="DM25" s="20">
        <f t="shared" si="68"/>
        <v>2.7E-2</v>
      </c>
      <c r="DN25" s="20">
        <f t="shared" si="69"/>
        <v>-3.1764568405517608E-3</v>
      </c>
      <c r="DO25" s="20">
        <f>growth!L19</f>
        <v>0.62708070651365833</v>
      </c>
      <c r="DP25" s="20"/>
      <c r="DQ25" s="20"/>
      <c r="DR25" s="19">
        <f>datahist!B19</f>
        <v>0.17272266745567322</v>
      </c>
      <c r="DS25" s="19">
        <f>datahist!C19</f>
        <v>0.20805400609970093</v>
      </c>
      <c r="DT25" s="19">
        <f>datahist!D19</f>
        <v>0.24005037546157837</v>
      </c>
      <c r="DU25" s="19">
        <f>datahist!E19</f>
        <v>0.22785283625125885</v>
      </c>
      <c r="DV25" s="19">
        <f>datahist!F19</f>
        <v>0.26054766774177551</v>
      </c>
      <c r="DW25" s="19">
        <f>datahist!G19</f>
        <v>0.26762384176254272</v>
      </c>
      <c r="DX25" s="19">
        <f>datahist!H19</f>
        <v>0.23842927813529968</v>
      </c>
      <c r="DY25" s="19">
        <f>datahist!I19</f>
        <v>0.2423921674489975</v>
      </c>
      <c r="DZ25" s="19">
        <f t="shared" si="70"/>
        <v>0.24495300836977391</v>
      </c>
      <c r="EA25" s="19">
        <v>0.30587875989269436</v>
      </c>
      <c r="EB25" s="19">
        <v>0.3076391979936835</v>
      </c>
      <c r="EC25" s="19">
        <v>0.2798344846556311</v>
      </c>
      <c r="ED25" s="19">
        <v>0.26714564735003143</v>
      </c>
      <c r="EE25" s="19">
        <v>0.24870829188855592</v>
      </c>
      <c r="EF25" s="19">
        <v>0.30540559417568147</v>
      </c>
      <c r="EG25" s="19">
        <v>0.30781161226448445</v>
      </c>
      <c r="EH25" s="19">
        <v>0.24302015599798379</v>
      </c>
      <c r="EI25" s="19">
        <v>0.24478059409897293</v>
      </c>
      <c r="EJ25" s="19">
        <v>0.2798344846556311</v>
      </c>
      <c r="EK25" s="19">
        <v>0.26714564735003143</v>
      </c>
      <c r="EL25" s="19">
        <v>0.24870829184267543</v>
      </c>
      <c r="EM25" s="19">
        <v>0.24254699028097093</v>
      </c>
      <c r="EN25" s="19">
        <v>0.24495300836977391</v>
      </c>
      <c r="EO25" s="19">
        <f t="shared" si="71"/>
        <v>0.24358359250649742</v>
      </c>
      <c r="EP25" s="19">
        <f t="shared" si="72"/>
        <v>0.24836240849476277</v>
      </c>
      <c r="EQ25" s="19">
        <f t="shared" ref="EQ25:FD25" si="105">(EO22+EO23+EO24+EO25+EO26+EO27+EO28)/7</f>
        <v>0.26212866192755746</v>
      </c>
      <c r="ER25" s="19">
        <f t="shared" si="105"/>
        <v>0.26831485916327075</v>
      </c>
      <c r="ES25" s="19">
        <f t="shared" si="105"/>
        <v>0.25328127062740263</v>
      </c>
      <c r="ET25" s="19">
        <f t="shared" si="105"/>
        <v>0.25877211513721937</v>
      </c>
      <c r="EU25" s="19">
        <f t="shared" si="105"/>
        <v>0.24990950975358353</v>
      </c>
      <c r="EV25" s="19">
        <f t="shared" si="105"/>
        <v>0.25532857587264501</v>
      </c>
      <c r="EW25" s="19">
        <f t="shared" si="105"/>
        <v>0.24697494671239076</v>
      </c>
      <c r="EX25" s="19">
        <f t="shared" si="105"/>
        <v>0.25234742464581472</v>
      </c>
      <c r="EY25" s="19">
        <f t="shared" si="105"/>
        <v>0.24452413509373996</v>
      </c>
      <c r="EZ25" s="19">
        <f t="shared" si="105"/>
        <v>0.24989716327906036</v>
      </c>
      <c r="FA25" s="19">
        <f t="shared" si="105"/>
        <v>0.24245984045840924</v>
      </c>
      <c r="FB25" s="19">
        <f t="shared" si="105"/>
        <v>0.24784617697367348</v>
      </c>
      <c r="FC25" s="19">
        <f t="shared" si="105"/>
        <v>0.24070418684289843</v>
      </c>
      <c r="FD25" s="19">
        <f t="shared" si="105"/>
        <v>0.24611115049144067</v>
      </c>
      <c r="FG25" s="61">
        <f t="shared" si="90"/>
        <v>-1.4899999999999995</v>
      </c>
      <c r="FH25" s="24">
        <f>databig!$A19/100</f>
        <v>0.17</v>
      </c>
      <c r="FI25" s="19">
        <f t="shared" si="74"/>
        <v>1.5135917551666558E-2</v>
      </c>
      <c r="FJ25" s="19">
        <f t="shared" si="75"/>
        <v>3.7061306958570406E-2</v>
      </c>
      <c r="FK25" s="19">
        <f t="shared" si="76"/>
        <v>6.7402128554113136E-2</v>
      </c>
      <c r="FL25" s="19">
        <f t="shared" si="77"/>
        <v>0.10751427225965217</v>
      </c>
      <c r="FM25" s="19">
        <f t="shared" si="78"/>
        <v>0.15954890359865664</v>
      </c>
      <c r="FN25" s="19">
        <f t="shared" si="79"/>
        <v>0.22523599767770291</v>
      </c>
      <c r="FO25" s="19">
        <f t="shared" si="80"/>
        <v>0.30755939498038276</v>
      </c>
      <c r="FP25" s="19">
        <f t="shared" si="81"/>
        <v>0.41230005279662901</v>
      </c>
      <c r="FQ25" s="19">
        <f t="shared" si="82"/>
        <v>0.55701720632297191</v>
      </c>
      <c r="FR25" s="19">
        <f t="shared" si="83"/>
        <v>0.79346877733981869</v>
      </c>
      <c r="FS25" s="19">
        <f t="shared" si="84"/>
        <v>0.89840562972319038</v>
      </c>
      <c r="FT25" s="19">
        <f t="shared" si="85"/>
        <v>0.94667000240607191</v>
      </c>
      <c r="FU25" s="19">
        <f t="shared" si="86"/>
        <v>0.98693915484448769</v>
      </c>
      <c r="FW25" s="19">
        <f t="shared" si="87"/>
        <v>0.18481923470871225</v>
      </c>
      <c r="FX25" s="19">
        <f t="shared" si="88"/>
        <v>0.14912835010302761</v>
      </c>
    </row>
    <row r="26" spans="1:180">
      <c r="A26" s="17"/>
      <c r="B26" s="17">
        <f>databig!B20</f>
        <v>2165933</v>
      </c>
      <c r="C26" s="17">
        <f>databig!O20</f>
        <v>19848</v>
      </c>
      <c r="D26" s="17">
        <f>databig!F20</f>
        <v>4853</v>
      </c>
      <c r="E26" s="18">
        <f>databig!G20+L26</f>
        <v>0.24216247684466424</v>
      </c>
      <c r="F26" s="19">
        <f>databig!H20</f>
        <v>9.7739048302173615E-2</v>
      </c>
      <c r="G26" s="19">
        <f>databig!K20</f>
        <v>1.1720570735633373E-2</v>
      </c>
      <c r="H26" s="19">
        <f>databig!L20</f>
        <v>1.4167841291055083E-3</v>
      </c>
      <c r="I26" s="19">
        <f>databig!I20</f>
        <v>1.5826910734176636E-2</v>
      </c>
      <c r="J26" s="19">
        <f>databig!M20</f>
        <v>0</v>
      </c>
      <c r="K26" s="19">
        <f>databig!J20</f>
        <v>0.11545916646718979</v>
      </c>
      <c r="L26" s="63">
        <f>databig!N20*IF(interface!$C$16="yes",1,0)</f>
        <v>0</v>
      </c>
      <c r="M26" s="19">
        <v>0</v>
      </c>
      <c r="N26" s="19">
        <v>0</v>
      </c>
      <c r="O26" s="19">
        <v>0</v>
      </c>
      <c r="P26" s="19">
        <f t="shared" si="44"/>
        <v>3.2033602969761224E-2</v>
      </c>
      <c r="Q26" s="20">
        <f t="shared" si="18"/>
        <v>0</v>
      </c>
      <c r="R26" s="20">
        <f t="shared" si="19"/>
        <v>0</v>
      </c>
      <c r="S26" s="20">
        <f t="shared" si="20"/>
        <v>0</v>
      </c>
      <c r="T26" s="20">
        <f t="shared" si="21"/>
        <v>0</v>
      </c>
      <c r="U26" s="20">
        <f t="shared" si="22"/>
        <v>0</v>
      </c>
      <c r="V26" s="20">
        <f t="shared" si="23"/>
        <v>2.1771682717905746E-3</v>
      </c>
      <c r="W26" s="20">
        <f t="shared" si="45"/>
        <v>1.3320920999329624E-2</v>
      </c>
      <c r="X26" s="20">
        <f t="shared" si="24"/>
        <v>9.7739048302173615E-2</v>
      </c>
      <c r="Y26" s="20">
        <f>K26+$C$148*0.55*databig!N20</f>
        <v>0.11545916646718979</v>
      </c>
      <c r="Z26" s="21">
        <f t="shared" si="46"/>
        <v>0.24452321477466024</v>
      </c>
      <c r="AA26" s="19">
        <f t="shared" si="47"/>
        <v>0.99479336153595832</v>
      </c>
      <c r="AB26" s="19">
        <f>databig!Q20/databig!$AE20</f>
        <v>-8.1353726000650832E-4</v>
      </c>
      <c r="AC26" s="19">
        <f>databig!R20/databig!$AE20</f>
        <v>6.0201757240481617E-3</v>
      </c>
      <c r="AD26" s="19">
        <f t="shared" si="48"/>
        <v>1.1400141072148327</v>
      </c>
      <c r="AE26" s="17">
        <f>databig!S20</f>
        <v>22627</v>
      </c>
      <c r="AF26" s="17">
        <f>databig!T20</f>
        <v>30070</v>
      </c>
      <c r="AG26" s="17">
        <f>databig!U20</f>
        <v>0</v>
      </c>
      <c r="AH26" s="17">
        <f>databig!V20</f>
        <v>0</v>
      </c>
      <c r="AI26" s="17">
        <f>databig!W20</f>
        <v>0</v>
      </c>
      <c r="AJ26" s="17">
        <f>databig!X20</f>
        <v>0</v>
      </c>
      <c r="AK26" s="17">
        <f>databig!Y20</f>
        <v>0</v>
      </c>
      <c r="AL26" s="17">
        <f>databig!Z20</f>
        <v>0</v>
      </c>
      <c r="AM26" s="17">
        <f>databig!AA20</f>
        <v>0</v>
      </c>
      <c r="AN26" s="17">
        <f>databig!AB20</f>
        <v>0</v>
      </c>
      <c r="AO26" s="17">
        <f>databig!AC20</f>
        <v>0</v>
      </c>
      <c r="AP26" s="17">
        <f>databig!AD20</f>
        <v>0</v>
      </c>
      <c r="AQ26" s="17">
        <v>0</v>
      </c>
      <c r="AR26" s="17">
        <v>0</v>
      </c>
      <c r="AS26" s="17">
        <v>0</v>
      </c>
      <c r="AT26" s="17">
        <v>83.996739685134997</v>
      </c>
      <c r="AU26" s="17">
        <v>194.13641316198064</v>
      </c>
      <c r="AV26" s="19">
        <v>1.7469684993506557E-2</v>
      </c>
      <c r="AW26" s="17">
        <f>databig!AT20</f>
        <v>16663</v>
      </c>
      <c r="AY26" s="19">
        <f>-databig!BA20/databig!E20</f>
        <v>-5.6385268565509773E-2</v>
      </c>
      <c r="AZ26" s="19">
        <f>-(1.1*databig!BB20-databig!AY20+0.45*databig!AX20)/databig!E20</f>
        <v>-3.7805917660315241E-2</v>
      </c>
      <c r="BA26" s="19"/>
      <c r="BB26" s="66">
        <f t="shared" si="27"/>
        <v>9.3109995557674736</v>
      </c>
      <c r="BC26" s="67">
        <f>databig!Q20</f>
        <v>-10</v>
      </c>
      <c r="BD26" s="67">
        <f>databig!R20</f>
        <v>74</v>
      </c>
      <c r="BE26" s="67">
        <f>databig!AF20</f>
        <v>3128</v>
      </c>
      <c r="BF26" s="67">
        <f>databig!AG20</f>
        <v>32</v>
      </c>
      <c r="BG26" s="17">
        <f>databig!AH20</f>
        <v>4</v>
      </c>
      <c r="BH26" s="17">
        <f>databig!AI20</f>
        <v>3</v>
      </c>
      <c r="BI26" s="17">
        <f>databig!AJ20</f>
        <v>3</v>
      </c>
      <c r="BJ26" s="17">
        <f>databig!AK20</f>
        <v>3</v>
      </c>
      <c r="BK26" s="17">
        <f>databig!AL20</f>
        <v>2</v>
      </c>
      <c r="BL26" s="17">
        <f>databig!AM20</f>
        <v>0</v>
      </c>
      <c r="BM26" s="17">
        <f>databig!AN20</f>
        <v>0</v>
      </c>
      <c r="BN26" s="17">
        <f>databig!AO20</f>
        <v>0</v>
      </c>
      <c r="BO26" s="17">
        <f>databig!AP20</f>
        <v>0</v>
      </c>
      <c r="BP26" s="17">
        <f>databig!AQ20</f>
        <v>0</v>
      </c>
      <c r="BQ26" s="17"/>
      <c r="BR26" s="17"/>
      <c r="BS26" s="24">
        <f>databig!AU20</f>
        <v>5.2000001072883606E-2</v>
      </c>
      <c r="BT26" s="24">
        <f>databig!AV20</f>
        <v>0</v>
      </c>
      <c r="BU26" s="44">
        <f t="shared" si="49"/>
        <v>0</v>
      </c>
      <c r="BV26" s="44">
        <f t="shared" si="50"/>
        <v>0</v>
      </c>
      <c r="BW26" s="44">
        <f>databig!R20*((databig!$AU20-$R$142)/(1-$Q$142)-MIN(0.2,databig!$AU20))+BB26*(databig!$AU20-$R$142)/(1-$Q$142)</f>
        <v>-19.422375567727425</v>
      </c>
      <c r="BX26" s="19">
        <f>(databig!$Q20)/databig!$AE20</f>
        <v>-8.1353726000650832E-4</v>
      </c>
      <c r="BY26" s="19">
        <f>(databig!$R20)/databig!$AE20</f>
        <v>6.0201757240481617E-3</v>
      </c>
      <c r="BZ26" s="19">
        <f>(databig!$Q20+databig!$R20)/databig!$AE20</f>
        <v>5.2066384640416527E-3</v>
      </c>
      <c r="CA26" s="67">
        <f>databig!R20*$Q$142/(1-$Q$142)+BB26/(1-$Q$142)</f>
        <v>20.757206451255527</v>
      </c>
      <c r="CB26" s="31">
        <f t="shared" si="51"/>
        <v>31.763752033843176</v>
      </c>
      <c r="CC26" s="31">
        <f t="shared" si="52"/>
        <v>31.955976244712033</v>
      </c>
      <c r="CD26" s="31">
        <f t="shared" si="53"/>
        <v>31.73777578913117</v>
      </c>
      <c r="CE26" s="67">
        <f t="shared" si="29"/>
        <v>31.930000000000028</v>
      </c>
      <c r="CF26" s="17">
        <f>$CE26*(1+$CA26/databig!$AE20)</f>
        <v>31.983919427431573</v>
      </c>
      <c r="CG26" s="17">
        <f>$CE26*(1+$CA26/databig!$AE20-$BX26)</f>
        <v>32.009895672143578</v>
      </c>
      <c r="CH26" s="44">
        <f t="shared" si="30"/>
        <v>0</v>
      </c>
      <c r="CI26" s="17">
        <f t="shared" si="31"/>
        <v>31.763752033843176</v>
      </c>
      <c r="CJ26" s="19"/>
      <c r="CK26" s="17">
        <f>databig!AW20</f>
        <v>21916</v>
      </c>
      <c r="CL26" s="19">
        <f t="shared" si="32"/>
        <v>3.6455815401932657E-3</v>
      </c>
      <c r="CM26" s="19">
        <f t="shared" si="33"/>
        <v>5.6530360369115096E-4</v>
      </c>
      <c r="CN26" s="19">
        <f t="shared" si="54"/>
        <v>0.15506541204978291</v>
      </c>
      <c r="CO26" s="19">
        <f t="shared" si="34"/>
        <v>1.5506541204978288E-2</v>
      </c>
      <c r="CP26" s="19">
        <f t="shared" si="35"/>
        <v>2.0903467045473025</v>
      </c>
      <c r="CQ26" s="19">
        <f t="shared" si="55"/>
        <v>1.8177600284104769</v>
      </c>
      <c r="CR26" s="19">
        <f t="shared" si="36"/>
        <v>1.5266563556243551</v>
      </c>
      <c r="CS26" s="19">
        <f t="shared" si="37"/>
        <v>1.6699813288222487</v>
      </c>
      <c r="CU26" s="19">
        <f>calculatorbig!E26</f>
        <v>0.24216247684466424</v>
      </c>
      <c r="CV26" s="19">
        <f>calculatorbig!Z26</f>
        <v>0.24452321477466024</v>
      </c>
      <c r="CW26" s="17">
        <f t="shared" si="56"/>
        <v>19848</v>
      </c>
      <c r="CX26" s="17">
        <f t="shared" si="57"/>
        <v>15041.559159587105</v>
      </c>
      <c r="CY26" s="17">
        <f t="shared" si="58"/>
        <v>14994.703233152544</v>
      </c>
      <c r="CZ26" s="24">
        <f t="shared" si="40"/>
        <v>0.75252760168758659</v>
      </c>
      <c r="DA26" s="24">
        <f t="shared" si="41"/>
        <v>0.74951554736054693</v>
      </c>
      <c r="DB26" s="19">
        <f t="shared" si="59"/>
        <v>0.24101934340507608</v>
      </c>
      <c r="DC26" s="19">
        <f t="shared" si="60"/>
        <v>0.24679701975827434</v>
      </c>
      <c r="DD26" s="17">
        <f t="shared" si="42"/>
        <v>19810.118883019564</v>
      </c>
      <c r="DE26" s="17">
        <f t="shared" si="61"/>
        <v>19810.118883019564</v>
      </c>
      <c r="DF26" s="17">
        <f t="shared" si="62"/>
        <v>0</v>
      </c>
      <c r="DG26" s="17">
        <f>MAX(growth!G20*growth!L20,0)</f>
        <v>12296.55453378363</v>
      </c>
      <c r="DH26" s="17">
        <f t="shared" si="63"/>
        <v>635.70612519245287</v>
      </c>
      <c r="DI26" s="17">
        <f t="shared" si="64"/>
        <v>20445.825008212018</v>
      </c>
      <c r="DJ26" s="17">
        <f t="shared" si="65"/>
        <v>4999.4788597281467</v>
      </c>
      <c r="DK26" s="20">
        <f t="shared" si="66"/>
        <v>0.03</v>
      </c>
      <c r="DL26" s="50">
        <f t="shared" si="67"/>
        <v>193.03801931525049</v>
      </c>
      <c r="DM26" s="20">
        <f t="shared" si="68"/>
        <v>2.7E-2</v>
      </c>
      <c r="DN26" s="20">
        <f t="shared" si="69"/>
        <v>-3.1150977061241559E-3</v>
      </c>
      <c r="DO26" s="20">
        <f>growth!L20</f>
        <v>0.61953620182303659</v>
      </c>
      <c r="DP26" s="20"/>
      <c r="DQ26" s="20"/>
      <c r="DR26" s="19">
        <f>datahist!B20</f>
        <v>0.17535889148712158</v>
      </c>
      <c r="DS26" s="19">
        <f>datahist!C20</f>
        <v>0.21151605248451233</v>
      </c>
      <c r="DT26" s="19">
        <f>datahist!D20</f>
        <v>0.24266135692596436</v>
      </c>
      <c r="DU26" s="19">
        <f>datahist!E20</f>
        <v>0.23163221776485443</v>
      </c>
      <c r="DV26" s="19">
        <f>datahist!F20</f>
        <v>0.26438704133033752</v>
      </c>
      <c r="DW26" s="19">
        <f>datahist!G20</f>
        <v>0.27083447575569153</v>
      </c>
      <c r="DX26" s="19">
        <f>datahist!H20</f>
        <v>0.23839354515075684</v>
      </c>
      <c r="DY26" s="19">
        <f>datahist!I20</f>
        <v>0.24228352308273315</v>
      </c>
      <c r="DZ26" s="19">
        <f t="shared" si="70"/>
        <v>0.24452321477466024</v>
      </c>
      <c r="EA26" s="19">
        <v>0.30875652840613388</v>
      </c>
      <c r="EB26" s="19">
        <v>0.31033035180849544</v>
      </c>
      <c r="EC26" s="19">
        <v>0.28098393706951508</v>
      </c>
      <c r="ED26" s="19">
        <v>0.26691162128581997</v>
      </c>
      <c r="EE26" s="19">
        <v>0.2515197045408098</v>
      </c>
      <c r="EF26" s="19">
        <v>0.30833163904026151</v>
      </c>
      <c r="EG26" s="19">
        <v>0.3106923723989049</v>
      </c>
      <c r="EH26" s="19">
        <v>0.24258737078188919</v>
      </c>
      <c r="EI26" s="19">
        <v>0.24416119418425075</v>
      </c>
      <c r="EJ26" s="19">
        <v>0.28098393706951508</v>
      </c>
      <c r="EK26" s="19">
        <v>0.26691162128581997</v>
      </c>
      <c r="EL26" s="19">
        <v>0.25151970340188823</v>
      </c>
      <c r="EM26" s="19">
        <v>0.24216248036827892</v>
      </c>
      <c r="EN26" s="19">
        <v>0.24452321477466024</v>
      </c>
      <c r="EO26" s="19">
        <f t="shared" si="71"/>
        <v>0.23937317466352881</v>
      </c>
      <c r="EP26" s="19">
        <f t="shared" si="72"/>
        <v>0.24141847697742214</v>
      </c>
      <c r="EQ26" s="19">
        <f t="shared" ref="EQ26:FD26" si="106">(EO23+EO24+EO25+EO26+EO27+EO28+EO29)/7</f>
        <v>0.26783788501626332</v>
      </c>
      <c r="ER26" s="19">
        <f t="shared" si="106"/>
        <v>0.27437783252826176</v>
      </c>
      <c r="ES26" s="19">
        <f t="shared" si="106"/>
        <v>0.25685893387521863</v>
      </c>
      <c r="ET26" s="19">
        <f t="shared" si="106"/>
        <v>0.26270920511101825</v>
      </c>
      <c r="EU26" s="19">
        <f t="shared" si="106"/>
        <v>0.25237685682858463</v>
      </c>
      <c r="EV26" s="19">
        <f t="shared" si="106"/>
        <v>0.25814277021120863</v>
      </c>
      <c r="EW26" s="19">
        <f t="shared" si="106"/>
        <v>0.24845013411126288</v>
      </c>
      <c r="EX26" s="19">
        <f t="shared" si="106"/>
        <v>0.25418127401285345</v>
      </c>
      <c r="EY26" s="19">
        <f t="shared" si="106"/>
        <v>0.24542702824961848</v>
      </c>
      <c r="EZ26" s="19">
        <f t="shared" si="106"/>
        <v>0.25116026149460097</v>
      </c>
      <c r="FA26" s="19">
        <f t="shared" si="106"/>
        <v>0.2429995269844217</v>
      </c>
      <c r="FB26" s="19">
        <f t="shared" si="106"/>
        <v>0.24875217305847519</v>
      </c>
      <c r="FC26" s="19">
        <f t="shared" si="106"/>
        <v>0.24101934340507608</v>
      </c>
      <c r="FD26" s="19">
        <f t="shared" si="106"/>
        <v>0.24679701975827434</v>
      </c>
      <c r="FG26" s="61">
        <f t="shared" si="90"/>
        <v>-1.4599999999999995</v>
      </c>
      <c r="FH26" s="24">
        <f>databig!$A20/100</f>
        <v>0.18</v>
      </c>
      <c r="FI26" s="19">
        <f t="shared" si="74"/>
        <v>1.5135917551666558E-2</v>
      </c>
      <c r="FJ26" s="19">
        <f t="shared" si="75"/>
        <v>3.7061306958570406E-2</v>
      </c>
      <c r="FK26" s="19">
        <f t="shared" si="76"/>
        <v>6.7402128554113136E-2</v>
      </c>
      <c r="FL26" s="19">
        <f t="shared" si="77"/>
        <v>0.10751427225965217</v>
      </c>
      <c r="FM26" s="19">
        <f t="shared" si="78"/>
        <v>0.15954890359865664</v>
      </c>
      <c r="FN26" s="19">
        <f t="shared" si="79"/>
        <v>0.22523599767770291</v>
      </c>
      <c r="FO26" s="19">
        <f t="shared" si="80"/>
        <v>0.30755939498038276</v>
      </c>
      <c r="FP26" s="19">
        <f t="shared" si="81"/>
        <v>0.41230005279662901</v>
      </c>
      <c r="FQ26" s="19">
        <f t="shared" si="82"/>
        <v>0.55701720632297191</v>
      </c>
      <c r="FR26" s="19">
        <f t="shared" si="83"/>
        <v>0.79346877733981869</v>
      </c>
      <c r="FS26" s="19">
        <f t="shared" si="84"/>
        <v>0.89840562972319038</v>
      </c>
      <c r="FT26" s="19">
        <f t="shared" si="85"/>
        <v>0.94667000240607191</v>
      </c>
      <c r="FU26" s="19">
        <f t="shared" si="86"/>
        <v>0.98693915484448769</v>
      </c>
      <c r="FW26" s="19">
        <f t="shared" si="87"/>
        <v>0.18577721180276915</v>
      </c>
      <c r="FX26" s="19">
        <f t="shared" si="88"/>
        <v>0.14997000795842574</v>
      </c>
    </row>
    <row r="27" spans="1:180">
      <c r="A27" s="17"/>
      <c r="B27" s="17">
        <f>databig!B21</f>
        <v>2165619</v>
      </c>
      <c r="C27" s="17">
        <f>databig!O21</f>
        <v>20560</v>
      </c>
      <c r="D27" s="17">
        <f>databig!F21</f>
        <v>4906</v>
      </c>
      <c r="E27" s="18">
        <f>databig!G21+L27</f>
        <v>0.24234636128459791</v>
      </c>
      <c r="F27" s="19">
        <f>databig!H21</f>
        <v>9.6594326198101044E-2</v>
      </c>
      <c r="G27" s="19">
        <f>databig!K21</f>
        <v>1.2425106950104237E-2</v>
      </c>
      <c r="H27" s="19">
        <f>databig!L21</f>
        <v>1.5020766295492649E-3</v>
      </c>
      <c r="I27" s="19">
        <f>databig!I21</f>
        <v>1.635332778096199E-2</v>
      </c>
      <c r="J27" s="19">
        <f>databig!M21</f>
        <v>0</v>
      </c>
      <c r="K27" s="19">
        <f>databig!J21</f>
        <v>0.11547152698040009</v>
      </c>
      <c r="L27" s="63">
        <f>databig!N21*IF(interface!$C$16="yes",1,0)</f>
        <v>0</v>
      </c>
      <c r="M27" s="19">
        <v>0</v>
      </c>
      <c r="N27" s="19">
        <v>0</v>
      </c>
      <c r="O27" s="19">
        <v>0</v>
      </c>
      <c r="P27" s="19">
        <f t="shared" si="44"/>
        <v>3.4506858109655175E-2</v>
      </c>
      <c r="Q27" s="20">
        <f t="shared" si="18"/>
        <v>0</v>
      </c>
      <c r="R27" s="20">
        <f t="shared" si="19"/>
        <v>0</v>
      </c>
      <c r="S27" s="20">
        <f t="shared" si="20"/>
        <v>0</v>
      </c>
      <c r="T27" s="20">
        <f t="shared" si="21"/>
        <v>0</v>
      </c>
      <c r="U27" s="20">
        <f t="shared" si="22"/>
        <v>0</v>
      </c>
      <c r="V27" s="20">
        <f t="shared" si="23"/>
        <v>2.3082370224724942E-3</v>
      </c>
      <c r="W27" s="20">
        <f t="shared" si="45"/>
        <v>1.4002236547575344E-2</v>
      </c>
      <c r="X27" s="20">
        <f t="shared" si="24"/>
        <v>9.6594326198101044E-2</v>
      </c>
      <c r="Y27" s="20">
        <f>K27+$C$148*0.55*databig!N21</f>
        <v>0.11547152698040009</v>
      </c>
      <c r="Z27" s="21">
        <f t="shared" si="46"/>
        <v>0.24472965452951095</v>
      </c>
      <c r="AA27" s="19">
        <f t="shared" si="47"/>
        <v>0.99100808447450917</v>
      </c>
      <c r="AB27" s="19">
        <f>databig!Q21/databig!$AE21</f>
        <v>3.0523016003959741E-3</v>
      </c>
      <c r="AC27" s="19">
        <f>databig!R21/databig!$AE21</f>
        <v>5.9396139250948686E-3</v>
      </c>
      <c r="AD27" s="19">
        <f t="shared" si="48"/>
        <v>1.4521887159533073</v>
      </c>
      <c r="AE27" s="17">
        <f>databig!S21</f>
        <v>29857</v>
      </c>
      <c r="AF27" s="17">
        <f>databig!T21</f>
        <v>37179</v>
      </c>
      <c r="AG27" s="17">
        <f>databig!U21</f>
        <v>0</v>
      </c>
      <c r="AH27" s="17">
        <f>databig!V21</f>
        <v>0</v>
      </c>
      <c r="AI27" s="17">
        <f>databig!W21</f>
        <v>0</v>
      </c>
      <c r="AJ27" s="17">
        <f>databig!X21</f>
        <v>0</v>
      </c>
      <c r="AK27" s="17">
        <f>databig!Y21</f>
        <v>0</v>
      </c>
      <c r="AL27" s="17">
        <f>databig!Z21</f>
        <v>0</v>
      </c>
      <c r="AM27" s="17">
        <f>databig!AA21</f>
        <v>0</v>
      </c>
      <c r="AN27" s="17">
        <f>databig!AB21</f>
        <v>0</v>
      </c>
      <c r="AO27" s="17">
        <f>databig!AC21</f>
        <v>0</v>
      </c>
      <c r="AP27" s="17">
        <f>databig!AD21</f>
        <v>0</v>
      </c>
      <c r="AQ27" s="17">
        <v>0</v>
      </c>
      <c r="AR27" s="17">
        <v>0</v>
      </c>
      <c r="AS27" s="17">
        <v>0</v>
      </c>
      <c r="AT27" s="17">
        <v>83.996739685134997</v>
      </c>
      <c r="AU27" s="17">
        <v>194.13641316198064</v>
      </c>
      <c r="AV27" s="19">
        <v>1.7469684993506557E-2</v>
      </c>
      <c r="AW27" s="17">
        <f>databig!AT21</f>
        <v>16789</v>
      </c>
      <c r="AY27" s="19">
        <f>-databig!BA21/databig!E21</f>
        <v>-5.4971310802969554E-2</v>
      </c>
      <c r="AZ27" s="19">
        <f>-(1.1*databig!BB21-databig!AY21+0.45*databig!AX21)/databig!E21</f>
        <v>-3.4218653928893554E-2</v>
      </c>
      <c r="BA27" s="19"/>
      <c r="BB27" s="66">
        <f t="shared" si="27"/>
        <v>15.857796118416479</v>
      </c>
      <c r="BC27" s="67">
        <f>databig!Q21</f>
        <v>37</v>
      </c>
      <c r="BD27" s="67">
        <f>databig!R21</f>
        <v>72</v>
      </c>
      <c r="BE27" s="67">
        <f>databig!AF21</f>
        <v>3272</v>
      </c>
      <c r="BF27" s="67">
        <f>databig!AG21</f>
        <v>0</v>
      </c>
      <c r="BG27" s="17">
        <f>databig!AH21</f>
        <v>0</v>
      </c>
      <c r="BH27" s="17">
        <f>databig!AI21</f>
        <v>0</v>
      </c>
      <c r="BI27" s="17">
        <f>databig!AJ21</f>
        <v>0</v>
      </c>
      <c r="BJ27" s="17">
        <f>databig!AK21</f>
        <v>0</v>
      </c>
      <c r="BK27" s="17">
        <f>databig!AL21</f>
        <v>0</v>
      </c>
      <c r="BL27" s="17">
        <f>databig!AM21</f>
        <v>0</v>
      </c>
      <c r="BM27" s="17">
        <f>databig!AN21</f>
        <v>0</v>
      </c>
      <c r="BN27" s="17">
        <f>databig!AO21</f>
        <v>0</v>
      </c>
      <c r="BO27" s="17">
        <f>databig!AP21</f>
        <v>0</v>
      </c>
      <c r="BP27" s="17">
        <f>databig!AQ21</f>
        <v>0</v>
      </c>
      <c r="BQ27" s="17"/>
      <c r="BR27" s="17"/>
      <c r="BS27" s="24">
        <f>databig!AU21</f>
        <v>5.0999999046325684E-2</v>
      </c>
      <c r="BT27" s="24">
        <f>databig!AV21</f>
        <v>0</v>
      </c>
      <c r="BU27" s="44">
        <f t="shared" si="49"/>
        <v>0</v>
      </c>
      <c r="BV27" s="44">
        <f t="shared" si="50"/>
        <v>0</v>
      </c>
      <c r="BW27" s="44">
        <f>databig!R21*((databig!$AU21-$R$142)/(1-$Q$142)-MIN(0.2,databig!$AU21))+BB27*(databig!$AU21-$R$142)/(1-$Q$142)</f>
        <v>-20.196294320586649</v>
      </c>
      <c r="BX27" s="19">
        <f>(databig!$Q21)/databig!$AE21</f>
        <v>3.0523016003959741E-3</v>
      </c>
      <c r="BY27" s="19">
        <f>(databig!$R21)/databig!$AE21</f>
        <v>5.9396139250948686E-3</v>
      </c>
      <c r="BZ27" s="19">
        <f>(databig!$Q21+databig!$R21)/databig!$AE21</f>
        <v>8.9919155254908432E-3</v>
      </c>
      <c r="CA27" s="67">
        <f>databig!R21*$Q$142/(1-$Q$142)+BB27/(1-$Q$142)</f>
        <v>27.928693324251093</v>
      </c>
      <c r="CB27" s="31">
        <f t="shared" si="51"/>
        <v>32.425784524005969</v>
      </c>
      <c r="CC27" s="31">
        <f t="shared" si="52"/>
        <v>32.620128691635074</v>
      </c>
      <c r="CD27" s="31">
        <f t="shared" si="53"/>
        <v>32.525655832370923</v>
      </c>
      <c r="CE27" s="67">
        <f t="shared" si="29"/>
        <v>32.720000000000027</v>
      </c>
      <c r="CF27" s="17">
        <f>$CE27*(1+$CA27/databig!$AE21)</f>
        <v>32.795385814681552</v>
      </c>
      <c r="CG27" s="17">
        <f>$CE27*(1+$CA27/databig!$AE21-$BX27)</f>
        <v>32.695514506316599</v>
      </c>
      <c r="CH27" s="44">
        <f t="shared" si="30"/>
        <v>0</v>
      </c>
      <c r="CI27" s="17">
        <f t="shared" si="31"/>
        <v>32.425784524005969</v>
      </c>
      <c r="CJ27" s="19"/>
      <c r="CK27" s="17">
        <f>databig!AW21</f>
        <v>22306</v>
      </c>
      <c r="CL27" s="19">
        <f t="shared" si="32"/>
        <v>3.7099175460549496E-3</v>
      </c>
      <c r="CM27" s="19">
        <f t="shared" si="33"/>
        <v>7.4582679171248138E-4</v>
      </c>
      <c r="CN27" s="19">
        <f t="shared" si="54"/>
        <v>0.2010359482262829</v>
      </c>
      <c r="CO27" s="19">
        <f t="shared" si="34"/>
        <v>2.0103594822628287E-2</v>
      </c>
      <c r="CP27" s="19">
        <f t="shared" si="35"/>
        <v>2.0658645132487679</v>
      </c>
      <c r="CQ27" s="19">
        <f t="shared" si="55"/>
        <v>1.799398384936576</v>
      </c>
      <c r="CR27" s="19">
        <f t="shared" si="36"/>
        <v>1.5000140851679453</v>
      </c>
      <c r="CS27" s="19">
        <f t="shared" si="37"/>
        <v>1.6331760108572149</v>
      </c>
      <c r="CU27" s="19">
        <f>calculatorbig!E27</f>
        <v>0.24234636128459791</v>
      </c>
      <c r="CV27" s="19">
        <f>calculatorbig!Z27</f>
        <v>0.24472965452951095</v>
      </c>
      <c r="CW27" s="17">
        <f t="shared" si="56"/>
        <v>20560</v>
      </c>
      <c r="CX27" s="17">
        <f t="shared" si="57"/>
        <v>15577.358811988666</v>
      </c>
      <c r="CY27" s="17">
        <f t="shared" si="58"/>
        <v>15528.358302873254</v>
      </c>
      <c r="CZ27" s="24">
        <f t="shared" si="40"/>
        <v>0.65050649615007861</v>
      </c>
      <c r="DA27" s="24">
        <f t="shared" si="41"/>
        <v>0.64012180156073395</v>
      </c>
      <c r="DB27" s="19">
        <f t="shared" si="59"/>
        <v>0.24047962734094203</v>
      </c>
      <c r="DC27" s="19">
        <f t="shared" si="60"/>
        <v>0.24664147388547994</v>
      </c>
      <c r="DD27" s="17">
        <f t="shared" si="42"/>
        <v>20518.172675167847</v>
      </c>
      <c r="DE27" s="17">
        <f t="shared" si="61"/>
        <v>20518.172675167847</v>
      </c>
      <c r="DF27" s="17">
        <f t="shared" si="62"/>
        <v>0</v>
      </c>
      <c r="DG27" s="17">
        <f>MAX(growth!G21*growth!L21,0)</f>
        <v>12579.608038867102</v>
      </c>
      <c r="DH27" s="17">
        <f t="shared" si="63"/>
        <v>650.33939880128298</v>
      </c>
      <c r="DI27" s="17">
        <f t="shared" si="64"/>
        <v>21168.51207396913</v>
      </c>
      <c r="DJ27" s="17">
        <f t="shared" si="65"/>
        <v>5180.5626467662469</v>
      </c>
      <c r="DK27" s="20">
        <f t="shared" si="66"/>
        <v>0.03</v>
      </c>
      <c r="DL27" s="50">
        <f t="shared" si="67"/>
        <v>197.92145875491406</v>
      </c>
      <c r="DM27" s="20">
        <f t="shared" si="68"/>
        <v>2.5999999999999999E-2</v>
      </c>
      <c r="DN27" s="20">
        <f t="shared" si="69"/>
        <v>-3.1456237034034507E-3</v>
      </c>
      <c r="DO27" s="20">
        <f>growth!L21</f>
        <v>0.61184864002271899</v>
      </c>
      <c r="DP27" s="20"/>
      <c r="DQ27" s="20"/>
      <c r="DR27" s="19">
        <f>datahist!B21</f>
        <v>0.17804688215255737</v>
      </c>
      <c r="DS27" s="19">
        <f>datahist!C21</f>
        <v>0.21491838991641998</v>
      </c>
      <c r="DT27" s="19">
        <f>datahist!D21</f>
        <v>0.24700325727462769</v>
      </c>
      <c r="DU27" s="19">
        <f>datahist!E21</f>
        <v>0.23559464514255524</v>
      </c>
      <c r="DV27" s="19">
        <f>datahist!F21</f>
        <v>0.26721906661987305</v>
      </c>
      <c r="DW27" s="19">
        <f>datahist!G21</f>
        <v>0.27352467179298401</v>
      </c>
      <c r="DX27" s="19">
        <f>datahist!H21</f>
        <v>0.2379065603017807</v>
      </c>
      <c r="DY27" s="19">
        <f>datahist!I21</f>
        <v>0.24314288794994354</v>
      </c>
      <c r="DZ27" s="19">
        <f t="shared" si="70"/>
        <v>0.24472965452951095</v>
      </c>
      <c r="EA27" s="19">
        <v>0.31183822586269483</v>
      </c>
      <c r="EB27" s="19">
        <v>0.31357360188968586</v>
      </c>
      <c r="EC27" s="19">
        <v>0.28295343518376453</v>
      </c>
      <c r="ED27" s="19">
        <v>0.26687038629754856</v>
      </c>
      <c r="EE27" s="19">
        <v>0.25070714037611536</v>
      </c>
      <c r="EF27" s="19">
        <v>0.31139256479218602</v>
      </c>
      <c r="EG27" s="19">
        <v>0.31377585385125778</v>
      </c>
      <c r="EH27" s="19">
        <v>0.24279202654094803</v>
      </c>
      <c r="EI27" s="19">
        <v>0.24452740256793901</v>
      </c>
      <c r="EJ27" s="19">
        <v>0.28295343518376453</v>
      </c>
      <c r="EK27" s="19">
        <v>0.26687038629754856</v>
      </c>
      <c r="EL27" s="19">
        <v>0.25070713947018342</v>
      </c>
      <c r="EM27" s="19">
        <v>0.24234636453911662</v>
      </c>
      <c r="EN27" s="19">
        <v>0.24472965452951095</v>
      </c>
      <c r="EO27" s="19">
        <f t="shared" si="71"/>
        <v>0.2984829510811674</v>
      </c>
      <c r="EP27" s="19">
        <f t="shared" si="72"/>
        <v>0.30518132553935962</v>
      </c>
      <c r="EQ27" s="19">
        <f t="shared" ref="EQ27:FD27" si="107">(EO24+EO25+EO26+EO27+EO28+EO29+EO30)/7</f>
        <v>0.26709863476980172</v>
      </c>
      <c r="ER27" s="19">
        <f t="shared" si="107"/>
        <v>0.27297389900400948</v>
      </c>
      <c r="ES27" s="19">
        <f t="shared" si="107"/>
        <v>0.2586733660353685</v>
      </c>
      <c r="ET27" s="19">
        <f t="shared" si="107"/>
        <v>0.26490005115371762</v>
      </c>
      <c r="EU27" s="19">
        <f t="shared" si="107"/>
        <v>0.25280438900928642</v>
      </c>
      <c r="EV27" s="19">
        <f t="shared" si="107"/>
        <v>0.25889103189476187</v>
      </c>
      <c r="EW27" s="19">
        <f t="shared" si="107"/>
        <v>0.24833496588766796</v>
      </c>
      <c r="EX27" s="19">
        <f t="shared" si="107"/>
        <v>0.25442377362051877</v>
      </c>
      <c r="EY27" s="19">
        <f t="shared" si="107"/>
        <v>0.24505654200392574</v>
      </c>
      <c r="EZ27" s="19">
        <f t="shared" si="107"/>
        <v>0.25115880061138651</v>
      </c>
      <c r="FA27" s="19">
        <f t="shared" si="107"/>
        <v>0.24250127839285929</v>
      </c>
      <c r="FB27" s="19">
        <f t="shared" si="107"/>
        <v>0.248632340099114</v>
      </c>
      <c r="FC27" s="19">
        <f t="shared" si="107"/>
        <v>0.24047962734094203</v>
      </c>
      <c r="FD27" s="19">
        <f t="shared" si="107"/>
        <v>0.24664147388547994</v>
      </c>
      <c r="FG27" s="61">
        <f t="shared" si="90"/>
        <v>-1.4299999999999995</v>
      </c>
      <c r="FH27" s="24">
        <f>databig!$A21/100</f>
        <v>0.19</v>
      </c>
      <c r="FI27" s="19">
        <f t="shared" si="74"/>
        <v>1.5135917551666558E-2</v>
      </c>
      <c r="FJ27" s="19">
        <f t="shared" si="75"/>
        <v>3.7061306958570406E-2</v>
      </c>
      <c r="FK27" s="19">
        <f t="shared" si="76"/>
        <v>6.7402128554113136E-2</v>
      </c>
      <c r="FL27" s="19">
        <f t="shared" si="77"/>
        <v>0.10751427225965217</v>
      </c>
      <c r="FM27" s="19">
        <f t="shared" si="78"/>
        <v>0.15954890359865664</v>
      </c>
      <c r="FN27" s="19">
        <f t="shared" si="79"/>
        <v>0.22523599767770291</v>
      </c>
      <c r="FO27" s="19">
        <f t="shared" si="80"/>
        <v>0.30755939498038276</v>
      </c>
      <c r="FP27" s="19">
        <f t="shared" si="81"/>
        <v>0.41230005279662901</v>
      </c>
      <c r="FQ27" s="19">
        <f t="shared" si="82"/>
        <v>0.55701720632297191</v>
      </c>
      <c r="FR27" s="19">
        <f t="shared" si="83"/>
        <v>0.79346877733981869</v>
      </c>
      <c r="FS27" s="19">
        <f t="shared" si="84"/>
        <v>0.89840562972319038</v>
      </c>
      <c r="FT27" s="19">
        <f t="shared" si="85"/>
        <v>0.94667000240607191</v>
      </c>
      <c r="FU27" s="19">
        <f t="shared" si="86"/>
        <v>0.98693915484448769</v>
      </c>
      <c r="FW27" s="19">
        <f t="shared" si="87"/>
        <v>0.18737505373614707</v>
      </c>
      <c r="FX27" s="19">
        <f t="shared" si="88"/>
        <v>0.1553374378360759</v>
      </c>
    </row>
    <row r="28" spans="1:180">
      <c r="A28" s="24">
        <v>0.2</v>
      </c>
      <c r="B28" s="17">
        <f>databig!B22</f>
        <v>2169497</v>
      </c>
      <c r="C28" s="17">
        <f>databig!O22</f>
        <v>21197</v>
      </c>
      <c r="D28" s="17">
        <f>databig!F22</f>
        <v>5172</v>
      </c>
      <c r="E28" s="18">
        <f>databig!G22+L28</f>
        <v>0.24556628532168392</v>
      </c>
      <c r="F28" s="19">
        <f>databig!H22</f>
        <v>9.5927640795707703E-2</v>
      </c>
      <c r="G28" s="19">
        <f>databig!K22</f>
        <v>1.4123775996267796E-2</v>
      </c>
      <c r="H28" s="19">
        <f>databig!L22</f>
        <v>1.667398726567626E-3</v>
      </c>
      <c r="I28" s="19">
        <f>databig!I22</f>
        <v>1.6710510477423668E-2</v>
      </c>
      <c r="J28" s="19">
        <f>databig!M22</f>
        <v>0</v>
      </c>
      <c r="K28" s="19">
        <f>databig!J22</f>
        <v>0.11713696271181107</v>
      </c>
      <c r="L28" s="63">
        <f>databig!N22*IF(interface!$C$16="yes",1,0)</f>
        <v>0</v>
      </c>
      <c r="M28" s="19">
        <v>0</v>
      </c>
      <c r="N28" s="19">
        <v>0</v>
      </c>
      <c r="O28" s="19">
        <v>0</v>
      </c>
      <c r="P28" s="19">
        <f t="shared" si="44"/>
        <v>3.7061306958570406E-2</v>
      </c>
      <c r="Q28" s="20">
        <f t="shared" si="18"/>
        <v>0</v>
      </c>
      <c r="R28" s="20">
        <f t="shared" si="19"/>
        <v>0</v>
      </c>
      <c r="S28" s="20">
        <f t="shared" si="20"/>
        <v>0</v>
      </c>
      <c r="T28" s="20">
        <f t="shared" si="21"/>
        <v>0</v>
      </c>
      <c r="U28" s="20">
        <f t="shared" si="22"/>
        <v>0</v>
      </c>
      <c r="V28" s="20">
        <f t="shared" si="23"/>
        <v>2.5622870339456639E-3</v>
      </c>
      <c r="W28" s="20">
        <f t="shared" si="45"/>
        <v>1.5852631039070943E-2</v>
      </c>
      <c r="X28" s="20">
        <f t="shared" si="24"/>
        <v>9.5927640795707703E-2</v>
      </c>
      <c r="Y28" s="20">
        <f>K28+$C$148*0.55*databig!N22</f>
        <v>0.11713696271181107</v>
      </c>
      <c r="Z28" s="21">
        <f t="shared" si="46"/>
        <v>0.24819003205795903</v>
      </c>
      <c r="AA28" s="19">
        <f t="shared" si="47"/>
        <v>0.99151894865525669</v>
      </c>
      <c r="AB28" s="19">
        <f>databig!Q22/databig!$AE22</f>
        <v>1.2224938875305623E-3</v>
      </c>
      <c r="AC28" s="19">
        <f>databig!R22/databig!$AE22</f>
        <v>7.2585574572127136E-3</v>
      </c>
      <c r="AD28" s="19">
        <f t="shared" si="48"/>
        <v>1.3784969571165731</v>
      </c>
      <c r="AE28" s="17">
        <f>databig!S22</f>
        <v>29220</v>
      </c>
      <c r="AF28" s="17">
        <f>databig!T22</f>
        <v>36756</v>
      </c>
      <c r="AG28" s="17">
        <f>databig!U22</f>
        <v>0</v>
      </c>
      <c r="AH28" s="17">
        <f>databig!V22</f>
        <v>0</v>
      </c>
      <c r="AI28" s="17">
        <f>databig!W22</f>
        <v>0</v>
      </c>
      <c r="AJ28" s="17">
        <f>databig!X22</f>
        <v>0</v>
      </c>
      <c r="AK28" s="17">
        <f>databig!Y22</f>
        <v>0</v>
      </c>
      <c r="AL28" s="17">
        <f>databig!Z22</f>
        <v>0</v>
      </c>
      <c r="AM28" s="17">
        <f>databig!AA22</f>
        <v>0</v>
      </c>
      <c r="AN28" s="17">
        <f>databig!AB22</f>
        <v>0</v>
      </c>
      <c r="AO28" s="17">
        <f>databig!AC22</f>
        <v>0</v>
      </c>
      <c r="AP28" s="17">
        <f>databig!AD22</f>
        <v>0</v>
      </c>
      <c r="AQ28" s="17">
        <v>0</v>
      </c>
      <c r="AR28" s="17">
        <v>0</v>
      </c>
      <c r="AS28" s="17">
        <v>0</v>
      </c>
      <c r="AT28" s="17">
        <v>83.996739685134997</v>
      </c>
      <c r="AU28" s="17">
        <v>194.13641316198064</v>
      </c>
      <c r="AV28" s="19">
        <v>1.7469684993506557E-2</v>
      </c>
      <c r="AW28" s="17">
        <f>databig!AT22</f>
        <v>18026</v>
      </c>
      <c r="AY28" s="19">
        <f>-databig!BA22/databig!E22</f>
        <v>-5.5153614926442829E-2</v>
      </c>
      <c r="AZ28" s="19">
        <f>-(1.1*databig!BB22-databig!AY22+0.45*databig!AX22)/databig!E22</f>
        <v>-3.6337149366550074E-2</v>
      </c>
      <c r="BA28" s="19"/>
      <c r="BB28" s="66">
        <f t="shared" si="27"/>
        <v>16.148764854534214</v>
      </c>
      <c r="BC28" s="67">
        <f>databig!Q22</f>
        <v>16</v>
      </c>
      <c r="BD28" s="67">
        <f>databig!R22</f>
        <v>95</v>
      </c>
      <c r="BE28" s="67">
        <f>databig!AF22</f>
        <v>3638</v>
      </c>
      <c r="BF28" s="67">
        <f>databig!AG22</f>
        <v>29</v>
      </c>
      <c r="BG28" s="17">
        <f>databig!AH22</f>
        <v>0</v>
      </c>
      <c r="BH28" s="17">
        <f>databig!AI22</f>
        <v>0</v>
      </c>
      <c r="BI28" s="17">
        <f>databig!AJ22</f>
        <v>0</v>
      </c>
      <c r="BJ28" s="17">
        <f>databig!AK22</f>
        <v>0</v>
      </c>
      <c r="BK28" s="17">
        <f>databig!AL22</f>
        <v>0</v>
      </c>
      <c r="BL28" s="17">
        <f>databig!AM22</f>
        <v>0</v>
      </c>
      <c r="BM28" s="17">
        <f>databig!AN22</f>
        <v>0</v>
      </c>
      <c r="BN28" s="17">
        <f>databig!AO22</f>
        <v>0</v>
      </c>
      <c r="BO28" s="17">
        <f>databig!AP22</f>
        <v>0</v>
      </c>
      <c r="BP28" s="17">
        <f>databig!AQ22</f>
        <v>0</v>
      </c>
      <c r="BQ28" s="17"/>
      <c r="BR28" s="17"/>
      <c r="BS28" s="24">
        <f>databig!AU22</f>
        <v>5.299999937415123E-2</v>
      </c>
      <c r="BT28" s="24">
        <f>databig!AV22</f>
        <v>0</v>
      </c>
      <c r="BU28" s="44">
        <f t="shared" si="49"/>
        <v>0</v>
      </c>
      <c r="BV28" s="44">
        <f t="shared" si="50"/>
        <v>0</v>
      </c>
      <c r="BW28" s="44">
        <f>databig!R22*((databig!$AU22-$R$142)/(1-$Q$142)-MIN(0.2,databig!$AU22))+BB28*(databig!$AU22-$R$142)/(1-$Q$142)</f>
        <v>-25.687020436235642</v>
      </c>
      <c r="BX28" s="19">
        <f>(databig!$Q22)/databig!$AE22</f>
        <v>1.2224938875305623E-3</v>
      </c>
      <c r="BY28" s="19">
        <f>(databig!$R22)/databig!$AE22</f>
        <v>7.2585574572127136E-3</v>
      </c>
      <c r="BZ28" s="19">
        <f>(databig!$Q22+databig!$R22)/databig!$AE22</f>
        <v>8.4810513447432755E-3</v>
      </c>
      <c r="CA28" s="67">
        <f>databig!R22*$Q$142/(1-$Q$142)+BB28/(1-$Q$142)</f>
        <v>31.41963863454848</v>
      </c>
      <c r="CB28" s="31">
        <f t="shared" si="51"/>
        <v>36.646540342298316</v>
      </c>
      <c r="CC28" s="31">
        <f t="shared" si="52"/>
        <v>36.914816625916899</v>
      </c>
      <c r="CD28" s="31">
        <f t="shared" si="53"/>
        <v>36.691723716381446</v>
      </c>
      <c r="CE28" s="67">
        <f t="shared" si="29"/>
        <v>36.960000000000029</v>
      </c>
      <c r="CF28" s="17">
        <f>$CE28*(1+$CA28/databig!$AE22)</f>
        <v>37.048727830373871</v>
      </c>
      <c r="CG28" s="17">
        <f>$CE28*(1+$CA28/databig!$AE22-$BX28)</f>
        <v>37.003544456290747</v>
      </c>
      <c r="CH28" s="44">
        <f t="shared" si="30"/>
        <v>0</v>
      </c>
      <c r="CI28" s="17">
        <f t="shared" si="31"/>
        <v>36.646540342298316</v>
      </c>
      <c r="CJ28" s="19"/>
      <c r="CK28" s="17">
        <f>databig!AW22</f>
        <v>23079</v>
      </c>
      <c r="CL28" s="19">
        <f t="shared" si="32"/>
        <v>3.8453559551348249E-3</v>
      </c>
      <c r="CM28" s="19">
        <f t="shared" si="33"/>
        <v>7.3122162127950158E-4</v>
      </c>
      <c r="CN28" s="19">
        <f t="shared" si="54"/>
        <v>0.19015706993342926</v>
      </c>
      <c r="CO28" s="19">
        <f t="shared" si="34"/>
        <v>1.9015706993342926E-2</v>
      </c>
      <c r="CP28" s="19">
        <f t="shared" si="35"/>
        <v>2.0516061010985469</v>
      </c>
      <c r="CQ28" s="19">
        <f t="shared" si="55"/>
        <v>1.7887045758239102</v>
      </c>
      <c r="CR28" s="19">
        <f t="shared" si="36"/>
        <v>1.5053564125066685</v>
      </c>
      <c r="CS28" s="19">
        <f t="shared" si="37"/>
        <v>1.6408122178287687</v>
      </c>
      <c r="CU28" s="19">
        <f>calculatorbig!E28</f>
        <v>0.24556628532168392</v>
      </c>
      <c r="CV28" s="19">
        <f>calculatorbig!Z28</f>
        <v>0.24819003205795903</v>
      </c>
      <c r="CW28" s="17">
        <f t="shared" si="56"/>
        <v>21197</v>
      </c>
      <c r="CX28" s="17">
        <f t="shared" si="57"/>
        <v>15991.731450036266</v>
      </c>
      <c r="CY28" s="17">
        <f t="shared" si="58"/>
        <v>15936.115890467441</v>
      </c>
      <c r="CZ28" s="24">
        <f t="shared" si="40"/>
        <v>0.68675624117184597</v>
      </c>
      <c r="DA28" s="24">
        <f t="shared" si="41"/>
        <v>0.67037633224458248</v>
      </c>
      <c r="DB28" s="19">
        <f t="shared" si="59"/>
        <v>0.23908207665878109</v>
      </c>
      <c r="DC28" s="19">
        <f t="shared" si="60"/>
        <v>0.24564354906434605</v>
      </c>
      <c r="DD28" s="17">
        <f t="shared" si="42"/>
        <v>21151.155516852588</v>
      </c>
      <c r="DE28" s="17">
        <f t="shared" si="61"/>
        <v>21151.155516852588</v>
      </c>
      <c r="DF28" s="17">
        <f t="shared" si="62"/>
        <v>0</v>
      </c>
      <c r="DG28" s="17">
        <f>MAX(growth!G22*growth!L22,0)</f>
        <v>12875.170261022633</v>
      </c>
      <c r="DH28" s="17">
        <f t="shared" si="63"/>
        <v>665.61934689434861</v>
      </c>
      <c r="DI28" s="17">
        <f t="shared" si="64"/>
        <v>21816.774863746938</v>
      </c>
      <c r="DJ28" s="17">
        <f t="shared" si="65"/>
        <v>5414.7060528346274</v>
      </c>
      <c r="DK28" s="20">
        <f t="shared" si="66"/>
        <v>2.9000000000000001E-2</v>
      </c>
      <c r="DL28" s="50">
        <f t="shared" si="67"/>
        <v>209.43750287089279</v>
      </c>
      <c r="DM28" s="20">
        <f t="shared" si="68"/>
        <v>2.5999999999999999E-2</v>
      </c>
      <c r="DN28" s="20">
        <f t="shared" si="69"/>
        <v>-3.4777697300999453E-3</v>
      </c>
      <c r="DO28" s="20">
        <f>growth!L22</f>
        <v>0.60740530551599914</v>
      </c>
      <c r="DP28" s="20"/>
      <c r="DQ28" s="20"/>
      <c r="DR28" s="19">
        <f>datahist!B22</f>
        <v>0.18038254976272583</v>
      </c>
      <c r="DS28" s="19">
        <f>datahist!C22</f>
        <v>0.21754354238510132</v>
      </c>
      <c r="DT28" s="19">
        <f>datahist!D22</f>
        <v>0.25027170777320862</v>
      </c>
      <c r="DU28" s="19">
        <f>datahist!E22</f>
        <v>0.23835885524749756</v>
      </c>
      <c r="DV28" s="19">
        <f>datahist!F22</f>
        <v>0.26967939734458923</v>
      </c>
      <c r="DW28" s="19">
        <f>datahist!G22</f>
        <v>0.27491825819015503</v>
      </c>
      <c r="DX28" s="19">
        <f>datahist!H22</f>
        <v>0.237348273396492</v>
      </c>
      <c r="DY28" s="19">
        <f>datahist!I22</f>
        <v>0.2455180287361145</v>
      </c>
      <c r="DZ28" s="19">
        <f t="shared" si="70"/>
        <v>0.24819003205795903</v>
      </c>
      <c r="EA28" s="19">
        <v>0.31780723144620693</v>
      </c>
      <c r="EB28" s="19">
        <v>0.31961744358572247</v>
      </c>
      <c r="EC28" s="19">
        <v>0.2878318596472505</v>
      </c>
      <c r="ED28" s="19">
        <v>0.27133239515586721</v>
      </c>
      <c r="EE28" s="19">
        <v>0.25633825298235491</v>
      </c>
      <c r="EF28" s="19">
        <v>0.31731251871678978</v>
      </c>
      <c r="EG28" s="19">
        <v>0.31993626218338628</v>
      </c>
      <c r="EH28" s="19">
        <v>0.24606100132077968</v>
      </c>
      <c r="EI28" s="19">
        <v>0.24787121346029523</v>
      </c>
      <c r="EJ28" s="19">
        <v>0.2878318596472505</v>
      </c>
      <c r="EK28" s="19">
        <v>0.27133239515586721</v>
      </c>
      <c r="EL28" s="19">
        <v>0.25633825320040193</v>
      </c>
      <c r="EM28" s="19">
        <v>0.24556628870777786</v>
      </c>
      <c r="EN28" s="19">
        <v>0.24819003205795903</v>
      </c>
      <c r="EO28" s="19">
        <f t="shared" si="71"/>
        <v>0.33136863133903771</v>
      </c>
      <c r="EP28" s="19">
        <f t="shared" si="72"/>
        <v>0.34475093309734173</v>
      </c>
      <c r="EQ28" s="19">
        <f t="shared" ref="EQ28:FD28" si="108">(EO25+EO26+EO27+EO28+EO29+EO30+EO31)/7</f>
        <v>0.264873856813998</v>
      </c>
      <c r="ER28" s="19">
        <f t="shared" si="108"/>
        <v>0.27153941621821404</v>
      </c>
      <c r="ES28" s="19">
        <f t="shared" si="108"/>
        <v>0.25730267545991775</v>
      </c>
      <c r="ET28" s="19">
        <f t="shared" si="108"/>
        <v>0.26387136683956885</v>
      </c>
      <c r="EU28" s="19">
        <f t="shared" si="108"/>
        <v>0.25084507641309112</v>
      </c>
      <c r="EV28" s="19">
        <f t="shared" si="108"/>
        <v>0.25727927349763513</v>
      </c>
      <c r="EW28" s="19">
        <f t="shared" si="108"/>
        <v>0.24648048660480382</v>
      </c>
      <c r="EX28" s="19">
        <f t="shared" si="108"/>
        <v>0.25293140455063917</v>
      </c>
      <c r="EY28" s="19">
        <f t="shared" si="108"/>
        <v>0.24333171982371801</v>
      </c>
      <c r="EZ28" s="19">
        <f t="shared" si="108"/>
        <v>0.24981775851694923</v>
      </c>
      <c r="FA28" s="19">
        <f t="shared" si="108"/>
        <v>0.24093805521805903</v>
      </c>
      <c r="FB28" s="19">
        <f t="shared" si="108"/>
        <v>0.24746281725242675</v>
      </c>
      <c r="FC28" s="19">
        <f t="shared" si="108"/>
        <v>0.23908207665878109</v>
      </c>
      <c r="FD28" s="19">
        <f t="shared" si="108"/>
        <v>0.24564354906434605</v>
      </c>
      <c r="FG28" s="61">
        <f t="shared" si="90"/>
        <v>-1.3999999999999995</v>
      </c>
      <c r="FH28" s="24">
        <f>databig!$A22/100</f>
        <v>0.2</v>
      </c>
      <c r="FI28" s="19">
        <f t="shared" si="74"/>
        <v>1.5135917551666558E-2</v>
      </c>
      <c r="FJ28" s="19">
        <f t="shared" si="75"/>
        <v>3.7061306958570406E-2</v>
      </c>
      <c r="FK28" s="19">
        <f t="shared" si="76"/>
        <v>6.7402128554113136E-2</v>
      </c>
      <c r="FL28" s="19">
        <f t="shared" si="77"/>
        <v>0.10751427225965217</v>
      </c>
      <c r="FM28" s="19">
        <f t="shared" si="78"/>
        <v>0.15954890359865664</v>
      </c>
      <c r="FN28" s="19">
        <f t="shared" si="79"/>
        <v>0.22523599767770291</v>
      </c>
      <c r="FO28" s="19">
        <f t="shared" si="80"/>
        <v>0.30755939498038276</v>
      </c>
      <c r="FP28" s="19">
        <f t="shared" si="81"/>
        <v>0.41230005279662901</v>
      </c>
      <c r="FQ28" s="19">
        <f t="shared" si="82"/>
        <v>0.55701720632297191</v>
      </c>
      <c r="FR28" s="19">
        <f t="shared" si="83"/>
        <v>0.79346877733981869</v>
      </c>
      <c r="FS28" s="19">
        <f t="shared" si="84"/>
        <v>0.89840562972319038</v>
      </c>
      <c r="FT28" s="19">
        <f t="shared" si="85"/>
        <v>0.94667000240607191</v>
      </c>
      <c r="FU28" s="19">
        <f t="shared" si="86"/>
        <v>0.98693915484448769</v>
      </c>
      <c r="FW28" s="19">
        <f t="shared" si="87"/>
        <v>0.19041267378133503</v>
      </c>
      <c r="FX28" s="19">
        <f t="shared" si="88"/>
        <v>0.15638044916730232</v>
      </c>
    </row>
    <row r="29" spans="1:180">
      <c r="A29" s="17"/>
      <c r="B29" s="17">
        <f>databig!B23</f>
        <v>2166923</v>
      </c>
      <c r="C29" s="17">
        <f>databig!O23</f>
        <v>21916</v>
      </c>
      <c r="D29" s="17">
        <f>databig!F23</f>
        <v>5530</v>
      </c>
      <c r="E29" s="18">
        <f>databig!G23+L29</f>
        <v>0.24778658571642515</v>
      </c>
      <c r="F29" s="19">
        <f>databig!H23</f>
        <v>9.5075547695159912E-2</v>
      </c>
      <c r="G29" s="19">
        <f>databig!K23</f>
        <v>1.5867166221141815E-2</v>
      </c>
      <c r="H29" s="19">
        <f>databig!L23</f>
        <v>1.8126178765669465E-3</v>
      </c>
      <c r="I29" s="19">
        <f>databig!I23</f>
        <v>1.6940725967288017E-2</v>
      </c>
      <c r="J29" s="19">
        <f>databig!M23</f>
        <v>0</v>
      </c>
      <c r="K29" s="19">
        <f>databig!J23</f>
        <v>0.11809053272008896</v>
      </c>
      <c r="L29" s="63">
        <f>databig!N23*IF(interface!$C$16="yes",1,0)</f>
        <v>0</v>
      </c>
      <c r="M29" s="19">
        <v>0</v>
      </c>
      <c r="N29" s="19">
        <v>0</v>
      </c>
      <c r="O29" s="19">
        <v>0</v>
      </c>
      <c r="P29" s="19">
        <f t="shared" si="44"/>
        <v>3.9699268914415546E-2</v>
      </c>
      <c r="Q29" s="20">
        <f t="shared" si="18"/>
        <v>0</v>
      </c>
      <c r="R29" s="20">
        <f t="shared" si="19"/>
        <v>0</v>
      </c>
      <c r="S29" s="20">
        <f t="shared" si="20"/>
        <v>0</v>
      </c>
      <c r="T29" s="20">
        <f t="shared" si="21"/>
        <v>0</v>
      </c>
      <c r="U29" s="20">
        <f t="shared" si="22"/>
        <v>0</v>
      </c>
      <c r="V29" s="20">
        <f t="shared" si="23"/>
        <v>2.7854449020638856E-3</v>
      </c>
      <c r="W29" s="20">
        <f t="shared" si="45"/>
        <v>1.7969380703385371E-2</v>
      </c>
      <c r="X29" s="20">
        <f t="shared" si="24"/>
        <v>9.5075547695159912E-2</v>
      </c>
      <c r="Y29" s="20">
        <f>K29+$C$148*0.55*databig!N23</f>
        <v>0.11809053272008896</v>
      </c>
      <c r="Z29" s="21">
        <f t="shared" si="46"/>
        <v>0.25086163198798617</v>
      </c>
      <c r="AA29" s="19">
        <f t="shared" si="47"/>
        <v>0.98930926761541138</v>
      </c>
      <c r="AB29" s="19">
        <f>databig!Q23/databig!$AE23</f>
        <v>5.7618882332523425E-3</v>
      </c>
      <c r="AC29" s="19">
        <f>databig!R23/databig!$AE23</f>
        <v>4.9288441513363418E-3</v>
      </c>
      <c r="AD29" s="19">
        <f t="shared" si="48"/>
        <v>1.3902628216827888</v>
      </c>
      <c r="AE29" s="17">
        <f>databig!S23</f>
        <v>30469</v>
      </c>
      <c r="AF29" s="17">
        <f>databig!T23</f>
        <v>38376</v>
      </c>
      <c r="AG29" s="17">
        <f>databig!U23</f>
        <v>0</v>
      </c>
      <c r="AH29" s="17">
        <f>databig!V23</f>
        <v>0</v>
      </c>
      <c r="AI29" s="17">
        <f>databig!W23</f>
        <v>0</v>
      </c>
      <c r="AJ29" s="17">
        <f>databig!X23</f>
        <v>0</v>
      </c>
      <c r="AK29" s="17">
        <f>databig!Y23</f>
        <v>0</v>
      </c>
      <c r="AL29" s="17">
        <f>databig!Z23</f>
        <v>0</v>
      </c>
      <c r="AM29" s="17">
        <f>databig!AA23</f>
        <v>0</v>
      </c>
      <c r="AN29" s="17">
        <f>databig!AB23</f>
        <v>0</v>
      </c>
      <c r="AO29" s="17">
        <f>databig!AC23</f>
        <v>0</v>
      </c>
      <c r="AP29" s="17">
        <f>databig!AD23</f>
        <v>0</v>
      </c>
      <c r="AQ29" s="17">
        <v>0</v>
      </c>
      <c r="AR29" s="17">
        <v>0</v>
      </c>
      <c r="AS29" s="17">
        <v>0</v>
      </c>
      <c r="AT29" s="17">
        <v>83.996739685134997</v>
      </c>
      <c r="AU29" s="17">
        <v>194.13641316198064</v>
      </c>
      <c r="AV29" s="19">
        <v>1.7469684993506557E-2</v>
      </c>
      <c r="AW29" s="17">
        <f>databig!AT23</f>
        <v>19240</v>
      </c>
      <c r="AY29" s="19">
        <f>-databig!BA23/databig!E23</f>
        <v>-5.4214573751841931E-2</v>
      </c>
      <c r="AZ29" s="19">
        <f>-(1.1*databig!BB23-databig!AY23+0.45*databig!AX23)/databig!E23</f>
        <v>-3.536409553918958E-2</v>
      </c>
      <c r="BA29" s="19"/>
      <c r="BB29" s="66">
        <f t="shared" si="27"/>
        <v>22.404592681065484</v>
      </c>
      <c r="BC29" s="67">
        <f>databig!Q23</f>
        <v>83</v>
      </c>
      <c r="BD29" s="67">
        <f>databig!R23</f>
        <v>71</v>
      </c>
      <c r="BE29" s="67">
        <f>databig!AF23</f>
        <v>4226</v>
      </c>
      <c r="BF29" s="67">
        <f>databig!AG23</f>
        <v>165</v>
      </c>
      <c r="BG29" s="17">
        <f>databig!AH23</f>
        <v>101</v>
      </c>
      <c r="BH29" s="17">
        <f>databig!AI23</f>
        <v>0</v>
      </c>
      <c r="BI29" s="17">
        <f>databig!AJ23</f>
        <v>0</v>
      </c>
      <c r="BJ29" s="17">
        <f>databig!AK23</f>
        <v>0</v>
      </c>
      <c r="BK29" s="17">
        <f>databig!AL23</f>
        <v>0</v>
      </c>
      <c r="BL29" s="17">
        <f>databig!AM23</f>
        <v>0</v>
      </c>
      <c r="BM29" s="17">
        <f>databig!AN23</f>
        <v>0</v>
      </c>
      <c r="BN29" s="17">
        <f>databig!AO23</f>
        <v>0</v>
      </c>
      <c r="BO29" s="17">
        <f>databig!AP23</f>
        <v>0</v>
      </c>
      <c r="BP29" s="17">
        <f>databig!AQ23</f>
        <v>0</v>
      </c>
      <c r="BQ29" s="17"/>
      <c r="BR29" s="17"/>
      <c r="BS29" s="24">
        <f>databig!AU23</f>
        <v>5.9000000357627869E-2</v>
      </c>
      <c r="BT29" s="24">
        <f>databig!AV23</f>
        <v>0</v>
      </c>
      <c r="BU29" s="44">
        <f t="shared" si="49"/>
        <v>0</v>
      </c>
      <c r="BV29" s="44">
        <f t="shared" si="50"/>
        <v>0</v>
      </c>
      <c r="BW29" s="44">
        <f>databig!R23*((databig!$AU23-$R$142)/(1-$Q$142)-MIN(0.2,databig!$AU23))+BB29*(databig!$AU23-$R$142)/(1-$Q$142)</f>
        <v>-20.9066352068401</v>
      </c>
      <c r="BX29" s="19">
        <f>(databig!$Q23)/databig!$AE23</f>
        <v>5.7618882332523425E-3</v>
      </c>
      <c r="BY29" s="19">
        <f>(databig!$R23)/databig!$AE23</f>
        <v>4.9288441513363418E-3</v>
      </c>
      <c r="BZ29" s="19">
        <f>(databig!$Q23+databig!$R23)/databig!$AE23</f>
        <v>1.0690732384588685E-2</v>
      </c>
      <c r="CA29" s="67">
        <f>databig!R23*$Q$142/(1-$Q$142)+BB29/(1-$Q$142)</f>
        <v>35.237571501594481</v>
      </c>
      <c r="CB29" s="31">
        <f t="shared" si="51"/>
        <v>46.072132592849748</v>
      </c>
      <c r="CC29" s="31">
        <f t="shared" si="52"/>
        <v>46.301668864977486</v>
      </c>
      <c r="CD29" s="31">
        <f t="shared" si="53"/>
        <v>46.340463727872311</v>
      </c>
      <c r="CE29" s="67">
        <f t="shared" si="29"/>
        <v>46.570000000000043</v>
      </c>
      <c r="CF29" s="17">
        <f>$CE29*(1+$CA29/databig!$AE23)</f>
        <v>46.683919729595964</v>
      </c>
      <c r="CG29" s="17">
        <f>$CE29*(1+$CA29/databig!$AE23-$BX29)</f>
        <v>46.415588594573407</v>
      </c>
      <c r="CH29" s="44">
        <f t="shared" si="30"/>
        <v>0</v>
      </c>
      <c r="CI29" s="17">
        <f t="shared" si="31"/>
        <v>46.072132592849748</v>
      </c>
      <c r="CJ29" s="19"/>
      <c r="CK29" s="17">
        <f>databig!AW23</f>
        <v>23556</v>
      </c>
      <c r="CL29" s="19">
        <f t="shared" si="32"/>
        <v>3.9201756920470921E-3</v>
      </c>
      <c r="CM29" s="19">
        <f t="shared" si="33"/>
        <v>7.615728252709234E-4</v>
      </c>
      <c r="CN29" s="19">
        <f t="shared" si="54"/>
        <v>0.19427007488871875</v>
      </c>
      <c r="CO29" s="19">
        <f t="shared" si="34"/>
        <v>1.9427007488871873E-2</v>
      </c>
      <c r="CP29" s="19">
        <f t="shared" si="35"/>
        <v>2.0333823713238224</v>
      </c>
      <c r="CQ29" s="19">
        <f t="shared" si="55"/>
        <v>1.7750367784928667</v>
      </c>
      <c r="CR29" s="19">
        <f t="shared" si="36"/>
        <v>1.486062254749674</v>
      </c>
      <c r="CS29" s="19">
        <f t="shared" si="37"/>
        <v>1.6191027913308025</v>
      </c>
      <c r="CU29" s="19">
        <f>calculatorbig!E29</f>
        <v>0.24778658571642515</v>
      </c>
      <c r="CV29" s="19">
        <f>calculatorbig!Z29</f>
        <v>0.25086163198798617</v>
      </c>
      <c r="CW29" s="17">
        <f t="shared" si="56"/>
        <v>21916</v>
      </c>
      <c r="CX29" s="17">
        <f t="shared" si="57"/>
        <v>16485.509187438824</v>
      </c>
      <c r="CY29" s="17">
        <f t="shared" si="58"/>
        <v>16418.116473351296</v>
      </c>
      <c r="CZ29" s="24">
        <f t="shared" si="40"/>
        <v>0.77369656722836921</v>
      </c>
      <c r="DA29" s="24">
        <f t="shared" si="41"/>
        <v>0.77476991474184065</v>
      </c>
      <c r="DB29" s="19">
        <f t="shared" si="59"/>
        <v>0.23690804918063502</v>
      </c>
      <c r="DC29" s="19">
        <f t="shared" si="60"/>
        <v>0.24388615330322558</v>
      </c>
      <c r="DD29" s="17">
        <f t="shared" si="42"/>
        <v>21865.724479905661</v>
      </c>
      <c r="DE29" s="17">
        <f t="shared" si="61"/>
        <v>21865.724479905661</v>
      </c>
      <c r="DF29" s="17">
        <f t="shared" si="62"/>
        <v>0</v>
      </c>
      <c r="DG29" s="17">
        <f>MAX(growth!G23*growth!L23,0)</f>
        <v>13117.574613760296</v>
      </c>
      <c r="DH29" s="17">
        <f t="shared" si="63"/>
        <v>678.15114443042057</v>
      </c>
      <c r="DI29" s="17">
        <f t="shared" si="64"/>
        <v>22543.87562433608</v>
      </c>
      <c r="DJ29" s="17">
        <f t="shared" si="65"/>
        <v>5655.3934304551294</v>
      </c>
      <c r="DK29" s="20">
        <f t="shared" si="66"/>
        <v>2.9000000000000001E-2</v>
      </c>
      <c r="DL29" s="50">
        <f t="shared" si="67"/>
        <v>224.90261789395572</v>
      </c>
      <c r="DM29" s="20">
        <f t="shared" si="68"/>
        <v>2.4E-2</v>
      </c>
      <c r="DN29" s="20">
        <f t="shared" si="69"/>
        <v>-4.0879971204578498E-3</v>
      </c>
      <c r="DO29" s="20">
        <f>growth!L23</f>
        <v>0.59853872119731233</v>
      </c>
      <c r="DP29" s="20"/>
      <c r="DQ29" s="20"/>
      <c r="DR29" s="19">
        <f>datahist!B23</f>
        <v>0.18252956867218018</v>
      </c>
      <c r="DS29" s="19">
        <f>datahist!C23</f>
        <v>0.22025159001350403</v>
      </c>
      <c r="DT29" s="19">
        <f>datahist!D23</f>
        <v>0.25184857845306396</v>
      </c>
      <c r="DU29" s="19">
        <f>datahist!E23</f>
        <v>0.2408532053232193</v>
      </c>
      <c r="DV29" s="19">
        <f>datahist!F23</f>
        <v>0.27234697341918945</v>
      </c>
      <c r="DW29" s="19">
        <f>datahist!G23</f>
        <v>0.27566158771514893</v>
      </c>
      <c r="DX29" s="19">
        <f>datahist!H23</f>
        <v>0.23710887134075165</v>
      </c>
      <c r="DY29" s="19">
        <f>datahist!I23</f>
        <v>0.24705839157104492</v>
      </c>
      <c r="DZ29" s="19">
        <f t="shared" si="70"/>
        <v>0.25086163198798617</v>
      </c>
      <c r="EA29" s="19">
        <v>0.32283229624833315</v>
      </c>
      <c r="EB29" s="19">
        <v>0.32474321951922908</v>
      </c>
      <c r="EC29" s="19">
        <v>0.29175844671736417</v>
      </c>
      <c r="ED29" s="19">
        <v>0.27503057265511599</v>
      </c>
      <c r="EE29" s="19">
        <v>0.26129641985400454</v>
      </c>
      <c r="EF29" s="19">
        <v>0.32229449006263167</v>
      </c>
      <c r="EG29" s="19">
        <v>0.32536953902095278</v>
      </c>
      <c r="EH29" s="19">
        <v>0.24832438921536654</v>
      </c>
      <c r="EI29" s="19">
        <v>0.25023531248626246</v>
      </c>
      <c r="EJ29" s="19">
        <v>0.29175844671736417</v>
      </c>
      <c r="EK29" s="19">
        <v>0.27503057265511599</v>
      </c>
      <c r="EL29" s="19">
        <v>0.26129641981830626</v>
      </c>
      <c r="EM29" s="19">
        <v>0.24778659048024565</v>
      </c>
      <c r="EN29" s="19">
        <v>0.25086163198798617</v>
      </c>
      <c r="EO29" s="19">
        <f t="shared" si="71"/>
        <v>0.26977359579989235</v>
      </c>
      <c r="EP29" s="19">
        <f t="shared" si="72"/>
        <v>0.27742687650678843</v>
      </c>
      <c r="EQ29" s="19">
        <f t="shared" ref="EQ29:FD29" si="109">(EO26+EO27+EO28+EO29+EO30+EO31+EO32)/7</f>
        <v>0.25646485225496846</v>
      </c>
      <c r="ER29" s="19">
        <f t="shared" si="109"/>
        <v>0.26341781084953725</v>
      </c>
      <c r="ES29" s="19">
        <f t="shared" si="109"/>
        <v>0.25186626018441827</v>
      </c>
      <c r="ET29" s="19">
        <f t="shared" si="109"/>
        <v>0.2584933743701382</v>
      </c>
      <c r="EU29" s="19">
        <f t="shared" si="109"/>
        <v>0.24641815012698975</v>
      </c>
      <c r="EV29" s="19">
        <f t="shared" si="109"/>
        <v>0.25319017942677674</v>
      </c>
      <c r="EW29" s="19">
        <f t="shared" si="109"/>
        <v>0.24294042134664531</v>
      </c>
      <c r="EX29" s="19">
        <f t="shared" si="109"/>
        <v>0.24976581167140605</v>
      </c>
      <c r="EY29" s="19">
        <f t="shared" si="109"/>
        <v>0.24032832372924778</v>
      </c>
      <c r="EZ29" s="19">
        <f t="shared" si="109"/>
        <v>0.2472172066509539</v>
      </c>
      <c r="FA29" s="19">
        <f t="shared" si="109"/>
        <v>0.23839301420274345</v>
      </c>
      <c r="FB29" s="19">
        <f t="shared" si="109"/>
        <v>0.245330177978137</v>
      </c>
      <c r="FC29" s="19">
        <f t="shared" si="109"/>
        <v>0.23690804918063502</v>
      </c>
      <c r="FD29" s="19">
        <f t="shared" si="109"/>
        <v>0.24388615330322558</v>
      </c>
      <c r="FG29" s="61">
        <f t="shared" si="90"/>
        <v>-1.3699999999999994</v>
      </c>
      <c r="FH29" s="24">
        <f>databig!$A23/100</f>
        <v>0.21</v>
      </c>
      <c r="FI29" s="19">
        <f t="shared" si="74"/>
        <v>1.5135917551666558E-2</v>
      </c>
      <c r="FJ29" s="19">
        <f t="shared" si="75"/>
        <v>3.7061306958570406E-2</v>
      </c>
      <c r="FK29" s="19">
        <f t="shared" si="76"/>
        <v>6.7402128554113136E-2</v>
      </c>
      <c r="FL29" s="19">
        <f t="shared" si="77"/>
        <v>0.10751427225965217</v>
      </c>
      <c r="FM29" s="19">
        <f t="shared" si="78"/>
        <v>0.15954890359865664</v>
      </c>
      <c r="FN29" s="19">
        <f t="shared" si="79"/>
        <v>0.22523599767770291</v>
      </c>
      <c r="FO29" s="19">
        <f t="shared" si="80"/>
        <v>0.30755939498038276</v>
      </c>
      <c r="FP29" s="19">
        <f t="shared" si="81"/>
        <v>0.41230005279662901</v>
      </c>
      <c r="FQ29" s="19">
        <f t="shared" si="82"/>
        <v>0.55701720632297191</v>
      </c>
      <c r="FR29" s="19">
        <f t="shared" si="83"/>
        <v>0.79346877733981869</v>
      </c>
      <c r="FS29" s="19">
        <f t="shared" si="84"/>
        <v>0.89840562972319038</v>
      </c>
      <c r="FT29" s="19">
        <f t="shared" si="85"/>
        <v>0.94667000240607191</v>
      </c>
      <c r="FU29" s="19">
        <f t="shared" si="86"/>
        <v>0.98693915484448769</v>
      </c>
      <c r="FW29" s="19">
        <f t="shared" si="87"/>
        <v>0.19357201672840371</v>
      </c>
      <c r="FX29" s="19">
        <f t="shared" si="88"/>
        <v>0.16065664319523093</v>
      </c>
    </row>
    <row r="30" spans="1:180">
      <c r="A30" s="17"/>
      <c r="B30" s="17">
        <f>databig!B24</f>
        <v>2165636</v>
      </c>
      <c r="C30" s="17">
        <f>databig!O24</f>
        <v>22597</v>
      </c>
      <c r="D30" s="17">
        <f>databig!F24</f>
        <v>5585</v>
      </c>
      <c r="E30" s="18">
        <f>databig!G24+L30</f>
        <v>0.24713915343977769</v>
      </c>
      <c r="F30" s="19">
        <f>databig!H24</f>
        <v>9.3888610601425171E-2</v>
      </c>
      <c r="G30" s="19">
        <f>databig!K24</f>
        <v>1.6303539276123047E-2</v>
      </c>
      <c r="H30" s="19">
        <f>databig!L24</f>
        <v>1.884736237116158E-3</v>
      </c>
      <c r="I30" s="19">
        <f>databig!I24</f>
        <v>1.7069350928068161E-2</v>
      </c>
      <c r="J30" s="19">
        <f>databig!M24</f>
        <v>0</v>
      </c>
      <c r="K30" s="19">
        <f>databig!J24</f>
        <v>0.11799291521310806</v>
      </c>
      <c r="L30" s="63">
        <f>databig!N24*IF(interface!$C$16="yes",1,0)</f>
        <v>0</v>
      </c>
      <c r="M30" s="19">
        <v>0</v>
      </c>
      <c r="N30" s="19">
        <v>0</v>
      </c>
      <c r="O30" s="19">
        <v>0</v>
      </c>
      <c r="P30" s="19">
        <f t="shared" si="44"/>
        <v>4.2417585311074889E-2</v>
      </c>
      <c r="Q30" s="20">
        <f t="shared" si="18"/>
        <v>0</v>
      </c>
      <c r="R30" s="20">
        <f t="shared" si="19"/>
        <v>0</v>
      </c>
      <c r="S30" s="20">
        <f t="shared" si="20"/>
        <v>0</v>
      </c>
      <c r="T30" s="20">
        <f t="shared" si="21"/>
        <v>0</v>
      </c>
      <c r="U30" s="20">
        <f t="shared" si="22"/>
        <v>0</v>
      </c>
      <c r="V30" s="20">
        <f t="shared" si="23"/>
        <v>2.8962689882289583E-3</v>
      </c>
      <c r="W30" s="20">
        <f t="shared" si="45"/>
        <v>1.8242034899762696E-2</v>
      </c>
      <c r="X30" s="20">
        <f t="shared" si="24"/>
        <v>9.3888610601425171E-2</v>
      </c>
      <c r="Y30" s="20">
        <f>K30+$C$148*0.55*databig!N24</f>
        <v>0.11799291521310806</v>
      </c>
      <c r="Z30" s="21">
        <f t="shared" si="46"/>
        <v>0.25008918063059304</v>
      </c>
      <c r="AA30" s="19">
        <f t="shared" si="47"/>
        <v>0.9921672844254843</v>
      </c>
      <c r="AB30" s="19">
        <f>databig!Q24/databig!$AE24</f>
        <v>1.9581788936289253E-3</v>
      </c>
      <c r="AC30" s="19">
        <f>databig!R24/databig!$AE24</f>
        <v>5.8745366808867754E-3</v>
      </c>
      <c r="AD30" s="19">
        <f t="shared" si="48"/>
        <v>1.3910253573483207</v>
      </c>
      <c r="AE30" s="17">
        <f>databig!S24</f>
        <v>31433</v>
      </c>
      <c r="AF30" s="17">
        <f>databig!T24</f>
        <v>39588</v>
      </c>
      <c r="AG30" s="17">
        <f>databig!U24</f>
        <v>0</v>
      </c>
      <c r="AH30" s="17">
        <f>databig!V24</f>
        <v>0</v>
      </c>
      <c r="AI30" s="17">
        <f>databig!W24</f>
        <v>0</v>
      </c>
      <c r="AJ30" s="17">
        <f>databig!X24</f>
        <v>0</v>
      </c>
      <c r="AK30" s="17">
        <f>databig!Y24</f>
        <v>0</v>
      </c>
      <c r="AL30" s="17">
        <f>databig!Z24</f>
        <v>0</v>
      </c>
      <c r="AM30" s="17">
        <f>databig!AA24</f>
        <v>0</v>
      </c>
      <c r="AN30" s="17">
        <f>databig!AB24</f>
        <v>0</v>
      </c>
      <c r="AO30" s="17">
        <f>databig!AC24</f>
        <v>0</v>
      </c>
      <c r="AP30" s="17">
        <f>databig!AD24</f>
        <v>0</v>
      </c>
      <c r="AQ30" s="17">
        <v>0</v>
      </c>
      <c r="AR30" s="17">
        <v>0</v>
      </c>
      <c r="AS30" s="17">
        <v>0</v>
      </c>
      <c r="AT30" s="17">
        <v>83.996739685134997</v>
      </c>
      <c r="AU30" s="17">
        <v>194.13641316198064</v>
      </c>
      <c r="AV30" s="19">
        <v>1.7469684993506557E-2</v>
      </c>
      <c r="AW30" s="17">
        <f>databig!AT24</f>
        <v>19880</v>
      </c>
      <c r="AY30" s="19">
        <f>-databig!BA24/databig!E24</f>
        <v>-5.2819543727794196E-2</v>
      </c>
      <c r="AZ30" s="19">
        <f>-(1.1*databig!BB24-databig!AY24+0.45*databig!AX24)/databig!E24</f>
        <v>-3.4106202382471806E-2</v>
      </c>
      <c r="BA30" s="19"/>
      <c r="BB30" s="66">
        <f t="shared" si="27"/>
        <v>16.294249222593081</v>
      </c>
      <c r="BC30" s="67">
        <f>databig!Q24</f>
        <v>28</v>
      </c>
      <c r="BD30" s="67">
        <f>databig!R24</f>
        <v>84</v>
      </c>
      <c r="BE30" s="67">
        <f>databig!AF24</f>
        <v>4367</v>
      </c>
      <c r="BF30" s="67">
        <f>databig!AG24</f>
        <v>25</v>
      </c>
      <c r="BG30" s="17">
        <f>databig!AH24</f>
        <v>9</v>
      </c>
      <c r="BH30" s="17">
        <f>databig!AI24</f>
        <v>9</v>
      </c>
      <c r="BI30" s="17">
        <f>databig!AJ24</f>
        <v>9</v>
      </c>
      <c r="BJ30" s="17">
        <f>databig!AK24</f>
        <v>8</v>
      </c>
      <c r="BK30" s="17">
        <f>databig!AL24</f>
        <v>7</v>
      </c>
      <c r="BL30" s="17">
        <f>databig!AM24</f>
        <v>4</v>
      </c>
      <c r="BM30" s="17">
        <f>databig!AN24</f>
        <v>0</v>
      </c>
      <c r="BN30" s="17">
        <f>databig!AO24</f>
        <v>0</v>
      </c>
      <c r="BO30" s="17">
        <f>databig!AP24</f>
        <v>0</v>
      </c>
      <c r="BP30" s="17">
        <f>databig!AQ24</f>
        <v>0</v>
      </c>
      <c r="BQ30" s="17"/>
      <c r="BR30" s="17"/>
      <c r="BS30" s="24">
        <f>databig!AU24</f>
        <v>6.1999998986721039E-2</v>
      </c>
      <c r="BT30" s="24">
        <f>databig!AV24</f>
        <v>0</v>
      </c>
      <c r="BU30" s="44">
        <f t="shared" si="49"/>
        <v>0</v>
      </c>
      <c r="BV30" s="44">
        <f t="shared" si="50"/>
        <v>0</v>
      </c>
      <c r="BW30" s="44">
        <f>databig!R24*((databig!$AU24-$R$142)/(1-$Q$142)-MIN(0.2,databig!$AU24))+BB30*(databig!$AU24-$R$142)/(1-$Q$142)</f>
        <v>-22.816530547897877</v>
      </c>
      <c r="BX30" s="19">
        <f>(databig!$Q24)/databig!$AE24</f>
        <v>1.9581788936289253E-3</v>
      </c>
      <c r="BY30" s="19">
        <f>(databig!$R24)/databig!$AE24</f>
        <v>5.8745366808867754E-3</v>
      </c>
      <c r="BZ30" s="19">
        <f>(databig!$Q24+databig!$R24)/databig!$AE24</f>
        <v>7.8327155745157011E-3</v>
      </c>
      <c r="CA30" s="67">
        <f>databig!R24*$Q$142/(1-$Q$142)+BB30/(1-$Q$142)</f>
        <v>30.073806941871087</v>
      </c>
      <c r="CB30" s="31">
        <f t="shared" si="51"/>
        <v>43.804185607385165</v>
      </c>
      <c r="CC30" s="31">
        <f t="shared" si="52"/>
        <v>44.063546401846317</v>
      </c>
      <c r="CD30" s="31">
        <f t="shared" si="53"/>
        <v>43.890639205538882</v>
      </c>
      <c r="CE30" s="67">
        <f t="shared" si="29"/>
        <v>44.150000000000034</v>
      </c>
      <c r="CF30" s="17">
        <f>$CE30*(1+$CA30/databig!$AE24)</f>
        <v>44.242856743582358</v>
      </c>
      <c r="CG30" s="17">
        <f>$CE30*(1+$CA30/databig!$AE24-$BX30)</f>
        <v>44.156403145428641</v>
      </c>
      <c r="CH30" s="44">
        <f t="shared" si="30"/>
        <v>0</v>
      </c>
      <c r="CI30" s="17">
        <f t="shared" si="31"/>
        <v>43.804185607385165</v>
      </c>
      <c r="CJ30" s="19"/>
      <c r="CK30" s="17">
        <f>databig!AW24</f>
        <v>23985</v>
      </c>
      <c r="CL30" s="19">
        <f t="shared" si="32"/>
        <v>3.989198908332557E-3</v>
      </c>
      <c r="CM30" s="19">
        <f t="shared" si="33"/>
        <v>7.8520137906585251E-4</v>
      </c>
      <c r="CN30" s="19">
        <f t="shared" si="54"/>
        <v>0.1968318444652484</v>
      </c>
      <c r="CO30" s="19">
        <f t="shared" si="34"/>
        <v>1.9683184446524837E-2</v>
      </c>
      <c r="CP30" s="19">
        <f t="shared" si="35"/>
        <v>2.0079973273164091</v>
      </c>
      <c r="CQ30" s="19">
        <f t="shared" si="55"/>
        <v>1.7559979954873068</v>
      </c>
      <c r="CR30" s="19">
        <f t="shared" si="36"/>
        <v>1.4675256026984416</v>
      </c>
      <c r="CS30" s="19">
        <f t="shared" si="37"/>
        <v>1.5984889173117007</v>
      </c>
      <c r="CU30" s="19">
        <f>calculatorbig!E30</f>
        <v>0.24713915343977769</v>
      </c>
      <c r="CV30" s="19">
        <f>calculatorbig!Z30</f>
        <v>0.25008918063059304</v>
      </c>
      <c r="CW30" s="17">
        <f t="shared" si="56"/>
        <v>22597</v>
      </c>
      <c r="CX30" s="17">
        <f t="shared" si="57"/>
        <v>17012.396549721343</v>
      </c>
      <c r="CY30" s="17">
        <f t="shared" si="58"/>
        <v>16945.73478529049</v>
      </c>
      <c r="CZ30" s="24">
        <f t="shared" si="40"/>
        <v>0.75435479847036879</v>
      </c>
      <c r="DA30" s="24">
        <f t="shared" si="41"/>
        <v>0.75235794065618877</v>
      </c>
      <c r="DB30" s="19">
        <f t="shared" si="59"/>
        <v>0.23412168713490003</v>
      </c>
      <c r="DC30" s="19">
        <f t="shared" si="60"/>
        <v>0.24153411433413446</v>
      </c>
      <c r="DD30" s="17">
        <f t="shared" si="42"/>
        <v>22542.125098487628</v>
      </c>
      <c r="DE30" s="17">
        <f t="shared" si="61"/>
        <v>22542.125098487628</v>
      </c>
      <c r="DF30" s="17">
        <f t="shared" si="62"/>
        <v>0</v>
      </c>
      <c r="DG30" s="17">
        <f>MAX(growth!G24*growth!L24,0)</f>
        <v>13364.329814152132</v>
      </c>
      <c r="DH30" s="17">
        <f t="shared" si="63"/>
        <v>690.90787168122995</v>
      </c>
      <c r="DI30" s="17">
        <f t="shared" si="64"/>
        <v>23233.032970168857</v>
      </c>
      <c r="DJ30" s="17">
        <f t="shared" si="65"/>
        <v>5810.3301790730829</v>
      </c>
      <c r="DK30" s="20">
        <f t="shared" si="66"/>
        <v>2.8000000000000001E-2</v>
      </c>
      <c r="DL30" s="50">
        <f t="shared" si="67"/>
        <v>225.72672879442689</v>
      </c>
      <c r="DM30" s="20">
        <f t="shared" si="68"/>
        <v>2.4E-2</v>
      </c>
      <c r="DN30" s="20">
        <f t="shared" si="69"/>
        <v>-3.9184229121408841E-3</v>
      </c>
      <c r="DO30" s="20">
        <f>growth!L24</f>
        <v>0.59142053432544728</v>
      </c>
      <c r="DP30" s="20"/>
      <c r="DQ30" s="20"/>
      <c r="DR30" s="19">
        <f>datahist!B24</f>
        <v>0.1844501793384552</v>
      </c>
      <c r="DS30" s="19">
        <f>datahist!C24</f>
        <v>0.22336280345916748</v>
      </c>
      <c r="DT30" s="19">
        <f>datahist!D24</f>
        <v>0.25354093313217163</v>
      </c>
      <c r="DU30" s="19">
        <f>datahist!E24</f>
        <v>0.2442118227481842</v>
      </c>
      <c r="DV30" s="19">
        <f>datahist!F24</f>
        <v>0.27512189745903015</v>
      </c>
      <c r="DW30" s="19">
        <f>datahist!G24</f>
        <v>0.27689275145530701</v>
      </c>
      <c r="DX30" s="19">
        <f>datahist!H24</f>
        <v>0.23728702962398529</v>
      </c>
      <c r="DY30" s="19">
        <f>datahist!I24</f>
        <v>0.24710837006568909</v>
      </c>
      <c r="DZ30" s="19">
        <f t="shared" si="70"/>
        <v>0.25008918063059304</v>
      </c>
      <c r="EA30" s="19">
        <v>0.32514979277565303</v>
      </c>
      <c r="EB30" s="19">
        <v>0.32715671181114464</v>
      </c>
      <c r="EC30" s="19">
        <v>0.29288626585703958</v>
      </c>
      <c r="ED30" s="19">
        <v>0.2745643122732202</v>
      </c>
      <c r="EE30" s="19">
        <v>0.26141083417110078</v>
      </c>
      <c r="EF30" s="19">
        <v>0.32457952399272472</v>
      </c>
      <c r="EG30" s="19">
        <v>0.32752956168070291</v>
      </c>
      <c r="EH30" s="19">
        <v>0.24770941172554317</v>
      </c>
      <c r="EI30" s="19">
        <v>0.24971633076103478</v>
      </c>
      <c r="EJ30" s="19">
        <v>0.29288626585703958</v>
      </c>
      <c r="EK30" s="19">
        <v>0.2745643122732202</v>
      </c>
      <c r="EL30" s="19">
        <v>0.26141083600885406</v>
      </c>
      <c r="EM30" s="19">
        <v>0.2471391522558406</v>
      </c>
      <c r="EN30" s="19">
        <v>0.25008918063059304</v>
      </c>
      <c r="EO30" s="19">
        <f t="shared" si="71"/>
        <v>0.235974317150631</v>
      </c>
      <c r="EP30" s="19">
        <f t="shared" si="72"/>
        <v>0.23643607230098529</v>
      </c>
      <c r="EQ30" s="19">
        <f t="shared" ref="EQ30:FD30" si="110">(EO27+EO28+EO29+EO30+EO31+EO32+EO33)/7</f>
        <v>0.24665697853814336</v>
      </c>
      <c r="ER30" s="19">
        <f t="shared" si="110"/>
        <v>0.25343510883862169</v>
      </c>
      <c r="ES30" s="19">
        <f t="shared" si="110"/>
        <v>0.24404958942402283</v>
      </c>
      <c r="ET30" s="19">
        <f t="shared" si="110"/>
        <v>0.25089532635778011</v>
      </c>
      <c r="EU30" s="19">
        <f t="shared" si="110"/>
        <v>0.24017335242728102</v>
      </c>
      <c r="EV30" s="19">
        <f t="shared" si="110"/>
        <v>0.24730327264489516</v>
      </c>
      <c r="EW30" s="19">
        <f t="shared" si="110"/>
        <v>0.23800843271717306</v>
      </c>
      <c r="EX30" s="19">
        <f t="shared" si="110"/>
        <v>0.24524546517482299</v>
      </c>
      <c r="EY30" s="19">
        <f t="shared" si="110"/>
        <v>0.23629441950601704</v>
      </c>
      <c r="EZ30" s="19">
        <f t="shared" si="110"/>
        <v>0.24361092482438726</v>
      </c>
      <c r="FA30" s="19">
        <f t="shared" si="110"/>
        <v>0.23505915879527328</v>
      </c>
      <c r="FB30" s="19">
        <f t="shared" si="110"/>
        <v>0.2424303010321224</v>
      </c>
      <c r="FC30" s="19">
        <f t="shared" si="110"/>
        <v>0.23412168713490003</v>
      </c>
      <c r="FD30" s="19">
        <f t="shared" si="110"/>
        <v>0.24153411433413446</v>
      </c>
      <c r="FG30" s="61">
        <f t="shared" si="90"/>
        <v>-1.3399999999999994</v>
      </c>
      <c r="FH30" s="24">
        <f>databig!$A24/100</f>
        <v>0.22</v>
      </c>
      <c r="FI30" s="19">
        <f t="shared" si="74"/>
        <v>1.5135917551666558E-2</v>
      </c>
      <c r="FJ30" s="19">
        <f t="shared" si="75"/>
        <v>3.7061306958570406E-2</v>
      </c>
      <c r="FK30" s="19">
        <f t="shared" si="76"/>
        <v>6.7402128554113136E-2</v>
      </c>
      <c r="FL30" s="19">
        <f t="shared" si="77"/>
        <v>0.10751427225965217</v>
      </c>
      <c r="FM30" s="19">
        <f t="shared" si="78"/>
        <v>0.15954890359865664</v>
      </c>
      <c r="FN30" s="19">
        <f t="shared" si="79"/>
        <v>0.22523599767770291</v>
      </c>
      <c r="FO30" s="19">
        <f t="shared" si="80"/>
        <v>0.30755939498038276</v>
      </c>
      <c r="FP30" s="19">
        <f t="shared" si="81"/>
        <v>0.41230005279662901</v>
      </c>
      <c r="FQ30" s="19">
        <f t="shared" si="82"/>
        <v>0.55701720632297191</v>
      </c>
      <c r="FR30" s="19">
        <f t="shared" si="83"/>
        <v>0.79346877733981869</v>
      </c>
      <c r="FS30" s="19">
        <f t="shared" si="84"/>
        <v>0.89840562972319038</v>
      </c>
      <c r="FT30" s="19">
        <f t="shared" si="85"/>
        <v>0.94667000240607191</v>
      </c>
      <c r="FU30" s="19">
        <f t="shared" si="86"/>
        <v>0.98693915484448769</v>
      </c>
      <c r="FW30" s="19">
        <f t="shared" si="87"/>
        <v>0.19431960852804642</v>
      </c>
      <c r="FX30" s="19">
        <f t="shared" si="88"/>
        <v>0.16279058465076879</v>
      </c>
    </row>
    <row r="31" spans="1:180">
      <c r="A31" s="17"/>
      <c r="B31" s="17">
        <f>databig!B25</f>
        <v>2168259</v>
      </c>
      <c r="C31" s="17">
        <f>databig!O25</f>
        <v>23312</v>
      </c>
      <c r="D31" s="17">
        <f>databig!F25</f>
        <v>5699</v>
      </c>
      <c r="E31" s="18">
        <f>databig!G25+L31</f>
        <v>0.24709333259146984</v>
      </c>
      <c r="F31" s="19">
        <f>databig!H25</f>
        <v>9.2739544808864594E-2</v>
      </c>
      <c r="G31" s="19">
        <f>databig!K25</f>
        <v>1.6957366839051247E-2</v>
      </c>
      <c r="H31" s="19">
        <f>databig!L25</f>
        <v>1.9321552244946361E-3</v>
      </c>
      <c r="I31" s="19">
        <f>databig!I25</f>
        <v>1.7036644741892815E-2</v>
      </c>
      <c r="J31" s="19">
        <f>databig!M25</f>
        <v>0</v>
      </c>
      <c r="K31" s="19">
        <f>databig!J25</f>
        <v>0.11842761933803558</v>
      </c>
      <c r="L31" s="63">
        <f>databig!N25*IF(interface!$C$16="yes",1,0)</f>
        <v>0</v>
      </c>
      <c r="M31" s="19">
        <v>0</v>
      </c>
      <c r="N31" s="19">
        <v>0</v>
      </c>
      <c r="O31" s="19">
        <v>0</v>
      </c>
      <c r="P31" s="19">
        <f t="shared" si="44"/>
        <v>4.5225309535978933E-2</v>
      </c>
      <c r="Q31" s="20">
        <f t="shared" si="18"/>
        <v>0</v>
      </c>
      <c r="R31" s="20">
        <f t="shared" si="19"/>
        <v>0</v>
      </c>
      <c r="S31" s="20">
        <f t="shared" si="20"/>
        <v>0</v>
      </c>
      <c r="T31" s="20">
        <f t="shared" si="21"/>
        <v>0</v>
      </c>
      <c r="U31" s="20">
        <f t="shared" si="22"/>
        <v>0</v>
      </c>
      <c r="V31" s="20">
        <f t="shared" si="23"/>
        <v>2.9691376156224911E-3</v>
      </c>
      <c r="W31" s="20">
        <f t="shared" si="45"/>
        <v>1.8841178716086274E-2</v>
      </c>
      <c r="X31" s="20">
        <f t="shared" si="24"/>
        <v>9.2739544808864594E-2</v>
      </c>
      <c r="Y31" s="20">
        <f>K31+$C$148*0.55*databig!N25</f>
        <v>0.11842761933803558</v>
      </c>
      <c r="Z31" s="21">
        <f t="shared" si="46"/>
        <v>0.25001412522050176</v>
      </c>
      <c r="AA31" s="19">
        <f t="shared" si="47"/>
        <v>0.99671862182116477</v>
      </c>
      <c r="AB31" s="19">
        <f>databig!Q25/databig!$AE25</f>
        <v>-1.435602953240361E-3</v>
      </c>
      <c r="AC31" s="19">
        <f>databig!R25/databig!$AE25</f>
        <v>4.7169811320754715E-3</v>
      </c>
      <c r="AD31" s="19">
        <f t="shared" si="48"/>
        <v>1.6035947151681538</v>
      </c>
      <c r="AE31" s="17">
        <f>databig!S25</f>
        <v>37383</v>
      </c>
      <c r="AF31" s="17">
        <f>databig!T25</f>
        <v>44958</v>
      </c>
      <c r="AG31" s="17">
        <f>databig!U25</f>
        <v>25</v>
      </c>
      <c r="AH31" s="17">
        <f>databig!V25</f>
        <v>0</v>
      </c>
      <c r="AI31" s="17">
        <f>databig!W25</f>
        <v>0</v>
      </c>
      <c r="AJ31" s="17">
        <f>databig!X25</f>
        <v>0</v>
      </c>
      <c r="AK31" s="17">
        <f>databig!Y25</f>
        <v>0</v>
      </c>
      <c r="AL31" s="17">
        <f>databig!Z25</f>
        <v>0</v>
      </c>
      <c r="AM31" s="17">
        <f>databig!AA25</f>
        <v>0</v>
      </c>
      <c r="AN31" s="17">
        <f>databig!AB25</f>
        <v>0</v>
      </c>
      <c r="AO31" s="17">
        <f>databig!AC25</f>
        <v>0</v>
      </c>
      <c r="AP31" s="17">
        <f>databig!AD25</f>
        <v>0</v>
      </c>
      <c r="AQ31" s="17">
        <v>0</v>
      </c>
      <c r="AR31" s="17">
        <v>0</v>
      </c>
      <c r="AS31" s="17">
        <v>0</v>
      </c>
      <c r="AT31" s="17">
        <v>83.996739685134997</v>
      </c>
      <c r="AU31" s="17">
        <v>194.13641316198064</v>
      </c>
      <c r="AV31" s="19">
        <v>1.7469684993506557E-2</v>
      </c>
      <c r="AW31" s="17">
        <f>databig!AT25</f>
        <v>20420</v>
      </c>
      <c r="AY31" s="19">
        <f>-databig!BA25/databig!E25</f>
        <v>-5.03771983125402E-2</v>
      </c>
      <c r="AZ31" s="19">
        <f>-(1.1*databig!BB25-databig!AY25+0.45*databig!AX25)/databig!E25</f>
        <v>-3.3140748221919231E-2</v>
      </c>
      <c r="BA31" s="19"/>
      <c r="BB31" s="66">
        <f t="shared" si="27"/>
        <v>6.9832496668256052</v>
      </c>
      <c r="BC31" s="67">
        <f>databig!Q25</f>
        <v>-21</v>
      </c>
      <c r="BD31" s="67">
        <f>databig!R25</f>
        <v>69</v>
      </c>
      <c r="BE31" s="67">
        <f>databig!AF25</f>
        <v>4335</v>
      </c>
      <c r="BF31" s="67">
        <f>databig!AG25</f>
        <v>38</v>
      </c>
      <c r="BG31" s="17">
        <f>databig!AH25</f>
        <v>25</v>
      </c>
      <c r="BH31" s="17">
        <f>databig!AI25</f>
        <v>24</v>
      </c>
      <c r="BI31" s="17">
        <f>databig!AJ25</f>
        <v>23</v>
      </c>
      <c r="BJ31" s="17">
        <f>databig!AK25</f>
        <v>21</v>
      </c>
      <c r="BK31" s="17">
        <f>databig!AL25</f>
        <v>17</v>
      </c>
      <c r="BL31" s="17">
        <f>databig!AM25</f>
        <v>2</v>
      </c>
      <c r="BM31" s="17">
        <f>databig!AN25</f>
        <v>0</v>
      </c>
      <c r="BN31" s="17">
        <f>databig!AO25</f>
        <v>0</v>
      </c>
      <c r="BO31" s="17">
        <f>databig!AP25</f>
        <v>0</v>
      </c>
      <c r="BP31" s="17">
        <f>databig!AQ25</f>
        <v>0</v>
      </c>
      <c r="BQ31" s="17"/>
      <c r="BR31" s="17"/>
      <c r="BS31" s="24">
        <f>databig!AU25</f>
        <v>6.1999998986721039E-2</v>
      </c>
      <c r="BT31" s="24">
        <f>databig!AV25</f>
        <v>0</v>
      </c>
      <c r="BU31" s="44">
        <f t="shared" si="49"/>
        <v>0</v>
      </c>
      <c r="BV31" s="44">
        <f t="shared" si="50"/>
        <v>0</v>
      </c>
      <c r="BW31" s="44">
        <f>databig!R25*((databig!$AU25-$R$142)/(1-$Q$142)-MIN(0.2,databig!$AU25))+BB31*(databig!$AU25-$R$142)/(1-$Q$142)</f>
        <v>-17.618280053072091</v>
      </c>
      <c r="BX31" s="19">
        <f>(databig!$Q25)/databig!$AE25</f>
        <v>-1.435602953240361E-3</v>
      </c>
      <c r="BY31" s="19">
        <f>(databig!$R25)/databig!$AE25</f>
        <v>4.7169811320754715E-3</v>
      </c>
      <c r="BZ31" s="19">
        <f>(databig!$Q25+databig!$R25)/databig!$AE25</f>
        <v>3.2813781788351109E-3</v>
      </c>
      <c r="CA31" s="67">
        <f>databig!R25*$Q$142/(1-$Q$142)+BB31/(1-$Q$142)</f>
        <v>17.422687447137299</v>
      </c>
      <c r="CB31" s="31">
        <f t="shared" si="51"/>
        <v>43.915422477440565</v>
      </c>
      <c r="CC31" s="31">
        <f t="shared" si="52"/>
        <v>44.123252666119804</v>
      </c>
      <c r="CD31" s="31">
        <f t="shared" si="53"/>
        <v>43.852169811320792</v>
      </c>
      <c r="CE31" s="67">
        <f t="shared" si="29"/>
        <v>44.060000000000038</v>
      </c>
      <c r="CF31" s="17">
        <f>$CE31*(1+$CA31/databig!$AE25)</f>
        <v>44.112477687238268</v>
      </c>
      <c r="CG31" s="17">
        <f>$CE31*(1+$CA31/databig!$AE25-$BX31)</f>
        <v>44.175730353358034</v>
      </c>
      <c r="CH31" s="44">
        <f t="shared" si="30"/>
        <v>0</v>
      </c>
      <c r="CI31" s="17">
        <f t="shared" si="31"/>
        <v>43.915422477440565</v>
      </c>
      <c r="CJ31" s="19"/>
      <c r="CK31" s="17">
        <f>databig!AW25</f>
        <v>24702</v>
      </c>
      <c r="CL31" s="19">
        <f t="shared" si="32"/>
        <v>4.1134268789222187E-3</v>
      </c>
      <c r="CM31" s="19">
        <f t="shared" si="33"/>
        <v>9.3496438395000421E-4</v>
      </c>
      <c r="CN31" s="19">
        <f t="shared" si="54"/>
        <v>0.22729573454700119</v>
      </c>
      <c r="CO31" s="19">
        <f t="shared" si="34"/>
        <v>2.2729573454700117E-2</v>
      </c>
      <c r="CP31" s="19">
        <f t="shared" si="35"/>
        <v>1.9834222374775856</v>
      </c>
      <c r="CQ31" s="19">
        <f t="shared" si="55"/>
        <v>1.7375666781081893</v>
      </c>
      <c r="CR31" s="19">
        <f t="shared" si="36"/>
        <v>1.4650394944192926</v>
      </c>
      <c r="CS31" s="19">
        <f t="shared" si="37"/>
        <v>1.5908219684631695</v>
      </c>
      <c r="CU31" s="19">
        <f>calculatorbig!E31</f>
        <v>0.24709333259146984</v>
      </c>
      <c r="CV31" s="19">
        <f>calculatorbig!Z31</f>
        <v>0.25001412522050176</v>
      </c>
      <c r="CW31" s="17">
        <f t="shared" si="56"/>
        <v>23312</v>
      </c>
      <c r="CX31" s="17">
        <f t="shared" si="57"/>
        <v>17551.760230627657</v>
      </c>
      <c r="CY31" s="17">
        <f t="shared" si="58"/>
        <v>17483.670712859664</v>
      </c>
      <c r="CZ31" s="24">
        <f t="shared" si="40"/>
        <v>0.77452373121516871</v>
      </c>
      <c r="DA31" s="24">
        <f t="shared" si="41"/>
        <v>0.75324241812213422</v>
      </c>
      <c r="DB31" s="19">
        <f t="shared" si="59"/>
        <v>0.23095619226582051</v>
      </c>
      <c r="DC31" s="19">
        <f t="shared" si="60"/>
        <v>0.23881991754263696</v>
      </c>
      <c r="DD31" s="17">
        <f t="shared" si="42"/>
        <v>23252.176904962544</v>
      </c>
      <c r="DE31" s="17">
        <f t="shared" si="61"/>
        <v>23252.176904962544</v>
      </c>
      <c r="DF31" s="17">
        <f t="shared" si="62"/>
        <v>0</v>
      </c>
      <c r="DG31" s="17">
        <f>MAX(growth!G25*growth!L25,0)</f>
        <v>13687.646515108812</v>
      </c>
      <c r="DH31" s="17">
        <f t="shared" si="63"/>
        <v>707.62266822122751</v>
      </c>
      <c r="DI31" s="17">
        <f t="shared" si="64"/>
        <v>23959.799573183773</v>
      </c>
      <c r="DJ31" s="17">
        <f t="shared" si="65"/>
        <v>5990.2883307480924</v>
      </c>
      <c r="DK31" s="20">
        <f t="shared" si="66"/>
        <v>2.8000000000000001E-2</v>
      </c>
      <c r="DL31" s="50">
        <f t="shared" si="67"/>
        <v>230.04856137574734</v>
      </c>
      <c r="DM31" s="20">
        <f t="shared" si="68"/>
        <v>2.4E-2</v>
      </c>
      <c r="DN31" s="20">
        <f t="shared" si="69"/>
        <v>-3.8793555104049589E-3</v>
      </c>
      <c r="DO31" s="20">
        <f>growth!L25</f>
        <v>0.58715024515737868</v>
      </c>
      <c r="DP31" s="20"/>
      <c r="DQ31" s="20"/>
      <c r="DR31" s="19">
        <f>datahist!B25</f>
        <v>0.18594300746917725</v>
      </c>
      <c r="DS31" s="19">
        <f>datahist!C25</f>
        <v>0.22602500021457672</v>
      </c>
      <c r="DT31" s="19">
        <f>datahist!D25</f>
        <v>0.25625303387641907</v>
      </c>
      <c r="DU31" s="19">
        <f>datahist!E25</f>
        <v>0.24828064441680908</v>
      </c>
      <c r="DV31" s="19">
        <f>datahist!F25</f>
        <v>0.27770882844924927</v>
      </c>
      <c r="DW31" s="19">
        <f>datahist!G25</f>
        <v>0.27770471572875977</v>
      </c>
      <c r="DX31" s="19">
        <f>datahist!H25</f>
        <v>0.2372911125421524</v>
      </c>
      <c r="DY31" s="19">
        <f>datahist!I25</f>
        <v>0.24693074822425842</v>
      </c>
      <c r="DZ31" s="19">
        <f t="shared" si="70"/>
        <v>0.25001412522050176</v>
      </c>
      <c r="EA31" s="19">
        <v>0.32820853402581579</v>
      </c>
      <c r="EB31" s="19">
        <v>0.33039468514699449</v>
      </c>
      <c r="EC31" s="19">
        <v>0.29477394158124376</v>
      </c>
      <c r="ED31" s="19">
        <v>0.2743680261791982</v>
      </c>
      <c r="EE31" s="19">
        <v>0.26216990135220686</v>
      </c>
      <c r="EF31" s="19">
        <v>0.32760694972239435</v>
      </c>
      <c r="EG31" s="19">
        <v>0.33052775155755315</v>
      </c>
      <c r="EH31" s="19">
        <v>0.2476949076887644</v>
      </c>
      <c r="EI31" s="19">
        <v>0.24988105880994313</v>
      </c>
      <c r="EJ31" s="19">
        <v>0.29477394158124376</v>
      </c>
      <c r="EK31" s="19">
        <v>0.2743680261791982</v>
      </c>
      <c r="EL31" s="19">
        <v>0.26216990170090038</v>
      </c>
      <c r="EM31" s="19">
        <v>0.24709333095233887</v>
      </c>
      <c r="EN31" s="19">
        <v>0.25001412522050176</v>
      </c>
      <c r="EO31" s="19">
        <f t="shared" si="71"/>
        <v>0.2355607351572313</v>
      </c>
      <c r="EP31" s="19">
        <f t="shared" si="72"/>
        <v>0.24719982061083856</v>
      </c>
      <c r="EQ31" s="19">
        <f t="shared" ref="EQ31:FD31" si="111">(EO28+EO29+EO30+EO31+EO32+EO33+EO34)/7</f>
        <v>0.23605785889869185</v>
      </c>
      <c r="ER31" s="19">
        <f t="shared" si="111"/>
        <v>0.24304064127506725</v>
      </c>
      <c r="ES31" s="19">
        <f t="shared" si="111"/>
        <v>0.23388343928528887</v>
      </c>
      <c r="ET31" s="19">
        <f t="shared" si="111"/>
        <v>0.24131347551400345</v>
      </c>
      <c r="EU31" s="19">
        <f t="shared" si="111"/>
        <v>0.23283607167481016</v>
      </c>
      <c r="EV31" s="19">
        <f t="shared" si="111"/>
        <v>0.24038472830655164</v>
      </c>
      <c r="EW31" s="19">
        <f t="shared" si="111"/>
        <v>0.23213265138608233</v>
      </c>
      <c r="EX31" s="19">
        <f t="shared" si="111"/>
        <v>0.23982915594258936</v>
      </c>
      <c r="EY31" s="19">
        <f t="shared" si="111"/>
        <v>0.231604218120146</v>
      </c>
      <c r="EZ31" s="19">
        <f t="shared" si="111"/>
        <v>0.23937760538964906</v>
      </c>
      <c r="FA31" s="19">
        <f t="shared" si="111"/>
        <v>0.2312236625597017</v>
      </c>
      <c r="FB31" s="19">
        <f t="shared" si="111"/>
        <v>0.2390508570564735</v>
      </c>
      <c r="FC31" s="19">
        <f t="shared" si="111"/>
        <v>0.23095619226582051</v>
      </c>
      <c r="FD31" s="19">
        <f t="shared" si="111"/>
        <v>0.23881991754263696</v>
      </c>
      <c r="FG31" s="61">
        <f t="shared" si="90"/>
        <v>-1.3099999999999994</v>
      </c>
      <c r="FH31" s="24">
        <f>databig!$A25/100</f>
        <v>0.23</v>
      </c>
      <c r="FI31" s="19">
        <f t="shared" si="74"/>
        <v>1.5135917551666558E-2</v>
      </c>
      <c r="FJ31" s="19">
        <f t="shared" si="75"/>
        <v>3.7061306958570406E-2</v>
      </c>
      <c r="FK31" s="19">
        <f t="shared" si="76"/>
        <v>6.7402128554113136E-2</v>
      </c>
      <c r="FL31" s="19">
        <f t="shared" si="77"/>
        <v>0.10751427225965217</v>
      </c>
      <c r="FM31" s="19">
        <f t="shared" si="78"/>
        <v>0.15954890359865664</v>
      </c>
      <c r="FN31" s="19">
        <f t="shared" si="79"/>
        <v>0.22523599767770291</v>
      </c>
      <c r="FO31" s="19">
        <f t="shared" si="80"/>
        <v>0.30755939498038276</v>
      </c>
      <c r="FP31" s="19">
        <f t="shared" si="81"/>
        <v>0.41230005279662901</v>
      </c>
      <c r="FQ31" s="19">
        <f t="shared" si="82"/>
        <v>0.55701720632297191</v>
      </c>
      <c r="FR31" s="19">
        <f t="shared" si="83"/>
        <v>0.79346877733981869</v>
      </c>
      <c r="FS31" s="19">
        <f t="shared" si="84"/>
        <v>0.89840562972319038</v>
      </c>
      <c r="FT31" s="19">
        <f t="shared" si="85"/>
        <v>0.94667000240607191</v>
      </c>
      <c r="FU31" s="19">
        <f t="shared" si="86"/>
        <v>0.98693915484448769</v>
      </c>
      <c r="FW31" s="19">
        <f t="shared" si="87"/>
        <v>0.19671613263979867</v>
      </c>
      <c r="FX31" s="19">
        <f t="shared" si="88"/>
        <v>0.1663631122754837</v>
      </c>
    </row>
    <row r="32" spans="1:180">
      <c r="A32" s="17"/>
      <c r="B32" s="17">
        <f>databig!B26</f>
        <v>2166041</v>
      </c>
      <c r="C32" s="17">
        <f>databig!O26</f>
        <v>24063</v>
      </c>
      <c r="D32" s="17">
        <f>databig!F26</f>
        <v>6040</v>
      </c>
      <c r="E32" s="18">
        <f>databig!G26+L32</f>
        <v>0.24641866962680273</v>
      </c>
      <c r="F32" s="19">
        <f>databig!H26</f>
        <v>9.1630898416042328E-2</v>
      </c>
      <c r="G32" s="19">
        <f>databig!K26</f>
        <v>1.7540512606501579E-2</v>
      </c>
      <c r="H32" s="19">
        <f>databig!L26</f>
        <v>1.9818339496850967E-3</v>
      </c>
      <c r="I32" s="19">
        <f>databig!I26</f>
        <v>1.6589978709816933E-2</v>
      </c>
      <c r="J32" s="19">
        <f>databig!M26</f>
        <v>0</v>
      </c>
      <c r="K32" s="19">
        <f>databig!J26</f>
        <v>0.11867544800043106</v>
      </c>
      <c r="L32" s="63">
        <f>databig!N26*IF(interface!$C$16="yes",1,0)</f>
        <v>0</v>
      </c>
      <c r="M32" s="19">
        <v>0</v>
      </c>
      <c r="N32" s="19">
        <v>0</v>
      </c>
      <c r="O32" s="19">
        <v>0</v>
      </c>
      <c r="P32" s="19">
        <f t="shared" si="44"/>
        <v>4.8120520407716111E-2</v>
      </c>
      <c r="Q32" s="20">
        <f t="shared" si="18"/>
        <v>0</v>
      </c>
      <c r="R32" s="20">
        <f t="shared" si="19"/>
        <v>0</v>
      </c>
      <c r="S32" s="20">
        <f t="shared" si="20"/>
        <v>0</v>
      </c>
      <c r="T32" s="20">
        <f t="shared" si="21"/>
        <v>0</v>
      </c>
      <c r="U32" s="20">
        <f t="shared" si="22"/>
        <v>0</v>
      </c>
      <c r="V32" s="20">
        <f t="shared" si="23"/>
        <v>3.0454787758922358E-3</v>
      </c>
      <c r="W32" s="20">
        <f t="shared" si="45"/>
        <v>1.9970685443726717E-2</v>
      </c>
      <c r="X32" s="20">
        <f t="shared" si="24"/>
        <v>9.1630898416042328E-2</v>
      </c>
      <c r="Y32" s="20">
        <f>K32+$C$148*0.55*databig!N26</f>
        <v>0.11867544800043106</v>
      </c>
      <c r="Z32" s="21">
        <f t="shared" si="46"/>
        <v>0.24991248934590926</v>
      </c>
      <c r="AA32" s="19">
        <f t="shared" si="47"/>
        <v>0.99586595678045731</v>
      </c>
      <c r="AB32" s="19">
        <f>databig!Q26/databig!$AE26</f>
        <v>-2.6933917945505793E-3</v>
      </c>
      <c r="AC32" s="19">
        <f>databig!R26/databig!$AE26</f>
        <v>6.8274350140933296E-3</v>
      </c>
      <c r="AD32" s="19">
        <f t="shared" si="48"/>
        <v>1.3910568092091593</v>
      </c>
      <c r="AE32" s="17">
        <f>databig!S26</f>
        <v>33473</v>
      </c>
      <c r="AF32" s="17">
        <f>databig!T26</f>
        <v>41794</v>
      </c>
      <c r="AG32" s="17">
        <f>databig!U26</f>
        <v>0</v>
      </c>
      <c r="AH32" s="17">
        <f>databig!V26</f>
        <v>0</v>
      </c>
      <c r="AI32" s="17">
        <f>databig!W26</f>
        <v>0</v>
      </c>
      <c r="AJ32" s="17">
        <f>databig!X26</f>
        <v>0</v>
      </c>
      <c r="AK32" s="17">
        <f>databig!Y26</f>
        <v>0</v>
      </c>
      <c r="AL32" s="17">
        <f>databig!Z26</f>
        <v>0</v>
      </c>
      <c r="AM32" s="17">
        <f>databig!AA26</f>
        <v>0</v>
      </c>
      <c r="AN32" s="17">
        <f>databig!AB26</f>
        <v>0</v>
      </c>
      <c r="AO32" s="17">
        <f>databig!AC26</f>
        <v>0</v>
      </c>
      <c r="AP32" s="17">
        <f>databig!AD26</f>
        <v>0</v>
      </c>
      <c r="AQ32" s="17">
        <v>0</v>
      </c>
      <c r="AR32" s="17">
        <v>0</v>
      </c>
      <c r="AS32" s="17">
        <v>0</v>
      </c>
      <c r="AT32" s="17">
        <v>83.996739685134997</v>
      </c>
      <c r="AU32" s="17">
        <v>194.13641316198064</v>
      </c>
      <c r="AV32" s="19">
        <v>1.7469684993506557E-2</v>
      </c>
      <c r="AW32" s="17">
        <f>databig!AT26</f>
        <v>21981</v>
      </c>
      <c r="AY32" s="19">
        <f>-databig!BA26/databig!E26</f>
        <v>-4.6973856725518084E-2</v>
      </c>
      <c r="AZ32" s="19">
        <f>-(1.1*databig!BB26-databig!AY26+0.45*databig!AX26)/databig!E26</f>
        <v>-3.0414550659580188E-2</v>
      </c>
      <c r="BA32" s="19"/>
      <c r="BB32" s="66">
        <f t="shared" si="27"/>
        <v>9.601968291885207</v>
      </c>
      <c r="BC32" s="67">
        <f>databig!Q26</f>
        <v>-43</v>
      </c>
      <c r="BD32" s="67">
        <f>databig!R26</f>
        <v>109</v>
      </c>
      <c r="BE32" s="67">
        <f>databig!AF26</f>
        <v>5496</v>
      </c>
      <c r="BF32" s="67">
        <f>databig!AG26</f>
        <v>157</v>
      </c>
      <c r="BG32" s="17">
        <f>databig!AH26</f>
        <v>62</v>
      </c>
      <c r="BH32" s="17">
        <f>databig!AI26</f>
        <v>0</v>
      </c>
      <c r="BI32" s="17">
        <f>databig!AJ26</f>
        <v>0</v>
      </c>
      <c r="BJ32" s="17">
        <f>databig!AK26</f>
        <v>0</v>
      </c>
      <c r="BK32" s="17">
        <f>databig!AL26</f>
        <v>0</v>
      </c>
      <c r="BL32" s="17">
        <f>databig!AM26</f>
        <v>0</v>
      </c>
      <c r="BM32" s="17">
        <f>databig!AN26</f>
        <v>0</v>
      </c>
      <c r="BN32" s="17">
        <f>databig!AO26</f>
        <v>0</v>
      </c>
      <c r="BO32" s="17">
        <f>databig!AP26</f>
        <v>0</v>
      </c>
      <c r="BP32" s="17">
        <f>databig!AQ26</f>
        <v>0</v>
      </c>
      <c r="BQ32" s="17"/>
      <c r="BR32" s="17"/>
      <c r="BS32" s="24">
        <f>databig!AU26</f>
        <v>7.0000000298023224E-2</v>
      </c>
      <c r="BT32" s="24">
        <f>databig!AV26</f>
        <v>0</v>
      </c>
      <c r="BU32" s="44">
        <f t="shared" si="49"/>
        <v>0</v>
      </c>
      <c r="BV32" s="44">
        <f t="shared" si="50"/>
        <v>0</v>
      </c>
      <c r="BW32" s="44">
        <f>databig!R26*((databig!$AU26-$R$142)/(1-$Q$142)-MIN(0.2,databig!$AU26))+BB32*(databig!$AU26-$R$142)/(1-$Q$142)</f>
        <v>-27.373618087759095</v>
      </c>
      <c r="BX32" s="19">
        <f>(databig!$Q26)/databig!$AE26</f>
        <v>-2.6933917945505793E-3</v>
      </c>
      <c r="BY32" s="19">
        <f>(databig!$R26)/databig!$AE26</f>
        <v>6.8274350140933296E-3</v>
      </c>
      <c r="BZ32" s="19">
        <f>(databig!$Q26+databig!$R26)/databig!$AE26</f>
        <v>4.1340432195427499E-3</v>
      </c>
      <c r="CA32" s="67">
        <f>databig!R26*$Q$142/(1-$Q$142)+BB32/(1-$Q$142)</f>
        <v>25.896847413726825</v>
      </c>
      <c r="CB32" s="31">
        <f t="shared" si="51"/>
        <v>58.477248982148502</v>
      </c>
      <c r="CC32" s="31">
        <f t="shared" si="52"/>
        <v>58.878155966176067</v>
      </c>
      <c r="CD32" s="31">
        <f t="shared" si="53"/>
        <v>58.319093015972499</v>
      </c>
      <c r="CE32" s="67">
        <f t="shared" si="29"/>
        <v>58.720000000000056</v>
      </c>
      <c r="CF32" s="17">
        <f>$CE32*(1+$CA32/databig!$AE26)</f>
        <v>58.815249788921705</v>
      </c>
      <c r="CG32" s="17">
        <f>$CE32*(1+$CA32/databig!$AE26-$BX32)</f>
        <v>58.973405755097716</v>
      </c>
      <c r="CH32" s="44">
        <f t="shared" si="30"/>
        <v>0</v>
      </c>
      <c r="CI32" s="17">
        <f t="shared" si="31"/>
        <v>58.477248982148502</v>
      </c>
      <c r="CJ32" s="19"/>
      <c r="CK32" s="17">
        <f>databig!AW26</f>
        <v>24665</v>
      </c>
      <c r="CL32" s="19">
        <f t="shared" si="32"/>
        <v>4.1030640758777529E-3</v>
      </c>
      <c r="CM32" s="19">
        <f t="shared" si="33"/>
        <v>8.3631727825535598E-4</v>
      </c>
      <c r="CN32" s="19">
        <f t="shared" si="54"/>
        <v>0.20382749642447293</v>
      </c>
      <c r="CO32" s="19">
        <f t="shared" si="34"/>
        <v>2.0382749642447292E-2</v>
      </c>
      <c r="CP32" s="19">
        <f t="shared" si="35"/>
        <v>1.9597115980351025</v>
      </c>
      <c r="CQ32" s="19">
        <f t="shared" si="55"/>
        <v>1.7197836985263268</v>
      </c>
      <c r="CR32" s="19">
        <f t="shared" si="36"/>
        <v>1.4171900623652469</v>
      </c>
      <c r="CS32" s="19">
        <f t="shared" si="37"/>
        <v>1.5425598134758798</v>
      </c>
      <c r="CU32" s="19">
        <f>calculatorbig!E32</f>
        <v>0.24641866962680273</v>
      </c>
      <c r="CV32" s="19">
        <f>calculatorbig!Z32</f>
        <v>0.24991248934590926</v>
      </c>
      <c r="CW32" s="17">
        <f t="shared" si="56"/>
        <v>24063</v>
      </c>
      <c r="CX32" s="17">
        <f t="shared" si="57"/>
        <v>18133.427552770248</v>
      </c>
      <c r="CY32" s="17">
        <f t="shared" si="58"/>
        <v>18049.355768869387</v>
      </c>
      <c r="CZ32" s="24">
        <f t="shared" si="40"/>
        <v>0.8560351475982505</v>
      </c>
      <c r="DA32" s="24">
        <f t="shared" si="41"/>
        <v>0.86373524004981539</v>
      </c>
      <c r="DB32" s="19">
        <f t="shared" si="59"/>
        <v>0.22769130684933767</v>
      </c>
      <c r="DC32" s="19">
        <f t="shared" si="60"/>
        <v>0.23602073287008229</v>
      </c>
      <c r="DD32" s="17">
        <f t="shared" si="42"/>
        <v>23997.855471766496</v>
      </c>
      <c r="DE32" s="17">
        <f t="shared" si="61"/>
        <v>23997.855471766496</v>
      </c>
      <c r="DF32" s="17">
        <f t="shared" si="62"/>
        <v>0</v>
      </c>
      <c r="DG32" s="17">
        <f>MAX(growth!G26*growth!L26,0)</f>
        <v>13883.629802555397</v>
      </c>
      <c r="DH32" s="17">
        <f t="shared" si="63"/>
        <v>717.75459386941247</v>
      </c>
      <c r="DI32" s="17">
        <f t="shared" si="64"/>
        <v>24715.610065635909</v>
      </c>
      <c r="DJ32" s="17">
        <f t="shared" si="65"/>
        <v>6176.739637205882</v>
      </c>
      <c r="DK32" s="20">
        <f t="shared" si="66"/>
        <v>2.7E-2</v>
      </c>
      <c r="DL32" s="50">
        <f t="shared" si="67"/>
        <v>247.1671899761277</v>
      </c>
      <c r="DM32" s="20">
        <f t="shared" si="68"/>
        <v>2.1999999999999999E-2</v>
      </c>
      <c r="DN32" s="20">
        <f t="shared" si="69"/>
        <v>-4.6362875223783526E-3</v>
      </c>
      <c r="DO32" s="20">
        <f>growth!L26</f>
        <v>0.57697002878092496</v>
      </c>
      <c r="DP32" s="20"/>
      <c r="DQ32" s="20"/>
      <c r="DR32" s="19">
        <f>datahist!B26</f>
        <v>0.18648847937583923</v>
      </c>
      <c r="DS32" s="19">
        <f>datahist!C26</f>
        <v>0.22725120186805725</v>
      </c>
      <c r="DT32" s="19">
        <f>datahist!D26</f>
        <v>0.25830242037773132</v>
      </c>
      <c r="DU32" s="19">
        <f>datahist!E26</f>
        <v>0.25180700421333313</v>
      </c>
      <c r="DV32" s="19">
        <f>datahist!F26</f>
        <v>0.27977046370506287</v>
      </c>
      <c r="DW32" s="19">
        <f>datahist!G26</f>
        <v>0.27716070413589478</v>
      </c>
      <c r="DX32" s="19">
        <f>datahist!H26</f>
        <v>0.23617179691791534</v>
      </c>
      <c r="DY32" s="19">
        <f>datahist!I26</f>
        <v>0.24581223726272583</v>
      </c>
      <c r="DZ32" s="19">
        <f t="shared" si="70"/>
        <v>0.24991248934590926</v>
      </c>
      <c r="EA32" s="19">
        <v>0.33061715142408366</v>
      </c>
      <c r="EB32" s="19">
        <v>0.3326309623387973</v>
      </c>
      <c r="EC32" s="19">
        <v>0.29560079874520701</v>
      </c>
      <c r="ED32" s="19">
        <v>0.27586842441788462</v>
      </c>
      <c r="EE32" s="19">
        <v>0.2639190508367511</v>
      </c>
      <c r="EF32" s="19">
        <v>0.33002913929522038</v>
      </c>
      <c r="EG32" s="19">
        <v>0.33352296440923324</v>
      </c>
      <c r="EH32" s="19">
        <v>0.24700667636075971</v>
      </c>
      <c r="EI32" s="19">
        <v>0.2490204872754733</v>
      </c>
      <c r="EJ32" s="19">
        <v>0.29560079874520701</v>
      </c>
      <c r="EK32" s="19">
        <v>0.27586842441788462</v>
      </c>
      <c r="EL32" s="19">
        <v>0.26391905082341049</v>
      </c>
      <c r="EM32" s="19">
        <v>0.246418671682477</v>
      </c>
      <c r="EN32" s="19">
        <v>0.24991248934590926</v>
      </c>
      <c r="EO32" s="19">
        <f t="shared" si="71"/>
        <v>0.18472056059329045</v>
      </c>
      <c r="EP32" s="19">
        <f t="shared" si="72"/>
        <v>0.19151117091402514</v>
      </c>
      <c r="EQ32" s="19">
        <f t="shared" ref="EQ32:FD32" si="112">(EO29+EO30+EO31+EO32+EO33+EO34+EO35)/7</f>
        <v>0.22407375499906118</v>
      </c>
      <c r="ER32" s="19">
        <f t="shared" si="112"/>
        <v>0.23066891187725605</v>
      </c>
      <c r="ES32" s="19">
        <f t="shared" si="112"/>
        <v>0.22229278662469362</v>
      </c>
      <c r="ET32" s="19">
        <f t="shared" si="112"/>
        <v>0.23014845664121061</v>
      </c>
      <c r="EU32" s="19">
        <f t="shared" si="112"/>
        <v>0.22512905294647401</v>
      </c>
      <c r="EV32" s="19">
        <f t="shared" si="112"/>
        <v>0.23316942571801305</v>
      </c>
      <c r="EW32" s="19">
        <f t="shared" si="112"/>
        <v>0.22595117405109902</v>
      </c>
      <c r="EX32" s="19">
        <f t="shared" si="112"/>
        <v>0.23414356158384739</v>
      </c>
      <c r="EY32" s="19">
        <f t="shared" si="112"/>
        <v>0.22670884798653088</v>
      </c>
      <c r="EZ32" s="19">
        <f t="shared" si="112"/>
        <v>0.23496868835903234</v>
      </c>
      <c r="FA32" s="19">
        <f t="shared" si="112"/>
        <v>0.22724164811138661</v>
      </c>
      <c r="FB32" s="19">
        <f t="shared" si="112"/>
        <v>0.23554440664583015</v>
      </c>
      <c r="FC32" s="19">
        <f t="shared" si="112"/>
        <v>0.22769130684933767</v>
      </c>
      <c r="FD32" s="19">
        <f t="shared" si="112"/>
        <v>0.23602073287008229</v>
      </c>
      <c r="FG32" s="61">
        <f t="shared" si="90"/>
        <v>-1.2799999999999994</v>
      </c>
      <c r="FH32" s="24">
        <f>databig!$A26/100</f>
        <v>0.24</v>
      </c>
      <c r="FI32" s="19">
        <f t="shared" si="74"/>
        <v>1.5135917551666558E-2</v>
      </c>
      <c r="FJ32" s="19">
        <f t="shared" si="75"/>
        <v>3.7061306958570406E-2</v>
      </c>
      <c r="FK32" s="19">
        <f t="shared" si="76"/>
        <v>6.7402128554113136E-2</v>
      </c>
      <c r="FL32" s="19">
        <f t="shared" si="77"/>
        <v>0.10751427225965217</v>
      </c>
      <c r="FM32" s="19">
        <f t="shared" si="78"/>
        <v>0.15954890359865664</v>
      </c>
      <c r="FN32" s="19">
        <f t="shared" si="79"/>
        <v>0.22523599767770291</v>
      </c>
      <c r="FO32" s="19">
        <f t="shared" si="80"/>
        <v>0.30755939498038276</v>
      </c>
      <c r="FP32" s="19">
        <f t="shared" si="81"/>
        <v>0.41230005279662901</v>
      </c>
      <c r="FQ32" s="19">
        <f t="shared" si="82"/>
        <v>0.55701720632297191</v>
      </c>
      <c r="FR32" s="19">
        <f t="shared" si="83"/>
        <v>0.79346877733981869</v>
      </c>
      <c r="FS32" s="19">
        <f t="shared" si="84"/>
        <v>0.89840562972319038</v>
      </c>
      <c r="FT32" s="19">
        <f t="shared" si="85"/>
        <v>0.94667000240607191</v>
      </c>
      <c r="FU32" s="19">
        <f t="shared" si="86"/>
        <v>0.98693915484448769</v>
      </c>
      <c r="FW32" s="19">
        <f t="shared" si="87"/>
        <v>0.19944481495695893</v>
      </c>
      <c r="FX32" s="19">
        <f t="shared" si="88"/>
        <v>0.17163207989037502</v>
      </c>
    </row>
    <row r="33" spans="1:180">
      <c r="A33" s="17"/>
      <c r="B33" s="17">
        <f>databig!B27</f>
        <v>2166966</v>
      </c>
      <c r="C33" s="17">
        <f>databig!O27</f>
        <v>24774</v>
      </c>
      <c r="D33" s="17">
        <f>databig!F27</f>
        <v>6003</v>
      </c>
      <c r="E33" s="18">
        <f>databig!G27+L33</f>
        <v>0.24347830214286739</v>
      </c>
      <c r="F33" s="19">
        <f>databig!H27</f>
        <v>9.0404130518436432E-2</v>
      </c>
      <c r="G33" s="19">
        <f>databig!K27</f>
        <v>1.7224881798028946E-2</v>
      </c>
      <c r="H33" s="19">
        <f>databig!L27</f>
        <v>2.1536471322178841E-3</v>
      </c>
      <c r="I33" s="19">
        <f>databig!I27</f>
        <v>1.6620606184005737E-2</v>
      </c>
      <c r="J33" s="19">
        <f>databig!M27</f>
        <v>0</v>
      </c>
      <c r="K33" s="19">
        <f>databig!J27</f>
        <v>0.11707503348588943</v>
      </c>
      <c r="L33" s="63">
        <f>databig!N27*IF(interface!$C$16="yes",1,0)</f>
        <v>0</v>
      </c>
      <c r="M33" s="19">
        <v>0</v>
      </c>
      <c r="N33" s="19">
        <v>0</v>
      </c>
      <c r="O33" s="19">
        <v>0</v>
      </c>
      <c r="P33" s="19">
        <f t="shared" si="44"/>
        <v>5.1102550264614383E-2</v>
      </c>
      <c r="Q33" s="20">
        <f t="shared" si="18"/>
        <v>0</v>
      </c>
      <c r="R33" s="20">
        <f t="shared" si="19"/>
        <v>0</v>
      </c>
      <c r="S33" s="20">
        <f t="shared" si="20"/>
        <v>0</v>
      </c>
      <c r="T33" s="20">
        <f t="shared" si="21"/>
        <v>0</v>
      </c>
      <c r="U33" s="20">
        <f t="shared" si="22"/>
        <v>0</v>
      </c>
      <c r="V33" s="20">
        <f t="shared" si="23"/>
        <v>3.3095036206100513E-3</v>
      </c>
      <c r="W33" s="20">
        <f t="shared" si="45"/>
        <v>1.9241589009141625E-2</v>
      </c>
      <c r="X33" s="20">
        <f t="shared" si="24"/>
        <v>9.0404130518436432E-2</v>
      </c>
      <c r="Y33" s="20">
        <f>K33+$C$148*0.55*databig!N27</f>
        <v>0.11707503348588943</v>
      </c>
      <c r="Z33" s="21">
        <f t="shared" si="46"/>
        <v>0.24665086281808329</v>
      </c>
      <c r="AA33" s="19">
        <f t="shared" si="47"/>
        <v>0.9932784184514003</v>
      </c>
      <c r="AB33" s="19">
        <f>databig!Q27/databig!$AE27</f>
        <v>-2.2405271828665569E-3</v>
      </c>
      <c r="AC33" s="19">
        <f>databig!R27/databig!$AE27</f>
        <v>8.9621087314662277E-3</v>
      </c>
      <c r="AD33" s="19">
        <f t="shared" si="48"/>
        <v>1.482158714781626</v>
      </c>
      <c r="AE33" s="17">
        <f>databig!S27</f>
        <v>36719</v>
      </c>
      <c r="AF33" s="17">
        <f>databig!T27</f>
        <v>43242</v>
      </c>
      <c r="AG33" s="17">
        <f>databig!U27</f>
        <v>0</v>
      </c>
      <c r="AH33" s="17">
        <f>databig!V27</f>
        <v>0</v>
      </c>
      <c r="AI33" s="17">
        <f>databig!W27</f>
        <v>0</v>
      </c>
      <c r="AJ33" s="17">
        <f>databig!X27</f>
        <v>0</v>
      </c>
      <c r="AK33" s="17">
        <f>databig!Y27</f>
        <v>0</v>
      </c>
      <c r="AL33" s="17">
        <f>databig!Z27</f>
        <v>0</v>
      </c>
      <c r="AM33" s="17">
        <f>databig!AA27</f>
        <v>0</v>
      </c>
      <c r="AN33" s="17">
        <f>databig!AB27</f>
        <v>0</v>
      </c>
      <c r="AO33" s="17">
        <f>databig!AC27</f>
        <v>0</v>
      </c>
      <c r="AP33" s="17">
        <f>databig!AD27</f>
        <v>0</v>
      </c>
      <c r="AQ33" s="17">
        <v>0</v>
      </c>
      <c r="AR33" s="17">
        <v>0</v>
      </c>
      <c r="AS33" s="17">
        <v>0</v>
      </c>
      <c r="AT33" s="17">
        <v>83.996739685134997</v>
      </c>
      <c r="AU33" s="17">
        <v>194.13641316198064</v>
      </c>
      <c r="AV33" s="19">
        <v>1.7469684993506557E-2</v>
      </c>
      <c r="AW33" s="17">
        <f>databig!AT27</f>
        <v>22356</v>
      </c>
      <c r="AY33" s="19">
        <f>-databig!BA27/databig!E27</f>
        <v>-4.4008893865866823E-2</v>
      </c>
      <c r="AZ33" s="19">
        <f>-(1.1*databig!BB27-databig!AY27+0.45*databig!AX27)/databig!E27</f>
        <v>-2.8683463307238085E-2</v>
      </c>
      <c r="BA33" s="19"/>
      <c r="BB33" s="66">
        <f t="shared" si="27"/>
        <v>14.839405542004412</v>
      </c>
      <c r="BC33" s="67">
        <f>databig!Q27</f>
        <v>-34</v>
      </c>
      <c r="BD33" s="67">
        <f>databig!R27</f>
        <v>136</v>
      </c>
      <c r="BE33" s="67">
        <f>databig!AF27</f>
        <v>5027</v>
      </c>
      <c r="BF33" s="67">
        <f>databig!AG27</f>
        <v>1</v>
      </c>
      <c r="BG33" s="17">
        <f>databig!AH27</f>
        <v>1</v>
      </c>
      <c r="BH33" s="17">
        <f>databig!AI27</f>
        <v>0</v>
      </c>
      <c r="BI33" s="17">
        <f>databig!AJ27</f>
        <v>0</v>
      </c>
      <c r="BJ33" s="17">
        <f>databig!AK27</f>
        <v>0</v>
      </c>
      <c r="BK33" s="17">
        <f>databig!AL27</f>
        <v>0</v>
      </c>
      <c r="BL33" s="17">
        <f>databig!AM27</f>
        <v>0</v>
      </c>
      <c r="BM33" s="17">
        <f>databig!AN27</f>
        <v>0</v>
      </c>
      <c r="BN33" s="17">
        <f>databig!AO27</f>
        <v>0</v>
      </c>
      <c r="BO33" s="17">
        <f>databig!AP27</f>
        <v>0</v>
      </c>
      <c r="BP33" s="17">
        <f>databig!AQ27</f>
        <v>0</v>
      </c>
      <c r="BQ33" s="17"/>
      <c r="BR33" s="17"/>
      <c r="BS33" s="24">
        <f>databig!AU27</f>
        <v>6.4999997615814209E-2</v>
      </c>
      <c r="BT33" s="24">
        <f>databig!AV27</f>
        <v>0</v>
      </c>
      <c r="BU33" s="44">
        <f t="shared" si="49"/>
        <v>0</v>
      </c>
      <c r="BV33" s="44">
        <f t="shared" si="50"/>
        <v>0</v>
      </c>
      <c r="BW33" s="44">
        <f>databig!R27*((databig!$AU27-$R$142)/(1-$Q$142)-MIN(0.2,databig!$AU27))+BB33*(databig!$AU27-$R$142)/(1-$Q$142)</f>
        <v>-34.807987484099414</v>
      </c>
      <c r="BX33" s="19">
        <f>(databig!$Q27)/databig!$AE27</f>
        <v>-2.2405271828665569E-3</v>
      </c>
      <c r="BY33" s="19">
        <f>(databig!$R27)/databig!$AE27</f>
        <v>8.9621087314662277E-3</v>
      </c>
      <c r="BZ33" s="19">
        <f>(databig!$Q27+databig!$R27)/databig!$AE27</f>
        <v>6.7215815485996708E-3</v>
      </c>
      <c r="CA33" s="67">
        <f>databig!R27*$Q$142/(1-$Q$142)+BB33/(1-$Q$142)</f>
        <v>35.56342821647111</v>
      </c>
      <c r="CB33" s="31">
        <f t="shared" si="51"/>
        <v>49.961904448105479</v>
      </c>
      <c r="CC33" s="31">
        <f t="shared" si="52"/>
        <v>50.412698517298232</v>
      </c>
      <c r="CD33" s="31">
        <f t="shared" si="53"/>
        <v>49.849205930807294</v>
      </c>
      <c r="CE33" s="67">
        <f t="shared" si="29"/>
        <v>50.300000000000047</v>
      </c>
      <c r="CF33" s="17">
        <f>$CE33*(1+$CA33/databig!$AE27)</f>
        <v>50.417880753824662</v>
      </c>
      <c r="CG33" s="17">
        <f>$CE33*(1+$CA33/databig!$AE27-$BX33)</f>
        <v>50.530579271122846</v>
      </c>
      <c r="CH33" s="44">
        <f t="shared" si="30"/>
        <v>0</v>
      </c>
      <c r="CI33" s="17">
        <f t="shared" si="31"/>
        <v>49.961904448105479</v>
      </c>
      <c r="CJ33" s="19"/>
      <c r="CK33" s="17">
        <f>databig!AW27</f>
        <v>25360</v>
      </c>
      <c r="CL33" s="19">
        <f t="shared" si="32"/>
        <v>4.2204800617810061E-3</v>
      </c>
      <c r="CM33" s="19">
        <f t="shared" si="33"/>
        <v>9.1780982267682413E-4</v>
      </c>
      <c r="CN33" s="19">
        <f t="shared" si="54"/>
        <v>0.2174657406838966</v>
      </c>
      <c r="CO33" s="19">
        <f t="shared" si="34"/>
        <v>2.1746574068389656E-2</v>
      </c>
      <c r="CP33" s="19">
        <f t="shared" si="35"/>
        <v>1.9334746919412678</v>
      </c>
      <c r="CQ33" s="19">
        <f t="shared" si="55"/>
        <v>1.7001060189559509</v>
      </c>
      <c r="CR33" s="19">
        <f t="shared" si="36"/>
        <v>1.4153044282966689</v>
      </c>
      <c r="CS33" s="19">
        <f t="shared" si="37"/>
        <v>1.5383626730193285</v>
      </c>
      <c r="CU33" s="19">
        <f>calculatorbig!E33</f>
        <v>0.24347830214286739</v>
      </c>
      <c r="CV33" s="19">
        <f>calculatorbig!Z33</f>
        <v>0.24665086281808329</v>
      </c>
      <c r="CW33" s="17">
        <f t="shared" si="56"/>
        <v>24774</v>
      </c>
      <c r="CX33" s="17">
        <f t="shared" si="57"/>
        <v>18742.068542712605</v>
      </c>
      <c r="CY33" s="17">
        <f t="shared" si="58"/>
        <v>18663.471524544806</v>
      </c>
      <c r="CZ33" s="24">
        <f t="shared" si="40"/>
        <v>0.80252873511024292</v>
      </c>
      <c r="DA33" s="24">
        <f t="shared" si="41"/>
        <v>0.79318563414815835</v>
      </c>
      <c r="DB33" s="19">
        <f t="shared" si="59"/>
        <v>0.2246254395360639</v>
      </c>
      <c r="DC33" s="19">
        <f t="shared" si="60"/>
        <v>0.23343037485119264</v>
      </c>
      <c r="DD33" s="17">
        <f t="shared" si="42"/>
        <v>24703.366857435551</v>
      </c>
      <c r="DE33" s="17">
        <f t="shared" si="61"/>
        <v>24703.366857435551</v>
      </c>
      <c r="DF33" s="17">
        <f t="shared" si="62"/>
        <v>0</v>
      </c>
      <c r="DG33" s="17">
        <f>MAX(growth!G27*growth!L27,0)</f>
        <v>14143.648198820441</v>
      </c>
      <c r="DH33" s="17">
        <f t="shared" si="63"/>
        <v>731.19700057889145</v>
      </c>
      <c r="DI33" s="17">
        <f t="shared" si="64"/>
        <v>25434.56385801444</v>
      </c>
      <c r="DJ33" s="17">
        <f t="shared" si="65"/>
        <v>6273.4571209808992</v>
      </c>
      <c r="DK33" s="20">
        <f t="shared" si="66"/>
        <v>2.7E-2</v>
      </c>
      <c r="DL33" s="50">
        <f t="shared" si="67"/>
        <v>241.52566369350279</v>
      </c>
      <c r="DM33" s="20">
        <f t="shared" si="68"/>
        <v>2.1999999999999999E-2</v>
      </c>
      <c r="DN33" s="20">
        <f t="shared" si="69"/>
        <v>-4.1936149144198541E-3</v>
      </c>
      <c r="DO33" s="20">
        <f>growth!L27</f>
        <v>0.57090692656900144</v>
      </c>
      <c r="DP33" s="20"/>
      <c r="DQ33" s="20"/>
      <c r="DR33" s="19">
        <f>datahist!B27</f>
        <v>0.18718987703323364</v>
      </c>
      <c r="DS33" s="19">
        <f>datahist!C27</f>
        <v>0.22854730486869812</v>
      </c>
      <c r="DT33" s="19">
        <f>datahist!D27</f>
        <v>0.26019111275672913</v>
      </c>
      <c r="DU33" s="19">
        <f>datahist!E27</f>
        <v>0.2548387348651886</v>
      </c>
      <c r="DV33" s="19">
        <f>datahist!F27</f>
        <v>0.28113251924514771</v>
      </c>
      <c r="DW33" s="19">
        <f>datahist!G27</f>
        <v>0.27560511231422424</v>
      </c>
      <c r="DX33" s="19">
        <f>datahist!H27</f>
        <v>0.23477886617183685</v>
      </c>
      <c r="DY33" s="19">
        <f>datahist!I27</f>
        <v>0.2437143474817276</v>
      </c>
      <c r="DZ33" s="19">
        <f t="shared" si="70"/>
        <v>0.24665086281808329</v>
      </c>
      <c r="EA33" s="19">
        <v>0.3306981379297827</v>
      </c>
      <c r="EB33" s="19">
        <v>0.3328261954399121</v>
      </c>
      <c r="EC33" s="19">
        <v>0.29451090364403254</v>
      </c>
      <c r="ED33" s="19">
        <v>0.27187708374464226</v>
      </c>
      <c r="EE33" s="19">
        <v>0.26064541611083397</v>
      </c>
      <c r="EF33" s="19">
        <v>0.3300591642037034</v>
      </c>
      <c r="EG33" s="19">
        <v>0.33323172045262767</v>
      </c>
      <c r="EH33" s="19">
        <v>0.24411728029523833</v>
      </c>
      <c r="EI33" s="19">
        <v>0.24624533780536773</v>
      </c>
      <c r="EJ33" s="19">
        <v>0.29451090364403254</v>
      </c>
      <c r="EK33" s="19">
        <v>0.27187708374464226</v>
      </c>
      <c r="EL33" s="19">
        <v>0.2606454086398311</v>
      </c>
      <c r="EM33" s="19">
        <v>0.24347829911857843</v>
      </c>
      <c r="EN33" s="19">
        <v>0.24665086281808329</v>
      </c>
      <c r="EO33" s="19">
        <f t="shared" si="71"/>
        <v>0.17071805864575329</v>
      </c>
      <c r="EP33" s="19">
        <f t="shared" si="72"/>
        <v>0.17153956290101313</v>
      </c>
      <c r="EQ33" s="19">
        <f t="shared" ref="EQ33:FD33" si="113">(EO30+EO31+EO32+EO33+EO34+EO35+EO36)/7</f>
        <v>0.21312118969349506</v>
      </c>
      <c r="ER33" s="19">
        <f t="shared" si="113"/>
        <v>0.22119149644175501</v>
      </c>
      <c r="ES33" s="19">
        <f t="shared" si="113"/>
        <v>0.21314534997725729</v>
      </c>
      <c r="ET33" s="19">
        <f t="shared" si="113"/>
        <v>0.22150085763784721</v>
      </c>
      <c r="EU33" s="19">
        <f t="shared" si="113"/>
        <v>0.21785293642227893</v>
      </c>
      <c r="EV33" s="19">
        <f t="shared" si="113"/>
        <v>0.22650034473512726</v>
      </c>
      <c r="EW33" s="19">
        <f t="shared" si="113"/>
        <v>0.2202128045486475</v>
      </c>
      <c r="EX33" s="19">
        <f t="shared" si="113"/>
        <v>0.22893730122688719</v>
      </c>
      <c r="EY33" s="19">
        <f t="shared" si="113"/>
        <v>0.22209004039732741</v>
      </c>
      <c r="EZ33" s="19">
        <f t="shared" si="113"/>
        <v>0.23086112287249835</v>
      </c>
      <c r="FA33" s="19">
        <f t="shared" si="113"/>
        <v>0.2234949926642768</v>
      </c>
      <c r="FB33" s="19">
        <f t="shared" si="113"/>
        <v>0.23228790027483742</v>
      </c>
      <c r="FC33" s="19">
        <f t="shared" si="113"/>
        <v>0.2246254395360639</v>
      </c>
      <c r="FD33" s="19">
        <f t="shared" si="113"/>
        <v>0.23343037485119264</v>
      </c>
      <c r="FG33" s="61">
        <f t="shared" si="90"/>
        <v>-1.2499999999999993</v>
      </c>
      <c r="FH33" s="24">
        <f>databig!$A27/100</f>
        <v>0.25</v>
      </c>
      <c r="FI33" s="19">
        <f t="shared" si="74"/>
        <v>1.5135917551666558E-2</v>
      </c>
      <c r="FJ33" s="19">
        <f t="shared" si="75"/>
        <v>3.7061306958570406E-2</v>
      </c>
      <c r="FK33" s="19">
        <f t="shared" si="76"/>
        <v>6.7402128554113136E-2</v>
      </c>
      <c r="FL33" s="19">
        <f t="shared" si="77"/>
        <v>0.10751427225965217</v>
      </c>
      <c r="FM33" s="19">
        <f t="shared" si="78"/>
        <v>0.15954890359865664</v>
      </c>
      <c r="FN33" s="19">
        <f t="shared" si="79"/>
        <v>0.22523599767770291</v>
      </c>
      <c r="FO33" s="19">
        <f t="shared" si="80"/>
        <v>0.30755939498038276</v>
      </c>
      <c r="FP33" s="19">
        <f t="shared" si="81"/>
        <v>0.41230005279662901</v>
      </c>
      <c r="FQ33" s="19">
        <f t="shared" si="82"/>
        <v>0.55701720632297191</v>
      </c>
      <c r="FR33" s="19">
        <f t="shared" si="83"/>
        <v>0.79346877733981869</v>
      </c>
      <c r="FS33" s="19">
        <f t="shared" si="84"/>
        <v>0.89840562972319038</v>
      </c>
      <c r="FT33" s="19">
        <f t="shared" si="85"/>
        <v>0.94667000240607191</v>
      </c>
      <c r="FU33" s="19">
        <f t="shared" si="86"/>
        <v>0.98693915484448769</v>
      </c>
      <c r="FW33" s="19">
        <f t="shared" si="87"/>
        <v>0.19946940525271162</v>
      </c>
      <c r="FX33" s="19">
        <f t="shared" si="88"/>
        <v>0.17355298063226282</v>
      </c>
    </row>
    <row r="34" spans="1:180">
      <c r="A34" s="17"/>
      <c r="B34" s="17">
        <f>databig!B28</f>
        <v>2166007</v>
      </c>
      <c r="C34" s="17">
        <f>databig!O28</f>
        <v>25548</v>
      </c>
      <c r="D34" s="17">
        <f>databig!F28</f>
        <v>6132</v>
      </c>
      <c r="E34" s="18">
        <f>databig!G28+L34</f>
        <v>0.24208447691843077</v>
      </c>
      <c r="F34" s="19">
        <f>databig!H28</f>
        <v>8.9475527405738831E-2</v>
      </c>
      <c r="G34" s="19">
        <f>databig!K28</f>
        <v>1.7992442473769188E-2</v>
      </c>
      <c r="H34" s="19">
        <f>databig!L28</f>
        <v>2.3246898781508207E-3</v>
      </c>
      <c r="I34" s="19">
        <f>databig!I28</f>
        <v>1.6838941723108292E-2</v>
      </c>
      <c r="J34" s="19">
        <f>databig!M28</f>
        <v>0</v>
      </c>
      <c r="K34" s="19">
        <f>databig!J28</f>
        <v>0.11545287817716599</v>
      </c>
      <c r="L34" s="63">
        <f>databig!N28*IF(interface!$C$16="yes",1,0)</f>
        <v>0</v>
      </c>
      <c r="M34" s="19">
        <v>0</v>
      </c>
      <c r="N34" s="19">
        <v>0</v>
      </c>
      <c r="O34" s="19">
        <v>0</v>
      </c>
      <c r="P34" s="19">
        <f t="shared" si="44"/>
        <v>5.4176385044373325E-2</v>
      </c>
      <c r="Q34" s="20">
        <f t="shared" si="18"/>
        <v>0</v>
      </c>
      <c r="R34" s="20">
        <f t="shared" si="19"/>
        <v>0</v>
      </c>
      <c r="S34" s="20">
        <f t="shared" si="20"/>
        <v>0</v>
      </c>
      <c r="T34" s="20">
        <f t="shared" si="21"/>
        <v>0</v>
      </c>
      <c r="U34" s="20">
        <f t="shared" si="22"/>
        <v>0</v>
      </c>
      <c r="V34" s="20">
        <f t="shared" si="23"/>
        <v>3.572344537525344E-3</v>
      </c>
      <c r="W34" s="20">
        <f t="shared" si="45"/>
        <v>2.0104287905346744E-2</v>
      </c>
      <c r="X34" s="20">
        <f t="shared" si="24"/>
        <v>8.9475527405738831E-2</v>
      </c>
      <c r="Y34" s="20">
        <f>K34+$C$148*0.55*databig!N28</f>
        <v>0.11545287817716599</v>
      </c>
      <c r="Z34" s="21">
        <f t="shared" si="46"/>
        <v>0.24544397974888521</v>
      </c>
      <c r="AA34" s="19">
        <f t="shared" si="47"/>
        <v>0.9897895264344776</v>
      </c>
      <c r="AB34" s="19">
        <f>databig!Q28/databig!$AE28</f>
        <v>1.6286644951140066E-3</v>
      </c>
      <c r="AC34" s="19">
        <f>databig!R28/databig!$AE28</f>
        <v>8.5818090704084197E-3</v>
      </c>
      <c r="AD34" s="19">
        <f t="shared" si="48"/>
        <v>1.6026694848911853</v>
      </c>
      <c r="AE34" s="17">
        <f>databig!S28</f>
        <v>40945</v>
      </c>
      <c r="AF34" s="17">
        <f>databig!T28</f>
        <v>49051</v>
      </c>
      <c r="AG34" s="17">
        <f>databig!U28</f>
        <v>1</v>
      </c>
      <c r="AH34" s="17">
        <f>databig!V28</f>
        <v>0</v>
      </c>
      <c r="AI34" s="17">
        <f>databig!W28</f>
        <v>0</v>
      </c>
      <c r="AJ34" s="17">
        <f>databig!X28</f>
        <v>0</v>
      </c>
      <c r="AK34" s="17">
        <f>databig!Y28</f>
        <v>0</v>
      </c>
      <c r="AL34" s="17">
        <f>databig!Z28</f>
        <v>0</v>
      </c>
      <c r="AM34" s="17">
        <f>databig!AA28</f>
        <v>0</v>
      </c>
      <c r="AN34" s="17">
        <f>databig!AB28</f>
        <v>0</v>
      </c>
      <c r="AO34" s="17">
        <f>databig!AC28</f>
        <v>0</v>
      </c>
      <c r="AP34" s="17">
        <f>databig!AD28</f>
        <v>0</v>
      </c>
      <c r="AQ34" s="17">
        <v>0</v>
      </c>
      <c r="AR34" s="17">
        <v>0</v>
      </c>
      <c r="AS34" s="17">
        <v>0</v>
      </c>
      <c r="AT34" s="17">
        <v>83.996739685134997</v>
      </c>
      <c r="AU34" s="17">
        <v>194.13641316198064</v>
      </c>
      <c r="AV34" s="19">
        <v>1.7469684993506557E-2</v>
      </c>
      <c r="AW34" s="17">
        <f>databig!AT28</f>
        <v>22462</v>
      </c>
      <c r="AY34" s="19">
        <f>-databig!BA28/databig!E28</f>
        <v>-4.0779179789978075E-2</v>
      </c>
      <c r="AZ34" s="19">
        <f>-(1.1*databig!BB28-databig!AY28+0.45*databig!AX28)/databig!E28</f>
        <v>-2.6669835504721334E-2</v>
      </c>
      <c r="BA34" s="19"/>
      <c r="BB34" s="66">
        <f t="shared" si="27"/>
        <v>23.713951993595288</v>
      </c>
      <c r="BC34" s="67">
        <f>databig!Q28</f>
        <v>26</v>
      </c>
      <c r="BD34" s="67">
        <f>databig!R28</f>
        <v>137</v>
      </c>
      <c r="BE34" s="67">
        <f>databig!AF28</f>
        <v>5431</v>
      </c>
      <c r="BF34" s="67">
        <f>databig!AG28</f>
        <v>10</v>
      </c>
      <c r="BG34" s="17">
        <f>databig!AH28</f>
        <v>0</v>
      </c>
      <c r="BH34" s="17">
        <f>databig!AI28</f>
        <v>0</v>
      </c>
      <c r="BI34" s="17">
        <f>databig!AJ28</f>
        <v>0</v>
      </c>
      <c r="BJ34" s="17">
        <f>databig!AK28</f>
        <v>0</v>
      </c>
      <c r="BK34" s="17">
        <f>databig!AL28</f>
        <v>0</v>
      </c>
      <c r="BL34" s="17">
        <f>databig!AM28</f>
        <v>0</v>
      </c>
      <c r="BM34" s="17">
        <f>databig!AN28</f>
        <v>0</v>
      </c>
      <c r="BN34" s="17">
        <f>databig!AO28</f>
        <v>0</v>
      </c>
      <c r="BO34" s="17">
        <f>databig!AP28</f>
        <v>0</v>
      </c>
      <c r="BP34" s="17">
        <f>databig!AQ28</f>
        <v>0</v>
      </c>
      <c r="BQ34" s="17"/>
      <c r="BR34" s="17"/>
      <c r="BS34" s="24">
        <f>databig!AU28</f>
        <v>6.8000003695487976E-2</v>
      </c>
      <c r="BT34" s="24">
        <f>databig!AV28</f>
        <v>0</v>
      </c>
      <c r="BU34" s="44">
        <f t="shared" si="49"/>
        <v>0</v>
      </c>
      <c r="BV34" s="44">
        <f t="shared" si="50"/>
        <v>0</v>
      </c>
      <c r="BW34" s="44">
        <f>databig!R28*((databig!$AU28-$R$142)/(1-$Q$142)-MIN(0.2,databig!$AU28))+BB34*(databig!$AU28-$R$142)/(1-$Q$142)</f>
        <v>-36.435570846478704</v>
      </c>
      <c r="BX34" s="19">
        <f>(databig!$Q28)/databig!$AE28</f>
        <v>1.6286644951140066E-3</v>
      </c>
      <c r="BY34" s="19">
        <f>(databig!$R28)/databig!$AE28</f>
        <v>8.5818090704084197E-3</v>
      </c>
      <c r="BZ34" s="19">
        <f>(databig!$Q28+databig!$R28)/databig!$AE28</f>
        <v>1.0210473565522425E-2</v>
      </c>
      <c r="CA34" s="67">
        <f>databig!R28*$Q$142/(1-$Q$142)+BB34/(1-$Q$142)</f>
        <v>45.794651484889243</v>
      </c>
      <c r="CB34" s="31">
        <f t="shared" si="51"/>
        <v>53.953427085943424</v>
      </c>
      <c r="CC34" s="31">
        <f t="shared" si="52"/>
        <v>54.421221498371381</v>
      </c>
      <c r="CD34" s="31">
        <f t="shared" si="53"/>
        <v>54.042205587572084</v>
      </c>
      <c r="CE34" s="67">
        <f t="shared" si="29"/>
        <v>54.510000000000048</v>
      </c>
      <c r="CF34" s="17">
        <f>$CE34*(1+$CA34/databig!$AE28)</f>
        <v>54.666368482362941</v>
      </c>
      <c r="CG34" s="17">
        <f>$CE34*(1+$CA34/databig!$AE28-$BX34)</f>
        <v>54.577589980734281</v>
      </c>
      <c r="CH34" s="44">
        <f t="shared" si="30"/>
        <v>0</v>
      </c>
      <c r="CI34" s="17">
        <f t="shared" si="31"/>
        <v>53.953427085943424</v>
      </c>
      <c r="CJ34" s="19"/>
      <c r="CK34" s="17">
        <f>databig!AW28</f>
        <v>25844</v>
      </c>
      <c r="CL34" s="19">
        <f t="shared" si="32"/>
        <v>4.2991252175345659E-3</v>
      </c>
      <c r="CM34" s="19">
        <f t="shared" si="33"/>
        <v>1.0229878842973675E-3</v>
      </c>
      <c r="CN34" s="19">
        <f t="shared" si="54"/>
        <v>0.23795256768166986</v>
      </c>
      <c r="CO34" s="19">
        <f t="shared" si="34"/>
        <v>2.3795256768166982E-2</v>
      </c>
      <c r="CP34" s="19">
        <f t="shared" si="35"/>
        <v>1.9136146412227606</v>
      </c>
      <c r="CQ34" s="19">
        <f t="shared" si="55"/>
        <v>1.6852109809170703</v>
      </c>
      <c r="CR34" s="19">
        <f t="shared" si="36"/>
        <v>1.398619485290524</v>
      </c>
      <c r="CS34" s="19">
        <f t="shared" si="37"/>
        <v>1.5170433061300828</v>
      </c>
      <c r="CU34" s="19">
        <f>calculatorbig!E34</f>
        <v>0.24208447691843077</v>
      </c>
      <c r="CV34" s="19">
        <f>calculatorbig!Z34</f>
        <v>0.24544397974888521</v>
      </c>
      <c r="CW34" s="17">
        <f t="shared" si="56"/>
        <v>25548</v>
      </c>
      <c r="CX34" s="17">
        <f t="shared" si="57"/>
        <v>19363.225783687933</v>
      </c>
      <c r="CY34" s="17">
        <f t="shared" si="58"/>
        <v>19277.397205375481</v>
      </c>
      <c r="CZ34" s="24">
        <f t="shared" si="40"/>
        <v>0.7488930376797438</v>
      </c>
      <c r="DA34" s="24">
        <f t="shared" si="41"/>
        <v>0.74197426066288441</v>
      </c>
      <c r="DB34" s="19">
        <f t="shared" si="59"/>
        <v>0.22204550717719859</v>
      </c>
      <c r="DC34" s="19">
        <f t="shared" si="60"/>
        <v>0.2313293316413805</v>
      </c>
      <c r="DD34" s="17">
        <f t="shared" si="42"/>
        <v>25471.436389597678</v>
      </c>
      <c r="DE34" s="17">
        <f t="shared" si="61"/>
        <v>25471.436389597678</v>
      </c>
      <c r="DF34" s="17">
        <f t="shared" si="62"/>
        <v>0</v>
      </c>
      <c r="DG34" s="17">
        <f>MAX(growth!G28*growth!L28,0)</f>
        <v>14345.473616849164</v>
      </c>
      <c r="DH34" s="17">
        <f t="shared" si="63"/>
        <v>741.63095214702287</v>
      </c>
      <c r="DI34" s="17">
        <f t="shared" si="64"/>
        <v>26213.0673417447</v>
      </c>
      <c r="DJ34" s="17">
        <f t="shared" si="65"/>
        <v>6433.8395697833503</v>
      </c>
      <c r="DK34" s="20">
        <f t="shared" si="66"/>
        <v>2.5999999999999999E-2</v>
      </c>
      <c r="DL34" s="50">
        <f t="shared" si="67"/>
        <v>249.06535347128101</v>
      </c>
      <c r="DM34" s="20">
        <f t="shared" si="68"/>
        <v>2.1000000000000001E-2</v>
      </c>
      <c r="DN34" s="20">
        <f t="shared" si="69"/>
        <v>-4.4325557771863729E-3</v>
      </c>
      <c r="DO34" s="20">
        <f>growth!L28</f>
        <v>0.56151063162866621</v>
      </c>
      <c r="DP34" s="20"/>
      <c r="DQ34" s="20"/>
      <c r="DR34" s="19">
        <f>datahist!B28</f>
        <v>0.18696540594100952</v>
      </c>
      <c r="DS34" s="19">
        <f>datahist!C28</f>
        <v>0.2290206253528595</v>
      </c>
      <c r="DT34" s="19">
        <f>datahist!D28</f>
        <v>0.26238656044006348</v>
      </c>
      <c r="DU34" s="19">
        <f>datahist!E28</f>
        <v>0.25704857707023621</v>
      </c>
      <c r="DV34" s="19">
        <f>datahist!F28</f>
        <v>0.28206497430801392</v>
      </c>
      <c r="DW34" s="19">
        <f>datahist!G28</f>
        <v>0.27468162775039673</v>
      </c>
      <c r="DX34" s="19">
        <f>datahist!H28</f>
        <v>0.23507063090801239</v>
      </c>
      <c r="DY34" s="19">
        <f>datahist!I28</f>
        <v>0.24257797002792358</v>
      </c>
      <c r="DZ34" s="19">
        <f t="shared" si="70"/>
        <v>0.24544397974888521</v>
      </c>
      <c r="EA34" s="19">
        <v>0.33205857660591498</v>
      </c>
      <c r="EB34" s="19">
        <v>0.33437090643830492</v>
      </c>
      <c r="EC34" s="19">
        <v>0.2948903478650366</v>
      </c>
      <c r="ED34" s="19">
        <v>0.27062868212270574</v>
      </c>
      <c r="EE34" s="19">
        <v>0.25822099136796511</v>
      </c>
      <c r="EF34" s="19">
        <v>0.33136884728446603</v>
      </c>
      <c r="EG34" s="19">
        <v>0.33472834760824877</v>
      </c>
      <c r="EH34" s="19">
        <v>0.24277420874655142</v>
      </c>
      <c r="EI34" s="19">
        <v>0.24508653857894139</v>
      </c>
      <c r="EJ34" s="19">
        <v>0.2948903478650366</v>
      </c>
      <c r="EK34" s="19">
        <v>0.27062868212270574</v>
      </c>
      <c r="EL34" s="19">
        <v>0.25822099182614028</v>
      </c>
      <c r="EM34" s="19">
        <v>0.24208447965793312</v>
      </c>
      <c r="EN34" s="19">
        <v>0.24544397974888521</v>
      </c>
      <c r="EO34" s="19">
        <f t="shared" si="71"/>
        <v>0.2242891136050067</v>
      </c>
      <c r="EP34" s="19">
        <f t="shared" si="72"/>
        <v>0.23242005259447862</v>
      </c>
      <c r="EQ34" s="19">
        <f t="shared" ref="EQ34:FD34" si="114">(EO31+EO32+EO33+EO34+EO35+EO36+EO37)/7</f>
        <v>0.19593558379866405</v>
      </c>
      <c r="ER34" s="19">
        <f t="shared" si="114"/>
        <v>0.20590094309757304</v>
      </c>
      <c r="ES34" s="19">
        <f t="shared" si="114"/>
        <v>0.20731240076807245</v>
      </c>
      <c r="ET34" s="19">
        <f t="shared" si="114"/>
        <v>0.21647024078531302</v>
      </c>
      <c r="EU34" s="19">
        <f t="shared" si="114"/>
        <v>0.21167391969165131</v>
      </c>
      <c r="EV34" s="19">
        <f t="shared" si="114"/>
        <v>0.22097686726912652</v>
      </c>
      <c r="EW34" s="19">
        <f t="shared" si="114"/>
        <v>0.21550355618657072</v>
      </c>
      <c r="EX34" s="19">
        <f t="shared" si="114"/>
        <v>0.22479053757735129</v>
      </c>
      <c r="EY34" s="19">
        <f t="shared" si="114"/>
        <v>0.21820806835492482</v>
      </c>
      <c r="EZ34" s="19">
        <f t="shared" si="114"/>
        <v>0.22750269278184421</v>
      </c>
      <c r="FA34" s="19">
        <f t="shared" si="114"/>
        <v>0.22034281430930247</v>
      </c>
      <c r="FB34" s="19">
        <f t="shared" si="114"/>
        <v>0.22963296255863161</v>
      </c>
      <c r="FC34" s="19">
        <f t="shared" si="114"/>
        <v>0.22204550717719859</v>
      </c>
      <c r="FD34" s="19">
        <f t="shared" si="114"/>
        <v>0.2313293316413805</v>
      </c>
      <c r="FG34" s="61">
        <f t="shared" si="90"/>
        <v>-1.2199999999999993</v>
      </c>
      <c r="FH34" s="24">
        <f>databig!$A28/100</f>
        <v>0.26</v>
      </c>
      <c r="FI34" s="19">
        <f t="shared" si="74"/>
        <v>1.5135917551666558E-2</v>
      </c>
      <c r="FJ34" s="19">
        <f t="shared" si="75"/>
        <v>3.7061306958570406E-2</v>
      </c>
      <c r="FK34" s="19">
        <f t="shared" si="76"/>
        <v>6.7402128554113136E-2</v>
      </c>
      <c r="FL34" s="19">
        <f t="shared" si="77"/>
        <v>0.10751427225965217</v>
      </c>
      <c r="FM34" s="19">
        <f t="shared" si="78"/>
        <v>0.15954890359865664</v>
      </c>
      <c r="FN34" s="19">
        <f t="shared" si="79"/>
        <v>0.22523599767770291</v>
      </c>
      <c r="FO34" s="19">
        <f t="shared" si="80"/>
        <v>0.30755939498038276</v>
      </c>
      <c r="FP34" s="19">
        <f t="shared" si="81"/>
        <v>0.41230005279662901</v>
      </c>
      <c r="FQ34" s="19">
        <f t="shared" si="82"/>
        <v>0.55701720632297191</v>
      </c>
      <c r="FR34" s="19">
        <f t="shared" si="83"/>
        <v>0.79346877733981869</v>
      </c>
      <c r="FS34" s="19">
        <f t="shared" si="84"/>
        <v>0.89840562972319038</v>
      </c>
      <c r="FT34" s="19">
        <f t="shared" si="85"/>
        <v>0.94667000240607191</v>
      </c>
      <c r="FU34" s="19">
        <f t="shared" si="86"/>
        <v>0.98693915484448769</v>
      </c>
      <c r="FW34" s="19">
        <f t="shared" si="87"/>
        <v>0.20130529986795503</v>
      </c>
      <c r="FX34" s="19">
        <f t="shared" si="88"/>
        <v>0.17763752328424198</v>
      </c>
    </row>
    <row r="35" spans="1:180">
      <c r="A35" s="17"/>
      <c r="B35" s="17">
        <f>databig!B29</f>
        <v>2167828</v>
      </c>
      <c r="C35" s="17">
        <f>databig!O29</f>
        <v>26308</v>
      </c>
      <c r="D35" s="17">
        <f>databig!F29</f>
        <v>6378</v>
      </c>
      <c r="E35" s="18">
        <f>databig!G29+L35</f>
        <v>0.24234512344820822</v>
      </c>
      <c r="F35" s="19">
        <f>databig!H29</f>
        <v>8.8563703000545502E-2</v>
      </c>
      <c r="G35" s="19">
        <f>databig!K29</f>
        <v>1.9323898479342461E-2</v>
      </c>
      <c r="H35" s="19">
        <f>databig!L29</f>
        <v>2.4564648047089577E-3</v>
      </c>
      <c r="I35" s="19">
        <f>databig!I29</f>
        <v>1.7046993598341942E-2</v>
      </c>
      <c r="J35" s="19">
        <f>databig!M29</f>
        <v>0</v>
      </c>
      <c r="K35" s="19">
        <f>databig!J29</f>
        <v>0.11495406180620193</v>
      </c>
      <c r="L35" s="63">
        <f>databig!N29*IF(interface!$C$16="yes",1,0)</f>
        <v>0</v>
      </c>
      <c r="M35" s="19">
        <v>0</v>
      </c>
      <c r="N35" s="19">
        <v>0</v>
      </c>
      <c r="O35" s="19">
        <v>0</v>
      </c>
      <c r="P35" s="19">
        <f t="shared" si="44"/>
        <v>5.7344321134167812E-2</v>
      </c>
      <c r="Q35" s="20">
        <f t="shared" si="18"/>
        <v>0</v>
      </c>
      <c r="R35" s="20">
        <f t="shared" si="19"/>
        <v>0</v>
      </c>
      <c r="S35" s="20">
        <f t="shared" si="20"/>
        <v>0</v>
      </c>
      <c r="T35" s="20">
        <f t="shared" si="21"/>
        <v>0</v>
      </c>
      <c r="U35" s="20">
        <f t="shared" si="22"/>
        <v>0</v>
      </c>
      <c r="V35" s="20">
        <f t="shared" si="23"/>
        <v>3.7748427044839486E-3</v>
      </c>
      <c r="W35" s="20">
        <f t="shared" si="45"/>
        <v>2.1467847442985837E-2</v>
      </c>
      <c r="X35" s="20">
        <f t="shared" si="24"/>
        <v>8.8563703000545502E-2</v>
      </c>
      <c r="Y35" s="20">
        <f>K35+$C$148*0.55*databig!N29</f>
        <v>0.11495406180620193</v>
      </c>
      <c r="Z35" s="21">
        <f t="shared" si="46"/>
        <v>0.24580744855255915</v>
      </c>
      <c r="AA35" s="19">
        <f t="shared" si="47"/>
        <v>0.99231191652937945</v>
      </c>
      <c r="AB35" s="19">
        <f>databig!Q29/databig!$AE29</f>
        <v>9.1524803221673071E-4</v>
      </c>
      <c r="AC35" s="19">
        <f>databig!R29/databig!$AE29</f>
        <v>6.7728354384038077E-3</v>
      </c>
      <c r="AD35" s="19">
        <f t="shared" si="48"/>
        <v>1.6572145355025087</v>
      </c>
      <c r="AE35" s="17">
        <f>databig!S29</f>
        <v>43598</v>
      </c>
      <c r="AF35" s="17">
        <f>databig!T29</f>
        <v>50917</v>
      </c>
      <c r="AG35" s="17">
        <f>databig!U29</f>
        <v>0</v>
      </c>
      <c r="AH35" s="17">
        <f>databig!V29</f>
        <v>0</v>
      </c>
      <c r="AI35" s="17">
        <f>databig!W29</f>
        <v>0</v>
      </c>
      <c r="AJ35" s="17">
        <f>databig!X29</f>
        <v>0</v>
      </c>
      <c r="AK35" s="17">
        <f>databig!Y29</f>
        <v>0</v>
      </c>
      <c r="AL35" s="17">
        <f>databig!Z29</f>
        <v>0</v>
      </c>
      <c r="AM35" s="17">
        <f>databig!AA29</f>
        <v>0</v>
      </c>
      <c r="AN35" s="17">
        <f>databig!AB29</f>
        <v>0</v>
      </c>
      <c r="AO35" s="17">
        <f>databig!AC29</f>
        <v>0</v>
      </c>
      <c r="AP35" s="17">
        <f>databig!AD29</f>
        <v>0</v>
      </c>
      <c r="AQ35" s="17">
        <v>0</v>
      </c>
      <c r="AR35" s="17">
        <v>0</v>
      </c>
      <c r="AS35" s="17">
        <v>0</v>
      </c>
      <c r="AT35" s="17">
        <v>83.996739685134997</v>
      </c>
      <c r="AU35" s="17">
        <v>194.13641316198064</v>
      </c>
      <c r="AV35" s="19">
        <v>1.7469684993506557E-2</v>
      </c>
      <c r="AW35" s="17">
        <f>databig!AT29</f>
        <v>23321</v>
      </c>
      <c r="AY35" s="19">
        <f>-databig!BA29/databig!E29</f>
        <v>-3.7748726499678018E-2</v>
      </c>
      <c r="AZ35" s="19">
        <f>-(1.1*databig!BB29-databig!AY29+0.45*databig!AX29)/databig!E29</f>
        <v>-2.440907400956617E-2</v>
      </c>
      <c r="BA35" s="19"/>
      <c r="BB35" s="66">
        <f t="shared" si="27"/>
        <v>18.331030375417217</v>
      </c>
      <c r="BC35" s="67">
        <f>databig!Q29</f>
        <v>15</v>
      </c>
      <c r="BD35" s="67">
        <f>databig!R29</f>
        <v>111</v>
      </c>
      <c r="BE35" s="67">
        <f>databig!AF29</f>
        <v>5682</v>
      </c>
      <c r="BF35" s="67">
        <f>databig!AG29</f>
        <v>1</v>
      </c>
      <c r="BG35" s="17">
        <f>databig!AH29</f>
        <v>0</v>
      </c>
      <c r="BH35" s="17">
        <f>databig!AI29</f>
        <v>0</v>
      </c>
      <c r="BI35" s="17">
        <f>databig!AJ29</f>
        <v>0</v>
      </c>
      <c r="BJ35" s="17">
        <f>databig!AK29</f>
        <v>0</v>
      </c>
      <c r="BK35" s="17">
        <f>databig!AL29</f>
        <v>0</v>
      </c>
      <c r="BL35" s="17">
        <f>databig!AM29</f>
        <v>0</v>
      </c>
      <c r="BM35" s="17">
        <f>databig!AN29</f>
        <v>0</v>
      </c>
      <c r="BN35" s="17">
        <f>databig!AO29</f>
        <v>0</v>
      </c>
      <c r="BO35" s="17">
        <f>databig!AP29</f>
        <v>0</v>
      </c>
      <c r="BP35" s="17">
        <f>databig!AQ29</f>
        <v>0</v>
      </c>
      <c r="BQ35" s="17"/>
      <c r="BR35" s="17"/>
      <c r="BS35" s="24">
        <f>databig!AU29</f>
        <v>6.8000003695487976E-2</v>
      </c>
      <c r="BT35" s="24">
        <f>databig!AV29</f>
        <v>0</v>
      </c>
      <c r="BU35" s="44">
        <f t="shared" si="49"/>
        <v>0</v>
      </c>
      <c r="BV35" s="44">
        <f t="shared" si="50"/>
        <v>0</v>
      </c>
      <c r="BW35" s="44">
        <f>databig!R29*((databig!$AU29-$R$142)/(1-$Q$142)-MIN(0.2,databig!$AU29))+BB35*(databig!$AU29-$R$142)/(1-$Q$142)</f>
        <v>-29.37188024096854</v>
      </c>
      <c r="BX35" s="19">
        <f>(databig!$Q29)/databig!$AE29</f>
        <v>9.1524803221673071E-4</v>
      </c>
      <c r="BY35" s="19">
        <f>(databig!$R29)/databig!$AE29</f>
        <v>6.7728354384038077E-3</v>
      </c>
      <c r="BZ35" s="19">
        <f>(databig!$Q29+databig!$R29)/databig!$AE29</f>
        <v>7.6880834706205383E-3</v>
      </c>
      <c r="CA35" s="67">
        <f>databig!R29*$Q$142/(1-$Q$142)+BB35/(1-$Q$142)</f>
        <v>36.099989331344105</v>
      </c>
      <c r="CB35" s="31">
        <f t="shared" si="51"/>
        <v>56.40300933552998</v>
      </c>
      <c r="CC35" s="31">
        <f t="shared" si="52"/>
        <v>56.787977301848855</v>
      </c>
      <c r="CD35" s="31">
        <f t="shared" si="53"/>
        <v>56.455032033681178</v>
      </c>
      <c r="CE35" s="67">
        <f t="shared" si="29"/>
        <v>56.840000000000053</v>
      </c>
      <c r="CF35" s="17">
        <f>$CE35*(1+$CA35/databig!$AE29)</f>
        <v>56.965201256549783</v>
      </c>
      <c r="CG35" s="17">
        <f>$CE35*(1+$CA35/databig!$AE29-$BX35)</f>
        <v>56.913178558398585</v>
      </c>
      <c r="CH35" s="44">
        <f t="shared" si="30"/>
        <v>0</v>
      </c>
      <c r="CI35" s="17">
        <f t="shared" si="31"/>
        <v>56.40300933552998</v>
      </c>
      <c r="CJ35" s="19"/>
      <c r="CK35" s="17">
        <f>databig!AW29</f>
        <v>26568</v>
      </c>
      <c r="CL35" s="19">
        <f t="shared" si="32"/>
        <v>4.4232775431669105E-3</v>
      </c>
      <c r="CM35" s="19">
        <f t="shared" si="33"/>
        <v>1.0901873725758682E-3</v>
      </c>
      <c r="CN35" s="19">
        <f t="shared" si="54"/>
        <v>0.24646596600296813</v>
      </c>
      <c r="CO35" s="19">
        <f t="shared" si="34"/>
        <v>2.4646596600296809E-2</v>
      </c>
      <c r="CP35" s="19">
        <f t="shared" si="35"/>
        <v>1.8941134370097941</v>
      </c>
      <c r="CQ35" s="19">
        <f t="shared" si="55"/>
        <v>1.6705850777573454</v>
      </c>
      <c r="CR35" s="19">
        <f t="shared" si="36"/>
        <v>1.3962647660148544</v>
      </c>
      <c r="CS35" s="19">
        <f t="shared" si="37"/>
        <v>1.5131684350885317</v>
      </c>
      <c r="CU35" s="19">
        <f>calculatorbig!E35</f>
        <v>0.24234512344820822</v>
      </c>
      <c r="CV35" s="19">
        <f>calculatorbig!Z35</f>
        <v>0.24580744855255915</v>
      </c>
      <c r="CW35" s="17">
        <f t="shared" si="56"/>
        <v>26308</v>
      </c>
      <c r="CX35" s="17">
        <f t="shared" si="57"/>
        <v>19932.384492324538</v>
      </c>
      <c r="CY35" s="17">
        <f t="shared" si="58"/>
        <v>19841.297643479273</v>
      </c>
      <c r="CZ35" s="24">
        <f t="shared" si="40"/>
        <v>0.75614715423700984</v>
      </c>
      <c r="DA35" s="24">
        <f t="shared" si="41"/>
        <v>0.74172808471178953</v>
      </c>
      <c r="DB35" s="19">
        <f t="shared" si="59"/>
        <v>0.22019800170258688</v>
      </c>
      <c r="DC35" s="19">
        <f t="shared" si="60"/>
        <v>0.22995653442174882</v>
      </c>
      <c r="DD35" s="17">
        <f t="shared" si="42"/>
        <v>26225.305572611294</v>
      </c>
      <c r="DE35" s="17">
        <f t="shared" si="61"/>
        <v>26225.305572611294</v>
      </c>
      <c r="DF35" s="17">
        <f t="shared" si="62"/>
        <v>0</v>
      </c>
      <c r="DG35" s="17">
        <f>MAX(growth!G29*growth!L29,0)</f>
        <v>14532.456904295754</v>
      </c>
      <c r="DH35" s="17">
        <f t="shared" si="63"/>
        <v>751.29759663770881</v>
      </c>
      <c r="DI35" s="17">
        <f t="shared" si="64"/>
        <v>26976.603169249003</v>
      </c>
      <c r="DJ35" s="17">
        <f t="shared" si="65"/>
        <v>6631.0499956479789</v>
      </c>
      <c r="DK35" s="20">
        <f t="shared" si="66"/>
        <v>2.5000000000000001E-2</v>
      </c>
      <c r="DL35" s="50">
        <f t="shared" si="67"/>
        <v>255.43448797251676</v>
      </c>
      <c r="DM35" s="20">
        <f t="shared" si="68"/>
        <v>2.1000000000000001E-2</v>
      </c>
      <c r="DN35" s="20">
        <f t="shared" si="69"/>
        <v>-4.5697918821674148E-3</v>
      </c>
      <c r="DO35" s="20">
        <f>growth!L29</f>
        <v>0.55239687183730246</v>
      </c>
      <c r="DP35" s="20"/>
      <c r="DQ35" s="20"/>
      <c r="DR35" s="19">
        <f>datahist!B29</f>
        <v>0.18603774905204773</v>
      </c>
      <c r="DS35" s="19">
        <f>datahist!C29</f>
        <v>0.22865867614746094</v>
      </c>
      <c r="DT35" s="19">
        <f>datahist!D29</f>
        <v>0.26334887742996216</v>
      </c>
      <c r="DU35" s="19">
        <f>datahist!E29</f>
        <v>0.25958088040351868</v>
      </c>
      <c r="DV35" s="19">
        <f>datahist!F29</f>
        <v>0.28298601508140564</v>
      </c>
      <c r="DW35" s="19">
        <f>datahist!G29</f>
        <v>0.27498096227645874</v>
      </c>
      <c r="DX35" s="19">
        <f>datahist!H29</f>
        <v>0.23587380349636078</v>
      </c>
      <c r="DY35" s="19">
        <f>datahist!I29</f>
        <v>0.24244451522827148</v>
      </c>
      <c r="DZ35" s="19">
        <f t="shared" si="70"/>
        <v>0.24580744855255915</v>
      </c>
      <c r="EA35" s="19">
        <v>0.33471498669202038</v>
      </c>
      <c r="EB35" s="19">
        <v>0.33711869174247178</v>
      </c>
      <c r="EC35" s="19">
        <v>0.29661716378857883</v>
      </c>
      <c r="ED35" s="19">
        <v>0.27126578933703271</v>
      </c>
      <c r="EE35" s="19">
        <v>0.2599595788357304</v>
      </c>
      <c r="EF35" s="19">
        <v>0.33398616011254489</v>
      </c>
      <c r="EG35" s="19">
        <v>0.33744848720879389</v>
      </c>
      <c r="EH35" s="19">
        <v>0.24307394803578564</v>
      </c>
      <c r="EI35" s="19">
        <v>0.24547765308623704</v>
      </c>
      <c r="EJ35" s="19">
        <v>0.29661716378857883</v>
      </c>
      <c r="EK35" s="19">
        <v>0.27126578933703271</v>
      </c>
      <c r="EL35" s="19">
        <v>0.25995957930146923</v>
      </c>
      <c r="EM35" s="19">
        <v>0.2423451216891408</v>
      </c>
      <c r="EN35" s="19">
        <v>0.24580744855255915</v>
      </c>
      <c r="EO35" s="19">
        <f t="shared" si="71"/>
        <v>0.24747990404162312</v>
      </c>
      <c r="EP35" s="19">
        <f t="shared" si="72"/>
        <v>0.25814882731266309</v>
      </c>
      <c r="EQ35" s="19">
        <f t="shared" ref="EQ35:FD35" si="115">(EO32+EO33+EO34+EO35+EO36+EO37+EO38)/7</f>
        <v>0.18373928818983135</v>
      </c>
      <c r="ER35" s="19">
        <f t="shared" si="115"/>
        <v>0.19338428410866401</v>
      </c>
      <c r="ES35" s="19">
        <f t="shared" si="115"/>
        <v>0.2033535443615648</v>
      </c>
      <c r="ET35" s="19">
        <f t="shared" si="115"/>
        <v>0.21336424871979887</v>
      </c>
      <c r="EU35" s="19">
        <f t="shared" si="115"/>
        <v>0.20757473506820809</v>
      </c>
      <c r="EV35" s="19">
        <f t="shared" si="115"/>
        <v>0.21748011298644115</v>
      </c>
      <c r="EW35" s="19">
        <f t="shared" si="115"/>
        <v>0.21221289566949827</v>
      </c>
      <c r="EX35" s="19">
        <f t="shared" si="115"/>
        <v>0.22206898533632197</v>
      </c>
      <c r="EY35" s="19">
        <f t="shared" si="115"/>
        <v>0.21545761868551233</v>
      </c>
      <c r="EZ35" s="19">
        <f t="shared" si="115"/>
        <v>0.22527260564244597</v>
      </c>
      <c r="FA35" s="19">
        <f t="shared" si="115"/>
        <v>0.21808385730267951</v>
      </c>
      <c r="FB35" s="19">
        <f t="shared" si="115"/>
        <v>0.2278685245445439</v>
      </c>
      <c r="FC35" s="19">
        <f t="shared" si="115"/>
        <v>0.22019800170258688</v>
      </c>
      <c r="FD35" s="19">
        <f t="shared" si="115"/>
        <v>0.22995653442174882</v>
      </c>
      <c r="FG35" s="61">
        <f t="shared" si="90"/>
        <v>-1.1899999999999993</v>
      </c>
      <c r="FH35" s="24">
        <f>databig!$A29/100</f>
        <v>0.27</v>
      </c>
      <c r="FI35" s="19">
        <f t="shared" si="74"/>
        <v>1.5135917551666558E-2</v>
      </c>
      <c r="FJ35" s="19">
        <f t="shared" si="75"/>
        <v>3.7061306958570406E-2</v>
      </c>
      <c r="FK35" s="19">
        <f t="shared" si="76"/>
        <v>6.7402128554113136E-2</v>
      </c>
      <c r="FL35" s="19">
        <f t="shared" si="77"/>
        <v>0.10751427225965217</v>
      </c>
      <c r="FM35" s="19">
        <f t="shared" si="78"/>
        <v>0.15954890359865664</v>
      </c>
      <c r="FN35" s="19">
        <f t="shared" si="79"/>
        <v>0.22523599767770291</v>
      </c>
      <c r="FO35" s="19">
        <f t="shared" si="80"/>
        <v>0.30755939498038276</v>
      </c>
      <c r="FP35" s="19">
        <f t="shared" si="81"/>
        <v>0.41230005279662901</v>
      </c>
      <c r="FQ35" s="19">
        <f t="shared" si="82"/>
        <v>0.55701720632297191</v>
      </c>
      <c r="FR35" s="19">
        <f t="shared" si="83"/>
        <v>0.79346877733981869</v>
      </c>
      <c r="FS35" s="19">
        <f t="shared" si="84"/>
        <v>0.89840562972319038</v>
      </c>
      <c r="FT35" s="19">
        <f t="shared" si="85"/>
        <v>0.94667000240607191</v>
      </c>
      <c r="FU35" s="19">
        <f t="shared" si="86"/>
        <v>0.98693915484448769</v>
      </c>
      <c r="FW35" s="19">
        <f t="shared" si="87"/>
        <v>0.20459639518946277</v>
      </c>
      <c r="FX35" s="19">
        <f t="shared" si="88"/>
        <v>0.18331985257699285</v>
      </c>
    </row>
    <row r="36" spans="1:180">
      <c r="A36" s="17"/>
      <c r="B36" s="17">
        <f>databig!B30</f>
        <v>2167245</v>
      </c>
      <c r="C36" s="17">
        <f>databig!O30</f>
        <v>27096</v>
      </c>
      <c r="D36" s="17">
        <f>databig!F30</f>
        <v>6569</v>
      </c>
      <c r="E36" s="18">
        <f>databig!G30+L36</f>
        <v>0.24238897070182677</v>
      </c>
      <c r="F36" s="19">
        <f>databig!H30</f>
        <v>8.7139308452606201E-2</v>
      </c>
      <c r="G36" s="19">
        <f>databig!K30</f>
        <v>2.052038349211216E-2</v>
      </c>
      <c r="H36" s="19">
        <f>databig!L30</f>
        <v>2.7142495382577181E-3</v>
      </c>
      <c r="I36" s="19">
        <f>databig!I30</f>
        <v>1.7554841935634613E-2</v>
      </c>
      <c r="J36" s="19">
        <f>databig!M30</f>
        <v>0</v>
      </c>
      <c r="K36" s="19">
        <f>databig!J30</f>
        <v>0.11446018517017365</v>
      </c>
      <c r="L36" s="63">
        <f>databig!N30*IF(interface!$C$16="yes",1,0)</f>
        <v>0</v>
      </c>
      <c r="M36" s="19">
        <v>0</v>
      </c>
      <c r="N36" s="19">
        <v>0</v>
      </c>
      <c r="O36" s="19">
        <v>0</v>
      </c>
      <c r="P36" s="19">
        <f t="shared" si="44"/>
        <v>6.0606268508766659E-2</v>
      </c>
      <c r="Q36" s="20">
        <f t="shared" si="18"/>
        <v>0</v>
      </c>
      <c r="R36" s="20">
        <f t="shared" si="19"/>
        <v>0</v>
      </c>
      <c r="S36" s="20">
        <f t="shared" si="20"/>
        <v>0</v>
      </c>
      <c r="T36" s="20">
        <f t="shared" si="21"/>
        <v>0</v>
      </c>
      <c r="U36" s="20">
        <f t="shared" si="22"/>
        <v>0</v>
      </c>
      <c r="V36" s="20">
        <f t="shared" si="23"/>
        <v>4.1709797950290626E-3</v>
      </c>
      <c r="W36" s="20">
        <f t="shared" si="45"/>
        <v>2.2844622119535443E-2</v>
      </c>
      <c r="X36" s="20">
        <f t="shared" si="24"/>
        <v>8.7139308452606201E-2</v>
      </c>
      <c r="Y36" s="20">
        <f>K36+$C$148*0.55*databig!N30</f>
        <v>0.11446018517017365</v>
      </c>
      <c r="Z36" s="21">
        <f t="shared" si="46"/>
        <v>0.24616993747297897</v>
      </c>
      <c r="AA36" s="19">
        <f t="shared" si="47"/>
        <v>0.99412107101280556</v>
      </c>
      <c r="AB36" s="19">
        <f>databig!Q30/databig!$AE30</f>
        <v>5.8207217694994178E-4</v>
      </c>
      <c r="AC36" s="19">
        <f>databig!R30/databig!$AE30</f>
        <v>5.2968568102444704E-3</v>
      </c>
      <c r="AD36" s="19">
        <f t="shared" si="48"/>
        <v>1.655742545025096</v>
      </c>
      <c r="AE36" s="17">
        <f>databig!S30</f>
        <v>44864</v>
      </c>
      <c r="AF36" s="17">
        <f>databig!T30</f>
        <v>51861</v>
      </c>
      <c r="AG36" s="17">
        <f>databig!U30</f>
        <v>0</v>
      </c>
      <c r="AH36" s="17">
        <f>databig!V30</f>
        <v>0</v>
      </c>
      <c r="AI36" s="17">
        <f>databig!W30</f>
        <v>0</v>
      </c>
      <c r="AJ36" s="17">
        <f>databig!X30</f>
        <v>0</v>
      </c>
      <c r="AK36" s="17">
        <f>databig!Y30</f>
        <v>0</v>
      </c>
      <c r="AL36" s="17">
        <f>databig!Z30</f>
        <v>0</v>
      </c>
      <c r="AM36" s="17">
        <f>databig!AA30</f>
        <v>0</v>
      </c>
      <c r="AN36" s="17">
        <f>databig!AB30</f>
        <v>0</v>
      </c>
      <c r="AO36" s="17">
        <f>databig!AC30</f>
        <v>0</v>
      </c>
      <c r="AP36" s="17">
        <f>databig!AD30</f>
        <v>0</v>
      </c>
      <c r="AQ36" s="17">
        <v>0</v>
      </c>
      <c r="AR36" s="17">
        <v>0</v>
      </c>
      <c r="AS36" s="17">
        <v>0</v>
      </c>
      <c r="AT36" s="17">
        <v>83.996739685134997</v>
      </c>
      <c r="AU36" s="17">
        <v>194.13641316198064</v>
      </c>
      <c r="AV36" s="19">
        <v>1.7469684993506557E-2</v>
      </c>
      <c r="AW36" s="17">
        <f>databig!AT30</f>
        <v>24033</v>
      </c>
      <c r="AY36" s="19">
        <f>-databig!BA30/databig!E30</f>
        <v>-3.6432518276843719E-2</v>
      </c>
      <c r="AZ36" s="19">
        <f>-(1.1*databig!BB30-databig!AY30+0.45*databig!AX30)/databig!E30</f>
        <v>-2.300699600947409E-2</v>
      </c>
      <c r="BA36" s="19"/>
      <c r="BB36" s="66">
        <f t="shared" si="27"/>
        <v>14.693921173945544</v>
      </c>
      <c r="BC36" s="67">
        <f>databig!Q30</f>
        <v>10</v>
      </c>
      <c r="BD36" s="67">
        <f>databig!R30</f>
        <v>91</v>
      </c>
      <c r="BE36" s="67">
        <f>databig!AF30</f>
        <v>6288</v>
      </c>
      <c r="BF36" s="67">
        <f>databig!AG30</f>
        <v>24</v>
      </c>
      <c r="BG36" s="17">
        <f>databig!AH30</f>
        <v>2</v>
      </c>
      <c r="BH36" s="17">
        <f>databig!AI30</f>
        <v>1</v>
      </c>
      <c r="BI36" s="17">
        <f>databig!AJ30</f>
        <v>0</v>
      </c>
      <c r="BJ36" s="17">
        <f>databig!AK30</f>
        <v>0</v>
      </c>
      <c r="BK36" s="17">
        <f>databig!AL30</f>
        <v>0</v>
      </c>
      <c r="BL36" s="17">
        <f>databig!AM30</f>
        <v>0</v>
      </c>
      <c r="BM36" s="17">
        <f>databig!AN30</f>
        <v>0</v>
      </c>
      <c r="BN36" s="17">
        <f>databig!AO30</f>
        <v>0</v>
      </c>
      <c r="BO36" s="17">
        <f>databig!AP30</f>
        <v>0</v>
      </c>
      <c r="BP36" s="17">
        <f>databig!AQ30</f>
        <v>0</v>
      </c>
      <c r="BQ36" s="17"/>
      <c r="BR36" s="17"/>
      <c r="BS36" s="24">
        <f>databig!AU30</f>
        <v>7.2999998927116394E-2</v>
      </c>
      <c r="BT36" s="24">
        <f>databig!AV30</f>
        <v>0</v>
      </c>
      <c r="BU36" s="44">
        <f t="shared" si="49"/>
        <v>0</v>
      </c>
      <c r="BV36" s="44">
        <f t="shared" si="50"/>
        <v>0</v>
      </c>
      <c r="BW36" s="44">
        <f>databig!R30*((databig!$AU30-$R$142)/(1-$Q$142)-MIN(0.2,databig!$AU30))+BB36*(databig!$AU30-$R$142)/(1-$Q$142)</f>
        <v>-23.877175094695598</v>
      </c>
      <c r="BX36" s="19">
        <f>(databig!$Q30)/databig!$AE30</f>
        <v>5.8207217694994178E-4</v>
      </c>
      <c r="BY36" s="19">
        <f>(databig!$R30)/databig!$AE30</f>
        <v>5.2968568102444704E-3</v>
      </c>
      <c r="BZ36" s="19">
        <f>(databig!$Q30+databig!$R30)/databig!$AE30</f>
        <v>5.8789289871944124E-3</v>
      </c>
      <c r="CA36" s="67">
        <f>databig!R30*$Q$142/(1-$Q$142)+BB36/(1-$Q$142)</f>
        <v>29.215346865670234</v>
      </c>
      <c r="CB36" s="31">
        <f t="shared" si="51"/>
        <v>62.977569848661282</v>
      </c>
      <c r="CC36" s="31">
        <f t="shared" si="52"/>
        <v>63.313125727590275</v>
      </c>
      <c r="CD36" s="31">
        <f t="shared" si="53"/>
        <v>63.014444121071065</v>
      </c>
      <c r="CE36" s="67">
        <f t="shared" si="29"/>
        <v>63.350000000000051</v>
      </c>
      <c r="CF36" s="17">
        <f>$CE36*(1+$CA36/databig!$AE30)</f>
        <v>63.457729465887141</v>
      </c>
      <c r="CG36" s="17">
        <f>$CE36*(1+$CA36/databig!$AE30-$BX36)</f>
        <v>63.420855193477372</v>
      </c>
      <c r="CH36" s="44">
        <f t="shared" si="30"/>
        <v>0</v>
      </c>
      <c r="CI36" s="17">
        <f t="shared" si="31"/>
        <v>62.977569848661282</v>
      </c>
      <c r="CJ36" s="19"/>
      <c r="CK36" s="17">
        <f>databig!AW30</f>
        <v>26897</v>
      </c>
      <c r="CL36" s="19">
        <f t="shared" si="32"/>
        <v>4.4768481017560665E-3</v>
      </c>
      <c r="CM36" s="19">
        <f t="shared" si="33"/>
        <v>1.1215425647161368E-3</v>
      </c>
      <c r="CN36" s="19">
        <f t="shared" si="54"/>
        <v>0.25052057591058452</v>
      </c>
      <c r="CO36" s="19">
        <f t="shared" si="34"/>
        <v>2.5052057591058448E-2</v>
      </c>
      <c r="CP36" s="19">
        <f t="shared" si="35"/>
        <v>1.8636498863513635</v>
      </c>
      <c r="CQ36" s="19">
        <f t="shared" si="55"/>
        <v>1.6477374147635226</v>
      </c>
      <c r="CR36" s="19">
        <f t="shared" si="36"/>
        <v>1.372446452268909</v>
      </c>
      <c r="CS36" s="19">
        <f t="shared" si="37"/>
        <v>1.4867376052289161</v>
      </c>
      <c r="CU36" s="19">
        <f>calculatorbig!E36</f>
        <v>0.24238897070182677</v>
      </c>
      <c r="CV36" s="19">
        <f>calculatorbig!Z36</f>
        <v>0.24616993747297897</v>
      </c>
      <c r="CW36" s="17">
        <f t="shared" si="56"/>
        <v>27096</v>
      </c>
      <c r="CX36" s="17">
        <f t="shared" si="57"/>
        <v>20528.228449863302</v>
      </c>
      <c r="CY36" s="17">
        <f t="shared" si="58"/>
        <v>20425.779374232163</v>
      </c>
      <c r="CZ36" s="24">
        <f t="shared" si="40"/>
        <v>0.85764156844113093</v>
      </c>
      <c r="DA36" s="24">
        <f t="shared" si="41"/>
        <v>0.83610197837164801</v>
      </c>
      <c r="DB36" s="19">
        <f t="shared" si="59"/>
        <v>0.21926442188920953</v>
      </c>
      <c r="DC36" s="19">
        <f t="shared" si="60"/>
        <v>0.22948564940346719</v>
      </c>
      <c r="DD36" s="17">
        <f t="shared" si="42"/>
        <v>27006.877462048225</v>
      </c>
      <c r="DE36" s="17">
        <f t="shared" si="61"/>
        <v>27006.877462048225</v>
      </c>
      <c r="DF36" s="17">
        <f t="shared" si="62"/>
        <v>0</v>
      </c>
      <c r="DG36" s="17">
        <f>MAX(growth!G30*growth!L30,0)</f>
        <v>14734.703387615544</v>
      </c>
      <c r="DH36" s="17">
        <f t="shared" si="63"/>
        <v>761.75331639984154</v>
      </c>
      <c r="DI36" s="17">
        <f t="shared" si="64"/>
        <v>27768.630778448067</v>
      </c>
      <c r="DJ36" s="17">
        <f t="shared" si="65"/>
        <v>6835.8021024407999</v>
      </c>
      <c r="DK36" s="20">
        <f t="shared" si="66"/>
        <v>2.5000000000000001E-2</v>
      </c>
      <c r="DL36" s="50">
        <f t="shared" si="67"/>
        <v>268.03055230410155</v>
      </c>
      <c r="DM36" s="20">
        <f t="shared" si="68"/>
        <v>0.02</v>
      </c>
      <c r="DN36" s="20">
        <f t="shared" si="69"/>
        <v>-4.9906437801661386E-3</v>
      </c>
      <c r="DO36" s="20">
        <f>growth!L30</f>
        <v>0.54379625729316294</v>
      </c>
      <c r="DP36" s="20"/>
      <c r="DQ36" s="20"/>
      <c r="DR36" s="19">
        <f>datahist!B30</f>
        <v>0.18663680553436279</v>
      </c>
      <c r="DS36" s="19">
        <f>datahist!C30</f>
        <v>0.22956466674804688</v>
      </c>
      <c r="DT36" s="19">
        <f>datahist!D30</f>
        <v>0.26245862245559692</v>
      </c>
      <c r="DU36" s="19">
        <f>datahist!E30</f>
        <v>0.26257658004760742</v>
      </c>
      <c r="DV36" s="19">
        <f>datahist!F30</f>
        <v>0.28428924083709717</v>
      </c>
      <c r="DW36" s="19">
        <f>datahist!G30</f>
        <v>0.27485707402229309</v>
      </c>
      <c r="DX36" s="19">
        <f>datahist!H30</f>
        <v>0.23594893515110016</v>
      </c>
      <c r="DY36" s="19">
        <f>datahist!I30</f>
        <v>0.2417474240064621</v>
      </c>
      <c r="DZ36" s="19">
        <f t="shared" si="70"/>
        <v>0.24616993747297897</v>
      </c>
      <c r="EA36" s="19">
        <v>0.33688242821597247</v>
      </c>
      <c r="EB36" s="19">
        <v>0.33944404615470025</v>
      </c>
      <c r="EC36" s="19">
        <v>0.29809919680308833</v>
      </c>
      <c r="ED36" s="19">
        <v>0.27215439372696076</v>
      </c>
      <c r="EE36" s="19">
        <v>0.26130689575817412</v>
      </c>
      <c r="EF36" s="19">
        <v>0.33607674855738878</v>
      </c>
      <c r="EG36" s="19">
        <v>0.33985771767441408</v>
      </c>
      <c r="EH36" s="19">
        <v>0.24319464801453738</v>
      </c>
      <c r="EI36" s="19">
        <v>0.24575626595326516</v>
      </c>
      <c r="EJ36" s="19">
        <v>0.29809919680308833</v>
      </c>
      <c r="EK36" s="19">
        <v>0.27215439372696076</v>
      </c>
      <c r="EL36" s="19">
        <v>0.2613068962294548</v>
      </c>
      <c r="EM36" s="19">
        <v>0.24238896858878434</v>
      </c>
      <c r="EN36" s="19">
        <v>0.24616993747297897</v>
      </c>
      <c r="EO36" s="19">
        <f t="shared" si="71"/>
        <v>0.19310563866092956</v>
      </c>
      <c r="EP36" s="19">
        <f t="shared" si="72"/>
        <v>0.21108496845828117</v>
      </c>
      <c r="EQ36" s="19">
        <f t="shared" ref="EQ36:FD36" si="116">(EO33+EO34+EO35+EO36+EO37+EO38+EO39)/7</f>
        <v>0.19243279572291411</v>
      </c>
      <c r="ER36" s="19">
        <f t="shared" si="116"/>
        <v>0.20288461782599346</v>
      </c>
      <c r="ES36" s="19">
        <f t="shared" si="116"/>
        <v>0.20093344451505249</v>
      </c>
      <c r="ET36" s="19">
        <f t="shared" si="116"/>
        <v>0.21180980748993752</v>
      </c>
      <c r="EU36" s="19">
        <f t="shared" si="116"/>
        <v>0.20624956360982896</v>
      </c>
      <c r="EV36" s="19">
        <f t="shared" si="116"/>
        <v>0.21674635692805552</v>
      </c>
      <c r="EW36" s="19">
        <f t="shared" si="116"/>
        <v>0.21060876822222102</v>
      </c>
      <c r="EX36" s="19">
        <f t="shared" si="116"/>
        <v>0.22101285326566836</v>
      </c>
      <c r="EY36" s="19">
        <f t="shared" si="116"/>
        <v>0.21410173559947895</v>
      </c>
      <c r="EZ36" s="19">
        <f t="shared" si="116"/>
        <v>0.22442166205400477</v>
      </c>
      <c r="FA36" s="19">
        <f t="shared" si="116"/>
        <v>0.21693194300982688</v>
      </c>
      <c r="FB36" s="19">
        <f t="shared" si="116"/>
        <v>0.22719767184590939</v>
      </c>
      <c r="FC36" s="19">
        <f t="shared" si="116"/>
        <v>0.21926442188920953</v>
      </c>
      <c r="FD36" s="19">
        <f t="shared" si="116"/>
        <v>0.22948564940346719</v>
      </c>
      <c r="FG36" s="61">
        <f t="shared" si="90"/>
        <v>-1.1599999999999993</v>
      </c>
      <c r="FH36" s="24">
        <f>databig!$A30/100</f>
        <v>0.28000000000000003</v>
      </c>
      <c r="FI36" s="19">
        <f t="shared" si="74"/>
        <v>1.5135917551666558E-2</v>
      </c>
      <c r="FJ36" s="19">
        <f t="shared" si="75"/>
        <v>3.7061306958570406E-2</v>
      </c>
      <c r="FK36" s="19">
        <f t="shared" si="76"/>
        <v>6.7402128554113136E-2</v>
      </c>
      <c r="FL36" s="19">
        <f t="shared" si="77"/>
        <v>0.10751427225965217</v>
      </c>
      <c r="FM36" s="19">
        <f t="shared" si="78"/>
        <v>0.15954890359865664</v>
      </c>
      <c r="FN36" s="19">
        <f t="shared" si="79"/>
        <v>0.22523599767770291</v>
      </c>
      <c r="FO36" s="19">
        <f t="shared" si="80"/>
        <v>0.30755939498038276</v>
      </c>
      <c r="FP36" s="19">
        <f t="shared" si="81"/>
        <v>0.41230005279662901</v>
      </c>
      <c r="FQ36" s="19">
        <f t="shared" si="82"/>
        <v>0.55701720632297191</v>
      </c>
      <c r="FR36" s="19">
        <f t="shared" si="83"/>
        <v>0.79346877733981869</v>
      </c>
      <c r="FS36" s="19">
        <f t="shared" si="84"/>
        <v>0.89840562972319038</v>
      </c>
      <c r="FT36" s="19">
        <f t="shared" si="85"/>
        <v>0.94667000240607191</v>
      </c>
      <c r="FU36" s="19">
        <f t="shared" si="86"/>
        <v>0.98693915484448769</v>
      </c>
      <c r="FW36" s="19">
        <f t="shared" si="87"/>
        <v>0.20595645031194063</v>
      </c>
      <c r="FX36" s="19">
        <f t="shared" si="88"/>
        <v>0.18631675166694736</v>
      </c>
    </row>
    <row r="37" spans="1:180">
      <c r="A37" s="17"/>
      <c r="B37" s="17">
        <f>databig!B31</f>
        <v>2164937</v>
      </c>
      <c r="C37" s="17">
        <f>databig!O31</f>
        <v>27829</v>
      </c>
      <c r="D37" s="17">
        <f>databig!F31</f>
        <v>6817</v>
      </c>
      <c r="E37" s="18">
        <f>databig!G31+L37</f>
        <v>0.23975422330911456</v>
      </c>
      <c r="F37" s="19">
        <f>databig!H31</f>
        <v>8.5397295653820038E-2</v>
      </c>
      <c r="G37" s="19">
        <f>databig!K31</f>
        <v>2.0897844806313515E-2</v>
      </c>
      <c r="H37" s="19">
        <f>databig!L31</f>
        <v>3.1734758522361517E-3</v>
      </c>
      <c r="I37" s="19">
        <f>databig!I31</f>
        <v>1.8396804109215736E-2</v>
      </c>
      <c r="J37" s="19">
        <f>databig!M31</f>
        <v>0</v>
      </c>
      <c r="K37" s="19">
        <f>databig!J31</f>
        <v>0.11188880354166031</v>
      </c>
      <c r="L37" s="63">
        <f>databig!N31*IF(interface!$C$16="yes",1,0)</f>
        <v>0</v>
      </c>
      <c r="M37" s="19">
        <v>0</v>
      </c>
      <c r="N37" s="19">
        <v>0</v>
      </c>
      <c r="O37" s="19">
        <v>0</v>
      </c>
      <c r="P37" s="19">
        <f t="shared" si="44"/>
        <v>6.3952890191751419E-2</v>
      </c>
      <c r="Q37" s="20">
        <f t="shared" si="18"/>
        <v>0</v>
      </c>
      <c r="R37" s="20">
        <f t="shared" si="19"/>
        <v>0</v>
      </c>
      <c r="S37" s="20">
        <f t="shared" si="20"/>
        <v>0</v>
      </c>
      <c r="T37" s="20">
        <f t="shared" si="21"/>
        <v>0</v>
      </c>
      <c r="U37" s="20">
        <f t="shared" si="22"/>
        <v>0</v>
      </c>
      <c r="V37" s="20">
        <f t="shared" si="23"/>
        <v>4.8766716077940867E-3</v>
      </c>
      <c r="W37" s="20">
        <f t="shared" si="45"/>
        <v>2.344336718465375E-2</v>
      </c>
      <c r="X37" s="20">
        <f t="shared" si="24"/>
        <v>8.5397295653820038E-2</v>
      </c>
      <c r="Y37" s="20">
        <f>K37+$C$148*0.55*databig!N31</f>
        <v>0.11188880354166031</v>
      </c>
      <c r="Z37" s="21">
        <f t="shared" si="46"/>
        <v>0.2440029420971439</v>
      </c>
      <c r="AA37" s="19">
        <f t="shared" si="47"/>
        <v>0.98772089050237577</v>
      </c>
      <c r="AB37" s="19">
        <f>databig!Q31/databig!$AE31</f>
        <v>1.0677486519673268E-3</v>
      </c>
      <c r="AC37" s="19">
        <f>databig!R31/databig!$AE31</f>
        <v>1.1211360845656932E-2</v>
      </c>
      <c r="AD37" s="19">
        <f t="shared" si="48"/>
        <v>1.794459017571598</v>
      </c>
      <c r="AE37" s="17">
        <f>databig!S31</f>
        <v>49938</v>
      </c>
      <c r="AF37" s="17">
        <f>databig!T31</f>
        <v>56942</v>
      </c>
      <c r="AG37" s="17">
        <f>databig!U31</f>
        <v>0</v>
      </c>
      <c r="AH37" s="17">
        <f>databig!V31</f>
        <v>0</v>
      </c>
      <c r="AI37" s="17">
        <f>databig!W31</f>
        <v>0</v>
      </c>
      <c r="AJ37" s="17">
        <f>databig!X31</f>
        <v>0</v>
      </c>
      <c r="AK37" s="17">
        <f>databig!Y31</f>
        <v>0</v>
      </c>
      <c r="AL37" s="17">
        <f>databig!Z31</f>
        <v>0</v>
      </c>
      <c r="AM37" s="17">
        <f>databig!AA31</f>
        <v>0</v>
      </c>
      <c r="AN37" s="17">
        <f>databig!AB31</f>
        <v>0</v>
      </c>
      <c r="AO37" s="17">
        <f>databig!AC31</f>
        <v>0</v>
      </c>
      <c r="AP37" s="17">
        <f>databig!AD31</f>
        <v>0</v>
      </c>
      <c r="AQ37" s="17">
        <v>0</v>
      </c>
      <c r="AR37" s="17">
        <v>0</v>
      </c>
      <c r="AS37" s="17">
        <v>0</v>
      </c>
      <c r="AT37" s="17">
        <v>83.996739685134997</v>
      </c>
      <c r="AU37" s="17">
        <v>194.13641316198064</v>
      </c>
      <c r="AV37" s="19">
        <v>1.7469684993506557E-2</v>
      </c>
      <c r="AW37" s="17">
        <f>databig!AT31</f>
        <v>25072</v>
      </c>
      <c r="AY37" s="19">
        <f>-databig!BA31/databig!E31</f>
        <v>-3.627608343610722E-2</v>
      </c>
      <c r="AZ37" s="19">
        <f>-(1.1*databig!BB31-databig!AY31+0.45*databig!AX31)/databig!E31</f>
        <v>-2.396773935504053E-2</v>
      </c>
      <c r="BA37" s="19"/>
      <c r="BB37" s="66">
        <f t="shared" si="27"/>
        <v>33.461404653539354</v>
      </c>
      <c r="BC37" s="67">
        <f>databig!Q31</f>
        <v>20</v>
      </c>
      <c r="BD37" s="67">
        <f>databig!R31</f>
        <v>210</v>
      </c>
      <c r="BE37" s="67">
        <f>databig!AF31</f>
        <v>7157</v>
      </c>
      <c r="BF37" s="67">
        <f>databig!AG31</f>
        <v>7</v>
      </c>
      <c r="BG37" s="17">
        <f>databig!AH31</f>
        <v>1</v>
      </c>
      <c r="BH37" s="17">
        <f>databig!AI31</f>
        <v>0</v>
      </c>
      <c r="BI37" s="17">
        <f>databig!AJ31</f>
        <v>0</v>
      </c>
      <c r="BJ37" s="17">
        <f>databig!AK31</f>
        <v>0</v>
      </c>
      <c r="BK37" s="17">
        <f>databig!AL31</f>
        <v>0</v>
      </c>
      <c r="BL37" s="17">
        <f>databig!AM31</f>
        <v>0</v>
      </c>
      <c r="BM37" s="17">
        <f>databig!AN31</f>
        <v>0</v>
      </c>
      <c r="BN37" s="17">
        <f>databig!AO31</f>
        <v>0</v>
      </c>
      <c r="BO37" s="17">
        <f>databig!AP31</f>
        <v>0</v>
      </c>
      <c r="BP37" s="17">
        <f>databig!AQ31</f>
        <v>0</v>
      </c>
      <c r="BQ37" s="17"/>
      <c r="BR37" s="17"/>
      <c r="BS37" s="24">
        <f>databig!AU31</f>
        <v>7.6999999582767487E-2</v>
      </c>
      <c r="BT37" s="24">
        <f>databig!AV31</f>
        <v>0</v>
      </c>
      <c r="BU37" s="44">
        <f t="shared" si="49"/>
        <v>0</v>
      </c>
      <c r="BV37" s="44">
        <f t="shared" si="50"/>
        <v>0</v>
      </c>
      <c r="BW37" s="44">
        <f>databig!R31*((databig!$AU31-$R$142)/(1-$Q$142)-MIN(0.2,databig!$AU31))+BB37*(databig!$AU31-$R$142)/(1-$Q$142)</f>
        <v>-54.760538015626757</v>
      </c>
      <c r="BX37" s="19">
        <f>(databig!$Q31)/databig!$AE31</f>
        <v>1.0677486519673268E-3</v>
      </c>
      <c r="BY37" s="19">
        <f>(databig!$R31)/databig!$AE31</f>
        <v>1.1211360845656932E-2</v>
      </c>
      <c r="BZ37" s="19">
        <f>(databig!$Q31+databig!$R31)/databig!$AE31</f>
        <v>1.2279109497624259E-2</v>
      </c>
      <c r="CA37" s="67">
        <f>databig!R31*$Q$142/(1-$Q$142)+BB37/(1-$Q$142)</f>
        <v>66.910884597243026</v>
      </c>
      <c r="CB37" s="31">
        <f t="shared" si="51"/>
        <v>70.839342266830457</v>
      </c>
      <c r="CC37" s="31">
        <f t="shared" si="52"/>
        <v>71.643421066680972</v>
      </c>
      <c r="CD37" s="31">
        <f t="shared" si="53"/>
        <v>70.915921200149555</v>
      </c>
      <c r="CE37" s="67">
        <f t="shared" si="29"/>
        <v>71.72000000000007</v>
      </c>
      <c r="CF37" s="17">
        <f>$CE37*(1+$CA37/databig!$AE31)</f>
        <v>71.976198208494779</v>
      </c>
      <c r="CG37" s="17">
        <f>$CE37*(1+$CA37/databig!$AE31-$BX37)</f>
        <v>71.899619275175681</v>
      </c>
      <c r="CH37" s="44">
        <f t="shared" si="30"/>
        <v>0</v>
      </c>
      <c r="CI37" s="17">
        <f t="shared" si="31"/>
        <v>70.839342266830457</v>
      </c>
      <c r="CJ37" s="19"/>
      <c r="CK37" s="17">
        <f>databig!AW31</f>
        <v>27448</v>
      </c>
      <c r="CL37" s="19">
        <f t="shared" si="32"/>
        <v>4.5636935535150599E-3</v>
      </c>
      <c r="CM37" s="19">
        <f t="shared" si="33"/>
        <v>1.247056604549323E-3</v>
      </c>
      <c r="CN37" s="19">
        <f t="shared" si="54"/>
        <v>0.27325599099194814</v>
      </c>
      <c r="CO37" s="19">
        <f t="shared" si="34"/>
        <v>2.7325599099194808E-2</v>
      </c>
      <c r="CP37" s="19">
        <f t="shared" si="35"/>
        <v>1.8263934287074957</v>
      </c>
      <c r="CQ37" s="19">
        <f t="shared" si="55"/>
        <v>1.6197950715306217</v>
      </c>
      <c r="CR37" s="19">
        <f t="shared" si="36"/>
        <v>1.3636717818205319</v>
      </c>
      <c r="CS37" s="19">
        <f t="shared" si="37"/>
        <v>1.4737873704529103</v>
      </c>
      <c r="CU37" s="19">
        <f>calculatorbig!E37</f>
        <v>0.23975422330911456</v>
      </c>
      <c r="CV37" s="19">
        <f>calculatorbig!Z37</f>
        <v>0.2440029420971439</v>
      </c>
      <c r="CW37" s="17">
        <f t="shared" si="56"/>
        <v>27829</v>
      </c>
      <c r="CX37" s="17">
        <f t="shared" si="57"/>
        <v>21156.879719530651</v>
      </c>
      <c r="CY37" s="17">
        <f t="shared" si="58"/>
        <v>21038.642124378581</v>
      </c>
      <c r="CZ37" s="24">
        <f t="shared" si="40"/>
        <v>0.91100827978524113</v>
      </c>
      <c r="DA37" s="24">
        <f t="shared" si="41"/>
        <v>0.90509362384492897</v>
      </c>
      <c r="DB37" s="19">
        <f t="shared" si="59"/>
        <v>0.21934594884419042</v>
      </c>
      <c r="DC37" s="19">
        <f t="shared" si="60"/>
        <v>0.23001038094481788</v>
      </c>
      <c r="DD37" s="17">
        <f t="shared" si="42"/>
        <v>27733.46694395255</v>
      </c>
      <c r="DE37" s="17">
        <f t="shared" si="61"/>
        <v>27733.46694395255</v>
      </c>
      <c r="DF37" s="17">
        <f t="shared" si="62"/>
        <v>0</v>
      </c>
      <c r="DG37" s="17">
        <f>MAX(growth!G31*growth!L31,0)</f>
        <v>14987.142849171643</v>
      </c>
      <c r="DH37" s="17">
        <f t="shared" si="63"/>
        <v>774.80390805221055</v>
      </c>
      <c r="DI37" s="17">
        <f t="shared" si="64"/>
        <v>28508.27085200476</v>
      </c>
      <c r="DJ37" s="17">
        <f t="shared" si="65"/>
        <v>6956.1019619914132</v>
      </c>
      <c r="DK37" s="20">
        <f t="shared" si="66"/>
        <v>2.4E-2</v>
      </c>
      <c r="DL37" s="50">
        <f t="shared" si="67"/>
        <v>283.98168152206381</v>
      </c>
      <c r="DM37" s="20">
        <f t="shared" si="68"/>
        <v>1.9E-2</v>
      </c>
      <c r="DN37" s="20">
        <f t="shared" si="69"/>
        <v>-5.5886121545096991E-3</v>
      </c>
      <c r="DO37" s="20">
        <f>growth!L31</f>
        <v>0.53854406731005944</v>
      </c>
      <c r="DP37" s="20"/>
      <c r="DQ37" s="20"/>
      <c r="DR37" s="19">
        <f>datahist!B31</f>
        <v>0.18913082778453827</v>
      </c>
      <c r="DS37" s="19">
        <f>datahist!C31</f>
        <v>0.23227414488792419</v>
      </c>
      <c r="DT37" s="19">
        <f>datahist!D31</f>
        <v>0.26165187358856201</v>
      </c>
      <c r="DU37" s="19">
        <f>datahist!E31</f>
        <v>0.26515659689903259</v>
      </c>
      <c r="DV37" s="19">
        <f>datahist!F31</f>
        <v>0.28613805770874023</v>
      </c>
      <c r="DW37" s="19">
        <f>datahist!G31</f>
        <v>0.27354702353477478</v>
      </c>
      <c r="DX37" s="19">
        <f>datahist!H31</f>
        <v>0.23611754179000854</v>
      </c>
      <c r="DY37" s="19">
        <f>datahist!I31</f>
        <v>0.23917330801486969</v>
      </c>
      <c r="DZ37" s="19">
        <f t="shared" si="70"/>
        <v>0.2440029420971439</v>
      </c>
      <c r="EA37" s="19">
        <v>0.33629314952269368</v>
      </c>
      <c r="EB37" s="19">
        <v>0.33920542889199734</v>
      </c>
      <c r="EC37" s="19">
        <v>0.29713865784387616</v>
      </c>
      <c r="ED37" s="19">
        <v>0.27124092610790851</v>
      </c>
      <c r="EE37" s="19">
        <v>0.25935365937773863</v>
      </c>
      <c r="EF37" s="19">
        <v>0.33535157842561603</v>
      </c>
      <c r="EG37" s="19">
        <v>0.33960030610557057</v>
      </c>
      <c r="EH37" s="19">
        <v>0.24069578551426701</v>
      </c>
      <c r="EI37" s="19">
        <v>0.24360806488357067</v>
      </c>
      <c r="EJ37" s="19">
        <v>0.29713865784387616</v>
      </c>
      <c r="EK37" s="19">
        <v>0.27124092610790851</v>
      </c>
      <c r="EL37" s="19">
        <v>0.25935366541523575</v>
      </c>
      <c r="EM37" s="19">
        <v>0.23975422396324575</v>
      </c>
      <c r="EN37" s="19">
        <v>0.2440029420971439</v>
      </c>
      <c r="EO37" s="19">
        <f t="shared" si="71"/>
        <v>0.11567507588681392</v>
      </c>
      <c r="EP37" s="19">
        <f t="shared" si="72"/>
        <v>0.12940219889171156</v>
      </c>
      <c r="EQ37" s="19">
        <f t="shared" ref="EQ37:FD37" si="117">(EO34+EO35+EO36+EO37+EO38+EO39+EO40)/7</f>
        <v>0.20582633407384948</v>
      </c>
      <c r="ER37" s="19">
        <f t="shared" si="117"/>
        <v>0.21822079087088214</v>
      </c>
      <c r="ES37" s="19">
        <f t="shared" si="117"/>
        <v>0.20079647230962966</v>
      </c>
      <c r="ET37" s="19">
        <f t="shared" si="117"/>
        <v>0.21223098409577495</v>
      </c>
      <c r="EU37" s="19">
        <f t="shared" si="117"/>
        <v>0.20720861389274364</v>
      </c>
      <c r="EV37" s="19">
        <f t="shared" si="117"/>
        <v>0.21827592709814372</v>
      </c>
      <c r="EW37" s="19">
        <f t="shared" si="117"/>
        <v>0.21083462842035475</v>
      </c>
      <c r="EX37" s="19">
        <f t="shared" si="117"/>
        <v>0.22173645454024388</v>
      </c>
      <c r="EY37" s="19">
        <f t="shared" si="117"/>
        <v>0.21422917102119704</v>
      </c>
      <c r="EZ37" s="19">
        <f t="shared" si="117"/>
        <v>0.22502636081094657</v>
      </c>
      <c r="FA37" s="19">
        <f t="shared" si="117"/>
        <v>0.21699963228321623</v>
      </c>
      <c r="FB37" s="19">
        <f t="shared" si="117"/>
        <v>0.22772299856343745</v>
      </c>
      <c r="FC37" s="19">
        <f t="shared" si="117"/>
        <v>0.21934594884419042</v>
      </c>
      <c r="FD37" s="19">
        <f t="shared" si="117"/>
        <v>0.23001038094481788</v>
      </c>
      <c r="FG37" s="61">
        <f t="shared" si="90"/>
        <v>-1.1299999999999992</v>
      </c>
      <c r="FH37" s="24">
        <f>databig!$A31/100</f>
        <v>0.28999999999999998</v>
      </c>
      <c r="FI37" s="19">
        <f t="shared" si="74"/>
        <v>1.5135917551666558E-2</v>
      </c>
      <c r="FJ37" s="19">
        <f t="shared" si="75"/>
        <v>3.7061306958570406E-2</v>
      </c>
      <c r="FK37" s="19">
        <f t="shared" si="76"/>
        <v>6.7402128554113136E-2</v>
      </c>
      <c r="FL37" s="19">
        <f t="shared" si="77"/>
        <v>0.10751427225965217</v>
      </c>
      <c r="FM37" s="19">
        <f t="shared" si="78"/>
        <v>0.15954890359865664</v>
      </c>
      <c r="FN37" s="19">
        <f t="shared" si="79"/>
        <v>0.22523599767770291</v>
      </c>
      <c r="FO37" s="19">
        <f t="shared" si="80"/>
        <v>0.30755939498038276</v>
      </c>
      <c r="FP37" s="19">
        <f t="shared" si="81"/>
        <v>0.41230005279662901</v>
      </c>
      <c r="FQ37" s="19">
        <f t="shared" si="82"/>
        <v>0.55701720632297191</v>
      </c>
      <c r="FR37" s="19">
        <f t="shared" si="83"/>
        <v>0.79346877733981869</v>
      </c>
      <c r="FS37" s="19">
        <f t="shared" si="84"/>
        <v>0.89840562972319038</v>
      </c>
      <c r="FT37" s="19">
        <f t="shared" si="85"/>
        <v>0.94667000240607191</v>
      </c>
      <c r="FU37" s="19">
        <f t="shared" si="86"/>
        <v>0.98693915484448769</v>
      </c>
      <c r="FW37" s="19">
        <f t="shared" si="87"/>
        <v>0.20347814052713853</v>
      </c>
      <c r="FX37" s="19">
        <f t="shared" si="88"/>
        <v>0.18336424209242291</v>
      </c>
    </row>
    <row r="38" spans="1:180">
      <c r="A38" s="24">
        <v>0.3</v>
      </c>
      <c r="B38" s="17">
        <f>databig!B32</f>
        <v>2168287</v>
      </c>
      <c r="C38" s="17">
        <f>databig!O32</f>
        <v>28638</v>
      </c>
      <c r="D38" s="17">
        <f>databig!F32</f>
        <v>6638</v>
      </c>
      <c r="E38" s="18">
        <f>databig!G32+L38</f>
        <v>0.23549530631060442</v>
      </c>
      <c r="F38" s="19">
        <f>databig!H32</f>
        <v>8.3526894450187683E-2</v>
      </c>
      <c r="G38" s="19">
        <f>databig!K32</f>
        <v>2.1188458427786827E-2</v>
      </c>
      <c r="H38" s="19">
        <f>databig!L32</f>
        <v>3.6617431323975325E-3</v>
      </c>
      <c r="I38" s="19">
        <f>databig!I32</f>
        <v>1.9119150936603546E-2</v>
      </c>
      <c r="J38" s="19">
        <f>databig!M32</f>
        <v>0</v>
      </c>
      <c r="K38" s="19">
        <f>databig!J32</f>
        <v>0.10799906402826309</v>
      </c>
      <c r="L38" s="63">
        <f>databig!N32*IF(interface!$C$16="yes",1,0)</f>
        <v>0</v>
      </c>
      <c r="M38" s="19">
        <v>0</v>
      </c>
      <c r="N38" s="19">
        <v>0</v>
      </c>
      <c r="O38" s="19">
        <v>0</v>
      </c>
      <c r="P38" s="19">
        <f t="shared" si="44"/>
        <v>6.7402128554113136E-2</v>
      </c>
      <c r="Q38" s="20">
        <f t="shared" si="18"/>
        <v>0</v>
      </c>
      <c r="R38" s="20">
        <f t="shared" si="19"/>
        <v>0</v>
      </c>
      <c r="S38" s="20">
        <f t="shared" si="20"/>
        <v>0</v>
      </c>
      <c r="T38" s="20">
        <f t="shared" si="21"/>
        <v>0</v>
      </c>
      <c r="U38" s="20">
        <f t="shared" si="22"/>
        <v>0</v>
      </c>
      <c r="V38" s="20">
        <f t="shared" si="23"/>
        <v>5.6269905933631808E-3</v>
      </c>
      <c r="W38" s="20">
        <f t="shared" si="45"/>
        <v>2.351898644772012E-2</v>
      </c>
      <c r="X38" s="20">
        <f t="shared" si="24"/>
        <v>8.3526894450187683E-2</v>
      </c>
      <c r="Y38" s="20">
        <f>K38+$C$148*0.55*databig!N32</f>
        <v>0.10799906402826309</v>
      </c>
      <c r="Z38" s="21">
        <f t="shared" si="46"/>
        <v>0.23979108645613761</v>
      </c>
      <c r="AA38" s="19">
        <f t="shared" si="47"/>
        <v>0.98949831630614693</v>
      </c>
      <c r="AB38" s="19">
        <f>databig!Q32/databig!$AE32</f>
        <v>3.0820158666742766E-3</v>
      </c>
      <c r="AC38" s="19">
        <f>databig!R32/databig!$AE32</f>
        <v>7.4196678271788137E-3</v>
      </c>
      <c r="AD38" s="19">
        <f t="shared" si="48"/>
        <v>2.2276695299951115</v>
      </c>
      <c r="AE38" s="17">
        <f>databig!S32</f>
        <v>63796</v>
      </c>
      <c r="AF38" s="17">
        <f>databig!T32</f>
        <v>69535</v>
      </c>
      <c r="AG38" s="17">
        <f>databig!U32</f>
        <v>0</v>
      </c>
      <c r="AH38" s="17">
        <f>databig!V32</f>
        <v>0</v>
      </c>
      <c r="AI38" s="17">
        <f>databig!W32</f>
        <v>0</v>
      </c>
      <c r="AJ38" s="17">
        <f>databig!X32</f>
        <v>0</v>
      </c>
      <c r="AK38" s="17">
        <f>databig!Y32</f>
        <v>0</v>
      </c>
      <c r="AL38" s="17">
        <f>databig!Z32</f>
        <v>0</v>
      </c>
      <c r="AM38" s="17">
        <f>databig!AA32</f>
        <v>0</v>
      </c>
      <c r="AN38" s="17">
        <f>databig!AB32</f>
        <v>0</v>
      </c>
      <c r="AO38" s="17">
        <f>databig!AC32</f>
        <v>0</v>
      </c>
      <c r="AP38" s="17">
        <f>databig!AD32</f>
        <v>0</v>
      </c>
      <c r="AQ38" s="17">
        <v>0</v>
      </c>
      <c r="AR38" s="17">
        <v>0</v>
      </c>
      <c r="AS38" s="17">
        <v>0</v>
      </c>
      <c r="AT38" s="17">
        <v>83.996739685134997</v>
      </c>
      <c r="AU38" s="17">
        <v>194.13641316198064</v>
      </c>
      <c r="AV38" s="19">
        <v>1.7469684993506557E-2</v>
      </c>
      <c r="AW38" s="17">
        <f>databig!AT32</f>
        <v>24486</v>
      </c>
      <c r="AY38" s="19">
        <f>-databig!BA32/databig!E32</f>
        <v>-3.4934648320113212E-2</v>
      </c>
      <c r="AZ38" s="19">
        <f>-(1.1*databig!BB32-databig!AY32+0.45*databig!AX32)/databig!E32</f>
        <v>-2.3651063116485366E-2</v>
      </c>
      <c r="BA38" s="19"/>
      <c r="BB38" s="66">
        <f t="shared" si="27"/>
        <v>26.769123722831491</v>
      </c>
      <c r="BC38" s="67">
        <f>databig!Q32</f>
        <v>54</v>
      </c>
      <c r="BD38" s="67">
        <f>databig!R32</f>
        <v>130</v>
      </c>
      <c r="BE38" s="67">
        <f>databig!AF32</f>
        <v>6702</v>
      </c>
      <c r="BF38" s="67">
        <f>databig!AG32</f>
        <v>22</v>
      </c>
      <c r="BG38" s="17">
        <f>databig!AH32</f>
        <v>9</v>
      </c>
      <c r="BH38" s="17">
        <f>databig!AI32</f>
        <v>8</v>
      </c>
      <c r="BI38" s="17">
        <f>databig!AJ32</f>
        <v>8</v>
      </c>
      <c r="BJ38" s="17">
        <f>databig!AK32</f>
        <v>7</v>
      </c>
      <c r="BK38" s="17">
        <f>databig!AL32</f>
        <v>5</v>
      </c>
      <c r="BL38" s="17">
        <f>databig!AM32</f>
        <v>0</v>
      </c>
      <c r="BM38" s="17">
        <f>databig!AN32</f>
        <v>0</v>
      </c>
      <c r="BN38" s="17">
        <f>databig!AO32</f>
        <v>0</v>
      </c>
      <c r="BO38" s="17">
        <f>databig!AP32</f>
        <v>0</v>
      </c>
      <c r="BP38" s="17">
        <f>databig!AQ32</f>
        <v>0</v>
      </c>
      <c r="BQ38" s="17"/>
      <c r="BR38" s="17"/>
      <c r="BS38" s="24">
        <f>databig!AU32</f>
        <v>7.4000000953674316E-2</v>
      </c>
      <c r="BT38" s="24">
        <f>databig!AV32</f>
        <v>0</v>
      </c>
      <c r="BU38" s="44">
        <f t="shared" si="49"/>
        <v>0</v>
      </c>
      <c r="BV38" s="44">
        <f t="shared" si="50"/>
        <v>0</v>
      </c>
      <c r="BW38" s="44">
        <f>databig!R32*((databig!$AU32-$R$142)/(1-$Q$142)-MIN(0.2,databig!$AU32))+BB38*(databig!$AU32-$R$142)/(1-$Q$142)</f>
        <v>-35.00405646713093</v>
      </c>
      <c r="BX38" s="19">
        <f>(databig!$Q32)/databig!$AE32</f>
        <v>3.0820158666742766E-3</v>
      </c>
      <c r="BY38" s="19">
        <f>(databig!$R32)/databig!$AE32</f>
        <v>7.4196678271788137E-3</v>
      </c>
      <c r="BZ38" s="19">
        <f>(databig!$Q32+databig!$R32)/databig!$AE32</f>
        <v>1.0501683693853091E-2</v>
      </c>
      <c r="CA38" s="67">
        <f>databig!R32*$Q$142/(1-$Q$142)+BB38/(1-$Q$142)</f>
        <v>48.307838112577038</v>
      </c>
      <c r="CB38" s="31">
        <f t="shared" si="51"/>
        <v>66.741661434849675</v>
      </c>
      <c r="CC38" s="31">
        <f t="shared" si="52"/>
        <v>67.242118029792877</v>
      </c>
      <c r="CD38" s="31">
        <f t="shared" si="53"/>
        <v>66.949543405056843</v>
      </c>
      <c r="CE38" s="67">
        <f t="shared" si="29"/>
        <v>67.45000000000006</v>
      </c>
      <c r="CF38" s="17">
        <f>$CE38*(1+$CA38/databig!$AE32)</f>
        <v>67.635969047468421</v>
      </c>
      <c r="CG38" s="17">
        <f>$CE38*(1+$CA38/databig!$AE32-$BX38)</f>
        <v>67.428087077261253</v>
      </c>
      <c r="CH38" s="44">
        <f t="shared" si="30"/>
        <v>0</v>
      </c>
      <c r="CI38" s="17">
        <f t="shared" si="31"/>
        <v>66.741661434849675</v>
      </c>
      <c r="CJ38" s="19"/>
      <c r="CK38" s="17">
        <f>databig!AW32</f>
        <v>28167</v>
      </c>
      <c r="CL38" s="19">
        <f t="shared" si="32"/>
        <v>4.6904862401469308E-3</v>
      </c>
      <c r="CM38" s="19">
        <f t="shared" si="33"/>
        <v>1.5955851080707067E-3</v>
      </c>
      <c r="CN38" s="19">
        <f t="shared" si="54"/>
        <v>0.34017477642589239</v>
      </c>
      <c r="CO38" s="19">
        <f t="shared" si="34"/>
        <v>3.4017477642589236E-2</v>
      </c>
      <c r="CP38" s="19">
        <f t="shared" si="35"/>
        <v>1.786391126044321</v>
      </c>
      <c r="CQ38" s="19">
        <f t="shared" si="55"/>
        <v>1.5897933445332408</v>
      </c>
      <c r="CR38" s="19">
        <f t="shared" si="36"/>
        <v>1.3598614382032232</v>
      </c>
      <c r="CS38" s="19">
        <f t="shared" si="37"/>
        <v>1.4595582023690288</v>
      </c>
      <c r="CU38" s="19">
        <f>calculatorbig!E38</f>
        <v>0.23549530631060442</v>
      </c>
      <c r="CV38" s="19">
        <f>calculatorbig!Z38</f>
        <v>0.23979108645613761</v>
      </c>
      <c r="CW38" s="17">
        <f t="shared" si="56"/>
        <v>28638</v>
      </c>
      <c r="CX38" s="17">
        <f t="shared" si="57"/>
        <v>21893.885417876911</v>
      </c>
      <c r="CY38" s="17">
        <f t="shared" si="58"/>
        <v>21770.862866069128</v>
      </c>
      <c r="CZ38" s="24">
        <f t="shared" si="40"/>
        <v>0.78861838842395438</v>
      </c>
      <c r="DA38" s="24">
        <f t="shared" si="41"/>
        <v>0.77573996077812002</v>
      </c>
      <c r="DB38" s="19">
        <f t="shared" si="59"/>
        <v>0.22046025959933732</v>
      </c>
      <c r="DC38" s="19">
        <f t="shared" si="60"/>
        <v>0.23154193039421639</v>
      </c>
      <c r="DD38" s="17">
        <f t="shared" si="42"/>
        <v>28535.675888630234</v>
      </c>
      <c r="DE38" s="17">
        <f t="shared" si="61"/>
        <v>28535.675888630234</v>
      </c>
      <c r="DF38" s="17">
        <f t="shared" si="62"/>
        <v>0</v>
      </c>
      <c r="DG38" s="17">
        <f>MAX(growth!G32*growth!L32,0)</f>
        <v>15105.898049563479</v>
      </c>
      <c r="DH38" s="17">
        <f t="shared" si="63"/>
        <v>780.94330328525211</v>
      </c>
      <c r="DI38" s="17">
        <f t="shared" si="64"/>
        <v>29316.619191915488</v>
      </c>
      <c r="DJ38" s="17">
        <f t="shared" si="65"/>
        <v>7029.8639672502704</v>
      </c>
      <c r="DK38" s="20">
        <f t="shared" si="66"/>
        <v>2.4E-2</v>
      </c>
      <c r="DL38" s="50">
        <f t="shared" si="67"/>
        <v>285.74938512718109</v>
      </c>
      <c r="DM38" s="20">
        <f t="shared" si="68"/>
        <v>1.7999999999999999E-2</v>
      </c>
      <c r="DN38" s="20">
        <f t="shared" si="69"/>
        <v>-5.6190369804040644E-3</v>
      </c>
      <c r="DO38" s="20">
        <f>growth!L32</f>
        <v>0.52747740937088761</v>
      </c>
      <c r="DP38" s="20"/>
      <c r="DQ38" s="20"/>
      <c r="DR38" s="19">
        <f>datahist!B32</f>
        <v>0.19117444753646851</v>
      </c>
      <c r="DS38" s="19">
        <f>datahist!C32</f>
        <v>0.23483610153198242</v>
      </c>
      <c r="DT38" s="19">
        <f>datahist!D32</f>
        <v>0.26270675659179688</v>
      </c>
      <c r="DU38" s="19">
        <f>datahist!E32</f>
        <v>0.26709231734275818</v>
      </c>
      <c r="DV38" s="19">
        <f>datahist!F32</f>
        <v>0.28794905543327332</v>
      </c>
      <c r="DW38" s="19">
        <f>datahist!G32</f>
        <v>0.27216720581054688</v>
      </c>
      <c r="DX38" s="19">
        <f>datahist!H32</f>
        <v>0.23650136590003967</v>
      </c>
      <c r="DY38" s="19">
        <f>datahist!I32</f>
        <v>0.23623767495155334</v>
      </c>
      <c r="DZ38" s="19">
        <f t="shared" si="70"/>
        <v>0.23979108645613761</v>
      </c>
      <c r="EA38" s="19">
        <v>0.33421402211875856</v>
      </c>
      <c r="EB38" s="19">
        <v>0.33763750660025404</v>
      </c>
      <c r="EC38" s="19">
        <v>0.2948136561266812</v>
      </c>
      <c r="ED38" s="19">
        <v>0.26583473773509114</v>
      </c>
      <c r="EE38" s="19">
        <v>0.25457334094131645</v>
      </c>
      <c r="EF38" s="19">
        <v>0.33311990322545171</v>
      </c>
      <c r="EG38" s="19">
        <v>0.33741568638976188</v>
      </c>
      <c r="EH38" s="19">
        <v>0.23658942218513429</v>
      </c>
      <c r="EI38" s="19">
        <v>0.24001290666662978</v>
      </c>
      <c r="EJ38" s="19">
        <v>0.2948136561266812</v>
      </c>
      <c r="EK38" s="19">
        <v>0.26583473773509114</v>
      </c>
      <c r="EL38" s="19">
        <v>0.25457334512611091</v>
      </c>
      <c r="EM38" s="19">
        <v>0.23549531097523868</v>
      </c>
      <c r="EN38" s="19">
        <v>0.23979108645613761</v>
      </c>
      <c r="EO38" s="19">
        <f t="shared" si="71"/>
        <v>0.1501866658954023</v>
      </c>
      <c r="EP38" s="19">
        <f t="shared" si="72"/>
        <v>0.15958320768847556</v>
      </c>
      <c r="EQ38" s="19">
        <f t="shared" ref="EQ38:FD38" si="118">(EO35+EO36+EO37+EO38+EO39+EO40+EO41)/7</f>
        <v>0.20834586405313843</v>
      </c>
      <c r="ER38" s="19">
        <f t="shared" si="118"/>
        <v>0.22129869681646824</v>
      </c>
      <c r="ES38" s="19">
        <f t="shared" si="118"/>
        <v>0.20518914692118637</v>
      </c>
      <c r="ET38" s="19">
        <f t="shared" si="118"/>
        <v>0.21683619553520575</v>
      </c>
      <c r="EU38" s="19">
        <f t="shared" si="118"/>
        <v>0.20980144805530299</v>
      </c>
      <c r="EV38" s="19">
        <f t="shared" si="118"/>
        <v>0.22133386261934637</v>
      </c>
      <c r="EW38" s="19">
        <f t="shared" si="118"/>
        <v>0.21287950370019496</v>
      </c>
      <c r="EX38" s="19">
        <f t="shared" si="118"/>
        <v>0.22421854596680174</v>
      </c>
      <c r="EY38" s="19">
        <f t="shared" si="118"/>
        <v>0.2157915190737851</v>
      </c>
      <c r="EZ38" s="19">
        <f t="shared" si="118"/>
        <v>0.22702653929103495</v>
      </c>
      <c r="FA38" s="19">
        <f t="shared" si="118"/>
        <v>0.21829112423741973</v>
      </c>
      <c r="FB38" s="19">
        <f t="shared" si="118"/>
        <v>0.22944127651905158</v>
      </c>
      <c r="FC38" s="19">
        <f t="shared" si="118"/>
        <v>0.22046025959933732</v>
      </c>
      <c r="FD38" s="19">
        <f t="shared" si="118"/>
        <v>0.23154193039421639</v>
      </c>
      <c r="FG38" s="61">
        <f t="shared" si="90"/>
        <v>-1.0999999999999992</v>
      </c>
      <c r="FH38" s="24">
        <f>databig!$A32/100</f>
        <v>0.3</v>
      </c>
      <c r="FI38" s="19">
        <f t="shared" si="74"/>
        <v>1.5135917551666558E-2</v>
      </c>
      <c r="FJ38" s="19">
        <f t="shared" si="75"/>
        <v>3.7061306958570406E-2</v>
      </c>
      <c r="FK38" s="19">
        <f t="shared" si="76"/>
        <v>6.7402128554113136E-2</v>
      </c>
      <c r="FL38" s="19">
        <f t="shared" si="77"/>
        <v>0.10751427225965217</v>
      </c>
      <c r="FM38" s="19">
        <f t="shared" si="78"/>
        <v>0.15954890359865664</v>
      </c>
      <c r="FN38" s="19">
        <f t="shared" si="79"/>
        <v>0.22523599767770291</v>
      </c>
      <c r="FO38" s="19">
        <f t="shared" si="80"/>
        <v>0.30755939498038276</v>
      </c>
      <c r="FP38" s="19">
        <f t="shared" si="81"/>
        <v>0.41230005279662901</v>
      </c>
      <c r="FQ38" s="19">
        <f t="shared" si="82"/>
        <v>0.55701720632297191</v>
      </c>
      <c r="FR38" s="19">
        <f t="shared" si="83"/>
        <v>0.79346877733981869</v>
      </c>
      <c r="FS38" s="19">
        <f t="shared" si="84"/>
        <v>0.89840562972319038</v>
      </c>
      <c r="FT38" s="19">
        <f t="shared" si="85"/>
        <v>0.94667000240607191</v>
      </c>
      <c r="FU38" s="19">
        <f t="shared" si="86"/>
        <v>0.98693915484448769</v>
      </c>
      <c r="FW38" s="19">
        <f t="shared" si="87"/>
        <v>0.20056066265512545</v>
      </c>
      <c r="FX38" s="19">
        <f t="shared" si="88"/>
        <v>0.18142719523003117</v>
      </c>
    </row>
    <row r="39" spans="1:180">
      <c r="A39" s="17"/>
      <c r="B39" s="17">
        <f>databig!B33</f>
        <v>2168019</v>
      </c>
      <c r="C39" s="17">
        <f>databig!O33</f>
        <v>29416</v>
      </c>
      <c r="D39" s="17">
        <f>databig!F33</f>
        <v>6824</v>
      </c>
      <c r="E39" s="18">
        <f>databig!G33+L39</f>
        <v>0.23485754269544645</v>
      </c>
      <c r="F39" s="19">
        <f>databig!H33</f>
        <v>8.2364186644554138E-2</v>
      </c>
      <c r="G39" s="19">
        <f>databig!K33</f>
        <v>2.2392963990569115E-2</v>
      </c>
      <c r="H39" s="19">
        <f>databig!L33</f>
        <v>3.8955791387706995E-3</v>
      </c>
      <c r="I39" s="19">
        <f>databig!I33</f>
        <v>1.9061753526329994E-2</v>
      </c>
      <c r="J39" s="19">
        <f>databig!M33</f>
        <v>0</v>
      </c>
      <c r="K39" s="19">
        <f>databig!J33</f>
        <v>0.10714305937290192</v>
      </c>
      <c r="L39" s="63">
        <f>databig!N33*IF(interface!$C$16="yes",1,0)</f>
        <v>0</v>
      </c>
      <c r="M39" s="19">
        <v>0</v>
      </c>
      <c r="N39" s="19">
        <v>0</v>
      </c>
      <c r="O39" s="19">
        <v>0</v>
      </c>
      <c r="P39" s="19">
        <f t="shared" si="44"/>
        <v>7.0944633438479079E-2</v>
      </c>
      <c r="Q39" s="20">
        <f t="shared" si="18"/>
        <v>0</v>
      </c>
      <c r="R39" s="20">
        <f t="shared" si="19"/>
        <v>0</v>
      </c>
      <c r="S39" s="20">
        <f t="shared" si="20"/>
        <v>0</v>
      </c>
      <c r="T39" s="20">
        <f t="shared" si="21"/>
        <v>0</v>
      </c>
      <c r="U39" s="20">
        <f t="shared" si="22"/>
        <v>0</v>
      </c>
      <c r="V39" s="20">
        <f t="shared" si="23"/>
        <v>5.9863257407714874E-3</v>
      </c>
      <c r="W39" s="20">
        <f t="shared" si="45"/>
        <v>2.4824993060747501E-2</v>
      </c>
      <c r="X39" s="20">
        <f t="shared" si="24"/>
        <v>8.2364186644554138E-2</v>
      </c>
      <c r="Y39" s="20">
        <f>K39+$C$148*0.55*databig!N33</f>
        <v>0.10714305937290192</v>
      </c>
      <c r="Z39" s="21">
        <f t="shared" si="46"/>
        <v>0.23938031834530504</v>
      </c>
      <c r="AA39" s="19">
        <f t="shared" si="47"/>
        <v>0.97960519140582392</v>
      </c>
      <c r="AB39" s="19">
        <f>databig!Q33/databig!$AE33</f>
        <v>5.4531573781219328E-4</v>
      </c>
      <c r="AC39" s="19">
        <f>databig!R33/databig!$AE33</f>
        <v>1.9849492856363834E-2</v>
      </c>
      <c r="AD39" s="19">
        <f t="shared" si="48"/>
        <v>2.2166508022844709</v>
      </c>
      <c r="AE39" s="17">
        <f>databig!S33</f>
        <v>65205</v>
      </c>
      <c r="AF39" s="17">
        <f>databig!T33</f>
        <v>71076</v>
      </c>
      <c r="AG39" s="17">
        <f>databig!U33</f>
        <v>70</v>
      </c>
      <c r="AH39" s="17">
        <f>databig!V33</f>
        <v>0</v>
      </c>
      <c r="AI39" s="17">
        <f>databig!W33</f>
        <v>0</v>
      </c>
      <c r="AJ39" s="17">
        <f>databig!X33</f>
        <v>0</v>
      </c>
      <c r="AK39" s="17">
        <f>databig!Y33</f>
        <v>0</v>
      </c>
      <c r="AL39" s="17">
        <f>databig!Z33</f>
        <v>0</v>
      </c>
      <c r="AM39" s="17">
        <f>databig!AA33</f>
        <v>0</v>
      </c>
      <c r="AN39" s="17">
        <f>databig!AB33</f>
        <v>0</v>
      </c>
      <c r="AO39" s="17">
        <f>databig!AC33</f>
        <v>0</v>
      </c>
      <c r="AP39" s="17">
        <f>databig!AD33</f>
        <v>0</v>
      </c>
      <c r="AQ39" s="17">
        <v>0</v>
      </c>
      <c r="AR39" s="17">
        <v>0</v>
      </c>
      <c r="AS39" s="17">
        <v>0</v>
      </c>
      <c r="AT39" s="17">
        <v>83.996739685134997</v>
      </c>
      <c r="AU39" s="17">
        <v>194.13641316198064</v>
      </c>
      <c r="AV39" s="19">
        <v>1.7469684993506557E-2</v>
      </c>
      <c r="AW39" s="17">
        <f>databig!AT33</f>
        <v>24579</v>
      </c>
      <c r="AY39" s="19">
        <f>-databig!BA33/databig!E33</f>
        <v>-3.3196069392382364E-2</v>
      </c>
      <c r="AZ39" s="19">
        <f>-(1.1*databig!BB33-databig!AY33+0.45*databig!AX33)/databig!E33</f>
        <v>-2.1299319278297337E-2</v>
      </c>
      <c r="BA39" s="19"/>
      <c r="BB39" s="66">
        <f t="shared" si="27"/>
        <v>54.411153654016182</v>
      </c>
      <c r="BC39" s="67">
        <f>databig!Q33</f>
        <v>10</v>
      </c>
      <c r="BD39" s="67">
        <f>databig!R33</f>
        <v>364</v>
      </c>
      <c r="BE39" s="67">
        <f>databig!AF33</f>
        <v>7220</v>
      </c>
      <c r="BF39" s="67">
        <f>databig!AG33</f>
        <v>42</v>
      </c>
      <c r="BG39" s="17">
        <f>databig!AH33</f>
        <v>20</v>
      </c>
      <c r="BH39" s="17">
        <f>databig!AI33</f>
        <v>7</v>
      </c>
      <c r="BI39" s="17">
        <f>databig!AJ33</f>
        <v>1</v>
      </c>
      <c r="BJ39" s="17">
        <f>databig!AK33</f>
        <v>0</v>
      </c>
      <c r="BK39" s="17">
        <f>databig!AL33</f>
        <v>0</v>
      </c>
      <c r="BL39" s="17">
        <f>databig!AM33</f>
        <v>0</v>
      </c>
      <c r="BM39" s="17">
        <f>databig!AN33</f>
        <v>0</v>
      </c>
      <c r="BN39" s="17">
        <f>databig!AO33</f>
        <v>0</v>
      </c>
      <c r="BO39" s="17">
        <f>databig!AP33</f>
        <v>0</v>
      </c>
      <c r="BP39" s="17">
        <f>databig!AQ33</f>
        <v>0</v>
      </c>
      <c r="BQ39" s="17"/>
      <c r="BR39" s="17"/>
      <c r="BS39" s="24">
        <f>databig!AU33</f>
        <v>7.5000002980232239E-2</v>
      </c>
      <c r="BT39" s="24">
        <f>databig!AV33</f>
        <v>0</v>
      </c>
      <c r="BU39" s="44">
        <f t="shared" si="49"/>
        <v>0</v>
      </c>
      <c r="BV39" s="44">
        <f t="shared" si="50"/>
        <v>0</v>
      </c>
      <c r="BW39" s="44">
        <f>databig!R33*((databig!$AU33-$R$142)/(1-$Q$142)-MIN(0.2,databig!$AU33))+BB39*(databig!$AU33-$R$142)/(1-$Q$142)</f>
        <v>-94.573236458370417</v>
      </c>
      <c r="BX39" s="19">
        <f>(databig!$Q33)/databig!$AE33</f>
        <v>5.4531573781219328E-4</v>
      </c>
      <c r="BY39" s="19">
        <f>(databig!$R33)/databig!$AE33</f>
        <v>1.9849492856363834E-2</v>
      </c>
      <c r="BZ39" s="19">
        <f>(databig!$Q33+databig!$R33)/databig!$AE33</f>
        <v>2.0394808594176028E-2</v>
      </c>
      <c r="CA39" s="67">
        <f>databig!R33*$Q$142/(1-$Q$142)+BB39/(1-$Q$142)</f>
        <v>111.89720780822014</v>
      </c>
      <c r="CB39" s="31">
        <f t="shared" si="51"/>
        <v>71.540567128367385</v>
      </c>
      <c r="CC39" s="31">
        <f t="shared" si="52"/>
        <v>72.990175591667651</v>
      </c>
      <c r="CD39" s="31">
        <f t="shared" si="53"/>
        <v>71.580391536699821</v>
      </c>
      <c r="CE39" s="67">
        <f t="shared" si="29"/>
        <v>73.030000000000072</v>
      </c>
      <c r="CF39" s="17">
        <f>$CE39*(1+$CA39/databig!$AE33)</f>
        <v>73.475624009501345</v>
      </c>
      <c r="CG39" s="17">
        <f>$CE39*(1+$CA39/databig!$AE33-$BX39)</f>
        <v>73.435799601168924</v>
      </c>
      <c r="CH39" s="44">
        <f t="shared" si="30"/>
        <v>0</v>
      </c>
      <c r="CI39" s="17">
        <f t="shared" si="31"/>
        <v>71.540567128367385</v>
      </c>
      <c r="CJ39" s="19"/>
      <c r="CK39" s="17">
        <f>databig!AW33</f>
        <v>28273</v>
      </c>
      <c r="CL39" s="19">
        <f t="shared" si="32"/>
        <v>4.707555876716168E-3</v>
      </c>
      <c r="CM39" s="19">
        <f t="shared" si="33"/>
        <v>1.6306236695900304E-3</v>
      </c>
      <c r="CN39" s="19">
        <f t="shared" si="54"/>
        <v>0.34638434726928796</v>
      </c>
      <c r="CO39" s="19">
        <f t="shared" si="34"/>
        <v>3.4638434726928791E-2</v>
      </c>
      <c r="CP39" s="19">
        <f t="shared" si="35"/>
        <v>1.7615242742376265</v>
      </c>
      <c r="CQ39" s="19">
        <f t="shared" si="55"/>
        <v>1.57114320567822</v>
      </c>
      <c r="CR39" s="19">
        <f t="shared" si="36"/>
        <v>1.328877737753283</v>
      </c>
      <c r="CS39" s="19">
        <f t="shared" si="37"/>
        <v>1.4253861033044966</v>
      </c>
      <c r="CU39" s="19">
        <f>calculatorbig!E39</f>
        <v>0.23485754269544645</v>
      </c>
      <c r="CV39" s="19">
        <f>calculatorbig!Z39</f>
        <v>0.23938031834530504</v>
      </c>
      <c r="CW39" s="17">
        <f t="shared" si="56"/>
        <v>29416</v>
      </c>
      <c r="CX39" s="17">
        <f t="shared" si="57"/>
        <v>22507.430524070747</v>
      </c>
      <c r="CY39" s="17">
        <f t="shared" si="58"/>
        <v>22374.388555554506</v>
      </c>
      <c r="CZ39" s="24">
        <f t="shared" si="40"/>
        <v>0.72023138492630612</v>
      </c>
      <c r="DA39" s="24">
        <f t="shared" si="41"/>
        <v>0.70823302535121768</v>
      </c>
      <c r="DB39" s="19">
        <f t="shared" si="59"/>
        <v>0.22254761443554752</v>
      </c>
      <c r="DC39" s="19">
        <f t="shared" si="60"/>
        <v>0.23401569911377465</v>
      </c>
      <c r="DD39" s="17">
        <f t="shared" si="42"/>
        <v>29306.916969705999</v>
      </c>
      <c r="DE39" s="17">
        <f t="shared" si="61"/>
        <v>29306.916969705999</v>
      </c>
      <c r="DF39" s="17">
        <f t="shared" si="62"/>
        <v>0</v>
      </c>
      <c r="DG39" s="17">
        <f>MAX(growth!G33*growth!L33,0)</f>
        <v>15289.302402301146</v>
      </c>
      <c r="DH39" s="17">
        <f t="shared" si="63"/>
        <v>790.42492434438441</v>
      </c>
      <c r="DI39" s="17">
        <f t="shared" si="64"/>
        <v>30097.341894050383</v>
      </c>
      <c r="DJ39" s="17">
        <f t="shared" si="65"/>
        <v>7204.7112839452666</v>
      </c>
      <c r="DK39" s="20">
        <f t="shared" si="66"/>
        <v>2.3E-2</v>
      </c>
      <c r="DL39" s="50">
        <f t="shared" si="67"/>
        <v>296.14180801601378</v>
      </c>
      <c r="DM39" s="20">
        <f t="shared" si="68"/>
        <v>1.7000000000000001E-2</v>
      </c>
      <c r="DN39" s="20">
        <f t="shared" si="69"/>
        <v>-5.9110242892433914E-3</v>
      </c>
      <c r="DO39" s="20">
        <f>growth!L33</f>
        <v>0.51976143603145042</v>
      </c>
      <c r="DP39" s="20"/>
      <c r="DQ39" s="20"/>
      <c r="DR39" s="19">
        <f>datahist!B33</f>
        <v>0.19200924038887024</v>
      </c>
      <c r="DS39" s="19">
        <f>datahist!C33</f>
        <v>0.23639421164989471</v>
      </c>
      <c r="DT39" s="19">
        <f>datahist!D33</f>
        <v>0.26470339298248291</v>
      </c>
      <c r="DU39" s="19">
        <f>datahist!E33</f>
        <v>0.26849761605262756</v>
      </c>
      <c r="DV39" s="19">
        <f>datahist!F33</f>
        <v>0.28889679908752441</v>
      </c>
      <c r="DW39" s="19">
        <f>datahist!G33</f>
        <v>0.27068614959716797</v>
      </c>
      <c r="DX39" s="19">
        <f>datahist!H33</f>
        <v>0.23710370063781738</v>
      </c>
      <c r="DY39" s="19">
        <f>datahist!I33</f>
        <v>0.23550091683864594</v>
      </c>
      <c r="DZ39" s="19">
        <f t="shared" si="70"/>
        <v>0.23938031834530504</v>
      </c>
      <c r="EA39" s="19">
        <v>0.33601863715569996</v>
      </c>
      <c r="EB39" s="19">
        <v>0.33956529686200132</v>
      </c>
      <c r="EC39" s="19">
        <v>0.2957359985777</v>
      </c>
      <c r="ED39" s="19">
        <v>0.26541523143253565</v>
      </c>
      <c r="EE39" s="19">
        <v>0.25036501916390957</v>
      </c>
      <c r="EF39" s="19">
        <v>0.33486043312586844</v>
      </c>
      <c r="EG39" s="19">
        <v>0.33938322556185396</v>
      </c>
      <c r="EH39" s="19">
        <v>0.23601572993915104</v>
      </c>
      <c r="EI39" s="19">
        <v>0.2395623896454524</v>
      </c>
      <c r="EJ39" s="19">
        <v>0.2957359985777</v>
      </c>
      <c r="EK39" s="19">
        <v>0.26541523143253565</v>
      </c>
      <c r="EL39" s="19">
        <v>0.25036502469082506</v>
      </c>
      <c r="EM39" s="19">
        <v>0.23485754267312586</v>
      </c>
      <c r="EN39" s="19">
        <v>0.23938031834530504</v>
      </c>
      <c r="EO39" s="19">
        <f t="shared" si="71"/>
        <v>0.24557511332486981</v>
      </c>
      <c r="EP39" s="19">
        <f t="shared" si="72"/>
        <v>0.25801350693533109</v>
      </c>
      <c r="EQ39" s="19">
        <f t="shared" ref="EQ39:FD39" si="119">(EO36+EO37+EO38+EO39+EO40+EO41+EO42)/7</f>
        <v>0.20713305607347499</v>
      </c>
      <c r="ER39" s="19">
        <f t="shared" si="119"/>
        <v>0.21978782326822671</v>
      </c>
      <c r="ES39" s="19">
        <f t="shared" si="119"/>
        <v>0.21301658641603954</v>
      </c>
      <c r="ET39" s="19">
        <f t="shared" si="119"/>
        <v>0.22501216423251141</v>
      </c>
      <c r="EU39" s="19">
        <f t="shared" si="119"/>
        <v>0.21390016081553301</v>
      </c>
      <c r="EV39" s="19">
        <f t="shared" si="119"/>
        <v>0.22577650122343784</v>
      </c>
      <c r="EW39" s="19">
        <f t="shared" si="119"/>
        <v>0.21645999244886535</v>
      </c>
      <c r="EX39" s="19">
        <f t="shared" si="119"/>
        <v>0.22818695646475898</v>
      </c>
      <c r="EY39" s="19">
        <f t="shared" si="119"/>
        <v>0.2186454479365624</v>
      </c>
      <c r="EZ39" s="19">
        <f t="shared" si="119"/>
        <v>0.23027271946859076</v>
      </c>
      <c r="FA39" s="19">
        <f t="shared" si="119"/>
        <v>0.2207065894177451</v>
      </c>
      <c r="FB39" s="19">
        <f t="shared" si="119"/>
        <v>0.23224821151785904</v>
      </c>
      <c r="FC39" s="19">
        <f t="shared" si="119"/>
        <v>0.22254761443554752</v>
      </c>
      <c r="FD39" s="19">
        <f t="shared" si="119"/>
        <v>0.23401569911377465</v>
      </c>
      <c r="FG39" s="61">
        <f t="shared" si="90"/>
        <v>-1.0699999999999992</v>
      </c>
      <c r="FH39" s="24">
        <f>databig!$A33/100</f>
        <v>0.31</v>
      </c>
      <c r="FI39" s="19">
        <f t="shared" si="74"/>
        <v>1.5135917551666558E-2</v>
      </c>
      <c r="FJ39" s="19">
        <f t="shared" si="75"/>
        <v>3.7061306958570406E-2</v>
      </c>
      <c r="FK39" s="19">
        <f t="shared" si="76"/>
        <v>6.7402128554113136E-2</v>
      </c>
      <c r="FL39" s="19">
        <f t="shared" si="77"/>
        <v>0.10751427225965217</v>
      </c>
      <c r="FM39" s="19">
        <f t="shared" si="78"/>
        <v>0.15954890359865664</v>
      </c>
      <c r="FN39" s="19">
        <f t="shared" si="79"/>
        <v>0.22523599767770291</v>
      </c>
      <c r="FO39" s="19">
        <f t="shared" si="80"/>
        <v>0.30755939498038276</v>
      </c>
      <c r="FP39" s="19">
        <f t="shared" si="81"/>
        <v>0.41230005279662901</v>
      </c>
      <c r="FQ39" s="19">
        <f t="shared" si="82"/>
        <v>0.55701720632297191</v>
      </c>
      <c r="FR39" s="19">
        <f t="shared" si="83"/>
        <v>0.79346877733981869</v>
      </c>
      <c r="FS39" s="19">
        <f t="shared" si="84"/>
        <v>0.89840562972319038</v>
      </c>
      <c r="FT39" s="19">
        <f t="shared" si="85"/>
        <v>0.94667000240607191</v>
      </c>
      <c r="FU39" s="19">
        <f t="shared" si="86"/>
        <v>0.98693915484448769</v>
      </c>
      <c r="FW39" s="19">
        <f t="shared" si="87"/>
        <v>0.20166147328074349</v>
      </c>
      <c r="FX39" s="19">
        <f t="shared" si="88"/>
        <v>0.18506700097477269</v>
      </c>
    </row>
    <row r="40" spans="1:180">
      <c r="A40" s="17"/>
      <c r="B40" s="17">
        <f>databig!B34</f>
        <v>2166388</v>
      </c>
      <c r="C40" s="17">
        <f>databig!O34</f>
        <v>30243</v>
      </c>
      <c r="D40" s="17">
        <f>databig!F34</f>
        <v>7165</v>
      </c>
      <c r="E40" s="18">
        <f>databig!G34+L40</f>
        <v>0.23608564363969173</v>
      </c>
      <c r="F40" s="19">
        <f>databig!H34</f>
        <v>8.1427827477455139E-2</v>
      </c>
      <c r="G40" s="19">
        <f>databig!K34</f>
        <v>2.3974593728780746E-2</v>
      </c>
      <c r="H40" s="19">
        <f>databig!L34</f>
        <v>3.9026143494993448E-3</v>
      </c>
      <c r="I40" s="19">
        <f>databig!I34</f>
        <v>1.8651843070983887E-2</v>
      </c>
      <c r="J40" s="19">
        <f>databig!M34</f>
        <v>0</v>
      </c>
      <c r="K40" s="19">
        <f>databig!J34</f>
        <v>0.10812876373529434</v>
      </c>
      <c r="L40" s="63">
        <f>databig!N34*IF(interface!$C$16="yes",1,0)</f>
        <v>0</v>
      </c>
      <c r="M40" s="19">
        <v>0</v>
      </c>
      <c r="N40" s="19">
        <v>0</v>
      </c>
      <c r="O40" s="19">
        <v>0</v>
      </c>
      <c r="P40" s="19">
        <f t="shared" si="44"/>
        <v>7.4583992183991824E-2</v>
      </c>
      <c r="Q40" s="20">
        <f t="shared" ref="Q40:Q71" si="120">(1-$G$141)*($G$143*AF40+($G$144-$G$143)*AG40+($G$145-$G$144)*AH40+($G$146-$G$145)*AI40+($G$147-$G$146)*AJ40+($G$148-$G$147)*AK40+($G$149-$G$148)*AL40+($G$150-$G$149)*AM40+($G$151-$G$150)*AN40+($G$152-$G$151)*AO40+($G$153-$G$152)*AP40+($G$154-$G$153)*AQ40+($G$155-$G$154)*AR40+($G$156-$G$155)*AS40)/$C40</f>
        <v>0</v>
      </c>
      <c r="R40" s="20">
        <f t="shared" ref="R40:R71" si="121">$C$141*AW40/C40</f>
        <v>0</v>
      </c>
      <c r="S40" s="20">
        <f t="shared" ref="S40:S71" si="122">($C$142/(1+$C$142))*0.4*(0.75*F40/F$137+0.25)</f>
        <v>0</v>
      </c>
      <c r="T40" s="20">
        <f t="shared" ref="T40:T71" si="123">L40*(1-$C$147)</f>
        <v>0</v>
      </c>
      <c r="U40" s="20">
        <f t="shared" ref="U40:U71" si="124">($L$142*J40/0.4)*(1-$L$141)/(1-0.6)</f>
        <v>0</v>
      </c>
      <c r="V40" s="20">
        <f t="shared" ref="V40:V71" si="125">(1-$R40-$S40)*H40*$R$144/$Q$144</f>
        <v>5.9971367297352316E-3</v>
      </c>
      <c r="W40" s="20">
        <f t="shared" si="45"/>
        <v>2.6607269395222219E-2</v>
      </c>
      <c r="X40" s="20">
        <f t="shared" ref="X40:X71" si="126">F40*(1-$C$146)</f>
        <v>8.1427827477455139E-2</v>
      </c>
      <c r="Y40" s="20">
        <f>K40+$C$148*0.55*databig!N34</f>
        <v>0.10812876373529434</v>
      </c>
      <c r="Z40" s="21">
        <f t="shared" si="46"/>
        <v>0.24081284040869083</v>
      </c>
      <c r="AA40" s="19">
        <f t="shared" si="47"/>
        <v>0.98869998981981067</v>
      </c>
      <c r="AB40" s="19">
        <f>databig!Q34/databig!$AE34</f>
        <v>3.0031558586989717E-3</v>
      </c>
      <c r="AC40" s="19">
        <f>databig!R34/databig!$AE34</f>
        <v>8.2968543214903805E-3</v>
      </c>
      <c r="AD40" s="19">
        <f t="shared" si="48"/>
        <v>2.1682703435505735</v>
      </c>
      <c r="AE40" s="17">
        <f>databig!S34</f>
        <v>65575</v>
      </c>
      <c r="AF40" s="17">
        <f>databig!T34</f>
        <v>71377</v>
      </c>
      <c r="AG40" s="17">
        <f>databig!U34</f>
        <v>1</v>
      </c>
      <c r="AH40" s="17">
        <f>databig!V34</f>
        <v>0</v>
      </c>
      <c r="AI40" s="17">
        <f>databig!W34</f>
        <v>0</v>
      </c>
      <c r="AJ40" s="17">
        <f>databig!X34</f>
        <v>0</v>
      </c>
      <c r="AK40" s="17">
        <f>databig!Y34</f>
        <v>0</v>
      </c>
      <c r="AL40" s="17">
        <f>databig!Z34</f>
        <v>0</v>
      </c>
      <c r="AM40" s="17">
        <f>databig!AA34</f>
        <v>0</v>
      </c>
      <c r="AN40" s="17">
        <f>databig!AB34</f>
        <v>0</v>
      </c>
      <c r="AO40" s="17">
        <f>databig!AC34</f>
        <v>0</v>
      </c>
      <c r="AP40" s="17">
        <f>databig!AD34</f>
        <v>0</v>
      </c>
      <c r="AQ40" s="17">
        <v>0</v>
      </c>
      <c r="AR40" s="17">
        <v>0</v>
      </c>
      <c r="AS40" s="17">
        <v>0</v>
      </c>
      <c r="AT40" s="17">
        <v>83.996739685134997</v>
      </c>
      <c r="AU40" s="17">
        <v>194.13641316198064</v>
      </c>
      <c r="AV40" s="19">
        <v>1.7469684993506557E-2</v>
      </c>
      <c r="AW40" s="17">
        <f>databig!AT34</f>
        <v>26482</v>
      </c>
      <c r="AY40" s="19">
        <f>-databig!BA34/databig!E34</f>
        <v>-3.1345424231778586E-2</v>
      </c>
      <c r="AZ40" s="19">
        <f>-(1.1*databig!BB34-databig!AY34+0.45*databig!AX34)/databig!E34</f>
        <v>-2.1874479155357129E-2</v>
      </c>
      <c r="BA40" s="19"/>
      <c r="BB40" s="66">
        <f t="shared" ref="BB40:BB71" si="127">(BC40+BD40)*BB$137/(BC$137+BD$137)</f>
        <v>32.297529709068428</v>
      </c>
      <c r="BC40" s="67">
        <f>databig!Q34</f>
        <v>59</v>
      </c>
      <c r="BD40" s="67">
        <f>databig!R34</f>
        <v>163</v>
      </c>
      <c r="BE40" s="67">
        <f>databig!AF34</f>
        <v>8053</v>
      </c>
      <c r="BF40" s="67">
        <f>databig!AG34</f>
        <v>0</v>
      </c>
      <c r="BG40" s="17">
        <f>databig!AH34</f>
        <v>0</v>
      </c>
      <c r="BH40" s="17">
        <f>databig!AI34</f>
        <v>0</v>
      </c>
      <c r="BI40" s="17">
        <f>databig!AJ34</f>
        <v>0</v>
      </c>
      <c r="BJ40" s="17">
        <f>databig!AK34</f>
        <v>0</v>
      </c>
      <c r="BK40" s="17">
        <f>databig!AL34</f>
        <v>0</v>
      </c>
      <c r="BL40" s="17">
        <f>databig!AM34</f>
        <v>0</v>
      </c>
      <c r="BM40" s="17">
        <f>databig!AN34</f>
        <v>0</v>
      </c>
      <c r="BN40" s="17">
        <f>databig!AO34</f>
        <v>0</v>
      </c>
      <c r="BO40" s="17">
        <f>databig!AP34</f>
        <v>0</v>
      </c>
      <c r="BP40" s="17">
        <f>databig!AQ34</f>
        <v>0</v>
      </c>
      <c r="BQ40" s="17"/>
      <c r="BR40" s="17"/>
      <c r="BS40" s="24">
        <f>databig!AU34</f>
        <v>7.9999998211860657E-2</v>
      </c>
      <c r="BT40" s="24">
        <f>databig!AV34</f>
        <v>0</v>
      </c>
      <c r="BU40" s="44">
        <f t="shared" si="49"/>
        <v>0</v>
      </c>
      <c r="BV40" s="44">
        <f t="shared" si="50"/>
        <v>0</v>
      </c>
      <c r="BW40" s="44">
        <f>databig!R34*((databig!$AU34-$R$142)/(1-$Q$142)-MIN(0.2,databig!$AU34))+BB40*(databig!$AU34-$R$142)/(1-$Q$142)</f>
        <v>-43.329797843914292</v>
      </c>
      <c r="BX40" s="19">
        <f>(databig!$Q34)/databig!$AE34</f>
        <v>3.0031558586989717E-3</v>
      </c>
      <c r="BY40" s="19">
        <f>(databig!$R34)/databig!$AE34</f>
        <v>8.2968543214903805E-3</v>
      </c>
      <c r="BZ40" s="19">
        <f>(databig!$Q34+databig!$R34)/databig!$AE34</f>
        <v>1.1300010180189352E-2</v>
      </c>
      <c r="CA40" s="67">
        <f>databig!R34*$Q$142/(1-$Q$142)+BB40/(1-$Q$142)</f>
        <v>59.129712051705653</v>
      </c>
      <c r="CB40" s="31">
        <f t="shared" si="51"/>
        <v>79.620010180189425</v>
      </c>
      <c r="CC40" s="31">
        <f t="shared" si="52"/>
        <v>80.288155858699042</v>
      </c>
      <c r="CD40" s="31">
        <f t="shared" si="53"/>
        <v>79.861854321490455</v>
      </c>
      <c r="CE40" s="67">
        <f t="shared" ref="CE40:CE71" si="128">($AA$144-$Z$144)*BE40+($AA$145-$Z$145-($AA$144-$Z$144))*BF40+($AA$146-$Z$146-($AA$145-$Z$145))*BG40+($AA$147-$Z$147-($AA$146-$Z$146))*BH40+($AA$148-$Z$148-($AA$147-$Z$147))*BI40+($AA$149-$Z$149-($AA$148-$Z$148))*BJ40+($AA$150-$Z$150-($AA$149-$Z$149))*BK40+($AA$151-$Z$151-($AA$150-$Z$150))*BL40+($AA$152-$Z$152-($AA$151-$Z$151))*BM40+($AA$153-$Z$153-($AA$152-$Z$152))*BN40+($AA$154-$Z$154-($AA$153-$Z$153))*BO40+($AA$155-$Z$155-($AA$154-$Z$154))*BP40</f>
        <v>80.530000000000072</v>
      </c>
      <c r="CF40" s="17">
        <f>$CE40*(1+$CA40/databig!$AE34)</f>
        <v>80.772375837907219</v>
      </c>
      <c r="CG40" s="17">
        <f>$CE40*(1+$CA40/databig!$AE34-$BX40)</f>
        <v>80.530531696606204</v>
      </c>
      <c r="CH40" s="44">
        <f t="shared" ref="CH40:CH71" si="129">IF($AA$142=1,$BW40,0)+IF(AND($AA$141=1, $AA$142=0),$BV40,0)+IF($AA$143=1,$BU40,0)</f>
        <v>0</v>
      </c>
      <c r="CI40" s="17">
        <f t="shared" ref="CI40:CI71" si="130">IF(AND($AA$141=0, $AA$142=0, $AA$143=0),$CB40,0)+IF(AND($AA$141=1, $AA$142=0, $AA$143=0),$CC40,0)+IF(AND($AA$141=0, $AA$142=0, $AA$143=1),$CD40,0)+IF(AND($AA$141=1, $AA$142=0, $AA$143=1),$CE40,0)+IF(AND($AA$142=1, $AA$143=1),$CF40,0)+IF(AND($AA$142=1, $AA$143=0),$CG40,0)</f>
        <v>79.620010180189425</v>
      </c>
      <c r="CJ40" s="19"/>
      <c r="CK40" s="17">
        <f>databig!AW34</f>
        <v>29297</v>
      </c>
      <c r="CL40" s="19">
        <f t="shared" ref="CL40:CL71" si="131">CK40*$B40/(CK$137*$B$137)</f>
        <v>4.8743857887802635E-3</v>
      </c>
      <c r="CM40" s="19">
        <f t="shared" ref="CM40:CM71" si="132">AE40*$B40/(AE$137*$B$137)</f>
        <v>1.6386428206808001E-3</v>
      </c>
      <c r="CN40" s="19">
        <f t="shared" si="54"/>
        <v>0.33617421592943797</v>
      </c>
      <c r="CO40" s="19">
        <f t="shared" ref="CO40:CO71" si="133">CN40*CO$137/CN$137</f>
        <v>3.3617421592943793E-2</v>
      </c>
      <c r="CP40" s="19">
        <f t="shared" ref="CP40:CP71" si="134">F40/F$137</f>
        <v>1.7414983446504391</v>
      </c>
      <c r="CQ40" s="19">
        <f t="shared" si="55"/>
        <v>1.5561237584878294</v>
      </c>
      <c r="CR40" s="19">
        <f t="shared" ref="CR40:CR71" si="135">(CK40/C40)*(C$137/CK$137)</f>
        <v>1.3393529271579165</v>
      </c>
      <c r="CS40" s="19">
        <f t="shared" ref="CS40:CS71" si="136">CR40*(1-CO40)/(1-CO$137)</f>
        <v>1.4381414834932282</v>
      </c>
      <c r="CU40" s="19">
        <f>calculatorbig!E40</f>
        <v>0.23608564363969173</v>
      </c>
      <c r="CV40" s="19">
        <f>calculatorbig!Z40</f>
        <v>0.24081284040869083</v>
      </c>
      <c r="CW40" s="17">
        <f t="shared" si="56"/>
        <v>30243</v>
      </c>
      <c r="CX40" s="17">
        <f t="shared" si="57"/>
        <v>23103.061879404802</v>
      </c>
      <c r="CY40" s="17">
        <f t="shared" si="58"/>
        <v>22960.097267519963</v>
      </c>
      <c r="CZ40" s="24">
        <f t="shared" si="40"/>
        <v>0.75082296086909195</v>
      </c>
      <c r="DA40" s="24">
        <f t="shared" si="41"/>
        <v>0.73398142621831453</v>
      </c>
      <c r="DB40" s="19">
        <f t="shared" si="59"/>
        <v>0.22548331205253455</v>
      </c>
      <c r="DC40" s="19">
        <f t="shared" si="60"/>
        <v>0.23730399358052306</v>
      </c>
      <c r="DD40" s="17">
        <f t="shared" ref="DD40:DD71" si="137">$CW40*((1-DC40)/(1-DB40))^$CV$140</f>
        <v>30126.941395895665</v>
      </c>
      <c r="DE40" s="17">
        <f t="shared" si="61"/>
        <v>30126.941395895665</v>
      </c>
      <c r="DF40" s="17">
        <f t="shared" si="62"/>
        <v>0</v>
      </c>
      <c r="DG40" s="17">
        <f>MAX(growth!G34*growth!L34,0)</f>
        <v>15385.250580929294</v>
      </c>
      <c r="DH40" s="17">
        <f t="shared" si="63"/>
        <v>795.38524430127939</v>
      </c>
      <c r="DI40" s="17">
        <f t="shared" si="64"/>
        <v>30922.326640196945</v>
      </c>
      <c r="DJ40" s="17">
        <f t="shared" si="65"/>
        <v>7446.4933102711557</v>
      </c>
      <c r="DK40" s="20">
        <f t="shared" si="66"/>
        <v>2.1999999999999999E-2</v>
      </c>
      <c r="DL40" s="50">
        <f t="shared" si="67"/>
        <v>306.5551896759589</v>
      </c>
      <c r="DM40" s="20">
        <f t="shared" si="68"/>
        <v>1.6E-2</v>
      </c>
      <c r="DN40" s="20">
        <f t="shared" si="69"/>
        <v>-6.1881240084581826E-3</v>
      </c>
      <c r="DO40" s="20">
        <f>growth!L34</f>
        <v>0.50872104556192488</v>
      </c>
      <c r="DP40" s="20"/>
      <c r="DQ40" s="20"/>
      <c r="DR40" s="19">
        <f>datahist!B34</f>
        <v>0.19189061224460602</v>
      </c>
      <c r="DS40" s="19">
        <f>datahist!C34</f>
        <v>0.2366885244846344</v>
      </c>
      <c r="DT40" s="19">
        <f>datahist!D34</f>
        <v>0.26567035913467407</v>
      </c>
      <c r="DU40" s="19">
        <f>datahist!E34</f>
        <v>0.26944750547409058</v>
      </c>
      <c r="DV40" s="19">
        <f>datahist!F34</f>
        <v>0.28863447904586792</v>
      </c>
      <c r="DW40" s="19">
        <f>datahist!G34</f>
        <v>0.26920109987258911</v>
      </c>
      <c r="DX40" s="19">
        <f>datahist!H34</f>
        <v>0.23736490309238434</v>
      </c>
      <c r="DY40" s="19">
        <f>datahist!I34</f>
        <v>0.23603443801403046</v>
      </c>
      <c r="DZ40" s="19">
        <f t="shared" si="70"/>
        <v>0.24081284040869083</v>
      </c>
      <c r="EA40" s="19">
        <v>0.34009682058446417</v>
      </c>
      <c r="EB40" s="19">
        <v>0.3436118788075232</v>
      </c>
      <c r="EC40" s="19">
        <v>0.29849868563363036</v>
      </c>
      <c r="ED40" s="19">
        <v>0.2681834597173921</v>
      </c>
      <c r="EE40" s="19">
        <v>0.25734831663579982</v>
      </c>
      <c r="EF40" s="19">
        <v>0.33893892564810812</v>
      </c>
      <c r="EG40" s="19">
        <v>0.3436661236947855</v>
      </c>
      <c r="EH40" s="19">
        <v>0.2372435372983695</v>
      </c>
      <c r="EI40" s="19">
        <v>0.2407585955214285</v>
      </c>
      <c r="EJ40" s="19">
        <v>0.29849868563363036</v>
      </c>
      <c r="EK40" s="19">
        <v>0.2681834597173921</v>
      </c>
      <c r="EL40" s="19">
        <v>0.25734831660135349</v>
      </c>
      <c r="EM40" s="19">
        <v>0.23608564236201346</v>
      </c>
      <c r="EN40" s="19">
        <v>0.24081284040869083</v>
      </c>
      <c r="EO40" s="19">
        <f t="shared" si="71"/>
        <v>0.26447282710230091</v>
      </c>
      <c r="EP40" s="19">
        <f t="shared" si="72"/>
        <v>0.27889277421523384</v>
      </c>
      <c r="EQ40" s="19">
        <f t="shared" ref="EQ40:FD40" si="138">(EO37+EO38+EO39+EO40+EO41+EO42+EO43)/7</f>
        <v>0.21216238425553544</v>
      </c>
      <c r="ER40" s="19">
        <f t="shared" si="138"/>
        <v>0.22413973268261714</v>
      </c>
      <c r="ES40" s="19">
        <f t="shared" si="138"/>
        <v>0.21985870195766014</v>
      </c>
      <c r="ET40" s="19">
        <f t="shared" si="138"/>
        <v>0.23220784882846437</v>
      </c>
      <c r="EU40" s="19">
        <f t="shared" si="138"/>
        <v>0.21943395780921507</v>
      </c>
      <c r="EV40" s="19">
        <f t="shared" si="138"/>
        <v>0.23156555365715606</v>
      </c>
      <c r="EW40" s="19">
        <f t="shared" si="138"/>
        <v>0.2211048525006743</v>
      </c>
      <c r="EX40" s="19">
        <f t="shared" si="138"/>
        <v>0.23317019252547966</v>
      </c>
      <c r="EY40" s="19">
        <f t="shared" si="138"/>
        <v>0.22256386531105293</v>
      </c>
      <c r="EZ40" s="19">
        <f t="shared" si="138"/>
        <v>0.23453840989519481</v>
      </c>
      <c r="FA40" s="19">
        <f t="shared" si="138"/>
        <v>0.22406568134914306</v>
      </c>
      <c r="FB40" s="19">
        <f t="shared" si="138"/>
        <v>0.23596102106429201</v>
      </c>
      <c r="FC40" s="19">
        <f t="shared" si="138"/>
        <v>0.22548331205253455</v>
      </c>
      <c r="FD40" s="19">
        <f t="shared" si="138"/>
        <v>0.23730399358052306</v>
      </c>
      <c r="FG40" s="61">
        <f t="shared" si="90"/>
        <v>-1.0399999999999991</v>
      </c>
      <c r="FH40" s="24">
        <f>databig!$A34/100</f>
        <v>0.32</v>
      </c>
      <c r="FI40" s="19">
        <f t="shared" si="74"/>
        <v>1.5135917551666558E-2</v>
      </c>
      <c r="FJ40" s="19">
        <f t="shared" si="75"/>
        <v>3.7061306958570406E-2</v>
      </c>
      <c r="FK40" s="19">
        <f t="shared" si="76"/>
        <v>6.7402128554113136E-2</v>
      </c>
      <c r="FL40" s="19">
        <f t="shared" si="77"/>
        <v>0.10751427225965217</v>
      </c>
      <c r="FM40" s="19">
        <f t="shared" si="78"/>
        <v>0.15954890359865664</v>
      </c>
      <c r="FN40" s="19">
        <f t="shared" si="79"/>
        <v>0.22523599767770291</v>
      </c>
      <c r="FO40" s="19">
        <f t="shared" si="80"/>
        <v>0.30755939498038276</v>
      </c>
      <c r="FP40" s="19">
        <f t="shared" si="81"/>
        <v>0.41230005279662901</v>
      </c>
      <c r="FQ40" s="19">
        <f t="shared" si="82"/>
        <v>0.55701720632297191</v>
      </c>
      <c r="FR40" s="19">
        <f t="shared" si="83"/>
        <v>0.79346877733981869</v>
      </c>
      <c r="FS40" s="19">
        <f t="shared" si="84"/>
        <v>0.89840562972319038</v>
      </c>
      <c r="FT40" s="19">
        <f t="shared" si="85"/>
        <v>0.94667000240607191</v>
      </c>
      <c r="FU40" s="19">
        <f t="shared" si="86"/>
        <v>0.98693915484448769</v>
      </c>
      <c r="FW40" s="19">
        <f t="shared" si="87"/>
        <v>0.20474021813023488</v>
      </c>
      <c r="FX40" s="19">
        <f t="shared" si="88"/>
        <v>0.18753869213429281</v>
      </c>
    </row>
    <row r="41" spans="1:180">
      <c r="A41" s="17"/>
      <c r="B41" s="17">
        <f>databig!B35</f>
        <v>2166535</v>
      </c>
      <c r="C41" s="17">
        <f>databig!O35</f>
        <v>31078</v>
      </c>
      <c r="D41" s="17">
        <f>databig!F35</f>
        <v>7391</v>
      </c>
      <c r="E41" s="18">
        <f>databig!G35+L41</f>
        <v>0.23643738169346509</v>
      </c>
      <c r="F41" s="19">
        <f>databig!H35</f>
        <v>7.9949058592319489E-2</v>
      </c>
      <c r="G41" s="19">
        <f>databig!K35</f>
        <v>2.5607077404856682E-2</v>
      </c>
      <c r="H41" s="19">
        <f>databig!L35</f>
        <v>4.0117134340107441E-3</v>
      </c>
      <c r="I41" s="19">
        <f>databig!I35</f>
        <v>1.8478993326425552E-2</v>
      </c>
      <c r="J41" s="19">
        <f>databig!M35</f>
        <v>0</v>
      </c>
      <c r="K41" s="19">
        <f>databig!J35</f>
        <v>0.10839053988456726</v>
      </c>
      <c r="L41" s="63">
        <f>databig!N35*IF(interface!$C$16="yes",1,0)</f>
        <v>0</v>
      </c>
      <c r="M41" s="19">
        <v>0</v>
      </c>
      <c r="N41" s="19">
        <v>0</v>
      </c>
      <c r="O41" s="19">
        <v>0</v>
      </c>
      <c r="P41" s="19">
        <f t="shared" si="44"/>
        <v>7.8324086280176217E-2</v>
      </c>
      <c r="Q41" s="20">
        <f t="shared" si="120"/>
        <v>0</v>
      </c>
      <c r="R41" s="20">
        <f t="shared" si="121"/>
        <v>0</v>
      </c>
      <c r="S41" s="20">
        <f t="shared" si="122"/>
        <v>0</v>
      </c>
      <c r="T41" s="20">
        <f t="shared" si="123"/>
        <v>0</v>
      </c>
      <c r="U41" s="20">
        <f t="shared" si="124"/>
        <v>0</v>
      </c>
      <c r="V41" s="20">
        <f t="shared" si="125"/>
        <v>6.1647889926311891E-3</v>
      </c>
      <c r="W41" s="20">
        <f t="shared" si="45"/>
        <v>2.8506684252893148E-2</v>
      </c>
      <c r="X41" s="20">
        <f t="shared" si="126"/>
        <v>7.9949058592319489E-2</v>
      </c>
      <c r="Y41" s="20">
        <f>K41+$C$148*0.55*databig!N35</f>
        <v>0.10839053988456726</v>
      </c>
      <c r="Z41" s="21">
        <f t="shared" si="46"/>
        <v>0.24149006504883663</v>
      </c>
      <c r="AA41" s="19">
        <f t="shared" si="47"/>
        <v>0.99004594180704442</v>
      </c>
      <c r="AB41" s="19">
        <f>databig!Q35/databig!$AE35</f>
        <v>2.9192189892802449E-3</v>
      </c>
      <c r="AC41" s="19">
        <f>databig!R35/databig!$AE35</f>
        <v>7.0348392036753441E-3</v>
      </c>
      <c r="AD41" s="19">
        <f t="shared" si="48"/>
        <v>2.0121307677456723</v>
      </c>
      <c r="AE41" s="17">
        <f>databig!S35</f>
        <v>62533</v>
      </c>
      <c r="AF41" s="17">
        <f>databig!T35</f>
        <v>68503</v>
      </c>
      <c r="AG41" s="17">
        <f>databig!U35</f>
        <v>2</v>
      </c>
      <c r="AH41" s="17">
        <f>databig!V35</f>
        <v>0</v>
      </c>
      <c r="AI41" s="17">
        <f>databig!W35</f>
        <v>0</v>
      </c>
      <c r="AJ41" s="17">
        <f>databig!X35</f>
        <v>0</v>
      </c>
      <c r="AK41" s="17">
        <f>databig!Y35</f>
        <v>0</v>
      </c>
      <c r="AL41" s="17">
        <f>databig!Z35</f>
        <v>0</v>
      </c>
      <c r="AM41" s="17">
        <f>databig!AA35</f>
        <v>0</v>
      </c>
      <c r="AN41" s="17">
        <f>databig!AB35</f>
        <v>0</v>
      </c>
      <c r="AO41" s="17">
        <f>databig!AC35</f>
        <v>0</v>
      </c>
      <c r="AP41" s="17">
        <f>databig!AD35</f>
        <v>0</v>
      </c>
      <c r="AQ41" s="17">
        <v>0</v>
      </c>
      <c r="AR41" s="17">
        <v>0</v>
      </c>
      <c r="AS41" s="17">
        <v>0</v>
      </c>
      <c r="AT41" s="17">
        <v>83.996739685134997</v>
      </c>
      <c r="AU41" s="17">
        <v>194.13641316198064</v>
      </c>
      <c r="AV41" s="19">
        <v>1.7469684993506557E-2</v>
      </c>
      <c r="AW41" s="17">
        <f>databig!AT35</f>
        <v>27346</v>
      </c>
      <c r="AY41" s="19">
        <f>-databig!BA35/databig!E35</f>
        <v>-2.8531541780120993E-2</v>
      </c>
      <c r="AZ41" s="19">
        <f>-(1.1*databig!BB35-databig!AY35+0.45*databig!AX35)/databig!E35</f>
        <v>-1.9098299941348394E-2</v>
      </c>
      <c r="BA41" s="19"/>
      <c r="BB41" s="66">
        <f t="shared" si="127"/>
        <v>30.260748556244287</v>
      </c>
      <c r="BC41" s="67">
        <f>databig!Q35</f>
        <v>61</v>
      </c>
      <c r="BD41" s="67">
        <f>databig!R35</f>
        <v>147</v>
      </c>
      <c r="BE41" s="67">
        <f>databig!AF35</f>
        <v>9102</v>
      </c>
      <c r="BF41" s="67">
        <f>databig!AG35</f>
        <v>0</v>
      </c>
      <c r="BG41" s="17">
        <f>databig!AH35</f>
        <v>0</v>
      </c>
      <c r="BH41" s="17">
        <f>databig!AI35</f>
        <v>0</v>
      </c>
      <c r="BI41" s="17">
        <f>databig!AJ35</f>
        <v>0</v>
      </c>
      <c r="BJ41" s="17">
        <f>databig!AK35</f>
        <v>0</v>
      </c>
      <c r="BK41" s="17">
        <f>databig!AL35</f>
        <v>0</v>
      </c>
      <c r="BL41" s="17">
        <f>databig!AM35</f>
        <v>0</v>
      </c>
      <c r="BM41" s="17">
        <f>databig!AN35</f>
        <v>0</v>
      </c>
      <c r="BN41" s="17">
        <f>databig!AO35</f>
        <v>0</v>
      </c>
      <c r="BO41" s="17">
        <f>databig!AP35</f>
        <v>0</v>
      </c>
      <c r="BP41" s="17">
        <f>databig!AQ35</f>
        <v>0</v>
      </c>
      <c r="BQ41" s="17"/>
      <c r="BR41" s="17"/>
      <c r="BS41" s="24">
        <f>databig!AU35</f>
        <v>8.6999997496604919E-2</v>
      </c>
      <c r="BT41" s="24">
        <f>databig!AV35</f>
        <v>0</v>
      </c>
      <c r="BU41" s="44">
        <f t="shared" si="49"/>
        <v>0</v>
      </c>
      <c r="BV41" s="44">
        <f t="shared" si="50"/>
        <v>0</v>
      </c>
      <c r="BW41" s="44">
        <f>databig!R35*((databig!$AU35-$R$142)/(1-$Q$142)-MIN(0.2,databig!$AU35))+BB41*(databig!$AU35-$R$142)/(1-$Q$142)</f>
        <v>-38.870067700818808</v>
      </c>
      <c r="BX41" s="19">
        <f>(databig!$Q35)/databig!$AE35</f>
        <v>2.9192189892802449E-3</v>
      </c>
      <c r="BY41" s="19">
        <f>(databig!$R35)/databig!$AE35</f>
        <v>7.0348392036753441E-3</v>
      </c>
      <c r="BZ41" s="19">
        <f>(databig!$Q35+databig!$R35)/databig!$AE35</f>
        <v>9.954058192955589E-3</v>
      </c>
      <c r="CA41" s="67">
        <f>databig!R35*$Q$142/(1-$Q$142)+BB41/(1-$Q$142)</f>
        <v>54.614834010058715</v>
      </c>
      <c r="CB41" s="31">
        <f t="shared" si="51"/>
        <v>90.113981623277269</v>
      </c>
      <c r="CC41" s="31">
        <f t="shared" si="52"/>
        <v>90.754292687595793</v>
      </c>
      <c r="CD41" s="31">
        <f t="shared" si="53"/>
        <v>90.379688935681557</v>
      </c>
      <c r="CE41" s="67">
        <f t="shared" si="128"/>
        <v>91.020000000000081</v>
      </c>
      <c r="CF41" s="17">
        <f>$CE41*(1+$CA41/databig!$AE35)</f>
        <v>91.257894438724989</v>
      </c>
      <c r="CG41" s="17">
        <f>$CE41*(1+$CA41/databig!$AE35-$BX41)</f>
        <v>90.992187126320701</v>
      </c>
      <c r="CH41" s="44">
        <f t="shared" si="129"/>
        <v>0</v>
      </c>
      <c r="CI41" s="17">
        <f t="shared" si="130"/>
        <v>90.113981623277269</v>
      </c>
      <c r="CJ41" s="19"/>
      <c r="CK41" s="17">
        <f>databig!AW35</f>
        <v>29340</v>
      </c>
      <c r="CL41" s="19">
        <f t="shared" si="131"/>
        <v>4.8818712930768894E-3</v>
      </c>
      <c r="CM41" s="19">
        <f t="shared" si="132"/>
        <v>1.5627328180633226E-3</v>
      </c>
      <c r="CN41" s="19">
        <f t="shared" si="54"/>
        <v>0.32010938516127518</v>
      </c>
      <c r="CO41" s="19">
        <f t="shared" si="133"/>
        <v>3.2010938516127511E-2</v>
      </c>
      <c r="CP41" s="19">
        <f t="shared" si="134"/>
        <v>1.7098718891085996</v>
      </c>
      <c r="CQ41" s="19">
        <f t="shared" si="55"/>
        <v>1.5324039168314496</v>
      </c>
      <c r="CR41" s="19">
        <f t="shared" si="135"/>
        <v>1.3052803398869903</v>
      </c>
      <c r="CS41" s="19">
        <f t="shared" si="136"/>
        <v>1.4038856568672864</v>
      </c>
      <c r="CU41" s="19">
        <f>calculatorbig!E41</f>
        <v>0.23643738169346509</v>
      </c>
      <c r="CV41" s="19">
        <f>calculatorbig!Z41</f>
        <v>0.24149006504883663</v>
      </c>
      <c r="CW41" s="17">
        <f t="shared" si="56"/>
        <v>31078</v>
      </c>
      <c r="CX41" s="17">
        <f t="shared" si="57"/>
        <v>23729.999051730494</v>
      </c>
      <c r="CY41" s="17">
        <f t="shared" si="58"/>
        <v>23572.971758412255</v>
      </c>
      <c r="CZ41" s="24">
        <f t="shared" si="40"/>
        <v>0.76532539221084928</v>
      </c>
      <c r="DA41" s="24">
        <f t="shared" si="41"/>
        <v>0.75808778535452293</v>
      </c>
      <c r="DB41" s="19">
        <f t="shared" si="59"/>
        <v>0.22909570718603772</v>
      </c>
      <c r="DC41" s="19">
        <f t="shared" si="60"/>
        <v>0.24123383869036671</v>
      </c>
      <c r="DD41" s="17">
        <f t="shared" si="137"/>
        <v>30954.937746539861</v>
      </c>
      <c r="DE41" s="17">
        <f t="shared" si="61"/>
        <v>30954.937746539861</v>
      </c>
      <c r="DF41" s="17">
        <f t="shared" si="62"/>
        <v>0</v>
      </c>
      <c r="DG41" s="17">
        <f>MAX(growth!G35*growth!L35,0)</f>
        <v>15545.304086012769</v>
      </c>
      <c r="DH41" s="17">
        <f t="shared" si="63"/>
        <v>803.65967542428598</v>
      </c>
      <c r="DI41" s="17">
        <f t="shared" si="64"/>
        <v>31758.597421964147</v>
      </c>
      <c r="DJ41" s="17">
        <f t="shared" si="65"/>
        <v>7669.3857572899369</v>
      </c>
      <c r="DK41" s="20">
        <f t="shared" si="66"/>
        <v>2.1999999999999999E-2</v>
      </c>
      <c r="DL41" s="50">
        <f t="shared" si="67"/>
        <v>321.3848090204292</v>
      </c>
      <c r="DM41" s="20">
        <f t="shared" si="68"/>
        <v>1.4999999999999999E-2</v>
      </c>
      <c r="DN41" s="20">
        <f t="shared" si="69"/>
        <v>-6.6172481918740584E-3</v>
      </c>
      <c r="DO41" s="20">
        <f>growth!L35</f>
        <v>0.50020284722352693</v>
      </c>
      <c r="DP41" s="20"/>
      <c r="DQ41" s="20"/>
      <c r="DR41" s="19">
        <f>datahist!B35</f>
        <v>0.19097994267940521</v>
      </c>
      <c r="DS41" s="19">
        <f>datahist!C35</f>
        <v>0.23583632707595825</v>
      </c>
      <c r="DT41" s="19">
        <f>datahist!D35</f>
        <v>0.26679879426956177</v>
      </c>
      <c r="DU41" s="19">
        <f>datahist!E35</f>
        <v>0.26948219537734985</v>
      </c>
      <c r="DV41" s="19">
        <f>datahist!F35</f>
        <v>0.28739407658576965</v>
      </c>
      <c r="DW41" s="19">
        <f>datahist!G35</f>
        <v>0.26730090379714966</v>
      </c>
      <c r="DX41" s="19">
        <f>datahist!H35</f>
        <v>0.23667773604393005</v>
      </c>
      <c r="DY41" s="19">
        <f>datahist!I35</f>
        <v>0.23634631931781769</v>
      </c>
      <c r="DZ41" s="19">
        <f t="shared" si="70"/>
        <v>0.24149006504883663</v>
      </c>
      <c r="EA41" s="19">
        <v>0.34376896088712189</v>
      </c>
      <c r="EB41" s="19">
        <v>0.34728800364989204</v>
      </c>
      <c r="EC41" s="19">
        <v>0.30072792642037732</v>
      </c>
      <c r="ED41" s="19">
        <v>0.26966623588673244</v>
      </c>
      <c r="EE41" s="19">
        <v>0.25901440619636573</v>
      </c>
      <c r="EF41" s="19">
        <v>0.3425786872394383</v>
      </c>
      <c r="EG41" s="19">
        <v>0.34763137895932095</v>
      </c>
      <c r="EH41" s="19">
        <v>0.2376276469766376</v>
      </c>
      <c r="EI41" s="19">
        <v>0.24114668973940773</v>
      </c>
      <c r="EJ41" s="19">
        <v>0.30072792642037732</v>
      </c>
      <c r="EK41" s="19">
        <v>0.26966623588673244</v>
      </c>
      <c r="EL41" s="19">
        <v>0.25901441536433323</v>
      </c>
      <c r="EM41" s="19">
        <v>0.23643738264217973</v>
      </c>
      <c r="EN41" s="19">
        <v>0.24149006504883663</v>
      </c>
      <c r="EO41" s="19">
        <f t="shared" si="71"/>
        <v>0.24192582346002944</v>
      </c>
      <c r="EP41" s="19">
        <f t="shared" si="72"/>
        <v>0.25396539421358133</v>
      </c>
      <c r="EQ41" s="19">
        <f t="shared" ref="EQ41:FD41" si="139">(EO38+EO39+EO40+EO41+EO42+EO43+EO44)/7</f>
        <v>0.22668430607956086</v>
      </c>
      <c r="ER41" s="19">
        <f t="shared" si="139"/>
        <v>0.23813742317358849</v>
      </c>
      <c r="ES41" s="19">
        <f t="shared" si="139"/>
        <v>0.22546223990598771</v>
      </c>
      <c r="ET41" s="19">
        <f t="shared" si="139"/>
        <v>0.23787578943373164</v>
      </c>
      <c r="EU41" s="19">
        <f t="shared" si="139"/>
        <v>0.22598804665053285</v>
      </c>
      <c r="EV41" s="19">
        <f t="shared" si="139"/>
        <v>0.23835150725503151</v>
      </c>
      <c r="EW41" s="19">
        <f t="shared" si="139"/>
        <v>0.22643999255468725</v>
      </c>
      <c r="EX41" s="19">
        <f t="shared" si="139"/>
        <v>0.23879178693797015</v>
      </c>
      <c r="EY41" s="19">
        <f t="shared" si="139"/>
        <v>0.22724851203434926</v>
      </c>
      <c r="EZ41" s="19">
        <f t="shared" si="139"/>
        <v>0.23953063847114328</v>
      </c>
      <c r="FA41" s="19">
        <f t="shared" si="139"/>
        <v>0.22814298959533083</v>
      </c>
      <c r="FB41" s="19">
        <f t="shared" si="139"/>
        <v>0.24035380870442141</v>
      </c>
      <c r="FC41" s="19">
        <f t="shared" si="139"/>
        <v>0.22909570718603772</v>
      </c>
      <c r="FD41" s="19">
        <f t="shared" si="139"/>
        <v>0.24123383869036671</v>
      </c>
      <c r="FG41" s="61">
        <f t="shared" si="90"/>
        <v>-1.0099999999999991</v>
      </c>
      <c r="FH41" s="24">
        <f>databig!$A35/100</f>
        <v>0.33</v>
      </c>
      <c r="FI41" s="19">
        <f t="shared" si="74"/>
        <v>1.5135917551666558E-2</v>
      </c>
      <c r="FJ41" s="19">
        <f t="shared" si="75"/>
        <v>3.7061306958570406E-2</v>
      </c>
      <c r="FK41" s="19">
        <f t="shared" si="76"/>
        <v>6.7402128554113136E-2</v>
      </c>
      <c r="FL41" s="19">
        <f t="shared" si="77"/>
        <v>0.10751427225965217</v>
      </c>
      <c r="FM41" s="19">
        <f t="shared" si="78"/>
        <v>0.15954890359865664</v>
      </c>
      <c r="FN41" s="19">
        <f t="shared" si="79"/>
        <v>0.22523599767770291</v>
      </c>
      <c r="FO41" s="19">
        <f t="shared" si="80"/>
        <v>0.30755939498038276</v>
      </c>
      <c r="FP41" s="19">
        <f t="shared" si="81"/>
        <v>0.41230005279662901</v>
      </c>
      <c r="FQ41" s="19">
        <f t="shared" si="82"/>
        <v>0.55701720632297191</v>
      </c>
      <c r="FR41" s="19">
        <f t="shared" si="83"/>
        <v>0.79346877733981869</v>
      </c>
      <c r="FS41" s="19">
        <f t="shared" si="84"/>
        <v>0.89840562972319038</v>
      </c>
      <c r="FT41" s="19">
        <f t="shared" si="85"/>
        <v>0.94667000240607191</v>
      </c>
      <c r="FU41" s="19">
        <f t="shared" si="86"/>
        <v>0.98693915484448769</v>
      </c>
      <c r="FW41" s="19">
        <f t="shared" si="87"/>
        <v>0.20790584086205874</v>
      </c>
      <c r="FX41" s="19">
        <f t="shared" si="88"/>
        <v>0.19351684801793834</v>
      </c>
    </row>
    <row r="42" spans="1:180">
      <c r="A42" s="17"/>
      <c r="B42" s="17">
        <f>databig!B36</f>
        <v>2167859</v>
      </c>
      <c r="C42" s="17">
        <f>databig!O36</f>
        <v>31927</v>
      </c>
      <c r="D42" s="17">
        <f>databig!F36</f>
        <v>7510</v>
      </c>
      <c r="E42" s="18">
        <f>databig!G36+L42</f>
        <v>0.23639050616351343</v>
      </c>
      <c r="F42" s="19">
        <f>databig!H36</f>
        <v>7.8298367559909821E-2</v>
      </c>
      <c r="G42" s="19">
        <f>databig!K36</f>
        <v>2.705560065805912E-2</v>
      </c>
      <c r="H42" s="19">
        <f>databig!L36</f>
        <v>4.1323690675199032E-3</v>
      </c>
      <c r="I42" s="19">
        <f>databig!I36</f>
        <v>1.8847234547138214E-2</v>
      </c>
      <c r="J42" s="19">
        <f>databig!M36</f>
        <v>0</v>
      </c>
      <c r="K42" s="19">
        <f>databig!J36</f>
        <v>0.1080569326877594</v>
      </c>
      <c r="L42" s="63">
        <f>databig!N36*IF(interface!$C$16="yes",1,0)</f>
        <v>0</v>
      </c>
      <c r="M42" s="19">
        <v>0</v>
      </c>
      <c r="N42" s="19">
        <v>0</v>
      </c>
      <c r="O42" s="19">
        <v>0</v>
      </c>
      <c r="P42" s="19">
        <f t="shared" si="44"/>
        <v>8.2168701677857364E-2</v>
      </c>
      <c r="Q42" s="20">
        <f t="shared" si="120"/>
        <v>0</v>
      </c>
      <c r="R42" s="20">
        <f t="shared" si="121"/>
        <v>0</v>
      </c>
      <c r="S42" s="20">
        <f t="shared" si="122"/>
        <v>0</v>
      </c>
      <c r="T42" s="20">
        <f t="shared" si="123"/>
        <v>0</v>
      </c>
      <c r="U42" s="20">
        <f t="shared" si="124"/>
        <v>0</v>
      </c>
      <c r="V42" s="20">
        <f t="shared" si="125"/>
        <v>6.3502001725649886E-3</v>
      </c>
      <c r="W42" s="20">
        <f t="shared" si="45"/>
        <v>2.9948555846727135E-2</v>
      </c>
      <c r="X42" s="20">
        <f t="shared" si="126"/>
        <v>7.8298367559909821E-2</v>
      </c>
      <c r="Y42" s="20">
        <f>K42+$C$148*0.55*databig!N36</f>
        <v>0.1080569326877594</v>
      </c>
      <c r="Z42" s="21">
        <f t="shared" si="46"/>
        <v>0.24150129081409955</v>
      </c>
      <c r="AA42" s="19">
        <f t="shared" si="47"/>
        <v>0.99144890842210864</v>
      </c>
      <c r="AB42" s="19">
        <f>databig!Q36/databig!$AE36</f>
        <v>1.4331438398700615E-3</v>
      </c>
      <c r="AC42" s="19">
        <f>databig!R36/databig!$AE36</f>
        <v>7.1179477380213059E-3</v>
      </c>
      <c r="AD42" s="19">
        <f t="shared" si="48"/>
        <v>2.2459986844990132</v>
      </c>
      <c r="AE42" s="17">
        <f>databig!S36</f>
        <v>71708</v>
      </c>
      <c r="AF42" s="17">
        <f>databig!T36</f>
        <v>76542</v>
      </c>
      <c r="AG42" s="17">
        <f>databig!U36</f>
        <v>3</v>
      </c>
      <c r="AH42" s="17">
        <f>databig!V36</f>
        <v>0</v>
      </c>
      <c r="AI42" s="17">
        <f>databig!W36</f>
        <v>0</v>
      </c>
      <c r="AJ42" s="17">
        <f>databig!X36</f>
        <v>0</v>
      </c>
      <c r="AK42" s="17">
        <f>databig!Y36</f>
        <v>0</v>
      </c>
      <c r="AL42" s="17">
        <f>databig!Z36</f>
        <v>0</v>
      </c>
      <c r="AM42" s="17">
        <f>databig!AA36</f>
        <v>0</v>
      </c>
      <c r="AN42" s="17">
        <f>databig!AB36</f>
        <v>0</v>
      </c>
      <c r="AO42" s="17">
        <f>databig!AC36</f>
        <v>0</v>
      </c>
      <c r="AP42" s="17">
        <f>databig!AD36</f>
        <v>0</v>
      </c>
      <c r="AQ42" s="17">
        <v>0</v>
      </c>
      <c r="AR42" s="17">
        <v>0</v>
      </c>
      <c r="AS42" s="17">
        <v>0</v>
      </c>
      <c r="AT42" s="17">
        <v>83.996739685134997</v>
      </c>
      <c r="AU42" s="17">
        <v>194.13641316198064</v>
      </c>
      <c r="AV42" s="19">
        <v>1.7469684993506557E-2</v>
      </c>
      <c r="AW42" s="17">
        <f>databig!AT36</f>
        <v>27993</v>
      </c>
      <c r="AY42" s="19">
        <f>-databig!BA36/databig!E36</f>
        <v>-2.5832034095604476E-2</v>
      </c>
      <c r="AZ42" s="19">
        <f>-(1.1*databig!BB36-databig!AY36+0.45*databig!AX36)/databig!E36</f>
        <v>-1.8418550377786124E-2</v>
      </c>
      <c r="BA42" s="19"/>
      <c r="BB42" s="66">
        <f t="shared" si="127"/>
        <v>26.041701882537154</v>
      </c>
      <c r="BC42" s="67">
        <f>databig!Q36</f>
        <v>30</v>
      </c>
      <c r="BD42" s="67">
        <f>databig!R36</f>
        <v>149</v>
      </c>
      <c r="BE42" s="67">
        <f>databig!AF36</f>
        <v>9295</v>
      </c>
      <c r="BF42" s="67">
        <f>databig!AG36</f>
        <v>10</v>
      </c>
      <c r="BG42" s="17">
        <f>databig!AH36</f>
        <v>1</v>
      </c>
      <c r="BH42" s="17">
        <f>databig!AI36</f>
        <v>0</v>
      </c>
      <c r="BI42" s="17">
        <f>databig!AJ36</f>
        <v>0</v>
      </c>
      <c r="BJ42" s="17">
        <f>databig!AK36</f>
        <v>0</v>
      </c>
      <c r="BK42" s="17">
        <f>databig!AL36</f>
        <v>0</v>
      </c>
      <c r="BL42" s="17">
        <f>databig!AM36</f>
        <v>0</v>
      </c>
      <c r="BM42" s="17">
        <f>databig!AN36</f>
        <v>0</v>
      </c>
      <c r="BN42" s="17">
        <f>databig!AO36</f>
        <v>0</v>
      </c>
      <c r="BO42" s="17">
        <f>databig!AP36</f>
        <v>0</v>
      </c>
      <c r="BP42" s="17">
        <f>databig!AQ36</f>
        <v>0</v>
      </c>
      <c r="BQ42" s="17"/>
      <c r="BR42" s="17"/>
      <c r="BS42" s="24">
        <f>databig!AU36</f>
        <v>8.7999999523162842E-2</v>
      </c>
      <c r="BT42" s="24">
        <f>databig!AV36</f>
        <v>0</v>
      </c>
      <c r="BU42" s="44">
        <f t="shared" si="49"/>
        <v>0</v>
      </c>
      <c r="BV42" s="44">
        <f t="shared" si="50"/>
        <v>0</v>
      </c>
      <c r="BW42" s="44">
        <f>databig!R36*((databig!$AU36-$R$142)/(1-$Q$142)-MIN(0.2,databig!$AU36))+BB42*(databig!$AU36-$R$142)/(1-$Q$142)</f>
        <v>-38.667479658033429</v>
      </c>
      <c r="BX42" s="19">
        <f>(databig!$Q36)/databig!$AE36</f>
        <v>1.4331438398700615E-3</v>
      </c>
      <c r="BY42" s="19">
        <f>(databig!$R36)/databig!$AE36</f>
        <v>7.1179477380213059E-3</v>
      </c>
      <c r="BZ42" s="19">
        <f>(databig!$Q36+databig!$R36)/databig!$AE36</f>
        <v>8.551091577891367E-3</v>
      </c>
      <c r="CA42" s="67">
        <f>databig!R36*$Q$142/(1-$Q$142)+BB42/(1-$Q$142)</f>
        <v>50.090909619442257</v>
      </c>
      <c r="CB42" s="31">
        <f t="shared" si="51"/>
        <v>92.363380308603737</v>
      </c>
      <c r="CC42" s="31">
        <f t="shared" si="52"/>
        <v>93.026488319877799</v>
      </c>
      <c r="CD42" s="31">
        <f t="shared" si="53"/>
        <v>92.496891988726034</v>
      </c>
      <c r="CE42" s="67">
        <f t="shared" si="128"/>
        <v>93.160000000000096</v>
      </c>
      <c r="CF42" s="17">
        <f>$CE42*(1+$CA42/databig!$AE36)</f>
        <v>93.382924050071622</v>
      </c>
      <c r="CG42" s="17">
        <f>$CE42*(1+$CA42/databig!$AE36-$BX42)</f>
        <v>93.249412369949326</v>
      </c>
      <c r="CH42" s="44">
        <f t="shared" si="129"/>
        <v>0</v>
      </c>
      <c r="CI42" s="17">
        <f t="shared" si="130"/>
        <v>92.363380308603737</v>
      </c>
      <c r="CJ42" s="19"/>
      <c r="CK42" s="17">
        <f>databig!AW36</f>
        <v>30110</v>
      </c>
      <c r="CL42" s="19">
        <f t="shared" si="131"/>
        <v>5.0130529724593089E-3</v>
      </c>
      <c r="CM42" s="19">
        <f t="shared" si="132"/>
        <v>1.7931160608182035E-3</v>
      </c>
      <c r="CN42" s="19">
        <f t="shared" si="54"/>
        <v>0.35768943010760462</v>
      </c>
      <c r="CO42" s="19">
        <f t="shared" si="133"/>
        <v>3.5768943010760459E-2</v>
      </c>
      <c r="CP42" s="19">
        <f t="shared" si="134"/>
        <v>1.6745685316505281</v>
      </c>
      <c r="CQ42" s="19">
        <f t="shared" si="55"/>
        <v>1.5059263987378961</v>
      </c>
      <c r="CR42" s="19">
        <f t="shared" si="135"/>
        <v>1.3039153345437116</v>
      </c>
      <c r="CS42" s="19">
        <f t="shared" si="136"/>
        <v>1.3969729569461786</v>
      </c>
      <c r="CU42" s="19">
        <f>calculatorbig!E42</f>
        <v>0.23639050616351343</v>
      </c>
      <c r="CV42" s="19">
        <f>calculatorbig!Z42</f>
        <v>0.24150129081409955</v>
      </c>
      <c r="CW42" s="17">
        <f t="shared" si="56"/>
        <v>31927</v>
      </c>
      <c r="CX42" s="17">
        <f t="shared" si="57"/>
        <v>24379.760309717505</v>
      </c>
      <c r="CY42" s="17">
        <f t="shared" si="58"/>
        <v>24216.588288178245</v>
      </c>
      <c r="CZ42" s="24">
        <f t="shared" si="40"/>
        <v>0.75669411142119292</v>
      </c>
      <c r="DA42" s="24">
        <f t="shared" si="41"/>
        <v>0.74676678969553234</v>
      </c>
      <c r="DB42" s="19">
        <f t="shared" si="59"/>
        <v>0.23318868327250136</v>
      </c>
      <c r="DC42" s="19">
        <f t="shared" si="60"/>
        <v>0.24560893141161871</v>
      </c>
      <c r="DD42" s="17">
        <f t="shared" si="137"/>
        <v>31796.924696829021</v>
      </c>
      <c r="DE42" s="17">
        <f t="shared" si="61"/>
        <v>31796.924696829021</v>
      </c>
      <c r="DF42" s="17">
        <f t="shared" si="62"/>
        <v>0</v>
      </c>
      <c r="DG42" s="17">
        <f>MAX(growth!G36*growth!L36,0)</f>
        <v>15600.024177586172</v>
      </c>
      <c r="DH42" s="17">
        <f t="shared" si="63"/>
        <v>806.48858959603479</v>
      </c>
      <c r="DI42" s="17">
        <f t="shared" si="64"/>
        <v>32603.413286425057</v>
      </c>
      <c r="DJ42" s="17">
        <f t="shared" si="65"/>
        <v>7873.7663936172148</v>
      </c>
      <c r="DK42" s="20">
        <f t="shared" si="66"/>
        <v>2.1000000000000001E-2</v>
      </c>
      <c r="DL42" s="50">
        <f t="shared" si="67"/>
        <v>326.52670333472179</v>
      </c>
      <c r="DM42" s="20">
        <f t="shared" si="68"/>
        <v>1.4E-2</v>
      </c>
      <c r="DN42" s="20">
        <f t="shared" si="69"/>
        <v>-6.6929296870168352E-3</v>
      </c>
      <c r="DO42" s="20">
        <f>growth!L36</f>
        <v>0.48861540945238113</v>
      </c>
      <c r="DP42" s="20"/>
      <c r="DQ42" s="20"/>
      <c r="DR42" s="19">
        <f>datahist!B36</f>
        <v>0.19073730707168579</v>
      </c>
      <c r="DS42" s="19">
        <f>datahist!C36</f>
        <v>0.23584705591201782</v>
      </c>
      <c r="DT42" s="19">
        <f>datahist!D36</f>
        <v>0.26907065510749817</v>
      </c>
      <c r="DU42" s="19">
        <f>datahist!E36</f>
        <v>0.26959553360939026</v>
      </c>
      <c r="DV42" s="19">
        <f>datahist!F36</f>
        <v>0.28579840064048767</v>
      </c>
      <c r="DW42" s="19">
        <f>datahist!G36</f>
        <v>0.26482510566711426</v>
      </c>
      <c r="DX42" s="19">
        <f>datahist!H36</f>
        <v>0.23618747293949127</v>
      </c>
      <c r="DY42" s="19">
        <f>datahist!I36</f>
        <v>0.23645208775997162</v>
      </c>
      <c r="DZ42" s="19">
        <f t="shared" si="70"/>
        <v>0.24150129081409955</v>
      </c>
      <c r="EA42" s="19">
        <v>0.34728749665995595</v>
      </c>
      <c r="EB42" s="19">
        <v>0.35096631525325056</v>
      </c>
      <c r="EC42" s="19">
        <v>0.30285410764867837</v>
      </c>
      <c r="ED42" s="19">
        <v>0.26965707864395461</v>
      </c>
      <c r="EE42" s="19">
        <v>0.25968970436333416</v>
      </c>
      <c r="EF42" s="19">
        <v>0.34606144111603498</v>
      </c>
      <c r="EG42" s="19">
        <v>0.35117222042482876</v>
      </c>
      <c r="EH42" s="19">
        <v>0.23761656704922676</v>
      </c>
      <c r="EI42" s="19">
        <v>0.24129538564252132</v>
      </c>
      <c r="EJ42" s="19">
        <v>0.30285410764867837</v>
      </c>
      <c r="EK42" s="19">
        <v>0.26965707864395461</v>
      </c>
      <c r="EL42" s="19">
        <v>0.25968970531707969</v>
      </c>
      <c r="EM42" s="19">
        <v>0.23639050452038646</v>
      </c>
      <c r="EN42" s="19">
        <v>0.24150129081409955</v>
      </c>
      <c r="EO42" s="19">
        <f t="shared" si="71"/>
        <v>0.23899024818397896</v>
      </c>
      <c r="EP42" s="19">
        <f t="shared" si="72"/>
        <v>0.24757271247497237</v>
      </c>
      <c r="EQ42" s="19">
        <f t="shared" ref="EQ42:FD42" si="140">(EO39+EO40+EO41+EO42+EO43+EO44+EO45)/7</f>
        <v>0.23853136465380334</v>
      </c>
      <c r="ER42" s="19">
        <f t="shared" si="140"/>
        <v>0.25061606498980393</v>
      </c>
      <c r="ES42" s="19">
        <f t="shared" si="140"/>
        <v>0.23204453368317493</v>
      </c>
      <c r="ET42" s="19">
        <f t="shared" si="140"/>
        <v>0.24446271894843927</v>
      </c>
      <c r="EU42" s="19">
        <f t="shared" si="140"/>
        <v>0.23263815630890108</v>
      </c>
      <c r="EV42" s="19">
        <f t="shared" si="140"/>
        <v>0.2452589864721417</v>
      </c>
      <c r="EW42" s="19">
        <f t="shared" si="140"/>
        <v>0.23219039770893918</v>
      </c>
      <c r="EX42" s="19">
        <f t="shared" si="140"/>
        <v>0.24479224657921281</v>
      </c>
      <c r="EY42" s="19">
        <f t="shared" si="140"/>
        <v>0.23236587494778985</v>
      </c>
      <c r="EZ42" s="19">
        <f t="shared" si="140"/>
        <v>0.24492115063409825</v>
      </c>
      <c r="FA42" s="19">
        <f t="shared" si="140"/>
        <v>0.2326953411561507</v>
      </c>
      <c r="FB42" s="19">
        <f t="shared" si="140"/>
        <v>0.24518490558145165</v>
      </c>
      <c r="FC42" s="19">
        <f t="shared" si="140"/>
        <v>0.23318868327250136</v>
      </c>
      <c r="FD42" s="19">
        <f t="shared" si="140"/>
        <v>0.24560893141161871</v>
      </c>
      <c r="FG42" s="61">
        <f t="shared" si="90"/>
        <v>-0.97999999999999909</v>
      </c>
      <c r="FH42" s="24">
        <f>databig!$A36/100</f>
        <v>0.34</v>
      </c>
      <c r="FI42" s="19">
        <f t="shared" si="74"/>
        <v>1.5135917551666558E-2</v>
      </c>
      <c r="FJ42" s="19">
        <f t="shared" si="75"/>
        <v>3.7061306958570406E-2</v>
      </c>
      <c r="FK42" s="19">
        <f t="shared" si="76"/>
        <v>6.7402128554113136E-2</v>
      </c>
      <c r="FL42" s="19">
        <f t="shared" si="77"/>
        <v>0.10751427225965217</v>
      </c>
      <c r="FM42" s="19">
        <f t="shared" si="78"/>
        <v>0.15954890359865664</v>
      </c>
      <c r="FN42" s="19">
        <f t="shared" si="79"/>
        <v>0.22523599767770291</v>
      </c>
      <c r="FO42" s="19">
        <f t="shared" si="80"/>
        <v>0.30755939498038276</v>
      </c>
      <c r="FP42" s="19">
        <f t="shared" si="81"/>
        <v>0.41230005279662901</v>
      </c>
      <c r="FQ42" s="19">
        <f t="shared" si="82"/>
        <v>0.55701720632297191</v>
      </c>
      <c r="FR42" s="19">
        <f t="shared" si="83"/>
        <v>0.79346877733981869</v>
      </c>
      <c r="FS42" s="19">
        <f t="shared" si="84"/>
        <v>0.89840562972319038</v>
      </c>
      <c r="FT42" s="19">
        <f t="shared" si="85"/>
        <v>0.94667000240607191</v>
      </c>
      <c r="FU42" s="19">
        <f t="shared" si="86"/>
        <v>0.98693915484448769</v>
      </c>
      <c r="FW42" s="19">
        <f t="shared" si="87"/>
        <v>0.21055847042478198</v>
      </c>
      <c r="FX42" s="19">
        <f t="shared" si="88"/>
        <v>0.19704480116913073</v>
      </c>
    </row>
    <row r="43" spans="1:180">
      <c r="A43" s="17"/>
      <c r="B43" s="17">
        <f>databig!B37</f>
        <v>2165614</v>
      </c>
      <c r="C43" s="17">
        <f>databig!O37</f>
        <v>32789</v>
      </c>
      <c r="D43" s="17">
        <f>databig!F37</f>
        <v>7781</v>
      </c>
      <c r="E43" s="18">
        <f>databig!G37+L43</f>
        <v>0.23657230675645569</v>
      </c>
      <c r="F43" s="19">
        <f>databig!H37</f>
        <v>7.6743908226490021E-2</v>
      </c>
      <c r="G43" s="19">
        <f>databig!K37</f>
        <v>2.9009249061346054E-2</v>
      </c>
      <c r="H43" s="19">
        <f>databig!L37</f>
        <v>4.2374515905976295E-3</v>
      </c>
      <c r="I43" s="19">
        <f>databig!I37</f>
        <v>1.9428635016083717E-2</v>
      </c>
      <c r="J43" s="19">
        <f>databig!M37</f>
        <v>0</v>
      </c>
      <c r="K43" s="19">
        <f>databig!J37</f>
        <v>0.10715306550264359</v>
      </c>
      <c r="L43" s="63">
        <f>databig!N37*IF(interface!$C$16="yes",1,0)</f>
        <v>0</v>
      </c>
      <c r="M43" s="19">
        <v>0</v>
      </c>
      <c r="N43" s="19">
        <v>0</v>
      </c>
      <c r="O43" s="19">
        <v>0</v>
      </c>
      <c r="P43" s="19">
        <f t="shared" si="44"/>
        <v>8.6113029282324366E-2</v>
      </c>
      <c r="Q43" s="20">
        <f t="shared" si="120"/>
        <v>0</v>
      </c>
      <c r="R43" s="20">
        <f t="shared" si="121"/>
        <v>0</v>
      </c>
      <c r="S43" s="20">
        <f t="shared" si="122"/>
        <v>0</v>
      </c>
      <c r="T43" s="20">
        <f t="shared" si="123"/>
        <v>0</v>
      </c>
      <c r="U43" s="20">
        <f t="shared" si="124"/>
        <v>0</v>
      </c>
      <c r="V43" s="20">
        <f t="shared" si="125"/>
        <v>6.5116801965605774E-3</v>
      </c>
      <c r="W43" s="20">
        <f t="shared" si="45"/>
        <v>3.1972425874294726E-2</v>
      </c>
      <c r="X43" s="20">
        <f t="shared" si="126"/>
        <v>7.6743908226490021E-2</v>
      </c>
      <c r="Y43" s="20">
        <f>K43+$C$148*0.55*databig!N37</f>
        <v>0.10715306550264359</v>
      </c>
      <c r="Z43" s="21">
        <f t="shared" si="46"/>
        <v>0.24180971481607264</v>
      </c>
      <c r="AA43" s="19">
        <f t="shared" si="47"/>
        <v>0.98870056497175152</v>
      </c>
      <c r="AB43" s="19">
        <f>databig!Q37/databig!$AE37</f>
        <v>4.1555773450996873E-3</v>
      </c>
      <c r="AC43" s="19">
        <f>databig!R37/databig!$AE37</f>
        <v>7.1438576831489003E-3</v>
      </c>
      <c r="AD43" s="19">
        <f t="shared" si="48"/>
        <v>2.3343194363963526</v>
      </c>
      <c r="AE43" s="17">
        <f>databig!S37</f>
        <v>76540</v>
      </c>
      <c r="AF43" s="17">
        <f>databig!T37</f>
        <v>82911</v>
      </c>
      <c r="AG43" s="17">
        <f>databig!U37</f>
        <v>139</v>
      </c>
      <c r="AH43" s="17">
        <f>databig!V37</f>
        <v>0</v>
      </c>
      <c r="AI43" s="17">
        <f>databig!W37</f>
        <v>0</v>
      </c>
      <c r="AJ43" s="17">
        <f>databig!X37</f>
        <v>0</v>
      </c>
      <c r="AK43" s="17">
        <f>databig!Y37</f>
        <v>0</v>
      </c>
      <c r="AL43" s="17">
        <f>databig!Z37</f>
        <v>0</v>
      </c>
      <c r="AM43" s="17">
        <f>databig!AA37</f>
        <v>0</v>
      </c>
      <c r="AN43" s="17">
        <f>databig!AB37</f>
        <v>0</v>
      </c>
      <c r="AO43" s="17">
        <f>databig!AC37</f>
        <v>0</v>
      </c>
      <c r="AP43" s="17">
        <f>databig!AD37</f>
        <v>0</v>
      </c>
      <c r="AQ43" s="17">
        <v>0</v>
      </c>
      <c r="AR43" s="17">
        <v>0</v>
      </c>
      <c r="AS43" s="17">
        <v>0</v>
      </c>
      <c r="AT43" s="17">
        <v>83.996739685134997</v>
      </c>
      <c r="AU43" s="17">
        <v>194.13641316198064</v>
      </c>
      <c r="AV43" s="19">
        <v>1.7469684993506557E-2</v>
      </c>
      <c r="AW43" s="17">
        <f>databig!AT37</f>
        <v>29024</v>
      </c>
      <c r="AY43" s="19">
        <f>-databig!BA37/databig!E37</f>
        <v>-2.3232754506074083E-2</v>
      </c>
      <c r="AZ43" s="19">
        <f>-(1.1*databig!BB37-databig!AY37+0.45*databig!AX37)/databig!E37</f>
        <v>-1.5952515091895911E-2</v>
      </c>
      <c r="BA43" s="19"/>
      <c r="BB43" s="66">
        <f t="shared" si="127"/>
        <v>35.207217070245761</v>
      </c>
      <c r="BC43" s="67">
        <f>databig!Q37</f>
        <v>89</v>
      </c>
      <c r="BD43" s="67">
        <f>databig!R37</f>
        <v>153</v>
      </c>
      <c r="BE43" s="67">
        <f>databig!AF37</f>
        <v>9778</v>
      </c>
      <c r="BF43" s="67">
        <f>databig!AG37</f>
        <v>29</v>
      </c>
      <c r="BG43" s="17">
        <f>databig!AH37</f>
        <v>17</v>
      </c>
      <c r="BH43" s="17">
        <f>databig!AI37</f>
        <v>14</v>
      </c>
      <c r="BI43" s="17">
        <f>databig!AJ37</f>
        <v>12</v>
      </c>
      <c r="BJ43" s="17">
        <f>databig!AK37</f>
        <v>8</v>
      </c>
      <c r="BK43" s="17">
        <f>databig!AL37</f>
        <v>0</v>
      </c>
      <c r="BL43" s="17">
        <f>databig!AM37</f>
        <v>0</v>
      </c>
      <c r="BM43" s="17">
        <f>databig!AN37</f>
        <v>0</v>
      </c>
      <c r="BN43" s="17">
        <f>databig!AO37</f>
        <v>0</v>
      </c>
      <c r="BO43" s="17">
        <f>databig!AP37</f>
        <v>0</v>
      </c>
      <c r="BP43" s="17">
        <f>databig!AQ37</f>
        <v>0</v>
      </c>
      <c r="BQ43" s="17"/>
      <c r="BR43" s="17"/>
      <c r="BS43" s="24">
        <f>databig!AU37</f>
        <v>8.7999999523162842E-2</v>
      </c>
      <c r="BT43" s="24">
        <f>databig!AV37</f>
        <v>0</v>
      </c>
      <c r="BU43" s="44">
        <f t="shared" si="49"/>
        <v>0</v>
      </c>
      <c r="BV43" s="44">
        <f t="shared" si="50"/>
        <v>0</v>
      </c>
      <c r="BW43" s="44">
        <f>databig!R37*((databig!$AU37-$R$142)/(1-$Q$142)-MIN(0.2,databig!$AU37))+BB43*(databig!$AU37-$R$142)/(1-$Q$142)</f>
        <v>-40.941599087575554</v>
      </c>
      <c r="BX43" s="19">
        <f>(databig!$Q37)/databig!$AE37</f>
        <v>4.1555773450996873E-3</v>
      </c>
      <c r="BY43" s="19">
        <f>(databig!$R37)/databig!$AE37</f>
        <v>7.1438576831489003E-3</v>
      </c>
      <c r="BZ43" s="19">
        <f>(databig!$Q37+databig!$R37)/databig!$AE37</f>
        <v>1.1299435028248588E-2</v>
      </c>
      <c r="CA43" s="67">
        <f>databig!R37*$Q$142/(1-$Q$142)+BB43/(1-$Q$142)</f>
        <v>61.065252111201261</v>
      </c>
      <c r="CB43" s="31">
        <f t="shared" si="51"/>
        <v>97.159604519774092</v>
      </c>
      <c r="CC43" s="31">
        <f t="shared" si="52"/>
        <v>97.861631414297136</v>
      </c>
      <c r="CD43" s="31">
        <f t="shared" si="53"/>
        <v>97.567973105477037</v>
      </c>
      <c r="CE43" s="67">
        <f t="shared" si="128"/>
        <v>98.270000000000081</v>
      </c>
      <c r="CF43" s="17">
        <f>$CE43*(1+$CA43/databig!$AE37)</f>
        <v>98.550192479103956</v>
      </c>
      <c r="CG43" s="17">
        <f>$CE43*(1+$CA43/databig!$AE37-$BX43)</f>
        <v>98.141823893401025</v>
      </c>
      <c r="CH43" s="44">
        <f t="shared" si="129"/>
        <v>0</v>
      </c>
      <c r="CI43" s="17">
        <f t="shared" si="130"/>
        <v>97.159604519774092</v>
      </c>
      <c r="CJ43" s="19"/>
      <c r="CK43" s="17">
        <f>databig!AW37</f>
        <v>30349</v>
      </c>
      <c r="CL43" s="19">
        <f t="shared" si="131"/>
        <v>5.0476117480125465E-3</v>
      </c>
      <c r="CM43" s="19">
        <f t="shared" si="132"/>
        <v>1.9119620470235846E-3</v>
      </c>
      <c r="CN43" s="19">
        <f t="shared" si="54"/>
        <v>0.37878548162433512</v>
      </c>
      <c r="CO43" s="19">
        <f t="shared" si="133"/>
        <v>3.7878548162433509E-2</v>
      </c>
      <c r="CP43" s="19">
        <f t="shared" si="134"/>
        <v>1.6413232831913755</v>
      </c>
      <c r="CQ43" s="19">
        <f t="shared" si="55"/>
        <v>1.4809924623935316</v>
      </c>
      <c r="CR43" s="19">
        <f t="shared" si="135"/>
        <v>1.2797141247334682</v>
      </c>
      <c r="CS43" s="19">
        <f t="shared" si="136"/>
        <v>1.3680449018062277</v>
      </c>
      <c r="CU43" s="19">
        <f>calculatorbig!E43</f>
        <v>0.23657230675645569</v>
      </c>
      <c r="CV43" s="19">
        <f>calculatorbig!Z43</f>
        <v>0.24180971481607264</v>
      </c>
      <c r="CW43" s="17">
        <f t="shared" si="56"/>
        <v>32789</v>
      </c>
      <c r="CX43" s="17">
        <f t="shared" si="57"/>
        <v>25032.030633762573</v>
      </c>
      <c r="CY43" s="17">
        <f t="shared" si="58"/>
        <v>24860.301260895794</v>
      </c>
      <c r="CZ43" s="24">
        <f t="shared" si="40"/>
        <v>0.7866840167081014</v>
      </c>
      <c r="DA43" s="24">
        <f t="shared" si="41"/>
        <v>0.77013654158643952</v>
      </c>
      <c r="DB43" s="19">
        <f t="shared" si="59"/>
        <v>0.23756570543546299</v>
      </c>
      <c r="DC43" s="19">
        <f t="shared" si="60"/>
        <v>0.25023320760145906</v>
      </c>
      <c r="DD43" s="17">
        <f t="shared" si="137"/>
        <v>32651.949518427311</v>
      </c>
      <c r="DE43" s="17">
        <f t="shared" si="61"/>
        <v>32651.949518427311</v>
      </c>
      <c r="DF43" s="17">
        <f t="shared" si="62"/>
        <v>0</v>
      </c>
      <c r="DG43" s="17">
        <f>MAX(growth!G37*growth!L37,0)</f>
        <v>15640.744269159573</v>
      </c>
      <c r="DH43" s="17">
        <f t="shared" si="63"/>
        <v>808.59373307834028</v>
      </c>
      <c r="DI43" s="17">
        <f t="shared" si="64"/>
        <v>33460.543251505653</v>
      </c>
      <c r="DJ43" s="17">
        <f t="shared" si="65"/>
        <v>8091.0844212374459</v>
      </c>
      <c r="DK43" s="20">
        <f t="shared" si="66"/>
        <v>0.02</v>
      </c>
      <c r="DL43" s="50">
        <f t="shared" si="67"/>
        <v>334.11505500002022</v>
      </c>
      <c r="DM43" s="20">
        <f t="shared" si="68"/>
        <v>1.2999999999999999E-2</v>
      </c>
      <c r="DN43" s="20">
        <f t="shared" si="69"/>
        <v>-6.8603852152192514E-3</v>
      </c>
      <c r="DO43" s="20">
        <f>growth!L37</f>
        <v>0.4769973854577485</v>
      </c>
      <c r="DP43" s="20"/>
      <c r="DQ43" s="20"/>
      <c r="DR43" s="19">
        <f>datahist!B37</f>
        <v>0.19044160842895508</v>
      </c>
      <c r="DS43" s="19">
        <f>datahist!C37</f>
        <v>0.23634319007396698</v>
      </c>
      <c r="DT43" s="19">
        <f>datahist!D37</f>
        <v>0.27043795585632324</v>
      </c>
      <c r="DU43" s="19">
        <f>datahist!E37</f>
        <v>0.2706902027130127</v>
      </c>
      <c r="DV43" s="19">
        <f>datahist!F37</f>
        <v>0.28436484932899475</v>
      </c>
      <c r="DW43" s="19">
        <f>datahist!G37</f>
        <v>0.26350739598274231</v>
      </c>
      <c r="DX43" s="19">
        <f>datahist!H37</f>
        <v>0.23723478615283966</v>
      </c>
      <c r="DY43" s="19">
        <f>datahist!I37</f>
        <v>0.23640741407871246</v>
      </c>
      <c r="DZ43" s="19">
        <f t="shared" si="70"/>
        <v>0.24180971481607264</v>
      </c>
      <c r="EA43" s="19">
        <v>0.3509437502507069</v>
      </c>
      <c r="EB43" s="19">
        <v>0.35479793544499327</v>
      </c>
      <c r="EC43" s="19">
        <v>0.30518391415817603</v>
      </c>
      <c r="ED43" s="19">
        <v>0.27043826221006284</v>
      </c>
      <c r="EE43" s="19">
        <v>0.26119044451094769</v>
      </c>
      <c r="EF43" s="19">
        <v>0.34967736806720495</v>
      </c>
      <c r="EG43" s="19">
        <v>0.35491476603553596</v>
      </c>
      <c r="EH43" s="19">
        <v>0.23783869903124358</v>
      </c>
      <c r="EI43" s="19">
        <v>0.24169288422552995</v>
      </c>
      <c r="EJ43" s="19">
        <v>0.30518391415817603</v>
      </c>
      <c r="EK43" s="19">
        <v>0.27043826221006284</v>
      </c>
      <c r="EL43" s="19">
        <v>0.26119044447744044</v>
      </c>
      <c r="EM43" s="19">
        <v>0.23657230939716101</v>
      </c>
      <c r="EN43" s="19">
        <v>0.24180971481607264</v>
      </c>
      <c r="EO43" s="19">
        <f t="shared" si="71"/>
        <v>0.22831093593535279</v>
      </c>
      <c r="EP43" s="19">
        <f t="shared" si="72"/>
        <v>0.24154833435901413</v>
      </c>
      <c r="EQ43" s="19">
        <f t="shared" ref="EQ43:FD43" si="141">(EO40+EO41+EO42+EO43+EO44+EO45+EO46)/7</f>
        <v>0.24032760451425839</v>
      </c>
      <c r="ER43" s="19">
        <f t="shared" si="141"/>
        <v>0.25325440999766391</v>
      </c>
      <c r="ES43" s="19">
        <f t="shared" si="141"/>
        <v>0.23967002347082708</v>
      </c>
      <c r="ET43" s="19">
        <f t="shared" si="141"/>
        <v>0.25233317452596499</v>
      </c>
      <c r="EU43" s="19">
        <f t="shared" si="141"/>
        <v>0.23876358397249151</v>
      </c>
      <c r="EV43" s="19">
        <f t="shared" si="141"/>
        <v>0.25162900935310034</v>
      </c>
      <c r="EW43" s="19">
        <f t="shared" si="141"/>
        <v>0.23803768984365489</v>
      </c>
      <c r="EX43" s="19">
        <f t="shared" si="141"/>
        <v>0.25087268625189674</v>
      </c>
      <c r="EY43" s="19">
        <f t="shared" si="141"/>
        <v>0.23761537911926478</v>
      </c>
      <c r="EZ43" s="19">
        <f t="shared" si="141"/>
        <v>0.2504113288790355</v>
      </c>
      <c r="FA43" s="19">
        <f t="shared" si="141"/>
        <v>0.23748182632873616</v>
      </c>
      <c r="FB43" s="19">
        <f t="shared" si="141"/>
        <v>0.25021573311314832</v>
      </c>
      <c r="FC43" s="19">
        <f t="shared" si="141"/>
        <v>0.23756570543546299</v>
      </c>
      <c r="FD43" s="19">
        <f t="shared" si="141"/>
        <v>0.25023320760145906</v>
      </c>
      <c r="FG43" s="61">
        <f t="shared" si="90"/>
        <v>-0.94999999999999907</v>
      </c>
      <c r="FH43" s="24">
        <f>databig!$A37/100</f>
        <v>0.35</v>
      </c>
      <c r="FI43" s="19">
        <f t="shared" si="74"/>
        <v>1.5135917551666558E-2</v>
      </c>
      <c r="FJ43" s="19">
        <f t="shared" si="75"/>
        <v>3.7061306958570406E-2</v>
      </c>
      <c r="FK43" s="19">
        <f t="shared" si="76"/>
        <v>6.7402128554113136E-2</v>
      </c>
      <c r="FL43" s="19">
        <f t="shared" si="77"/>
        <v>0.10751427225965217</v>
      </c>
      <c r="FM43" s="19">
        <f t="shared" si="78"/>
        <v>0.15954890359865664</v>
      </c>
      <c r="FN43" s="19">
        <f t="shared" si="79"/>
        <v>0.22523599767770291</v>
      </c>
      <c r="FO43" s="19">
        <f t="shared" si="80"/>
        <v>0.30755939498038276</v>
      </c>
      <c r="FP43" s="19">
        <f t="shared" si="81"/>
        <v>0.41230005279662901</v>
      </c>
      <c r="FQ43" s="19">
        <f t="shared" si="82"/>
        <v>0.55701720632297191</v>
      </c>
      <c r="FR43" s="19">
        <f t="shared" si="83"/>
        <v>0.79346877733981869</v>
      </c>
      <c r="FS43" s="19">
        <f t="shared" si="84"/>
        <v>0.89840562972319038</v>
      </c>
      <c r="FT43" s="19">
        <f t="shared" si="85"/>
        <v>0.94667000240607191</v>
      </c>
      <c r="FU43" s="19">
        <f t="shared" si="86"/>
        <v>0.98693915484448769</v>
      </c>
      <c r="FW43" s="19">
        <f t="shared" si="87"/>
        <v>0.21333955489108691</v>
      </c>
      <c r="FX43" s="19">
        <f t="shared" si="88"/>
        <v>0.20250761462755995</v>
      </c>
    </row>
    <row r="44" spans="1:180">
      <c r="A44" s="17"/>
      <c r="B44" s="17">
        <f>databig!B38</f>
        <v>2168310</v>
      </c>
      <c r="C44" s="17">
        <f>databig!O38</f>
        <v>33667</v>
      </c>
      <c r="D44" s="17">
        <f>databig!F38</f>
        <v>7982</v>
      </c>
      <c r="E44" s="18">
        <f>databig!G38+L44</f>
        <v>0.2359658062663057</v>
      </c>
      <c r="F44" s="19">
        <f>databig!H38</f>
        <v>7.5155660510063171E-2</v>
      </c>
      <c r="G44" s="19">
        <f>databig!K38</f>
        <v>3.0762340873479843E-2</v>
      </c>
      <c r="H44" s="19">
        <f>databig!L38</f>
        <v>4.3761990964412689E-3</v>
      </c>
      <c r="I44" s="19">
        <f>databig!I38</f>
        <v>1.9830591976642609E-2</v>
      </c>
      <c r="J44" s="19">
        <f>databig!M38</f>
        <v>0</v>
      </c>
      <c r="K44" s="19">
        <f>databig!J38</f>
        <v>0.1058410182595253</v>
      </c>
      <c r="L44" s="63">
        <f>databig!N38*IF(interface!$C$16="yes",1,0)</f>
        <v>0</v>
      </c>
      <c r="M44" s="19">
        <v>0</v>
      </c>
      <c r="N44" s="19">
        <v>0</v>
      </c>
      <c r="O44" s="19">
        <v>0</v>
      </c>
      <c r="P44" s="19">
        <f t="shared" si="44"/>
        <v>9.0168017051769467E-2</v>
      </c>
      <c r="Q44" s="20">
        <f t="shared" si="120"/>
        <v>0</v>
      </c>
      <c r="R44" s="20">
        <f t="shared" si="121"/>
        <v>0</v>
      </c>
      <c r="S44" s="20">
        <f t="shared" si="122"/>
        <v>0</v>
      </c>
      <c r="T44" s="20">
        <f t="shared" si="123"/>
        <v>0</v>
      </c>
      <c r="U44" s="20">
        <f t="shared" si="124"/>
        <v>0</v>
      </c>
      <c r="V44" s="20">
        <f t="shared" si="125"/>
        <v>6.7248931069166292E-3</v>
      </c>
      <c r="W44" s="20">
        <f t="shared" si="45"/>
        <v>3.3946005142940834E-2</v>
      </c>
      <c r="X44" s="20">
        <f t="shared" si="126"/>
        <v>7.5155660510063171E-2</v>
      </c>
      <c r="Y44" s="20">
        <f>K44+$C$148*0.55*databig!N38</f>
        <v>0.1058410182595253</v>
      </c>
      <c r="Z44" s="21">
        <f t="shared" si="46"/>
        <v>0.24149816899608856</v>
      </c>
      <c r="AA44" s="19">
        <f t="shared" si="47"/>
        <v>0.99043083496528395</v>
      </c>
      <c r="AB44" s="19">
        <f>databig!Q38/databig!$AE38</f>
        <v>1.7358020295531423E-3</v>
      </c>
      <c r="AC44" s="19">
        <f>databig!R38/databig!$AE38</f>
        <v>7.8333630051628991E-3</v>
      </c>
      <c r="AD44" s="19">
        <f t="shared" si="48"/>
        <v>2.4920248314373126</v>
      </c>
      <c r="AE44" s="17">
        <f>databig!S38</f>
        <v>83899</v>
      </c>
      <c r="AF44" s="17">
        <f>databig!T38</f>
        <v>88995</v>
      </c>
      <c r="AG44" s="17">
        <f>databig!U38</f>
        <v>128</v>
      </c>
      <c r="AH44" s="17">
        <f>databig!V38</f>
        <v>0</v>
      </c>
      <c r="AI44" s="17">
        <f>databig!W38</f>
        <v>0</v>
      </c>
      <c r="AJ44" s="17">
        <f>databig!X38</f>
        <v>0</v>
      </c>
      <c r="AK44" s="17">
        <f>databig!Y38</f>
        <v>0</v>
      </c>
      <c r="AL44" s="17">
        <f>databig!Z38</f>
        <v>0</v>
      </c>
      <c r="AM44" s="17">
        <f>databig!AA38</f>
        <v>0</v>
      </c>
      <c r="AN44" s="17">
        <f>databig!AB38</f>
        <v>0</v>
      </c>
      <c r="AO44" s="17">
        <f>databig!AC38</f>
        <v>0</v>
      </c>
      <c r="AP44" s="17">
        <f>databig!AD38</f>
        <v>0</v>
      </c>
      <c r="AQ44" s="17">
        <v>0</v>
      </c>
      <c r="AR44" s="17">
        <v>0</v>
      </c>
      <c r="AS44" s="17">
        <v>0</v>
      </c>
      <c r="AT44" s="17">
        <v>83.996739685134997</v>
      </c>
      <c r="AU44" s="17">
        <v>194.13641316198064</v>
      </c>
      <c r="AV44" s="19">
        <v>1.7469684993506557E-2</v>
      </c>
      <c r="AW44" s="17">
        <f>databig!AT38</f>
        <v>29288</v>
      </c>
      <c r="AY44" s="19">
        <f>-databig!BA38/databig!E38</f>
        <v>-2.1599437115550339E-2</v>
      </c>
      <c r="AZ44" s="19">
        <f>-(1.1*databig!BB38-databig!AY38+0.45*databig!AX38)/databig!E38</f>
        <v>-1.5358867711010863E-2</v>
      </c>
      <c r="BA44" s="19"/>
      <c r="BB44" s="66">
        <f t="shared" si="127"/>
        <v>31.279139132656358</v>
      </c>
      <c r="BC44" s="67">
        <f>databig!Q38</f>
        <v>39</v>
      </c>
      <c r="BD44" s="67">
        <f>databig!R38</f>
        <v>176</v>
      </c>
      <c r="BE44" s="67">
        <f>databig!AF38</f>
        <v>10465</v>
      </c>
      <c r="BF44" s="67">
        <f>databig!AG38</f>
        <v>171</v>
      </c>
      <c r="BG44" s="17">
        <f>databig!AH38</f>
        <v>61</v>
      </c>
      <c r="BH44" s="17">
        <f>databig!AI38</f>
        <v>32</v>
      </c>
      <c r="BI44" s="17">
        <f>databig!AJ38</f>
        <v>30</v>
      </c>
      <c r="BJ44" s="17">
        <f>databig!AK38</f>
        <v>25</v>
      </c>
      <c r="BK44" s="17">
        <f>databig!AL38</f>
        <v>15</v>
      </c>
      <c r="BL44" s="17">
        <f>databig!AM38</f>
        <v>3</v>
      </c>
      <c r="BM44" s="17">
        <f>databig!AN38</f>
        <v>0</v>
      </c>
      <c r="BN44" s="17">
        <f>databig!AO38</f>
        <v>0</v>
      </c>
      <c r="BO44" s="17">
        <f>databig!AP38</f>
        <v>0</v>
      </c>
      <c r="BP44" s="17">
        <f>databig!AQ38</f>
        <v>0</v>
      </c>
      <c r="BQ44" s="17"/>
      <c r="BR44" s="17"/>
      <c r="BS44" s="24">
        <f>databig!AU38</f>
        <v>9.0000003576278687E-2</v>
      </c>
      <c r="BT44" s="24">
        <f>databig!AV38</f>
        <v>0</v>
      </c>
      <c r="BU44" s="44">
        <f t="shared" si="49"/>
        <v>0</v>
      </c>
      <c r="BV44" s="44">
        <f t="shared" si="50"/>
        <v>0</v>
      </c>
      <c r="BW44" s="44">
        <f>databig!R38*((databig!$AU38-$R$142)/(1-$Q$142)-MIN(0.2,databig!$AU38))+BB44*(databig!$AU38-$R$142)/(1-$Q$142)</f>
        <v>-45.630518147895295</v>
      </c>
      <c r="BX44" s="19">
        <f>(databig!$Q38)/databig!$AE38</f>
        <v>1.7358020295531423E-3</v>
      </c>
      <c r="BY44" s="19">
        <f>(databig!$R38)/databig!$AE38</f>
        <v>7.8333630051628991E-3</v>
      </c>
      <c r="BZ44" s="19">
        <f>(databig!$Q38+databig!$R38)/databig!$AE38</f>
        <v>9.5691650347160401E-3</v>
      </c>
      <c r="CA44" s="67">
        <f>databig!R38*$Q$142/(1-$Q$142)+BB44/(1-$Q$142)</f>
        <v>59.757490422186535</v>
      </c>
      <c r="CB44" s="31">
        <f t="shared" si="51"/>
        <v>107.18442495994312</v>
      </c>
      <c r="CC44" s="31">
        <f t="shared" si="52"/>
        <v>108.03215150436185</v>
      </c>
      <c r="CD44" s="31">
        <f t="shared" si="53"/>
        <v>107.37227345558135</v>
      </c>
      <c r="CE44" s="67">
        <f t="shared" si="128"/>
        <v>108.22000000000008</v>
      </c>
      <c r="CF44" s="17">
        <f>$CE44*(1+$CA44/databig!$AE38)</f>
        <v>108.50782960715199</v>
      </c>
      <c r="CG44" s="17">
        <f>$CE44*(1+$CA44/databig!$AE38-$BX44)</f>
        <v>108.31998111151375</v>
      </c>
      <c r="CH44" s="44">
        <f t="shared" si="129"/>
        <v>0</v>
      </c>
      <c r="CI44" s="17">
        <f t="shared" si="130"/>
        <v>107.18442495994312</v>
      </c>
      <c r="CJ44" s="19"/>
      <c r="CK44" s="17">
        <f>databig!AW38</f>
        <v>31105</v>
      </c>
      <c r="CL44" s="19">
        <f t="shared" si="131"/>
        <v>5.1797891895221443E-3</v>
      </c>
      <c r="CM44" s="19">
        <f t="shared" si="132"/>
        <v>2.098398253500821E-3</v>
      </c>
      <c r="CN44" s="19">
        <f t="shared" si="54"/>
        <v>0.40511267480644447</v>
      </c>
      <c r="CO44" s="19">
        <f t="shared" si="133"/>
        <v>4.0511267480644444E-2</v>
      </c>
      <c r="CP44" s="19">
        <f t="shared" si="134"/>
        <v>1.6073554020045908</v>
      </c>
      <c r="CQ44" s="19">
        <f t="shared" si="55"/>
        <v>1.4555165515034432</v>
      </c>
      <c r="CR44" s="19">
        <f t="shared" si="135"/>
        <v>1.2773871301296114</v>
      </c>
      <c r="CS44" s="19">
        <f t="shared" si="136"/>
        <v>1.3618206204717753</v>
      </c>
      <c r="CU44" s="19">
        <f>calculatorbig!E44</f>
        <v>0.2359658062663057</v>
      </c>
      <c r="CV44" s="19">
        <f>calculatorbig!Z44</f>
        <v>0.24149816899608856</v>
      </c>
      <c r="CW44" s="17">
        <f t="shared" si="56"/>
        <v>33667</v>
      </c>
      <c r="CX44" s="17">
        <f t="shared" si="57"/>
        <v>25722.739200432286</v>
      </c>
      <c r="CY44" s="17">
        <f t="shared" si="58"/>
        <v>25536.481144408688</v>
      </c>
      <c r="CZ44" s="24">
        <f t="shared" si="40"/>
        <v>0.77865892598191533</v>
      </c>
      <c r="DA44" s="24">
        <f t="shared" si="41"/>
        <v>0.77509139375653779</v>
      </c>
      <c r="DB44" s="19">
        <f t="shared" si="59"/>
        <v>0.24205028398736625</v>
      </c>
      <c r="DC44" s="19">
        <f t="shared" si="60"/>
        <v>0.25493106860897968</v>
      </c>
      <c r="DD44" s="17">
        <f t="shared" si="137"/>
        <v>33523.042980892475</v>
      </c>
      <c r="DE44" s="17">
        <f t="shared" si="61"/>
        <v>33523.042980892475</v>
      </c>
      <c r="DF44" s="17">
        <f t="shared" si="62"/>
        <v>0</v>
      </c>
      <c r="DG44" s="17">
        <f>MAX(growth!G38*growth!L38,0)</f>
        <v>15705.920534842475</v>
      </c>
      <c r="DH44" s="17">
        <f t="shared" si="63"/>
        <v>811.96320956038733</v>
      </c>
      <c r="DI44" s="17">
        <f t="shared" si="64"/>
        <v>34335.006190452863</v>
      </c>
      <c r="DJ44" s="17">
        <f t="shared" si="65"/>
        <v>8291.8411274637328</v>
      </c>
      <c r="DK44" s="20">
        <f t="shared" si="66"/>
        <v>0.02</v>
      </c>
      <c r="DL44" s="50">
        <f t="shared" si="67"/>
        <v>347.5803278960193</v>
      </c>
      <c r="DM44" s="20">
        <f t="shared" si="68"/>
        <v>1.2E-2</v>
      </c>
      <c r="DN44" s="20">
        <f t="shared" si="69"/>
        <v>-7.2409883944424278E-3</v>
      </c>
      <c r="DO44" s="20">
        <f>growth!L38</f>
        <v>0.46650787224411072</v>
      </c>
      <c r="DP44" s="20"/>
      <c r="DQ44" s="20"/>
      <c r="DR44" s="19">
        <f>datahist!B38</f>
        <v>0.18889105319976807</v>
      </c>
      <c r="DS44" s="19">
        <f>datahist!C38</f>
        <v>0.23520414531230927</v>
      </c>
      <c r="DT44" s="19">
        <f>datahist!D38</f>
        <v>0.26979875564575195</v>
      </c>
      <c r="DU44" s="19">
        <f>datahist!E38</f>
        <v>0.2723689079284668</v>
      </c>
      <c r="DV44" s="19">
        <f>datahist!F38</f>
        <v>0.28335374593734741</v>
      </c>
      <c r="DW44" s="19">
        <f>datahist!G38</f>
        <v>0.2655901312828064</v>
      </c>
      <c r="DX44" s="19">
        <f>datahist!H38</f>
        <v>0.23845687508583069</v>
      </c>
      <c r="DY44" s="19">
        <f>datahist!I38</f>
        <v>0.23597921431064606</v>
      </c>
      <c r="DZ44" s="19">
        <f t="shared" si="70"/>
        <v>0.24149816899608856</v>
      </c>
      <c r="EA44" s="19">
        <v>0.35332451885149485</v>
      </c>
      <c r="EB44" s="19">
        <v>0.35737996558046792</v>
      </c>
      <c r="EC44" s="19">
        <v>0.30650506510466502</v>
      </c>
      <c r="ED44" s="19">
        <v>0.27027908346079865</v>
      </c>
      <c r="EE44" s="19">
        <v>0.26032978582215294</v>
      </c>
      <c r="EF44" s="19">
        <v>0.35200176388025284</v>
      </c>
      <c r="EG44" s="19">
        <v>0.35753411470960861</v>
      </c>
      <c r="EH44" s="19">
        <v>0.23728857313797477</v>
      </c>
      <c r="EI44" s="19">
        <v>0.24134401986694787</v>
      </c>
      <c r="EJ44" s="19">
        <v>0.30650506510466502</v>
      </c>
      <c r="EK44" s="19">
        <v>0.27027908346079865</v>
      </c>
      <c r="EL44" s="19">
        <v>0.26032978579337979</v>
      </c>
      <c r="EM44" s="19">
        <v>0.23596581071615219</v>
      </c>
      <c r="EN44" s="19">
        <v>0.24149816899608856</v>
      </c>
      <c r="EO44" s="19">
        <f t="shared" si="71"/>
        <v>0.21732852865499164</v>
      </c>
      <c r="EP44" s="19">
        <f t="shared" si="72"/>
        <v>0.22738603232851129</v>
      </c>
      <c r="EQ44" s="19">
        <f t="shared" ref="EQ44:FD44" si="142">(EO41+EO42+EO43+EO44+EO45+EO46+EO47)/7</f>
        <v>0.24505109971214253</v>
      </c>
      <c r="ER44" s="19">
        <f t="shared" si="142"/>
        <v>0.25789637510775326</v>
      </c>
      <c r="ES44" s="19">
        <f t="shared" si="142"/>
        <v>0.24667509419885431</v>
      </c>
      <c r="ET44" s="19">
        <f t="shared" si="142"/>
        <v>0.25973265928090322</v>
      </c>
      <c r="EU44" s="19">
        <f t="shared" si="142"/>
        <v>0.24455459427083426</v>
      </c>
      <c r="EV44" s="19">
        <f t="shared" si="142"/>
        <v>0.25762708798557737</v>
      </c>
      <c r="EW44" s="19">
        <f t="shared" si="142"/>
        <v>0.24362715548342892</v>
      </c>
      <c r="EX44" s="19">
        <f t="shared" si="142"/>
        <v>0.25668205457188281</v>
      </c>
      <c r="EY44" s="19">
        <f t="shared" si="142"/>
        <v>0.24277032874451135</v>
      </c>
      <c r="EZ44" s="19">
        <f t="shared" si="142"/>
        <v>0.25577587429185228</v>
      </c>
      <c r="FA44" s="19">
        <f t="shared" si="142"/>
        <v>0.24228639821773834</v>
      </c>
      <c r="FB44" s="19">
        <f t="shared" si="142"/>
        <v>0.25523191433234294</v>
      </c>
      <c r="FC44" s="19">
        <f t="shared" si="142"/>
        <v>0.24205028398736625</v>
      </c>
      <c r="FD44" s="19">
        <f t="shared" si="142"/>
        <v>0.25493106860897968</v>
      </c>
      <c r="FG44" s="61">
        <f t="shared" si="90"/>
        <v>-0.91999999999999904</v>
      </c>
      <c r="FH44" s="24">
        <f>databig!$A38/100</f>
        <v>0.36</v>
      </c>
      <c r="FI44" s="19">
        <f t="shared" si="74"/>
        <v>1.5135917551666558E-2</v>
      </c>
      <c r="FJ44" s="19">
        <f t="shared" si="75"/>
        <v>3.7061306958570406E-2</v>
      </c>
      <c r="FK44" s="19">
        <f t="shared" si="76"/>
        <v>6.7402128554113136E-2</v>
      </c>
      <c r="FL44" s="19">
        <f t="shared" si="77"/>
        <v>0.10751427225965217</v>
      </c>
      <c r="FM44" s="19">
        <f t="shared" si="78"/>
        <v>0.15954890359865664</v>
      </c>
      <c r="FN44" s="19">
        <f t="shared" si="79"/>
        <v>0.22523599767770291</v>
      </c>
      <c r="FO44" s="19">
        <f t="shared" si="80"/>
        <v>0.30755939498038276</v>
      </c>
      <c r="FP44" s="19">
        <f t="shared" si="81"/>
        <v>0.41230005279662901</v>
      </c>
      <c r="FQ44" s="19">
        <f t="shared" si="82"/>
        <v>0.55701720632297191</v>
      </c>
      <c r="FR44" s="19">
        <f t="shared" si="83"/>
        <v>0.79346877733981869</v>
      </c>
      <c r="FS44" s="19">
        <f t="shared" si="84"/>
        <v>0.89840562972319038</v>
      </c>
      <c r="FT44" s="19">
        <f t="shared" si="85"/>
        <v>0.94667000240607191</v>
      </c>
      <c r="FU44" s="19">
        <f t="shared" si="86"/>
        <v>0.98693915484448769</v>
      </c>
      <c r="FW44" s="19">
        <f t="shared" si="87"/>
        <v>0.21436637360060184</v>
      </c>
      <c r="FX44" s="19">
        <f t="shared" si="88"/>
        <v>0.20438571504038666</v>
      </c>
    </row>
    <row r="45" spans="1:180">
      <c r="A45" s="17"/>
      <c r="B45" s="17">
        <f>databig!B39</f>
        <v>2166866</v>
      </c>
      <c r="C45" s="17">
        <f>databig!O39</f>
        <v>34592</v>
      </c>
      <c r="D45" s="17">
        <f>databig!F39</f>
        <v>8065</v>
      </c>
      <c r="E45" s="18">
        <f>databig!G39+L45</f>
        <v>0.23557473673203178</v>
      </c>
      <c r="F45" s="19">
        <f>databig!H39</f>
        <v>7.3393195867538452E-2</v>
      </c>
      <c r="G45" s="19">
        <f>databig!K39</f>
        <v>3.2063737511634827E-2</v>
      </c>
      <c r="H45" s="19">
        <f>databig!L39</f>
        <v>4.5756879262626171E-3</v>
      </c>
      <c r="I45" s="19">
        <f>databig!I39</f>
        <v>2.0089957863092422E-2</v>
      </c>
      <c r="J45" s="19">
        <f>databig!M39</f>
        <v>0</v>
      </c>
      <c r="K45" s="19">
        <f>databig!J39</f>
        <v>0.10545215755701065</v>
      </c>
      <c r="L45" s="63">
        <f>databig!N39*IF(interface!$C$16="yes",1,0)</f>
        <v>0</v>
      </c>
      <c r="M45" s="19">
        <v>0</v>
      </c>
      <c r="N45" s="19">
        <v>0</v>
      </c>
      <c r="O45" s="19">
        <v>0</v>
      </c>
      <c r="P45" s="19">
        <f t="shared" si="44"/>
        <v>9.4331640870944533E-2</v>
      </c>
      <c r="Q45" s="20">
        <f t="shared" si="120"/>
        <v>0</v>
      </c>
      <c r="R45" s="20">
        <f t="shared" si="121"/>
        <v>0</v>
      </c>
      <c r="S45" s="20">
        <f t="shared" si="122"/>
        <v>0</v>
      </c>
      <c r="T45" s="20">
        <f t="shared" si="123"/>
        <v>0</v>
      </c>
      <c r="U45" s="20">
        <f t="shared" si="124"/>
        <v>0</v>
      </c>
      <c r="V45" s="20">
        <f t="shared" si="125"/>
        <v>7.0314470426512694E-3</v>
      </c>
      <c r="W45" s="20">
        <f t="shared" si="45"/>
        <v>3.5087801000376506E-2</v>
      </c>
      <c r="X45" s="20">
        <f t="shared" si="126"/>
        <v>7.3393195867538452E-2</v>
      </c>
      <c r="Y45" s="20">
        <f>K45+$C$148*0.55*databig!N39</f>
        <v>0.10545215755701065</v>
      </c>
      <c r="Z45" s="21">
        <f t="shared" si="46"/>
        <v>0.2410545593306693</v>
      </c>
      <c r="AA45" s="19">
        <f t="shared" si="47"/>
        <v>0.9940929792126979</v>
      </c>
      <c r="AB45" s="19">
        <f>databig!Q39/databig!$AE39</f>
        <v>2.2996798484916808E-3</v>
      </c>
      <c r="AC45" s="19">
        <f>databig!R39/databig!$AE39</f>
        <v>3.6073409388104791E-3</v>
      </c>
      <c r="AD45" s="19">
        <f t="shared" si="48"/>
        <v>2.5022259481961147</v>
      </c>
      <c r="AE45" s="17">
        <f>databig!S39</f>
        <v>86557</v>
      </c>
      <c r="AF45" s="17">
        <f>databig!T39</f>
        <v>90791</v>
      </c>
      <c r="AG45" s="17">
        <f>databig!U39</f>
        <v>17</v>
      </c>
      <c r="AH45" s="17">
        <f>databig!V39</f>
        <v>0</v>
      </c>
      <c r="AI45" s="17">
        <f>databig!W39</f>
        <v>0</v>
      </c>
      <c r="AJ45" s="17">
        <f>databig!X39</f>
        <v>0</v>
      </c>
      <c r="AK45" s="17">
        <f>databig!Y39</f>
        <v>0</v>
      </c>
      <c r="AL45" s="17">
        <f>databig!Z39</f>
        <v>0</v>
      </c>
      <c r="AM45" s="17">
        <f>databig!AA39</f>
        <v>0</v>
      </c>
      <c r="AN45" s="17">
        <f>databig!AB39</f>
        <v>0</v>
      </c>
      <c r="AO45" s="17">
        <f>databig!AC39</f>
        <v>0</v>
      </c>
      <c r="AP45" s="17">
        <f>databig!AD39</f>
        <v>0</v>
      </c>
      <c r="AQ45" s="17">
        <v>0</v>
      </c>
      <c r="AR45" s="17">
        <v>0</v>
      </c>
      <c r="AS45" s="17">
        <v>0</v>
      </c>
      <c r="AT45" s="17">
        <v>83.996739685134997</v>
      </c>
      <c r="AU45" s="17">
        <v>194.13641316198064</v>
      </c>
      <c r="AV45" s="19">
        <v>1.7469684993506557E-2</v>
      </c>
      <c r="AW45" s="17">
        <f>databig!AT39</f>
        <v>30008</v>
      </c>
      <c r="AY45" s="19">
        <f>-databig!BA39/databig!E39</f>
        <v>-1.9812357020900822E-2</v>
      </c>
      <c r="AZ45" s="19">
        <f>-(1.1*databig!BB39-databig!AY39+0.45*databig!AX39)/databig!E39</f>
        <v>-1.446010218655773E-2</v>
      </c>
      <c r="BA45" s="19"/>
      <c r="BB45" s="66">
        <f t="shared" si="127"/>
        <v>19.058452215711547</v>
      </c>
      <c r="BC45" s="67">
        <f>databig!Q39</f>
        <v>51</v>
      </c>
      <c r="BD45" s="67">
        <f>databig!R39</f>
        <v>80</v>
      </c>
      <c r="BE45" s="67">
        <f>databig!AF39</f>
        <v>10423</v>
      </c>
      <c r="BF45" s="67">
        <f>databig!AG39</f>
        <v>51</v>
      </c>
      <c r="BG45" s="17">
        <f>databig!AH39</f>
        <v>32</v>
      </c>
      <c r="BH45" s="17">
        <f>databig!AI39</f>
        <v>30</v>
      </c>
      <c r="BI45" s="17">
        <f>databig!AJ39</f>
        <v>30</v>
      </c>
      <c r="BJ45" s="17">
        <f>databig!AK39</f>
        <v>28</v>
      </c>
      <c r="BK45" s="17">
        <f>databig!AL39</f>
        <v>24</v>
      </c>
      <c r="BL45" s="17">
        <f>databig!AM39</f>
        <v>9</v>
      </c>
      <c r="BM45" s="17">
        <f>databig!AN39</f>
        <v>0</v>
      </c>
      <c r="BN45" s="17">
        <f>databig!AO39</f>
        <v>0</v>
      </c>
      <c r="BO45" s="17">
        <f>databig!AP39</f>
        <v>0</v>
      </c>
      <c r="BP45" s="17">
        <f>databig!AQ39</f>
        <v>0</v>
      </c>
      <c r="BQ45" s="17"/>
      <c r="BR45" s="17"/>
      <c r="BS45" s="24">
        <f>databig!AU39</f>
        <v>9.2000000178813934E-2</v>
      </c>
      <c r="BT45" s="24">
        <f>databig!AV39</f>
        <v>0</v>
      </c>
      <c r="BU45" s="44">
        <f t="shared" si="49"/>
        <v>0</v>
      </c>
      <c r="BV45" s="44">
        <f t="shared" si="50"/>
        <v>0</v>
      </c>
      <c r="BW45" s="44">
        <f>databig!R39*((databig!$AU39-$R$142)/(1-$Q$142)-MIN(0.2,databig!$AU39))+BB45*(databig!$AU39-$R$142)/(1-$Q$142)</f>
        <v>-21.371516577824991</v>
      </c>
      <c r="BX45" s="19">
        <f>(databig!$Q39)/databig!$AE39</f>
        <v>2.2996798484916808E-3</v>
      </c>
      <c r="BY45" s="19">
        <f>(databig!$R39)/databig!$AE39</f>
        <v>3.6073409388104791E-3</v>
      </c>
      <c r="BZ45" s="19">
        <f>(databig!$Q39+databig!$R39)/databig!$AE39</f>
        <v>5.9070207873021599E-3</v>
      </c>
      <c r="CA45" s="67">
        <f>databig!R39*$Q$142/(1-$Q$142)+BB45/(1-$Q$142)</f>
        <v>32.668222172304965</v>
      </c>
      <c r="CB45" s="31">
        <f t="shared" si="51"/>
        <v>104.60840420255228</v>
      </c>
      <c r="CC45" s="31">
        <f t="shared" si="52"/>
        <v>104.98800468954332</v>
      </c>
      <c r="CD45" s="31">
        <f t="shared" si="53"/>
        <v>104.85039951300907</v>
      </c>
      <c r="CE45" s="67">
        <f t="shared" si="128"/>
        <v>105.23000000000009</v>
      </c>
      <c r="CF45" s="17">
        <f>$CE45*(1+$CA45/databig!$AE39)</f>
        <v>105.38501091307182</v>
      </c>
      <c r="CG45" s="17">
        <f>$CE45*(1+$CA45/databig!$AE39-$BX45)</f>
        <v>105.14301560261504</v>
      </c>
      <c r="CH45" s="44">
        <f t="shared" si="129"/>
        <v>0</v>
      </c>
      <c r="CI45" s="17">
        <f t="shared" si="130"/>
        <v>104.60840420255228</v>
      </c>
      <c r="CJ45" s="19"/>
      <c r="CK45" s="17">
        <f>databig!AW39</f>
        <v>31402</v>
      </c>
      <c r="CL45" s="19">
        <f t="shared" si="131"/>
        <v>5.2257649410822572E-3</v>
      </c>
      <c r="CM45" s="19">
        <f t="shared" si="132"/>
        <v>2.1634357889419899E-3</v>
      </c>
      <c r="CN45" s="19">
        <f t="shared" si="54"/>
        <v>0.41399408762804818</v>
      </c>
      <c r="CO45" s="19">
        <f t="shared" si="133"/>
        <v>4.1399408762804811E-2</v>
      </c>
      <c r="CP45" s="19">
        <f t="shared" si="134"/>
        <v>1.5696615404274596</v>
      </c>
      <c r="CQ45" s="19">
        <f t="shared" si="55"/>
        <v>1.4272461553205948</v>
      </c>
      <c r="CR45" s="19">
        <f t="shared" si="135"/>
        <v>1.2551001646728071</v>
      </c>
      <c r="CS45" s="19">
        <f t="shared" si="136"/>
        <v>1.3368219554636156</v>
      </c>
      <c r="CU45" s="19">
        <f>calculatorbig!E45</f>
        <v>0.23557473673203178</v>
      </c>
      <c r="CV45" s="19">
        <f>calculatorbig!Z45</f>
        <v>0.2410545593306693</v>
      </c>
      <c r="CW45" s="17">
        <f t="shared" si="56"/>
        <v>34592</v>
      </c>
      <c r="CX45" s="17">
        <f t="shared" si="57"/>
        <v>26442.998706965558</v>
      </c>
      <c r="CY45" s="17">
        <f t="shared" si="58"/>
        <v>26253.440683633486</v>
      </c>
      <c r="CZ45" s="24">
        <f t="shared" si="40"/>
        <v>0.75510892218788483</v>
      </c>
      <c r="DA45" s="24">
        <f t="shared" si="41"/>
        <v>0.73104120543949547</v>
      </c>
      <c r="DB45" s="19">
        <f t="shared" si="59"/>
        <v>0.24649997919954778</v>
      </c>
      <c r="DC45" s="19">
        <f t="shared" si="60"/>
        <v>0.25956120466728888</v>
      </c>
      <c r="DD45" s="17">
        <f t="shared" si="137"/>
        <v>34441.110527491888</v>
      </c>
      <c r="DE45" s="17">
        <f t="shared" si="61"/>
        <v>34441.110527491888</v>
      </c>
      <c r="DF45" s="17">
        <f t="shared" si="62"/>
        <v>0</v>
      </c>
      <c r="DG45" s="17">
        <f>MAX(growth!G39*growth!L39,0)</f>
        <v>15742.324887580138</v>
      </c>
      <c r="DH45" s="17">
        <f t="shared" si="63"/>
        <v>813.84523838036421</v>
      </c>
      <c r="DI45" s="17">
        <f t="shared" si="64"/>
        <v>35254.955765872255</v>
      </c>
      <c r="DJ45" s="17">
        <f t="shared" si="65"/>
        <v>8498.3678263645761</v>
      </c>
      <c r="DK45" s="20">
        <f t="shared" si="66"/>
        <v>1.9E-2</v>
      </c>
      <c r="DL45" s="50">
        <f t="shared" si="67"/>
        <v>349.36653333013328</v>
      </c>
      <c r="DM45" s="20">
        <f t="shared" si="68"/>
        <v>1.2E-2</v>
      </c>
      <c r="DN45" s="20">
        <f t="shared" si="69"/>
        <v>-7.1685524562740402E-3</v>
      </c>
      <c r="DO45" s="20">
        <f>growth!L39</f>
        <v>0.45508571020987909</v>
      </c>
      <c r="DP45" s="20"/>
      <c r="DQ45" s="20"/>
      <c r="DR45" s="19">
        <f>datahist!B39</f>
        <v>0.18758285045623779</v>
      </c>
      <c r="DS45" s="19">
        <f>datahist!C39</f>
        <v>0.2336786687374115</v>
      </c>
      <c r="DT45" s="19">
        <f>datahist!D39</f>
        <v>0.2686958909034729</v>
      </c>
      <c r="DU45" s="19">
        <f>datahist!E39</f>
        <v>0.27448382973670959</v>
      </c>
      <c r="DV45" s="19">
        <f>datahist!F39</f>
        <v>0.283183753490448</v>
      </c>
      <c r="DW45" s="19">
        <f>datahist!G39</f>
        <v>0.26954606175422668</v>
      </c>
      <c r="DX45" s="19">
        <f>datahist!H39</f>
        <v>0.23753800988197327</v>
      </c>
      <c r="DY45" s="19">
        <f>datahist!I39</f>
        <v>0.23573547601699829</v>
      </c>
      <c r="DZ45" s="19">
        <f t="shared" si="70"/>
        <v>0.2410545593306693</v>
      </c>
      <c r="EA45" s="19">
        <v>0.35507594004802706</v>
      </c>
      <c r="EB45" s="19">
        <v>0.35924275551655338</v>
      </c>
      <c r="EC45" s="19">
        <v>0.30748851628242785</v>
      </c>
      <c r="ED45" s="19">
        <v>0.26963277475228836</v>
      </c>
      <c r="EE45" s="19">
        <v>0.26190869536002054</v>
      </c>
      <c r="EF45" s="19">
        <v>0.35369348526000977</v>
      </c>
      <c r="EG45" s="19">
        <v>0.35917330739947884</v>
      </c>
      <c r="EH45" s="19">
        <v>0.23695719197921755</v>
      </c>
      <c r="EI45" s="19">
        <v>0.24112400744774387</v>
      </c>
      <c r="EJ45" s="19">
        <v>0.30748851628242785</v>
      </c>
      <c r="EK45" s="19">
        <v>0.26963277475228836</v>
      </c>
      <c r="EL45" s="19">
        <v>0.26190869436319442</v>
      </c>
      <c r="EM45" s="19">
        <v>0.23557473672553897</v>
      </c>
      <c r="EN45" s="19">
        <v>0.2410545593306693</v>
      </c>
      <c r="EO45" s="19">
        <f t="shared" si="71"/>
        <v>0.23311607591509986</v>
      </c>
      <c r="EP45" s="19">
        <f t="shared" si="72"/>
        <v>0.24693370040198337</v>
      </c>
      <c r="EQ45" s="19">
        <f t="shared" ref="EQ45:FD45" si="143">(EO42+EO43+EO44+EO45+EO46+EO47+EO48)/7</f>
        <v>0.25442192049344914</v>
      </c>
      <c r="ER45" s="19">
        <f t="shared" si="143"/>
        <v>0.26740720341942154</v>
      </c>
      <c r="ES45" s="19">
        <f t="shared" si="143"/>
        <v>0.25173991452976402</v>
      </c>
      <c r="ET45" s="19">
        <f t="shared" si="143"/>
        <v>0.26518855005497677</v>
      </c>
      <c r="EU45" s="19">
        <f t="shared" si="143"/>
        <v>0.25005428413506642</v>
      </c>
      <c r="EV45" s="19">
        <f t="shared" si="143"/>
        <v>0.26333708010804513</v>
      </c>
      <c r="EW45" s="19">
        <f t="shared" si="143"/>
        <v>0.24870104409427901</v>
      </c>
      <c r="EX45" s="19">
        <f t="shared" si="143"/>
        <v>0.26195213110748655</v>
      </c>
      <c r="EY45" s="19">
        <f t="shared" si="143"/>
        <v>0.24765797999952419</v>
      </c>
      <c r="EZ45" s="19">
        <f t="shared" si="143"/>
        <v>0.26084421743024649</v>
      </c>
      <c r="FA45" s="19">
        <f t="shared" si="143"/>
        <v>0.24694195684266515</v>
      </c>
      <c r="FB45" s="19">
        <f t="shared" si="143"/>
        <v>0.26006692556781569</v>
      </c>
      <c r="FC45" s="19">
        <f t="shared" si="143"/>
        <v>0.24649997919954778</v>
      </c>
      <c r="FD45" s="19">
        <f t="shared" si="143"/>
        <v>0.25956120466728888</v>
      </c>
      <c r="FG45" s="61">
        <f t="shared" si="90"/>
        <v>-0.88999999999999901</v>
      </c>
      <c r="FH45" s="24">
        <f>databig!$A39/100</f>
        <v>0.37</v>
      </c>
      <c r="FI45" s="19">
        <f t="shared" si="74"/>
        <v>1.5135917551666558E-2</v>
      </c>
      <c r="FJ45" s="19">
        <f t="shared" si="75"/>
        <v>3.7061306958570406E-2</v>
      </c>
      <c r="FK45" s="19">
        <f t="shared" si="76"/>
        <v>6.7402128554113136E-2</v>
      </c>
      <c r="FL45" s="19">
        <f t="shared" si="77"/>
        <v>0.10751427225965217</v>
      </c>
      <c r="FM45" s="19">
        <f t="shared" si="78"/>
        <v>0.15954890359865664</v>
      </c>
      <c r="FN45" s="19">
        <f t="shared" si="79"/>
        <v>0.22523599767770291</v>
      </c>
      <c r="FO45" s="19">
        <f t="shared" si="80"/>
        <v>0.30755939498038276</v>
      </c>
      <c r="FP45" s="19">
        <f t="shared" si="81"/>
        <v>0.41230005279662901</v>
      </c>
      <c r="FQ45" s="19">
        <f t="shared" si="82"/>
        <v>0.55701720632297191</v>
      </c>
      <c r="FR45" s="19">
        <f t="shared" si="83"/>
        <v>0.79346877733981869</v>
      </c>
      <c r="FS45" s="19">
        <f t="shared" si="84"/>
        <v>0.89840562972319038</v>
      </c>
      <c r="FT45" s="19">
        <f t="shared" si="85"/>
        <v>0.94667000240607191</v>
      </c>
      <c r="FU45" s="19">
        <f t="shared" si="86"/>
        <v>0.98693915484448769</v>
      </c>
      <c r="FW45" s="19">
        <f t="shared" si="87"/>
        <v>0.21576237970463816</v>
      </c>
      <c r="FX45" s="19">
        <f t="shared" si="88"/>
        <v>0.20685154824028534</v>
      </c>
    </row>
    <row r="46" spans="1:180">
      <c r="A46" s="17"/>
      <c r="B46" s="17">
        <f>databig!B40</f>
        <v>2165547</v>
      </c>
      <c r="C46" s="17">
        <f>databig!O40</f>
        <v>35547</v>
      </c>
      <c r="D46" s="17">
        <f>databig!F40</f>
        <v>8472</v>
      </c>
      <c r="E46" s="18">
        <f>databig!G40+L46</f>
        <v>0.23582502805707969</v>
      </c>
      <c r="F46" s="19">
        <f>databig!H40</f>
        <v>7.1720167994499207E-2</v>
      </c>
      <c r="G46" s="19">
        <f>databig!K40</f>
        <v>3.366633877158165E-2</v>
      </c>
      <c r="H46" s="19">
        <f>databig!L40</f>
        <v>4.800866823643446E-3</v>
      </c>
      <c r="I46" s="19">
        <f>databig!I40</f>
        <v>2.019934356212616E-2</v>
      </c>
      <c r="J46" s="19">
        <f>databig!M40</f>
        <v>0</v>
      </c>
      <c r="K46" s="19">
        <f>databig!J40</f>
        <v>0.10543830692768097</v>
      </c>
      <c r="L46" s="63">
        <f>databig!N40*IF(interface!$C$16="yes",1,0)</f>
        <v>0</v>
      </c>
      <c r="M46" s="19">
        <v>0</v>
      </c>
      <c r="N46" s="19">
        <v>0</v>
      </c>
      <c r="O46" s="19">
        <v>0</v>
      </c>
      <c r="P46" s="19">
        <f t="shared" si="44"/>
        <v>9.8607607675494202E-2</v>
      </c>
      <c r="Q46" s="20">
        <f t="shared" si="120"/>
        <v>0</v>
      </c>
      <c r="R46" s="20">
        <f t="shared" si="121"/>
        <v>0</v>
      </c>
      <c r="S46" s="20">
        <f t="shared" si="122"/>
        <v>0</v>
      </c>
      <c r="T46" s="20">
        <f t="shared" si="123"/>
        <v>0</v>
      </c>
      <c r="U46" s="20">
        <f t="shared" si="124"/>
        <v>0</v>
      </c>
      <c r="V46" s="20">
        <f t="shared" si="125"/>
        <v>7.3774788344979558E-3</v>
      </c>
      <c r="W46" s="20">
        <f t="shared" si="45"/>
        <v>3.7068932719505454E-2</v>
      </c>
      <c r="X46" s="20">
        <f t="shared" si="126"/>
        <v>7.1720167994499207E-2</v>
      </c>
      <c r="Y46" s="20">
        <f>K46+$C$148*0.55*databig!N40</f>
        <v>0.10543830692768097</v>
      </c>
      <c r="Z46" s="21">
        <f t="shared" si="46"/>
        <v>0.24180423003830975</v>
      </c>
      <c r="AA46" s="19">
        <f t="shared" si="47"/>
        <v>0.98833148444882701</v>
      </c>
      <c r="AB46" s="19">
        <f>databig!Q40/databig!$AE40</f>
        <v>3.9032006245120999E-3</v>
      </c>
      <c r="AC46" s="19">
        <f>databig!R40/databig!$AE40</f>
        <v>7.7653149266609144E-3</v>
      </c>
      <c r="AD46" s="19">
        <f t="shared" si="48"/>
        <v>2.4844853292823585</v>
      </c>
      <c r="AE46" s="17">
        <f>databig!S40</f>
        <v>88316</v>
      </c>
      <c r="AF46" s="17">
        <f>databig!T40</f>
        <v>92002</v>
      </c>
      <c r="AG46" s="17">
        <f>databig!U40</f>
        <v>167</v>
      </c>
      <c r="AH46" s="17">
        <f>databig!V40</f>
        <v>0</v>
      </c>
      <c r="AI46" s="17">
        <f>databig!W40</f>
        <v>0</v>
      </c>
      <c r="AJ46" s="17">
        <f>databig!X40</f>
        <v>0</v>
      </c>
      <c r="AK46" s="17">
        <f>databig!Y40</f>
        <v>0</v>
      </c>
      <c r="AL46" s="17">
        <f>databig!Z40</f>
        <v>0</v>
      </c>
      <c r="AM46" s="17">
        <f>databig!AA40</f>
        <v>0</v>
      </c>
      <c r="AN46" s="17">
        <f>databig!AB40</f>
        <v>0</v>
      </c>
      <c r="AO46" s="17">
        <f>databig!AC40</f>
        <v>0</v>
      </c>
      <c r="AP46" s="17">
        <f>databig!AD40</f>
        <v>0</v>
      </c>
      <c r="AQ46" s="17">
        <v>0</v>
      </c>
      <c r="AR46" s="17">
        <v>0</v>
      </c>
      <c r="AS46" s="17">
        <v>0</v>
      </c>
      <c r="AT46" s="17">
        <v>83.996739685134997</v>
      </c>
      <c r="AU46" s="17">
        <v>194.13641316198064</v>
      </c>
      <c r="AV46" s="19">
        <v>1.7469684993506557E-2</v>
      </c>
      <c r="AW46" s="17">
        <f>databig!AT40</f>
        <v>31872</v>
      </c>
      <c r="AY46" s="19">
        <f>-databig!BA40/databig!E40</f>
        <v>-1.7117585596616108E-2</v>
      </c>
      <c r="AZ46" s="19">
        <f>-(1.1*databig!BB40-databig!AY40+0.45*databig!AX40)/databig!E40</f>
        <v>-1.3339049151739201E-2</v>
      </c>
      <c r="BA46" s="19"/>
      <c r="BB46" s="66">
        <f t="shared" si="127"/>
        <v>41.317560528718168</v>
      </c>
      <c r="BC46" s="67">
        <f>databig!Q40</f>
        <v>95</v>
      </c>
      <c r="BD46" s="67">
        <f>databig!R40</f>
        <v>189</v>
      </c>
      <c r="BE46" s="67">
        <f>databig!AF40</f>
        <v>12057</v>
      </c>
      <c r="BF46" s="67">
        <f>databig!AG40</f>
        <v>92</v>
      </c>
      <c r="BG46" s="17">
        <f>databig!AH40</f>
        <v>19</v>
      </c>
      <c r="BH46" s="17">
        <f>databig!AI40</f>
        <v>16</v>
      </c>
      <c r="BI46" s="17">
        <f>databig!AJ40</f>
        <v>15</v>
      </c>
      <c r="BJ46" s="17">
        <f>databig!AK40</f>
        <v>13</v>
      </c>
      <c r="BK46" s="17">
        <f>databig!AL40</f>
        <v>9</v>
      </c>
      <c r="BL46" s="17">
        <f>databig!AM40</f>
        <v>0</v>
      </c>
      <c r="BM46" s="17">
        <f>databig!AN40</f>
        <v>0</v>
      </c>
      <c r="BN46" s="17">
        <f>databig!AO40</f>
        <v>0</v>
      </c>
      <c r="BO46" s="17">
        <f>databig!AP40</f>
        <v>0</v>
      </c>
      <c r="BP46" s="17">
        <f>databig!AQ40</f>
        <v>0</v>
      </c>
      <c r="BQ46" s="17"/>
      <c r="BR46" s="17"/>
      <c r="BS46" s="24">
        <f>databig!AU40</f>
        <v>9.7000002861022949E-2</v>
      </c>
      <c r="BT46" s="24">
        <f>databig!AV40</f>
        <v>0</v>
      </c>
      <c r="BU46" s="44">
        <f t="shared" si="49"/>
        <v>0</v>
      </c>
      <c r="BV46" s="44">
        <f t="shared" si="50"/>
        <v>0</v>
      </c>
      <c r="BW46" s="44">
        <f>databig!R40*((databig!$AU40-$R$142)/(1-$Q$142)-MIN(0.2,databig!$AU40))+BB46*(databig!$AU40-$R$142)/(1-$Q$142)</f>
        <v>-49.600911808635132</v>
      </c>
      <c r="BX46" s="19">
        <f>(databig!$Q40)/databig!$AE40</f>
        <v>3.9032006245120999E-3</v>
      </c>
      <c r="BY46" s="19">
        <f>(databig!$R40)/databig!$AE40</f>
        <v>7.7653149266609144E-3</v>
      </c>
      <c r="BZ46" s="19">
        <f>(databig!$Q40+databig!$R40)/databig!$AE40</f>
        <v>1.1668515551173014E-2</v>
      </c>
      <c r="CA46" s="67">
        <f>databig!R40*$Q$142/(1-$Q$142)+BB46/(1-$Q$142)</f>
        <v>72.961190583968147</v>
      </c>
      <c r="CB46" s="31">
        <f t="shared" si="51"/>
        <v>120.95200706684756</v>
      </c>
      <c r="CC46" s="31">
        <f t="shared" si="52"/>
        <v>121.90232630757232</v>
      </c>
      <c r="CD46" s="31">
        <f t="shared" si="53"/>
        <v>121.42968075927534</v>
      </c>
      <c r="CE46" s="67">
        <f t="shared" si="128"/>
        <v>122.38000000000011</v>
      </c>
      <c r="CF46" s="17">
        <f>$CE46*(1+$CA46/databig!$AE40)</f>
        <v>122.74685938221245</v>
      </c>
      <c r="CG46" s="17">
        <f>$CE46*(1+$CA46/databig!$AE40-$BX46)</f>
        <v>122.26918568978466</v>
      </c>
      <c r="CH46" s="44">
        <f t="shared" si="129"/>
        <v>0</v>
      </c>
      <c r="CI46" s="17">
        <f t="shared" si="130"/>
        <v>120.95200706684756</v>
      </c>
      <c r="CJ46" s="19"/>
      <c r="CK46" s="17">
        <f>databig!AW40</f>
        <v>32039</v>
      </c>
      <c r="CL46" s="19">
        <f t="shared" si="131"/>
        <v>5.3285257988844705E-3</v>
      </c>
      <c r="CM46" s="19">
        <f t="shared" si="132"/>
        <v>2.2060571731612726E-3</v>
      </c>
      <c r="CN46" s="19">
        <f t="shared" si="54"/>
        <v>0.41400891286350006</v>
      </c>
      <c r="CO46" s="19">
        <f t="shared" si="133"/>
        <v>4.1400891286350001E-2</v>
      </c>
      <c r="CP46" s="19">
        <f t="shared" si="134"/>
        <v>1.5338804645752446</v>
      </c>
      <c r="CQ46" s="19">
        <f t="shared" si="55"/>
        <v>1.4004103484314334</v>
      </c>
      <c r="CR46" s="19">
        <f t="shared" si="135"/>
        <v>1.2461569610912027</v>
      </c>
      <c r="CS46" s="19">
        <f t="shared" si="136"/>
        <v>1.3272943913548192</v>
      </c>
      <c r="CU46" s="19">
        <f>calculatorbig!E46</f>
        <v>0.23582502805707969</v>
      </c>
      <c r="CV46" s="19">
        <f>calculatorbig!Z46</f>
        <v>0.24180423003830975</v>
      </c>
      <c r="CW46" s="17">
        <f t="shared" si="56"/>
        <v>35547</v>
      </c>
      <c r="CX46" s="17">
        <f t="shared" si="57"/>
        <v>27164.127727654988</v>
      </c>
      <c r="CY46" s="17">
        <f t="shared" si="58"/>
        <v>26951.585034828204</v>
      </c>
      <c r="CZ46" s="24">
        <f t="shared" si="40"/>
        <v>0.72859349311600541</v>
      </c>
      <c r="DA46" s="24">
        <f t="shared" si="41"/>
        <v>0.71599495057980256</v>
      </c>
      <c r="DB46" s="19">
        <f t="shared" si="59"/>
        <v>0.25081566660964899</v>
      </c>
      <c r="DC46" s="19">
        <f t="shared" si="60"/>
        <v>0.26402566663057442</v>
      </c>
      <c r="DD46" s="17">
        <f t="shared" si="137"/>
        <v>35389.257404641852</v>
      </c>
      <c r="DE46" s="17">
        <f t="shared" si="61"/>
        <v>35389.257404641852</v>
      </c>
      <c r="DF46" s="17">
        <f t="shared" si="62"/>
        <v>0</v>
      </c>
      <c r="DG46" s="17">
        <f>MAX(growth!G40*growth!L40,0)</f>
        <v>15763.150305608866</v>
      </c>
      <c r="DH46" s="17">
        <f t="shared" si="63"/>
        <v>814.92186889212121</v>
      </c>
      <c r="DI46" s="17">
        <f t="shared" si="64"/>
        <v>36204.179273533977</v>
      </c>
      <c r="DJ46" s="17">
        <f t="shared" si="65"/>
        <v>8754.323693405815</v>
      </c>
      <c r="DK46" s="20">
        <f t="shared" si="66"/>
        <v>1.7999999999999999E-2</v>
      </c>
      <c r="DL46" s="50">
        <f t="shared" si="67"/>
        <v>371.45142106080311</v>
      </c>
      <c r="DM46" s="20">
        <f t="shared" si="68"/>
        <v>1.0999999999999999E-2</v>
      </c>
      <c r="DN46" s="20">
        <f t="shared" si="69"/>
        <v>-7.8243886554252035E-3</v>
      </c>
      <c r="DO46" s="20">
        <f>growth!L40</f>
        <v>0.44344530637209512</v>
      </c>
      <c r="DP46" s="20"/>
      <c r="DQ46" s="20"/>
      <c r="DR46" s="19">
        <f>datahist!B40</f>
        <v>0.18800170719623566</v>
      </c>
      <c r="DS46" s="19">
        <f>datahist!C40</f>
        <v>0.23380883038043976</v>
      </c>
      <c r="DT46" s="19">
        <f>datahist!D40</f>
        <v>0.26807451248168945</v>
      </c>
      <c r="DU46" s="19">
        <f>datahist!E40</f>
        <v>0.27696523070335388</v>
      </c>
      <c r="DV46" s="19">
        <f>datahist!F40</f>
        <v>0.28390312194824219</v>
      </c>
      <c r="DW46" s="19">
        <f>datahist!G40</f>
        <v>0.2719818651676178</v>
      </c>
      <c r="DX46" s="19">
        <f>datahist!H40</f>
        <v>0.23535028100013733</v>
      </c>
      <c r="DY46" s="19">
        <f>datahist!I40</f>
        <v>0.23603542149066925</v>
      </c>
      <c r="DZ46" s="19">
        <f t="shared" si="70"/>
        <v>0.24180423003830975</v>
      </c>
      <c r="EA46" s="19">
        <v>0.35648071789023572</v>
      </c>
      <c r="EB46" s="19">
        <v>0.36072608594350142</v>
      </c>
      <c r="EC46" s="19">
        <v>0.30853103207519417</v>
      </c>
      <c r="ED46" s="19">
        <v>0.2719968412756657</v>
      </c>
      <c r="EE46" s="19">
        <v>0.26384152617608336</v>
      </c>
      <c r="EF46" s="19">
        <v>0.35504449112340808</v>
      </c>
      <c r="EG46" s="19">
        <v>0.361023704532767</v>
      </c>
      <c r="EH46" s="19">
        <v>0.23726124339577845</v>
      </c>
      <c r="EI46" s="19">
        <v>0.24150661144904417</v>
      </c>
      <c r="EJ46" s="19">
        <v>0.30853103207519417</v>
      </c>
      <c r="EK46" s="19">
        <v>0.2719968412756657</v>
      </c>
      <c r="EL46" s="19">
        <v>0.2638415261411744</v>
      </c>
      <c r="EM46" s="19">
        <v>0.23582502407953143</v>
      </c>
      <c r="EN46" s="19">
        <v>0.24180423003830975</v>
      </c>
      <c r="EO46" s="19">
        <f t="shared" si="71"/>
        <v>0.25814879234805488</v>
      </c>
      <c r="EP46" s="19">
        <f t="shared" si="72"/>
        <v>0.27648192199035093</v>
      </c>
      <c r="EQ46" s="19">
        <f t="shared" ref="EQ46:FD46" si="144">(EO43+EO44+EO45+EO46+EO47+EO48+EO49)/7</f>
        <v>0.26051148458704004</v>
      </c>
      <c r="ER46" s="19">
        <f t="shared" si="144"/>
        <v>0.2748810123109065</v>
      </c>
      <c r="ES46" s="19">
        <f t="shared" si="144"/>
        <v>0.25589458006117222</v>
      </c>
      <c r="ET46" s="19">
        <f t="shared" si="144"/>
        <v>0.26960232439922233</v>
      </c>
      <c r="EU46" s="19">
        <f t="shared" si="144"/>
        <v>0.25483120575854307</v>
      </c>
      <c r="EV46" s="19">
        <f t="shared" si="144"/>
        <v>0.26833957893222521</v>
      </c>
      <c r="EW46" s="19">
        <f t="shared" si="144"/>
        <v>0.25320652164919022</v>
      </c>
      <c r="EX46" s="19">
        <f t="shared" si="144"/>
        <v>0.26661820417931975</v>
      </c>
      <c r="EY46" s="19">
        <f t="shared" si="144"/>
        <v>0.25215084414466071</v>
      </c>
      <c r="EZ46" s="19">
        <f t="shared" si="144"/>
        <v>0.26548851219046748</v>
      </c>
      <c r="FA46" s="19">
        <f t="shared" si="144"/>
        <v>0.25134574455847652</v>
      </c>
      <c r="FB46" s="19">
        <f t="shared" si="144"/>
        <v>0.26461814484674145</v>
      </c>
      <c r="FC46" s="19">
        <f t="shared" si="144"/>
        <v>0.25081566660964899</v>
      </c>
      <c r="FD46" s="19">
        <f t="shared" si="144"/>
        <v>0.26402566663057442</v>
      </c>
      <c r="FG46" s="61">
        <f t="shared" si="90"/>
        <v>-0.85999999999999899</v>
      </c>
      <c r="FH46" s="24">
        <f>databig!$A40/100</f>
        <v>0.38</v>
      </c>
      <c r="FI46" s="19">
        <f t="shared" si="74"/>
        <v>1.5135917551666558E-2</v>
      </c>
      <c r="FJ46" s="19">
        <f t="shared" si="75"/>
        <v>3.7061306958570406E-2</v>
      </c>
      <c r="FK46" s="19">
        <f t="shared" si="76"/>
        <v>6.7402128554113136E-2</v>
      </c>
      <c r="FL46" s="19">
        <f t="shared" si="77"/>
        <v>0.10751427225965217</v>
      </c>
      <c r="FM46" s="19">
        <f t="shared" si="78"/>
        <v>0.15954890359865664</v>
      </c>
      <c r="FN46" s="19">
        <f t="shared" si="79"/>
        <v>0.22523599767770291</v>
      </c>
      <c r="FO46" s="19">
        <f t="shared" si="80"/>
        <v>0.30755939498038276</v>
      </c>
      <c r="FP46" s="19">
        <f t="shared" si="81"/>
        <v>0.41230005279662901</v>
      </c>
      <c r="FQ46" s="19">
        <f t="shared" si="82"/>
        <v>0.55701720632297191</v>
      </c>
      <c r="FR46" s="19">
        <f t="shared" si="83"/>
        <v>0.79346877733981869</v>
      </c>
      <c r="FS46" s="19">
        <f t="shared" si="84"/>
        <v>0.89840562972319038</v>
      </c>
      <c r="FT46" s="19">
        <f t="shared" si="85"/>
        <v>0.94667000240607191</v>
      </c>
      <c r="FU46" s="19">
        <f t="shared" si="86"/>
        <v>0.98693915484448769</v>
      </c>
      <c r="FW46" s="19">
        <f t="shared" si="87"/>
        <v>0.21870743848291532</v>
      </c>
      <c r="FX46" s="19">
        <f t="shared" si="88"/>
        <v>0.21104997670068887</v>
      </c>
    </row>
    <row r="47" spans="1:180">
      <c r="A47" s="17"/>
      <c r="B47" s="17">
        <f>databig!B41</f>
        <v>2167583</v>
      </c>
      <c r="C47" s="17">
        <f>databig!O41</f>
        <v>36493</v>
      </c>
      <c r="D47" s="17">
        <f>databig!F41</f>
        <v>8471</v>
      </c>
      <c r="E47" s="18">
        <f>databig!G41+L47</f>
        <v>0.23674739889450763</v>
      </c>
      <c r="F47" s="19">
        <f>databig!H41</f>
        <v>7.0183515548706055E-2</v>
      </c>
      <c r="G47" s="19">
        <f>databig!K41</f>
        <v>3.5762518644332886E-2</v>
      </c>
      <c r="H47" s="19">
        <f>databig!L41</f>
        <v>4.9797762185335159E-3</v>
      </c>
      <c r="I47" s="19">
        <f>databig!I41</f>
        <v>2.0257256925106049E-2</v>
      </c>
      <c r="J47" s="19">
        <f>databig!M41</f>
        <v>0</v>
      </c>
      <c r="K47" s="19">
        <f>databig!J41</f>
        <v>0.10556433349847794</v>
      </c>
      <c r="L47" s="63">
        <f>databig!N41*IF(interface!$C$16="yes",1,0)</f>
        <v>0</v>
      </c>
      <c r="M47" s="19">
        <v>0</v>
      </c>
      <c r="N47" s="19">
        <v>0</v>
      </c>
      <c r="O47" s="19">
        <v>0</v>
      </c>
      <c r="P47" s="19">
        <f t="shared" si="44"/>
        <v>0.10300149646173978</v>
      </c>
      <c r="Q47" s="20">
        <f t="shared" si="120"/>
        <v>0</v>
      </c>
      <c r="R47" s="20">
        <f t="shared" si="121"/>
        <v>0</v>
      </c>
      <c r="S47" s="20">
        <f t="shared" si="122"/>
        <v>0</v>
      </c>
      <c r="T47" s="20">
        <f t="shared" si="123"/>
        <v>0</v>
      </c>
      <c r="U47" s="20">
        <f t="shared" si="124"/>
        <v>0</v>
      </c>
      <c r="V47" s="20">
        <f t="shared" si="125"/>
        <v>7.6524084092143476E-3</v>
      </c>
      <c r="W47" s="20">
        <f t="shared" si="45"/>
        <v>3.9240678201273138E-2</v>
      </c>
      <c r="X47" s="20">
        <f t="shared" si="126"/>
        <v>7.0183515548706055E-2</v>
      </c>
      <c r="Y47" s="20">
        <f>K47+$C$148*0.55*databig!N41</f>
        <v>0.10556433349847794</v>
      </c>
      <c r="Z47" s="21">
        <f t="shared" si="46"/>
        <v>0.24289819258277753</v>
      </c>
      <c r="AA47" s="19">
        <f t="shared" si="47"/>
        <v>0.99473727830266867</v>
      </c>
      <c r="AB47" s="19">
        <f>databig!Q41/databig!$AE41</f>
        <v>-5.801425493121167E-4</v>
      </c>
      <c r="AC47" s="19">
        <f>databig!R41/databig!$AE41</f>
        <v>5.8428642466434606E-3</v>
      </c>
      <c r="AD47" s="19">
        <f t="shared" si="48"/>
        <v>2.6531663606719098</v>
      </c>
      <c r="AE47" s="17">
        <f>databig!S41</f>
        <v>96822</v>
      </c>
      <c r="AF47" s="17">
        <f>databig!T41</f>
        <v>100734</v>
      </c>
      <c r="AG47" s="17">
        <f>databig!U41</f>
        <v>228</v>
      </c>
      <c r="AH47" s="17">
        <f>databig!V41</f>
        <v>0</v>
      </c>
      <c r="AI47" s="17">
        <f>databig!W41</f>
        <v>0</v>
      </c>
      <c r="AJ47" s="17">
        <f>databig!X41</f>
        <v>0</v>
      </c>
      <c r="AK47" s="17">
        <f>databig!Y41</f>
        <v>0</v>
      </c>
      <c r="AL47" s="17">
        <f>databig!Z41</f>
        <v>0</v>
      </c>
      <c r="AM47" s="17">
        <f>databig!AA41</f>
        <v>0</v>
      </c>
      <c r="AN47" s="17">
        <f>databig!AB41</f>
        <v>0</v>
      </c>
      <c r="AO47" s="17">
        <f>databig!AC41</f>
        <v>0</v>
      </c>
      <c r="AP47" s="17">
        <f>databig!AD41</f>
        <v>0</v>
      </c>
      <c r="AQ47" s="17">
        <v>0</v>
      </c>
      <c r="AR47" s="17">
        <v>0</v>
      </c>
      <c r="AS47" s="17">
        <v>0</v>
      </c>
      <c r="AT47" s="17">
        <v>83.996739685134997</v>
      </c>
      <c r="AU47" s="17">
        <v>194.13641316198064</v>
      </c>
      <c r="AV47" s="19">
        <v>1.7469684993506557E-2</v>
      </c>
      <c r="AW47" s="17">
        <f>databig!AT41</f>
        <v>31635</v>
      </c>
      <c r="AY47" s="19">
        <f>-databig!BA41/databig!E41</f>
        <v>-1.3927209918822606E-2</v>
      </c>
      <c r="AZ47" s="19">
        <f>-(1.1*databig!BB41-databig!AY41+0.45*databig!AX41)/databig!E41</f>
        <v>-1.1108959824478825E-2</v>
      </c>
      <c r="BA47" s="19"/>
      <c r="BB47" s="66">
        <f t="shared" si="127"/>
        <v>18.476514743476081</v>
      </c>
      <c r="BC47" s="67">
        <f>databig!Q41</f>
        <v>-14</v>
      </c>
      <c r="BD47" s="67">
        <f>databig!R41</f>
        <v>141</v>
      </c>
      <c r="BE47" s="67">
        <f>databig!AF41</f>
        <v>12221</v>
      </c>
      <c r="BF47" s="67">
        <f>databig!AG41</f>
        <v>275</v>
      </c>
      <c r="BG47" s="17">
        <f>databig!AH41</f>
        <v>168</v>
      </c>
      <c r="BH47" s="17">
        <f>databig!AI41</f>
        <v>67</v>
      </c>
      <c r="BI47" s="17">
        <f>databig!AJ41</f>
        <v>35</v>
      </c>
      <c r="BJ47" s="17">
        <f>databig!AK41</f>
        <v>11</v>
      </c>
      <c r="BK47" s="17">
        <f>databig!AL41</f>
        <v>3</v>
      </c>
      <c r="BL47" s="17">
        <f>databig!AM41</f>
        <v>0</v>
      </c>
      <c r="BM47" s="17">
        <f>databig!AN41</f>
        <v>0</v>
      </c>
      <c r="BN47" s="17">
        <f>databig!AO41</f>
        <v>0</v>
      </c>
      <c r="BO47" s="17">
        <f>databig!AP41</f>
        <v>0</v>
      </c>
      <c r="BP47" s="17">
        <f>databig!AQ41</f>
        <v>0</v>
      </c>
      <c r="BQ47" s="17"/>
      <c r="BR47" s="17"/>
      <c r="BS47" s="24">
        <f>databig!AU41</f>
        <v>9.7000002861022949E-2</v>
      </c>
      <c r="BT47" s="24">
        <f>databig!AV41</f>
        <v>0</v>
      </c>
      <c r="BU47" s="44">
        <f t="shared" si="49"/>
        <v>0</v>
      </c>
      <c r="BV47" s="44">
        <f t="shared" si="50"/>
        <v>0</v>
      </c>
      <c r="BW47" s="44">
        <f>databig!R41*((databig!$AU41-$R$142)/(1-$Q$142)-MIN(0.2,databig!$AU41))+BB47*(databig!$AU41-$R$142)/(1-$Q$142)</f>
        <v>-35.327531526025602</v>
      </c>
      <c r="BX47" s="19">
        <f>(databig!$Q41)/databig!$AE41</f>
        <v>-5.801425493121167E-4</v>
      </c>
      <c r="BY47" s="19">
        <f>(databig!$R41)/databig!$AE41</f>
        <v>5.8428642466434606E-3</v>
      </c>
      <c r="BZ47" s="19">
        <f>(databig!$Q41+databig!$R41)/databig!$AE41</f>
        <v>5.2627216973313443E-3</v>
      </c>
      <c r="CA47" s="67">
        <f>databig!R41*$Q$142/(1-$Q$142)+BB47/(1-$Q$142)</f>
        <v>40.387201116927578</v>
      </c>
      <c r="CB47" s="31">
        <f t="shared" si="51"/>
        <v>126.92847671142061</v>
      </c>
      <c r="CC47" s="31">
        <f t="shared" si="52"/>
        <v>127.67402618929232</v>
      </c>
      <c r="CD47" s="31">
        <f t="shared" si="53"/>
        <v>126.85445052212839</v>
      </c>
      <c r="CE47" s="67">
        <f t="shared" si="128"/>
        <v>127.60000000000009</v>
      </c>
      <c r="CF47" s="17">
        <f>$CE47*(1+$CA47/databig!$AE41)</f>
        <v>127.81355075677617</v>
      </c>
      <c r="CG47" s="17">
        <f>$CE47*(1+$CA47/databig!$AE41-$BX47)</f>
        <v>127.88757694606839</v>
      </c>
      <c r="CH47" s="44">
        <f t="shared" si="129"/>
        <v>0</v>
      </c>
      <c r="CI47" s="17">
        <f t="shared" si="130"/>
        <v>126.92847671142061</v>
      </c>
      <c r="CJ47" s="19"/>
      <c r="CK47" s="17">
        <f>databig!AW41</f>
        <v>32495</v>
      </c>
      <c r="CL47" s="19">
        <f t="shared" si="131"/>
        <v>5.4094459284874819E-3</v>
      </c>
      <c r="CM47" s="19">
        <f t="shared" si="132"/>
        <v>2.4208035333354232E-3</v>
      </c>
      <c r="CN47" s="19">
        <f t="shared" si="54"/>
        <v>0.44751413829406672</v>
      </c>
      <c r="CO47" s="19">
        <f t="shared" si="133"/>
        <v>4.4751413829406665E-2</v>
      </c>
      <c r="CP47" s="19">
        <f t="shared" si="134"/>
        <v>1.5010160523275675</v>
      </c>
      <c r="CQ47" s="19">
        <f t="shared" si="55"/>
        <v>1.3757620392456755</v>
      </c>
      <c r="CR47" s="19">
        <f t="shared" si="135"/>
        <v>1.2311294599492257</v>
      </c>
      <c r="CS47" s="19">
        <f t="shared" si="136"/>
        <v>1.3067051955660711</v>
      </c>
      <c r="CU47" s="19">
        <f>calculatorbig!E47</f>
        <v>0.23674739889450763</v>
      </c>
      <c r="CV47" s="19">
        <f>calculatorbig!Z47</f>
        <v>0.24289819258277753</v>
      </c>
      <c r="CW47" s="17">
        <f t="shared" si="56"/>
        <v>36493</v>
      </c>
      <c r="CX47" s="17">
        <f t="shared" si="57"/>
        <v>27853.377172142729</v>
      </c>
      <c r="CY47" s="17">
        <f t="shared" si="58"/>
        <v>27628.916258076697</v>
      </c>
      <c r="CZ47" s="24">
        <f t="shared" si="40"/>
        <v>0.67633191990901464</v>
      </c>
      <c r="DA47" s="24">
        <f t="shared" si="41"/>
        <v>0.66123198944847894</v>
      </c>
      <c r="DB47" s="19">
        <f t="shared" si="59"/>
        <v>0.25494679264155218</v>
      </c>
      <c r="DC47" s="19">
        <f t="shared" si="60"/>
        <v>0.26827517346157398</v>
      </c>
      <c r="DD47" s="17">
        <f t="shared" si="137"/>
        <v>36328.686228488754</v>
      </c>
      <c r="DE47" s="17">
        <f t="shared" si="61"/>
        <v>36328.686228488754</v>
      </c>
      <c r="DF47" s="17">
        <f t="shared" si="62"/>
        <v>0</v>
      </c>
      <c r="DG47" s="17">
        <f>MAX(growth!G41*growth!L41,0)</f>
        <v>15792.975723637579</v>
      </c>
      <c r="DH47" s="17">
        <f t="shared" si="63"/>
        <v>816.46378056137678</v>
      </c>
      <c r="DI47" s="17">
        <f t="shared" si="64"/>
        <v>37145.150009050129</v>
      </c>
      <c r="DJ47" s="17">
        <f t="shared" si="65"/>
        <v>9022.4898004144179</v>
      </c>
      <c r="DK47" s="20">
        <f t="shared" si="66"/>
        <v>1.7999999999999999E-2</v>
      </c>
      <c r="DL47" s="50">
        <f t="shared" si="67"/>
        <v>382.8669725571508</v>
      </c>
      <c r="DM47" s="20">
        <f t="shared" si="68"/>
        <v>0.01</v>
      </c>
      <c r="DN47" s="20">
        <f t="shared" si="69"/>
        <v>-8.0586606313049099E-3</v>
      </c>
      <c r="DO47" s="20">
        <f>growth!L41</f>
        <v>0.43276726286240041</v>
      </c>
      <c r="DP47" s="20"/>
      <c r="DQ47" s="20"/>
      <c r="DR47" s="19">
        <f>datahist!B41</f>
        <v>0.189437136054039</v>
      </c>
      <c r="DS47" s="19">
        <f>datahist!C41</f>
        <v>0.23516172170639038</v>
      </c>
      <c r="DT47" s="19">
        <f>datahist!D41</f>
        <v>0.26726710796356201</v>
      </c>
      <c r="DU47" s="19">
        <f>datahist!E41</f>
        <v>0.27922844886779785</v>
      </c>
      <c r="DV47" s="19">
        <f>datahist!F41</f>
        <v>0.28488919138908386</v>
      </c>
      <c r="DW47" s="19">
        <f>datahist!G41</f>
        <v>0.27324175834655762</v>
      </c>
      <c r="DX47" s="19">
        <f>datahist!H41</f>
        <v>0.23408907651901245</v>
      </c>
      <c r="DY47" s="19">
        <f>datahist!I41</f>
        <v>0.23715722560882568</v>
      </c>
      <c r="DZ47" s="19">
        <f t="shared" si="70"/>
        <v>0.24289819258277753</v>
      </c>
      <c r="EA47" s="19">
        <v>0.35773870635345517</v>
      </c>
      <c r="EB47" s="19">
        <v>0.36228642900068664</v>
      </c>
      <c r="EC47" s="19">
        <v>0.31004878155634041</v>
      </c>
      <c r="ED47" s="19">
        <v>0.27240648486141489</v>
      </c>
      <c r="EE47" s="19">
        <v>0.26429189400291886</v>
      </c>
      <c r="EF47" s="19">
        <v>0.35623682476580143</v>
      </c>
      <c r="EG47" s="19">
        <v>0.36238762396400315</v>
      </c>
      <c r="EH47" s="19">
        <v>0.23824927497222956</v>
      </c>
      <c r="EI47" s="19">
        <v>0.24279699761946105</v>
      </c>
      <c r="EJ47" s="19">
        <v>0.31004878155634041</v>
      </c>
      <c r="EK47" s="19">
        <v>0.27240648486141489</v>
      </c>
      <c r="EL47" s="19">
        <v>0.26429189026239075</v>
      </c>
      <c r="EM47" s="19">
        <v>0.23674740083515644</v>
      </c>
      <c r="EN47" s="19">
        <v>0.24289819258277753</v>
      </c>
      <c r="EO47" s="19">
        <f t="shared" si="71"/>
        <v>0.29753729348749003</v>
      </c>
      <c r="EP47" s="19">
        <f t="shared" si="72"/>
        <v>0.31138652998585925</v>
      </c>
      <c r="EQ47" s="19">
        <f t="shared" ref="EQ47:FD47" si="145">(EO44+EO45+EO46+EO47+EO48+EO49+EO50)/7</f>
        <v>0.26119787935172567</v>
      </c>
      <c r="ER47" s="19">
        <f t="shared" si="145"/>
        <v>0.27593612596718525</v>
      </c>
      <c r="ES47" s="19">
        <f t="shared" si="145"/>
        <v>0.26039577404605935</v>
      </c>
      <c r="ET47" s="19">
        <f t="shared" si="145"/>
        <v>0.27419439925580347</v>
      </c>
      <c r="EU47" s="19">
        <f t="shared" si="145"/>
        <v>0.25856021728763334</v>
      </c>
      <c r="EV47" s="19">
        <f t="shared" si="145"/>
        <v>0.27223113189705844</v>
      </c>
      <c r="EW47" s="19">
        <f t="shared" si="145"/>
        <v>0.25718949987740009</v>
      </c>
      <c r="EX47" s="19">
        <f t="shared" si="145"/>
        <v>0.27072201041519717</v>
      </c>
      <c r="EY47" s="19">
        <f t="shared" si="145"/>
        <v>0.2561958685340685</v>
      </c>
      <c r="EZ47" s="19">
        <f t="shared" si="145"/>
        <v>0.26965167842955695</v>
      </c>
      <c r="FA47" s="19">
        <f t="shared" si="145"/>
        <v>0.25545773121246629</v>
      </c>
      <c r="FB47" s="19">
        <f t="shared" si="145"/>
        <v>0.26884604811693635</v>
      </c>
      <c r="FC47" s="19">
        <f t="shared" si="145"/>
        <v>0.25494679264155218</v>
      </c>
      <c r="FD47" s="19">
        <f t="shared" si="145"/>
        <v>0.26827517346157398</v>
      </c>
      <c r="FG47" s="61">
        <f t="shared" si="90"/>
        <v>-0.82999999999999896</v>
      </c>
      <c r="FH47" s="24">
        <f>databig!$A41/100</f>
        <v>0.39</v>
      </c>
      <c r="FI47" s="19">
        <f t="shared" si="74"/>
        <v>1.5135917551666558E-2</v>
      </c>
      <c r="FJ47" s="19">
        <f t="shared" si="75"/>
        <v>3.7061306958570406E-2</v>
      </c>
      <c r="FK47" s="19">
        <f t="shared" si="76"/>
        <v>6.7402128554113136E-2</v>
      </c>
      <c r="FL47" s="19">
        <f t="shared" si="77"/>
        <v>0.10751427225965217</v>
      </c>
      <c r="FM47" s="19">
        <f t="shared" si="78"/>
        <v>0.15954890359865664</v>
      </c>
      <c r="FN47" s="19">
        <f t="shared" si="79"/>
        <v>0.22523599767770291</v>
      </c>
      <c r="FO47" s="19">
        <f t="shared" si="80"/>
        <v>0.30755939498038276</v>
      </c>
      <c r="FP47" s="19">
        <f t="shared" si="81"/>
        <v>0.41230005279662901</v>
      </c>
      <c r="FQ47" s="19">
        <f t="shared" si="82"/>
        <v>0.55701720632297191</v>
      </c>
      <c r="FR47" s="19">
        <f t="shared" si="83"/>
        <v>0.79346877733981869</v>
      </c>
      <c r="FS47" s="19">
        <f t="shared" si="84"/>
        <v>0.89840562972319038</v>
      </c>
      <c r="FT47" s="19">
        <f t="shared" si="85"/>
        <v>0.94667000240607191</v>
      </c>
      <c r="FU47" s="19">
        <f t="shared" si="86"/>
        <v>0.98693915484448769</v>
      </c>
      <c r="FW47" s="19">
        <f t="shared" si="87"/>
        <v>0.22282019091633384</v>
      </c>
      <c r="FX47" s="19">
        <f t="shared" si="88"/>
        <v>0.21776082787615963</v>
      </c>
    </row>
    <row r="48" spans="1:180">
      <c r="A48" s="24">
        <v>0.4</v>
      </c>
      <c r="B48" s="17">
        <f>databig!B42</f>
        <v>2166797</v>
      </c>
      <c r="C48" s="17">
        <f>databig!O42</f>
        <v>37494</v>
      </c>
      <c r="D48" s="17">
        <f>databig!F42</f>
        <v>9102</v>
      </c>
      <c r="E48" s="18">
        <f>databig!G42+L48</f>
        <v>0.23906797290308715</v>
      </c>
      <c r="F48" s="19">
        <f>databig!H42</f>
        <v>6.9161750376224518E-2</v>
      </c>
      <c r="G48" s="19">
        <f>databig!K42</f>
        <v>3.8029652088880539E-2</v>
      </c>
      <c r="H48" s="19">
        <f>databig!L42</f>
        <v>5.135668907314539E-3</v>
      </c>
      <c r="I48" s="19">
        <f>databig!I42</f>
        <v>2.0102052018046379E-2</v>
      </c>
      <c r="J48" s="19">
        <f>databig!M42</f>
        <v>0</v>
      </c>
      <c r="K48" s="19">
        <f>databig!J42</f>
        <v>0.10663885623216629</v>
      </c>
      <c r="L48" s="63">
        <f>databig!N42*IF(interface!$C$16="yes",1,0)</f>
        <v>0</v>
      </c>
      <c r="M48" s="19">
        <v>0</v>
      </c>
      <c r="N48" s="19">
        <v>0</v>
      </c>
      <c r="O48" s="19">
        <v>0</v>
      </c>
      <c r="P48" s="19">
        <f t="shared" si="44"/>
        <v>0.10751427225965217</v>
      </c>
      <c r="Q48" s="20">
        <f t="shared" si="120"/>
        <v>0</v>
      </c>
      <c r="R48" s="20">
        <f t="shared" si="121"/>
        <v>0</v>
      </c>
      <c r="S48" s="20">
        <f t="shared" si="122"/>
        <v>0</v>
      </c>
      <c r="T48" s="20">
        <f t="shared" si="123"/>
        <v>0</v>
      </c>
      <c r="U48" s="20">
        <f t="shared" si="124"/>
        <v>0</v>
      </c>
      <c r="V48" s="20">
        <f t="shared" si="125"/>
        <v>7.8919682750016994E-3</v>
      </c>
      <c r="W48" s="20">
        <f t="shared" si="45"/>
        <v>4.1663060208108622E-2</v>
      </c>
      <c r="X48" s="20">
        <f t="shared" si="126"/>
        <v>6.9161750376224518E-2</v>
      </c>
      <c r="Y48" s="20">
        <f>K48+$C$148*0.55*databig!N42</f>
        <v>0.10663885623216629</v>
      </c>
      <c r="Z48" s="21">
        <f t="shared" si="46"/>
        <v>0.24545768710954752</v>
      </c>
      <c r="AA48" s="19">
        <f t="shared" si="47"/>
        <v>0.99300972390362008</v>
      </c>
      <c r="AB48" s="19">
        <f>databig!Q42/databig!$AE42</f>
        <v>-1.9135392666067871E-3</v>
      </c>
      <c r="AC48" s="19">
        <f>databig!R42/databig!$AE42</f>
        <v>8.9038153629866831E-3</v>
      </c>
      <c r="AD48" s="19">
        <f t="shared" si="48"/>
        <v>2.5053875286712541</v>
      </c>
      <c r="AE48" s="17">
        <f>databig!S42</f>
        <v>93937</v>
      </c>
      <c r="AF48" s="17">
        <f>databig!T42</f>
        <v>98022</v>
      </c>
      <c r="AG48" s="17">
        <f>databig!U42</f>
        <v>782</v>
      </c>
      <c r="AH48" s="17">
        <f>databig!V42</f>
        <v>0</v>
      </c>
      <c r="AI48" s="17">
        <f>databig!W42</f>
        <v>0</v>
      </c>
      <c r="AJ48" s="17">
        <f>databig!X42</f>
        <v>0</v>
      </c>
      <c r="AK48" s="17">
        <f>databig!Y42</f>
        <v>0</v>
      </c>
      <c r="AL48" s="17">
        <f>databig!Z42</f>
        <v>0</v>
      </c>
      <c r="AM48" s="17">
        <f>databig!AA42</f>
        <v>0</v>
      </c>
      <c r="AN48" s="17">
        <f>databig!AB42</f>
        <v>0</v>
      </c>
      <c r="AO48" s="17">
        <f>databig!AC42</f>
        <v>0</v>
      </c>
      <c r="AP48" s="17">
        <f>databig!AD42</f>
        <v>0</v>
      </c>
      <c r="AQ48" s="17">
        <v>0</v>
      </c>
      <c r="AR48" s="17">
        <v>0</v>
      </c>
      <c r="AS48" s="17">
        <v>0</v>
      </c>
      <c r="AT48" s="17">
        <v>83.996739685134997</v>
      </c>
      <c r="AU48" s="17">
        <v>194.13641316198064</v>
      </c>
      <c r="AV48" s="19">
        <v>1.7469684993506557E-2</v>
      </c>
      <c r="AW48" s="17">
        <f>databig!AT42</f>
        <v>33920</v>
      </c>
      <c r="AY48" s="19">
        <f>-databig!BA42/databig!E42</f>
        <v>-1.1642656598074981E-2</v>
      </c>
      <c r="AZ48" s="19">
        <f>-(1.1*databig!BB42-databig!AY42+0.45*databig!AX42)/databig!E42</f>
        <v>-9.9012489539526769E-3</v>
      </c>
      <c r="BA48" s="19"/>
      <c r="BB48" s="66">
        <f t="shared" si="127"/>
        <v>26.041701882537154</v>
      </c>
      <c r="BC48" s="67">
        <f>databig!Q42</f>
        <v>-49</v>
      </c>
      <c r="BD48" s="67">
        <f>databig!R42</f>
        <v>228</v>
      </c>
      <c r="BE48" s="67">
        <f>databig!AF42</f>
        <v>13587</v>
      </c>
      <c r="BF48" s="67">
        <f>databig!AG42</f>
        <v>69</v>
      </c>
      <c r="BG48" s="17">
        <f>databig!AH42</f>
        <v>20</v>
      </c>
      <c r="BH48" s="17">
        <f>databig!AI42</f>
        <v>14</v>
      </c>
      <c r="BI48" s="17">
        <f>databig!AJ42</f>
        <v>12</v>
      </c>
      <c r="BJ48" s="17">
        <f>databig!AK42</f>
        <v>8</v>
      </c>
      <c r="BK48" s="17">
        <f>databig!AL42</f>
        <v>0</v>
      </c>
      <c r="BL48" s="17">
        <f>databig!AM42</f>
        <v>0</v>
      </c>
      <c r="BM48" s="17">
        <f>databig!AN42</f>
        <v>0</v>
      </c>
      <c r="BN48" s="17">
        <f>databig!AO42</f>
        <v>0</v>
      </c>
      <c r="BO48" s="17">
        <f>databig!AP42</f>
        <v>0</v>
      </c>
      <c r="BP48" s="17">
        <f>databig!AQ42</f>
        <v>0</v>
      </c>
      <c r="BQ48" s="17"/>
      <c r="BR48" s="17"/>
      <c r="BS48" s="24">
        <f>databig!AU42</f>
        <v>0.10100000351667404</v>
      </c>
      <c r="BT48" s="24">
        <f>databig!AV42</f>
        <v>0</v>
      </c>
      <c r="BU48" s="44">
        <f t="shared" si="49"/>
        <v>0</v>
      </c>
      <c r="BV48" s="44">
        <f t="shared" si="50"/>
        <v>0</v>
      </c>
      <c r="BW48" s="44">
        <f>databig!R42*((databig!$AU42-$R$142)/(1-$Q$142)-MIN(0.2,databig!$AU42))+BB48*(databig!$AU42-$R$142)/(1-$Q$142)</f>
        <v>-56.360921942598488</v>
      </c>
      <c r="BX48" s="19">
        <f>(databig!$Q42)/databig!$AE42</f>
        <v>-1.9135392666067871E-3</v>
      </c>
      <c r="BY48" s="19">
        <f>(databig!$R42)/databig!$AE42</f>
        <v>8.9038153629866831E-3</v>
      </c>
      <c r="BZ48" s="19">
        <f>(databig!$Q42+databig!$R42)/databig!$AE42</f>
        <v>6.9902760963798964E-3</v>
      </c>
      <c r="CA48" s="67">
        <f>databig!R42*$Q$142/(1-$Q$142)+BB48/(1-$Q$142)</f>
        <v>60.944822662920522</v>
      </c>
      <c r="CB48" s="31">
        <f t="shared" si="51"/>
        <v>136.23100402233774</v>
      </c>
      <c r="CC48" s="31">
        <f t="shared" si="52"/>
        <v>137.4525184519859</v>
      </c>
      <c r="CD48" s="31">
        <f t="shared" si="53"/>
        <v>135.96848557035196</v>
      </c>
      <c r="CE48" s="67">
        <f t="shared" si="128"/>
        <v>137.19000000000011</v>
      </c>
      <c r="CF48" s="17">
        <f>$CE48*(1+$CA48/databig!$AE42)</f>
        <v>137.51651307146986</v>
      </c>
      <c r="CG48" s="17">
        <f>$CE48*(1+$CA48/databig!$AE42-$BX48)</f>
        <v>137.77903152345564</v>
      </c>
      <c r="CH48" s="44">
        <f t="shared" si="129"/>
        <v>0</v>
      </c>
      <c r="CI48" s="17">
        <f t="shared" si="130"/>
        <v>136.23100402233774</v>
      </c>
      <c r="CJ48" s="19"/>
      <c r="CK48" s="17">
        <f>databig!AW42</f>
        <v>32923</v>
      </c>
      <c r="CL48" s="19">
        <f t="shared" si="131"/>
        <v>5.4787077446241316E-3</v>
      </c>
      <c r="CM48" s="19">
        <f t="shared" si="132"/>
        <v>2.3478193134406971E-3</v>
      </c>
      <c r="CN48" s="19">
        <f t="shared" si="54"/>
        <v>0.42853523547490668</v>
      </c>
      <c r="CO48" s="19">
        <f t="shared" si="133"/>
        <v>4.2853523547490661E-2</v>
      </c>
      <c r="CP48" s="19">
        <f t="shared" si="134"/>
        <v>1.4791635430365548</v>
      </c>
      <c r="CQ48" s="19">
        <f t="shared" si="55"/>
        <v>1.3593726572774161</v>
      </c>
      <c r="CR48" s="19">
        <f t="shared" si="135"/>
        <v>1.2140438590276499</v>
      </c>
      <c r="CS48" s="19">
        <f t="shared" si="136"/>
        <v>1.2911308910301356</v>
      </c>
      <c r="CU48" s="19">
        <f>calculatorbig!E48</f>
        <v>0.23906797290308715</v>
      </c>
      <c r="CV48" s="19">
        <f>calculatorbig!Z48</f>
        <v>0.24545768710954752</v>
      </c>
      <c r="CW48" s="17">
        <f t="shared" si="56"/>
        <v>37494</v>
      </c>
      <c r="CX48" s="17">
        <f t="shared" si="57"/>
        <v>28530.385423971653</v>
      </c>
      <c r="CY48" s="17">
        <f t="shared" si="58"/>
        <v>28290.809479514624</v>
      </c>
      <c r="CZ48" s="24">
        <f t="shared" si="40"/>
        <v>0.70862494223263373</v>
      </c>
      <c r="DA48" s="24">
        <f t="shared" si="41"/>
        <v>0.69768562576100246</v>
      </c>
      <c r="DB48" s="19">
        <f t="shared" si="59"/>
        <v>0.2588904229996265</v>
      </c>
      <c r="DC48" s="19">
        <f t="shared" si="60"/>
        <v>0.27230855118587027</v>
      </c>
      <c r="DD48" s="17">
        <f t="shared" si="137"/>
        <v>37323.123903686988</v>
      </c>
      <c r="DE48" s="17">
        <f t="shared" si="61"/>
        <v>37323.123903686988</v>
      </c>
      <c r="DF48" s="17">
        <f t="shared" si="62"/>
        <v>0</v>
      </c>
      <c r="DG48" s="17">
        <f>MAX(growth!G42*growth!L42,0)</f>
        <v>15772.608163429994</v>
      </c>
      <c r="DH48" s="17">
        <f t="shared" si="63"/>
        <v>815.41082034039664</v>
      </c>
      <c r="DI48" s="17">
        <f t="shared" si="64"/>
        <v>38138.534724027384</v>
      </c>
      <c r="DJ48" s="17">
        <f t="shared" si="65"/>
        <v>9361.3965231069269</v>
      </c>
      <c r="DK48" s="20">
        <f t="shared" si="66"/>
        <v>1.7000000000000001E-2</v>
      </c>
      <c r="DL48" s="50">
        <f t="shared" si="67"/>
        <v>397.78194707857801</v>
      </c>
      <c r="DM48" s="20">
        <f t="shared" si="68"/>
        <v>8.9999999999999993E-3</v>
      </c>
      <c r="DN48" s="20">
        <f t="shared" si="69"/>
        <v>-8.397220748925802E-3</v>
      </c>
      <c r="DO48" s="20">
        <f>growth!L42</f>
        <v>0.42067019158878738</v>
      </c>
      <c r="DP48" s="20"/>
      <c r="DQ48" s="20"/>
      <c r="DR48" s="19">
        <f>datahist!B42</f>
        <v>0.1902640163898468</v>
      </c>
      <c r="DS48" s="19">
        <f>datahist!C42</f>
        <v>0.23620283603668213</v>
      </c>
      <c r="DT48" s="19">
        <f>datahist!D42</f>
        <v>0.2659650444984436</v>
      </c>
      <c r="DU48" s="19">
        <f>datahist!E42</f>
        <v>0.27992874383926392</v>
      </c>
      <c r="DV48" s="19">
        <f>datahist!F42</f>
        <v>0.28604006767272949</v>
      </c>
      <c r="DW48" s="19">
        <f>datahist!G42</f>
        <v>0.27431893348693848</v>
      </c>
      <c r="DX48" s="19">
        <f>datahist!H42</f>
        <v>0.23430569469928741</v>
      </c>
      <c r="DY48" s="19">
        <f>datahist!I42</f>
        <v>0.23895330727100372</v>
      </c>
      <c r="DZ48" s="19">
        <f t="shared" si="70"/>
        <v>0.24545768710954752</v>
      </c>
      <c r="EA48" s="19">
        <v>0.35991527691460395</v>
      </c>
      <c r="EB48" s="19">
        <v>0.36438471766985803</v>
      </c>
      <c r="EC48" s="19">
        <v>0.31224401801237389</v>
      </c>
      <c r="ED48" s="19">
        <v>0.27651307898276389</v>
      </c>
      <c r="EE48" s="19">
        <v>0.26883422675713053</v>
      </c>
      <c r="EF48" s="19">
        <v>0.3583835200406611</v>
      </c>
      <c r="EG48" s="19">
        <v>0.36477324429138269</v>
      </c>
      <c r="EH48" s="19">
        <v>0.24059971973276878</v>
      </c>
      <c r="EI48" s="19">
        <v>0.24506916048802285</v>
      </c>
      <c r="EJ48" s="19">
        <v>0.31224401801237389</v>
      </c>
      <c r="EK48" s="19">
        <v>0.27651307898276389</v>
      </c>
      <c r="EL48" s="19">
        <v>0.26883423232456799</v>
      </c>
      <c r="EM48" s="19">
        <v>0.23906797962263227</v>
      </c>
      <c r="EN48" s="19">
        <v>0.24545768710954752</v>
      </c>
      <c r="EO48" s="19">
        <f t="shared" si="71"/>
        <v>0.30752156892917581</v>
      </c>
      <c r="EP48" s="19">
        <f t="shared" si="72"/>
        <v>0.32054119239525924</v>
      </c>
      <c r="EQ48" s="19">
        <f t="shared" ref="EQ48:FD48" si="146">(EO45+EO46+EO47+EO48+EO49+EO50+EO51)/7</f>
        <v>0.26213804839592869</v>
      </c>
      <c r="ER48" s="19">
        <f t="shared" si="146"/>
        <v>0.27632865859210287</v>
      </c>
      <c r="ES48" s="19">
        <f t="shared" si="146"/>
        <v>0.26396006895561269</v>
      </c>
      <c r="ET48" s="19">
        <f t="shared" si="146"/>
        <v>0.27784573429100623</v>
      </c>
      <c r="EU48" s="19">
        <f t="shared" si="146"/>
        <v>0.26150526692648352</v>
      </c>
      <c r="EV48" s="19">
        <f t="shared" si="146"/>
        <v>0.27524204300425775</v>
      </c>
      <c r="EW48" s="19">
        <f t="shared" si="146"/>
        <v>0.2606535513397773</v>
      </c>
      <c r="EX48" s="19">
        <f t="shared" si="146"/>
        <v>0.27427018890672988</v>
      </c>
      <c r="EY48" s="19">
        <f t="shared" si="146"/>
        <v>0.25983742240883673</v>
      </c>
      <c r="EZ48" s="19">
        <f t="shared" si="146"/>
        <v>0.2733757171194523</v>
      </c>
      <c r="FA48" s="19">
        <f t="shared" si="146"/>
        <v>0.25929085608060137</v>
      </c>
      <c r="FB48" s="19">
        <f t="shared" si="146"/>
        <v>0.27276476111258569</v>
      </c>
      <c r="FC48" s="19">
        <f t="shared" si="146"/>
        <v>0.2588904229996265</v>
      </c>
      <c r="FD48" s="19">
        <f t="shared" si="146"/>
        <v>0.27230855118587027</v>
      </c>
      <c r="FG48" s="61">
        <f t="shared" si="90"/>
        <v>-0.79999999999999893</v>
      </c>
      <c r="FH48" s="24">
        <f>databig!$A42/100</f>
        <v>0.4</v>
      </c>
      <c r="FI48" s="19">
        <f t="shared" si="74"/>
        <v>1.5135917551666558E-2</v>
      </c>
      <c r="FJ48" s="19">
        <f t="shared" si="75"/>
        <v>3.7061306958570406E-2</v>
      </c>
      <c r="FK48" s="19">
        <f t="shared" si="76"/>
        <v>6.7402128554113136E-2</v>
      </c>
      <c r="FL48" s="19">
        <f t="shared" si="77"/>
        <v>0.10751427225965217</v>
      </c>
      <c r="FM48" s="19">
        <f t="shared" si="78"/>
        <v>0.15954890359865664</v>
      </c>
      <c r="FN48" s="19">
        <f t="shared" si="79"/>
        <v>0.22523599767770291</v>
      </c>
      <c r="FO48" s="19">
        <f t="shared" si="80"/>
        <v>0.30755939498038276</v>
      </c>
      <c r="FP48" s="19">
        <f t="shared" si="81"/>
        <v>0.41230005279662901</v>
      </c>
      <c r="FQ48" s="19">
        <f t="shared" si="82"/>
        <v>0.55701720632297191</v>
      </c>
      <c r="FR48" s="19">
        <f t="shared" si="83"/>
        <v>0.79346877733981869</v>
      </c>
      <c r="FS48" s="19">
        <f t="shared" si="84"/>
        <v>0.89840562972319038</v>
      </c>
      <c r="FT48" s="19">
        <f t="shared" si="85"/>
        <v>0.94667000240607191</v>
      </c>
      <c r="FU48" s="19">
        <f t="shared" si="86"/>
        <v>0.98693915484448769</v>
      </c>
      <c r="FW48" s="19">
        <f t="shared" si="87"/>
        <v>0.22742532302455729</v>
      </c>
      <c r="FX48" s="19">
        <f t="shared" si="88"/>
        <v>0.2235252549359952</v>
      </c>
    </row>
    <row r="49" spans="1:180">
      <c r="A49" s="17"/>
      <c r="B49" s="17">
        <f>databig!B43</f>
        <v>2166746</v>
      </c>
      <c r="C49" s="17">
        <f>databig!O43</f>
        <v>38552</v>
      </c>
      <c r="D49" s="17">
        <f>databig!F43</f>
        <v>9155</v>
      </c>
      <c r="E49" s="18">
        <f>databig!G43+L49</f>
        <v>0.24050345992805103</v>
      </c>
      <c r="F49" s="19">
        <f>databig!H43</f>
        <v>6.8447351455688477E-2</v>
      </c>
      <c r="G49" s="19">
        <f>databig!K43</f>
        <v>4.0465928614139557E-2</v>
      </c>
      <c r="H49" s="19">
        <f>databig!L43</f>
        <v>5.4034404456615448E-3</v>
      </c>
      <c r="I49" s="19">
        <f>databig!I43</f>
        <v>1.9774226471781731E-2</v>
      </c>
      <c r="J49" s="19">
        <f>databig!M43</f>
        <v>0</v>
      </c>
      <c r="K49" s="19">
        <f>databig!J43</f>
        <v>0.10641251504421234</v>
      </c>
      <c r="L49" s="63">
        <f>databig!N43*IF(interface!$C$16="yes",1,0)</f>
        <v>0</v>
      </c>
      <c r="M49" s="19">
        <v>0</v>
      </c>
      <c r="N49" s="19">
        <v>0</v>
      </c>
      <c r="O49" s="19">
        <v>0</v>
      </c>
      <c r="P49" s="19">
        <f t="shared" si="44"/>
        <v>0.11215427966530431</v>
      </c>
      <c r="Q49" s="20">
        <f t="shared" si="120"/>
        <v>0</v>
      </c>
      <c r="R49" s="20">
        <f t="shared" si="121"/>
        <v>0</v>
      </c>
      <c r="S49" s="20">
        <f t="shared" si="122"/>
        <v>0</v>
      </c>
      <c r="T49" s="20">
        <f t="shared" si="123"/>
        <v>0</v>
      </c>
      <c r="U49" s="20">
        <f t="shared" si="124"/>
        <v>0</v>
      </c>
      <c r="V49" s="20">
        <f t="shared" si="125"/>
        <v>8.3034520609936591E-3</v>
      </c>
      <c r="W49" s="20">
        <f t="shared" si="45"/>
        <v>4.4080485897761514E-2</v>
      </c>
      <c r="X49" s="20">
        <f t="shared" si="126"/>
        <v>6.8447351455688477E-2</v>
      </c>
      <c r="Y49" s="20">
        <f>K49+$C$148*0.55*databig!N43</f>
        <v>0.10641251504421234</v>
      </c>
      <c r="Z49" s="21">
        <f t="shared" si="46"/>
        <v>0.24701803093043773</v>
      </c>
      <c r="AA49" s="19">
        <f t="shared" si="47"/>
        <v>0.99166248504265264</v>
      </c>
      <c r="AB49" s="19">
        <f>databig!Q43/databig!$AE43</f>
        <v>-1.0807889759524452E-3</v>
      </c>
      <c r="AC49" s="19">
        <f>databig!R43/databig!$AE43</f>
        <v>9.4183039332998795E-3</v>
      </c>
      <c r="AD49" s="19">
        <f t="shared" si="48"/>
        <v>2.6399667980908901</v>
      </c>
      <c r="AE49" s="17">
        <f>databig!S43</f>
        <v>101776</v>
      </c>
      <c r="AF49" s="17">
        <f>databig!T43</f>
        <v>105342</v>
      </c>
      <c r="AG49" s="17">
        <f>databig!U43</f>
        <v>141</v>
      </c>
      <c r="AH49" s="17">
        <f>databig!V43</f>
        <v>0</v>
      </c>
      <c r="AI49" s="17">
        <f>databig!W43</f>
        <v>0</v>
      </c>
      <c r="AJ49" s="17">
        <f>databig!X43</f>
        <v>0</v>
      </c>
      <c r="AK49" s="17">
        <f>databig!Y43</f>
        <v>0</v>
      </c>
      <c r="AL49" s="17">
        <f>databig!Z43</f>
        <v>0</v>
      </c>
      <c r="AM49" s="17">
        <f>databig!AA43</f>
        <v>0</v>
      </c>
      <c r="AN49" s="17">
        <f>databig!AB43</f>
        <v>0</v>
      </c>
      <c r="AO49" s="17">
        <f>databig!AC43</f>
        <v>0</v>
      </c>
      <c r="AP49" s="17">
        <f>databig!AD43</f>
        <v>0</v>
      </c>
      <c r="AQ49" s="17">
        <v>0</v>
      </c>
      <c r="AR49" s="17">
        <v>0</v>
      </c>
      <c r="AS49" s="17">
        <v>0</v>
      </c>
      <c r="AT49" s="17">
        <v>83.996739685134997</v>
      </c>
      <c r="AU49" s="17">
        <v>194.13641316198064</v>
      </c>
      <c r="AV49" s="19">
        <v>1.7469684993506557E-2</v>
      </c>
      <c r="AW49" s="17">
        <f>databig!AT43</f>
        <v>34307</v>
      </c>
      <c r="AY49" s="19">
        <f>-databig!BA43/databig!E43</f>
        <v>-1.0417487338014512E-2</v>
      </c>
      <c r="AZ49" s="19">
        <f>-(1.1*databig!BB43-databig!AY43+0.45*databig!AX43)/databig!E43</f>
        <v>-9.3881957938170193E-3</v>
      </c>
      <c r="BA49" s="19"/>
      <c r="BB49" s="66">
        <f t="shared" si="127"/>
        <v>31.424623500715224</v>
      </c>
      <c r="BC49" s="67">
        <f>databig!Q43</f>
        <v>-28</v>
      </c>
      <c r="BD49" s="67">
        <f>databig!R43</f>
        <v>244</v>
      </c>
      <c r="BE49" s="67">
        <f>databig!AF43</f>
        <v>13964</v>
      </c>
      <c r="BF49" s="67">
        <f>databig!AG43</f>
        <v>44</v>
      </c>
      <c r="BG49" s="17">
        <f>databig!AH43</f>
        <v>0</v>
      </c>
      <c r="BH49" s="17">
        <f>databig!AI43</f>
        <v>0</v>
      </c>
      <c r="BI49" s="17">
        <f>databig!AJ43</f>
        <v>0</v>
      </c>
      <c r="BJ49" s="17">
        <f>databig!AK43</f>
        <v>0</v>
      </c>
      <c r="BK49" s="17">
        <f>databig!AL43</f>
        <v>0</v>
      </c>
      <c r="BL49" s="17">
        <f>databig!AM43</f>
        <v>0</v>
      </c>
      <c r="BM49" s="17">
        <f>databig!AN43</f>
        <v>0</v>
      </c>
      <c r="BN49" s="17">
        <f>databig!AO43</f>
        <v>0</v>
      </c>
      <c r="BO49" s="17">
        <f>databig!AP43</f>
        <v>0</v>
      </c>
      <c r="BP49" s="17">
        <f>databig!AQ43</f>
        <v>0</v>
      </c>
      <c r="BQ49" s="17"/>
      <c r="BR49" s="17"/>
      <c r="BS49" s="24">
        <f>databig!AU43</f>
        <v>0.10300000011920929</v>
      </c>
      <c r="BT49" s="24">
        <f>databig!AV43</f>
        <v>0</v>
      </c>
      <c r="BU49" s="44">
        <f t="shared" si="49"/>
        <v>0</v>
      </c>
      <c r="BV49" s="44">
        <f t="shared" si="50"/>
        <v>0</v>
      </c>
      <c r="BW49" s="44">
        <f>databig!R43*((databig!$AU43-$R$142)/(1-$Q$142)-MIN(0.2,databig!$AU43))+BB49*(databig!$AU43-$R$142)/(1-$Q$142)</f>
        <v>-60.644053447562072</v>
      </c>
      <c r="BX49" s="19">
        <f>(databig!$Q43)/databig!$AE43</f>
        <v>-1.0807889759524452E-3</v>
      </c>
      <c r="BY49" s="19">
        <f>(databig!$R43)/databig!$AE43</f>
        <v>9.4183039332998795E-3</v>
      </c>
      <c r="BZ49" s="19">
        <f>(databig!$Q43+databig!$R43)/databig!$AE43</f>
        <v>8.3375149573474347E-3</v>
      </c>
      <c r="CA49" s="67">
        <f>databig!R43*$Q$142/(1-$Q$142)+BB49/(1-$Q$142)</f>
        <v>69.265571772987414</v>
      </c>
      <c r="CB49" s="31">
        <f t="shared" si="51"/>
        <v>139.34841239819366</v>
      </c>
      <c r="CC49" s="31">
        <f t="shared" si="52"/>
        <v>140.67187246690096</v>
      </c>
      <c r="CD49" s="31">
        <f t="shared" si="53"/>
        <v>139.19653993129282</v>
      </c>
      <c r="CE49" s="67">
        <f t="shared" si="128"/>
        <v>140.52000000000012</v>
      </c>
      <c r="CF49" s="17">
        <f>$CE49*(1+$CA49/databig!$AE43)</f>
        <v>140.8956976163023</v>
      </c>
      <c r="CG49" s="17">
        <f>$CE49*(1+$CA49/databig!$AE43-$BX49)</f>
        <v>141.04757008320317</v>
      </c>
      <c r="CH49" s="44">
        <f t="shared" si="129"/>
        <v>0</v>
      </c>
      <c r="CI49" s="17">
        <f t="shared" si="130"/>
        <v>139.34841239819366</v>
      </c>
      <c r="CJ49" s="19"/>
      <c r="CK49" s="17">
        <f>databig!AW43</f>
        <v>33586</v>
      </c>
      <c r="CL49" s="19">
        <f t="shared" si="131"/>
        <v>5.5889058502902557E-3</v>
      </c>
      <c r="CM49" s="19">
        <f t="shared" si="132"/>
        <v>2.5436838969589912E-3</v>
      </c>
      <c r="CN49" s="19">
        <f t="shared" si="54"/>
        <v>0.45513092635598557</v>
      </c>
      <c r="CO49" s="19">
        <f t="shared" si="133"/>
        <v>4.5513092635598551E-2</v>
      </c>
      <c r="CP49" s="19">
        <f t="shared" si="134"/>
        <v>1.4638846810544144</v>
      </c>
      <c r="CQ49" s="19">
        <f t="shared" si="55"/>
        <v>1.3479135107908107</v>
      </c>
      <c r="CR49" s="19">
        <f t="shared" si="135"/>
        <v>1.2045036487403507</v>
      </c>
      <c r="CS49" s="19">
        <f t="shared" si="136"/>
        <v>1.2774255139947941</v>
      </c>
      <c r="CU49" s="19">
        <f>calculatorbig!E49</f>
        <v>0.24050345992805103</v>
      </c>
      <c r="CV49" s="19">
        <f>calculatorbig!Z49</f>
        <v>0.24701803093043773</v>
      </c>
      <c r="CW49" s="17">
        <f t="shared" si="56"/>
        <v>38552</v>
      </c>
      <c r="CX49" s="17">
        <f t="shared" si="57"/>
        <v>29280.110612853779</v>
      </c>
      <c r="CY49" s="17">
        <f t="shared" si="58"/>
        <v>29028.960871569765</v>
      </c>
      <c r="CZ49" s="24">
        <f t="shared" si="40"/>
        <v>0.72814066408913547</v>
      </c>
      <c r="DA49" s="24">
        <f t="shared" si="41"/>
        <v>0.7025356248082637</v>
      </c>
      <c r="DB49" s="19">
        <f t="shared" si="59"/>
        <v>0.26268241412044879</v>
      </c>
      <c r="DC49" s="19">
        <f t="shared" si="60"/>
        <v>0.27616426376185549</v>
      </c>
      <c r="DD49" s="17">
        <f t="shared" si="137"/>
        <v>38374.547755953128</v>
      </c>
      <c r="DE49" s="17">
        <f t="shared" si="61"/>
        <v>38374.547755953128</v>
      </c>
      <c r="DF49" s="17">
        <f t="shared" si="62"/>
        <v>0</v>
      </c>
      <c r="DG49" s="17">
        <f>MAX(growth!G43*growth!L43,0)</f>
        <v>15632.749320294462</v>
      </c>
      <c r="DH49" s="17">
        <f t="shared" si="63"/>
        <v>808.18041096032846</v>
      </c>
      <c r="DI49" s="17">
        <f t="shared" si="64"/>
        <v>39182.728166913454</v>
      </c>
      <c r="DJ49" s="17">
        <f t="shared" si="65"/>
        <v>9678.8403582735609</v>
      </c>
      <c r="DK49" s="20">
        <f t="shared" si="66"/>
        <v>1.6E-2</v>
      </c>
      <c r="DL49" s="50">
        <f t="shared" si="67"/>
        <v>406.95097112733856</v>
      </c>
      <c r="DM49" s="20">
        <f t="shared" si="68"/>
        <v>8.0000000000000002E-3</v>
      </c>
      <c r="DN49" s="20">
        <f t="shared" si="69"/>
        <v>-8.5774860827799917E-3</v>
      </c>
      <c r="DO49" s="20">
        <f>growth!L43</f>
        <v>0.40549775161585555</v>
      </c>
      <c r="DP49" s="20"/>
      <c r="DQ49" s="20"/>
      <c r="DR49" s="19">
        <f>datahist!B43</f>
        <v>0.19053269922733307</v>
      </c>
      <c r="DS49" s="19">
        <f>datahist!C43</f>
        <v>0.23694314062595367</v>
      </c>
      <c r="DT49" s="19">
        <f>datahist!D43</f>
        <v>0.26550322771072388</v>
      </c>
      <c r="DU49" s="19">
        <f>datahist!E43</f>
        <v>0.2791876494884491</v>
      </c>
      <c r="DV49" s="19">
        <f>datahist!F43</f>
        <v>0.28764510154724121</v>
      </c>
      <c r="DW49" s="19">
        <f>datahist!G43</f>
        <v>0.2758542001247406</v>
      </c>
      <c r="DX49" s="19">
        <f>datahist!H43</f>
        <v>0.23547971248626709</v>
      </c>
      <c r="DY49" s="19">
        <f>datahist!I43</f>
        <v>0.24032127857208252</v>
      </c>
      <c r="DZ49" s="19">
        <f t="shared" si="70"/>
        <v>0.24701803093043773</v>
      </c>
      <c r="EA49" s="19">
        <v>0.36128068134325364</v>
      </c>
      <c r="EB49" s="19">
        <v>0.36592156448953661</v>
      </c>
      <c r="EC49" s="19">
        <v>0.31391428159170659</v>
      </c>
      <c r="ED49" s="19">
        <v>0.27786912366606209</v>
      </c>
      <c r="EE49" s="19">
        <v>0.26963078784670003</v>
      </c>
      <c r="EF49" s="19">
        <v>0.35967748798429966</v>
      </c>
      <c r="EG49" s="19">
        <v>0.36619206433383433</v>
      </c>
      <c r="EH49" s="19">
        <v>0.24210664793985698</v>
      </c>
      <c r="EI49" s="19">
        <v>0.24674753108614</v>
      </c>
      <c r="EJ49" s="19">
        <v>0.31391428159170659</v>
      </c>
      <c r="EK49" s="19">
        <v>0.27786912366606209</v>
      </c>
      <c r="EL49" s="19">
        <v>0.26963078782281769</v>
      </c>
      <c r="EM49" s="19">
        <v>0.24050346203148365</v>
      </c>
      <c r="EN49" s="19">
        <v>0.24701803093043773</v>
      </c>
      <c r="EO49" s="19">
        <f t="shared" si="71"/>
        <v>0.28161719683911546</v>
      </c>
      <c r="EP49" s="19">
        <f t="shared" si="72"/>
        <v>0.29988937471536692</v>
      </c>
      <c r="EQ49" s="19">
        <f t="shared" ref="EQ49:FD49" si="147">(EO46+EO47+EO48+EO49+EO50+EO51+EO52)/7</f>
        <v>0.26761402337366136</v>
      </c>
      <c r="ER49" s="19">
        <f t="shared" si="147"/>
        <v>0.28151248539952317</v>
      </c>
      <c r="ES49" s="19">
        <f t="shared" si="147"/>
        <v>0.26548298504751183</v>
      </c>
      <c r="ET49" s="19">
        <f t="shared" si="147"/>
        <v>0.27948021071769952</v>
      </c>
      <c r="EU49" s="19">
        <f t="shared" si="147"/>
        <v>0.26417649919327957</v>
      </c>
      <c r="EV49" s="19">
        <f t="shared" si="147"/>
        <v>0.2779214979749739</v>
      </c>
      <c r="EW49" s="19">
        <f t="shared" si="147"/>
        <v>0.2636404467248944</v>
      </c>
      <c r="EX49" s="19">
        <f t="shared" si="147"/>
        <v>0.27730230990075999</v>
      </c>
      <c r="EY49" s="19">
        <f t="shared" si="147"/>
        <v>0.2631923889584698</v>
      </c>
      <c r="EZ49" s="19">
        <f t="shared" si="147"/>
        <v>0.27677968558657884</v>
      </c>
      <c r="FA49" s="19">
        <f t="shared" si="147"/>
        <v>0.26290515302685902</v>
      </c>
      <c r="FB49" s="19">
        <f t="shared" si="147"/>
        <v>0.2764361393244506</v>
      </c>
      <c r="FC49" s="19">
        <f t="shared" si="147"/>
        <v>0.26268241412044879</v>
      </c>
      <c r="FD49" s="19">
        <f t="shared" si="147"/>
        <v>0.27616426376185549</v>
      </c>
      <c r="FG49" s="61">
        <f t="shared" si="90"/>
        <v>-0.76999999999999891</v>
      </c>
      <c r="FH49" s="24">
        <f>databig!$A43/100</f>
        <v>0.41</v>
      </c>
      <c r="FI49" s="19">
        <f t="shared" si="74"/>
        <v>1.5135917551666558E-2</v>
      </c>
      <c r="FJ49" s="19">
        <f t="shared" si="75"/>
        <v>3.7061306958570406E-2</v>
      </c>
      <c r="FK49" s="19">
        <f t="shared" si="76"/>
        <v>6.7402128554113136E-2</v>
      </c>
      <c r="FL49" s="19">
        <f t="shared" si="77"/>
        <v>0.10751427225965217</v>
      </c>
      <c r="FM49" s="19">
        <f t="shared" si="78"/>
        <v>0.15954890359865664</v>
      </c>
      <c r="FN49" s="19">
        <f t="shared" si="79"/>
        <v>0.22523599767770291</v>
      </c>
      <c r="FO49" s="19">
        <f t="shared" si="80"/>
        <v>0.30755939498038276</v>
      </c>
      <c r="FP49" s="19">
        <f t="shared" si="81"/>
        <v>0.41230005279662901</v>
      </c>
      <c r="FQ49" s="19">
        <f t="shared" si="82"/>
        <v>0.55701720632297191</v>
      </c>
      <c r="FR49" s="19">
        <f t="shared" si="83"/>
        <v>0.79346877733981869</v>
      </c>
      <c r="FS49" s="19">
        <f t="shared" si="84"/>
        <v>0.89840562972319038</v>
      </c>
      <c r="FT49" s="19">
        <f t="shared" si="85"/>
        <v>0.94667000240607191</v>
      </c>
      <c r="FU49" s="19">
        <f t="shared" si="86"/>
        <v>0.98693915484448769</v>
      </c>
      <c r="FW49" s="19">
        <f t="shared" si="87"/>
        <v>0.23008597469346914</v>
      </c>
      <c r="FX49" s="19">
        <f t="shared" si="88"/>
        <v>0.22694184795430847</v>
      </c>
    </row>
    <row r="50" spans="1:180">
      <c r="A50" s="17"/>
      <c r="B50" s="17">
        <f>databig!B44</f>
        <v>2166977</v>
      </c>
      <c r="C50" s="17">
        <f>databig!O44</f>
        <v>39587</v>
      </c>
      <c r="D50" s="17">
        <f>databig!F44</f>
        <v>9740</v>
      </c>
      <c r="E50" s="18">
        <f>databig!G44+L50</f>
        <v>0.2413232576303829</v>
      </c>
      <c r="F50" s="19">
        <f>databig!H44</f>
        <v>6.7890256643295288E-2</v>
      </c>
      <c r="G50" s="19">
        <f>databig!K44</f>
        <v>4.1997954249382019E-2</v>
      </c>
      <c r="H50" s="19">
        <f>databig!L44</f>
        <v>5.6437146849930286E-3</v>
      </c>
      <c r="I50" s="19">
        <f>databig!I44</f>
        <v>1.9485428929328918E-2</v>
      </c>
      <c r="J50" s="19">
        <f>databig!M44</f>
        <v>0</v>
      </c>
      <c r="K50" s="19">
        <f>databig!J44</f>
        <v>0.10630589723587036</v>
      </c>
      <c r="L50" s="63">
        <f>databig!N44*IF(interface!$C$16="yes",1,0)</f>
        <v>0</v>
      </c>
      <c r="M50" s="19">
        <v>0</v>
      </c>
      <c r="N50" s="19">
        <v>0</v>
      </c>
      <c r="O50" s="19">
        <v>0</v>
      </c>
      <c r="P50" s="19">
        <f t="shared" si="44"/>
        <v>0.11691936464112829</v>
      </c>
      <c r="Q50" s="20">
        <f t="shared" si="120"/>
        <v>0</v>
      </c>
      <c r="R50" s="20">
        <f t="shared" si="121"/>
        <v>0</v>
      </c>
      <c r="S50" s="20">
        <f t="shared" si="122"/>
        <v>0</v>
      </c>
      <c r="T50" s="20">
        <f t="shared" si="123"/>
        <v>0</v>
      </c>
      <c r="U50" s="20">
        <f t="shared" si="124"/>
        <v>0</v>
      </c>
      <c r="V50" s="20">
        <f t="shared" si="125"/>
        <v>8.6726808232691042E-3</v>
      </c>
      <c r="W50" s="20">
        <f t="shared" si="45"/>
        <v>4.5982684274207437E-2</v>
      </c>
      <c r="X50" s="20">
        <f t="shared" si="126"/>
        <v>6.7890256643295288E-2</v>
      </c>
      <c r="Y50" s="20">
        <f>K50+$C$148*0.55*databig!N44</f>
        <v>0.10630589723587036</v>
      </c>
      <c r="Z50" s="21">
        <f t="shared" si="46"/>
        <v>0.24833694790597111</v>
      </c>
      <c r="AA50" s="19">
        <f t="shared" si="47"/>
        <v>0.99091342102370572</v>
      </c>
      <c r="AB50" s="19">
        <f>databig!Q44/databig!$AE44</f>
        <v>4.030337449162789E-4</v>
      </c>
      <c r="AC50" s="19">
        <f>databig!R44/databig!$AE44</f>
        <v>8.6835452313780096E-3</v>
      </c>
      <c r="AD50" s="19">
        <f t="shared" si="48"/>
        <v>2.6355369186854269</v>
      </c>
      <c r="AE50" s="17">
        <f>databig!S44</f>
        <v>104333</v>
      </c>
      <c r="AF50" s="17">
        <f>databig!T44</f>
        <v>107907</v>
      </c>
      <c r="AG50" s="17">
        <f>databig!U44</f>
        <v>608</v>
      </c>
      <c r="AH50" s="17">
        <f>databig!V44</f>
        <v>0</v>
      </c>
      <c r="AI50" s="17">
        <f>databig!W44</f>
        <v>0</v>
      </c>
      <c r="AJ50" s="17">
        <f>databig!X44</f>
        <v>0</v>
      </c>
      <c r="AK50" s="17">
        <f>databig!Y44</f>
        <v>0</v>
      </c>
      <c r="AL50" s="17">
        <f>databig!Z44</f>
        <v>0</v>
      </c>
      <c r="AM50" s="17">
        <f>databig!AA44</f>
        <v>0</v>
      </c>
      <c r="AN50" s="17">
        <f>databig!AB44</f>
        <v>0</v>
      </c>
      <c r="AO50" s="17">
        <f>databig!AC44</f>
        <v>0</v>
      </c>
      <c r="AP50" s="17">
        <f>databig!AD44</f>
        <v>0</v>
      </c>
      <c r="AQ50" s="17">
        <v>0</v>
      </c>
      <c r="AR50" s="17">
        <v>0</v>
      </c>
      <c r="AS50" s="17">
        <v>0</v>
      </c>
      <c r="AT50" s="17">
        <v>83.996739685134997</v>
      </c>
      <c r="AU50" s="17">
        <v>194.13641316198064</v>
      </c>
      <c r="AV50" s="19">
        <v>1.7469684993506557E-2</v>
      </c>
      <c r="AW50" s="17">
        <f>databig!AT44</f>
        <v>35631</v>
      </c>
      <c r="AY50" s="19">
        <f>-databig!BA44/databig!E44</f>
        <v>-9.6098374744596655E-3</v>
      </c>
      <c r="AZ50" s="19">
        <f>-(1.1*databig!BB44-databig!AY44+0.45*databig!AX44)/databig!E44</f>
        <v>-9.031354275716396E-3</v>
      </c>
      <c r="BA50" s="19"/>
      <c r="BB50" s="66">
        <f t="shared" si="127"/>
        <v>36.080123278598961</v>
      </c>
      <c r="BC50" s="67">
        <f>databig!Q44</f>
        <v>11</v>
      </c>
      <c r="BD50" s="67">
        <f>databig!R44</f>
        <v>237</v>
      </c>
      <c r="BE50" s="67">
        <f>databig!AF44</f>
        <v>15303</v>
      </c>
      <c r="BF50" s="67">
        <f>databig!AG44</f>
        <v>291</v>
      </c>
      <c r="BG50" s="17">
        <f>databig!AH44</f>
        <v>179</v>
      </c>
      <c r="BH50" s="17">
        <f>databig!AI44</f>
        <v>59</v>
      </c>
      <c r="BI50" s="17">
        <f>databig!AJ44</f>
        <v>30</v>
      </c>
      <c r="BJ50" s="17">
        <f>databig!AK44</f>
        <v>16</v>
      </c>
      <c r="BK50" s="17">
        <f>databig!AL44</f>
        <v>0</v>
      </c>
      <c r="BL50" s="17">
        <f>databig!AM44</f>
        <v>0</v>
      </c>
      <c r="BM50" s="17">
        <f>databig!AN44</f>
        <v>0</v>
      </c>
      <c r="BN50" s="17">
        <f>databig!AO44</f>
        <v>0</v>
      </c>
      <c r="BO50" s="17">
        <f>databig!AP44</f>
        <v>0</v>
      </c>
      <c r="BP50" s="17">
        <f>databig!AQ44</f>
        <v>0</v>
      </c>
      <c r="BQ50" s="17"/>
      <c r="BR50" s="17"/>
      <c r="BS50" s="24">
        <f>databig!AU44</f>
        <v>0.10499999672174454</v>
      </c>
      <c r="BT50" s="24">
        <f>databig!AV44</f>
        <v>0</v>
      </c>
      <c r="BU50" s="44">
        <f t="shared" si="49"/>
        <v>0</v>
      </c>
      <c r="BV50" s="44">
        <f t="shared" si="50"/>
        <v>0</v>
      </c>
      <c r="BW50" s="44">
        <f>databig!R44*((databig!$AU44-$R$142)/(1-$Q$142)-MIN(0.2,databig!$AU44))+BB50*(databig!$AU44-$R$142)/(1-$Q$142)</f>
        <v>-59.473566116720285</v>
      </c>
      <c r="BX50" s="19">
        <f>(databig!$Q44)/databig!$AE44</f>
        <v>4.030337449162789E-4</v>
      </c>
      <c r="BY50" s="19">
        <f>(databig!$R44)/databig!$AE44</f>
        <v>8.6835452313780096E-3</v>
      </c>
      <c r="BZ50" s="19">
        <f>(databig!$Q44+databig!$R44)/databig!$AE44</f>
        <v>9.0865789762942881E-3</v>
      </c>
      <c r="CA50" s="67">
        <f>databig!R44*$Q$142/(1-$Q$142)+BB50/(1-$Q$142)</f>
        <v>73.598957607310808</v>
      </c>
      <c r="CB50" s="31">
        <f t="shared" si="51"/>
        <v>157.74350749276385</v>
      </c>
      <c r="CC50" s="31">
        <f t="shared" si="52"/>
        <v>159.12584105814693</v>
      </c>
      <c r="CD50" s="31">
        <f t="shared" si="53"/>
        <v>157.80766643461706</v>
      </c>
      <c r="CE50" s="67">
        <f t="shared" si="128"/>
        <v>159.19000000000014</v>
      </c>
      <c r="CF50" s="17">
        <f>$CE50*(1+$CA50/databig!$AE44)</f>
        <v>159.61927556741696</v>
      </c>
      <c r="CG50" s="17">
        <f>$CE50*(1+$CA50/databig!$AE44-$BX50)</f>
        <v>159.55511662556373</v>
      </c>
      <c r="CH50" s="44">
        <f t="shared" si="129"/>
        <v>0</v>
      </c>
      <c r="CI50" s="17">
        <f t="shared" si="130"/>
        <v>157.74350749276385</v>
      </c>
      <c r="CJ50" s="19"/>
      <c r="CK50" s="17">
        <f>databig!AW44</f>
        <v>33919</v>
      </c>
      <c r="CL50" s="19">
        <f t="shared" si="131"/>
        <v>5.6449207373562163E-3</v>
      </c>
      <c r="CM50" s="19">
        <f t="shared" si="132"/>
        <v>2.6078689048567752E-3</v>
      </c>
      <c r="CN50" s="19">
        <f t="shared" si="54"/>
        <v>0.46198503507742139</v>
      </c>
      <c r="CO50" s="19">
        <f t="shared" si="133"/>
        <v>4.6198503507742135E-2</v>
      </c>
      <c r="CP50" s="19">
        <f t="shared" si="134"/>
        <v>1.4519700847345667</v>
      </c>
      <c r="CQ50" s="19">
        <f t="shared" si="55"/>
        <v>1.3389775635509249</v>
      </c>
      <c r="CR50" s="19">
        <f t="shared" si="135"/>
        <v>1.1846421975675472</v>
      </c>
      <c r="CS50" s="19">
        <f t="shared" si="136"/>
        <v>1.2554594453864485</v>
      </c>
      <c r="CU50" s="19">
        <f>calculatorbig!E50</f>
        <v>0.2413232576303829</v>
      </c>
      <c r="CV50" s="19">
        <f>calculatorbig!Z50</f>
        <v>0.24833694790597111</v>
      </c>
      <c r="CW50" s="17">
        <f t="shared" si="56"/>
        <v>39587</v>
      </c>
      <c r="CX50" s="17">
        <f t="shared" si="57"/>
        <v>30033.736200186035</v>
      </c>
      <c r="CY50" s="17">
        <f t="shared" si="58"/>
        <v>29756.085243246318</v>
      </c>
      <c r="CZ50" s="24">
        <f t="shared" si="40"/>
        <v>0.8056279373345604</v>
      </c>
      <c r="DA50" s="24">
        <f t="shared" si="41"/>
        <v>0.79959611528580476</v>
      </c>
      <c r="DB50" s="19">
        <f t="shared" si="59"/>
        <v>0.26638278961378459</v>
      </c>
      <c r="DC50" s="19">
        <f t="shared" si="60"/>
        <v>0.27990589889775502</v>
      </c>
      <c r="DD50" s="17">
        <f t="shared" si="137"/>
        <v>39403.293776015722</v>
      </c>
      <c r="DE50" s="17">
        <f t="shared" si="61"/>
        <v>39403.293776015722</v>
      </c>
      <c r="DF50" s="17">
        <f t="shared" si="62"/>
        <v>0</v>
      </c>
      <c r="DG50" s="17">
        <f>MAX(growth!G44*growth!L44,0)</f>
        <v>15563.960694795809</v>
      </c>
      <c r="DH50" s="17">
        <f t="shared" si="63"/>
        <v>804.62418303868424</v>
      </c>
      <c r="DI50" s="17">
        <f t="shared" si="64"/>
        <v>40207.917959054408</v>
      </c>
      <c r="DJ50" s="17">
        <f t="shared" si="65"/>
        <v>9985.1116276052544</v>
      </c>
      <c r="DK50" s="20">
        <f t="shared" si="66"/>
        <v>1.6E-2</v>
      </c>
      <c r="DL50" s="50">
        <f t="shared" si="67"/>
        <v>431.84782779128727</v>
      </c>
      <c r="DM50" s="20">
        <f t="shared" si="68"/>
        <v>6.0000000000000001E-3</v>
      </c>
      <c r="DN50" s="20">
        <f t="shared" si="69"/>
        <v>-9.2446359350386309E-3</v>
      </c>
      <c r="DO50" s="20">
        <f>growth!L44</f>
        <v>0.39315837761880945</v>
      </c>
      <c r="DP50" s="20"/>
      <c r="DQ50" s="20"/>
      <c r="DR50" s="19">
        <f>datahist!B44</f>
        <v>0.1903887540102005</v>
      </c>
      <c r="DS50" s="19">
        <f>datahist!C44</f>
        <v>0.23746407032012939</v>
      </c>
      <c r="DT50" s="19">
        <f>datahist!D44</f>
        <v>0.26640856266021729</v>
      </c>
      <c r="DU50" s="19">
        <f>datahist!E44</f>
        <v>0.27937969565391541</v>
      </c>
      <c r="DV50" s="19">
        <f>datahist!F44</f>
        <v>0.28929740190505981</v>
      </c>
      <c r="DW50" s="19">
        <f>datahist!G44</f>
        <v>0.27830827236175537</v>
      </c>
      <c r="DX50" s="19">
        <f>datahist!H44</f>
        <v>0.23739615082740784</v>
      </c>
      <c r="DY50" s="19">
        <f>datahist!I44</f>
        <v>0.2407696545124054</v>
      </c>
      <c r="DZ50" s="19">
        <f t="shared" si="70"/>
        <v>0.24833694790597111</v>
      </c>
      <c r="EA50" s="19">
        <v>0.36248177327139008</v>
      </c>
      <c r="EB50" s="19">
        <v>0.36740522100932077</v>
      </c>
      <c r="EC50" s="19">
        <v>0.31537222194105691</v>
      </c>
      <c r="ED50" s="19">
        <v>0.2801083028066248</v>
      </c>
      <c r="EE50" s="19">
        <v>0.27175555526440376</v>
      </c>
      <c r="EF50" s="19">
        <v>0.36078431131318212</v>
      </c>
      <c r="EG50" s="19">
        <v>0.36779800747628361</v>
      </c>
      <c r="EH50" s="19">
        <v>0.24302071370107758</v>
      </c>
      <c r="EI50" s="19">
        <v>0.24794416143900827</v>
      </c>
      <c r="EJ50" s="19">
        <v>0.31537222194105691</v>
      </c>
      <c r="EK50" s="19">
        <v>0.2801083028066248</v>
      </c>
      <c r="EL50" s="19">
        <v>0.27175555151267672</v>
      </c>
      <c r="EM50" s="19">
        <v>0.24132325174286962</v>
      </c>
      <c r="EN50" s="19">
        <v>0.24833694790597111</v>
      </c>
      <c r="EO50" s="19">
        <f t="shared" si="71"/>
        <v>0.23311569928815201</v>
      </c>
      <c r="EP50" s="19">
        <f t="shared" si="72"/>
        <v>0.24893412995296571</v>
      </c>
      <c r="EQ50" s="19">
        <f t="shared" ref="EQ50:FD50" si="148">(EO47+EO48+EO49+EO50+EO51+EO52+EO53)/7</f>
        <v>0.27183596240846802</v>
      </c>
      <c r="ER50" s="19">
        <f t="shared" si="148"/>
        <v>0.28539893399373117</v>
      </c>
      <c r="ES50" s="19">
        <f t="shared" si="148"/>
        <v>0.26577310417445882</v>
      </c>
      <c r="ET50" s="19">
        <f t="shared" si="148"/>
        <v>0.27957404527979762</v>
      </c>
      <c r="EU50" s="19">
        <f t="shared" si="148"/>
        <v>0.26664443156996054</v>
      </c>
      <c r="EV50" s="19">
        <f t="shared" si="148"/>
        <v>0.28035565300424226</v>
      </c>
      <c r="EW50" s="19">
        <f t="shared" si="148"/>
        <v>0.26635286056950958</v>
      </c>
      <c r="EX50" s="19">
        <f t="shared" si="148"/>
        <v>0.28001484992552261</v>
      </c>
      <c r="EY50" s="19">
        <f t="shared" si="148"/>
        <v>0.26639928569719257</v>
      </c>
      <c r="EZ50" s="19">
        <f t="shared" si="148"/>
        <v>0.28000665177039991</v>
      </c>
      <c r="FA50" s="19">
        <f t="shared" si="148"/>
        <v>0.26639970855205836</v>
      </c>
      <c r="FB50" s="19">
        <f t="shared" si="148"/>
        <v>0.27996228093014525</v>
      </c>
      <c r="FC50" s="19">
        <f t="shared" si="148"/>
        <v>0.26638278961378459</v>
      </c>
      <c r="FD50" s="19">
        <f t="shared" si="148"/>
        <v>0.27990589889775502</v>
      </c>
      <c r="FG50" s="61">
        <f t="shared" si="90"/>
        <v>-0.73999999999999888</v>
      </c>
      <c r="FH50" s="24">
        <f>databig!$A44/100</f>
        <v>0.42</v>
      </c>
      <c r="FI50" s="19">
        <f t="shared" si="74"/>
        <v>1.5135917551666558E-2</v>
      </c>
      <c r="FJ50" s="19">
        <f t="shared" si="75"/>
        <v>3.7061306958570406E-2</v>
      </c>
      <c r="FK50" s="19">
        <f t="shared" si="76"/>
        <v>6.7402128554113136E-2</v>
      </c>
      <c r="FL50" s="19">
        <f t="shared" si="77"/>
        <v>0.10751427225965217</v>
      </c>
      <c r="FM50" s="19">
        <f t="shared" si="78"/>
        <v>0.15954890359865664</v>
      </c>
      <c r="FN50" s="19">
        <f t="shared" si="79"/>
        <v>0.22523599767770291</v>
      </c>
      <c r="FO50" s="19">
        <f t="shared" si="80"/>
        <v>0.30755939498038276</v>
      </c>
      <c r="FP50" s="19">
        <f t="shared" si="81"/>
        <v>0.41230005279662901</v>
      </c>
      <c r="FQ50" s="19">
        <f t="shared" si="82"/>
        <v>0.55701720632297191</v>
      </c>
      <c r="FR50" s="19">
        <f t="shared" si="83"/>
        <v>0.79346877733981869</v>
      </c>
      <c r="FS50" s="19">
        <f t="shared" si="84"/>
        <v>0.89840562972319038</v>
      </c>
      <c r="FT50" s="19">
        <f t="shared" si="85"/>
        <v>0.94667000240607191</v>
      </c>
      <c r="FU50" s="19">
        <f t="shared" si="86"/>
        <v>0.98693915484448769</v>
      </c>
      <c r="FW50" s="19">
        <f t="shared" si="87"/>
        <v>0.23171341426840994</v>
      </c>
      <c r="FX50" s="19">
        <f t="shared" si="88"/>
        <v>0.22930296968883221</v>
      </c>
    </row>
    <row r="51" spans="1:180">
      <c r="A51" s="17"/>
      <c r="B51" s="17">
        <f>databig!B45</f>
        <v>2167261</v>
      </c>
      <c r="C51" s="17">
        <f>databig!O45</f>
        <v>40624</v>
      </c>
      <c r="D51" s="17">
        <f>databig!F45</f>
        <v>9676</v>
      </c>
      <c r="E51" s="18">
        <f>databig!G45+L51</f>
        <v>0.24012474470259026</v>
      </c>
      <c r="F51" s="19">
        <f>databig!H45</f>
        <v>6.7533835768699646E-2</v>
      </c>
      <c r="G51" s="19">
        <f>databig!K45</f>
        <v>4.1410759091377258E-2</v>
      </c>
      <c r="H51" s="19">
        <f>databig!L45</f>
        <v>5.7704192586243153E-3</v>
      </c>
      <c r="I51" s="19">
        <f>databig!I45</f>
        <v>1.9388865679502487E-2</v>
      </c>
      <c r="J51" s="19">
        <f>databig!M45</f>
        <v>0</v>
      </c>
      <c r="K51" s="19">
        <f>databig!J45</f>
        <v>0.10602086782455444</v>
      </c>
      <c r="L51" s="63">
        <f>databig!N45*IF(interface!$C$16="yes",1,0)</f>
        <v>0</v>
      </c>
      <c r="M51" s="19">
        <v>0</v>
      </c>
      <c r="N51" s="19">
        <v>0</v>
      </c>
      <c r="O51" s="19">
        <v>0</v>
      </c>
      <c r="P51" s="19">
        <f t="shared" si="44"/>
        <v>0.12180991411133411</v>
      </c>
      <c r="Q51" s="20">
        <f t="shared" si="120"/>
        <v>0</v>
      </c>
      <c r="R51" s="20">
        <f t="shared" si="121"/>
        <v>0</v>
      </c>
      <c r="S51" s="20">
        <f t="shared" si="122"/>
        <v>0</v>
      </c>
      <c r="T51" s="20">
        <f t="shared" si="123"/>
        <v>0</v>
      </c>
      <c r="U51" s="20">
        <f t="shared" si="124"/>
        <v>0</v>
      </c>
      <c r="V51" s="20">
        <f t="shared" si="125"/>
        <v>8.8673873928401172E-3</v>
      </c>
      <c r="W51" s="20">
        <f t="shared" si="45"/>
        <v>4.5302414376208688E-2</v>
      </c>
      <c r="X51" s="20">
        <f t="shared" si="126"/>
        <v>6.7533835768699646E-2</v>
      </c>
      <c r="Y51" s="20">
        <f>K51+$C$148*0.55*databig!N45</f>
        <v>0.10602086782455444</v>
      </c>
      <c r="Z51" s="21">
        <f t="shared" si="46"/>
        <v>0.24711337104180539</v>
      </c>
      <c r="AA51" s="19">
        <f t="shared" si="47"/>
        <v>0.98994742824666104</v>
      </c>
      <c r="AB51" s="19">
        <f>databig!Q45/databig!$AE45</f>
        <v>1.0301221938050582E-3</v>
      </c>
      <c r="AC51" s="19">
        <f>databig!R45/databig!$AE45</f>
        <v>9.0224495595339592E-3</v>
      </c>
      <c r="AD51" s="19">
        <f t="shared" si="48"/>
        <v>2.5904391492713668</v>
      </c>
      <c r="AE51" s="17">
        <f>databig!S45</f>
        <v>105234</v>
      </c>
      <c r="AF51" s="17">
        <f>databig!T45</f>
        <v>109700</v>
      </c>
      <c r="AG51" s="17">
        <f>databig!U45</f>
        <v>807</v>
      </c>
      <c r="AH51" s="17">
        <f>databig!V45</f>
        <v>0</v>
      </c>
      <c r="AI51" s="17">
        <f>databig!W45</f>
        <v>0</v>
      </c>
      <c r="AJ51" s="17">
        <f>databig!X45</f>
        <v>0</v>
      </c>
      <c r="AK51" s="17">
        <f>databig!Y45</f>
        <v>0</v>
      </c>
      <c r="AL51" s="17">
        <f>databig!Z45</f>
        <v>0</v>
      </c>
      <c r="AM51" s="17">
        <f>databig!AA45</f>
        <v>0</v>
      </c>
      <c r="AN51" s="17">
        <f>databig!AB45</f>
        <v>0</v>
      </c>
      <c r="AO51" s="17">
        <f>databig!AC45</f>
        <v>0</v>
      </c>
      <c r="AP51" s="17">
        <f>databig!AD45</f>
        <v>0</v>
      </c>
      <c r="AQ51" s="17">
        <v>0</v>
      </c>
      <c r="AR51" s="17">
        <v>0</v>
      </c>
      <c r="AS51" s="17">
        <v>0</v>
      </c>
      <c r="AT51" s="17">
        <v>83.996739685134997</v>
      </c>
      <c r="AU51" s="17">
        <v>194.13641316198064</v>
      </c>
      <c r="AV51" s="19">
        <v>1.7469684993506557E-2</v>
      </c>
      <c r="AW51" s="17">
        <f>databig!AT45</f>
        <v>36467</v>
      </c>
      <c r="AY51" s="19">
        <f>-databig!BA45/databig!E45</f>
        <v>-8.781290714149138E-3</v>
      </c>
      <c r="AZ51" s="19">
        <f>-(1.1*databig!BB45-databig!AY45+0.45*databig!AX45)/databig!E45</f>
        <v>-8.6798195790321695E-3</v>
      </c>
      <c r="BA51" s="19"/>
      <c r="BB51" s="66">
        <f t="shared" si="127"/>
        <v>41.172076160659302</v>
      </c>
      <c r="BC51" s="67">
        <f>databig!Q45</f>
        <v>29</v>
      </c>
      <c r="BD51" s="67">
        <f>databig!R45</f>
        <v>254</v>
      </c>
      <c r="BE51" s="67">
        <f>databig!AF45</f>
        <v>15642</v>
      </c>
      <c r="BF51" s="67">
        <f>databig!AG45</f>
        <v>148</v>
      </c>
      <c r="BG51" s="17">
        <f>databig!AH45</f>
        <v>80</v>
      </c>
      <c r="BH51" s="17">
        <f>databig!AI45</f>
        <v>16</v>
      </c>
      <c r="BI51" s="17">
        <f>databig!AJ45</f>
        <v>3</v>
      </c>
      <c r="BJ51" s="17">
        <f>databig!AK45</f>
        <v>0</v>
      </c>
      <c r="BK51" s="17">
        <f>databig!AL45</f>
        <v>0</v>
      </c>
      <c r="BL51" s="17">
        <f>databig!AM45</f>
        <v>0</v>
      </c>
      <c r="BM51" s="17">
        <f>databig!AN45</f>
        <v>0</v>
      </c>
      <c r="BN51" s="17">
        <f>databig!AO45</f>
        <v>0</v>
      </c>
      <c r="BO51" s="17">
        <f>databig!AP45</f>
        <v>0</v>
      </c>
      <c r="BP51" s="17">
        <f>databig!AQ45</f>
        <v>0</v>
      </c>
      <c r="BQ51" s="17"/>
      <c r="BR51" s="17"/>
      <c r="BS51" s="24">
        <f>databig!AU45</f>
        <v>0.10599999874830246</v>
      </c>
      <c r="BT51" s="24">
        <f>databig!AV45</f>
        <v>0</v>
      </c>
      <c r="BU51" s="44">
        <f t="shared" si="49"/>
        <v>0</v>
      </c>
      <c r="BV51" s="44">
        <f t="shared" si="50"/>
        <v>0</v>
      </c>
      <c r="BW51" s="44">
        <f>databig!R45*((databig!$AU45-$R$142)/(1-$Q$142)-MIN(0.2,databig!$AU45))+BB51*(databig!$AU45-$R$142)/(1-$Q$142)</f>
        <v>-63.975025787464673</v>
      </c>
      <c r="BX51" s="19">
        <f>(databig!$Q45)/databig!$AE45</f>
        <v>1.0301221938050582E-3</v>
      </c>
      <c r="BY51" s="19">
        <f>(databig!$R45)/databig!$AE45</f>
        <v>9.0224495595339592E-3</v>
      </c>
      <c r="BZ51" s="19">
        <f>(databig!$Q45+databig!$R45)/databig!$AE45</f>
        <v>1.0052571753339018E-2</v>
      </c>
      <c r="CA51" s="67">
        <f>databig!R45*$Q$142/(1-$Q$142)+BB51/(1-$Q$142)</f>
        <v>81.726152711428142</v>
      </c>
      <c r="CB51" s="31">
        <f t="shared" si="51"/>
        <v>158.0946042909919</v>
      </c>
      <c r="CC51" s="31">
        <f t="shared" si="52"/>
        <v>159.53548948564949</v>
      </c>
      <c r="CD51" s="31">
        <f t="shared" si="53"/>
        <v>158.25911480534259</v>
      </c>
      <c r="CE51" s="67">
        <f t="shared" si="128"/>
        <v>159.70000000000016</v>
      </c>
      <c r="CF51" s="17">
        <f>$CE51*(1+$CA51/databig!$AE45)</f>
        <v>160.16361418684355</v>
      </c>
      <c r="CG51" s="17">
        <f>$CE51*(1+$CA51/databig!$AE45-$BX51)</f>
        <v>159.99910367249285</v>
      </c>
      <c r="CH51" s="44">
        <f t="shared" si="129"/>
        <v>0</v>
      </c>
      <c r="CI51" s="17">
        <f t="shared" si="130"/>
        <v>158.0946042909919</v>
      </c>
      <c r="CJ51" s="19"/>
      <c r="CK51" s="17">
        <f>databig!AW45</f>
        <v>34757</v>
      </c>
      <c r="CL51" s="19">
        <f t="shared" si="131"/>
        <v>5.7851417714103086E-3</v>
      </c>
      <c r="CM51" s="19">
        <f t="shared" si="132"/>
        <v>2.6307347001523489E-3</v>
      </c>
      <c r="CN51" s="19">
        <f t="shared" si="54"/>
        <v>0.45473988436259621</v>
      </c>
      <c r="CO51" s="19">
        <f t="shared" si="133"/>
        <v>4.5473988436259619E-2</v>
      </c>
      <c r="CP51" s="19">
        <f t="shared" si="134"/>
        <v>1.4443473053686424</v>
      </c>
      <c r="CQ51" s="19">
        <f t="shared" si="55"/>
        <v>1.3332604790264817</v>
      </c>
      <c r="CR51" s="19">
        <f t="shared" si="135"/>
        <v>1.1829226565756081</v>
      </c>
      <c r="CS51" s="19">
        <f t="shared" si="136"/>
        <v>1.2545893837438882</v>
      </c>
      <c r="CU51" s="19">
        <f>calculatorbig!E51</f>
        <v>0.24012474470259026</v>
      </c>
      <c r="CV51" s="19">
        <f>calculatorbig!Z51</f>
        <v>0.24711337104180539</v>
      </c>
      <c r="CW51" s="17">
        <f t="shared" si="56"/>
        <v>40624</v>
      </c>
      <c r="CX51" s="17">
        <f t="shared" si="57"/>
        <v>30869.172371201974</v>
      </c>
      <c r="CY51" s="17">
        <f t="shared" si="58"/>
        <v>30585.266414797698</v>
      </c>
      <c r="CZ51" s="24">
        <f t="shared" si="40"/>
        <v>0.74655263873661415</v>
      </c>
      <c r="DA51" s="24">
        <f t="shared" si="41"/>
        <v>0.74013636330832588</v>
      </c>
      <c r="DB51" s="19">
        <f t="shared" si="59"/>
        <v>0.27005963084933876</v>
      </c>
      <c r="DC51" s="19">
        <f t="shared" si="60"/>
        <v>0.28360604740429651</v>
      </c>
      <c r="DD51" s="17">
        <f t="shared" si="137"/>
        <v>40434.196339299364</v>
      </c>
      <c r="DE51" s="17">
        <f t="shared" si="61"/>
        <v>40434.196339299364</v>
      </c>
      <c r="DF51" s="17">
        <f t="shared" si="62"/>
        <v>0</v>
      </c>
      <c r="DG51" s="17">
        <f>MAX(growth!G45*growth!L45,0)</f>
        <v>15550.856330461418</v>
      </c>
      <c r="DH51" s="17">
        <f t="shared" si="63"/>
        <v>803.94671483803995</v>
      </c>
      <c r="DI51" s="17">
        <f t="shared" si="64"/>
        <v>41238.143054137407</v>
      </c>
      <c r="DJ51" s="17">
        <f t="shared" si="65"/>
        <v>10190.496545612106</v>
      </c>
      <c r="DK51" s="20">
        <f t="shared" si="66"/>
        <v>1.4999999999999999E-2</v>
      </c>
      <c r="DL51" s="50">
        <f t="shared" si="67"/>
        <v>435.66891681408015</v>
      </c>
      <c r="DM51" s="20">
        <f t="shared" si="68"/>
        <v>6.0000000000000001E-3</v>
      </c>
      <c r="DN51" s="20">
        <f t="shared" si="69"/>
        <v>-9.1970705592720314E-3</v>
      </c>
      <c r="DO51" s="20">
        <f>growth!L45</f>
        <v>0.382799732435541</v>
      </c>
      <c r="DP51" s="20"/>
      <c r="DQ51" s="20"/>
      <c r="DR51" s="19">
        <f>datahist!B45</f>
        <v>0.18992099165916443</v>
      </c>
      <c r="DS51" s="19">
        <f>datahist!C45</f>
        <v>0.23769465088844299</v>
      </c>
      <c r="DT51" s="19">
        <f>datahist!D45</f>
        <v>0.26752093434333801</v>
      </c>
      <c r="DU51" s="19">
        <f>datahist!E45</f>
        <v>0.2817060649394989</v>
      </c>
      <c r="DV51" s="19">
        <f>datahist!F45</f>
        <v>0.29046875238418579</v>
      </c>
      <c r="DW51" s="19">
        <f>datahist!G45</f>
        <v>0.28033769130706787</v>
      </c>
      <c r="DX51" s="19">
        <f>datahist!H45</f>
        <v>0.23910310864448547</v>
      </c>
      <c r="DY51" s="19">
        <f>datahist!I45</f>
        <v>0.24035978317260742</v>
      </c>
      <c r="DZ51" s="19">
        <f t="shared" si="70"/>
        <v>0.24711337104180539</v>
      </c>
      <c r="EA51" s="19">
        <v>0.36220959945421405</v>
      </c>
      <c r="EB51" s="19">
        <v>0.36710113247122811</v>
      </c>
      <c r="EC51" s="19">
        <v>0.3146719219337949</v>
      </c>
      <c r="ED51" s="19">
        <v>0.27884567325039722</v>
      </c>
      <c r="EE51" s="19">
        <v>0.27055709056110133</v>
      </c>
      <c r="EF51" s="19">
        <v>0.36049358593299985</v>
      </c>
      <c r="EG51" s="19">
        <v>0.36748221680262771</v>
      </c>
      <c r="EH51" s="19">
        <v>0.2418407536933917</v>
      </c>
      <c r="EI51" s="19">
        <v>0.24673228671040581</v>
      </c>
      <c r="EJ51" s="19">
        <v>0.3146719219337949</v>
      </c>
      <c r="EK51" s="19">
        <v>0.27884567325039722</v>
      </c>
      <c r="EL51" s="19">
        <v>0.27055709053181098</v>
      </c>
      <c r="EM51" s="19">
        <v>0.24012474762275815</v>
      </c>
      <c r="EN51" s="19">
        <v>0.24711337104180539</v>
      </c>
      <c r="EO51" s="19">
        <f t="shared" si="71"/>
        <v>0.22390971196441267</v>
      </c>
      <c r="EP51" s="19">
        <f t="shared" si="72"/>
        <v>0.23013376070293468</v>
      </c>
      <c r="EQ51" s="19">
        <f t="shared" ref="EQ51:FD51" si="149">(EO48+EO49+EO50+EO51+EO52+EO53+EO54)/7</f>
        <v>0.27000116407901575</v>
      </c>
      <c r="ER51" s="19">
        <f t="shared" si="149"/>
        <v>0.28345572035417266</v>
      </c>
      <c r="ES51" s="19">
        <f t="shared" si="149"/>
        <v>0.26729044167080546</v>
      </c>
      <c r="ET51" s="19">
        <f t="shared" si="149"/>
        <v>0.28080903703129828</v>
      </c>
      <c r="EU51" s="19">
        <f t="shared" si="149"/>
        <v>0.26880295450747477</v>
      </c>
      <c r="EV51" s="19">
        <f t="shared" si="149"/>
        <v>0.28246433742630628</v>
      </c>
      <c r="EW51" s="19">
        <f t="shared" si="149"/>
        <v>0.269118032606806</v>
      </c>
      <c r="EX51" s="19">
        <f t="shared" si="149"/>
        <v>0.28275032540115003</v>
      </c>
      <c r="EY51" s="19">
        <f t="shared" si="149"/>
        <v>0.26960220282145703</v>
      </c>
      <c r="EZ51" s="19">
        <f t="shared" si="149"/>
        <v>0.28320686526139782</v>
      </c>
      <c r="FA51" s="19">
        <f t="shared" si="149"/>
        <v>0.26989181072425883</v>
      </c>
      <c r="FB51" s="19">
        <f t="shared" si="149"/>
        <v>0.28346555840241711</v>
      </c>
      <c r="FC51" s="19">
        <f t="shared" si="149"/>
        <v>0.27005963084933876</v>
      </c>
      <c r="FD51" s="19">
        <f t="shared" si="149"/>
        <v>0.28360604740429651</v>
      </c>
      <c r="FG51" s="61">
        <f t="shared" si="90"/>
        <v>-0.70999999999999885</v>
      </c>
      <c r="FH51" s="24">
        <f>databig!$A45/100</f>
        <v>0.43</v>
      </c>
      <c r="FI51" s="19">
        <f t="shared" si="74"/>
        <v>1.5135917551666558E-2</v>
      </c>
      <c r="FJ51" s="19">
        <f t="shared" si="75"/>
        <v>3.7061306958570406E-2</v>
      </c>
      <c r="FK51" s="19">
        <f t="shared" si="76"/>
        <v>6.7402128554113136E-2</v>
      </c>
      <c r="FL51" s="19">
        <f t="shared" si="77"/>
        <v>0.10751427225965217</v>
      </c>
      <c r="FM51" s="19">
        <f t="shared" si="78"/>
        <v>0.15954890359865664</v>
      </c>
      <c r="FN51" s="19">
        <f t="shared" si="79"/>
        <v>0.22523599767770291</v>
      </c>
      <c r="FO51" s="19">
        <f t="shared" si="80"/>
        <v>0.30755939498038276</v>
      </c>
      <c r="FP51" s="19">
        <f t="shared" si="81"/>
        <v>0.41230005279662901</v>
      </c>
      <c r="FQ51" s="19">
        <f t="shared" si="82"/>
        <v>0.55701720632297191</v>
      </c>
      <c r="FR51" s="19">
        <f t="shared" si="83"/>
        <v>0.79346877733981869</v>
      </c>
      <c r="FS51" s="19">
        <f t="shared" si="84"/>
        <v>0.89840562972319038</v>
      </c>
      <c r="FT51" s="19">
        <f t="shared" si="85"/>
        <v>0.94667000240607191</v>
      </c>
      <c r="FU51" s="19">
        <f t="shared" si="86"/>
        <v>0.98693915484448769</v>
      </c>
      <c r="FW51" s="19">
        <f t="shared" si="87"/>
        <v>0.23134345690860902</v>
      </c>
      <c r="FX51" s="19">
        <f t="shared" si="88"/>
        <v>0.22927117641722453</v>
      </c>
    </row>
    <row r="52" spans="1:180">
      <c r="A52" s="17"/>
      <c r="B52" s="17">
        <f>databig!B46</f>
        <v>2166342</v>
      </c>
      <c r="C52" s="17">
        <f>databig!O46</f>
        <v>41652</v>
      </c>
      <c r="D52" s="17">
        <f>databig!F46</f>
        <v>9967</v>
      </c>
      <c r="E52" s="18">
        <f>databig!G46+L52</f>
        <v>0.24045355603996896</v>
      </c>
      <c r="F52" s="19">
        <f>databig!H46</f>
        <v>6.7343682050704956E-2</v>
      </c>
      <c r="G52" s="19">
        <f>databig!K46</f>
        <v>4.2012769728899002E-2</v>
      </c>
      <c r="H52" s="19">
        <f>databig!L46</f>
        <v>5.8929333463311195E-3</v>
      </c>
      <c r="I52" s="19">
        <f>databig!I46</f>
        <v>1.9238477572798729E-2</v>
      </c>
      <c r="J52" s="19">
        <f>databig!M46</f>
        <v>0</v>
      </c>
      <c r="K52" s="19">
        <f>databig!J46</f>
        <v>0.10596569627523422</v>
      </c>
      <c r="L52" s="63">
        <f>databig!N46*IF(interface!$C$16="yes",1,0)</f>
        <v>0</v>
      </c>
      <c r="M52" s="19">
        <v>0</v>
      </c>
      <c r="N52" s="19">
        <v>0</v>
      </c>
      <c r="O52" s="19">
        <v>0</v>
      </c>
      <c r="P52" s="19">
        <f t="shared" si="44"/>
        <v>0.12682209384729368</v>
      </c>
      <c r="Q52" s="20">
        <f t="shared" si="120"/>
        <v>0</v>
      </c>
      <c r="R52" s="20">
        <f t="shared" si="121"/>
        <v>0</v>
      </c>
      <c r="S52" s="20">
        <f t="shared" si="122"/>
        <v>0</v>
      </c>
      <c r="T52" s="20">
        <f t="shared" si="123"/>
        <v>0</v>
      </c>
      <c r="U52" s="20">
        <f t="shared" si="124"/>
        <v>0</v>
      </c>
      <c r="V52" s="20">
        <f t="shared" si="125"/>
        <v>9.055654454224427E-3</v>
      </c>
      <c r="W52" s="20">
        <f t="shared" si="45"/>
        <v>4.5824546012190381E-2</v>
      </c>
      <c r="X52" s="20">
        <f t="shared" si="126"/>
        <v>6.7343682050704956E-2</v>
      </c>
      <c r="Y52" s="20">
        <f>K52+$C$148*0.55*databig!N46</f>
        <v>0.10596569627523422</v>
      </c>
      <c r="Z52" s="21">
        <f t="shared" si="46"/>
        <v>0.24742805636515272</v>
      </c>
      <c r="AA52" s="19">
        <f t="shared" si="47"/>
        <v>0.99230066094782732</v>
      </c>
      <c r="AB52" s="19">
        <f>databig!Q46/databig!$AE46</f>
        <v>3.093798340599072E-3</v>
      </c>
      <c r="AC52" s="19">
        <f>databig!R46/databig!$AE46</f>
        <v>4.6055407115736186E-3</v>
      </c>
      <c r="AD52" s="19">
        <f t="shared" si="48"/>
        <v>2.6723326610967062</v>
      </c>
      <c r="AE52" s="17">
        <f>databig!S46</f>
        <v>111308</v>
      </c>
      <c r="AF52" s="17">
        <f>databig!T46</f>
        <v>113773</v>
      </c>
      <c r="AG52" s="17">
        <f>databig!U46</f>
        <v>625</v>
      </c>
      <c r="AH52" s="17">
        <f>databig!V46</f>
        <v>0</v>
      </c>
      <c r="AI52" s="17">
        <f>databig!W46</f>
        <v>0</v>
      </c>
      <c r="AJ52" s="17">
        <f>databig!X46</f>
        <v>0</v>
      </c>
      <c r="AK52" s="17">
        <f>databig!Y46</f>
        <v>0</v>
      </c>
      <c r="AL52" s="17">
        <f>databig!Z46</f>
        <v>0</v>
      </c>
      <c r="AM52" s="17">
        <f>databig!AA46</f>
        <v>0</v>
      </c>
      <c r="AN52" s="17">
        <f>databig!AB46</f>
        <v>0</v>
      </c>
      <c r="AO52" s="17">
        <f>databig!AC46</f>
        <v>0</v>
      </c>
      <c r="AP52" s="17">
        <f>databig!AD46</f>
        <v>0</v>
      </c>
      <c r="AQ52" s="17">
        <v>0</v>
      </c>
      <c r="AR52" s="17">
        <v>0</v>
      </c>
      <c r="AS52" s="17">
        <v>0</v>
      </c>
      <c r="AT52" s="17">
        <v>83.996739685134997</v>
      </c>
      <c r="AU52" s="17">
        <v>194.13641316198064</v>
      </c>
      <c r="AV52" s="19">
        <v>1.7469684993506557E-2</v>
      </c>
      <c r="AW52" s="17">
        <f>databig!AT46</f>
        <v>37813</v>
      </c>
      <c r="AY52" s="19">
        <f>-databig!BA46/databig!E46</f>
        <v>-7.8459424848799399E-3</v>
      </c>
      <c r="AZ52" s="19">
        <f>-(1.1*databig!BB46-databig!AY46+0.45*databig!AX46)/databig!E46</f>
        <v>-8.1048758496234542E-3</v>
      </c>
      <c r="BA52" s="19"/>
      <c r="BB52" s="66">
        <f t="shared" si="127"/>
        <v>31.861076604891824</v>
      </c>
      <c r="BC52" s="67">
        <f>databig!Q46</f>
        <v>88</v>
      </c>
      <c r="BD52" s="67">
        <f>databig!R46</f>
        <v>131</v>
      </c>
      <c r="BE52" s="67">
        <f>databig!AF46</f>
        <v>15988</v>
      </c>
      <c r="BF52" s="67">
        <f>databig!AG46</f>
        <v>6</v>
      </c>
      <c r="BG52" s="17">
        <f>databig!AH46</f>
        <v>0</v>
      </c>
      <c r="BH52" s="17">
        <f>databig!AI46</f>
        <v>0</v>
      </c>
      <c r="BI52" s="17">
        <f>databig!AJ46</f>
        <v>0</v>
      </c>
      <c r="BJ52" s="17">
        <f>databig!AK46</f>
        <v>0</v>
      </c>
      <c r="BK52" s="17">
        <f>databig!AL46</f>
        <v>0</v>
      </c>
      <c r="BL52" s="17">
        <f>databig!AM46</f>
        <v>0</v>
      </c>
      <c r="BM52" s="17">
        <f>databig!AN46</f>
        <v>0</v>
      </c>
      <c r="BN52" s="17">
        <f>databig!AO46</f>
        <v>0</v>
      </c>
      <c r="BO52" s="17">
        <f>databig!AP46</f>
        <v>0</v>
      </c>
      <c r="BP52" s="17">
        <f>databig!AQ46</f>
        <v>0</v>
      </c>
      <c r="BQ52" s="17"/>
      <c r="BR52" s="17"/>
      <c r="BS52" s="24">
        <f>databig!AU46</f>
        <v>0.10599999874830246</v>
      </c>
      <c r="BT52" s="24">
        <f>databig!AV46</f>
        <v>0</v>
      </c>
      <c r="BU52" s="44">
        <f t="shared" si="49"/>
        <v>0</v>
      </c>
      <c r="BV52" s="44">
        <f t="shared" si="50"/>
        <v>0</v>
      </c>
      <c r="BW52" s="44">
        <f>databig!R46*((databig!$AU46-$R$142)/(1-$Q$142)-MIN(0.2,databig!$AU46))+BB52*(databig!$AU46-$R$142)/(1-$Q$142)</f>
        <v>-34.328888876643987</v>
      </c>
      <c r="BX52" s="19">
        <f>(databig!$Q46)/databig!$AE46</f>
        <v>3.093798340599072E-3</v>
      </c>
      <c r="BY52" s="19">
        <f>(databig!$R46)/databig!$AE46</f>
        <v>4.6055407115736186E-3</v>
      </c>
      <c r="BZ52" s="19">
        <f>(databig!$Q46+databig!$R46)/databig!$AE46</f>
        <v>7.6993390521726901E-3</v>
      </c>
      <c r="CA52" s="67">
        <f>databig!R46*$Q$142/(1-$Q$142)+BB52/(1-$Q$142)</f>
        <v>54.236772347129133</v>
      </c>
      <c r="CB52" s="31">
        <f t="shared" si="51"/>
        <v>158.76810575165251</v>
      </c>
      <c r="CC52" s="31">
        <f t="shared" si="52"/>
        <v>159.50499226550428</v>
      </c>
      <c r="CD52" s="31">
        <f t="shared" si="53"/>
        <v>159.26311348614837</v>
      </c>
      <c r="CE52" s="67">
        <f t="shared" si="128"/>
        <v>160.00000000000014</v>
      </c>
      <c r="CF52" s="17">
        <f>$CE52*(1+$CA52/databig!$AE46)</f>
        <v>160.30508661143105</v>
      </c>
      <c r="CG52" s="17">
        <f>$CE52*(1+$CA52/databig!$AE46-$BX52)</f>
        <v>159.81007887693519</v>
      </c>
      <c r="CH52" s="44">
        <f t="shared" si="129"/>
        <v>0</v>
      </c>
      <c r="CI52" s="17">
        <f t="shared" si="130"/>
        <v>158.76810575165251</v>
      </c>
      <c r="CJ52" s="19"/>
      <c r="CK52" s="17">
        <f>databig!AW46</f>
        <v>35752</v>
      </c>
      <c r="CL52" s="19">
        <f t="shared" si="131"/>
        <v>5.9482315724737516E-3</v>
      </c>
      <c r="CM52" s="19">
        <f t="shared" si="132"/>
        <v>2.7813981276421807E-3</v>
      </c>
      <c r="CN52" s="19">
        <f t="shared" si="54"/>
        <v>0.46760084804254726</v>
      </c>
      <c r="CO52" s="19">
        <f t="shared" si="133"/>
        <v>4.6760084804254719E-2</v>
      </c>
      <c r="CP52" s="19">
        <f t="shared" si="134"/>
        <v>1.4402804845363102</v>
      </c>
      <c r="CQ52" s="19">
        <f t="shared" si="55"/>
        <v>1.3302103634022326</v>
      </c>
      <c r="CR52" s="19">
        <f t="shared" si="135"/>
        <v>1.1867554409109782</v>
      </c>
      <c r="CS52" s="19">
        <f t="shared" si="136"/>
        <v>1.2569585065023001</v>
      </c>
      <c r="CU52" s="19">
        <f>calculatorbig!E52</f>
        <v>0.24045355603996896</v>
      </c>
      <c r="CV52" s="19">
        <f>calculatorbig!Z52</f>
        <v>0.24742805636515272</v>
      </c>
      <c r="CW52" s="17">
        <f t="shared" si="56"/>
        <v>41652</v>
      </c>
      <c r="CX52" s="17">
        <f t="shared" si="57"/>
        <v>31636.628483823213</v>
      </c>
      <c r="CY52" s="17">
        <f t="shared" si="58"/>
        <v>31346.126596278657</v>
      </c>
      <c r="CZ52" s="24">
        <f t="shared" si="40"/>
        <v>0.71055155974492878</v>
      </c>
      <c r="DA52" s="24">
        <f t="shared" si="41"/>
        <v>0.69342266058382263</v>
      </c>
      <c r="DB52" s="19">
        <f t="shared" si="59"/>
        <v>0.27377310601537153</v>
      </c>
      <c r="DC52" s="19">
        <f t="shared" si="60"/>
        <v>0.28733025142756097</v>
      </c>
      <c r="DD52" s="17">
        <f t="shared" si="137"/>
        <v>41456.235124807106</v>
      </c>
      <c r="DE52" s="17">
        <f t="shared" si="61"/>
        <v>41456.235124807106</v>
      </c>
      <c r="DF52" s="17">
        <f t="shared" si="62"/>
        <v>0</v>
      </c>
      <c r="DG52" s="17">
        <f>MAX(growth!G46*growth!L46,0)</f>
        <v>15517.909835544891</v>
      </c>
      <c r="DH52" s="17">
        <f t="shared" si="63"/>
        <v>802.24345002800601</v>
      </c>
      <c r="DI52" s="17">
        <f t="shared" si="64"/>
        <v>42258.478574835113</v>
      </c>
      <c r="DJ52" s="17">
        <f t="shared" si="65"/>
        <v>10455.933218719902</v>
      </c>
      <c r="DK52" s="20">
        <f t="shared" si="66"/>
        <v>1.4999999999999999E-2</v>
      </c>
      <c r="DL52" s="50">
        <f t="shared" si="67"/>
        <v>440.56170254311473</v>
      </c>
      <c r="DM52" s="20">
        <f t="shared" si="68"/>
        <v>5.0000000000000001E-3</v>
      </c>
      <c r="DN52" s="20">
        <f t="shared" si="69"/>
        <v>-9.1824540561614119E-3</v>
      </c>
      <c r="DO52" s="20">
        <f>growth!L46</f>
        <v>0.37256097751716344</v>
      </c>
      <c r="DP52" s="20"/>
      <c r="DQ52" s="20"/>
      <c r="DR52" s="19">
        <f>datahist!B46</f>
        <v>0.19013819098472595</v>
      </c>
      <c r="DS52" s="19">
        <f>datahist!C46</f>
        <v>0.23805725574493408</v>
      </c>
      <c r="DT52" s="19">
        <f>datahist!D46</f>
        <v>0.26764345169067383</v>
      </c>
      <c r="DU52" s="19">
        <f>datahist!E46</f>
        <v>0.28442367911338806</v>
      </c>
      <c r="DV52" s="19">
        <f>datahist!F46</f>
        <v>0.29112163186073303</v>
      </c>
      <c r="DW52" s="19">
        <f>datahist!G46</f>
        <v>0.28124690055847168</v>
      </c>
      <c r="DX52" s="19">
        <f>datahist!H46</f>
        <v>0.23952123522758484</v>
      </c>
      <c r="DY52" s="19">
        <f>datahist!I46</f>
        <v>0.24071075022220612</v>
      </c>
      <c r="DZ52" s="19">
        <f t="shared" si="70"/>
        <v>0.24742805636515272</v>
      </c>
      <c r="EA52" s="19">
        <v>0.36404553015827446</v>
      </c>
      <c r="EB52" s="19">
        <v>0.36900590342260786</v>
      </c>
      <c r="EC52" s="19">
        <v>0.31594418409071751</v>
      </c>
      <c r="ED52" s="19">
        <v>0.27942366871351298</v>
      </c>
      <c r="EE52" s="19">
        <v>0.27287027331577851</v>
      </c>
      <c r="EF52" s="19">
        <v>0.36229709442704916</v>
      </c>
      <c r="EG52" s="19">
        <v>0.36927161044468537</v>
      </c>
      <c r="EH52" s="19">
        <v>0.24220197607874186</v>
      </c>
      <c r="EI52" s="19">
        <v>0.24716234934307524</v>
      </c>
      <c r="EJ52" s="19">
        <v>0.31594418409071751</v>
      </c>
      <c r="EK52" s="19">
        <v>0.27942366871351298</v>
      </c>
      <c r="EL52" s="19">
        <v>0.27287027678224263</v>
      </c>
      <c r="EM52" s="19">
        <v>0.24045355897396803</v>
      </c>
      <c r="EN52" s="19">
        <v>0.24742805636515272</v>
      </c>
      <c r="EO52" s="19">
        <f t="shared" si="71"/>
        <v>0.27144790075922853</v>
      </c>
      <c r="EP52" s="19">
        <f t="shared" si="72"/>
        <v>0.28322048805392575</v>
      </c>
      <c r="EQ52" s="19">
        <f t="shared" ref="EQ52:FD52" si="150">(EO49+EO50+EO51+EO52+EO53+EO54+EO55)/7</f>
        <v>0.2650823331367434</v>
      </c>
      <c r="ER52" s="19">
        <f t="shared" si="150"/>
        <v>0.27884853840627455</v>
      </c>
      <c r="ES52" s="19">
        <f t="shared" si="150"/>
        <v>0.27043854039733672</v>
      </c>
      <c r="ET52" s="19">
        <f t="shared" si="150"/>
        <v>0.28394473484998983</v>
      </c>
      <c r="EU52" s="19">
        <f t="shared" si="150"/>
        <v>0.2709625518308858</v>
      </c>
      <c r="EV52" s="19">
        <f t="shared" si="150"/>
        <v>0.28456192706625616</v>
      </c>
      <c r="EW52" s="19">
        <f t="shared" si="150"/>
        <v>0.27218580994171115</v>
      </c>
      <c r="EX52" s="19">
        <f t="shared" si="150"/>
        <v>0.28577991037737227</v>
      </c>
      <c r="EY52" s="19">
        <f t="shared" si="150"/>
        <v>0.27295805862332767</v>
      </c>
      <c r="EZ52" s="19">
        <f t="shared" si="150"/>
        <v>0.28654386491330069</v>
      </c>
      <c r="FA52" s="19">
        <f t="shared" si="150"/>
        <v>0.27348589468842122</v>
      </c>
      <c r="FB52" s="19">
        <f t="shared" si="150"/>
        <v>0.28705691359971197</v>
      </c>
      <c r="FC52" s="19">
        <f t="shared" si="150"/>
        <v>0.27377310601537153</v>
      </c>
      <c r="FD52" s="19">
        <f t="shared" si="150"/>
        <v>0.28733025142756097</v>
      </c>
      <c r="FG52" s="61">
        <f t="shared" si="90"/>
        <v>-0.67999999999999883</v>
      </c>
      <c r="FH52" s="24">
        <f>databig!$A46/100</f>
        <v>0.44</v>
      </c>
      <c r="FI52" s="19">
        <f t="shared" si="74"/>
        <v>1.5135917551666558E-2</v>
      </c>
      <c r="FJ52" s="19">
        <f t="shared" si="75"/>
        <v>3.7061306958570406E-2</v>
      </c>
      <c r="FK52" s="19">
        <f t="shared" si="76"/>
        <v>6.7402128554113136E-2</v>
      </c>
      <c r="FL52" s="19">
        <f t="shared" si="77"/>
        <v>0.10751427225965217</v>
      </c>
      <c r="FM52" s="19">
        <f t="shared" si="78"/>
        <v>0.15954890359865664</v>
      </c>
      <c r="FN52" s="19">
        <f t="shared" si="79"/>
        <v>0.22523599767770291</v>
      </c>
      <c r="FO52" s="19">
        <f t="shared" si="80"/>
        <v>0.30755939498038276</v>
      </c>
      <c r="FP52" s="19">
        <f t="shared" si="81"/>
        <v>0.41230005279662901</v>
      </c>
      <c r="FQ52" s="19">
        <f t="shared" si="82"/>
        <v>0.55701720632297191</v>
      </c>
      <c r="FR52" s="19">
        <f t="shared" si="83"/>
        <v>0.79346877733981869</v>
      </c>
      <c r="FS52" s="19">
        <f t="shared" si="84"/>
        <v>0.89840562972319038</v>
      </c>
      <c r="FT52" s="19">
        <f t="shared" si="85"/>
        <v>0.94667000240607191</v>
      </c>
      <c r="FU52" s="19">
        <f t="shared" si="86"/>
        <v>0.98693915484448769</v>
      </c>
      <c r="FW52" s="19">
        <f t="shared" si="87"/>
        <v>0.23260761648908809</v>
      </c>
      <c r="FX52" s="19">
        <f t="shared" si="88"/>
        <v>0.23121153100857184</v>
      </c>
    </row>
    <row r="53" spans="1:180">
      <c r="A53" s="17"/>
      <c r="B53" s="17">
        <f>databig!B47</f>
        <v>2166901</v>
      </c>
      <c r="C53" s="17">
        <f>databig!O47</f>
        <v>42657</v>
      </c>
      <c r="D53" s="17">
        <f>databig!F47</f>
        <v>10314</v>
      </c>
      <c r="E53" s="18">
        <f>databig!G47+L53</f>
        <v>0.24160787675254081</v>
      </c>
      <c r="F53" s="19">
        <f>databig!H47</f>
        <v>6.7045047879219055E-2</v>
      </c>
      <c r="G53" s="19">
        <f>databig!K47</f>
        <v>4.3527856469154358E-2</v>
      </c>
      <c r="H53" s="19">
        <f>databig!L47</f>
        <v>6.0814325697720051E-3</v>
      </c>
      <c r="I53" s="19">
        <f>databig!I47</f>
        <v>1.9224409013986588E-2</v>
      </c>
      <c r="J53" s="19">
        <f>databig!M47</f>
        <v>0</v>
      </c>
      <c r="K53" s="19">
        <f>databig!J47</f>
        <v>0.10572913289070129</v>
      </c>
      <c r="L53" s="63">
        <f>databig!N47*IF(interface!$C$16="yes",1,0)</f>
        <v>0</v>
      </c>
      <c r="M53" s="19">
        <v>0</v>
      </c>
      <c r="N53" s="19">
        <v>0</v>
      </c>
      <c r="O53" s="19">
        <v>0</v>
      </c>
      <c r="P53" s="19">
        <f t="shared" si="44"/>
        <v>0.13195653447050437</v>
      </c>
      <c r="Q53" s="20">
        <f t="shared" si="120"/>
        <v>0</v>
      </c>
      <c r="R53" s="20">
        <f t="shared" si="121"/>
        <v>0</v>
      </c>
      <c r="S53" s="20">
        <f t="shared" si="122"/>
        <v>0</v>
      </c>
      <c r="T53" s="20">
        <f t="shared" si="123"/>
        <v>0</v>
      </c>
      <c r="U53" s="20">
        <f t="shared" si="124"/>
        <v>0</v>
      </c>
      <c r="V53" s="20">
        <f t="shared" si="125"/>
        <v>9.3453206920808343E-3</v>
      </c>
      <c r="W53" s="20">
        <f t="shared" si="45"/>
        <v>4.7477704495402687E-2</v>
      </c>
      <c r="X53" s="20">
        <f t="shared" si="126"/>
        <v>6.7045047879219055E-2</v>
      </c>
      <c r="Y53" s="20">
        <f>K53+$C$148*0.55*databig!N47</f>
        <v>0.10572913289070129</v>
      </c>
      <c r="Z53" s="21">
        <f t="shared" si="46"/>
        <v>0.24882161497139046</v>
      </c>
      <c r="AA53" s="19">
        <f t="shared" si="47"/>
        <v>0.98936387114312907</v>
      </c>
      <c r="AB53" s="19">
        <f>databig!Q47/databig!$AE47</f>
        <v>3.5680304471931495E-3</v>
      </c>
      <c r="AC53" s="19">
        <f>databig!R47/databig!$AE47</f>
        <v>7.0680984096778577E-3</v>
      </c>
      <c r="AD53" s="19">
        <f t="shared" si="48"/>
        <v>2.6808026818576085</v>
      </c>
      <c r="AE53" s="17">
        <f>databig!S47</f>
        <v>114355</v>
      </c>
      <c r="AF53" s="17">
        <f>databig!T47</f>
        <v>116210</v>
      </c>
      <c r="AG53" s="17">
        <f>databig!U47</f>
        <v>173</v>
      </c>
      <c r="AH53" s="17">
        <f>databig!V47</f>
        <v>0</v>
      </c>
      <c r="AI53" s="17">
        <f>databig!W47</f>
        <v>0</v>
      </c>
      <c r="AJ53" s="17">
        <f>databig!X47</f>
        <v>0</v>
      </c>
      <c r="AK53" s="17">
        <f>databig!Y47</f>
        <v>0</v>
      </c>
      <c r="AL53" s="17">
        <f>databig!Z47</f>
        <v>0</v>
      </c>
      <c r="AM53" s="17">
        <f>databig!AA47</f>
        <v>0</v>
      </c>
      <c r="AN53" s="17">
        <f>databig!AB47</f>
        <v>0</v>
      </c>
      <c r="AO53" s="17">
        <f>databig!AC47</f>
        <v>0</v>
      </c>
      <c r="AP53" s="17">
        <f>databig!AD47</f>
        <v>0</v>
      </c>
      <c r="AQ53" s="17">
        <v>0</v>
      </c>
      <c r="AR53" s="17">
        <v>0</v>
      </c>
      <c r="AS53" s="17">
        <v>0</v>
      </c>
      <c r="AT53" s="17">
        <v>83.996739685134997</v>
      </c>
      <c r="AU53" s="17">
        <v>194.13641316198064</v>
      </c>
      <c r="AV53" s="19">
        <v>1.7469684993506557E-2</v>
      </c>
      <c r="AW53" s="17">
        <f>databig!AT47</f>
        <v>38790</v>
      </c>
      <c r="AY53" s="19">
        <f>-databig!BA47/databig!E47</f>
        <v>-6.9435768032561802E-3</v>
      </c>
      <c r="AZ53" s="19">
        <f>-(1.1*databig!BB47-databig!AY47+0.45*databig!AX47)/databig!E47</f>
        <v>-7.5894825114699929E-3</v>
      </c>
      <c r="BA53" s="19"/>
      <c r="BB53" s="66">
        <f t="shared" si="127"/>
        <v>45.536607202425301</v>
      </c>
      <c r="BC53" s="67">
        <f>databig!Q47</f>
        <v>105</v>
      </c>
      <c r="BD53" s="67">
        <f>databig!R47</f>
        <v>208</v>
      </c>
      <c r="BE53" s="67">
        <f>databig!AF47</f>
        <v>16859</v>
      </c>
      <c r="BF53" s="67">
        <f>databig!AG47</f>
        <v>97</v>
      </c>
      <c r="BG53" s="17">
        <f>databig!AH47</f>
        <v>51</v>
      </c>
      <c r="BH53" s="17">
        <f>databig!AI47</f>
        <v>38</v>
      </c>
      <c r="BI53" s="17">
        <f>databig!AJ47</f>
        <v>30</v>
      </c>
      <c r="BJ53" s="17">
        <f>databig!AK47</f>
        <v>20</v>
      </c>
      <c r="BK53" s="17">
        <f>databig!AL47</f>
        <v>12</v>
      </c>
      <c r="BL53" s="17">
        <f>databig!AM47</f>
        <v>0</v>
      </c>
      <c r="BM53" s="17">
        <f>databig!AN47</f>
        <v>0</v>
      </c>
      <c r="BN53" s="17">
        <f>databig!AO47</f>
        <v>0</v>
      </c>
      <c r="BO53" s="17">
        <f>databig!AP47</f>
        <v>0</v>
      </c>
      <c r="BP53" s="17">
        <f>databig!AQ47</f>
        <v>0</v>
      </c>
      <c r="BQ53" s="17"/>
      <c r="BR53" s="17"/>
      <c r="BS53" s="24">
        <f>databig!AU47</f>
        <v>0.10899999737739563</v>
      </c>
      <c r="BT53" s="24">
        <f>databig!AV47</f>
        <v>0</v>
      </c>
      <c r="BU53" s="44">
        <f t="shared" si="49"/>
        <v>0</v>
      </c>
      <c r="BV53" s="44">
        <f t="shared" si="50"/>
        <v>0</v>
      </c>
      <c r="BW53" s="44">
        <f>databig!R47*((databig!$AU47-$R$142)/(1-$Q$142)-MIN(0.2,databig!$AU47))+BB53*(databig!$AU47-$R$142)/(1-$Q$142)</f>
        <v>-53.631686016190173</v>
      </c>
      <c r="BX53" s="19">
        <f>(databig!$Q47)/databig!$AE47</f>
        <v>3.5680304471931495E-3</v>
      </c>
      <c r="BY53" s="19">
        <f>(databig!$R47)/databig!$AE47</f>
        <v>7.0680984096778577E-3</v>
      </c>
      <c r="BZ53" s="19">
        <f>(databig!$Q47+databig!$R47)/databig!$AE47</f>
        <v>1.0636128856871006E-2</v>
      </c>
      <c r="CA53" s="67">
        <f>databig!R47*$Q$142/(1-$Q$142)+BB53/(1-$Q$142)</f>
        <v>80.370332365888956</v>
      </c>
      <c r="CB53" s="31">
        <f t="shared" si="51"/>
        <v>168.48866725567498</v>
      </c>
      <c r="CC53" s="31">
        <f t="shared" si="52"/>
        <v>169.69236441484313</v>
      </c>
      <c r="CD53" s="31">
        <f t="shared" si="53"/>
        <v>169.09630284083198</v>
      </c>
      <c r="CE53" s="67">
        <f t="shared" si="128"/>
        <v>170.30000000000013</v>
      </c>
      <c r="CF53" s="17">
        <f>$CE53*(1+$CA53/databig!$AE47)</f>
        <v>170.76510356129927</v>
      </c>
      <c r="CG53" s="17">
        <f>$CE53*(1+$CA53/databig!$AE47-$BX53)</f>
        <v>170.15746797614227</v>
      </c>
      <c r="CH53" s="44">
        <f t="shared" si="129"/>
        <v>0</v>
      </c>
      <c r="CI53" s="17">
        <f t="shared" si="130"/>
        <v>168.48866725567498</v>
      </c>
      <c r="CJ53" s="19"/>
      <c r="CK53" s="17">
        <f>databig!AW47</f>
        <v>35936</v>
      </c>
      <c r="CL53" s="19">
        <f t="shared" si="131"/>
        <v>5.9803873073159498E-3</v>
      </c>
      <c r="CM53" s="19">
        <f t="shared" si="132"/>
        <v>2.858274844709355E-3</v>
      </c>
      <c r="CN53" s="19">
        <f t="shared" si="54"/>
        <v>0.47794142717358112</v>
      </c>
      <c r="CO53" s="19">
        <f t="shared" si="133"/>
        <v>4.7794142717358101E-2</v>
      </c>
      <c r="CP53" s="19">
        <f t="shared" si="134"/>
        <v>1.4338935903821866</v>
      </c>
      <c r="CQ53" s="19">
        <f t="shared" si="55"/>
        <v>1.3254201927866398</v>
      </c>
      <c r="CR53" s="19">
        <f t="shared" si="135"/>
        <v>1.164759269058651</v>
      </c>
      <c r="CS53" s="19">
        <f t="shared" si="136"/>
        <v>1.232322887024329</v>
      </c>
      <c r="CU53" s="19">
        <f>calculatorbig!E53</f>
        <v>0.24160787675254081</v>
      </c>
      <c r="CV53" s="19">
        <f>calculatorbig!Z53</f>
        <v>0.24882161497139046</v>
      </c>
      <c r="CW53" s="17">
        <f t="shared" si="56"/>
        <v>42657</v>
      </c>
      <c r="CX53" s="17">
        <f t="shared" si="57"/>
        <v>32350.732801366867</v>
      </c>
      <c r="CY53" s="17">
        <f t="shared" si="58"/>
        <v>32043.016370165398</v>
      </c>
      <c r="CZ53" s="24">
        <f t="shared" si="40"/>
        <v>0.7140437090716677</v>
      </c>
      <c r="DA53" s="24">
        <f t="shared" si="41"/>
        <v>0.6992032151165638</v>
      </c>
      <c r="DB53" s="19">
        <f t="shared" si="59"/>
        <v>0.27755907669502516</v>
      </c>
      <c r="DC53" s="19">
        <f t="shared" si="60"/>
        <v>0.29112051044236981</v>
      </c>
      <c r="DD53" s="17">
        <f t="shared" si="137"/>
        <v>42455.389235619376</v>
      </c>
      <c r="DE53" s="17">
        <f t="shared" si="61"/>
        <v>42455.389235619376</v>
      </c>
      <c r="DF53" s="17">
        <f t="shared" si="62"/>
        <v>0</v>
      </c>
      <c r="DG53" s="17">
        <f>MAX(growth!G47*growth!L47,0)</f>
        <v>15444.472057700421</v>
      </c>
      <c r="DH53" s="17">
        <f t="shared" si="63"/>
        <v>798.44687066360018</v>
      </c>
      <c r="DI53" s="17">
        <f t="shared" si="64"/>
        <v>43253.836106282979</v>
      </c>
      <c r="DJ53" s="17">
        <f t="shared" si="65"/>
        <v>10762.489353673171</v>
      </c>
      <c r="DK53" s="20">
        <f t="shared" si="66"/>
        <v>1.4E-2</v>
      </c>
      <c r="DL53" s="50">
        <f t="shared" si="67"/>
        <v>456.22215504003725</v>
      </c>
      <c r="DM53" s="20">
        <f t="shared" si="68"/>
        <v>4.0000000000000001E-3</v>
      </c>
      <c r="DN53" s="20">
        <f t="shared" si="69"/>
        <v>-9.5118844166790679E-3</v>
      </c>
      <c r="DO53" s="20">
        <f>growth!L47</f>
        <v>0.36205335594027899</v>
      </c>
      <c r="DP53" s="20"/>
      <c r="DQ53" s="20"/>
      <c r="DR53" s="19">
        <f>datahist!B47</f>
        <v>0.19066521525382996</v>
      </c>
      <c r="DS53" s="19">
        <f>datahist!C47</f>
        <v>0.23852470517158508</v>
      </c>
      <c r="DT53" s="19">
        <f>datahist!D47</f>
        <v>0.26622936129570007</v>
      </c>
      <c r="DU53" s="19">
        <f>datahist!E47</f>
        <v>0.28585901856422424</v>
      </c>
      <c r="DV53" s="19">
        <f>datahist!F47</f>
        <v>0.29145181179046631</v>
      </c>
      <c r="DW53" s="19">
        <f>datahist!G47</f>
        <v>0.28177958726882935</v>
      </c>
      <c r="DX53" s="19">
        <f>datahist!H47</f>
        <v>0.2397104799747467</v>
      </c>
      <c r="DY53" s="19">
        <f>datahist!I47</f>
        <v>0.24163123965263367</v>
      </c>
      <c r="DZ53" s="19">
        <f t="shared" si="70"/>
        <v>0.24882161497139046</v>
      </c>
      <c r="EA53" s="19">
        <v>0.36706363990603075</v>
      </c>
      <c r="EB53" s="19">
        <v>0.37223618615858683</v>
      </c>
      <c r="EC53" s="19">
        <v>0.31844951255577975</v>
      </c>
      <c r="ED53" s="19">
        <v>0.28128493680822769</v>
      </c>
      <c r="EE53" s="19">
        <v>0.27381546221836384</v>
      </c>
      <c r="EF53" s="19">
        <v>0.36524099158123136</v>
      </c>
      <c r="EG53" s="19">
        <v>0.37245474635623999</v>
      </c>
      <c r="EH53" s="19">
        <v>0.24343050852118114</v>
      </c>
      <c r="EI53" s="19">
        <v>0.24860305477373729</v>
      </c>
      <c r="EJ53" s="19">
        <v>0.31844951255577975</v>
      </c>
      <c r="EK53" s="19">
        <v>0.28128493680822769</v>
      </c>
      <c r="EL53" s="19">
        <v>0.27381546567612336</v>
      </c>
      <c r="EM53" s="19">
        <v>0.2416078788228333</v>
      </c>
      <c r="EN53" s="19">
        <v>0.24882161497139046</v>
      </c>
      <c r="EO53" s="19">
        <f t="shared" si="71"/>
        <v>0.2877023655917017</v>
      </c>
      <c r="EP53" s="19">
        <f t="shared" si="72"/>
        <v>0.30368706214980679</v>
      </c>
      <c r="EQ53" s="19">
        <f t="shared" ref="EQ53:FD53" si="151">(EO50+EO51+EO52+EO53+EO54+EO55+EO56)/7</f>
        <v>0.26254231847566889</v>
      </c>
      <c r="ER53" s="19">
        <f t="shared" si="151"/>
        <v>0.27553785424559357</v>
      </c>
      <c r="ES53" s="19">
        <f t="shared" si="151"/>
        <v>0.2731701066979389</v>
      </c>
      <c r="ET53" s="19">
        <f t="shared" si="151"/>
        <v>0.28664140960410095</v>
      </c>
      <c r="EU53" s="19">
        <f t="shared" si="151"/>
        <v>0.27381810267084955</v>
      </c>
      <c r="EV53" s="19">
        <f t="shared" si="151"/>
        <v>0.28732735910556367</v>
      </c>
      <c r="EW53" s="19">
        <f t="shared" si="151"/>
        <v>0.27565479882024929</v>
      </c>
      <c r="EX53" s="19">
        <f t="shared" si="151"/>
        <v>0.28920696746606694</v>
      </c>
      <c r="EY53" s="19">
        <f t="shared" si="151"/>
        <v>0.2766127328210562</v>
      </c>
      <c r="EZ53" s="19">
        <f t="shared" si="151"/>
        <v>0.29017150343032982</v>
      </c>
      <c r="FA53" s="19">
        <f t="shared" si="151"/>
        <v>0.27724837301182681</v>
      </c>
      <c r="FB53" s="19">
        <f t="shared" si="151"/>
        <v>0.29080959079803853</v>
      </c>
      <c r="FC53" s="19">
        <f t="shared" si="151"/>
        <v>0.27755907669502516</v>
      </c>
      <c r="FD53" s="19">
        <f t="shared" si="151"/>
        <v>0.29112051044236981</v>
      </c>
      <c r="FG53" s="61">
        <f t="shared" si="90"/>
        <v>-0.6499999999999988</v>
      </c>
      <c r="FH53" s="24">
        <f>databig!$A47/100</f>
        <v>0.45</v>
      </c>
      <c r="FI53" s="19">
        <f t="shared" si="74"/>
        <v>1.5135917551666558E-2</v>
      </c>
      <c r="FJ53" s="19">
        <f t="shared" si="75"/>
        <v>3.7061306958570406E-2</v>
      </c>
      <c r="FK53" s="19">
        <f t="shared" si="76"/>
        <v>6.7402128554113136E-2</v>
      </c>
      <c r="FL53" s="19">
        <f t="shared" si="77"/>
        <v>0.10751427225965217</v>
      </c>
      <c r="FM53" s="19">
        <f t="shared" si="78"/>
        <v>0.15954890359865664</v>
      </c>
      <c r="FN53" s="19">
        <f t="shared" si="79"/>
        <v>0.22523599767770291</v>
      </c>
      <c r="FO53" s="19">
        <f t="shared" si="80"/>
        <v>0.30755939498038276</v>
      </c>
      <c r="FP53" s="19">
        <f t="shared" si="81"/>
        <v>0.41230005279662901</v>
      </c>
      <c r="FQ53" s="19">
        <f t="shared" si="82"/>
        <v>0.55701720632297191</v>
      </c>
      <c r="FR53" s="19">
        <f t="shared" si="83"/>
        <v>0.79346877733981869</v>
      </c>
      <c r="FS53" s="19">
        <f t="shared" si="84"/>
        <v>0.89840562972319038</v>
      </c>
      <c r="FT53" s="19">
        <f t="shared" si="85"/>
        <v>0.94667000240607191</v>
      </c>
      <c r="FU53" s="19">
        <f t="shared" si="86"/>
        <v>0.98693915484448769</v>
      </c>
      <c r="FW53" s="19">
        <f t="shared" si="87"/>
        <v>0.23466430201957711</v>
      </c>
      <c r="FX53" s="19">
        <f t="shared" si="88"/>
        <v>0.23406999545901111</v>
      </c>
    </row>
    <row r="54" spans="1:180">
      <c r="A54" s="17"/>
      <c r="B54" s="17">
        <f>databig!B48</f>
        <v>2167230</v>
      </c>
      <c r="C54" s="17">
        <f>databig!O48</f>
        <v>43667</v>
      </c>
      <c r="D54" s="17">
        <f>databig!F48</f>
        <v>10614</v>
      </c>
      <c r="E54" s="18">
        <f>databig!G48+L54</f>
        <v>0.24263363758606607</v>
      </c>
      <c r="F54" s="19">
        <f>databig!H48</f>
        <v>6.6749110817909241E-2</v>
      </c>
      <c r="G54" s="19">
        <f>databig!K48</f>
        <v>4.4944170862436295E-2</v>
      </c>
      <c r="H54" s="19">
        <f>databig!L48</f>
        <v>6.226696539670229E-3</v>
      </c>
      <c r="I54" s="19">
        <f>databig!I48</f>
        <v>1.9415233284235001E-2</v>
      </c>
      <c r="J54" s="19">
        <f>databig!M48</f>
        <v>0</v>
      </c>
      <c r="K54" s="19">
        <f>databig!J48</f>
        <v>0.10529842227697372</v>
      </c>
      <c r="L54" s="63">
        <f>databig!N48*IF(interface!$C$16="yes",1,0)</f>
        <v>0</v>
      </c>
      <c r="M54" s="19">
        <v>0</v>
      </c>
      <c r="N54" s="19">
        <v>0</v>
      </c>
      <c r="O54" s="19">
        <v>0</v>
      </c>
      <c r="P54" s="19">
        <f t="shared" si="44"/>
        <v>0.13721334249199996</v>
      </c>
      <c r="Q54" s="20">
        <f t="shared" si="120"/>
        <v>0</v>
      </c>
      <c r="R54" s="20">
        <f t="shared" si="121"/>
        <v>0</v>
      </c>
      <c r="S54" s="20">
        <f t="shared" si="122"/>
        <v>0</v>
      </c>
      <c r="T54" s="20">
        <f t="shared" si="123"/>
        <v>0</v>
      </c>
      <c r="U54" s="20">
        <f t="shared" si="124"/>
        <v>0</v>
      </c>
      <c r="V54" s="20">
        <f t="shared" si="125"/>
        <v>9.5685474348143427E-3</v>
      </c>
      <c r="W54" s="20">
        <f t="shared" si="45"/>
        <v>4.8992465757984049E-2</v>
      </c>
      <c r="X54" s="20">
        <f t="shared" si="126"/>
        <v>6.6749110817909241E-2</v>
      </c>
      <c r="Y54" s="20">
        <f>K54+$C$148*0.55*databig!N48</f>
        <v>0.10529842227697372</v>
      </c>
      <c r="Z54" s="21">
        <f t="shared" si="46"/>
        <v>0.25002377957191635</v>
      </c>
      <c r="AA54" s="19">
        <f t="shared" si="47"/>
        <v>0.99029126213592233</v>
      </c>
      <c r="AB54" s="19">
        <f>databig!Q48/databig!$AE48</f>
        <v>1.1266112197223235E-3</v>
      </c>
      <c r="AC54" s="19">
        <f>databig!R48/databig!$AE48</f>
        <v>8.5821266443553458E-3</v>
      </c>
      <c r="AD54" s="19">
        <f t="shared" si="48"/>
        <v>2.7243456156823229</v>
      </c>
      <c r="AE54" s="17">
        <f>databig!S48</f>
        <v>118964</v>
      </c>
      <c r="AF54" s="17">
        <f>databig!T48</f>
        <v>121220</v>
      </c>
      <c r="AG54" s="17">
        <f>databig!U48</f>
        <v>1470</v>
      </c>
      <c r="AH54" s="17">
        <f>databig!V48</f>
        <v>0</v>
      </c>
      <c r="AI54" s="17">
        <f>databig!W48</f>
        <v>0</v>
      </c>
      <c r="AJ54" s="17">
        <f>databig!X48</f>
        <v>0</v>
      </c>
      <c r="AK54" s="17">
        <f>databig!Y48</f>
        <v>0</v>
      </c>
      <c r="AL54" s="17">
        <f>databig!Z48</f>
        <v>0</v>
      </c>
      <c r="AM54" s="17">
        <f>databig!AA48</f>
        <v>0</v>
      </c>
      <c r="AN54" s="17">
        <f>databig!AB48</f>
        <v>0</v>
      </c>
      <c r="AO54" s="17">
        <f>databig!AC48</f>
        <v>0</v>
      </c>
      <c r="AP54" s="17">
        <f>databig!AD48</f>
        <v>0</v>
      </c>
      <c r="AQ54" s="17">
        <v>0</v>
      </c>
      <c r="AR54" s="17">
        <v>0</v>
      </c>
      <c r="AS54" s="17">
        <v>0</v>
      </c>
      <c r="AT54" s="17">
        <v>83.996739685134997</v>
      </c>
      <c r="AU54" s="17">
        <v>194.13641316198064</v>
      </c>
      <c r="AV54" s="19">
        <v>1.7469684993506557E-2</v>
      </c>
      <c r="AW54" s="17">
        <f>databig!AT48</f>
        <v>39696</v>
      </c>
      <c r="AY54" s="19">
        <f>-databig!BA48/databig!E48</f>
        <v>-5.9556723809763281E-3</v>
      </c>
      <c r="AZ54" s="19">
        <f>-(1.1*databig!BB48-databig!AY48+0.45*databig!AX48)/databig!E48</f>
        <v>-6.9547807257693316E-3</v>
      </c>
      <c r="BA54" s="19"/>
      <c r="BB54" s="66">
        <f t="shared" si="127"/>
        <v>42.626919841247968</v>
      </c>
      <c r="BC54" s="67">
        <f>databig!Q48</f>
        <v>34</v>
      </c>
      <c r="BD54" s="67">
        <f>databig!R48</f>
        <v>259</v>
      </c>
      <c r="BE54" s="67">
        <f>databig!AF48</f>
        <v>17608</v>
      </c>
      <c r="BF54" s="67">
        <f>databig!AG48</f>
        <v>124</v>
      </c>
      <c r="BG54" s="17">
        <f>databig!AH48</f>
        <v>24</v>
      </c>
      <c r="BH54" s="17">
        <f>databig!AI48</f>
        <v>23</v>
      </c>
      <c r="BI54" s="17">
        <f>databig!AJ48</f>
        <v>22</v>
      </c>
      <c r="BJ54" s="17">
        <f>databig!AK48</f>
        <v>20</v>
      </c>
      <c r="BK54" s="17">
        <f>databig!AL48</f>
        <v>18</v>
      </c>
      <c r="BL54" s="17">
        <f>databig!AM48</f>
        <v>6</v>
      </c>
      <c r="BM54" s="17">
        <f>databig!AN48</f>
        <v>0</v>
      </c>
      <c r="BN54" s="17">
        <f>databig!AO48</f>
        <v>0</v>
      </c>
      <c r="BO54" s="17">
        <f>databig!AP48</f>
        <v>0</v>
      </c>
      <c r="BP54" s="17">
        <f>databig!AQ48</f>
        <v>0</v>
      </c>
      <c r="BQ54" s="17"/>
      <c r="BR54" s="17"/>
      <c r="BS54" s="24">
        <f>databig!AU48</f>
        <v>0.10999999940395355</v>
      </c>
      <c r="BT54" s="24">
        <f>databig!AV48</f>
        <v>0</v>
      </c>
      <c r="BU54" s="44">
        <f t="shared" si="49"/>
        <v>0</v>
      </c>
      <c r="BV54" s="44">
        <f t="shared" si="50"/>
        <v>0</v>
      </c>
      <c r="BW54" s="44">
        <f>databig!R48*((databig!$AU48-$R$142)/(1-$Q$142)-MIN(0.2,databig!$AU48))+BB54*(databig!$AU48-$R$142)/(1-$Q$142)</f>
        <v>-64.97898882255565</v>
      </c>
      <c r="BX54" s="19">
        <f>(databig!$Q48)/databig!$AE48</f>
        <v>1.1266112197223235E-3</v>
      </c>
      <c r="BY54" s="19">
        <f>(databig!$R48)/databig!$AE48</f>
        <v>8.5821266443553458E-3</v>
      </c>
      <c r="BZ54" s="19">
        <f>(databig!$Q48+databig!$R48)/databig!$AE48</f>
        <v>9.7087378640776691E-3</v>
      </c>
      <c r="CA54" s="67">
        <f>databig!R48*$Q$142/(1-$Q$142)+BB54/(1-$Q$142)</f>
        <v>84.067835784654207</v>
      </c>
      <c r="CB54" s="31">
        <f t="shared" si="51"/>
        <v>176.77689320388365</v>
      </c>
      <c r="CC54" s="31">
        <f t="shared" si="52"/>
        <v>178.30888863116752</v>
      </c>
      <c r="CD54" s="31">
        <f t="shared" si="53"/>
        <v>176.97800457271629</v>
      </c>
      <c r="CE54" s="67">
        <f t="shared" si="128"/>
        <v>178.51000000000016</v>
      </c>
      <c r="CF54" s="17">
        <f>$CE54*(1+$CA54/databig!$AE48)</f>
        <v>179.00726463321925</v>
      </c>
      <c r="CG54" s="17">
        <f>$CE54*(1+$CA54/databig!$AE48-$BX54)</f>
        <v>178.80615326438661</v>
      </c>
      <c r="CH54" s="44">
        <f t="shared" si="129"/>
        <v>0</v>
      </c>
      <c r="CI54" s="17">
        <f t="shared" si="130"/>
        <v>176.77689320388365</v>
      </c>
      <c r="CJ54" s="19"/>
      <c r="CK54" s="17">
        <f>databig!AW48</f>
        <v>36871</v>
      </c>
      <c r="CL54" s="19">
        <f t="shared" si="131"/>
        <v>6.1369195040750406E-3</v>
      </c>
      <c r="CM54" s="19">
        <f t="shared" si="132"/>
        <v>2.9739271178757108E-3</v>
      </c>
      <c r="CN54" s="19">
        <f t="shared" si="54"/>
        <v>0.48459607721772496</v>
      </c>
      <c r="CO54" s="19">
        <f t="shared" si="133"/>
        <v>4.8459607721772484E-2</v>
      </c>
      <c r="CP54" s="19">
        <f t="shared" si="134"/>
        <v>1.4275643793697173</v>
      </c>
      <c r="CQ54" s="19">
        <f t="shared" si="55"/>
        <v>1.3206732845272879</v>
      </c>
      <c r="CR54" s="19">
        <f t="shared" si="135"/>
        <v>1.1674231737169365</v>
      </c>
      <c r="CS54" s="19">
        <f t="shared" si="136"/>
        <v>1.2342781163036747</v>
      </c>
      <c r="CU54" s="19">
        <f>calculatorbig!E54</f>
        <v>0.24263363758606607</v>
      </c>
      <c r="CV54" s="19">
        <f>calculatorbig!Z54</f>
        <v>0.25002377957191635</v>
      </c>
      <c r="CW54" s="17">
        <f t="shared" si="56"/>
        <v>43667</v>
      </c>
      <c r="CX54" s="17">
        <f t="shared" si="57"/>
        <v>33071.916947529251</v>
      </c>
      <c r="CY54" s="17">
        <f t="shared" si="58"/>
        <v>32749.211617433128</v>
      </c>
      <c r="CZ54" s="24">
        <f t="shared" si="40"/>
        <v>0.7165688805656838</v>
      </c>
      <c r="DA54" s="24">
        <f t="shared" si="41"/>
        <v>0.70522871586553681</v>
      </c>
      <c r="DB54" s="19">
        <f t="shared" si="59"/>
        <v>0.28141415682238063</v>
      </c>
      <c r="DC54" s="19">
        <f t="shared" si="60"/>
        <v>0.29498009752677551</v>
      </c>
      <c r="DD54" s="17">
        <f t="shared" si="137"/>
        <v>43459.431025409925</v>
      </c>
      <c r="DE54" s="17">
        <f t="shared" si="61"/>
        <v>43459.431025409925</v>
      </c>
      <c r="DF54" s="17">
        <f t="shared" si="62"/>
        <v>0</v>
      </c>
      <c r="DG54" s="17">
        <f>MAX(growth!G48*growth!L48,0)</f>
        <v>15411.297475729141</v>
      </c>
      <c r="DH54" s="17">
        <f t="shared" si="63"/>
        <v>796.73181423036101</v>
      </c>
      <c r="DI54" s="17">
        <f t="shared" si="64"/>
        <v>44256.162839640288</v>
      </c>
      <c r="DJ54" s="17">
        <f t="shared" si="65"/>
        <v>11065.093102517059</v>
      </c>
      <c r="DK54" s="20">
        <f t="shared" si="66"/>
        <v>1.2999999999999999E-2</v>
      </c>
      <c r="DL54" s="50">
        <f t="shared" si="67"/>
        <v>470.01005004631224</v>
      </c>
      <c r="DM54" s="20">
        <f t="shared" si="68"/>
        <v>4.0000000000000001E-3</v>
      </c>
      <c r="DN54" s="20">
        <f t="shared" si="69"/>
        <v>-9.7576844610524731E-3</v>
      </c>
      <c r="DO54" s="20">
        <f>growth!L48</f>
        <v>0.35292778243820599</v>
      </c>
      <c r="DP54" s="20"/>
      <c r="DQ54" s="20"/>
      <c r="DR54" s="19">
        <f>datahist!B48</f>
        <v>0.19147050380706787</v>
      </c>
      <c r="DS54" s="19">
        <f>datahist!C48</f>
        <v>0.23973819613456726</v>
      </c>
      <c r="DT54" s="19">
        <f>datahist!D48</f>
        <v>0.26455175876617432</v>
      </c>
      <c r="DU54" s="19">
        <f>datahist!E48</f>
        <v>0.28734716773033142</v>
      </c>
      <c r="DV54" s="19">
        <f>datahist!F48</f>
        <v>0.29171103239059448</v>
      </c>
      <c r="DW54" s="19">
        <f>datahist!G48</f>
        <v>0.2817801833152771</v>
      </c>
      <c r="DX54" s="19">
        <f>datahist!H48</f>
        <v>0.24071677029132843</v>
      </c>
      <c r="DY54" s="19">
        <f>datahist!I48</f>
        <v>0.24262693524360657</v>
      </c>
      <c r="DZ54" s="19">
        <f t="shared" si="70"/>
        <v>0.25002377957191635</v>
      </c>
      <c r="EA54" s="19">
        <v>0.36989932634598444</v>
      </c>
      <c r="EB54" s="19">
        <v>0.3751636858352202</v>
      </c>
      <c r="EC54" s="19">
        <v>0.32061598282152637</v>
      </c>
      <c r="ED54" s="19">
        <v>0.28275403005830202</v>
      </c>
      <c r="EE54" s="19">
        <v>0.27469253063498844</v>
      </c>
      <c r="EF54" s="19">
        <v>0.36803744034841657</v>
      </c>
      <c r="EG54" s="19">
        <v>0.37542760104026962</v>
      </c>
      <c r="EH54" s="19">
        <v>0.24449550487763116</v>
      </c>
      <c r="EI54" s="19">
        <v>0.24975986436686692</v>
      </c>
      <c r="EJ54" s="19">
        <v>0.32061598282152637</v>
      </c>
      <c r="EK54" s="19">
        <v>0.28275403005830202</v>
      </c>
      <c r="EL54" s="19">
        <v>0.27469253060731025</v>
      </c>
      <c r="EM54" s="19">
        <v>0.24263363378122449</v>
      </c>
      <c r="EN54" s="19">
        <v>0.25002377957191635</v>
      </c>
      <c r="EO54" s="19">
        <f t="shared" si="71"/>
        <v>0.28469370518132431</v>
      </c>
      <c r="EP54" s="19">
        <f t="shared" si="72"/>
        <v>0.29778403450894975</v>
      </c>
      <c r="EQ54" s="19">
        <f t="shared" ref="EQ54:FD54" si="152">(EO51+EO52+EO53+EO54+EO55+EO56+EO57)/7</f>
        <v>0.27181924182615208</v>
      </c>
      <c r="ER54" s="19">
        <f t="shared" si="152"/>
        <v>0.28458106822769003</v>
      </c>
      <c r="ES54" s="19">
        <f t="shared" si="152"/>
        <v>0.27550543460865862</v>
      </c>
      <c r="ET54" s="19">
        <f t="shared" si="152"/>
        <v>0.28895519021025118</v>
      </c>
      <c r="EU54" s="19">
        <f t="shared" si="152"/>
        <v>0.27791642154870838</v>
      </c>
      <c r="EV54" s="19">
        <f t="shared" si="152"/>
        <v>0.29137946022645</v>
      </c>
      <c r="EW54" s="19">
        <f t="shared" si="152"/>
        <v>0.27960991974725141</v>
      </c>
      <c r="EX54" s="19">
        <f t="shared" si="152"/>
        <v>0.29312350485218291</v>
      </c>
      <c r="EY54" s="19">
        <f t="shared" si="152"/>
        <v>0.28064058373947193</v>
      </c>
      <c r="EZ54" s="19">
        <f t="shared" si="152"/>
        <v>0.29417462073546025</v>
      </c>
      <c r="FA54" s="19">
        <f t="shared" si="152"/>
        <v>0.28119561986134561</v>
      </c>
      <c r="FB54" s="19">
        <f t="shared" si="152"/>
        <v>0.29474708766272656</v>
      </c>
      <c r="FC54" s="19">
        <f t="shared" si="152"/>
        <v>0.28141415682238063</v>
      </c>
      <c r="FD54" s="19">
        <f t="shared" si="152"/>
        <v>0.29498009752677551</v>
      </c>
      <c r="FG54" s="61">
        <f t="shared" si="90"/>
        <v>-0.61999999999999877</v>
      </c>
      <c r="FH54" s="24">
        <f>databig!$A48/100</f>
        <v>0.46</v>
      </c>
      <c r="FI54" s="19">
        <f t="shared" si="74"/>
        <v>1.5135917551666558E-2</v>
      </c>
      <c r="FJ54" s="19">
        <f t="shared" si="75"/>
        <v>3.7061306958570406E-2</v>
      </c>
      <c r="FK54" s="19">
        <f t="shared" si="76"/>
        <v>6.7402128554113136E-2</v>
      </c>
      <c r="FL54" s="19">
        <f t="shared" si="77"/>
        <v>0.10751427225965217</v>
      </c>
      <c r="FM54" s="19">
        <f t="shared" si="78"/>
        <v>0.15954890359865664</v>
      </c>
      <c r="FN54" s="19">
        <f t="shared" si="79"/>
        <v>0.22523599767770291</v>
      </c>
      <c r="FO54" s="19">
        <f t="shared" si="80"/>
        <v>0.30755939498038276</v>
      </c>
      <c r="FP54" s="19">
        <f t="shared" si="81"/>
        <v>0.41230005279662901</v>
      </c>
      <c r="FQ54" s="19">
        <f t="shared" si="82"/>
        <v>0.55701720632297191</v>
      </c>
      <c r="FR54" s="19">
        <f t="shared" si="83"/>
        <v>0.79346877733981869</v>
      </c>
      <c r="FS54" s="19">
        <f t="shared" si="84"/>
        <v>0.89840562972319038</v>
      </c>
      <c r="FT54" s="19">
        <f t="shared" si="85"/>
        <v>0.94667000240607191</v>
      </c>
      <c r="FU54" s="19">
        <f t="shared" si="86"/>
        <v>0.98693915484448769</v>
      </c>
      <c r="FW54" s="19">
        <f t="shared" si="87"/>
        <v>0.23667796140024816</v>
      </c>
      <c r="FX54" s="19">
        <f t="shared" si="88"/>
        <v>0.23684941126012127</v>
      </c>
    </row>
    <row r="55" spans="1:180">
      <c r="A55" s="17"/>
      <c r="B55" s="17">
        <f>databig!B49</f>
        <v>2167243</v>
      </c>
      <c r="C55" s="17">
        <f>databig!O49</f>
        <v>44754</v>
      </c>
      <c r="D55" s="17">
        <f>databig!F49</f>
        <v>10862</v>
      </c>
      <c r="E55" s="18">
        <f>databig!G49+L55</f>
        <v>0.24362454036054548</v>
      </c>
      <c r="F55" s="19">
        <f>databig!H49</f>
        <v>6.6304907202720642E-2</v>
      </c>
      <c r="G55" s="19">
        <f>databig!K49</f>
        <v>4.6498104929924011E-2</v>
      </c>
      <c r="H55" s="19">
        <f>databig!L49</f>
        <v>6.419595330953598E-3</v>
      </c>
      <c r="I55" s="19">
        <f>databig!I49</f>
        <v>1.9553519785404205E-2</v>
      </c>
      <c r="J55" s="19">
        <f>databig!M49</f>
        <v>0</v>
      </c>
      <c r="K55" s="19">
        <f>databig!J49</f>
        <v>0.10484841465950012</v>
      </c>
      <c r="L55" s="63">
        <f>databig!N49*IF(interface!$C$16="yes",1,0)</f>
        <v>0</v>
      </c>
      <c r="M55" s="19">
        <v>0</v>
      </c>
      <c r="N55" s="19">
        <v>0</v>
      </c>
      <c r="O55" s="19">
        <v>0</v>
      </c>
      <c r="P55" s="19">
        <f t="shared" si="44"/>
        <v>0.14260104023643433</v>
      </c>
      <c r="Q55" s="20">
        <f t="shared" si="120"/>
        <v>0</v>
      </c>
      <c r="R55" s="20">
        <f t="shared" si="121"/>
        <v>0</v>
      </c>
      <c r="S55" s="20">
        <f t="shared" si="122"/>
        <v>0</v>
      </c>
      <c r="T55" s="20">
        <f t="shared" si="123"/>
        <v>0</v>
      </c>
      <c r="U55" s="20">
        <f t="shared" si="124"/>
        <v>0</v>
      </c>
      <c r="V55" s="20">
        <f t="shared" si="125"/>
        <v>9.8649744764653918E-3</v>
      </c>
      <c r="W55" s="20">
        <f t="shared" si="45"/>
        <v>5.053880568448612E-2</v>
      </c>
      <c r="X55" s="20">
        <f t="shared" si="126"/>
        <v>6.6304907202720642E-2</v>
      </c>
      <c r="Y55" s="20">
        <f>K55+$C$148*0.55*databig!N49</f>
        <v>0.10484841465950012</v>
      </c>
      <c r="Z55" s="21">
        <f t="shared" si="46"/>
        <v>0.25111062180857646</v>
      </c>
      <c r="AA55" s="19">
        <f t="shared" si="47"/>
        <v>0.98850727872347521</v>
      </c>
      <c r="AB55" s="19">
        <f>databig!Q49/databig!$AE49</f>
        <v>1.8321729571271529E-3</v>
      </c>
      <c r="AC55" s="19">
        <f>databig!R49/databig!$AE49</f>
        <v>9.6605483193977146E-3</v>
      </c>
      <c r="AD55" s="19">
        <f t="shared" si="48"/>
        <v>2.8509183536667115</v>
      </c>
      <c r="AE55" s="17">
        <f>databig!S49</f>
        <v>127590</v>
      </c>
      <c r="AF55" s="17">
        <f>databig!T49</f>
        <v>129296</v>
      </c>
      <c r="AG55" s="17">
        <f>databig!U49</f>
        <v>1302</v>
      </c>
      <c r="AH55" s="17">
        <f>databig!V49</f>
        <v>0</v>
      </c>
      <c r="AI55" s="17">
        <f>databig!W49</f>
        <v>0</v>
      </c>
      <c r="AJ55" s="17">
        <f>databig!X49</f>
        <v>0</v>
      </c>
      <c r="AK55" s="17">
        <f>databig!Y49</f>
        <v>0</v>
      </c>
      <c r="AL55" s="17">
        <f>databig!Z49</f>
        <v>0</v>
      </c>
      <c r="AM55" s="17">
        <f>databig!AA49</f>
        <v>0</v>
      </c>
      <c r="AN55" s="17">
        <f>databig!AB49</f>
        <v>0</v>
      </c>
      <c r="AO55" s="17">
        <f>databig!AC49</f>
        <v>0</v>
      </c>
      <c r="AP55" s="17">
        <f>databig!AD49</f>
        <v>0</v>
      </c>
      <c r="AQ55" s="17">
        <v>0</v>
      </c>
      <c r="AR55" s="17">
        <v>0</v>
      </c>
      <c r="AS55" s="17">
        <v>0</v>
      </c>
      <c r="AT55" s="17">
        <v>83.996739685134997</v>
      </c>
      <c r="AU55" s="17">
        <v>194.13641316198064</v>
      </c>
      <c r="AV55" s="19">
        <v>1.7469684993506557E-2</v>
      </c>
      <c r="AW55" s="17">
        <f>databig!AT49</f>
        <v>40594</v>
      </c>
      <c r="AY55" s="19">
        <f>-databig!BA49/databig!E49</f>
        <v>-5.0087601017044852E-3</v>
      </c>
      <c r="AZ55" s="19">
        <f>-(1.1*databig!BB49-databig!AY49+0.45*databig!AX49)/databig!E49</f>
        <v>-6.4643693747345431E-3</v>
      </c>
      <c r="BA55" s="19"/>
      <c r="BB55" s="66">
        <f t="shared" si="127"/>
        <v>50.192106980309042</v>
      </c>
      <c r="BC55" s="67">
        <f>databig!Q49</f>
        <v>55</v>
      </c>
      <c r="BD55" s="67">
        <f>databig!R49</f>
        <v>290</v>
      </c>
      <c r="BE55" s="67">
        <f>databig!AF49</f>
        <v>18145</v>
      </c>
      <c r="BF55" s="67">
        <f>databig!AG49</f>
        <v>79</v>
      </c>
      <c r="BG55" s="17">
        <f>databig!AH49</f>
        <v>17</v>
      </c>
      <c r="BH55" s="17">
        <f>databig!AI49</f>
        <v>14</v>
      </c>
      <c r="BI55" s="17">
        <f>databig!AJ49</f>
        <v>12</v>
      </c>
      <c r="BJ55" s="17">
        <f>databig!AK49</f>
        <v>8</v>
      </c>
      <c r="BK55" s="17">
        <f>databig!AL49</f>
        <v>0</v>
      </c>
      <c r="BL55" s="17">
        <f>databig!AM49</f>
        <v>0</v>
      </c>
      <c r="BM55" s="17">
        <f>databig!AN49</f>
        <v>0</v>
      </c>
      <c r="BN55" s="17">
        <f>databig!AO49</f>
        <v>0</v>
      </c>
      <c r="BO55" s="17">
        <f>databig!AP49</f>
        <v>0</v>
      </c>
      <c r="BP55" s="17">
        <f>databig!AQ49</f>
        <v>0</v>
      </c>
      <c r="BQ55" s="17"/>
      <c r="BR55" s="17"/>
      <c r="BS55" s="24">
        <f>databig!AU49</f>
        <v>0.10999999940395355</v>
      </c>
      <c r="BT55" s="24">
        <f>databig!AV49</f>
        <v>0</v>
      </c>
      <c r="BU55" s="44">
        <f t="shared" si="49"/>
        <v>0</v>
      </c>
      <c r="BV55" s="44">
        <f t="shared" si="50"/>
        <v>0</v>
      </c>
      <c r="BW55" s="44">
        <f>databig!R49*((databig!$AU49-$R$142)/(1-$Q$142)-MIN(0.2,databig!$AU49))+BB55*(databig!$AU49-$R$142)/(1-$Q$142)</f>
        <v>-73.054370425689257</v>
      </c>
      <c r="BX55" s="19">
        <f>(databig!$Q49)/databig!$AE49</f>
        <v>1.8321729571271529E-3</v>
      </c>
      <c r="BY55" s="19">
        <f>(databig!$R49)/databig!$AE49</f>
        <v>9.6605483193977146E-3</v>
      </c>
      <c r="BZ55" s="19">
        <f>(databig!$Q49+databig!$R49)/databig!$AE49</f>
        <v>1.1492721276524868E-2</v>
      </c>
      <c r="CA55" s="67">
        <f>databig!R49*$Q$142/(1-$Q$142)+BB55/(1-$Q$142)</f>
        <v>96.93154428716889</v>
      </c>
      <c r="CB55" s="31">
        <f t="shared" si="51"/>
        <v>180.8375215696727</v>
      </c>
      <c r="CC55" s="31">
        <f t="shared" si="52"/>
        <v>182.60482227922333</v>
      </c>
      <c r="CD55" s="31">
        <f t="shared" si="53"/>
        <v>181.17269929044957</v>
      </c>
      <c r="CE55" s="67">
        <f t="shared" si="128"/>
        <v>182.94000000000017</v>
      </c>
      <c r="CF55" s="17">
        <f>$CE55*(1+$CA55/databig!$AE49)</f>
        <v>183.5307144379193</v>
      </c>
      <c r="CG55" s="17">
        <f>$CE55*(1+$CA55/databig!$AE49-$BX55)</f>
        <v>183.19553671714246</v>
      </c>
      <c r="CH55" s="44">
        <f t="shared" si="129"/>
        <v>0</v>
      </c>
      <c r="CI55" s="17">
        <f t="shared" si="130"/>
        <v>180.8375215696727</v>
      </c>
      <c r="CJ55" s="19"/>
      <c r="CK55" s="17">
        <f>databig!AW49</f>
        <v>37384</v>
      </c>
      <c r="CL55" s="19">
        <f t="shared" si="131"/>
        <v>6.2223420823445943E-3</v>
      </c>
      <c r="CM55" s="19">
        <f t="shared" si="132"/>
        <v>3.1895837147216805E-3</v>
      </c>
      <c r="CN55" s="19">
        <f t="shared" si="54"/>
        <v>0.5126017940691292</v>
      </c>
      <c r="CO55" s="19">
        <f t="shared" si="133"/>
        <v>5.1260179406912909E-2</v>
      </c>
      <c r="CP55" s="19">
        <f t="shared" si="134"/>
        <v>1.4180641890232062</v>
      </c>
      <c r="CQ55" s="19">
        <f t="shared" si="55"/>
        <v>1.3135481417674046</v>
      </c>
      <c r="CR55" s="19">
        <f t="shared" si="135"/>
        <v>1.1549166967973332</v>
      </c>
      <c r="CS55" s="19">
        <f t="shared" si="136"/>
        <v>1.2174616219105141</v>
      </c>
      <c r="CU55" s="19">
        <f>calculatorbig!E55</f>
        <v>0.24362454036054548</v>
      </c>
      <c r="CV55" s="19">
        <f>calculatorbig!Z55</f>
        <v>0.25111062180857646</v>
      </c>
      <c r="CW55" s="17">
        <f t="shared" si="56"/>
        <v>44754</v>
      </c>
      <c r="CX55" s="17">
        <f t="shared" si="57"/>
        <v>33850.827320704149</v>
      </c>
      <c r="CY55" s="17">
        <f t="shared" si="58"/>
        <v>33515.795231578966</v>
      </c>
      <c r="CZ55" s="24">
        <f t="shared" si="40"/>
        <v>0.7372516147677779</v>
      </c>
      <c r="DA55" s="24">
        <f t="shared" si="41"/>
        <v>0.71818944661451845</v>
      </c>
      <c r="DB55" s="19">
        <f t="shared" si="59"/>
        <v>0.28528722817099433</v>
      </c>
      <c r="DC55" s="19">
        <f t="shared" si="60"/>
        <v>0.2988646226527919</v>
      </c>
      <c r="DD55" s="17">
        <f t="shared" si="137"/>
        <v>44539.920963157128</v>
      </c>
      <c r="DE55" s="17">
        <f t="shared" si="61"/>
        <v>44539.920963157128</v>
      </c>
      <c r="DF55" s="17">
        <f t="shared" si="62"/>
        <v>0</v>
      </c>
      <c r="DG55" s="17">
        <f>MAX(growth!G49*growth!L49,0)</f>
        <v>15295.315871994178</v>
      </c>
      <c r="DH55" s="17">
        <f t="shared" si="63"/>
        <v>790.73580813764681</v>
      </c>
      <c r="DI55" s="17">
        <f t="shared" si="64"/>
        <v>45330.656771294773</v>
      </c>
      <c r="DJ55" s="17">
        <f t="shared" si="65"/>
        <v>11383.009408830987</v>
      </c>
      <c r="DK55" s="20">
        <f t="shared" si="66"/>
        <v>1.2999999999999999E-2</v>
      </c>
      <c r="DL55" s="50">
        <f t="shared" si="67"/>
        <v>479.83672953513451</v>
      </c>
      <c r="DM55" s="20">
        <f t="shared" si="68"/>
        <v>3.0000000000000001E-3</v>
      </c>
      <c r="DN55" s="20">
        <f t="shared" si="69"/>
        <v>-9.897308740819552E-3</v>
      </c>
      <c r="DO55" s="20">
        <f>growth!L49</f>
        <v>0.34176421933222012</v>
      </c>
      <c r="DP55" s="20"/>
      <c r="DQ55" s="20"/>
      <c r="DR55" s="19">
        <f>datahist!B49</f>
        <v>0.19285868108272552</v>
      </c>
      <c r="DS55" s="19">
        <f>datahist!C49</f>
        <v>0.24154743552207947</v>
      </c>
      <c r="DT55" s="19">
        <f>datahist!D49</f>
        <v>0.26530560851097107</v>
      </c>
      <c r="DU55" s="19">
        <f>datahist!E49</f>
        <v>0.28950175642967224</v>
      </c>
      <c r="DV55" s="19">
        <f>datahist!F49</f>
        <v>0.29194974899291992</v>
      </c>
      <c r="DW55" s="19">
        <f>datahist!G49</f>
        <v>0.28125622868537903</v>
      </c>
      <c r="DX55" s="19">
        <f>datahist!H49</f>
        <v>0.24189622700214386</v>
      </c>
      <c r="DY55" s="19">
        <f>datahist!I49</f>
        <v>0.2435009628534317</v>
      </c>
      <c r="DZ55" s="19">
        <f t="shared" si="70"/>
        <v>0.25111062180857646</v>
      </c>
      <c r="EA55" s="19">
        <v>0.37240853551209097</v>
      </c>
      <c r="EB55" s="19">
        <v>0.37781750858988516</v>
      </c>
      <c r="EC55" s="19">
        <v>0.322659624821997</v>
      </c>
      <c r="ED55" s="19">
        <v>0.28392791623150965</v>
      </c>
      <c r="EE55" s="19">
        <v>0.27561870582228276</v>
      </c>
      <c r="EF55" s="19">
        <v>0.37049714103341103</v>
      </c>
      <c r="EG55" s="19">
        <v>0.3779832358346461</v>
      </c>
      <c r="EH55" s="19">
        <v>0.24553592148602135</v>
      </c>
      <c r="EI55" s="19">
        <v>0.25094489456381552</v>
      </c>
      <c r="EJ55" s="19">
        <v>0.322659624821997</v>
      </c>
      <c r="EK55" s="19">
        <v>0.28392791623150965</v>
      </c>
      <c r="EL55" s="19">
        <v>0.27561870579046943</v>
      </c>
      <c r="EM55" s="19">
        <v>0.24362454190850258</v>
      </c>
      <c r="EN55" s="19">
        <v>0.25111062180857646</v>
      </c>
      <c r="EO55" s="19">
        <f t="shared" si="71"/>
        <v>0.27308975233326915</v>
      </c>
      <c r="EP55" s="19">
        <f t="shared" si="72"/>
        <v>0.28829091875997237</v>
      </c>
      <c r="EQ55" s="19">
        <f t="shared" ref="EQ55:FD55" si="153">(EO52+EO53+EO54+EO55+EO56+EO57+EO58)/7</f>
        <v>0.28417473948164795</v>
      </c>
      <c r="ER55" s="19">
        <f t="shared" si="153"/>
        <v>0.29827854332294368</v>
      </c>
      <c r="ES55" s="19">
        <f t="shared" si="153"/>
        <v>0.27907725021948993</v>
      </c>
      <c r="ET55" s="19">
        <f t="shared" si="153"/>
        <v>0.29252886177065568</v>
      </c>
      <c r="EU55" s="19">
        <f t="shared" si="153"/>
        <v>0.28297970827081947</v>
      </c>
      <c r="EV55" s="19">
        <f t="shared" si="153"/>
        <v>0.29644913783781346</v>
      </c>
      <c r="EW55" s="19">
        <f t="shared" si="153"/>
        <v>0.2841445419528717</v>
      </c>
      <c r="EX55" s="19">
        <f t="shared" si="153"/>
        <v>0.29762918647005054</v>
      </c>
      <c r="EY55" s="19">
        <f t="shared" si="153"/>
        <v>0.2849960101579731</v>
      </c>
      <c r="EZ55" s="19">
        <f t="shared" si="153"/>
        <v>0.29851520350051636</v>
      </c>
      <c r="FA55" s="19">
        <f t="shared" si="153"/>
        <v>0.28528518224283078</v>
      </c>
      <c r="FB55" s="19">
        <f t="shared" si="153"/>
        <v>0.29883418927543676</v>
      </c>
      <c r="FC55" s="19">
        <f t="shared" si="153"/>
        <v>0.28528722817099433</v>
      </c>
      <c r="FD55" s="19">
        <f t="shared" si="153"/>
        <v>0.2988646226527919</v>
      </c>
      <c r="FG55" s="61">
        <f t="shared" si="90"/>
        <v>-0.58999999999999875</v>
      </c>
      <c r="FH55" s="24">
        <f>databig!$A49/100</f>
        <v>0.47</v>
      </c>
      <c r="FI55" s="19">
        <f t="shared" si="74"/>
        <v>1.5135917551666558E-2</v>
      </c>
      <c r="FJ55" s="19">
        <f t="shared" si="75"/>
        <v>3.7061306958570406E-2</v>
      </c>
      <c r="FK55" s="19">
        <f t="shared" si="76"/>
        <v>6.7402128554113136E-2</v>
      </c>
      <c r="FL55" s="19">
        <f t="shared" si="77"/>
        <v>0.10751427225965217</v>
      </c>
      <c r="FM55" s="19">
        <f t="shared" si="78"/>
        <v>0.15954890359865664</v>
      </c>
      <c r="FN55" s="19">
        <f t="shared" si="79"/>
        <v>0.22523599767770291</v>
      </c>
      <c r="FO55" s="19">
        <f t="shared" si="80"/>
        <v>0.30755939498038276</v>
      </c>
      <c r="FP55" s="19">
        <f t="shared" si="81"/>
        <v>0.41230005279662901</v>
      </c>
      <c r="FQ55" s="19">
        <f t="shared" si="82"/>
        <v>0.55701720632297191</v>
      </c>
      <c r="FR55" s="19">
        <f t="shared" si="83"/>
        <v>0.79346877733981869</v>
      </c>
      <c r="FS55" s="19">
        <f t="shared" si="84"/>
        <v>0.89840562972319038</v>
      </c>
      <c r="FT55" s="19">
        <f t="shared" si="85"/>
        <v>0.94667000240607191</v>
      </c>
      <c r="FU55" s="19">
        <f t="shared" si="86"/>
        <v>0.98693915484448769</v>
      </c>
      <c r="FW55" s="19">
        <f t="shared" si="87"/>
        <v>0.2386157818067981</v>
      </c>
      <c r="FX55" s="19">
        <f t="shared" si="88"/>
        <v>0.2394717650873765</v>
      </c>
    </row>
    <row r="56" spans="1:180">
      <c r="A56" s="17"/>
      <c r="B56" s="17">
        <f>databig!B50</f>
        <v>2166321</v>
      </c>
      <c r="C56" s="17">
        <f>databig!O50</f>
        <v>45876</v>
      </c>
      <c r="D56" s="17">
        <f>databig!F50</f>
        <v>11316</v>
      </c>
      <c r="E56" s="18">
        <f>databig!G50+L56</f>
        <v>0.24409225668162879</v>
      </c>
      <c r="F56" s="19">
        <f>databig!H50</f>
        <v>6.5818220376968384E-2</v>
      </c>
      <c r="G56" s="19">
        <f>databig!K50</f>
        <v>4.7526661306619644E-2</v>
      </c>
      <c r="H56" s="19">
        <f>databig!L50</f>
        <v>6.5968525595963001E-3</v>
      </c>
      <c r="I56" s="19">
        <f>databig!I50</f>
        <v>1.9895300269126892E-2</v>
      </c>
      <c r="J56" s="19">
        <f>databig!M50</f>
        <v>0</v>
      </c>
      <c r="K56" s="19">
        <f>databig!J50</f>
        <v>0.10425522178411484</v>
      </c>
      <c r="L56" s="63">
        <f>databig!N50*IF(interface!$C$16="yes",1,0)</f>
        <v>0</v>
      </c>
      <c r="M56" s="19">
        <v>0</v>
      </c>
      <c r="N56" s="19">
        <v>0</v>
      </c>
      <c r="O56" s="19">
        <v>0</v>
      </c>
      <c r="P56" s="19">
        <f t="shared" si="44"/>
        <v>0.14812146011052654</v>
      </c>
      <c r="Q56" s="20">
        <f t="shared" si="120"/>
        <v>0</v>
      </c>
      <c r="R56" s="20">
        <f t="shared" si="121"/>
        <v>0</v>
      </c>
      <c r="S56" s="20">
        <f t="shared" si="122"/>
        <v>0</v>
      </c>
      <c r="T56" s="20">
        <f t="shared" si="123"/>
        <v>0</v>
      </c>
      <c r="U56" s="20">
        <f t="shared" si="124"/>
        <v>0</v>
      </c>
      <c r="V56" s="20">
        <f t="shared" si="125"/>
        <v>1.01373651718567E-2</v>
      </c>
      <c r="W56" s="20">
        <f t="shared" si="45"/>
        <v>5.1755349572044709E-2</v>
      </c>
      <c r="X56" s="20">
        <f t="shared" si="126"/>
        <v>6.5818220376968384E-2</v>
      </c>
      <c r="Y56" s="20">
        <f>K56+$C$148*0.55*databig!N50</f>
        <v>0.10425522178411484</v>
      </c>
      <c r="Z56" s="21">
        <f t="shared" si="46"/>
        <v>0.25186145717411151</v>
      </c>
      <c r="AA56" s="19">
        <f t="shared" si="47"/>
        <v>0.99037830745681166</v>
      </c>
      <c r="AB56" s="19">
        <f>databig!Q50/databig!$AE50</f>
        <v>1.5932023366967605E-3</v>
      </c>
      <c r="AC56" s="19">
        <f>databig!R50/databig!$AE50</f>
        <v>8.0284902064915193E-3</v>
      </c>
      <c r="AD56" s="19">
        <f t="shared" si="48"/>
        <v>2.7787950126427763</v>
      </c>
      <c r="AE56" s="17">
        <f>databig!S50</f>
        <v>127480</v>
      </c>
      <c r="AF56" s="17">
        <f>databig!T50</f>
        <v>129849</v>
      </c>
      <c r="AG56" s="17">
        <f>databig!U50</f>
        <v>2071</v>
      </c>
      <c r="AH56" s="17">
        <f>databig!V50</f>
        <v>0</v>
      </c>
      <c r="AI56" s="17">
        <f>databig!W50</f>
        <v>0</v>
      </c>
      <c r="AJ56" s="17">
        <f>databig!X50</f>
        <v>0</v>
      </c>
      <c r="AK56" s="17">
        <f>databig!Y50</f>
        <v>0</v>
      </c>
      <c r="AL56" s="17">
        <f>databig!Z50</f>
        <v>0</v>
      </c>
      <c r="AM56" s="17">
        <f>databig!AA50</f>
        <v>0</v>
      </c>
      <c r="AN56" s="17">
        <f>databig!AB50</f>
        <v>0</v>
      </c>
      <c r="AO56" s="17">
        <f>databig!AC50</f>
        <v>0</v>
      </c>
      <c r="AP56" s="17">
        <f>databig!AD50</f>
        <v>0</v>
      </c>
      <c r="AQ56" s="17">
        <v>0</v>
      </c>
      <c r="AR56" s="17">
        <v>0</v>
      </c>
      <c r="AS56" s="17">
        <v>0</v>
      </c>
      <c r="AT56" s="17">
        <v>83.996739685134997</v>
      </c>
      <c r="AU56" s="17">
        <v>194.13641316198064</v>
      </c>
      <c r="AV56" s="19">
        <v>1.7469684993506557E-2</v>
      </c>
      <c r="AW56" s="17">
        <f>databig!AT50</f>
        <v>42024</v>
      </c>
      <c r="AY56" s="19">
        <f>-databig!BA50/databig!E50</f>
        <v>-4.2353213570387634E-3</v>
      </c>
      <c r="AZ56" s="19">
        <f>-(1.1*databig!BB50-databig!AY50+0.45*databig!AX50)/databig!E50</f>
        <v>-6.1356671250521345E-3</v>
      </c>
      <c r="BA56" s="19"/>
      <c r="BB56" s="66">
        <f t="shared" si="127"/>
        <v>44.809185362130968</v>
      </c>
      <c r="BC56" s="67">
        <f>databig!Q50</f>
        <v>51</v>
      </c>
      <c r="BD56" s="67">
        <f>databig!R50</f>
        <v>257</v>
      </c>
      <c r="BE56" s="67">
        <f>databig!AF50</f>
        <v>19428</v>
      </c>
      <c r="BF56" s="67">
        <f>databig!AG50</f>
        <v>82</v>
      </c>
      <c r="BG56" s="17">
        <f>databig!AH50</f>
        <v>11</v>
      </c>
      <c r="BH56" s="17">
        <f>databig!AI50</f>
        <v>11</v>
      </c>
      <c r="BI56" s="17">
        <f>databig!AJ50</f>
        <v>10</v>
      </c>
      <c r="BJ56" s="17">
        <f>databig!AK50</f>
        <v>9</v>
      </c>
      <c r="BK56" s="17">
        <f>databig!AL50</f>
        <v>7</v>
      </c>
      <c r="BL56" s="17">
        <f>databig!AM50</f>
        <v>0</v>
      </c>
      <c r="BM56" s="17">
        <f>databig!AN50</f>
        <v>0</v>
      </c>
      <c r="BN56" s="17">
        <f>databig!AO50</f>
        <v>0</v>
      </c>
      <c r="BO56" s="17">
        <f>databig!AP50</f>
        <v>0</v>
      </c>
      <c r="BP56" s="17">
        <f>databig!AQ50</f>
        <v>0</v>
      </c>
      <c r="BQ56" s="17"/>
      <c r="BR56" s="17"/>
      <c r="BS56" s="24">
        <f>databig!AU50</f>
        <v>0.11100000143051147</v>
      </c>
      <c r="BT56" s="24">
        <f>databig!AV50</f>
        <v>0</v>
      </c>
      <c r="BU56" s="44">
        <f t="shared" si="49"/>
        <v>0</v>
      </c>
      <c r="BV56" s="44">
        <f t="shared" si="50"/>
        <v>0</v>
      </c>
      <c r="BW56" s="44">
        <f>databig!R50*((databig!$AU50-$R$142)/(1-$Q$142)-MIN(0.2,databig!$AU50))+BB56*(databig!$AU50-$R$142)/(1-$Q$142)</f>
        <v>-64.694762879300669</v>
      </c>
      <c r="BX56" s="19">
        <f>(databig!$Q50)/databig!$AE50</f>
        <v>1.5932023366967605E-3</v>
      </c>
      <c r="BY56" s="19">
        <f>(databig!$R50)/databig!$AE50</f>
        <v>8.0284902064915193E-3</v>
      </c>
      <c r="BZ56" s="19">
        <f>(databig!$Q50+databig!$R50)/databig!$AE50</f>
        <v>9.6216925431882785E-3</v>
      </c>
      <c r="CA56" s="67">
        <f>databig!R50*$Q$142/(1-$Q$142)+BB56/(1-$Q$142)</f>
        <v>86.275143003188958</v>
      </c>
      <c r="CB56" s="31">
        <f t="shared" si="51"/>
        <v>193.99530286464045</v>
      </c>
      <c r="CC56" s="31">
        <f t="shared" si="52"/>
        <v>195.56792352628798</v>
      </c>
      <c r="CD56" s="31">
        <f t="shared" si="53"/>
        <v>194.3073793383526</v>
      </c>
      <c r="CE56" s="67">
        <f t="shared" si="128"/>
        <v>195.88000000000017</v>
      </c>
      <c r="CF56" s="17">
        <f>$CE56*(1+$CA56/databig!$AE50)</f>
        <v>196.40793024308735</v>
      </c>
      <c r="CG56" s="17">
        <f>$CE56*(1+$CA56/databig!$AE50-$BX56)</f>
        <v>196.0958537693752</v>
      </c>
      <c r="CH56" s="44">
        <f t="shared" si="129"/>
        <v>0</v>
      </c>
      <c r="CI56" s="17">
        <f t="shared" si="130"/>
        <v>193.99530286464045</v>
      </c>
      <c r="CJ56" s="19"/>
      <c r="CK56" s="17">
        <f>databig!AW50</f>
        <v>37845</v>
      </c>
      <c r="CL56" s="19">
        <f t="shared" si="131"/>
        <v>6.2963929763344582E-3</v>
      </c>
      <c r="CM56" s="19">
        <f t="shared" si="132"/>
        <v>3.1854780983372388E-3</v>
      </c>
      <c r="CN56" s="19">
        <f t="shared" si="54"/>
        <v>0.50592110599038786</v>
      </c>
      <c r="CO56" s="19">
        <f t="shared" si="133"/>
        <v>5.0592110599038773E-2</v>
      </c>
      <c r="CP56" s="19">
        <f t="shared" si="134"/>
        <v>1.4076554095227902</v>
      </c>
      <c r="CQ56" s="19">
        <f t="shared" si="55"/>
        <v>1.3057415571420927</v>
      </c>
      <c r="CR56" s="19">
        <f t="shared" si="135"/>
        <v>1.1405641454708808</v>
      </c>
      <c r="CS56" s="19">
        <f t="shared" si="136"/>
        <v>1.2031784423087997</v>
      </c>
      <c r="CU56" s="19">
        <f>calculatorbig!E56</f>
        <v>0.24409225668162879</v>
      </c>
      <c r="CV56" s="19">
        <f>calculatorbig!Z56</f>
        <v>0.25186145717411151</v>
      </c>
      <c r="CW56" s="17">
        <f t="shared" si="56"/>
        <v>45876</v>
      </c>
      <c r="CX56" s="17">
        <f t="shared" si="57"/>
        <v>34678.023632473596</v>
      </c>
      <c r="CY56" s="17">
        <f t="shared" si="58"/>
        <v>34321.603790680456</v>
      </c>
      <c r="CZ56" s="24">
        <f t="shared" si="40"/>
        <v>0.7350741968090343</v>
      </c>
      <c r="DA56" s="24">
        <f t="shared" si="41"/>
        <v>0.72838138220428206</v>
      </c>
      <c r="DB56" s="19">
        <f t="shared" si="59"/>
        <v>0.28908131882774135</v>
      </c>
      <c r="DC56" s="19">
        <f t="shared" si="60"/>
        <v>0.30268366048783252</v>
      </c>
      <c r="DD56" s="17">
        <f t="shared" si="137"/>
        <v>45654.965912177468</v>
      </c>
      <c r="DE56" s="17">
        <f t="shared" si="61"/>
        <v>45654.965912177468</v>
      </c>
      <c r="DF56" s="17">
        <f t="shared" si="62"/>
        <v>0</v>
      </c>
      <c r="DG56" s="17">
        <f>MAX(growth!G50*growth!L50,0)</f>
        <v>15158.75533355028</v>
      </c>
      <c r="DH56" s="17">
        <f t="shared" si="63"/>
        <v>783.67591420476867</v>
      </c>
      <c r="DI56" s="17">
        <f t="shared" si="64"/>
        <v>46438.641826382234</v>
      </c>
      <c r="DJ56" s="17">
        <f t="shared" si="65"/>
        <v>11696.103999579273</v>
      </c>
      <c r="DK56" s="20">
        <f t="shared" si="66"/>
        <v>1.2E-2</v>
      </c>
      <c r="DL56" s="50">
        <f t="shared" si="67"/>
        <v>498.12763205287047</v>
      </c>
      <c r="DM56" s="20">
        <f t="shared" si="68"/>
        <v>2E-3</v>
      </c>
      <c r="DN56" s="20">
        <f t="shared" si="69"/>
        <v>-1.0277974476589683E-2</v>
      </c>
      <c r="DO56" s="20">
        <f>growth!L50</f>
        <v>0.33042888075573895</v>
      </c>
      <c r="DP56" s="20"/>
      <c r="DQ56" s="20"/>
      <c r="DR56" s="19">
        <f>datahist!B50</f>
        <v>0.19379901885986328</v>
      </c>
      <c r="DS56" s="19">
        <f>datahist!C50</f>
        <v>0.24267590045928955</v>
      </c>
      <c r="DT56" s="19">
        <f>datahist!D50</f>
        <v>0.26836872100830078</v>
      </c>
      <c r="DU56" s="19">
        <f>datahist!E50</f>
        <v>0.29094719886779785</v>
      </c>
      <c r="DV56" s="19">
        <f>datahist!F50</f>
        <v>0.29227840900421143</v>
      </c>
      <c r="DW56" s="19">
        <f>datahist!G50</f>
        <v>0.28117430210113525</v>
      </c>
      <c r="DX56" s="19">
        <f>datahist!H50</f>
        <v>0.2422482967376709</v>
      </c>
      <c r="DY56" s="19">
        <f>datahist!I50</f>
        <v>0.24407309293746948</v>
      </c>
      <c r="DZ56" s="19">
        <f t="shared" si="70"/>
        <v>0.25186145717411151</v>
      </c>
      <c r="EA56" s="19">
        <v>0.37394924885496594</v>
      </c>
      <c r="EB56" s="19">
        <v>0.37944497393887622</v>
      </c>
      <c r="EC56" s="19">
        <v>0.3238790286314901</v>
      </c>
      <c r="ED56" s="19">
        <v>0.28540019070014272</v>
      </c>
      <c r="EE56" s="19">
        <v>0.27738596010676086</v>
      </c>
      <c r="EF56" s="19">
        <v>0.37198564829304814</v>
      </c>
      <c r="EG56" s="19">
        <v>0.37975486034660449</v>
      </c>
      <c r="EH56" s="19">
        <v>0.24605584568247296</v>
      </c>
      <c r="EI56" s="19">
        <v>0.25155157076638324</v>
      </c>
      <c r="EJ56" s="19">
        <v>0.3238790286314901</v>
      </c>
      <c r="EK56" s="19">
        <v>0.28540019070014272</v>
      </c>
      <c r="EL56" s="19">
        <v>0.27738596031807078</v>
      </c>
      <c r="EM56" s="19">
        <v>0.24409225629642606</v>
      </c>
      <c r="EN56" s="19">
        <v>0.25186145717411151</v>
      </c>
      <c r="EO56" s="19">
        <f t="shared" si="71"/>
        <v>0.26383709421159396</v>
      </c>
      <c r="EP56" s="19">
        <f t="shared" si="72"/>
        <v>0.27671458559059969</v>
      </c>
      <c r="EQ56" s="19">
        <f t="shared" ref="EQ56:FD56" si="154">(EO53+EO54+EO55+EO56+EO57+EO58+EO59)/7</f>
        <v>0.28673498747787651</v>
      </c>
      <c r="ER56" s="19">
        <f t="shared" si="154"/>
        <v>0.30038920867830082</v>
      </c>
      <c r="ES56" s="19">
        <f t="shared" si="154"/>
        <v>0.28547184092725836</v>
      </c>
      <c r="ET56" s="19">
        <f t="shared" si="154"/>
        <v>0.29883823499285223</v>
      </c>
      <c r="EU56" s="19">
        <f t="shared" si="154"/>
        <v>0.28845942134304664</v>
      </c>
      <c r="EV56" s="19">
        <f t="shared" si="154"/>
        <v>0.30191089759583684</v>
      </c>
      <c r="EW56" s="19">
        <f t="shared" si="154"/>
        <v>0.28922316610899418</v>
      </c>
      <c r="EX56" s="19">
        <f t="shared" si="154"/>
        <v>0.30269577951996307</v>
      </c>
      <c r="EY56" s="19">
        <f t="shared" si="154"/>
        <v>0.28952973722230929</v>
      </c>
      <c r="EZ56" s="19">
        <f t="shared" si="154"/>
        <v>0.30304842597486498</v>
      </c>
      <c r="FA56" s="19">
        <f t="shared" si="154"/>
        <v>0.28940694778443438</v>
      </c>
      <c r="FB56" s="19">
        <f t="shared" si="154"/>
        <v>0.30296795242811214</v>
      </c>
      <c r="FC56" s="19">
        <f t="shared" si="154"/>
        <v>0.28908131882774135</v>
      </c>
      <c r="FD56" s="19">
        <f t="shared" si="154"/>
        <v>0.30268366048783252</v>
      </c>
      <c r="FG56" s="61">
        <f t="shared" si="90"/>
        <v>-0.55999999999999872</v>
      </c>
      <c r="FH56" s="24">
        <f>databig!$A50/100</f>
        <v>0.48</v>
      </c>
      <c r="FI56" s="19">
        <f t="shared" si="74"/>
        <v>1.5135917551666558E-2</v>
      </c>
      <c r="FJ56" s="19">
        <f t="shared" si="75"/>
        <v>3.7061306958570406E-2</v>
      </c>
      <c r="FK56" s="19">
        <f t="shared" si="76"/>
        <v>6.7402128554113136E-2</v>
      </c>
      <c r="FL56" s="19">
        <f t="shared" si="77"/>
        <v>0.10751427225965217</v>
      </c>
      <c r="FM56" s="19">
        <f t="shared" si="78"/>
        <v>0.15954890359865664</v>
      </c>
      <c r="FN56" s="19">
        <f t="shared" si="79"/>
        <v>0.22523599767770291</v>
      </c>
      <c r="FO56" s="19">
        <f t="shared" si="80"/>
        <v>0.30755939498038276</v>
      </c>
      <c r="FP56" s="19">
        <f t="shared" si="81"/>
        <v>0.41230005279662901</v>
      </c>
      <c r="FQ56" s="19">
        <f t="shared" si="82"/>
        <v>0.55701720632297191</v>
      </c>
      <c r="FR56" s="19">
        <f t="shared" si="83"/>
        <v>0.79346877733981869</v>
      </c>
      <c r="FS56" s="19">
        <f t="shared" si="84"/>
        <v>0.89840562972319038</v>
      </c>
      <c r="FT56" s="19">
        <f t="shared" si="85"/>
        <v>0.94667000240607191</v>
      </c>
      <c r="FU56" s="19">
        <f t="shared" si="86"/>
        <v>0.98693915484448769</v>
      </c>
      <c r="FW56" s="19">
        <f t="shared" si="87"/>
        <v>0.23985693493938728</v>
      </c>
      <c r="FX56" s="19">
        <f t="shared" si="88"/>
        <v>0.24118058228429232</v>
      </c>
    </row>
    <row r="57" spans="1:180">
      <c r="A57" s="17"/>
      <c r="B57" s="17">
        <f>databig!B51</f>
        <v>2167074</v>
      </c>
      <c r="C57" s="17">
        <f>databig!O51</f>
        <v>46956</v>
      </c>
      <c r="D57" s="17">
        <f>databig!F51</f>
        <v>11324</v>
      </c>
      <c r="E57" s="18">
        <f>databig!G51+L57</f>
        <v>0.24457143357553127</v>
      </c>
      <c r="F57" s="19">
        <f>databig!H51</f>
        <v>6.5360419452190399E-2</v>
      </c>
      <c r="G57" s="19">
        <f>databig!K51</f>
        <v>4.8507347702980042E-2</v>
      </c>
      <c r="H57" s="19">
        <f>databig!L51</f>
        <v>6.7750336602330208E-3</v>
      </c>
      <c r="I57" s="19">
        <f>databig!I51</f>
        <v>2.0253540948033333E-2</v>
      </c>
      <c r="J57" s="19">
        <f>databig!M51</f>
        <v>0</v>
      </c>
      <c r="K57" s="19">
        <f>databig!J51</f>
        <v>0.10367508977651596</v>
      </c>
      <c r="L57" s="63">
        <f>databig!N51*IF(interface!$C$16="yes",1,0)</f>
        <v>0</v>
      </c>
      <c r="M57" s="19">
        <v>0</v>
      </c>
      <c r="N57" s="19">
        <v>0</v>
      </c>
      <c r="O57" s="19">
        <v>0</v>
      </c>
      <c r="P57" s="19">
        <f t="shared" si="44"/>
        <v>0.15377380420772097</v>
      </c>
      <c r="Q57" s="20">
        <f t="shared" si="120"/>
        <v>0</v>
      </c>
      <c r="R57" s="20">
        <f t="shared" si="121"/>
        <v>0</v>
      </c>
      <c r="S57" s="20">
        <f t="shared" si="122"/>
        <v>0</v>
      </c>
      <c r="T57" s="20">
        <f t="shared" si="123"/>
        <v>0</v>
      </c>
      <c r="U57" s="20">
        <f t="shared" si="124"/>
        <v>0</v>
      </c>
      <c r="V57" s="20">
        <f t="shared" si="125"/>
        <v>1.041117557879845E-2</v>
      </c>
      <c r="W57" s="20">
        <f t="shared" si="45"/>
        <v>5.2615651161978666E-2</v>
      </c>
      <c r="X57" s="20">
        <f t="shared" si="126"/>
        <v>6.5360419452190399E-2</v>
      </c>
      <c r="Y57" s="20">
        <f>K57+$C$148*0.55*databig!N51</f>
        <v>0.10367508977651596</v>
      </c>
      <c r="Z57" s="21">
        <f t="shared" si="46"/>
        <v>0.25231587691751678</v>
      </c>
      <c r="AA57" s="19">
        <f t="shared" si="47"/>
        <v>0.99136387903149825</v>
      </c>
      <c r="AB57" s="19">
        <f>databig!Q51/databig!$AE51</f>
        <v>8.165059824765254E-4</v>
      </c>
      <c r="AC57" s="19">
        <f>databig!R51/databig!$AE51</f>
        <v>7.8196149860251859E-3</v>
      </c>
      <c r="AD57" s="19">
        <f t="shared" si="48"/>
        <v>3.0992844364937389</v>
      </c>
      <c r="AE57" s="17">
        <f>databig!S51</f>
        <v>145530</v>
      </c>
      <c r="AF57" s="17">
        <f>databig!T51</f>
        <v>146523</v>
      </c>
      <c r="AG57" s="17">
        <f>databig!U51</f>
        <v>1858</v>
      </c>
      <c r="AH57" s="17">
        <f>databig!V51</f>
        <v>47</v>
      </c>
      <c r="AI57" s="17">
        <f>databig!W51</f>
        <v>0</v>
      </c>
      <c r="AJ57" s="17">
        <f>databig!X51</f>
        <v>0</v>
      </c>
      <c r="AK57" s="17">
        <f>databig!Y51</f>
        <v>0</v>
      </c>
      <c r="AL57" s="17">
        <f>databig!Z51</f>
        <v>0</v>
      </c>
      <c r="AM57" s="17">
        <f>databig!AA51</f>
        <v>0</v>
      </c>
      <c r="AN57" s="17">
        <f>databig!AB51</f>
        <v>0</v>
      </c>
      <c r="AO57" s="17">
        <f>databig!AC51</f>
        <v>0</v>
      </c>
      <c r="AP57" s="17">
        <f>databig!AD51</f>
        <v>0</v>
      </c>
      <c r="AQ57" s="17">
        <v>0</v>
      </c>
      <c r="AR57" s="17">
        <v>0</v>
      </c>
      <c r="AS57" s="17">
        <v>0</v>
      </c>
      <c r="AT57" s="17">
        <v>83.996739685134997</v>
      </c>
      <c r="AU57" s="17">
        <v>194.13641316198064</v>
      </c>
      <c r="AV57" s="19">
        <v>1.7469684993506557E-2</v>
      </c>
      <c r="AW57" s="17">
        <f>databig!AT51</f>
        <v>41564</v>
      </c>
      <c r="AY57" s="19">
        <f>-databig!BA51/databig!E51</f>
        <v>-3.5089400083465243E-3</v>
      </c>
      <c r="AZ57" s="19">
        <f>-(1.1*databig!BB51-databig!AY51+0.45*databig!AX51)/databig!E51</f>
        <v>-5.8125014665286988E-3</v>
      </c>
      <c r="BA57" s="19"/>
      <c r="BB57" s="66">
        <f t="shared" si="127"/>
        <v>40.008201216188368</v>
      </c>
      <c r="BC57" s="67">
        <f>databig!Q51</f>
        <v>26</v>
      </c>
      <c r="BD57" s="67">
        <f>databig!R51</f>
        <v>249</v>
      </c>
      <c r="BE57" s="67">
        <f>databig!AF51</f>
        <v>19293</v>
      </c>
      <c r="BF57" s="67">
        <f>databig!AG51</f>
        <v>94</v>
      </c>
      <c r="BG57" s="17">
        <f>databig!AH51</f>
        <v>57</v>
      </c>
      <c r="BH57" s="17">
        <f>databig!AI51</f>
        <v>39</v>
      </c>
      <c r="BI57" s="17">
        <f>databig!AJ51</f>
        <v>31</v>
      </c>
      <c r="BJ57" s="17">
        <f>databig!AK51</f>
        <v>19</v>
      </c>
      <c r="BK57" s="17">
        <f>databig!AL51</f>
        <v>9</v>
      </c>
      <c r="BL57" s="17">
        <f>databig!AM51</f>
        <v>0</v>
      </c>
      <c r="BM57" s="17">
        <f>databig!AN51</f>
        <v>0</v>
      </c>
      <c r="BN57" s="17">
        <f>databig!AO51</f>
        <v>0</v>
      </c>
      <c r="BO57" s="17">
        <f>databig!AP51</f>
        <v>0</v>
      </c>
      <c r="BP57" s="17">
        <f>databig!AQ51</f>
        <v>0</v>
      </c>
      <c r="BQ57" s="17"/>
      <c r="BR57" s="17"/>
      <c r="BS57" s="24">
        <f>databig!AU51</f>
        <v>0.11100000143051147</v>
      </c>
      <c r="BT57" s="24">
        <f>databig!AV51</f>
        <v>0</v>
      </c>
      <c r="BU57" s="44">
        <f t="shared" si="49"/>
        <v>0</v>
      </c>
      <c r="BV57" s="44">
        <f t="shared" si="50"/>
        <v>0</v>
      </c>
      <c r="BW57" s="44">
        <f>databig!R51*((databig!$AU51-$R$142)/(1-$Q$142)-MIN(0.2,databig!$AU51))+BB57*(databig!$AU51-$R$142)/(1-$Q$142)</f>
        <v>-62.27273747379693</v>
      </c>
      <c r="BX57" s="19">
        <f>(databig!$Q51)/databig!$AE51</f>
        <v>8.165059824765254E-4</v>
      </c>
      <c r="BY57" s="19">
        <f>(databig!$R51)/databig!$AE51</f>
        <v>7.8196149860251859E-3</v>
      </c>
      <c r="BZ57" s="19">
        <f>(databig!$Q51+databig!$R51)/databig!$AE51</f>
        <v>8.6361209685017117E-3</v>
      </c>
      <c r="CA57" s="67">
        <f>databig!R51*$Q$142/(1-$Q$142)+BB57/(1-$Q$142)</f>
        <v>79.715414948499472</v>
      </c>
      <c r="CB57" s="31">
        <f t="shared" si="51"/>
        <v>192.90949722073941</v>
      </c>
      <c r="CC57" s="31">
        <f t="shared" si="52"/>
        <v>194.43111610087007</v>
      </c>
      <c r="CD57" s="31">
        <f t="shared" si="53"/>
        <v>193.06838111986951</v>
      </c>
      <c r="CE57" s="67">
        <f t="shared" si="128"/>
        <v>194.59000000000017</v>
      </c>
      <c r="CF57" s="17">
        <f>$CE57*(1+$CA57/databig!$AE51)</f>
        <v>195.07713445953064</v>
      </c>
      <c r="CG57" s="17">
        <f>$CE57*(1+$CA57/databig!$AE51-$BX57)</f>
        <v>194.91825056040054</v>
      </c>
      <c r="CH57" s="44">
        <f t="shared" si="129"/>
        <v>0</v>
      </c>
      <c r="CI57" s="17">
        <f t="shared" si="130"/>
        <v>192.90949722073941</v>
      </c>
      <c r="CJ57" s="19"/>
      <c r="CK57" s="17">
        <f>databig!AW51</f>
        <v>38732</v>
      </c>
      <c r="CL57" s="19">
        <f t="shared" si="131"/>
        <v>6.4462058698804663E-3</v>
      </c>
      <c r="CM57" s="19">
        <f t="shared" si="132"/>
        <v>3.6377766406653334E-3</v>
      </c>
      <c r="CN57" s="19">
        <f t="shared" si="54"/>
        <v>0.5643283373344683</v>
      </c>
      <c r="CO57" s="19">
        <f t="shared" si="133"/>
        <v>5.6432833733446819E-2</v>
      </c>
      <c r="CP57" s="19">
        <f t="shared" si="134"/>
        <v>1.3978644132825795</v>
      </c>
      <c r="CQ57" s="19">
        <f t="shared" si="55"/>
        <v>1.2983983099619345</v>
      </c>
      <c r="CR57" s="19">
        <f t="shared" si="135"/>
        <v>1.1404482386484698</v>
      </c>
      <c r="CS57" s="19">
        <f t="shared" si="136"/>
        <v>1.1956550142391316</v>
      </c>
      <c r="CU57" s="19">
        <f>calculatorbig!E57</f>
        <v>0.24457143357553127</v>
      </c>
      <c r="CV57" s="19">
        <f>calculatorbig!Z57</f>
        <v>0.25231587691751678</v>
      </c>
      <c r="CW57" s="17">
        <f t="shared" si="56"/>
        <v>46956</v>
      </c>
      <c r="CX57" s="17">
        <f t="shared" si="57"/>
        <v>35471.903765027353</v>
      </c>
      <c r="CY57" s="17">
        <f t="shared" si="58"/>
        <v>35108.25568346108</v>
      </c>
      <c r="CZ57" s="24">
        <f t="shared" si="40"/>
        <v>0.66881747770789701</v>
      </c>
      <c r="DA57" s="24">
        <f t="shared" si="41"/>
        <v>0.64714536214043505</v>
      </c>
      <c r="DB57" s="19">
        <f t="shared" si="59"/>
        <v>0.29266461869735327</v>
      </c>
      <c r="DC57" s="19">
        <f t="shared" si="60"/>
        <v>0.30631173122980698</v>
      </c>
      <c r="DD57" s="17">
        <f t="shared" si="137"/>
        <v>46727.853956791121</v>
      </c>
      <c r="DE57" s="17">
        <f t="shared" si="61"/>
        <v>46727.853956791121</v>
      </c>
      <c r="DF57" s="17">
        <f t="shared" si="62"/>
        <v>0</v>
      </c>
      <c r="DG57" s="17">
        <f>MAX(growth!G51*growth!L51,0)</f>
        <v>15044.966708051634</v>
      </c>
      <c r="DH57" s="17">
        <f t="shared" si="63"/>
        <v>777.7932804956281</v>
      </c>
      <c r="DI57" s="17">
        <f t="shared" si="64"/>
        <v>47505.64723728675</v>
      </c>
      <c r="DJ57" s="17">
        <f t="shared" si="65"/>
        <v>11986.429041210215</v>
      </c>
      <c r="DK57" s="20">
        <f t="shared" si="66"/>
        <v>1.2E-2</v>
      </c>
      <c r="DL57" s="50">
        <f t="shared" si="67"/>
        <v>502.33280623756764</v>
      </c>
      <c r="DM57" s="20">
        <f t="shared" si="68"/>
        <v>1E-3</v>
      </c>
      <c r="DN57" s="20">
        <f t="shared" si="69"/>
        <v>-1.0251721587179134E-2</v>
      </c>
      <c r="DO57" s="20">
        <f>growth!L51</f>
        <v>0.3204056288451238</v>
      </c>
      <c r="DP57" s="20"/>
      <c r="DQ57" s="20"/>
      <c r="DR57" s="19">
        <f>datahist!B51</f>
        <v>0.19361913204193115</v>
      </c>
      <c r="DS57" s="19">
        <f>datahist!C51</f>
        <v>0.24270683526992798</v>
      </c>
      <c r="DT57" s="19">
        <f>datahist!D51</f>
        <v>0.27061140537261963</v>
      </c>
      <c r="DU57" s="19">
        <f>datahist!E51</f>
        <v>0.29165077209472656</v>
      </c>
      <c r="DV57" s="19">
        <f>datahist!F51</f>
        <v>0.29301911592483521</v>
      </c>
      <c r="DW57" s="19">
        <f>datahist!G51</f>
        <v>0.28275921940803528</v>
      </c>
      <c r="DX57" s="19">
        <f>datahist!H51</f>
        <v>0.24264484643936157</v>
      </c>
      <c r="DY57" s="19">
        <f>datahist!I51</f>
        <v>0.24491141736507416</v>
      </c>
      <c r="DZ57" s="19">
        <f t="shared" si="70"/>
        <v>0.25231587691751678</v>
      </c>
      <c r="EA57" s="19">
        <v>0.37506665601311795</v>
      </c>
      <c r="EB57" s="19">
        <v>0.38086422940785303</v>
      </c>
      <c r="EC57" s="19">
        <v>0.32510820509284444</v>
      </c>
      <c r="ED57" s="19">
        <v>0.28512546045881454</v>
      </c>
      <c r="EE57" s="19">
        <v>0.27637684350444558</v>
      </c>
      <c r="EF57" s="19">
        <v>0.37304010894149542</v>
      </c>
      <c r="EG57" s="19">
        <v>0.38078456922022064</v>
      </c>
      <c r="EH57" s="19">
        <v>0.24659796371041409</v>
      </c>
      <c r="EI57" s="19">
        <v>0.25239553710514917</v>
      </c>
      <c r="EJ57" s="19">
        <v>0.32510820509284444</v>
      </c>
      <c r="EK57" s="19">
        <v>0.28512546045881454</v>
      </c>
      <c r="EL57" s="19">
        <v>0.2763768434803528</v>
      </c>
      <c r="EM57" s="19">
        <v>0.24457143153995275</v>
      </c>
      <c r="EN57" s="19">
        <v>0.25231587691751678</v>
      </c>
      <c r="EO57" s="19">
        <f t="shared" si="71"/>
        <v>0.29805416274153429</v>
      </c>
      <c r="EP57" s="19">
        <f t="shared" si="72"/>
        <v>0.31223662782764139</v>
      </c>
      <c r="EQ57" s="19">
        <f t="shared" ref="EQ57:FD57" si="155">(EO54+EO55+EO56+EO57+EO58+EO59+EO60)/7</f>
        <v>0.28818325778350584</v>
      </c>
      <c r="ER57" s="19">
        <f t="shared" si="155"/>
        <v>0.30159539823678305</v>
      </c>
      <c r="ES57" s="19">
        <f t="shared" si="155"/>
        <v>0.29446133631947113</v>
      </c>
      <c r="ET57" s="19">
        <f t="shared" si="155"/>
        <v>0.30793875312600222</v>
      </c>
      <c r="EU57" s="19">
        <f t="shared" si="155"/>
        <v>0.29433027805897544</v>
      </c>
      <c r="EV57" s="19">
        <f t="shared" si="155"/>
        <v>0.3077714147070541</v>
      </c>
      <c r="EW57" s="19">
        <f t="shared" si="155"/>
        <v>0.29454781699841964</v>
      </c>
      <c r="EX57" s="19">
        <f t="shared" si="155"/>
        <v>0.30803667106143579</v>
      </c>
      <c r="EY57" s="19">
        <f t="shared" si="155"/>
        <v>0.2940300136438242</v>
      </c>
      <c r="EZ57" s="19">
        <f t="shared" si="155"/>
        <v>0.30756912982321627</v>
      </c>
      <c r="FA57" s="19">
        <f t="shared" si="155"/>
        <v>0.29338526944354681</v>
      </c>
      <c r="FB57" s="19">
        <f t="shared" si="155"/>
        <v>0.30697939052098555</v>
      </c>
      <c r="FC57" s="19">
        <f t="shared" si="155"/>
        <v>0.29266461869735327</v>
      </c>
      <c r="FD57" s="19">
        <f t="shared" si="155"/>
        <v>0.30631173122980698</v>
      </c>
      <c r="FG57" s="61">
        <f t="shared" si="90"/>
        <v>-0.52999999999999869</v>
      </c>
      <c r="FH57" s="24">
        <f>databig!$A51/100</f>
        <v>0.49</v>
      </c>
      <c r="FI57" s="19">
        <f t="shared" si="74"/>
        <v>1.5135917551666558E-2</v>
      </c>
      <c r="FJ57" s="19">
        <f t="shared" si="75"/>
        <v>3.7061306958570406E-2</v>
      </c>
      <c r="FK57" s="19">
        <f t="shared" si="76"/>
        <v>6.7402128554113136E-2</v>
      </c>
      <c r="FL57" s="19">
        <f t="shared" si="77"/>
        <v>0.10751427225965217</v>
      </c>
      <c r="FM57" s="19">
        <f t="shared" si="78"/>
        <v>0.15954890359865664</v>
      </c>
      <c r="FN57" s="19">
        <f t="shared" si="79"/>
        <v>0.22523599767770291</v>
      </c>
      <c r="FO57" s="19">
        <f t="shared" si="80"/>
        <v>0.30755939498038276</v>
      </c>
      <c r="FP57" s="19">
        <f t="shared" si="81"/>
        <v>0.41230005279662901</v>
      </c>
      <c r="FQ57" s="19">
        <f t="shared" si="82"/>
        <v>0.55701720632297191</v>
      </c>
      <c r="FR57" s="19">
        <f t="shared" si="83"/>
        <v>0.79346877733981869</v>
      </c>
      <c r="FS57" s="19">
        <f t="shared" si="84"/>
        <v>0.89840562972319038</v>
      </c>
      <c r="FT57" s="19">
        <f t="shared" si="85"/>
        <v>0.94667000240607191</v>
      </c>
      <c r="FU57" s="19">
        <f t="shared" si="86"/>
        <v>0.98693915484448769</v>
      </c>
      <c r="FW57" s="19">
        <f t="shared" si="87"/>
        <v>0.24106249153160622</v>
      </c>
      <c r="FX57" s="19">
        <f t="shared" si="88"/>
        <v>0.24307409563027393</v>
      </c>
    </row>
    <row r="58" spans="1:180">
      <c r="A58" s="24">
        <v>0.5</v>
      </c>
      <c r="B58" s="17">
        <f>databig!B52</f>
        <v>2166883</v>
      </c>
      <c r="C58" s="17">
        <f>databig!O52</f>
        <v>47980</v>
      </c>
      <c r="D58" s="17">
        <f>databig!F52</f>
        <v>11898</v>
      </c>
      <c r="E58" s="18">
        <f>databig!G52+L58</f>
        <v>0.24641990699874455</v>
      </c>
      <c r="F58" s="19">
        <f>databig!H52</f>
        <v>6.5008610486984253E-2</v>
      </c>
      <c r="G58" s="19">
        <f>databig!K52</f>
        <v>5.0115860998630524E-2</v>
      </c>
      <c r="H58" s="19">
        <f>databig!L52</f>
        <v>6.8966001272201538E-3</v>
      </c>
      <c r="I58" s="19">
        <f>databig!I52</f>
        <v>2.0441379398107529E-2</v>
      </c>
      <c r="J58" s="19">
        <f>databig!M52</f>
        <v>0</v>
      </c>
      <c r="K58" s="19">
        <f>databig!J52</f>
        <v>0.10395745933055878</v>
      </c>
      <c r="L58" s="63">
        <f>databig!N52*IF(interface!$C$16="yes",1,0)</f>
        <v>0</v>
      </c>
      <c r="M58" s="19">
        <v>0</v>
      </c>
      <c r="N58" s="19">
        <v>0</v>
      </c>
      <c r="O58" s="19">
        <v>0</v>
      </c>
      <c r="P58" s="19">
        <f t="shared" si="44"/>
        <v>0.15954890359865664</v>
      </c>
      <c r="Q58" s="20">
        <f t="shared" si="120"/>
        <v>0</v>
      </c>
      <c r="R58" s="20">
        <f t="shared" si="121"/>
        <v>0</v>
      </c>
      <c r="S58" s="20">
        <f t="shared" si="122"/>
        <v>0</v>
      </c>
      <c r="T58" s="20">
        <f t="shared" si="123"/>
        <v>0</v>
      </c>
      <c r="U58" s="20">
        <f t="shared" si="124"/>
        <v>0</v>
      </c>
      <c r="V58" s="20">
        <f t="shared" si="125"/>
        <v>1.0597986434030971E-2</v>
      </c>
      <c r="W58" s="20">
        <f t="shared" si="45"/>
        <v>5.4456162218328261E-2</v>
      </c>
      <c r="X58" s="20">
        <f t="shared" si="126"/>
        <v>6.5008610486984253E-2</v>
      </c>
      <c r="Y58" s="20">
        <f>K58+$C$148*0.55*databig!N52</f>
        <v>0.10395745933055878</v>
      </c>
      <c r="Z58" s="21">
        <f t="shared" si="46"/>
        <v>0.25446159786800981</v>
      </c>
      <c r="AA58" s="19">
        <f t="shared" si="47"/>
        <v>0.99156105380962467</v>
      </c>
      <c r="AB58" s="19">
        <f>databig!Q52/databig!$AE52</f>
        <v>-1.2703789964005929E-3</v>
      </c>
      <c r="AC58" s="19">
        <f>databig!R52/databig!$AE52</f>
        <v>9.7093251867759588E-3</v>
      </c>
      <c r="AD58" s="19">
        <f t="shared" si="48"/>
        <v>2.9772196748645268</v>
      </c>
      <c r="AE58" s="17">
        <f>databig!S52</f>
        <v>142847</v>
      </c>
      <c r="AF58" s="17">
        <f>databig!T52</f>
        <v>144099</v>
      </c>
      <c r="AG58" s="17">
        <f>databig!U52</f>
        <v>2128</v>
      </c>
      <c r="AH58" s="17">
        <f>databig!V52</f>
        <v>0</v>
      </c>
      <c r="AI58" s="17">
        <f>databig!W52</f>
        <v>0</v>
      </c>
      <c r="AJ58" s="17">
        <f>databig!X52</f>
        <v>0</v>
      </c>
      <c r="AK58" s="17">
        <f>databig!Y52</f>
        <v>0</v>
      </c>
      <c r="AL58" s="17">
        <f>databig!Z52</f>
        <v>0</v>
      </c>
      <c r="AM58" s="17">
        <f>databig!AA52</f>
        <v>0</v>
      </c>
      <c r="AN58" s="17">
        <f>databig!AB52</f>
        <v>0</v>
      </c>
      <c r="AO58" s="17">
        <f>databig!AC52</f>
        <v>0</v>
      </c>
      <c r="AP58" s="17">
        <f>databig!AD52</f>
        <v>0</v>
      </c>
      <c r="AQ58" s="17">
        <v>0</v>
      </c>
      <c r="AR58" s="17">
        <v>0</v>
      </c>
      <c r="AS58" s="17">
        <v>0</v>
      </c>
      <c r="AT58" s="17">
        <v>83.996739685134997</v>
      </c>
      <c r="AU58" s="17">
        <v>194.13641316198064</v>
      </c>
      <c r="AV58" s="19">
        <v>1.7469684993506557E-2</v>
      </c>
      <c r="AW58" s="17">
        <f>databig!AT52</f>
        <v>44251</v>
      </c>
      <c r="AY58" s="19">
        <f>-databig!BA52/databig!E52</f>
        <v>-2.9086707793048103E-3</v>
      </c>
      <c r="AZ58" s="19">
        <f>-(1.1*databig!BB52-databig!AY52+0.45*databig!AX52)/databig!E52</f>
        <v>-5.3001961925151731E-3</v>
      </c>
      <c r="BA58" s="19"/>
      <c r="BB58" s="66">
        <f t="shared" si="127"/>
        <v>40.590138688423828</v>
      </c>
      <c r="BC58" s="67">
        <f>databig!Q52</f>
        <v>-42</v>
      </c>
      <c r="BD58" s="67">
        <f>databig!R52</f>
        <v>321</v>
      </c>
      <c r="BE58" s="67">
        <f>databig!AF52</f>
        <v>20725</v>
      </c>
      <c r="BF58" s="67">
        <f>databig!AG52</f>
        <v>127</v>
      </c>
      <c r="BG58" s="17">
        <f>databig!AH52</f>
        <v>59</v>
      </c>
      <c r="BH58" s="17">
        <f>databig!AI52</f>
        <v>22</v>
      </c>
      <c r="BI58" s="17">
        <f>databig!AJ52</f>
        <v>20</v>
      </c>
      <c r="BJ58" s="17">
        <f>databig!AK52</f>
        <v>15</v>
      </c>
      <c r="BK58" s="17">
        <f>databig!AL52</f>
        <v>7</v>
      </c>
      <c r="BL58" s="17">
        <f>databig!AM52</f>
        <v>0</v>
      </c>
      <c r="BM58" s="17">
        <f>databig!AN52</f>
        <v>0</v>
      </c>
      <c r="BN58" s="17">
        <f>databig!AO52</f>
        <v>0</v>
      </c>
      <c r="BO58" s="17">
        <f>databig!AP52</f>
        <v>0</v>
      </c>
      <c r="BP58" s="17">
        <f>databig!AQ52</f>
        <v>0</v>
      </c>
      <c r="BQ58" s="17"/>
      <c r="BR58" s="17"/>
      <c r="BS58" s="24">
        <f>databig!AU52</f>
        <v>0.1120000034570694</v>
      </c>
      <c r="BT58" s="24">
        <f>databig!AV52</f>
        <v>0</v>
      </c>
      <c r="BU58" s="44">
        <f t="shared" si="49"/>
        <v>0</v>
      </c>
      <c r="BV58" s="44">
        <f t="shared" si="50"/>
        <v>0</v>
      </c>
      <c r="BW58" s="44">
        <f>databig!R52*((databig!$AU52-$R$142)/(1-$Q$142)-MIN(0.2,databig!$AU52))+BB58*(databig!$AU52-$R$142)/(1-$Q$142)</f>
        <v>-78.872434724040502</v>
      </c>
      <c r="BX58" s="19">
        <f>(databig!$Q52)/databig!$AE52</f>
        <v>-1.2703789964005929E-3</v>
      </c>
      <c r="BY58" s="19">
        <f>(databig!$R52)/databig!$AE52</f>
        <v>9.7093251867759588E-3</v>
      </c>
      <c r="BZ58" s="19">
        <f>(databig!$Q52+databig!$R52)/databig!$AE52</f>
        <v>8.4389461903753675E-3</v>
      </c>
      <c r="CA58" s="67">
        <f>databig!R52*$Q$142/(1-$Q$142)+BB58/(1-$Q$142)</f>
        <v>90.269479482137712</v>
      </c>
      <c r="CB58" s="31">
        <f t="shared" si="51"/>
        <v>208.24765252109756</v>
      </c>
      <c r="CC58" s="31">
        <f t="shared" si="52"/>
        <v>210.28680499682423</v>
      </c>
      <c r="CD58" s="31">
        <f t="shared" si="53"/>
        <v>207.98084752427351</v>
      </c>
      <c r="CE58" s="67">
        <f t="shared" si="128"/>
        <v>210.02000000000018</v>
      </c>
      <c r="CF58" s="17">
        <f>$CE58*(1+$CA58/databig!$AE52)</f>
        <v>210.59343686158448</v>
      </c>
      <c r="CG58" s="17">
        <f>$CE58*(1+$CA58/databig!$AE52-$BX58)</f>
        <v>210.86024185840853</v>
      </c>
      <c r="CH58" s="44">
        <f t="shared" si="129"/>
        <v>0</v>
      </c>
      <c r="CI58" s="17">
        <f t="shared" si="130"/>
        <v>208.24765252109756</v>
      </c>
      <c r="CJ58" s="19"/>
      <c r="CK58" s="17">
        <f>databig!AW52</f>
        <v>39332</v>
      </c>
      <c r="CL58" s="19">
        <f t="shared" si="131"/>
        <v>6.5454875234405617E-3</v>
      </c>
      <c r="CM58" s="19">
        <f t="shared" si="132"/>
        <v>3.5703956548606254E-3</v>
      </c>
      <c r="CN58" s="19">
        <f t="shared" si="54"/>
        <v>0.5454743656716784</v>
      </c>
      <c r="CO58" s="19">
        <f t="shared" si="133"/>
        <v>5.4547436567167831E-2</v>
      </c>
      <c r="CP58" s="19">
        <f t="shared" si="134"/>
        <v>1.3903402689019706</v>
      </c>
      <c r="CQ58" s="19">
        <f t="shared" si="55"/>
        <v>1.2927552016764778</v>
      </c>
      <c r="CR58" s="19">
        <f t="shared" si="135"/>
        <v>1.1333982465676777</v>
      </c>
      <c r="CS58" s="19">
        <f t="shared" si="136"/>
        <v>1.1906380862307644</v>
      </c>
      <c r="CU58" s="19">
        <f>calculatorbig!E58</f>
        <v>0.24641990699874455</v>
      </c>
      <c r="CV58" s="19">
        <f>calculatorbig!Z58</f>
        <v>0.25446159786800981</v>
      </c>
      <c r="CW58" s="17">
        <f t="shared" si="56"/>
        <v>47980</v>
      </c>
      <c r="CX58" s="17">
        <f t="shared" si="57"/>
        <v>36156.77286220024</v>
      </c>
      <c r="CY58" s="17">
        <f t="shared" si="58"/>
        <v>35770.932534292886</v>
      </c>
      <c r="CZ58" s="24">
        <f t="shared" si="40"/>
        <v>0.7103861311863352</v>
      </c>
      <c r="DA58" s="24">
        <f t="shared" si="41"/>
        <v>0.70082246512014568</v>
      </c>
      <c r="DB58" s="19">
        <f t="shared" si="59"/>
        <v>0.29588726777282087</v>
      </c>
      <c r="DC58" s="19">
        <f t="shared" si="60"/>
        <v>0.30960491088094771</v>
      </c>
      <c r="DD58" s="17">
        <f t="shared" si="137"/>
        <v>47744.584433425793</v>
      </c>
      <c r="DE58" s="17">
        <f t="shared" si="61"/>
        <v>47744.584433425793</v>
      </c>
      <c r="DF58" s="17">
        <f t="shared" si="62"/>
        <v>0</v>
      </c>
      <c r="DG58" s="17">
        <f>MAX(growth!G52*growth!L52,0)</f>
        <v>15059.283409008294</v>
      </c>
      <c r="DH58" s="17">
        <f t="shared" si="63"/>
        <v>778.53342396148207</v>
      </c>
      <c r="DI58" s="17">
        <f t="shared" si="64"/>
        <v>48523.117857387275</v>
      </c>
      <c r="DJ58" s="17">
        <f t="shared" si="65"/>
        <v>12347.270103528526</v>
      </c>
      <c r="DK58" s="20">
        <f t="shared" si="66"/>
        <v>1.0999999999999999E-2</v>
      </c>
      <c r="DL58" s="50">
        <f t="shared" si="67"/>
        <v>524.04296572876228</v>
      </c>
      <c r="DM58" s="20">
        <f t="shared" si="68"/>
        <v>1E-3</v>
      </c>
      <c r="DN58" s="20">
        <f t="shared" si="69"/>
        <v>-1.0671315423471335E-2</v>
      </c>
      <c r="DO58" s="20">
        <f>growth!L52</f>
        <v>0.31386584845786358</v>
      </c>
      <c r="DP58" s="20"/>
      <c r="DQ58" s="20"/>
      <c r="DR58" s="19">
        <f>datahist!B52</f>
        <v>0.19379796087741852</v>
      </c>
      <c r="DS58" s="19">
        <f>datahist!C52</f>
        <v>0.24304920434951782</v>
      </c>
      <c r="DT58" s="19">
        <f>datahist!D52</f>
        <v>0.27126431465148926</v>
      </c>
      <c r="DU58" s="19">
        <f>datahist!E52</f>
        <v>0.29294681549072266</v>
      </c>
      <c r="DV58" s="19">
        <f>datahist!F52</f>
        <v>0.29420897364616394</v>
      </c>
      <c r="DW58" s="19">
        <f>datahist!G52</f>
        <v>0.28508424758911133</v>
      </c>
      <c r="DX58" s="19">
        <f>datahist!H52</f>
        <v>0.24435226619243622</v>
      </c>
      <c r="DY58" s="19">
        <f>datahist!I52</f>
        <v>0.24630770087242126</v>
      </c>
      <c r="DZ58" s="19">
        <f t="shared" si="70"/>
        <v>0.25446159786800981</v>
      </c>
      <c r="EA58" s="19">
        <v>0.37718723529602272</v>
      </c>
      <c r="EB58" s="19">
        <v>0.3829764221773766</v>
      </c>
      <c r="EC58" s="19">
        <v>0.32713933960420749</v>
      </c>
      <c r="ED58" s="19">
        <v>0.28849350624279291</v>
      </c>
      <c r="EE58" s="19">
        <v>0.28037612826705238</v>
      </c>
      <c r="EF58" s="19">
        <v>0.37513019517064095</v>
      </c>
      <c r="EG58" s="19">
        <v>0.38317188269714952</v>
      </c>
      <c r="EH58" s="19">
        <v>0.24847695046688301</v>
      </c>
      <c r="EI58" s="19">
        <v>0.25426613734823689</v>
      </c>
      <c r="EJ58" s="19">
        <v>0.32713933960420749</v>
      </c>
      <c r="EK58" s="19">
        <v>0.28849350624279291</v>
      </c>
      <c r="EL58" s="19">
        <v>0.28037612824330033</v>
      </c>
      <c r="EM58" s="19">
        <v>0.24641991034150124</v>
      </c>
      <c r="EN58" s="19">
        <v>0.25446159786800981</v>
      </c>
      <c r="EO58" s="19">
        <f t="shared" si="71"/>
        <v>0.31039819555288384</v>
      </c>
      <c r="EP58" s="19">
        <f t="shared" si="72"/>
        <v>0.32601608636970969</v>
      </c>
      <c r="EQ58" s="19">
        <f t="shared" ref="EQ58:FD58" si="156">(EO55+EO56+EO57+EO58+EO59+EO60+EO61)/7</f>
        <v>0.29500387335483491</v>
      </c>
      <c r="ER58" s="19">
        <f t="shared" si="156"/>
        <v>0.30847142127700383</v>
      </c>
      <c r="ES58" s="19">
        <f t="shared" si="156"/>
        <v>0.30273344872558289</v>
      </c>
      <c r="ET58" s="19">
        <f t="shared" si="156"/>
        <v>0.31629678031084202</v>
      </c>
      <c r="EU58" s="19">
        <f t="shared" si="156"/>
        <v>0.30054530994681655</v>
      </c>
      <c r="EV58" s="19">
        <f t="shared" si="156"/>
        <v>0.3140041087513793</v>
      </c>
      <c r="EW58" s="19">
        <f t="shared" si="156"/>
        <v>0.29960601753631433</v>
      </c>
      <c r="EX58" s="19">
        <f t="shared" si="156"/>
        <v>0.31313440475654292</v>
      </c>
      <c r="EY58" s="19">
        <f t="shared" si="156"/>
        <v>0.29822913949185309</v>
      </c>
      <c r="EZ58" s="19">
        <f t="shared" si="156"/>
        <v>0.31181657655036876</v>
      </c>
      <c r="FA58" s="19">
        <f t="shared" si="156"/>
        <v>0.29700331016455472</v>
      </c>
      <c r="FB58" s="19">
        <f t="shared" si="156"/>
        <v>0.3106572342845319</v>
      </c>
      <c r="FC58" s="19">
        <f t="shared" si="156"/>
        <v>0.29588726777282087</v>
      </c>
      <c r="FD58" s="19">
        <f t="shared" si="156"/>
        <v>0.30960491088094771</v>
      </c>
      <c r="FG58" s="61">
        <f t="shared" si="90"/>
        <v>-0.49999999999999867</v>
      </c>
      <c r="FH58" s="24">
        <f>databig!$A52/100</f>
        <v>0.5</v>
      </c>
      <c r="FI58" s="19">
        <f t="shared" si="74"/>
        <v>1.5135917551666558E-2</v>
      </c>
      <c r="FJ58" s="19">
        <f t="shared" si="75"/>
        <v>3.7061306958570406E-2</v>
      </c>
      <c r="FK58" s="19">
        <f t="shared" si="76"/>
        <v>6.7402128554113136E-2</v>
      </c>
      <c r="FL58" s="19">
        <f t="shared" si="77"/>
        <v>0.10751427225965217</v>
      </c>
      <c r="FM58" s="19">
        <f t="shared" si="78"/>
        <v>0.15954890359865664</v>
      </c>
      <c r="FN58" s="19">
        <f t="shared" si="79"/>
        <v>0.22523599767770291</v>
      </c>
      <c r="FO58" s="19">
        <f t="shared" si="80"/>
        <v>0.30755939498038276</v>
      </c>
      <c r="FP58" s="19">
        <f t="shared" si="81"/>
        <v>0.41230005279662901</v>
      </c>
      <c r="FQ58" s="19">
        <f t="shared" si="82"/>
        <v>0.55701720632297191</v>
      </c>
      <c r="FR58" s="19">
        <f t="shared" si="83"/>
        <v>0.79346877733981869</v>
      </c>
      <c r="FS58" s="19">
        <f t="shared" si="84"/>
        <v>0.89840562972319038</v>
      </c>
      <c r="FT58" s="19">
        <f t="shared" si="85"/>
        <v>0.94667000240607191</v>
      </c>
      <c r="FU58" s="19">
        <f t="shared" si="86"/>
        <v>0.98693915484448769</v>
      </c>
      <c r="FW58" s="19">
        <f t="shared" si="87"/>
        <v>0.24351123956219642</v>
      </c>
      <c r="FX58" s="19">
        <f t="shared" si="88"/>
        <v>0.24605727037641692</v>
      </c>
    </row>
    <row r="59" spans="1:180">
      <c r="A59" s="17"/>
      <c r="B59" s="17">
        <f>databig!B53</f>
        <v>2167701</v>
      </c>
      <c r="C59" s="17">
        <f>databig!O53</f>
        <v>49153</v>
      </c>
      <c r="D59" s="17">
        <f>databig!F53</f>
        <v>12168</v>
      </c>
      <c r="E59" s="18">
        <f>databig!G53+L59</f>
        <v>0.2474506989587246</v>
      </c>
      <c r="F59" s="19">
        <f>databig!H53</f>
        <v>6.4828343689441681E-2</v>
      </c>
      <c r="G59" s="19">
        <f>databig!K53</f>
        <v>5.1443520933389664E-2</v>
      </c>
      <c r="H59" s="19">
        <f>databig!L53</f>
        <v>6.9873523898422718E-3</v>
      </c>
      <c r="I59" s="19">
        <f>databig!I53</f>
        <v>2.0791929215192795E-2</v>
      </c>
      <c r="J59" s="19">
        <f>databig!M53</f>
        <v>0</v>
      </c>
      <c r="K59" s="19">
        <f>databig!J53</f>
        <v>0.10339955240488052</v>
      </c>
      <c r="L59" s="63">
        <f>databig!N53*IF(interface!$C$16="yes",1,0)</f>
        <v>0</v>
      </c>
      <c r="M59" s="19">
        <v>0</v>
      </c>
      <c r="N59" s="19">
        <v>0</v>
      </c>
      <c r="O59" s="19">
        <v>0</v>
      </c>
      <c r="P59" s="19">
        <f t="shared" si="44"/>
        <v>0.16546742421219129</v>
      </c>
      <c r="Q59" s="20">
        <f t="shared" si="120"/>
        <v>0</v>
      </c>
      <c r="R59" s="20">
        <f t="shared" si="121"/>
        <v>0</v>
      </c>
      <c r="S59" s="20">
        <f t="shared" si="122"/>
        <v>0</v>
      </c>
      <c r="T59" s="20">
        <f t="shared" si="123"/>
        <v>0</v>
      </c>
      <c r="U59" s="20">
        <f t="shared" si="124"/>
        <v>0</v>
      </c>
      <c r="V59" s="20">
        <f t="shared" si="125"/>
        <v>1.0737445186225509E-2</v>
      </c>
      <c r="W59" s="20">
        <f t="shared" si="45"/>
        <v>5.5771440144936221E-2</v>
      </c>
      <c r="X59" s="20">
        <f t="shared" si="126"/>
        <v>6.4828343689441681E-2</v>
      </c>
      <c r="Y59" s="20">
        <f>K59+$C$148*0.55*databig!N53</f>
        <v>0.10339955240488052</v>
      </c>
      <c r="Z59" s="21">
        <f t="shared" si="46"/>
        <v>0.25552871064067673</v>
      </c>
      <c r="AA59" s="19">
        <f t="shared" si="47"/>
        <v>0.9871013549494112</v>
      </c>
      <c r="AB59" s="19">
        <f>databig!Q53/databig!$AE53</f>
        <v>3.3725815040530145E-3</v>
      </c>
      <c r="AC59" s="19">
        <f>databig!R53/databig!$AE53</f>
        <v>9.5260635465357086E-3</v>
      </c>
      <c r="AD59" s="19">
        <f t="shared" si="48"/>
        <v>3.0078530303338553</v>
      </c>
      <c r="AE59" s="17">
        <f>databig!S53</f>
        <v>147845</v>
      </c>
      <c r="AF59" s="17">
        <f>databig!T53</f>
        <v>149066</v>
      </c>
      <c r="AG59" s="17">
        <f>databig!U53</f>
        <v>3632</v>
      </c>
      <c r="AH59" s="17">
        <f>databig!V53</f>
        <v>0</v>
      </c>
      <c r="AI59" s="17">
        <f>databig!W53</f>
        <v>0</v>
      </c>
      <c r="AJ59" s="17">
        <f>databig!X53</f>
        <v>0</v>
      </c>
      <c r="AK59" s="17">
        <f>databig!Y53</f>
        <v>0</v>
      </c>
      <c r="AL59" s="17">
        <f>databig!Z53</f>
        <v>0</v>
      </c>
      <c r="AM59" s="17">
        <f>databig!AA53</f>
        <v>0</v>
      </c>
      <c r="AN59" s="17">
        <f>databig!AB53</f>
        <v>0</v>
      </c>
      <c r="AO59" s="17">
        <f>databig!AC53</f>
        <v>0</v>
      </c>
      <c r="AP59" s="17">
        <f>databig!AD53</f>
        <v>0</v>
      </c>
      <c r="AQ59" s="17">
        <v>0</v>
      </c>
      <c r="AR59" s="17">
        <v>0</v>
      </c>
      <c r="AS59" s="17">
        <v>0</v>
      </c>
      <c r="AT59" s="17">
        <v>83.996739685134997</v>
      </c>
      <c r="AU59" s="17">
        <v>194.13641316198064</v>
      </c>
      <c r="AV59" s="19">
        <v>1.7469684993506557E-2</v>
      </c>
      <c r="AW59" s="17">
        <f>databig!AT53</f>
        <v>45092</v>
      </c>
      <c r="AY59" s="19">
        <f>-databig!BA53/databig!E53</f>
        <v>-2.7426168774959403E-3</v>
      </c>
      <c r="AZ59" s="19">
        <f>-(1.1*databig!BB53-databig!AY53+0.45*databig!AX53)/databig!E53</f>
        <v>-5.2357027330705583E-3</v>
      </c>
      <c r="BA59" s="19"/>
      <c r="BB59" s="66">
        <f t="shared" si="127"/>
        <v>63.431184473665915</v>
      </c>
      <c r="BC59" s="67">
        <f>databig!Q53</f>
        <v>114</v>
      </c>
      <c r="BD59" s="67">
        <f>databig!R53</f>
        <v>322</v>
      </c>
      <c r="BE59" s="67">
        <f>databig!AF53</f>
        <v>21388</v>
      </c>
      <c r="BF59" s="67">
        <f>databig!AG53</f>
        <v>93</v>
      </c>
      <c r="BG59" s="17">
        <f>databig!AH53</f>
        <v>37</v>
      </c>
      <c r="BH59" s="17">
        <f>databig!AI53</f>
        <v>26</v>
      </c>
      <c r="BI59" s="17">
        <f>databig!AJ53</f>
        <v>20</v>
      </c>
      <c r="BJ59" s="17">
        <f>databig!AK53</f>
        <v>9</v>
      </c>
      <c r="BK59" s="17">
        <f>databig!AL53</f>
        <v>8</v>
      </c>
      <c r="BL59" s="17">
        <f>databig!AM53</f>
        <v>4</v>
      </c>
      <c r="BM59" s="17">
        <f>databig!AN53</f>
        <v>0</v>
      </c>
      <c r="BN59" s="17">
        <f>databig!AO53</f>
        <v>0</v>
      </c>
      <c r="BO59" s="17">
        <f>databig!AP53</f>
        <v>0</v>
      </c>
      <c r="BP59" s="17">
        <f>databig!AQ53</f>
        <v>0</v>
      </c>
      <c r="BQ59" s="17"/>
      <c r="BR59" s="17"/>
      <c r="BS59" s="24">
        <f>databig!AU53</f>
        <v>0.11299999803304672</v>
      </c>
      <c r="BT59" s="24">
        <f>databig!AV53</f>
        <v>0</v>
      </c>
      <c r="BU59" s="44">
        <f t="shared" si="49"/>
        <v>0</v>
      </c>
      <c r="BV59" s="44">
        <f t="shared" si="50"/>
        <v>0</v>
      </c>
      <c r="BW59" s="44">
        <f>databig!R53*((databig!$AU53-$R$142)/(1-$Q$142)-MIN(0.2,databig!$AU53))+BB59*(databig!$AU53-$R$142)/(1-$Q$142)</f>
        <v>-81.697960590753553</v>
      </c>
      <c r="BX59" s="19">
        <f>(databig!$Q53)/databig!$AE53</f>
        <v>3.3725815040530145E-3</v>
      </c>
      <c r="BY59" s="19">
        <f>(databig!$R53)/databig!$AE53</f>
        <v>9.5260635465357086E-3</v>
      </c>
      <c r="BZ59" s="19">
        <f>(databig!$Q53+databig!$R53)/databig!$AE53</f>
        <v>1.2898645050588723E-2</v>
      </c>
      <c r="CA59" s="67">
        <f>databig!R53*$Q$142/(1-$Q$142)+BB59/(1-$Q$142)</f>
        <v>116.38607764483046</v>
      </c>
      <c r="CB59" s="31">
        <f t="shared" si="51"/>
        <v>212.73021300514782</v>
      </c>
      <c r="CC59" s="31">
        <f t="shared" si="52"/>
        <v>214.7831749600617</v>
      </c>
      <c r="CD59" s="31">
        <f t="shared" si="53"/>
        <v>213.45703804508628</v>
      </c>
      <c r="CE59" s="67">
        <f t="shared" si="128"/>
        <v>215.51000000000019</v>
      </c>
      <c r="CF59" s="17">
        <f>$CE59*(1+$CA59/databig!$AE53)</f>
        <v>216.25203785554831</v>
      </c>
      <c r="CG59" s="17">
        <f>$CE59*(1+$CA59/databig!$AE53-$BX59)</f>
        <v>215.52521281560982</v>
      </c>
      <c r="CH59" s="44">
        <f t="shared" si="129"/>
        <v>0</v>
      </c>
      <c r="CI59" s="17">
        <f t="shared" si="130"/>
        <v>212.73021300514782</v>
      </c>
      <c r="CJ59" s="19"/>
      <c r="CK59" s="17">
        <f>databig!AW53</f>
        <v>40046</v>
      </c>
      <c r="CL59" s="19">
        <f t="shared" si="131"/>
        <v>6.6668245725975657E-3</v>
      </c>
      <c r="CM59" s="19">
        <f t="shared" si="132"/>
        <v>3.6967133722902337E-3</v>
      </c>
      <c r="CN59" s="19">
        <f t="shared" si="54"/>
        <v>0.55449387216287582</v>
      </c>
      <c r="CO59" s="19">
        <f t="shared" si="133"/>
        <v>5.5449387216287574E-2</v>
      </c>
      <c r="CP59" s="19">
        <f t="shared" si="134"/>
        <v>1.3864848998071393</v>
      </c>
      <c r="CQ59" s="19">
        <f t="shared" si="55"/>
        <v>1.2898636748553545</v>
      </c>
      <c r="CR59" s="19">
        <f t="shared" si="135"/>
        <v>1.1264342912571224</v>
      </c>
      <c r="CS59" s="19">
        <f t="shared" si="136"/>
        <v>1.1821935556305574</v>
      </c>
      <c r="CU59" s="19">
        <f>calculatorbig!E59</f>
        <v>0.2474506989587246</v>
      </c>
      <c r="CV59" s="19">
        <f>calculatorbig!Z59</f>
        <v>0.25552871064067673</v>
      </c>
      <c r="CW59" s="17">
        <f t="shared" si="56"/>
        <v>49153</v>
      </c>
      <c r="CX59" s="17">
        <f t="shared" si="57"/>
        <v>36990.055794081811</v>
      </c>
      <c r="CY59" s="17">
        <f t="shared" si="58"/>
        <v>36592.997285878817</v>
      </c>
      <c r="CZ59" s="24">
        <f t="shared" si="40"/>
        <v>0.71087459534800734</v>
      </c>
      <c r="DA59" s="24">
        <f t="shared" si="41"/>
        <v>0.70318724379700215</v>
      </c>
      <c r="DB59" s="19">
        <f t="shared" si="59"/>
        <v>0.2986030695462038</v>
      </c>
      <c r="DC59" s="19">
        <f t="shared" si="60"/>
        <v>0.31242232826720651</v>
      </c>
      <c r="DD59" s="17">
        <f t="shared" si="137"/>
        <v>48909.081357999014</v>
      </c>
      <c r="DE59" s="17">
        <f t="shared" si="61"/>
        <v>48909.081357999014</v>
      </c>
      <c r="DF59" s="17">
        <f t="shared" si="62"/>
        <v>0</v>
      </c>
      <c r="DG59" s="17">
        <f>MAX(growth!G53*growth!L53,0)</f>
        <v>14905.37202291022</v>
      </c>
      <c r="DH59" s="17">
        <f t="shared" si="63"/>
        <v>770.57652753081186</v>
      </c>
      <c r="DI59" s="17">
        <f t="shared" si="64"/>
        <v>49679.657885529828</v>
      </c>
      <c r="DJ59" s="17">
        <f t="shared" si="65"/>
        <v>12694.578924559366</v>
      </c>
      <c r="DK59" s="20">
        <f t="shared" si="66"/>
        <v>1.0999999999999999E-2</v>
      </c>
      <c r="DL59" s="50">
        <f t="shared" si="67"/>
        <v>531.63471864117673</v>
      </c>
      <c r="DM59" s="20">
        <f t="shared" si="68"/>
        <v>0</v>
      </c>
      <c r="DN59" s="20">
        <f t="shared" si="69"/>
        <v>-1.0734195979950916E-2</v>
      </c>
      <c r="DO59" s="20">
        <f>growth!L53</f>
        <v>0.30324440060444369</v>
      </c>
      <c r="DP59" s="20"/>
      <c r="DQ59" s="20"/>
      <c r="DR59" s="19">
        <f>datahist!B53</f>
        <v>0.19501984119415283</v>
      </c>
      <c r="DS59" s="19">
        <f>datahist!C53</f>
        <v>0.2441401481628418</v>
      </c>
      <c r="DT59" s="19">
        <f>datahist!D53</f>
        <v>0.27134642004966736</v>
      </c>
      <c r="DU59" s="19">
        <f>datahist!E53</f>
        <v>0.2948005199432373</v>
      </c>
      <c r="DV59" s="19">
        <f>datahist!F53</f>
        <v>0.29545760154724121</v>
      </c>
      <c r="DW59" s="19">
        <f>datahist!G53</f>
        <v>0.28652146458625793</v>
      </c>
      <c r="DX59" s="19">
        <f>datahist!H53</f>
        <v>0.24706736207008362</v>
      </c>
      <c r="DY59" s="19">
        <f>datahist!I53</f>
        <v>0.24741815030574799</v>
      </c>
      <c r="DZ59" s="19">
        <f t="shared" si="70"/>
        <v>0.25552871064067673</v>
      </c>
      <c r="EA59" s="19">
        <v>0.37832007252655264</v>
      </c>
      <c r="EB59" s="19">
        <v>0.38419868882327435</v>
      </c>
      <c r="EC59" s="19">
        <v>0.32835471025076785</v>
      </c>
      <c r="ED59" s="19">
        <v>0.28963068964219157</v>
      </c>
      <c r="EE59" s="19">
        <v>0.2811185119734731</v>
      </c>
      <c r="EF59" s="19">
        <v>0.37623800011351705</v>
      </c>
      <c r="EG59" s="19">
        <v>0.38431600467086624</v>
      </c>
      <c r="EH59" s="19">
        <v>0.2495327784963631</v>
      </c>
      <c r="EI59" s="19">
        <v>0.25541139479308483</v>
      </c>
      <c r="EJ59" s="19">
        <v>0.32835471025076785</v>
      </c>
      <c r="EK59" s="19">
        <v>0.28963068964219157</v>
      </c>
      <c r="EL59" s="19">
        <v>0.28111850821209694</v>
      </c>
      <c r="EM59" s="19">
        <v>0.24745069863274693</v>
      </c>
      <c r="EN59" s="19">
        <v>0.25552871064067673</v>
      </c>
      <c r="EO59" s="19">
        <f t="shared" si="71"/>
        <v>0.28936963673282867</v>
      </c>
      <c r="EP59" s="19">
        <f t="shared" si="72"/>
        <v>0.29799514554142603</v>
      </c>
      <c r="EQ59" s="19">
        <f t="shared" ref="EQ59:FD59" si="157">(EO56+EO57+EO58+EO59+EO60+EO61+EO62)/7</f>
        <v>0.30984446809112204</v>
      </c>
      <c r="ER59" s="19">
        <f t="shared" si="157"/>
        <v>0.32301415096165043</v>
      </c>
      <c r="ES59" s="19">
        <f t="shared" si="157"/>
        <v>0.30879653190292666</v>
      </c>
      <c r="ET59" s="19">
        <f t="shared" si="157"/>
        <v>0.3221770531561538</v>
      </c>
      <c r="EU59" s="19">
        <f t="shared" si="157"/>
        <v>0.30651292092374322</v>
      </c>
      <c r="EV59" s="19">
        <f t="shared" si="157"/>
        <v>0.32002807841564379</v>
      </c>
      <c r="EW59" s="19">
        <f t="shared" si="157"/>
        <v>0.3039218993920641</v>
      </c>
      <c r="EX59" s="19">
        <f t="shared" si="157"/>
        <v>0.31751246769781272</v>
      </c>
      <c r="EY59" s="19">
        <f t="shared" si="157"/>
        <v>0.3018104174145525</v>
      </c>
      <c r="EZ59" s="19">
        <f t="shared" si="157"/>
        <v>0.315480206982029</v>
      </c>
      <c r="FA59" s="19">
        <f t="shared" si="157"/>
        <v>0.30004452928565034</v>
      </c>
      <c r="FB59" s="19">
        <f t="shared" si="157"/>
        <v>0.31379017844499646</v>
      </c>
      <c r="FC59" s="19">
        <f t="shared" si="157"/>
        <v>0.2986030695462038</v>
      </c>
      <c r="FD59" s="19">
        <f t="shared" si="157"/>
        <v>0.31242232826720651</v>
      </c>
      <c r="FG59" s="61">
        <f t="shared" si="90"/>
        <v>-0.46999999999999864</v>
      </c>
      <c r="FH59" s="24">
        <f>databig!$A53/100</f>
        <v>0.51</v>
      </c>
      <c r="FI59" s="19">
        <f t="shared" si="74"/>
        <v>1.5135917551666558E-2</v>
      </c>
      <c r="FJ59" s="19">
        <f t="shared" si="75"/>
        <v>3.7061306958570406E-2</v>
      </c>
      <c r="FK59" s="19">
        <f t="shared" si="76"/>
        <v>6.7402128554113136E-2</v>
      </c>
      <c r="FL59" s="19">
        <f t="shared" si="77"/>
        <v>0.10751427225965217</v>
      </c>
      <c r="FM59" s="19">
        <f t="shared" si="78"/>
        <v>0.15954890359865664</v>
      </c>
      <c r="FN59" s="19">
        <f t="shared" si="79"/>
        <v>0.22523599767770291</v>
      </c>
      <c r="FO59" s="19">
        <f t="shared" si="80"/>
        <v>0.30755939498038276</v>
      </c>
      <c r="FP59" s="19">
        <f t="shared" si="81"/>
        <v>0.41230005279662901</v>
      </c>
      <c r="FQ59" s="19">
        <f t="shared" si="82"/>
        <v>0.55701720632297191</v>
      </c>
      <c r="FR59" s="19">
        <f t="shared" si="83"/>
        <v>0.79346877733981869</v>
      </c>
      <c r="FS59" s="19">
        <f t="shared" si="84"/>
        <v>0.89840562972319038</v>
      </c>
      <c r="FT59" s="19">
        <f t="shared" si="85"/>
        <v>0.94667000240607191</v>
      </c>
      <c r="FU59" s="19">
        <f t="shared" si="86"/>
        <v>0.98693915484448769</v>
      </c>
      <c r="FW59" s="19">
        <f t="shared" si="87"/>
        <v>0.24470808175525099</v>
      </c>
      <c r="FX59" s="19">
        <f t="shared" si="88"/>
        <v>0.24743307518251834</v>
      </c>
    </row>
    <row r="60" spans="1:180">
      <c r="A60" s="17"/>
      <c r="B60" s="17">
        <f>databig!B54</f>
        <v>2166123</v>
      </c>
      <c r="C60" s="17">
        <f>databig!O54</f>
        <v>50312</v>
      </c>
      <c r="D60" s="17">
        <f>databig!F54</f>
        <v>12483</v>
      </c>
      <c r="E60" s="18">
        <f>databig!G54+L60</f>
        <v>0.24841072805513301</v>
      </c>
      <c r="F60" s="19">
        <f>databig!H54</f>
        <v>6.4820274710655212E-2</v>
      </c>
      <c r="G60" s="19">
        <f>databig!K54</f>
        <v>5.2674107253551483E-2</v>
      </c>
      <c r="H60" s="19">
        <f>databig!L54</f>
        <v>7.004250306636095E-3</v>
      </c>
      <c r="I60" s="19">
        <f>databig!I54</f>
        <v>2.0752403885126114E-2</v>
      </c>
      <c r="J60" s="19">
        <f>databig!M54</f>
        <v>0</v>
      </c>
      <c r="K60" s="19">
        <f>databig!J54</f>
        <v>0.10315968841314316</v>
      </c>
      <c r="L60" s="63">
        <f>databig!N54*IF(interface!$C$16="yes",1,0)</f>
        <v>0</v>
      </c>
      <c r="M60" s="19">
        <v>0</v>
      </c>
      <c r="N60" s="19">
        <v>0</v>
      </c>
      <c r="O60" s="19">
        <v>0</v>
      </c>
      <c r="P60" s="19">
        <f t="shared" si="44"/>
        <v>0.17152109016355588</v>
      </c>
      <c r="Q60" s="20">
        <f t="shared" si="120"/>
        <v>0</v>
      </c>
      <c r="R60" s="20">
        <f t="shared" si="121"/>
        <v>0</v>
      </c>
      <c r="S60" s="20">
        <f t="shared" si="122"/>
        <v>0</v>
      </c>
      <c r="T60" s="20">
        <f t="shared" si="123"/>
        <v>0</v>
      </c>
      <c r="U60" s="20">
        <f t="shared" si="124"/>
        <v>0</v>
      </c>
      <c r="V60" s="20">
        <f t="shared" si="125"/>
        <v>1.0763412168454549E-2</v>
      </c>
      <c r="W60" s="20">
        <f t="shared" si="45"/>
        <v>5.6983961213789174E-2</v>
      </c>
      <c r="X60" s="20">
        <f t="shared" si="126"/>
        <v>6.4820274710655212E-2</v>
      </c>
      <c r="Y60" s="20">
        <f>K60+$C$148*0.55*databig!N54</f>
        <v>0.10315968841314316</v>
      </c>
      <c r="Z60" s="21">
        <f t="shared" si="46"/>
        <v>0.25647974039116822</v>
      </c>
      <c r="AA60" s="19">
        <f t="shared" si="47"/>
        <v>0.98575884187606666</v>
      </c>
      <c r="AB60" s="19">
        <f>databig!Q54/databig!$AE54</f>
        <v>4.0604954981462958E-3</v>
      </c>
      <c r="AC60" s="19">
        <f>databig!R54/databig!$AE54</f>
        <v>1.0180662625787089E-2</v>
      </c>
      <c r="AD60" s="19">
        <f t="shared" si="48"/>
        <v>3.0989425981873113</v>
      </c>
      <c r="AE60" s="17">
        <f>databig!S54</f>
        <v>155914</v>
      </c>
      <c r="AF60" s="17">
        <f>databig!T54</f>
        <v>157844</v>
      </c>
      <c r="AG60" s="17">
        <f>databig!U54</f>
        <v>2833</v>
      </c>
      <c r="AH60" s="17">
        <f>databig!V54</f>
        <v>0</v>
      </c>
      <c r="AI60" s="17">
        <f>databig!W54</f>
        <v>0</v>
      </c>
      <c r="AJ60" s="17">
        <f>databig!X54</f>
        <v>0</v>
      </c>
      <c r="AK60" s="17">
        <f>databig!Y54</f>
        <v>0</v>
      </c>
      <c r="AL60" s="17">
        <f>databig!Z54</f>
        <v>0</v>
      </c>
      <c r="AM60" s="17">
        <f>databig!AA54</f>
        <v>0</v>
      </c>
      <c r="AN60" s="17">
        <f>databig!AB54</f>
        <v>0</v>
      </c>
      <c r="AO60" s="17">
        <f>databig!AC54</f>
        <v>0</v>
      </c>
      <c r="AP60" s="17">
        <f>databig!AD54</f>
        <v>0</v>
      </c>
      <c r="AQ60" s="17">
        <v>0</v>
      </c>
      <c r="AR60" s="17">
        <v>0</v>
      </c>
      <c r="AS60" s="17">
        <v>0</v>
      </c>
      <c r="AT60" s="17">
        <v>83.996739685134997</v>
      </c>
      <c r="AU60" s="17">
        <v>194.13641316198064</v>
      </c>
      <c r="AV60" s="19">
        <v>1.7469684993506557E-2</v>
      </c>
      <c r="AW60" s="17">
        <f>databig!AT54</f>
        <v>45444</v>
      </c>
      <c r="AY60" s="19">
        <f>-databig!BA54/databig!E54</f>
        <v>-2.6597905150932445E-3</v>
      </c>
      <c r="AZ60" s="19">
        <f>-(1.1*databig!BB54-databig!AY54+0.45*databig!AX54)/databig!E54</f>
        <v>-5.2397880767471924E-3</v>
      </c>
      <c r="BA60" s="19"/>
      <c r="BB60" s="66">
        <f t="shared" si="127"/>
        <v>70.414434140491522</v>
      </c>
      <c r="BC60" s="67">
        <f>databig!Q54</f>
        <v>138</v>
      </c>
      <c r="BD60" s="67">
        <f>databig!R54</f>
        <v>346</v>
      </c>
      <c r="BE60" s="67">
        <f>databig!AF54</f>
        <v>21755</v>
      </c>
      <c r="BF60" s="67">
        <f>databig!AG54</f>
        <v>120</v>
      </c>
      <c r="BG60" s="17">
        <f>databig!AH54</f>
        <v>2</v>
      </c>
      <c r="BH60" s="17">
        <f>databig!AI54</f>
        <v>0</v>
      </c>
      <c r="BI60" s="17">
        <f>databig!AJ54</f>
        <v>0</v>
      </c>
      <c r="BJ60" s="17">
        <f>databig!AK54</f>
        <v>0</v>
      </c>
      <c r="BK60" s="17">
        <f>databig!AL54</f>
        <v>0</v>
      </c>
      <c r="BL60" s="17">
        <f>databig!AM54</f>
        <v>0</v>
      </c>
      <c r="BM60" s="17">
        <f>databig!AN54</f>
        <v>0</v>
      </c>
      <c r="BN60" s="17">
        <f>databig!AO54</f>
        <v>0</v>
      </c>
      <c r="BO60" s="17">
        <f>databig!AP54</f>
        <v>0</v>
      </c>
      <c r="BP60" s="17">
        <f>databig!AQ54</f>
        <v>0</v>
      </c>
      <c r="BQ60" s="17"/>
      <c r="BR60" s="17"/>
      <c r="BS60" s="24">
        <f>databig!AU54</f>
        <v>0.11100000143051147</v>
      </c>
      <c r="BT60" s="24">
        <f>databig!AV54</f>
        <v>0</v>
      </c>
      <c r="BU60" s="44">
        <f t="shared" si="49"/>
        <v>0</v>
      </c>
      <c r="BV60" s="44">
        <f t="shared" si="50"/>
        <v>0</v>
      </c>
      <c r="BW60" s="44">
        <f>databig!R54*((databig!$AU54-$R$142)/(1-$Q$142)-MIN(0.2,databig!$AU54))+BB60*(databig!$AU54-$R$142)/(1-$Q$142)</f>
        <v>-88.307657206794019</v>
      </c>
      <c r="BX60" s="19">
        <f>(databig!$Q54)/databig!$AE54</f>
        <v>4.0604954981462958E-3</v>
      </c>
      <c r="BY60" s="19">
        <f>(databig!$R54)/databig!$AE54</f>
        <v>1.0180662625787089E-2</v>
      </c>
      <c r="BZ60" s="19">
        <f>(databig!$Q54+databig!$R54)/databig!$AE54</f>
        <v>1.4241158123933385E-2</v>
      </c>
      <c r="CA60" s="67">
        <f>databig!R54*$Q$142/(1-$Q$142)+BB60/(1-$Q$142)</f>
        <v>127.62615639631557</v>
      </c>
      <c r="CB60" s="31">
        <f t="shared" si="51"/>
        <v>216.83737244747857</v>
      </c>
      <c r="CC60" s="31">
        <f t="shared" si="52"/>
        <v>219.07681280527297</v>
      </c>
      <c r="CD60" s="31">
        <f t="shared" si="53"/>
        <v>217.7305596422058</v>
      </c>
      <c r="CE60" s="67">
        <f t="shared" si="128"/>
        <v>219.9700000000002</v>
      </c>
      <c r="CF60" s="17">
        <f>$CE60*(1+$CA60/databig!$AE54)</f>
        <v>220.79604383047442</v>
      </c>
      <c r="CG60" s="17">
        <f>$CE60*(1+$CA60/databig!$AE54-$BX60)</f>
        <v>219.90285663574721</v>
      </c>
      <c r="CH60" s="44">
        <f t="shared" si="129"/>
        <v>0</v>
      </c>
      <c r="CI60" s="17">
        <f t="shared" si="130"/>
        <v>216.83737244747857</v>
      </c>
      <c r="CJ60" s="19"/>
      <c r="CK60" s="17">
        <f>databig!AW54</f>
        <v>41029</v>
      </c>
      <c r="CL60" s="19">
        <f t="shared" si="131"/>
        <v>6.8255012773468611E-3</v>
      </c>
      <c r="CM60" s="19">
        <f t="shared" si="132"/>
        <v>3.8956325528800577E-3</v>
      </c>
      <c r="CN60" s="19">
        <f t="shared" si="54"/>
        <v>0.57074673266991582</v>
      </c>
      <c r="CO60" s="19">
        <f t="shared" si="133"/>
        <v>5.7074673266991574E-2</v>
      </c>
      <c r="CP60" s="19">
        <f t="shared" si="134"/>
        <v>1.3863123284192616</v>
      </c>
      <c r="CQ60" s="19">
        <f t="shared" si="55"/>
        <v>1.2897342463144461</v>
      </c>
      <c r="CR60" s="19">
        <f t="shared" si="135"/>
        <v>1.1274988299954503</v>
      </c>
      <c r="CS60" s="19">
        <f t="shared" si="136"/>
        <v>1.181274669627272</v>
      </c>
      <c r="CU60" s="19">
        <f>calculatorbig!E60</f>
        <v>0.24841072805513301</v>
      </c>
      <c r="CV60" s="19">
        <f>calculatorbig!Z60</f>
        <v>0.25647974039116822</v>
      </c>
      <c r="CW60" s="17">
        <f t="shared" si="56"/>
        <v>50312</v>
      </c>
      <c r="CX60" s="17">
        <f t="shared" si="57"/>
        <v>37813.959450090151</v>
      </c>
      <c r="CY60" s="17">
        <f t="shared" si="58"/>
        <v>37407.991301439542</v>
      </c>
      <c r="CZ60" s="24">
        <f t="shared" si="40"/>
        <v>0.69344488918977887</v>
      </c>
      <c r="DA60" s="24">
        <f t="shared" si="41"/>
        <v>0.67255197808463307</v>
      </c>
      <c r="DB60" s="19">
        <f t="shared" si="59"/>
        <v>0.30069550864727529</v>
      </c>
      <c r="DC60" s="19">
        <f t="shared" si="60"/>
        <v>0.31465201254608238</v>
      </c>
      <c r="DD60" s="17">
        <f t="shared" si="137"/>
        <v>50059.071242560916</v>
      </c>
      <c r="DE60" s="17">
        <f t="shared" si="61"/>
        <v>50059.071242560916</v>
      </c>
      <c r="DF60" s="17">
        <f t="shared" si="62"/>
        <v>0</v>
      </c>
      <c r="DG60" s="17">
        <f>MAX(growth!G54*growth!L54,0)</f>
        <v>14789.495745630575</v>
      </c>
      <c r="DH60" s="17">
        <f t="shared" si="63"/>
        <v>764.58596659532486</v>
      </c>
      <c r="DI60" s="17">
        <f t="shared" si="64"/>
        <v>50823.657209156241</v>
      </c>
      <c r="DJ60" s="17">
        <f t="shared" si="65"/>
        <v>13035.238406734117</v>
      </c>
      <c r="DK60" s="20">
        <f t="shared" si="66"/>
        <v>0.01</v>
      </c>
      <c r="DL60" s="50">
        <f t="shared" si="67"/>
        <v>537.19785682426482</v>
      </c>
      <c r="DM60" s="20">
        <f t="shared" si="68"/>
        <v>-1E-3</v>
      </c>
      <c r="DN60" s="20">
        <f t="shared" si="69"/>
        <v>-1.0735933357796941E-2</v>
      </c>
      <c r="DO60" s="20">
        <f>growth!L54</f>
        <v>0.29395563177036443</v>
      </c>
      <c r="DP60" s="20"/>
      <c r="DQ60" s="20"/>
      <c r="DR60" s="19">
        <f>datahist!B54</f>
        <v>0.1960381418466568</v>
      </c>
      <c r="DS60" s="19">
        <f>datahist!C54</f>
        <v>0.24493211507797241</v>
      </c>
      <c r="DT60" s="19">
        <f>datahist!D54</f>
        <v>0.27132794260978699</v>
      </c>
      <c r="DU60" s="19">
        <f>datahist!E54</f>
        <v>0.29598194360733032</v>
      </c>
      <c r="DV60" s="19">
        <f>datahist!F54</f>
        <v>0.29655450582504272</v>
      </c>
      <c r="DW60" s="19">
        <f>datahist!G54</f>
        <v>0.28682488203048706</v>
      </c>
      <c r="DX60" s="19">
        <f>datahist!H54</f>
        <v>0.24993079900741577</v>
      </c>
      <c r="DY60" s="19">
        <f>datahist!I54</f>
        <v>0.24849739670753479</v>
      </c>
      <c r="DZ60" s="19">
        <f t="shared" si="70"/>
        <v>0.25647974039116822</v>
      </c>
      <c r="EA60" s="19">
        <v>0.37936301925612631</v>
      </c>
      <c r="EB60" s="19">
        <v>0.38522872816456544</v>
      </c>
      <c r="EC60" s="19">
        <v>0.32933663445210148</v>
      </c>
      <c r="ED60" s="19">
        <v>0.29020600399465329</v>
      </c>
      <c r="EE60" s="19">
        <v>0.28091444526305287</v>
      </c>
      <c r="EF60" s="19">
        <v>0.37728487746790051</v>
      </c>
      <c r="EG60" s="19">
        <v>0.38535389328995667</v>
      </c>
      <c r="EH60" s="19">
        <v>0.25048886635733786</v>
      </c>
      <c r="EI60" s="19">
        <v>0.25635457526577704</v>
      </c>
      <c r="EJ60" s="19">
        <v>0.32933663445210148</v>
      </c>
      <c r="EK60" s="19">
        <v>0.29020600399465329</v>
      </c>
      <c r="EL60" s="19">
        <v>0.28091444522350906</v>
      </c>
      <c r="EM60" s="19">
        <v>0.24841072456911206</v>
      </c>
      <c r="EN60" s="19">
        <v>0.25647974039116822</v>
      </c>
      <c r="EO60" s="19">
        <f t="shared" si="71"/>
        <v>0.29784025773110689</v>
      </c>
      <c r="EP60" s="19">
        <f t="shared" si="72"/>
        <v>0.31213038905918244</v>
      </c>
      <c r="EQ60" s="19">
        <f t="shared" ref="EQ60:FD60" si="158">(EO57+EO58+EO59+EO60+EO61+EO62+EO63)/7</f>
        <v>0.32546878622115827</v>
      </c>
      <c r="ER60" s="19">
        <f t="shared" si="158"/>
        <v>0.33924148117764397</v>
      </c>
      <c r="ES60" s="19">
        <f t="shared" si="158"/>
        <v>0.31426610370944064</v>
      </c>
      <c r="ET60" s="19">
        <f t="shared" si="158"/>
        <v>0.32766502938262115</v>
      </c>
      <c r="EU60" s="19">
        <f t="shared" si="158"/>
        <v>0.31109065889682802</v>
      </c>
      <c r="EV60" s="19">
        <f t="shared" si="158"/>
        <v>0.32471359989587306</v>
      </c>
      <c r="EW60" s="19">
        <f t="shared" si="158"/>
        <v>0.30715673377085423</v>
      </c>
      <c r="EX60" s="19">
        <f t="shared" si="158"/>
        <v>0.32085189440452577</v>
      </c>
      <c r="EY60" s="19">
        <f t="shared" si="158"/>
        <v>0.3044609844348436</v>
      </c>
      <c r="EZ60" s="19">
        <f t="shared" si="158"/>
        <v>0.31825157008044347</v>
      </c>
      <c r="FA60" s="19">
        <f t="shared" si="158"/>
        <v>0.30233147209911049</v>
      </c>
      <c r="FB60" s="19">
        <f t="shared" si="158"/>
        <v>0.31620608599185956</v>
      </c>
      <c r="FC60" s="19">
        <f t="shared" si="158"/>
        <v>0.30069550864727529</v>
      </c>
      <c r="FD60" s="19">
        <f t="shared" si="158"/>
        <v>0.31465201254608238</v>
      </c>
      <c r="FG60" s="61">
        <f t="shared" si="90"/>
        <v>-0.43999999999999861</v>
      </c>
      <c r="FH60" s="24">
        <f>databig!$A54/100</f>
        <v>0.52</v>
      </c>
      <c r="FI60" s="19">
        <f t="shared" si="74"/>
        <v>1.5135917551666558E-2</v>
      </c>
      <c r="FJ60" s="19">
        <f t="shared" si="75"/>
        <v>3.7061306958570406E-2</v>
      </c>
      <c r="FK60" s="19">
        <f t="shared" si="76"/>
        <v>6.7402128554113136E-2</v>
      </c>
      <c r="FL60" s="19">
        <f t="shared" si="77"/>
        <v>0.10751427225965217</v>
      </c>
      <c r="FM60" s="19">
        <f t="shared" si="78"/>
        <v>0.15954890359865664</v>
      </c>
      <c r="FN60" s="19">
        <f t="shared" si="79"/>
        <v>0.22523599767770291</v>
      </c>
      <c r="FO60" s="19">
        <f t="shared" si="80"/>
        <v>0.30755939498038276</v>
      </c>
      <c r="FP60" s="19">
        <f t="shared" si="81"/>
        <v>0.41230005279662901</v>
      </c>
      <c r="FQ60" s="19">
        <f t="shared" si="82"/>
        <v>0.55701720632297191</v>
      </c>
      <c r="FR60" s="19">
        <f t="shared" si="83"/>
        <v>0.79346877733981869</v>
      </c>
      <c r="FS60" s="19">
        <f t="shared" si="84"/>
        <v>0.89840562972319038</v>
      </c>
      <c r="FT60" s="19">
        <f t="shared" si="85"/>
        <v>0.94667000240607191</v>
      </c>
      <c r="FU60" s="19">
        <f t="shared" si="86"/>
        <v>0.98693915484448769</v>
      </c>
      <c r="FW60" s="19">
        <f t="shared" si="87"/>
        <v>0.24575093405401882</v>
      </c>
      <c r="FX60" s="19">
        <f t="shared" si="88"/>
        <v>0.24845499667393661</v>
      </c>
    </row>
    <row r="61" spans="1:180">
      <c r="A61" s="17"/>
      <c r="B61" s="17">
        <f>databig!B55</f>
        <v>2167433</v>
      </c>
      <c r="C61" s="17">
        <f>databig!O55</f>
        <v>51473</v>
      </c>
      <c r="D61" s="17">
        <f>databig!F55</f>
        <v>12856</v>
      </c>
      <c r="E61" s="18">
        <f>databig!G55+L61</f>
        <v>0.24972220452587796</v>
      </c>
      <c r="F61" s="19">
        <f>databig!H55</f>
        <v>6.4765281975269318E-2</v>
      </c>
      <c r="G61" s="19">
        <f>databig!K55</f>
        <v>5.4114077240228653E-2</v>
      </c>
      <c r="H61" s="19">
        <f>databig!L55</f>
        <v>7.0165940560400486E-3</v>
      </c>
      <c r="I61" s="19">
        <f>databig!I55</f>
        <v>2.0082676783204079E-2</v>
      </c>
      <c r="J61" s="19">
        <f>databig!M55</f>
        <v>0</v>
      </c>
      <c r="K61" s="19">
        <f>databig!J55</f>
        <v>0.10374357551336288</v>
      </c>
      <c r="L61" s="63">
        <f>databig!N55*IF(interface!$C$16="yes",1,0)</f>
        <v>0</v>
      </c>
      <c r="M61" s="19">
        <v>0</v>
      </c>
      <c r="N61" s="19">
        <v>0</v>
      </c>
      <c r="O61" s="19">
        <v>0</v>
      </c>
      <c r="P61" s="19">
        <f t="shared" si="44"/>
        <v>0.1777181960858788</v>
      </c>
      <c r="Q61" s="20">
        <f t="shared" si="120"/>
        <v>0</v>
      </c>
      <c r="R61" s="20">
        <f t="shared" si="121"/>
        <v>0</v>
      </c>
      <c r="S61" s="20">
        <f t="shared" si="122"/>
        <v>0</v>
      </c>
      <c r="T61" s="20">
        <f t="shared" si="123"/>
        <v>0</v>
      </c>
      <c r="U61" s="20">
        <f t="shared" si="124"/>
        <v>0</v>
      </c>
      <c r="V61" s="20">
        <f t="shared" si="125"/>
        <v>1.0782380774189982E-2</v>
      </c>
      <c r="W61" s="20">
        <f t="shared" si="45"/>
        <v>5.8706551451053801E-2</v>
      </c>
      <c r="X61" s="20">
        <f t="shared" si="126"/>
        <v>6.4765281975269318E-2</v>
      </c>
      <c r="Y61" s="20">
        <f>K61+$C$148*0.55*databig!N55</f>
        <v>0.10374357551336288</v>
      </c>
      <c r="Z61" s="21">
        <f t="shared" si="46"/>
        <v>0.25808046649708005</v>
      </c>
      <c r="AA61" s="19">
        <f t="shared" si="47"/>
        <v>0.99035747226026438</v>
      </c>
      <c r="AB61" s="19">
        <f>databig!Q55/databig!$AE55</f>
        <v>2.4036445959920625E-3</v>
      </c>
      <c r="AC61" s="19">
        <f>databig!R55/databig!$AE55</f>
        <v>7.2388831437435368E-3</v>
      </c>
      <c r="AD61" s="19">
        <f t="shared" si="48"/>
        <v>3.1199269519942496</v>
      </c>
      <c r="AE61" s="17">
        <f>databig!S55</f>
        <v>160592</v>
      </c>
      <c r="AF61" s="17">
        <f>databig!T55</f>
        <v>162204</v>
      </c>
      <c r="AG61" s="17">
        <f>databig!U55</f>
        <v>4123</v>
      </c>
      <c r="AH61" s="17">
        <f>databig!V55</f>
        <v>0</v>
      </c>
      <c r="AI61" s="17">
        <f>databig!W55</f>
        <v>0</v>
      </c>
      <c r="AJ61" s="17">
        <f>databig!X55</f>
        <v>0</v>
      </c>
      <c r="AK61" s="17">
        <f>databig!Y55</f>
        <v>0</v>
      </c>
      <c r="AL61" s="17">
        <f>databig!Z55</f>
        <v>0</v>
      </c>
      <c r="AM61" s="17">
        <f>databig!AA55</f>
        <v>0</v>
      </c>
      <c r="AN61" s="17">
        <f>databig!AB55</f>
        <v>0</v>
      </c>
      <c r="AO61" s="17">
        <f>databig!AC55</f>
        <v>0</v>
      </c>
      <c r="AP61" s="17">
        <f>databig!AD55</f>
        <v>0</v>
      </c>
      <c r="AQ61" s="17">
        <v>0</v>
      </c>
      <c r="AR61" s="17">
        <v>0</v>
      </c>
      <c r="AS61" s="17">
        <v>0</v>
      </c>
      <c r="AT61" s="17">
        <v>83.996739685134997</v>
      </c>
      <c r="AU61" s="17">
        <v>194.13641316198064</v>
      </c>
      <c r="AV61" s="19">
        <v>1.7469684993506557E-2</v>
      </c>
      <c r="AW61" s="17">
        <f>databig!AT55</f>
        <v>47709</v>
      </c>
      <c r="AY61" s="19">
        <f>-databig!BA55/databig!E55</f>
        <v>-2.3446486018076232E-3</v>
      </c>
      <c r="AZ61" s="19">
        <f>-(1.1*databig!BB55-databig!AY55+0.45*databig!AX55)/databig!E55</f>
        <v>-5.0627476194663543E-3</v>
      </c>
      <c r="BA61" s="19"/>
      <c r="BB61" s="66">
        <f t="shared" si="127"/>
        <v>50.192106980309042</v>
      </c>
      <c r="BC61" s="67">
        <f>databig!Q55</f>
        <v>86</v>
      </c>
      <c r="BD61" s="67">
        <f>databig!R55</f>
        <v>259</v>
      </c>
      <c r="BE61" s="67">
        <f>databig!AF55</f>
        <v>23122</v>
      </c>
      <c r="BF61" s="67">
        <f>databig!AG55</f>
        <v>331</v>
      </c>
      <c r="BG61" s="17">
        <f>databig!AH55</f>
        <v>149</v>
      </c>
      <c r="BH61" s="17">
        <f>databig!AI55</f>
        <v>34</v>
      </c>
      <c r="BI61" s="17">
        <f>databig!AJ55</f>
        <v>30</v>
      </c>
      <c r="BJ61" s="17">
        <f>databig!AK55</f>
        <v>19</v>
      </c>
      <c r="BK61" s="17">
        <f>databig!AL55</f>
        <v>0</v>
      </c>
      <c r="BL61" s="17">
        <f>databig!AM55</f>
        <v>0</v>
      </c>
      <c r="BM61" s="17">
        <f>databig!AN55</f>
        <v>0</v>
      </c>
      <c r="BN61" s="17">
        <f>databig!AO55</f>
        <v>0</v>
      </c>
      <c r="BO61" s="17">
        <f>databig!AP55</f>
        <v>0</v>
      </c>
      <c r="BP61" s="17">
        <f>databig!AQ55</f>
        <v>0</v>
      </c>
      <c r="BQ61" s="17"/>
      <c r="BR61" s="17"/>
      <c r="BS61" s="24">
        <f>databig!AU55</f>
        <v>0.11500000208616257</v>
      </c>
      <c r="BT61" s="24">
        <f>databig!AV55</f>
        <v>0</v>
      </c>
      <c r="BU61" s="44">
        <f t="shared" si="49"/>
        <v>0</v>
      </c>
      <c r="BV61" s="44">
        <f t="shared" si="50"/>
        <v>0</v>
      </c>
      <c r="BW61" s="44">
        <f>databig!R55*((databig!$AU55-$R$142)/(1-$Q$142)-MIN(0.2,databig!$AU55))+BB61*(databig!$AU55-$R$142)/(1-$Q$142)</f>
        <v>-65.430816800974085</v>
      </c>
      <c r="BX61" s="19">
        <f>(databig!$Q55)/databig!$AE55</f>
        <v>2.4036445959920625E-3</v>
      </c>
      <c r="BY61" s="19">
        <f>(databig!$R55)/databig!$AE55</f>
        <v>7.2388831437435368E-3</v>
      </c>
      <c r="BZ61" s="19">
        <f>(databig!$Q55+databig!$R55)/databig!$AE55</f>
        <v>9.6425277397355989E-3</v>
      </c>
      <c r="CA61" s="67">
        <f>databig!R55*$Q$142/(1-$Q$142)+BB61/(1-$Q$142)</f>
        <v>92.672413852386285</v>
      </c>
      <c r="CB61" s="31">
        <f t="shared" si="51"/>
        <v>236.38842505380271</v>
      </c>
      <c r="CC61" s="31">
        <f t="shared" si="52"/>
        <v>238.11627407138286</v>
      </c>
      <c r="CD61" s="31">
        <f t="shared" si="53"/>
        <v>236.96215098242004</v>
      </c>
      <c r="CE61" s="67">
        <f t="shared" si="128"/>
        <v>238.6900000000002</v>
      </c>
      <c r="CF61" s="17">
        <f>$CE61*(1+$CA61/databig!$AE55)</f>
        <v>239.30823914761262</v>
      </c>
      <c r="CG61" s="17">
        <f>$CE61*(1+$CA61/databig!$AE55-$BX61)</f>
        <v>238.73451321899529</v>
      </c>
      <c r="CH61" s="44">
        <f t="shared" si="129"/>
        <v>0</v>
      </c>
      <c r="CI61" s="17">
        <f t="shared" si="130"/>
        <v>236.38842505380271</v>
      </c>
      <c r="CJ61" s="19"/>
      <c r="CK61" s="17">
        <f>databig!AW55</f>
        <v>41977</v>
      </c>
      <c r="CL61" s="19">
        <f t="shared" si="131"/>
        <v>6.9874318509004982E-3</v>
      </c>
      <c r="CM61" s="19">
        <f t="shared" si="132"/>
        <v>4.0149426590344282E-3</v>
      </c>
      <c r="CN61" s="19">
        <f t="shared" si="54"/>
        <v>0.57459489333223435</v>
      </c>
      <c r="CO61" s="19">
        <f t="shared" si="133"/>
        <v>5.7459489333223424E-2</v>
      </c>
      <c r="CP61" s="19">
        <f t="shared" si="134"/>
        <v>1.3851361978431529</v>
      </c>
      <c r="CQ61" s="19">
        <f t="shared" si="55"/>
        <v>1.2888521483823647</v>
      </c>
      <c r="CR61" s="19">
        <f t="shared" si="135"/>
        <v>1.1275314539534846</v>
      </c>
      <c r="CS61" s="19">
        <f t="shared" si="136"/>
        <v>1.1808267471135225</v>
      </c>
      <c r="CU61" s="19">
        <f>calculatorbig!E61</f>
        <v>0.24972220452587796</v>
      </c>
      <c r="CV61" s="19">
        <f>calculatorbig!Z61</f>
        <v>0.25808046649708005</v>
      </c>
      <c r="CW61" s="17">
        <f t="shared" si="56"/>
        <v>51473</v>
      </c>
      <c r="CX61" s="17">
        <f t="shared" si="57"/>
        <v>38619.048966439485</v>
      </c>
      <c r="CY61" s="17">
        <f t="shared" si="58"/>
        <v>38188.824147995801</v>
      </c>
      <c r="CZ61" s="24">
        <f t="shared" si="40"/>
        <v>0.64167908244896577</v>
      </c>
      <c r="DA61" s="24">
        <f t="shared" si="41"/>
        <v>0.63561563033437685</v>
      </c>
      <c r="DB61" s="19">
        <f t="shared" si="59"/>
        <v>0.30210377236874797</v>
      </c>
      <c r="DC61" s="19">
        <f t="shared" si="60"/>
        <v>0.31623688249945775</v>
      </c>
      <c r="DD61" s="17">
        <f t="shared" si="137"/>
        <v>51210.40211517665</v>
      </c>
      <c r="DE61" s="17">
        <f t="shared" si="61"/>
        <v>51210.40211517665</v>
      </c>
      <c r="DF61" s="17">
        <f t="shared" si="62"/>
        <v>0</v>
      </c>
      <c r="DG61" s="17">
        <f>MAX(growth!G55*growth!L55,0)</f>
        <v>14690.847555405697</v>
      </c>
      <c r="DH61" s="17">
        <f t="shared" si="63"/>
        <v>759.4860616916535</v>
      </c>
      <c r="DI61" s="17">
        <f t="shared" si="64"/>
        <v>51969.888176868306</v>
      </c>
      <c r="DJ61" s="17">
        <f t="shared" si="65"/>
        <v>13412.412984487257</v>
      </c>
      <c r="DK61" s="20">
        <f t="shared" si="66"/>
        <v>0.01</v>
      </c>
      <c r="DL61" s="50">
        <f t="shared" si="67"/>
        <v>558.46195092674134</v>
      </c>
      <c r="DM61" s="20">
        <f t="shared" si="68"/>
        <v>-2E-3</v>
      </c>
      <c r="DN61" s="20">
        <f t="shared" si="69"/>
        <v>-1.1140223023553926E-2</v>
      </c>
      <c r="DO61" s="20">
        <f>growth!L55</f>
        <v>0.28540880763518151</v>
      </c>
      <c r="DP61" s="20"/>
      <c r="DQ61" s="20"/>
      <c r="DR61" s="19">
        <f>datahist!B55</f>
        <v>0.19626840949058533</v>
      </c>
      <c r="DS61" s="19">
        <f>datahist!C55</f>
        <v>0.24538326263427734</v>
      </c>
      <c r="DT61" s="19">
        <f>datahist!D55</f>
        <v>0.27172583341598511</v>
      </c>
      <c r="DU61" s="19">
        <f>datahist!E55</f>
        <v>0.29667970538139343</v>
      </c>
      <c r="DV61" s="19">
        <f>datahist!F55</f>
        <v>0.29773569107055664</v>
      </c>
      <c r="DW61" s="19">
        <f>datahist!G55</f>
        <v>0.28700056672096252</v>
      </c>
      <c r="DX61" s="19">
        <f>datahist!H55</f>
        <v>0.25191798806190491</v>
      </c>
      <c r="DY61" s="19">
        <f>datahist!I55</f>
        <v>0.25002437829971313</v>
      </c>
      <c r="DZ61" s="19">
        <f t="shared" si="70"/>
        <v>0.25808046649708005</v>
      </c>
      <c r="EA61" s="19">
        <v>0.38091106348668735</v>
      </c>
      <c r="EB61" s="19">
        <v>0.38688088687514455</v>
      </c>
      <c r="EC61" s="19">
        <v>0.33091293375403913</v>
      </c>
      <c r="ED61" s="19">
        <v>0.29267775944090879</v>
      </c>
      <c r="EE61" s="19">
        <v>0.28452735322420603</v>
      </c>
      <c r="EF61" s="19">
        <v>0.37881526770070195</v>
      </c>
      <c r="EG61" s="19">
        <v>0.38717353235496732</v>
      </c>
      <c r="EH61" s="19">
        <v>0.25181799762880008</v>
      </c>
      <c r="EI61" s="19">
        <v>0.25778782101725728</v>
      </c>
      <c r="EJ61" s="19">
        <v>0.33091293375403913</v>
      </c>
      <c r="EK61" s="19">
        <v>0.29267775944090879</v>
      </c>
      <c r="EL61" s="19">
        <v>0.28452735295550974</v>
      </c>
      <c r="EM61" s="19">
        <v>0.24972220556810498</v>
      </c>
      <c r="EN61" s="19">
        <v>0.25808046649708005</v>
      </c>
      <c r="EO61" s="19">
        <f t="shared" si="71"/>
        <v>0.33243801418062768</v>
      </c>
      <c r="EP61" s="19">
        <f t="shared" si="72"/>
        <v>0.34591619579049504</v>
      </c>
      <c r="EQ61" s="19">
        <f t="shared" ref="EQ61:FD61" si="159">(EO58+EO59+EO60+EO61+EO62+EO63+EO64)/7</f>
        <v>0.32972402866893458</v>
      </c>
      <c r="ER61" s="19">
        <f t="shared" si="159"/>
        <v>0.34308725852156813</v>
      </c>
      <c r="ES61" s="19">
        <f t="shared" si="159"/>
        <v>0.31901065782354598</v>
      </c>
      <c r="ET61" s="19">
        <f t="shared" si="159"/>
        <v>0.3325840485205282</v>
      </c>
      <c r="EU61" s="19">
        <f t="shared" si="159"/>
        <v>0.31332382531397091</v>
      </c>
      <c r="EV61" s="19">
        <f t="shared" si="159"/>
        <v>0.32706359609220004</v>
      </c>
      <c r="EW61" s="19">
        <f t="shared" si="159"/>
        <v>0.30900380068345301</v>
      </c>
      <c r="EX61" s="19">
        <f t="shared" si="159"/>
        <v>0.32285563194225075</v>
      </c>
      <c r="EY61" s="19">
        <f t="shared" si="159"/>
        <v>0.30596686878652724</v>
      </c>
      <c r="EZ61" s="19">
        <f t="shared" si="159"/>
        <v>0.31991952708028454</v>
      </c>
      <c r="FA61" s="19">
        <f t="shared" si="159"/>
        <v>0.30375416338961897</v>
      </c>
      <c r="FB61" s="19">
        <f t="shared" si="159"/>
        <v>0.31779934522071157</v>
      </c>
      <c r="FC61" s="19">
        <f t="shared" si="159"/>
        <v>0.30210377236874797</v>
      </c>
      <c r="FD61" s="19">
        <f t="shared" si="159"/>
        <v>0.31623688249945775</v>
      </c>
      <c r="FG61" s="61">
        <f t="shared" si="90"/>
        <v>-0.40999999999999859</v>
      </c>
      <c r="FH61" s="24">
        <f>databig!$A55/100</f>
        <v>0.53</v>
      </c>
      <c r="FI61" s="19">
        <f t="shared" si="74"/>
        <v>1.5135917551666558E-2</v>
      </c>
      <c r="FJ61" s="19">
        <f t="shared" si="75"/>
        <v>3.7061306958570406E-2</v>
      </c>
      <c r="FK61" s="19">
        <f t="shared" si="76"/>
        <v>6.7402128554113136E-2</v>
      </c>
      <c r="FL61" s="19">
        <f t="shared" si="77"/>
        <v>0.10751427225965217</v>
      </c>
      <c r="FM61" s="19">
        <f t="shared" si="78"/>
        <v>0.15954890359865664</v>
      </c>
      <c r="FN61" s="19">
        <f t="shared" si="79"/>
        <v>0.22523599767770291</v>
      </c>
      <c r="FO61" s="19">
        <f t="shared" si="80"/>
        <v>0.30755939498038276</v>
      </c>
      <c r="FP61" s="19">
        <f t="shared" si="81"/>
        <v>0.41230005279662901</v>
      </c>
      <c r="FQ61" s="19">
        <f t="shared" si="82"/>
        <v>0.55701720632297191</v>
      </c>
      <c r="FR61" s="19">
        <f t="shared" si="83"/>
        <v>0.79346877733981869</v>
      </c>
      <c r="FS61" s="19">
        <f t="shared" si="84"/>
        <v>0.89840562972319038</v>
      </c>
      <c r="FT61" s="19">
        <f t="shared" si="85"/>
        <v>0.94667000240607191</v>
      </c>
      <c r="FU61" s="19">
        <f t="shared" si="86"/>
        <v>0.98693915484448769</v>
      </c>
      <c r="FW61" s="19">
        <f t="shared" si="87"/>
        <v>0.24737755696629735</v>
      </c>
      <c r="FX61" s="19">
        <f t="shared" si="88"/>
        <v>0.25038042479598333</v>
      </c>
    </row>
    <row r="62" spans="1:180">
      <c r="A62" s="17"/>
      <c r="B62" s="17">
        <f>databig!B56</f>
        <v>2167678</v>
      </c>
      <c r="C62" s="17">
        <f>databig!O56</f>
        <v>52655</v>
      </c>
      <c r="D62" s="17">
        <f>databig!F56</f>
        <v>13159</v>
      </c>
      <c r="E62" s="18">
        <f>databig!G56+L62</f>
        <v>0.25216002959084299</v>
      </c>
      <c r="F62" s="19">
        <f>databig!H56</f>
        <v>6.4639247953891754E-2</v>
      </c>
      <c r="G62" s="19">
        <f>databig!K56</f>
        <v>5.625351145863533E-2</v>
      </c>
      <c r="H62" s="19">
        <f>databig!L56</f>
        <v>7.0481905713677406E-3</v>
      </c>
      <c r="I62" s="19">
        <f>databig!I56</f>
        <v>1.9904952496290207E-2</v>
      </c>
      <c r="J62" s="19">
        <f>databig!M56</f>
        <v>0</v>
      </c>
      <c r="K62" s="19">
        <f>databig!J56</f>
        <v>0.10431412607431412</v>
      </c>
      <c r="L62" s="63">
        <f>databig!N56*IF(interface!$C$16="yes",1,0)</f>
        <v>0</v>
      </c>
      <c r="M62" s="19">
        <v>0</v>
      </c>
      <c r="N62" s="19">
        <v>0</v>
      </c>
      <c r="O62" s="19">
        <v>0</v>
      </c>
      <c r="P62" s="19">
        <f t="shared" si="44"/>
        <v>0.18405832580957576</v>
      </c>
      <c r="Q62" s="20">
        <f t="shared" si="120"/>
        <v>0</v>
      </c>
      <c r="R62" s="20">
        <f t="shared" si="121"/>
        <v>0</v>
      </c>
      <c r="S62" s="20">
        <f t="shared" si="122"/>
        <v>0</v>
      </c>
      <c r="T62" s="20">
        <f t="shared" si="123"/>
        <v>0</v>
      </c>
      <c r="U62" s="20">
        <f t="shared" si="124"/>
        <v>0</v>
      </c>
      <c r="V62" s="20">
        <f t="shared" si="125"/>
        <v>1.0830935052331162E-2</v>
      </c>
      <c r="W62" s="20">
        <f t="shared" si="45"/>
        <v>6.0777516069150689E-2</v>
      </c>
      <c r="X62" s="20">
        <f t="shared" si="126"/>
        <v>6.4639247953891754E-2</v>
      </c>
      <c r="Y62" s="20">
        <f>K62+$C$148*0.55*databig!N56</f>
        <v>0.10431412607431412</v>
      </c>
      <c r="Z62" s="21">
        <f t="shared" si="46"/>
        <v>0.26046677764597792</v>
      </c>
      <c r="AA62" s="19">
        <f t="shared" si="47"/>
        <v>0.98962013529427872</v>
      </c>
      <c r="AB62" s="19">
        <f>databig!Q56/databig!$AE56</f>
        <v>6.2991263385643473E-4</v>
      </c>
      <c r="AC62" s="19">
        <f>databig!R56/databig!$AE56</f>
        <v>9.7499520718648154E-3</v>
      </c>
      <c r="AD62" s="19">
        <f t="shared" si="48"/>
        <v>3.0149843319722724</v>
      </c>
      <c r="AE62" s="17">
        <f>databig!S56</f>
        <v>158754</v>
      </c>
      <c r="AF62" s="17">
        <f>databig!T56</f>
        <v>160442</v>
      </c>
      <c r="AG62" s="17">
        <f>databig!U56</f>
        <v>7585</v>
      </c>
      <c r="AH62" s="17">
        <f>databig!V56</f>
        <v>0</v>
      </c>
      <c r="AI62" s="17">
        <f>databig!W56</f>
        <v>0</v>
      </c>
      <c r="AJ62" s="17">
        <f>databig!X56</f>
        <v>0</v>
      </c>
      <c r="AK62" s="17">
        <f>databig!Y56</f>
        <v>0</v>
      </c>
      <c r="AL62" s="17">
        <f>databig!Z56</f>
        <v>0</v>
      </c>
      <c r="AM62" s="17">
        <f>databig!AA56</f>
        <v>0</v>
      </c>
      <c r="AN62" s="17">
        <f>databig!AB56</f>
        <v>0</v>
      </c>
      <c r="AO62" s="17">
        <f>databig!AC56</f>
        <v>0</v>
      </c>
      <c r="AP62" s="17">
        <f>databig!AD56</f>
        <v>0</v>
      </c>
      <c r="AQ62" s="17">
        <v>0</v>
      </c>
      <c r="AR62" s="17">
        <v>0</v>
      </c>
      <c r="AS62" s="17">
        <v>0</v>
      </c>
      <c r="AT62" s="17">
        <v>83.996739685134997</v>
      </c>
      <c r="AU62" s="17">
        <v>194.13641316198064</v>
      </c>
      <c r="AV62" s="19">
        <v>1.7469684993506557E-2</v>
      </c>
      <c r="AW62" s="17">
        <f>databig!AT56</f>
        <v>48808</v>
      </c>
      <c r="AY62" s="19">
        <f>-databig!BA56/databig!E56</f>
        <v>-2.0089427900319766E-3</v>
      </c>
      <c r="AZ62" s="19">
        <f>-(1.1*databig!BB56-databig!AY56+0.45*databig!AX56)/databig!E56</f>
        <v>-4.5843410097039681E-3</v>
      </c>
      <c r="BA62" s="19"/>
      <c r="BB62" s="66">
        <f t="shared" si="127"/>
        <v>55.138575494310508</v>
      </c>
      <c r="BC62" s="67">
        <f>databig!Q56</f>
        <v>23</v>
      </c>
      <c r="BD62" s="67">
        <f>databig!R56</f>
        <v>356</v>
      </c>
      <c r="BE62" s="67">
        <f>databig!AF56</f>
        <v>23943</v>
      </c>
      <c r="BF62" s="67">
        <f>databig!AG56</f>
        <v>64</v>
      </c>
      <c r="BG62" s="17">
        <f>databig!AH56</f>
        <v>0</v>
      </c>
      <c r="BH62" s="17">
        <f>databig!AI56</f>
        <v>0</v>
      </c>
      <c r="BI62" s="17">
        <f>databig!AJ56</f>
        <v>0</v>
      </c>
      <c r="BJ62" s="17">
        <f>databig!AK56</f>
        <v>0</v>
      </c>
      <c r="BK62" s="17">
        <f>databig!AL56</f>
        <v>0</v>
      </c>
      <c r="BL62" s="17">
        <f>databig!AM56</f>
        <v>0</v>
      </c>
      <c r="BM62" s="17">
        <f>databig!AN56</f>
        <v>0</v>
      </c>
      <c r="BN62" s="17">
        <f>databig!AO56</f>
        <v>0</v>
      </c>
      <c r="BO62" s="17">
        <f>databig!AP56</f>
        <v>0</v>
      </c>
      <c r="BP62" s="17">
        <f>databig!AQ56</f>
        <v>0</v>
      </c>
      <c r="BQ62" s="17"/>
      <c r="BR62" s="17"/>
      <c r="BS62" s="24">
        <f>databig!AU56</f>
        <v>0.11299999803304672</v>
      </c>
      <c r="BT62" s="24">
        <f>databig!AV56</f>
        <v>0</v>
      </c>
      <c r="BU62" s="44">
        <f t="shared" si="49"/>
        <v>0</v>
      </c>
      <c r="BV62" s="44">
        <f t="shared" si="50"/>
        <v>0</v>
      </c>
      <c r="BW62" s="44">
        <f>databig!R56*((databig!$AU56-$R$142)/(1-$Q$142)-MIN(0.2,databig!$AU56))+BB62*(databig!$AU56-$R$142)/(1-$Q$142)</f>
        <v>-88.562166178282723</v>
      </c>
      <c r="BX62" s="19">
        <f>(databig!$Q56)/databig!$AE56</f>
        <v>6.2991263385643473E-4</v>
      </c>
      <c r="BY62" s="19">
        <f>(databig!$R56)/databig!$AE56</f>
        <v>9.7499520718648154E-3</v>
      </c>
      <c r="BZ62" s="19">
        <f>(databig!$Q56+databig!$R56)/databig!$AE56</f>
        <v>1.037986470572125E-2</v>
      </c>
      <c r="CA62" s="67">
        <f>databig!R56*$Q$142/(1-$Q$142)+BB62/(1-$Q$142)</f>
        <v>111.625440649181</v>
      </c>
      <c r="CB62" s="31">
        <f t="shared" si="51"/>
        <v>238.21146276668603</v>
      </c>
      <c r="CC62" s="31">
        <f t="shared" si="52"/>
        <v>240.55837372990462</v>
      </c>
      <c r="CD62" s="31">
        <f t="shared" si="53"/>
        <v>238.36308903678162</v>
      </c>
      <c r="CE62" s="67">
        <f t="shared" si="128"/>
        <v>240.71000000000021</v>
      </c>
      <c r="CF62" s="17">
        <f>$CE62*(1+$CA62/databig!$AE56)</f>
        <v>241.44588474840938</v>
      </c>
      <c r="CG62" s="17">
        <f>$CE62*(1+$CA62/databig!$AE56-$BX62)</f>
        <v>241.29425847831379</v>
      </c>
      <c r="CH62" s="44">
        <f t="shared" si="129"/>
        <v>0</v>
      </c>
      <c r="CI62" s="17">
        <f t="shared" si="130"/>
        <v>238.21146276668603</v>
      </c>
      <c r="CJ62" s="19"/>
      <c r="CK62" s="17">
        <f>databig!AW56</f>
        <v>42510</v>
      </c>
      <c r="CL62" s="19">
        <f t="shared" si="131"/>
        <v>7.0769541413718846E-3</v>
      </c>
      <c r="CM62" s="19">
        <f t="shared" si="132"/>
        <v>3.9694396688914934E-3</v>
      </c>
      <c r="CN62" s="19">
        <f t="shared" si="54"/>
        <v>0.56089662156861286</v>
      </c>
      <c r="CO62" s="19">
        <f t="shared" si="133"/>
        <v>5.6089662156861272E-2</v>
      </c>
      <c r="CP62" s="19">
        <f t="shared" si="134"/>
        <v>1.3824407060635222</v>
      </c>
      <c r="CQ62" s="19">
        <f t="shared" si="55"/>
        <v>1.2868305295476417</v>
      </c>
      <c r="CR62" s="19">
        <f t="shared" si="135"/>
        <v>1.1162159844964912</v>
      </c>
      <c r="CS62" s="19">
        <f t="shared" si="136"/>
        <v>1.1706753411466608</v>
      </c>
      <c r="CU62" s="19">
        <f>calculatorbig!E62</f>
        <v>0.25216002959084299</v>
      </c>
      <c r="CV62" s="19">
        <f>calculatorbig!Z62</f>
        <v>0.26046677764597792</v>
      </c>
      <c r="CW62" s="17">
        <f t="shared" si="56"/>
        <v>52655</v>
      </c>
      <c r="CX62" s="17">
        <f t="shared" si="57"/>
        <v>39377.513641894162</v>
      </c>
      <c r="CY62" s="17">
        <f t="shared" si="58"/>
        <v>38940.121823051035</v>
      </c>
      <c r="CZ62" s="24">
        <f t="shared" si="40"/>
        <v>0.60437308657647604</v>
      </c>
      <c r="DA62" s="24">
        <f t="shared" si="41"/>
        <v>0.58420431656062555</v>
      </c>
      <c r="DB62" s="19">
        <f t="shared" si="59"/>
        <v>0.30284114673729035</v>
      </c>
      <c r="DC62" s="19">
        <f t="shared" si="60"/>
        <v>0.31719319214846814</v>
      </c>
      <c r="DD62" s="17">
        <f t="shared" si="137"/>
        <v>52381.887201476085</v>
      </c>
      <c r="DE62" s="17">
        <f t="shared" si="61"/>
        <v>52381.887201476085</v>
      </c>
      <c r="DF62" s="17">
        <f t="shared" si="62"/>
        <v>0</v>
      </c>
      <c r="DG62" s="17">
        <f>MAX(growth!G56*growth!L56,0)</f>
        <v>14638.497669872448</v>
      </c>
      <c r="DH62" s="17">
        <f t="shared" si="63"/>
        <v>756.77968220989055</v>
      </c>
      <c r="DI62" s="17">
        <f t="shared" si="64"/>
        <v>53138.666883685975</v>
      </c>
      <c r="DJ62" s="17">
        <f t="shared" si="65"/>
        <v>13840.857331596726</v>
      </c>
      <c r="DK62" s="20">
        <f t="shared" si="66"/>
        <v>8.9999999999999993E-3</v>
      </c>
      <c r="DL62" s="50">
        <f t="shared" si="67"/>
        <v>563.37097349088799</v>
      </c>
      <c r="DM62" s="20">
        <f t="shared" si="68"/>
        <v>-2E-3</v>
      </c>
      <c r="DN62" s="20">
        <f t="shared" si="69"/>
        <v>-1.1107654556883544E-2</v>
      </c>
      <c r="DO62" s="20">
        <f>growth!L56</f>
        <v>0.27800774228226088</v>
      </c>
      <c r="DP62" s="20"/>
      <c r="DQ62" s="20"/>
      <c r="DR62" s="19">
        <f>datahist!B56</f>
        <v>0.19675011932849884</v>
      </c>
      <c r="DS62" s="19">
        <f>datahist!C56</f>
        <v>0.24625410139560699</v>
      </c>
      <c r="DT62" s="19">
        <f>datahist!D56</f>
        <v>0.27287465333938599</v>
      </c>
      <c r="DU62" s="19">
        <f>datahist!E56</f>
        <v>0.29683145880699158</v>
      </c>
      <c r="DV62" s="19">
        <f>datahist!F56</f>
        <v>0.29885455965995789</v>
      </c>
      <c r="DW62" s="19">
        <f>datahist!G56</f>
        <v>0.28810387849807739</v>
      </c>
      <c r="DX62" s="19">
        <f>datahist!H56</f>
        <v>0.25321841239929199</v>
      </c>
      <c r="DY62" s="19">
        <f>datahist!I56</f>
        <v>0.25241729617118835</v>
      </c>
      <c r="DZ62" s="19">
        <f t="shared" si="70"/>
        <v>0.26046677764597792</v>
      </c>
      <c r="EA62" s="19">
        <v>0.38371218282609765</v>
      </c>
      <c r="EB62" s="19">
        <v>0.38960510422084427</v>
      </c>
      <c r="EC62" s="19">
        <v>0.33346212240476103</v>
      </c>
      <c r="ED62" s="19">
        <v>0.29523790067150046</v>
      </c>
      <c r="EE62" s="19">
        <v>0.28624712360244198</v>
      </c>
      <c r="EF62" s="19">
        <v>0.38162099104374647</v>
      </c>
      <c r="EG62" s="19">
        <v>0.38992775317374129</v>
      </c>
      <c r="EH62" s="19">
        <v>0.25425120729833428</v>
      </c>
      <c r="EI62" s="19">
        <v>0.2601441286930809</v>
      </c>
      <c r="EJ62" s="19">
        <v>0.33346212240476103</v>
      </c>
      <c r="EK62" s="19">
        <v>0.29523790067150046</v>
      </c>
      <c r="EL62" s="19">
        <v>0.28624712171052735</v>
      </c>
      <c r="EM62" s="19">
        <v>0.25216002855449915</v>
      </c>
      <c r="EN62" s="19">
        <v>0.26046677764597792</v>
      </c>
      <c r="EO62" s="19">
        <f t="shared" si="71"/>
        <v>0.3769739154872791</v>
      </c>
      <c r="EP62" s="19">
        <f t="shared" si="72"/>
        <v>0.3900900265524988</v>
      </c>
      <c r="EQ62" s="19">
        <f t="shared" ref="EQ62:FD62" si="160">(EO59+EO60+EO61+EO62+EO63+EO64+EO65)/7</f>
        <v>0.32661632172305427</v>
      </c>
      <c r="ER62" s="19">
        <f t="shared" si="160"/>
        <v>0.33944045324012667</v>
      </c>
      <c r="ES62" s="19">
        <f t="shared" si="160"/>
        <v>0.3208505270579769</v>
      </c>
      <c r="ET62" s="19">
        <f t="shared" si="160"/>
        <v>0.33469664942050642</v>
      </c>
      <c r="EU62" s="19">
        <f t="shared" si="160"/>
        <v>0.3131908812610677</v>
      </c>
      <c r="EV62" s="19">
        <f t="shared" si="160"/>
        <v>0.32709557842670195</v>
      </c>
      <c r="EW62" s="19">
        <f t="shared" si="160"/>
        <v>0.30921348741176785</v>
      </c>
      <c r="EX62" s="19">
        <f t="shared" si="160"/>
        <v>0.32327459949167203</v>
      </c>
      <c r="EY62" s="19">
        <f t="shared" si="160"/>
        <v>0.30628454400564248</v>
      </c>
      <c r="EZ62" s="19">
        <f t="shared" si="160"/>
        <v>0.32044581262376809</v>
      </c>
      <c r="FA62" s="19">
        <f t="shared" si="160"/>
        <v>0.30429579465651102</v>
      </c>
      <c r="FB62" s="19">
        <f t="shared" si="160"/>
        <v>0.31855611097924841</v>
      </c>
      <c r="FC62" s="19">
        <f t="shared" si="160"/>
        <v>0.30284114673729035</v>
      </c>
      <c r="FD62" s="19">
        <f t="shared" si="160"/>
        <v>0.31719319214846814</v>
      </c>
      <c r="FG62" s="61">
        <f t="shared" si="90"/>
        <v>-0.37999999999999856</v>
      </c>
      <c r="FH62" s="24">
        <f>databig!$A56/100</f>
        <v>0.54</v>
      </c>
      <c r="FI62" s="19">
        <f t="shared" si="74"/>
        <v>1.5135917551666558E-2</v>
      </c>
      <c r="FJ62" s="19">
        <f t="shared" si="75"/>
        <v>3.7061306958570406E-2</v>
      </c>
      <c r="FK62" s="19">
        <f t="shared" si="76"/>
        <v>6.7402128554113136E-2</v>
      </c>
      <c r="FL62" s="19">
        <f t="shared" si="77"/>
        <v>0.10751427225965217</v>
      </c>
      <c r="FM62" s="19">
        <f t="shared" si="78"/>
        <v>0.15954890359865664</v>
      </c>
      <c r="FN62" s="19">
        <f t="shared" si="79"/>
        <v>0.22523599767770291</v>
      </c>
      <c r="FO62" s="19">
        <f t="shared" si="80"/>
        <v>0.30755939498038276</v>
      </c>
      <c r="FP62" s="19">
        <f t="shared" si="81"/>
        <v>0.41230005279662901</v>
      </c>
      <c r="FQ62" s="19">
        <f t="shared" si="82"/>
        <v>0.55701720632297191</v>
      </c>
      <c r="FR62" s="19">
        <f t="shared" si="83"/>
        <v>0.79346877733981869</v>
      </c>
      <c r="FS62" s="19">
        <f t="shared" si="84"/>
        <v>0.89840562972319038</v>
      </c>
      <c r="FT62" s="19">
        <f t="shared" si="85"/>
        <v>0.94667000240607191</v>
      </c>
      <c r="FU62" s="19">
        <f t="shared" si="86"/>
        <v>0.98693915484448769</v>
      </c>
      <c r="FW62" s="19">
        <f t="shared" si="87"/>
        <v>0.25015108576446715</v>
      </c>
      <c r="FX62" s="19">
        <f t="shared" si="88"/>
        <v>0.25355084489334495</v>
      </c>
    </row>
    <row r="63" spans="1:180">
      <c r="A63" s="17"/>
      <c r="B63" s="17">
        <f>databig!B57</f>
        <v>2166939</v>
      </c>
      <c r="C63" s="17">
        <f>databig!O57</f>
        <v>53841</v>
      </c>
      <c r="D63" s="17">
        <f>databig!F57</f>
        <v>13843</v>
      </c>
      <c r="E63" s="18">
        <f>databig!G57+L63</f>
        <v>0.25532029266592626</v>
      </c>
      <c r="F63" s="19">
        <f>databig!H57</f>
        <v>6.4422108232975006E-2</v>
      </c>
      <c r="G63" s="19">
        <f>databig!K57</f>
        <v>5.8726932853460312E-2</v>
      </c>
      <c r="H63" s="19">
        <f>databig!L57</f>
        <v>7.1017462760210037E-3</v>
      </c>
      <c r="I63" s="19">
        <f>databig!I57</f>
        <v>2.0076097920536995E-2</v>
      </c>
      <c r="J63" s="19">
        <f>databig!M57</f>
        <v>0</v>
      </c>
      <c r="K63" s="19">
        <f>databig!J57</f>
        <v>0.10499341040849686</v>
      </c>
      <c r="L63" s="63">
        <f>databig!N57*IF(interface!$C$16="yes",1,0)</f>
        <v>0</v>
      </c>
      <c r="M63" s="19">
        <v>0</v>
      </c>
      <c r="N63" s="19">
        <v>0</v>
      </c>
      <c r="O63" s="19">
        <v>0</v>
      </c>
      <c r="P63" s="19">
        <f t="shared" si="44"/>
        <v>0.19053905032049354</v>
      </c>
      <c r="Q63" s="20">
        <f t="shared" si="120"/>
        <v>0</v>
      </c>
      <c r="R63" s="20">
        <f t="shared" si="121"/>
        <v>0</v>
      </c>
      <c r="S63" s="20">
        <f t="shared" si="122"/>
        <v>0</v>
      </c>
      <c r="T63" s="20">
        <f t="shared" si="123"/>
        <v>0</v>
      </c>
      <c r="U63" s="20">
        <f t="shared" si="124"/>
        <v>0</v>
      </c>
      <c r="V63" s="20">
        <f t="shared" si="125"/>
        <v>1.0913233956270809E-2</v>
      </c>
      <c r="W63" s="20">
        <f t="shared" si="45"/>
        <v>6.3483484718957039E-2</v>
      </c>
      <c r="X63" s="20">
        <f t="shared" si="126"/>
        <v>6.4422108232975006E-2</v>
      </c>
      <c r="Y63" s="20">
        <f>K63+$C$148*0.55*databig!N57</f>
        <v>0.10499341040849686</v>
      </c>
      <c r="Z63" s="21">
        <f t="shared" si="46"/>
        <v>0.2638883352372367</v>
      </c>
      <c r="AA63" s="19">
        <f t="shared" si="47"/>
        <v>0.98650812399926502</v>
      </c>
      <c r="AB63" s="19">
        <f>databig!Q57/databig!$AE57</f>
        <v>2.4411370974092446E-3</v>
      </c>
      <c r="AC63" s="19">
        <f>databig!R57/databig!$AE57</f>
        <v>1.1050738903325721E-2</v>
      </c>
      <c r="AD63" s="19">
        <f t="shared" si="48"/>
        <v>3.1136123028918483</v>
      </c>
      <c r="AE63" s="17">
        <f>databig!S57</f>
        <v>167640</v>
      </c>
      <c r="AF63" s="17">
        <f>databig!T57</f>
        <v>170006</v>
      </c>
      <c r="AG63" s="17">
        <f>databig!U57</f>
        <v>5188</v>
      </c>
      <c r="AH63" s="17">
        <f>databig!V57</f>
        <v>0</v>
      </c>
      <c r="AI63" s="17">
        <f>databig!W57</f>
        <v>0</v>
      </c>
      <c r="AJ63" s="17">
        <f>databig!X57</f>
        <v>0</v>
      </c>
      <c r="AK63" s="17">
        <f>databig!Y57</f>
        <v>0</v>
      </c>
      <c r="AL63" s="17">
        <f>databig!Z57</f>
        <v>0</v>
      </c>
      <c r="AM63" s="17">
        <f>databig!AA57</f>
        <v>0</v>
      </c>
      <c r="AN63" s="17">
        <f>databig!AB57</f>
        <v>0</v>
      </c>
      <c r="AO63" s="17">
        <f>databig!AC57</f>
        <v>0</v>
      </c>
      <c r="AP63" s="17">
        <f>databig!AD57</f>
        <v>0</v>
      </c>
      <c r="AQ63" s="17">
        <v>0</v>
      </c>
      <c r="AR63" s="17">
        <v>0</v>
      </c>
      <c r="AS63" s="17">
        <v>0</v>
      </c>
      <c r="AT63" s="17">
        <v>83.996739685134997</v>
      </c>
      <c r="AU63" s="17">
        <v>194.13641316198064</v>
      </c>
      <c r="AV63" s="19">
        <v>1.7469684993506557E-2</v>
      </c>
      <c r="AW63" s="17">
        <f>databig!AT57</f>
        <v>50010</v>
      </c>
      <c r="AY63" s="19">
        <f>-databig!BA57/databig!E57</f>
        <v>-1.8265413108515302E-3</v>
      </c>
      <c r="AZ63" s="19">
        <f>-(1.1*databig!BB57-databig!AY57+0.45*databig!AX57)/databig!E57</f>
        <v>-4.54035306000352E-3</v>
      </c>
      <c r="BA63" s="19"/>
      <c r="BB63" s="66">
        <f t="shared" si="127"/>
        <v>74.778965182257522</v>
      </c>
      <c r="BC63" s="67">
        <f>databig!Q57</f>
        <v>93</v>
      </c>
      <c r="BD63" s="67">
        <f>databig!R57</f>
        <v>421</v>
      </c>
      <c r="BE63" s="67">
        <f>databig!AF57</f>
        <v>25277</v>
      </c>
      <c r="BF63" s="67">
        <f>databig!AG57</f>
        <v>332</v>
      </c>
      <c r="BG63" s="17">
        <f>databig!AH57</f>
        <v>97</v>
      </c>
      <c r="BH63" s="17">
        <f>databig!AI57</f>
        <v>42</v>
      </c>
      <c r="BI63" s="17">
        <f>databig!AJ57</f>
        <v>36</v>
      </c>
      <c r="BJ63" s="17">
        <f>databig!AK57</f>
        <v>24</v>
      </c>
      <c r="BK63" s="17">
        <f>databig!AL57</f>
        <v>6</v>
      </c>
      <c r="BL63" s="17">
        <f>databig!AM57</f>
        <v>0</v>
      </c>
      <c r="BM63" s="17">
        <f>databig!AN57</f>
        <v>0</v>
      </c>
      <c r="BN63" s="17">
        <f>databig!AO57</f>
        <v>0</v>
      </c>
      <c r="BO63" s="17">
        <f>databig!AP57</f>
        <v>0</v>
      </c>
      <c r="BP63" s="17">
        <f>databig!AQ57</f>
        <v>0</v>
      </c>
      <c r="BQ63" s="17"/>
      <c r="BR63" s="17"/>
      <c r="BS63" s="24">
        <f>databig!AU57</f>
        <v>0.11800000071525574</v>
      </c>
      <c r="BT63" s="24">
        <f>databig!AV57</f>
        <v>1.0000000474974513E-3</v>
      </c>
      <c r="BU63" s="44">
        <f t="shared" si="49"/>
        <v>9.3000004417262971E-2</v>
      </c>
      <c r="BV63" s="44">
        <f t="shared" si="50"/>
        <v>0.421000019996427</v>
      </c>
      <c r="BW63" s="44">
        <f>databig!R57*((databig!$AU57-$R$142)/(1-$Q$142)-MIN(0.2,databig!$AU57))+BB63*(databig!$AU57-$R$142)/(1-$Q$142)</f>
        <v>-105.14316384952291</v>
      </c>
      <c r="BX63" s="19">
        <f>(databig!$Q57)/databig!$AE57</f>
        <v>2.4411370974092446E-3</v>
      </c>
      <c r="BY63" s="19">
        <f>(databig!$R57)/databig!$AE57</f>
        <v>1.1050738903325721E-2</v>
      </c>
      <c r="BZ63" s="19">
        <f>(databig!$Q57+databig!$R57)/databig!$AE57</f>
        <v>1.3491876000734966E-2</v>
      </c>
      <c r="CA63" s="67">
        <f>databig!R57*$Q$142/(1-$Q$142)+BB63/(1-$Q$142)</f>
        <v>142.89468387686333</v>
      </c>
      <c r="CB63" s="31">
        <f t="shared" si="51"/>
        <v>256.09750899020952</v>
      </c>
      <c r="CC63" s="31">
        <f t="shared" si="52"/>
        <v>258.96628080951285</v>
      </c>
      <c r="CD63" s="31">
        <f t="shared" si="53"/>
        <v>256.73122818069692</v>
      </c>
      <c r="CE63" s="67">
        <f t="shared" si="128"/>
        <v>259.60000000000031</v>
      </c>
      <c r="CF63" s="17">
        <f>$CE63*(1+$CA63/databig!$AE57)</f>
        <v>260.5737107891552</v>
      </c>
      <c r="CG63" s="17">
        <f>$CE63*(1+$CA63/databig!$AE57-$BX63)</f>
        <v>259.93999159866775</v>
      </c>
      <c r="CH63" s="44">
        <f t="shared" si="129"/>
        <v>0</v>
      </c>
      <c r="CI63" s="17">
        <f t="shared" si="130"/>
        <v>256.09750899020952</v>
      </c>
      <c r="CJ63" s="19"/>
      <c r="CK63" s="17">
        <f>databig!AW57</f>
        <v>43128</v>
      </c>
      <c r="CL63" s="19">
        <f t="shared" si="131"/>
        <v>7.1773894383997611E-3</v>
      </c>
      <c r="CM63" s="19">
        <f t="shared" si="132"/>
        <v>4.1901936759080518E-3</v>
      </c>
      <c r="CN63" s="19">
        <f t="shared" si="54"/>
        <v>0.58380469833364357</v>
      </c>
      <c r="CO63" s="19">
        <f t="shared" si="133"/>
        <v>5.8380469833364347E-2</v>
      </c>
      <c r="CP63" s="19">
        <f t="shared" si="134"/>
        <v>1.3777967351232554</v>
      </c>
      <c r="CQ63" s="19">
        <f t="shared" si="55"/>
        <v>1.2833475513424415</v>
      </c>
      <c r="CR63" s="19">
        <f t="shared" si="135"/>
        <v>1.1074980006183497</v>
      </c>
      <c r="CS63" s="19">
        <f t="shared" si="136"/>
        <v>1.1587130522252653</v>
      </c>
      <c r="CU63" s="19">
        <f>calculatorbig!E63</f>
        <v>0.25532029266592626</v>
      </c>
      <c r="CV63" s="19">
        <f>calculatorbig!Z63</f>
        <v>0.2638883352372367</v>
      </c>
      <c r="CW63" s="17">
        <f t="shared" si="56"/>
        <v>53841</v>
      </c>
      <c r="CX63" s="17">
        <f t="shared" si="57"/>
        <v>40094.300122573863</v>
      </c>
      <c r="CY63" s="17">
        <f t="shared" si="58"/>
        <v>39632.988142491937</v>
      </c>
      <c r="CZ63" s="24">
        <f t="shared" si="40"/>
        <v>0.64921227117982883</v>
      </c>
      <c r="DA63" s="24">
        <f t="shared" si="41"/>
        <v>0.63518388923426528</v>
      </c>
      <c r="DB63" s="19">
        <f t="shared" si="59"/>
        <v>0.30300037134238517</v>
      </c>
      <c r="DC63" s="19">
        <f t="shared" si="60"/>
        <v>0.31761567109286398</v>
      </c>
      <c r="DD63" s="17">
        <f t="shared" si="137"/>
        <v>53556.506727489046</v>
      </c>
      <c r="DE63" s="17">
        <f t="shared" si="61"/>
        <v>53556.506727489046</v>
      </c>
      <c r="DF63" s="17">
        <f t="shared" si="62"/>
        <v>0</v>
      </c>
      <c r="DG63" s="17">
        <f>MAX(growth!G57*growth!L57,0)</f>
        <v>14562.919697284433</v>
      </c>
      <c r="DH63" s="17">
        <f t="shared" si="63"/>
        <v>752.87245925797936</v>
      </c>
      <c r="DI63" s="17">
        <f t="shared" si="64"/>
        <v>54309.379186747028</v>
      </c>
      <c r="DJ63" s="17">
        <f t="shared" si="65"/>
        <v>14331.611661358505</v>
      </c>
      <c r="DK63" s="20">
        <f t="shared" si="66"/>
        <v>8.9999999999999993E-3</v>
      </c>
      <c r="DL63" s="50">
        <f t="shared" si="67"/>
        <v>584.91178393236987</v>
      </c>
      <c r="DM63" s="20">
        <f t="shared" si="68"/>
        <v>-3.0000000000000001E-3</v>
      </c>
      <c r="DN63" s="20">
        <f t="shared" si="69"/>
        <v>-1.1505674838359329E-2</v>
      </c>
      <c r="DO63" s="20">
        <f>growth!L57</f>
        <v>0.2704801117602651</v>
      </c>
      <c r="DP63" s="20"/>
      <c r="DQ63" s="20"/>
      <c r="DR63" s="19">
        <f>datahist!B57</f>
        <v>0.19811753928661346</v>
      </c>
      <c r="DS63" s="19">
        <f>datahist!C57</f>
        <v>0.24744518101215363</v>
      </c>
      <c r="DT63" s="19">
        <f>datahist!D57</f>
        <v>0.27432066202163696</v>
      </c>
      <c r="DU63" s="19">
        <f>datahist!E57</f>
        <v>0.2971387505531311</v>
      </c>
      <c r="DV63" s="19">
        <f>datahist!F57</f>
        <v>0.29931434988975525</v>
      </c>
      <c r="DW63" s="19">
        <f>datahist!G57</f>
        <v>0.29002368450164795</v>
      </c>
      <c r="DX63" s="19">
        <f>datahist!H57</f>
        <v>0.25456744432449341</v>
      </c>
      <c r="DY63" s="19">
        <f>datahist!I57</f>
        <v>0.25511479377746582</v>
      </c>
      <c r="DZ63" s="19">
        <f t="shared" si="70"/>
        <v>0.2638883352372367</v>
      </c>
      <c r="EA63" s="19">
        <v>0.3873260680714552</v>
      </c>
      <c r="EB63" s="19">
        <v>0.39336362911211864</v>
      </c>
      <c r="EC63" s="19">
        <v>0.33708175404520668</v>
      </c>
      <c r="ED63" s="19">
        <v>0.29913514731353397</v>
      </c>
      <c r="EE63" s="19">
        <v>0.28919743128040487</v>
      </c>
      <c r="EF63" s="19">
        <v>0.38519271276891232</v>
      </c>
      <c r="EG63" s="19">
        <v>0.39376077652904579</v>
      </c>
      <c r="EH63" s="19">
        <v>0.25745362677964612</v>
      </c>
      <c r="EI63" s="19">
        <v>0.26349118782030956</v>
      </c>
      <c r="EJ63" s="19">
        <v>0.33708175404520668</v>
      </c>
      <c r="EK63" s="19">
        <v>0.29913514731353397</v>
      </c>
      <c r="EL63" s="19">
        <v>0.28919743658821173</v>
      </c>
      <c r="EM63" s="19">
        <v>0.25532029569149017</v>
      </c>
      <c r="EN63" s="19">
        <v>0.2638883352372367</v>
      </c>
      <c r="EO63" s="19">
        <f t="shared" si="71"/>
        <v>0.37320732112184762</v>
      </c>
      <c r="EP63" s="19">
        <f t="shared" si="72"/>
        <v>0.39030589710255459</v>
      </c>
      <c r="EQ63" s="19">
        <f t="shared" ref="EQ63:FD63" si="161">(EO60+EO61+EO62+EO63+EO64+EO65+EO66)/7</f>
        <v>0.32502199012347444</v>
      </c>
      <c r="ER63" s="19">
        <f t="shared" si="161"/>
        <v>0.338805042263572</v>
      </c>
      <c r="ES63" s="19">
        <f t="shared" si="161"/>
        <v>0.317516006738852</v>
      </c>
      <c r="ET63" s="19">
        <f t="shared" si="161"/>
        <v>0.3316368853544579</v>
      </c>
      <c r="EU63" s="19">
        <f t="shared" si="161"/>
        <v>0.31110326199457744</v>
      </c>
      <c r="EV63" s="19">
        <f t="shared" si="161"/>
        <v>0.32528688454282795</v>
      </c>
      <c r="EW63" s="19">
        <f t="shared" si="161"/>
        <v>0.30777713525103206</v>
      </c>
      <c r="EX63" s="19">
        <f t="shared" si="161"/>
        <v>0.32209532120886447</v>
      </c>
      <c r="EY63" s="19">
        <f t="shared" si="161"/>
        <v>0.30553833691653021</v>
      </c>
      <c r="EZ63" s="19">
        <f t="shared" si="161"/>
        <v>0.31995977880290655</v>
      </c>
      <c r="FA63" s="19">
        <f t="shared" si="161"/>
        <v>0.30405402149193489</v>
      </c>
      <c r="FB63" s="19">
        <f t="shared" si="161"/>
        <v>0.31857574238024328</v>
      </c>
      <c r="FC63" s="19">
        <f t="shared" si="161"/>
        <v>0.30300037134238517</v>
      </c>
      <c r="FD63" s="19">
        <f t="shared" si="161"/>
        <v>0.31761567109286398</v>
      </c>
      <c r="FG63" s="61">
        <f t="shared" si="90"/>
        <v>-0.34999999999999853</v>
      </c>
      <c r="FH63" s="24">
        <f>databig!$A57/100</f>
        <v>0.55000000000000004</v>
      </c>
      <c r="FI63" s="19">
        <f t="shared" si="74"/>
        <v>1.5135917551666558E-2</v>
      </c>
      <c r="FJ63" s="19">
        <f t="shared" si="75"/>
        <v>3.7061306958570406E-2</v>
      </c>
      <c r="FK63" s="19">
        <f t="shared" si="76"/>
        <v>6.7402128554113136E-2</v>
      </c>
      <c r="FL63" s="19">
        <f t="shared" si="77"/>
        <v>0.10751427225965217</v>
      </c>
      <c r="FM63" s="19">
        <f t="shared" si="78"/>
        <v>0.15954890359865664</v>
      </c>
      <c r="FN63" s="19">
        <f t="shared" si="79"/>
        <v>0.22523599767770291</v>
      </c>
      <c r="FO63" s="19">
        <f t="shared" si="80"/>
        <v>0.30755939498038276</v>
      </c>
      <c r="FP63" s="19">
        <f t="shared" si="81"/>
        <v>0.41230005279662901</v>
      </c>
      <c r="FQ63" s="19">
        <f t="shared" si="82"/>
        <v>0.55701720632297191</v>
      </c>
      <c r="FR63" s="19">
        <f t="shared" si="83"/>
        <v>0.79346877733981869</v>
      </c>
      <c r="FS63" s="19">
        <f t="shared" si="84"/>
        <v>0.89840562972319038</v>
      </c>
      <c r="FT63" s="19">
        <f t="shared" si="85"/>
        <v>0.94667000240607191</v>
      </c>
      <c r="FU63" s="19">
        <f t="shared" si="86"/>
        <v>0.98693915484448769</v>
      </c>
      <c r="FW63" s="19">
        <f t="shared" si="87"/>
        <v>0.25349375438063865</v>
      </c>
      <c r="FX63" s="19">
        <f t="shared" si="88"/>
        <v>0.25712429344945453</v>
      </c>
    </row>
    <row r="64" spans="1:180">
      <c r="A64" s="17"/>
      <c r="B64" s="17">
        <f>databig!B58</f>
        <v>2166343</v>
      </c>
      <c r="C64" s="17">
        <f>databig!O58</f>
        <v>55040</v>
      </c>
      <c r="D64" s="17">
        <f>databig!F58</f>
        <v>14156</v>
      </c>
      <c r="E64" s="18">
        <f>databig!G58+L64</f>
        <v>0.2573999702812777</v>
      </c>
      <c r="F64" s="19">
        <f>databig!H58</f>
        <v>6.4107701182365417E-2</v>
      </c>
      <c r="G64" s="19">
        <f>databig!K58</f>
        <v>6.0044229030609131E-2</v>
      </c>
      <c r="H64" s="19">
        <f>databig!L58</f>
        <v>7.0877107791602612E-3</v>
      </c>
      <c r="I64" s="19">
        <f>databig!I58</f>
        <v>2.0016094669699669E-2</v>
      </c>
      <c r="J64" s="19">
        <f>databig!M58</f>
        <v>0</v>
      </c>
      <c r="K64" s="19">
        <f>databig!J58</f>
        <v>0.10614423453807831</v>
      </c>
      <c r="L64" s="63">
        <f>databig!N58*IF(interface!$C$16="yes",1,0)</f>
        <v>0</v>
      </c>
      <c r="M64" s="19">
        <v>0</v>
      </c>
      <c r="N64" s="19">
        <v>0</v>
      </c>
      <c r="O64" s="19">
        <v>0</v>
      </c>
      <c r="P64" s="19">
        <f t="shared" si="44"/>
        <v>0.1971622736953875</v>
      </c>
      <c r="Q64" s="20">
        <f t="shared" si="120"/>
        <v>0</v>
      </c>
      <c r="R64" s="20">
        <f t="shared" si="121"/>
        <v>0</v>
      </c>
      <c r="S64" s="20">
        <f t="shared" si="122"/>
        <v>0</v>
      </c>
      <c r="T64" s="20">
        <f t="shared" si="123"/>
        <v>0</v>
      </c>
      <c r="U64" s="20">
        <f t="shared" si="124"/>
        <v>0</v>
      </c>
      <c r="V64" s="20">
        <f t="shared" si="125"/>
        <v>1.0891665646874714E-2</v>
      </c>
      <c r="W64" s="20">
        <f t="shared" si="45"/>
        <v>6.4927265705644999E-2</v>
      </c>
      <c r="X64" s="20">
        <f t="shared" si="126"/>
        <v>6.4107701182365417E-2</v>
      </c>
      <c r="Y64" s="20">
        <f>K64+$C$148*0.55*databig!N58</f>
        <v>0.10614423453807831</v>
      </c>
      <c r="Z64" s="21">
        <f t="shared" si="46"/>
        <v>0.26608696174266311</v>
      </c>
      <c r="AA64" s="19">
        <f t="shared" si="47"/>
        <v>0.99210903873744616</v>
      </c>
      <c r="AB64" s="19">
        <f>databig!Q58/databig!$AE58</f>
        <v>-1.0760401721664275E-3</v>
      </c>
      <c r="AC64" s="19">
        <f>databig!R58/databig!$AE58</f>
        <v>8.9670014347202291E-3</v>
      </c>
      <c r="AD64" s="19">
        <f t="shared" si="48"/>
        <v>3.0921875000000001</v>
      </c>
      <c r="AE64" s="17">
        <f>databig!S58</f>
        <v>170194</v>
      </c>
      <c r="AF64" s="17">
        <f>databig!T58</f>
        <v>172251</v>
      </c>
      <c r="AG64" s="17">
        <f>databig!U58</f>
        <v>4692</v>
      </c>
      <c r="AH64" s="17">
        <f>databig!V58</f>
        <v>0</v>
      </c>
      <c r="AI64" s="17">
        <f>databig!W58</f>
        <v>0</v>
      </c>
      <c r="AJ64" s="17">
        <f>databig!X58</f>
        <v>0</v>
      </c>
      <c r="AK64" s="17">
        <f>databig!Y58</f>
        <v>0</v>
      </c>
      <c r="AL64" s="17">
        <f>databig!Z58</f>
        <v>0</v>
      </c>
      <c r="AM64" s="17">
        <f>databig!AA58</f>
        <v>0</v>
      </c>
      <c r="AN64" s="17">
        <f>databig!AB58</f>
        <v>0</v>
      </c>
      <c r="AO64" s="17">
        <f>databig!AC58</f>
        <v>0</v>
      </c>
      <c r="AP64" s="17">
        <f>databig!AD58</f>
        <v>0</v>
      </c>
      <c r="AQ64" s="17">
        <v>0</v>
      </c>
      <c r="AR64" s="17">
        <v>0</v>
      </c>
      <c r="AS64" s="17">
        <v>0</v>
      </c>
      <c r="AT64" s="17">
        <v>83.996739685134997</v>
      </c>
      <c r="AU64" s="17">
        <v>194.13641316198064</v>
      </c>
      <c r="AV64" s="19">
        <v>1.7469684993506557E-2</v>
      </c>
      <c r="AW64" s="17">
        <f>databig!AT58</f>
        <v>51867</v>
      </c>
      <c r="AY64" s="19">
        <f>-databig!BA58/databig!E58</f>
        <v>-1.6193545096767951E-3</v>
      </c>
      <c r="AZ64" s="19">
        <f>-(1.1*databig!BB58-databig!AY58+0.45*databig!AX58)/databig!E58</f>
        <v>-4.4842695365358122E-3</v>
      </c>
      <c r="BA64" s="19"/>
      <c r="BB64" s="66">
        <f t="shared" si="127"/>
        <v>44.809185362130968</v>
      </c>
      <c r="BC64" s="67">
        <f>databig!Q58</f>
        <v>-42</v>
      </c>
      <c r="BD64" s="67">
        <f>databig!R58</f>
        <v>350</v>
      </c>
      <c r="BE64" s="67">
        <f>databig!AF58</f>
        <v>26317</v>
      </c>
      <c r="BF64" s="67">
        <f>databig!AG58</f>
        <v>361</v>
      </c>
      <c r="BG64" s="17">
        <f>databig!AH58</f>
        <v>71</v>
      </c>
      <c r="BH64" s="17">
        <f>databig!AI58</f>
        <v>8</v>
      </c>
      <c r="BI64" s="17">
        <f>databig!AJ58</f>
        <v>6</v>
      </c>
      <c r="BJ64" s="17">
        <f>databig!AK58</f>
        <v>2</v>
      </c>
      <c r="BK64" s="17">
        <f>databig!AL58</f>
        <v>0</v>
      </c>
      <c r="BL64" s="17">
        <f>databig!AM58</f>
        <v>0</v>
      </c>
      <c r="BM64" s="17">
        <f>databig!AN58</f>
        <v>0</v>
      </c>
      <c r="BN64" s="17">
        <f>databig!AO58</f>
        <v>0</v>
      </c>
      <c r="BO64" s="17">
        <f>databig!AP58</f>
        <v>0</v>
      </c>
      <c r="BP64" s="17">
        <f>databig!AQ58</f>
        <v>0</v>
      </c>
      <c r="BQ64" s="17"/>
      <c r="BR64" s="17"/>
      <c r="BS64" s="24">
        <f>databig!AU58</f>
        <v>0.11999999731779099</v>
      </c>
      <c r="BT64" s="24">
        <f>databig!AV58</f>
        <v>1.0000000474974513E-3</v>
      </c>
      <c r="BU64" s="44">
        <f t="shared" si="49"/>
        <v>-4.2000001994892955E-2</v>
      </c>
      <c r="BV64" s="44">
        <f t="shared" si="50"/>
        <v>0.35000001662410796</v>
      </c>
      <c r="BW64" s="44">
        <f>databig!R58*((databig!$AU58-$R$142)/(1-$Q$142)-MIN(0.2,databig!$AU58))+BB64*(databig!$AU58-$R$142)/(1-$Q$142)</f>
        <v>-85.271086981369152</v>
      </c>
      <c r="BX64" s="19">
        <f>(databig!$Q58)/databig!$AE58</f>
        <v>-1.0760401721664275E-3</v>
      </c>
      <c r="BY64" s="19">
        <f>(databig!$R58)/databig!$AE58</f>
        <v>8.9670014347202291E-3</v>
      </c>
      <c r="BZ64" s="19">
        <f>(databig!$Q58+databig!$R58)/databig!$AE58</f>
        <v>7.8909612625538018E-3</v>
      </c>
      <c r="CA64" s="67">
        <f>databig!R58*$Q$142/(1-$Q$142)+BB64/(1-$Q$142)</f>
        <v>99.052534307536789</v>
      </c>
      <c r="CB64" s="31">
        <f t="shared" si="51"/>
        <v>268.76233859397439</v>
      </c>
      <c r="CC64" s="31">
        <f t="shared" si="52"/>
        <v>271.19149928264005</v>
      </c>
      <c r="CD64" s="31">
        <f t="shared" si="53"/>
        <v>268.47083931133449</v>
      </c>
      <c r="CE64" s="67">
        <f t="shared" si="128"/>
        <v>270.9000000000002</v>
      </c>
      <c r="CF64" s="17">
        <f>$CE64*(1+$CA64/databig!$AE58)</f>
        <v>271.58747006415041</v>
      </c>
      <c r="CG64" s="17">
        <f>$CE64*(1+$CA64/databig!$AE58-$BX64)</f>
        <v>271.87896934679031</v>
      </c>
      <c r="CH64" s="44">
        <f t="shared" si="129"/>
        <v>0</v>
      </c>
      <c r="CI64" s="17">
        <f t="shared" si="130"/>
        <v>268.76233859397439</v>
      </c>
      <c r="CJ64" s="19"/>
      <c r="CK64" s="17">
        <f>databig!AW58</f>
        <v>43429</v>
      </c>
      <c r="CL64" s="19">
        <f t="shared" si="131"/>
        <v>7.2254941879083615E-3</v>
      </c>
      <c r="CM64" s="19">
        <f t="shared" si="132"/>
        <v>4.2528613527374063E-3</v>
      </c>
      <c r="CN64" s="19">
        <f t="shared" si="54"/>
        <v>0.58859106963983676</v>
      </c>
      <c r="CO64" s="19">
        <f t="shared" si="133"/>
        <v>5.8859106963983665E-2</v>
      </c>
      <c r="CP64" s="19">
        <f t="shared" si="134"/>
        <v>1.3710725061324398</v>
      </c>
      <c r="CQ64" s="19">
        <f t="shared" si="55"/>
        <v>1.2783043795993299</v>
      </c>
      <c r="CR64" s="19">
        <f t="shared" si="135"/>
        <v>1.0909331875016282</v>
      </c>
      <c r="CS64" s="19">
        <f t="shared" si="136"/>
        <v>1.1408020381421222</v>
      </c>
      <c r="CU64" s="19">
        <f>calculatorbig!E64</f>
        <v>0.2573999702812777</v>
      </c>
      <c r="CV64" s="19">
        <f>calculatorbig!Z64</f>
        <v>0.26608696174266311</v>
      </c>
      <c r="CW64" s="17">
        <f t="shared" si="56"/>
        <v>55040</v>
      </c>
      <c r="CX64" s="17">
        <f t="shared" si="57"/>
        <v>40872.705635718477</v>
      </c>
      <c r="CY64" s="17">
        <f t="shared" si="58"/>
        <v>40394.573625683821</v>
      </c>
      <c r="CZ64" s="24">
        <f t="shared" si="40"/>
        <v>0.69510600906823417</v>
      </c>
      <c r="DA64" s="24">
        <f t="shared" si="41"/>
        <v>0.68650197229551435</v>
      </c>
      <c r="DB64" s="19">
        <f t="shared" si="59"/>
        <v>0.30274641353682724</v>
      </c>
      <c r="DC64" s="19">
        <f t="shared" si="60"/>
        <v>0.317669998963029</v>
      </c>
      <c r="DD64" s="17">
        <f t="shared" si="137"/>
        <v>54743.095677401441</v>
      </c>
      <c r="DE64" s="17">
        <f t="shared" si="61"/>
        <v>54743.095677401441</v>
      </c>
      <c r="DF64" s="17">
        <f t="shared" si="62"/>
        <v>0</v>
      </c>
      <c r="DG64" s="17">
        <f>MAX(growth!G58*growth!L58,0)</f>
        <v>14522.411942333323</v>
      </c>
      <c r="DH64" s="17">
        <f t="shared" si="63"/>
        <v>750.77829313449593</v>
      </c>
      <c r="DI64" s="17">
        <f t="shared" si="64"/>
        <v>55493.87397053594</v>
      </c>
      <c r="DJ64" s="17">
        <f t="shared" si="65"/>
        <v>14766.196320150164</v>
      </c>
      <c r="DK64" s="20">
        <f t="shared" si="66"/>
        <v>8.0000000000000002E-3</v>
      </c>
      <c r="DL64" s="50">
        <f t="shared" si="67"/>
        <v>598.90195586863956</v>
      </c>
      <c r="DM64" s="20">
        <f t="shared" si="68"/>
        <v>-4.0000000000000001E-3</v>
      </c>
      <c r="DN64" s="20">
        <f t="shared" si="69"/>
        <v>-1.169807583319895E-2</v>
      </c>
      <c r="DO64" s="20">
        <f>growth!L58</f>
        <v>0.26385196116157927</v>
      </c>
      <c r="DP64" s="20"/>
      <c r="DQ64" s="20"/>
      <c r="DR64" s="19">
        <f>datahist!B58</f>
        <v>0.19947142899036407</v>
      </c>
      <c r="DS64" s="19">
        <f>datahist!C58</f>
        <v>0.24818204343318939</v>
      </c>
      <c r="DT64" s="19">
        <f>datahist!D58</f>
        <v>0.27526742219924927</v>
      </c>
      <c r="DU64" s="19">
        <f>datahist!E58</f>
        <v>0.29861289262771606</v>
      </c>
      <c r="DV64" s="19">
        <f>datahist!F58</f>
        <v>0.29906982183456421</v>
      </c>
      <c r="DW64" s="19">
        <f>datahist!G58</f>
        <v>0.29250514507293701</v>
      </c>
      <c r="DX64" s="19">
        <f>datahist!H58</f>
        <v>0.25581619143486023</v>
      </c>
      <c r="DY64" s="19">
        <f>datahist!I58</f>
        <v>0.2571113109588623</v>
      </c>
      <c r="DZ64" s="19">
        <f t="shared" si="70"/>
        <v>0.26608696174266311</v>
      </c>
      <c r="EA64" s="19">
        <v>0.38965132773814481</v>
      </c>
      <c r="EB64" s="19">
        <v>0.39559031251852078</v>
      </c>
      <c r="EC64" s="19">
        <v>0.33916348648560046</v>
      </c>
      <c r="ED64" s="19">
        <v>0.30166785985865302</v>
      </c>
      <c r="EE64" s="19">
        <v>0.29276184283579049</v>
      </c>
      <c r="EF64" s="19">
        <v>0.38754063239321113</v>
      </c>
      <c r="EG64" s="19">
        <v>0.39622763883712264</v>
      </c>
      <c r="EH64" s="19">
        <v>0.25951065064368528</v>
      </c>
      <c r="EI64" s="19">
        <v>0.26544963542406125</v>
      </c>
      <c r="EJ64" s="19">
        <v>0.33916348648560046</v>
      </c>
      <c r="EK64" s="19">
        <v>0.30166785985865302</v>
      </c>
      <c r="EL64" s="19">
        <v>0.2927618428137837</v>
      </c>
      <c r="EM64" s="19">
        <v>0.25739997019991279</v>
      </c>
      <c r="EN64" s="19">
        <v>0.26608696174266311</v>
      </c>
      <c r="EO64" s="19">
        <f t="shared" si="71"/>
        <v>0.32784085987596856</v>
      </c>
      <c r="EP64" s="19">
        <f t="shared" si="72"/>
        <v>0.33915706923511024</v>
      </c>
      <c r="EQ64" s="19">
        <f t="shared" ref="EQ64:FD64" si="162">(EO61+EO62+EO63+EO64+EO65+EO66+EO67)/7</f>
        <v>0.32139513658224367</v>
      </c>
      <c r="ER64" s="19">
        <f t="shared" si="162"/>
        <v>0.33602853220213191</v>
      </c>
      <c r="ES64" s="19">
        <f t="shared" si="162"/>
        <v>0.31009350123947116</v>
      </c>
      <c r="ET64" s="19">
        <f t="shared" si="162"/>
        <v>0.32438872650029094</v>
      </c>
      <c r="EU64" s="19">
        <f t="shared" si="162"/>
        <v>0.30725974644716703</v>
      </c>
      <c r="EV64" s="19">
        <f t="shared" si="162"/>
        <v>0.32179757747112925</v>
      </c>
      <c r="EW64" s="19">
        <f t="shared" si="162"/>
        <v>0.30508900746020501</v>
      </c>
      <c r="EX64" s="19">
        <f t="shared" si="162"/>
        <v>0.31971237006032333</v>
      </c>
      <c r="EY64" s="19">
        <f t="shared" si="162"/>
        <v>0.30398885267738368</v>
      </c>
      <c r="EZ64" s="19">
        <f t="shared" si="162"/>
        <v>0.31872194442518076</v>
      </c>
      <c r="FA64" s="19">
        <f t="shared" si="162"/>
        <v>0.30324311549385552</v>
      </c>
      <c r="FB64" s="19">
        <f t="shared" si="162"/>
        <v>0.31807348019461273</v>
      </c>
      <c r="FC64" s="19">
        <f t="shared" si="162"/>
        <v>0.30274641353682724</v>
      </c>
      <c r="FD64" s="19">
        <f t="shared" si="162"/>
        <v>0.317669998963029</v>
      </c>
      <c r="FG64" s="61">
        <f t="shared" si="90"/>
        <v>-0.31999999999999851</v>
      </c>
      <c r="FH64" s="24">
        <f>databig!$A58/100</f>
        <v>0.56000000000000005</v>
      </c>
      <c r="FI64" s="19">
        <f t="shared" si="74"/>
        <v>1.5135917551666558E-2</v>
      </c>
      <c r="FJ64" s="19">
        <f t="shared" si="75"/>
        <v>3.7061306958570406E-2</v>
      </c>
      <c r="FK64" s="19">
        <f t="shared" si="76"/>
        <v>6.7402128554113136E-2</v>
      </c>
      <c r="FL64" s="19">
        <f t="shared" si="77"/>
        <v>0.10751427225965217</v>
      </c>
      <c r="FM64" s="19">
        <f t="shared" si="78"/>
        <v>0.15954890359865664</v>
      </c>
      <c r="FN64" s="19">
        <f t="shared" si="79"/>
        <v>0.22523599767770291</v>
      </c>
      <c r="FO64" s="19">
        <f t="shared" si="80"/>
        <v>0.30755939498038276</v>
      </c>
      <c r="FP64" s="19">
        <f t="shared" si="81"/>
        <v>0.41230005279662901</v>
      </c>
      <c r="FQ64" s="19">
        <f t="shared" si="82"/>
        <v>0.55701720632297191</v>
      </c>
      <c r="FR64" s="19">
        <f t="shared" si="83"/>
        <v>0.79346877733981869</v>
      </c>
      <c r="FS64" s="19">
        <f t="shared" si="84"/>
        <v>0.89840562972319038</v>
      </c>
      <c r="FT64" s="19">
        <f t="shared" si="85"/>
        <v>0.94667000240607191</v>
      </c>
      <c r="FU64" s="19">
        <f t="shared" si="86"/>
        <v>0.98693915484448769</v>
      </c>
      <c r="FW64" s="19">
        <f t="shared" si="87"/>
        <v>0.25578061569023597</v>
      </c>
      <c r="FX64" s="19">
        <f t="shared" si="88"/>
        <v>0.25934601137784863</v>
      </c>
    </row>
    <row r="65" spans="1:180">
      <c r="A65" s="17"/>
      <c r="B65" s="17">
        <f>databig!B59</f>
        <v>2166952</v>
      </c>
      <c r="C65" s="17">
        <f>databig!O59</f>
        <v>56366</v>
      </c>
      <c r="D65" s="17">
        <f>databig!F59</f>
        <v>14674</v>
      </c>
      <c r="E65" s="18">
        <f>databig!G59+L65</f>
        <v>0.2585172585646851</v>
      </c>
      <c r="F65" s="19">
        <f>databig!H59</f>
        <v>6.3672102987766266E-2</v>
      </c>
      <c r="G65" s="19">
        <f>databig!K59</f>
        <v>6.0980331152677536E-2</v>
      </c>
      <c r="H65" s="19">
        <f>databig!L59</f>
        <v>7.0958305150270462E-3</v>
      </c>
      <c r="I65" s="19">
        <f>databig!I59</f>
        <v>2.0136917009949684E-2</v>
      </c>
      <c r="J65" s="19">
        <f>databig!M59</f>
        <v>0</v>
      </c>
      <c r="K65" s="19">
        <f>databig!J59</f>
        <v>0.10663207620382309</v>
      </c>
      <c r="L65" s="63">
        <f>databig!N59*IF(interface!$C$16="yes",1,0)</f>
        <v>0</v>
      </c>
      <c r="M65" s="19">
        <v>0</v>
      </c>
      <c r="N65" s="19">
        <v>0</v>
      </c>
      <c r="O65" s="19">
        <v>0</v>
      </c>
      <c r="P65" s="19">
        <f t="shared" si="44"/>
        <v>0.20394696768810763</v>
      </c>
      <c r="Q65" s="20">
        <f t="shared" si="120"/>
        <v>0</v>
      </c>
      <c r="R65" s="20">
        <f t="shared" si="121"/>
        <v>0</v>
      </c>
      <c r="S65" s="20">
        <f t="shared" si="122"/>
        <v>0</v>
      </c>
      <c r="T65" s="20">
        <f t="shared" si="123"/>
        <v>0</v>
      </c>
      <c r="U65" s="20">
        <f t="shared" si="124"/>
        <v>0</v>
      </c>
      <c r="V65" s="20">
        <f t="shared" si="125"/>
        <v>1.0904143222633306E-2</v>
      </c>
      <c r="W65" s="20">
        <f t="shared" si="45"/>
        <v>6.5857059107785304E-2</v>
      </c>
      <c r="X65" s="20">
        <f t="shared" si="126"/>
        <v>6.3672102987766266E-2</v>
      </c>
      <c r="Y65" s="20">
        <f>K65+$C$148*0.55*databig!N59</f>
        <v>0.10663207620382309</v>
      </c>
      <c r="Z65" s="21">
        <f t="shared" si="46"/>
        <v>0.26720229853195765</v>
      </c>
      <c r="AA65" s="19">
        <f t="shared" si="47"/>
        <v>0.99135043247837618</v>
      </c>
      <c r="AB65" s="19">
        <f>databig!Q59/databig!$AE59</f>
        <v>1.1499425028748563E-3</v>
      </c>
      <c r="AC65" s="19">
        <f>databig!R59/databig!$AE59</f>
        <v>7.4996250187490624E-3</v>
      </c>
      <c r="AD65" s="19">
        <f t="shared" si="48"/>
        <v>2.8988219848845049</v>
      </c>
      <c r="AE65" s="17">
        <f>databig!S59</f>
        <v>163395</v>
      </c>
      <c r="AF65" s="17">
        <f>databig!T59</f>
        <v>165580</v>
      </c>
      <c r="AG65" s="17">
        <f>databig!U59</f>
        <v>2837</v>
      </c>
      <c r="AH65" s="17">
        <f>databig!V59</f>
        <v>0</v>
      </c>
      <c r="AI65" s="17">
        <f>databig!W59</f>
        <v>0</v>
      </c>
      <c r="AJ65" s="17">
        <f>databig!X59</f>
        <v>0</v>
      </c>
      <c r="AK65" s="17">
        <f>databig!Y59</f>
        <v>0</v>
      </c>
      <c r="AL65" s="17">
        <f>databig!Z59</f>
        <v>0</v>
      </c>
      <c r="AM65" s="17">
        <f>databig!AA59</f>
        <v>0</v>
      </c>
      <c r="AN65" s="17">
        <f>databig!AB59</f>
        <v>0</v>
      </c>
      <c r="AO65" s="17">
        <f>databig!AC59</f>
        <v>0</v>
      </c>
      <c r="AP65" s="17">
        <f>databig!AD59</f>
        <v>0</v>
      </c>
      <c r="AQ65" s="17">
        <v>0</v>
      </c>
      <c r="AR65" s="17">
        <v>0</v>
      </c>
      <c r="AS65" s="17">
        <v>0</v>
      </c>
      <c r="AT65" s="17">
        <v>83.996739685134997</v>
      </c>
      <c r="AU65" s="17">
        <v>194.13641316198064</v>
      </c>
      <c r="AV65" s="19">
        <v>1.7469684993506557E-2</v>
      </c>
      <c r="AW65" s="17">
        <f>databig!AT59</f>
        <v>54059</v>
      </c>
      <c r="AY65" s="19">
        <f>-databig!BA59/databig!E59</f>
        <v>-1.3276197152560106E-3</v>
      </c>
      <c r="AZ65" s="19">
        <f>-(1.1*databig!BB59-databig!AY59+0.45*databig!AX59)/databig!E59</f>
        <v>-4.3657446747890384E-3</v>
      </c>
      <c r="BA65" s="19"/>
      <c r="BB65" s="66">
        <f t="shared" si="127"/>
        <v>50.337591348367916</v>
      </c>
      <c r="BC65" s="67">
        <f>databig!Q59</f>
        <v>46</v>
      </c>
      <c r="BD65" s="67">
        <f>databig!R59</f>
        <v>300</v>
      </c>
      <c r="BE65" s="67">
        <f>databig!AF59</f>
        <v>27210</v>
      </c>
      <c r="BF65" s="67">
        <f>databig!AG59</f>
        <v>275</v>
      </c>
      <c r="BG65" s="17">
        <f>databig!AH59</f>
        <v>85</v>
      </c>
      <c r="BH65" s="17">
        <f>databig!AI59</f>
        <v>59</v>
      </c>
      <c r="BI65" s="17">
        <f>databig!AJ59</f>
        <v>46</v>
      </c>
      <c r="BJ65" s="17">
        <f>databig!AK59</f>
        <v>30</v>
      </c>
      <c r="BK65" s="17">
        <f>databig!AL59</f>
        <v>9</v>
      </c>
      <c r="BL65" s="17">
        <f>databig!AM59</f>
        <v>0</v>
      </c>
      <c r="BM65" s="17">
        <f>databig!AN59</f>
        <v>0</v>
      </c>
      <c r="BN65" s="17">
        <f>databig!AO59</f>
        <v>0</v>
      </c>
      <c r="BO65" s="17">
        <f>databig!AP59</f>
        <v>0</v>
      </c>
      <c r="BP65" s="17">
        <f>databig!AQ59</f>
        <v>0</v>
      </c>
      <c r="BQ65" s="17"/>
      <c r="BR65" s="17"/>
      <c r="BS65" s="24">
        <f>databig!AU59</f>
        <v>0.12099999934434891</v>
      </c>
      <c r="BT65" s="24">
        <f>databig!AV59</f>
        <v>1.0000000474974513E-3</v>
      </c>
      <c r="BU65" s="44">
        <f t="shared" si="49"/>
        <v>4.600000218488276E-2</v>
      </c>
      <c r="BV65" s="44">
        <f t="shared" si="50"/>
        <v>0.30000001424923539</v>
      </c>
      <c r="BW65" s="44">
        <f>databig!R59*((databig!$AU59-$R$142)/(1-$Q$142)-MIN(0.2,databig!$AU59))+BB65*(databig!$AU59-$R$142)/(1-$Q$142)</f>
        <v>-74.298529146357907</v>
      </c>
      <c r="BX65" s="19">
        <f>(databig!$Q59)/databig!$AE59</f>
        <v>1.1499425028748563E-3</v>
      </c>
      <c r="BY65" s="19">
        <f>(databig!$R59)/databig!$AE59</f>
        <v>7.4996250187490624E-3</v>
      </c>
      <c r="BZ65" s="19">
        <f>(databig!$Q59+databig!$R59)/databig!$AE59</f>
        <v>8.649567521623918E-3</v>
      </c>
      <c r="CA65" s="67">
        <f>databig!R59*$Q$142/(1-$Q$142)+BB65/(1-$Q$142)</f>
        <v>98.470929985795863</v>
      </c>
      <c r="CB65" s="31">
        <f t="shared" si="51"/>
        <v>274.88164791760443</v>
      </c>
      <c r="CC65" s="31">
        <f t="shared" si="52"/>
        <v>276.96114394280318</v>
      </c>
      <c r="CD65" s="31">
        <f t="shared" si="53"/>
        <v>275.20050397480156</v>
      </c>
      <c r="CE65" s="67">
        <f t="shared" si="128"/>
        <v>277.28000000000031</v>
      </c>
      <c r="CF65" s="17">
        <f>$CE65*(1+$CA65/databig!$AE59)</f>
        <v>277.96256635834396</v>
      </c>
      <c r="CG65" s="17">
        <f>$CE65*(1+$CA65/databig!$AE59-$BX65)</f>
        <v>277.64371030114683</v>
      </c>
      <c r="CH65" s="44">
        <f t="shared" si="129"/>
        <v>0</v>
      </c>
      <c r="CI65" s="17">
        <f t="shared" si="130"/>
        <v>274.88164791760443</v>
      </c>
      <c r="CJ65" s="19"/>
      <c r="CK65" s="17">
        <f>databig!AW59</f>
        <v>45025</v>
      </c>
      <c r="CL65" s="19">
        <f t="shared" si="131"/>
        <v>7.4931343487298924E-3</v>
      </c>
      <c r="CM65" s="19">
        <f t="shared" si="132"/>
        <v>4.0841135951974385E-3</v>
      </c>
      <c r="CN65" s="19">
        <f t="shared" si="54"/>
        <v>0.54504742676737239</v>
      </c>
      <c r="CO65" s="19">
        <f t="shared" si="133"/>
        <v>5.4504742676737231E-2</v>
      </c>
      <c r="CP65" s="19">
        <f t="shared" si="134"/>
        <v>1.3617563600638594</v>
      </c>
      <c r="CQ65" s="19">
        <f t="shared" si="55"/>
        <v>1.2713172700478945</v>
      </c>
      <c r="CR65" s="19">
        <f t="shared" si="135"/>
        <v>1.1044174367731083</v>
      </c>
      <c r="CS65" s="19">
        <f t="shared" si="136"/>
        <v>1.1602460539712094</v>
      </c>
      <c r="CU65" s="19">
        <f>calculatorbig!E65</f>
        <v>0.2585172585646851</v>
      </c>
      <c r="CV65" s="19">
        <f>calculatorbig!Z65</f>
        <v>0.26720229853195765</v>
      </c>
      <c r="CW65" s="17">
        <f t="shared" si="56"/>
        <v>56366</v>
      </c>
      <c r="CX65" s="17">
        <f t="shared" si="57"/>
        <v>41794.416203742956</v>
      </c>
      <c r="CY65" s="17">
        <f t="shared" si="58"/>
        <v>41304.875240947673</v>
      </c>
      <c r="CZ65" s="24">
        <f t="shared" si="40"/>
        <v>0.72760549706832323</v>
      </c>
      <c r="DA65" s="24">
        <f t="shared" si="41"/>
        <v>0.71252112890524544</v>
      </c>
      <c r="DB65" s="19">
        <f t="shared" si="59"/>
        <v>0.30229924947309733</v>
      </c>
      <c r="DC65" s="19">
        <f t="shared" si="60"/>
        <v>0.31757555670302923</v>
      </c>
      <c r="DD65" s="17">
        <f t="shared" si="137"/>
        <v>56054.897439590655</v>
      </c>
      <c r="DE65" s="17">
        <f t="shared" si="61"/>
        <v>56054.897439590655</v>
      </c>
      <c r="DF65" s="17">
        <f t="shared" si="62"/>
        <v>0</v>
      </c>
      <c r="DG65" s="17">
        <f>MAX(growth!G59*growth!L59,0)</f>
        <v>14335.676100327444</v>
      </c>
      <c r="DH65" s="17">
        <f t="shared" si="63"/>
        <v>741.12444105504028</v>
      </c>
      <c r="DI65" s="17">
        <f t="shared" si="64"/>
        <v>56796.021880645698</v>
      </c>
      <c r="DJ65" s="17">
        <f t="shared" si="65"/>
        <v>15176.02759397989</v>
      </c>
      <c r="DK65" s="20">
        <f t="shared" si="66"/>
        <v>8.0000000000000002E-3</v>
      </c>
      <c r="DL65" s="50">
        <f t="shared" si="67"/>
        <v>604.44379772284992</v>
      </c>
      <c r="DM65" s="20">
        <f t="shared" si="68"/>
        <v>-4.0000000000000001E-3</v>
      </c>
      <c r="DN65" s="20">
        <f t="shared" si="69"/>
        <v>-1.1713070961652593E-2</v>
      </c>
      <c r="DO65" s="20">
        <f>growth!L59</f>
        <v>0.25433197495524684</v>
      </c>
      <c r="DP65" s="20"/>
      <c r="DQ65" s="20"/>
      <c r="DR65" s="19">
        <f>datahist!B59</f>
        <v>0.19994395971298218</v>
      </c>
      <c r="DS65" s="19">
        <f>datahist!C59</f>
        <v>0.24861502647399902</v>
      </c>
      <c r="DT65" s="19">
        <f>datahist!D59</f>
        <v>0.27507370710372925</v>
      </c>
      <c r="DU65" s="19">
        <f>datahist!E59</f>
        <v>0.30035999417304993</v>
      </c>
      <c r="DV65" s="19">
        <f>datahist!F59</f>
        <v>0.29869681596755981</v>
      </c>
      <c r="DW65" s="19">
        <f>datahist!G59</f>
        <v>0.29484426975250244</v>
      </c>
      <c r="DX65" s="19">
        <f>datahist!H59</f>
        <v>0.25696015357971191</v>
      </c>
      <c r="DY65" s="19">
        <f>datahist!I59</f>
        <v>0.25824514031410217</v>
      </c>
      <c r="DZ65" s="19">
        <f t="shared" si="70"/>
        <v>0.26720229853195765</v>
      </c>
      <c r="EA65" s="19">
        <v>0.39073040243504131</v>
      </c>
      <c r="EB65" s="19">
        <v>0.39667749158725552</v>
      </c>
      <c r="EC65" s="19">
        <v>0.3403031208031897</v>
      </c>
      <c r="ED65" s="19">
        <v>0.30325542897882302</v>
      </c>
      <c r="EE65" s="19">
        <v>0.29555699123278895</v>
      </c>
      <c r="EF65" s="19">
        <v>0.38859783671796322</v>
      </c>
      <c r="EG65" s="19">
        <v>0.3972828792433224</v>
      </c>
      <c r="EH65" s="19">
        <v>0.26064982172367651</v>
      </c>
      <c r="EI65" s="19">
        <v>0.26659691087589077</v>
      </c>
      <c r="EJ65" s="19">
        <v>0.3403031208031897</v>
      </c>
      <c r="EK65" s="19">
        <v>0.30325542897882302</v>
      </c>
      <c r="EL65" s="19">
        <v>0.2955569928213555</v>
      </c>
      <c r="EM65" s="19">
        <v>0.25851725786924362</v>
      </c>
      <c r="EN65" s="19">
        <v>0.26720229853195765</v>
      </c>
      <c r="EO65" s="19">
        <f t="shared" si="71"/>
        <v>0.2886442469317213</v>
      </c>
      <c r="EP65" s="19">
        <f t="shared" si="72"/>
        <v>0.30048844939962005</v>
      </c>
      <c r="EQ65" s="19">
        <f t="shared" ref="EQ65:FD65" si="163">(EO62+EO63+EO64+EO65+EO66+EO67+EO68)/7</f>
        <v>0.3078829579958508</v>
      </c>
      <c r="ER65" s="19">
        <f t="shared" si="163"/>
        <v>0.32325962757685189</v>
      </c>
      <c r="ES65" s="19">
        <f t="shared" si="163"/>
        <v>0.3018028403552605</v>
      </c>
      <c r="ET65" s="19">
        <f t="shared" si="163"/>
        <v>0.31652065665235546</v>
      </c>
      <c r="EU65" s="19">
        <f t="shared" si="163"/>
        <v>0.3020131170450206</v>
      </c>
      <c r="EV65" s="19">
        <f t="shared" si="163"/>
        <v>0.3169368815973283</v>
      </c>
      <c r="EW65" s="19">
        <f t="shared" si="163"/>
        <v>0.30182974407012109</v>
      </c>
      <c r="EX65" s="19">
        <f t="shared" si="163"/>
        <v>0.31681840356092739</v>
      </c>
      <c r="EY65" s="19">
        <f t="shared" si="163"/>
        <v>0.30202055836009761</v>
      </c>
      <c r="EZ65" s="19">
        <f t="shared" si="163"/>
        <v>0.31711393686012629</v>
      </c>
      <c r="FA65" s="19">
        <f t="shared" si="163"/>
        <v>0.3021649307443513</v>
      </c>
      <c r="FB65" s="19">
        <f t="shared" si="163"/>
        <v>0.31735140182760502</v>
      </c>
      <c r="FC65" s="19">
        <f t="shared" si="163"/>
        <v>0.30229924947309733</v>
      </c>
      <c r="FD65" s="19">
        <f t="shared" si="163"/>
        <v>0.31757555670302923</v>
      </c>
      <c r="FG65" s="61">
        <f t="shared" si="90"/>
        <v>-0.28999999999999848</v>
      </c>
      <c r="FH65" s="24">
        <f>databig!$A59/100</f>
        <v>0.56999999999999995</v>
      </c>
      <c r="FI65" s="19">
        <f t="shared" si="74"/>
        <v>1.5135917551666558E-2</v>
      </c>
      <c r="FJ65" s="19">
        <f t="shared" si="75"/>
        <v>3.7061306958570406E-2</v>
      </c>
      <c r="FK65" s="19">
        <f t="shared" si="76"/>
        <v>6.7402128554113136E-2</v>
      </c>
      <c r="FL65" s="19">
        <f t="shared" si="77"/>
        <v>0.10751427225965217</v>
      </c>
      <c r="FM65" s="19">
        <f t="shared" si="78"/>
        <v>0.15954890359865664</v>
      </c>
      <c r="FN65" s="19">
        <f t="shared" si="79"/>
        <v>0.22523599767770291</v>
      </c>
      <c r="FO65" s="19">
        <f t="shared" si="80"/>
        <v>0.30755939498038276</v>
      </c>
      <c r="FP65" s="19">
        <f t="shared" si="81"/>
        <v>0.41230005279662901</v>
      </c>
      <c r="FQ65" s="19">
        <f t="shared" si="82"/>
        <v>0.55701720632297191</v>
      </c>
      <c r="FR65" s="19">
        <f t="shared" si="83"/>
        <v>0.79346877733981869</v>
      </c>
      <c r="FS65" s="19">
        <f t="shared" si="84"/>
        <v>0.89840562972319038</v>
      </c>
      <c r="FT65" s="19">
        <f t="shared" si="85"/>
        <v>0.94667000240607191</v>
      </c>
      <c r="FU65" s="19">
        <f t="shared" si="86"/>
        <v>0.98693915484448769</v>
      </c>
      <c r="FW65" s="19">
        <f t="shared" si="87"/>
        <v>0.2571896381539876</v>
      </c>
      <c r="FX65" s="19">
        <f t="shared" si="88"/>
        <v>0.26090354648584568</v>
      </c>
    </row>
    <row r="66" spans="1:180">
      <c r="A66" s="17"/>
      <c r="B66" s="17">
        <f>databig!B60</f>
        <v>2166140</v>
      </c>
      <c r="C66" s="17">
        <f>databig!O60</f>
        <v>57585</v>
      </c>
      <c r="D66" s="17">
        <f>databig!F60</f>
        <v>14846</v>
      </c>
      <c r="E66" s="18">
        <f>databig!G60+L66</f>
        <v>0.25881102188644184</v>
      </c>
      <c r="F66" s="19">
        <f>databig!H60</f>
        <v>6.2712676823139191E-2</v>
      </c>
      <c r="G66" s="19">
        <f>databig!K60</f>
        <v>6.2210030853748322E-2</v>
      </c>
      <c r="H66" s="19">
        <f>databig!L60</f>
        <v>7.3687098920345306E-3</v>
      </c>
      <c r="I66" s="19">
        <f>databig!I60</f>
        <v>2.0432122051715851E-2</v>
      </c>
      <c r="J66" s="19">
        <f>databig!M60</f>
        <v>0</v>
      </c>
      <c r="K66" s="19">
        <f>databig!J60</f>
        <v>0.10608747601509094</v>
      </c>
      <c r="L66" s="63">
        <f>databig!N60*IF(interface!$C$16="yes",1,0)</f>
        <v>0</v>
      </c>
      <c r="M66" s="19">
        <v>0</v>
      </c>
      <c r="N66" s="19">
        <v>0</v>
      </c>
      <c r="O66" s="19">
        <v>0</v>
      </c>
      <c r="P66" s="19">
        <f t="shared" si="44"/>
        <v>0.21087579360772574</v>
      </c>
      <c r="Q66" s="20">
        <f t="shared" si="120"/>
        <v>0</v>
      </c>
      <c r="R66" s="20">
        <f t="shared" si="121"/>
        <v>0</v>
      </c>
      <c r="S66" s="20">
        <f t="shared" si="122"/>
        <v>0</v>
      </c>
      <c r="T66" s="20">
        <f t="shared" si="123"/>
        <v>0</v>
      </c>
      <c r="U66" s="20">
        <f t="shared" si="124"/>
        <v>0</v>
      </c>
      <c r="V66" s="20">
        <f t="shared" si="125"/>
        <v>1.1323476210236549E-2</v>
      </c>
      <c r="W66" s="20">
        <f t="shared" si="45"/>
        <v>6.7075776257928627E-2</v>
      </c>
      <c r="X66" s="20">
        <f t="shared" si="126"/>
        <v>6.2712676823139191E-2</v>
      </c>
      <c r="Y66" s="20">
        <f>K66+$C$148*0.55*databig!N60</f>
        <v>0.10608747601509094</v>
      </c>
      <c r="Z66" s="21">
        <f t="shared" si="46"/>
        <v>0.26763152735811113</v>
      </c>
      <c r="AA66" s="19">
        <f t="shared" si="47"/>
        <v>0.99117036011080328</v>
      </c>
      <c r="AB66" s="19">
        <f>databig!Q60/databig!$AE60</f>
        <v>1.0635140482785912E-3</v>
      </c>
      <c r="AC66" s="19">
        <f>databig!R60/databig!$AE60</f>
        <v>7.7661258409180848E-3</v>
      </c>
      <c r="AD66" s="19">
        <f t="shared" si="48"/>
        <v>3.2249717808457063</v>
      </c>
      <c r="AE66" s="17">
        <f>databig!S60</f>
        <v>185710</v>
      </c>
      <c r="AF66" s="17">
        <f>databig!T60</f>
        <v>186703</v>
      </c>
      <c r="AG66" s="17">
        <f>databig!U60</f>
        <v>11330</v>
      </c>
      <c r="AH66" s="17">
        <f>databig!V60</f>
        <v>0</v>
      </c>
      <c r="AI66" s="17">
        <f>databig!W60</f>
        <v>0</v>
      </c>
      <c r="AJ66" s="17">
        <f>databig!X60</f>
        <v>0</v>
      </c>
      <c r="AK66" s="17">
        <f>databig!Y60</f>
        <v>0</v>
      </c>
      <c r="AL66" s="17">
        <f>databig!Z60</f>
        <v>0</v>
      </c>
      <c r="AM66" s="17">
        <f>databig!AA60</f>
        <v>0</v>
      </c>
      <c r="AN66" s="17">
        <f>databig!AB60</f>
        <v>0</v>
      </c>
      <c r="AO66" s="17">
        <f>databig!AC60</f>
        <v>0</v>
      </c>
      <c r="AP66" s="17">
        <f>databig!AD60</f>
        <v>0</v>
      </c>
      <c r="AQ66" s="17">
        <v>0</v>
      </c>
      <c r="AR66" s="17">
        <v>0</v>
      </c>
      <c r="AS66" s="17">
        <v>0</v>
      </c>
      <c r="AT66" s="17">
        <v>83.996739685134997</v>
      </c>
      <c r="AU66" s="17">
        <v>194.13641316198064</v>
      </c>
      <c r="AV66" s="19">
        <v>1.7469684993506557E-2</v>
      </c>
      <c r="AW66" s="17">
        <f>databig!AT60</f>
        <v>54857</v>
      </c>
      <c r="AY66" s="19">
        <f>-databig!BA60/databig!E60</f>
        <v>-1.0186962550510041E-3</v>
      </c>
      <c r="AZ66" s="19">
        <f>-(1.1*databig!BB60-databig!AY60+0.45*databig!AX60)/databig!E60</f>
        <v>-4.1485617649445672E-3</v>
      </c>
      <c r="BA66" s="19"/>
      <c r="BB66" s="66">
        <f t="shared" si="127"/>
        <v>51.937919397015442</v>
      </c>
      <c r="BC66" s="67">
        <f>databig!Q60</f>
        <v>43</v>
      </c>
      <c r="BD66" s="67">
        <f>databig!R60</f>
        <v>314</v>
      </c>
      <c r="BE66" s="67">
        <f>databig!AF60</f>
        <v>27860</v>
      </c>
      <c r="BF66" s="67">
        <f>databig!AG60</f>
        <v>212</v>
      </c>
      <c r="BG66" s="17">
        <f>databig!AH60</f>
        <v>38</v>
      </c>
      <c r="BH66" s="17">
        <f>databig!AI60</f>
        <v>33</v>
      </c>
      <c r="BI66" s="17">
        <f>databig!AJ60</f>
        <v>30</v>
      </c>
      <c r="BJ66" s="17">
        <f>databig!AK60</f>
        <v>23</v>
      </c>
      <c r="BK66" s="17">
        <f>databig!AL60</f>
        <v>9</v>
      </c>
      <c r="BL66" s="17">
        <f>databig!AM60</f>
        <v>0</v>
      </c>
      <c r="BM66" s="17">
        <f>databig!AN60</f>
        <v>0</v>
      </c>
      <c r="BN66" s="17">
        <f>databig!AO60</f>
        <v>0</v>
      </c>
      <c r="BO66" s="17">
        <f>databig!AP60</f>
        <v>0</v>
      </c>
      <c r="BP66" s="17">
        <f>databig!AQ60</f>
        <v>0</v>
      </c>
      <c r="BQ66" s="17"/>
      <c r="BR66" s="17"/>
      <c r="BS66" s="24">
        <f>databig!AU60</f>
        <v>0.11999999731779099</v>
      </c>
      <c r="BT66" s="24">
        <f>databig!AV60</f>
        <v>1.0000000474974513E-3</v>
      </c>
      <c r="BU66" s="44">
        <f t="shared" si="49"/>
        <v>4.3000002042390406E-2</v>
      </c>
      <c r="BV66" s="44">
        <f t="shared" si="50"/>
        <v>0.31400001491419971</v>
      </c>
      <c r="BW66" s="44">
        <f>databig!R60*((databig!$AU60-$R$142)/(1-$Q$142)-MIN(0.2,databig!$AU60))+BB66*(databig!$AU60-$R$142)/(1-$Q$142)</f>
        <v>-77.786796240073841</v>
      </c>
      <c r="BX66" s="19">
        <f>(databig!$Q60)/databig!$AE60</f>
        <v>1.0635140482785912E-3</v>
      </c>
      <c r="BY66" s="19">
        <f>(databig!$R60)/databig!$AE60</f>
        <v>7.7661258409180848E-3</v>
      </c>
      <c r="BZ66" s="19">
        <f>(databig!$Q60+databig!$R60)/databig!$AE60</f>
        <v>8.8296398891966766E-3</v>
      </c>
      <c r="CA66" s="67">
        <f>databig!R60*$Q$142/(1-$Q$142)+BB66/(1-$Q$142)</f>
        <v>102.21460745330104</v>
      </c>
      <c r="CB66" s="31">
        <f t="shared" si="51"/>
        <v>280.19394909972323</v>
      </c>
      <c r="CC66" s="31">
        <f t="shared" si="52"/>
        <v>282.38935521369234</v>
      </c>
      <c r="CD66" s="31">
        <f t="shared" si="53"/>
        <v>280.49459388603111</v>
      </c>
      <c r="CE66" s="67">
        <f t="shared" si="128"/>
        <v>282.69000000000023</v>
      </c>
      <c r="CF66" s="17">
        <f>$CE66*(1+$CA66/databig!$AE60)</f>
        <v>283.40465787942674</v>
      </c>
      <c r="CG66" s="17">
        <f>$CE66*(1+$CA66/databig!$AE60-$BX66)</f>
        <v>283.10401309311885</v>
      </c>
      <c r="CH66" s="44">
        <f t="shared" si="129"/>
        <v>0</v>
      </c>
      <c r="CI66" s="17">
        <f t="shared" si="130"/>
        <v>280.19394909972323</v>
      </c>
      <c r="CJ66" s="19"/>
      <c r="CK66" s="17">
        <f>databig!AW60</f>
        <v>45472</v>
      </c>
      <c r="CL66" s="19">
        <f t="shared" si="131"/>
        <v>7.5646891198704507E-3</v>
      </c>
      <c r="CM66" s="19">
        <f t="shared" si="132"/>
        <v>4.6401452030106066E-3</v>
      </c>
      <c r="CN66" s="19">
        <f t="shared" si="54"/>
        <v>0.61339535960865388</v>
      </c>
      <c r="CO66" s="19">
        <f t="shared" si="133"/>
        <v>6.1339535960865374E-2</v>
      </c>
      <c r="CP66" s="19">
        <f t="shared" si="134"/>
        <v>1.3412370962044009</v>
      </c>
      <c r="CQ66" s="19">
        <f t="shared" si="55"/>
        <v>1.2559278221533008</v>
      </c>
      <c r="CR66" s="19">
        <f t="shared" si="135"/>
        <v>1.0917706993405585</v>
      </c>
      <c r="CS66" s="19">
        <f t="shared" si="136"/>
        <v>1.1386688791859323</v>
      </c>
      <c r="CU66" s="19">
        <f>calculatorbig!E66</f>
        <v>0.25881102188644184</v>
      </c>
      <c r="CV66" s="19">
        <f>calculatorbig!Z66</f>
        <v>0.26763152735811113</v>
      </c>
      <c r="CW66" s="17">
        <f t="shared" si="56"/>
        <v>57585</v>
      </c>
      <c r="CX66" s="17">
        <f t="shared" si="57"/>
        <v>42681.367304669242</v>
      </c>
      <c r="CY66" s="17">
        <f t="shared" si="58"/>
        <v>42173.438497083167</v>
      </c>
      <c r="CZ66" s="24">
        <f t="shared" si="40"/>
        <v>0.71597587186013711</v>
      </c>
      <c r="DA66" s="24">
        <f t="shared" si="41"/>
        <v>0.70038433368366959</v>
      </c>
      <c r="DB66" s="19">
        <f t="shared" si="59"/>
        <v>0.3019076155403625</v>
      </c>
      <c r="DC66" s="19">
        <f t="shared" si="60"/>
        <v>0.31757926715214196</v>
      </c>
      <c r="DD66" s="17">
        <f t="shared" si="137"/>
        <v>57259.058049351523</v>
      </c>
      <c r="DE66" s="17">
        <f t="shared" si="61"/>
        <v>57259.058049351523</v>
      </c>
      <c r="DF66" s="17">
        <f t="shared" si="62"/>
        <v>0</v>
      </c>
      <c r="DG66" s="17">
        <f>MAX(growth!G60*growth!L60,0)</f>
        <v>14289.589410667382</v>
      </c>
      <c r="DH66" s="17">
        <f t="shared" si="63"/>
        <v>738.74185568722419</v>
      </c>
      <c r="DI66" s="17">
        <f t="shared" si="64"/>
        <v>57997.799905038744</v>
      </c>
      <c r="DJ66" s="17">
        <f t="shared" si="65"/>
        <v>15522.039771995633</v>
      </c>
      <c r="DK66" s="20">
        <f t="shared" si="66"/>
        <v>7.0000000000000001E-3</v>
      </c>
      <c r="DL66" s="50">
        <f t="shared" si="67"/>
        <v>618.40707666488015</v>
      </c>
      <c r="DM66" s="20">
        <f t="shared" si="68"/>
        <v>-5.0000000000000001E-3</v>
      </c>
      <c r="DN66" s="20">
        <f t="shared" si="69"/>
        <v>-1.1900481162198148E-2</v>
      </c>
      <c r="DO66" s="20">
        <f>growth!L60</f>
        <v>0.24814777130619747</v>
      </c>
      <c r="DP66" s="20"/>
      <c r="DQ66" s="20"/>
      <c r="DR66" s="19">
        <f>datahist!B60</f>
        <v>0.19998744130134583</v>
      </c>
      <c r="DS66" s="19">
        <f>datahist!C60</f>
        <v>0.24911819398403168</v>
      </c>
      <c r="DT66" s="19">
        <f>datahist!D60</f>
        <v>0.27448490262031555</v>
      </c>
      <c r="DU66" s="19">
        <f>datahist!E60</f>
        <v>0.30101874470710754</v>
      </c>
      <c r="DV66" s="19">
        <f>datahist!F60</f>
        <v>0.29865595698356628</v>
      </c>
      <c r="DW66" s="19">
        <f>datahist!G60</f>
        <v>0.29639935493469238</v>
      </c>
      <c r="DX66" s="19">
        <f>datahist!H60</f>
        <v>0.25751522183418274</v>
      </c>
      <c r="DY66" s="19">
        <f>datahist!I60</f>
        <v>0.2588164210319519</v>
      </c>
      <c r="DZ66" s="19">
        <f t="shared" si="70"/>
        <v>0.26763152735811113</v>
      </c>
      <c r="EA66" s="19">
        <v>0.39060450263286361</v>
      </c>
      <c r="EB66" s="19">
        <v>0.39687192650987679</v>
      </c>
      <c r="EC66" s="19">
        <v>0.34079050257485372</v>
      </c>
      <c r="ED66" s="19">
        <v>0.30385995197867322</v>
      </c>
      <c r="EE66" s="19">
        <v>0.2960509492952943</v>
      </c>
      <c r="EF66" s="19">
        <v>0.38839830830693245</v>
      </c>
      <c r="EG66" s="19">
        <v>0.39721882002931475</v>
      </c>
      <c r="EH66" s="19">
        <v>0.26101720996166</v>
      </c>
      <c r="EI66" s="19">
        <v>0.26728463383867318</v>
      </c>
      <c r="EJ66" s="19">
        <v>0.34079050257485372</v>
      </c>
      <c r="EK66" s="19">
        <v>0.30385995197867322</v>
      </c>
      <c r="EL66" s="19">
        <v>0.29605094927094361</v>
      </c>
      <c r="EM66" s="19">
        <v>0.25881101563572884</v>
      </c>
      <c r="EN66" s="19">
        <v>0.26763152735811113</v>
      </c>
      <c r="EO66" s="19">
        <f t="shared" si="71"/>
        <v>0.27820931553576989</v>
      </c>
      <c r="EP66" s="19">
        <f t="shared" si="72"/>
        <v>0.29354726870554249</v>
      </c>
      <c r="EQ66" s="19">
        <f t="shared" ref="EQ66:FD66" si="164">(EO63+EO64+EO65+EO66+EO67+EO68+EO69)/7</f>
        <v>0.28650282585724784</v>
      </c>
      <c r="ER66" s="19">
        <f t="shared" si="164"/>
        <v>0.30159580249931101</v>
      </c>
      <c r="ES66" s="19">
        <f t="shared" si="164"/>
        <v>0.29418319703749496</v>
      </c>
      <c r="ET66" s="19">
        <f t="shared" si="164"/>
        <v>0.30951619596903551</v>
      </c>
      <c r="EU66" s="19">
        <f t="shared" si="164"/>
        <v>0.29645845579859259</v>
      </c>
      <c r="EV66" s="19">
        <f t="shared" si="164"/>
        <v>0.31177313043599064</v>
      </c>
      <c r="EW66" s="19">
        <f t="shared" si="164"/>
        <v>0.29869844976827797</v>
      </c>
      <c r="EX66" s="19">
        <f t="shared" si="164"/>
        <v>0.31411023095178214</v>
      </c>
      <c r="EY66" s="19">
        <f t="shared" si="164"/>
        <v>0.30011800526251947</v>
      </c>
      <c r="EZ66" s="19">
        <f t="shared" si="164"/>
        <v>0.31561762678899347</v>
      </c>
      <c r="FA66" s="19">
        <f t="shared" si="164"/>
        <v>0.30115910152131392</v>
      </c>
      <c r="FB66" s="19">
        <f t="shared" si="164"/>
        <v>0.31674753105576714</v>
      </c>
      <c r="FC66" s="19">
        <f t="shared" si="164"/>
        <v>0.3019076155403625</v>
      </c>
      <c r="FD66" s="19">
        <f t="shared" si="164"/>
        <v>0.31757926715214196</v>
      </c>
      <c r="FG66" s="61">
        <f t="shared" si="90"/>
        <v>-0.25999999999999845</v>
      </c>
      <c r="FH66" s="24">
        <f>databig!$A60/100</f>
        <v>0.57999999999999996</v>
      </c>
      <c r="FI66" s="19">
        <f t="shared" si="74"/>
        <v>1.5135917551666558E-2</v>
      </c>
      <c r="FJ66" s="19">
        <f t="shared" si="75"/>
        <v>3.7061306958570406E-2</v>
      </c>
      <c r="FK66" s="19">
        <f t="shared" si="76"/>
        <v>6.7402128554113136E-2</v>
      </c>
      <c r="FL66" s="19">
        <f t="shared" si="77"/>
        <v>0.10751427225965217</v>
      </c>
      <c r="FM66" s="19">
        <f t="shared" si="78"/>
        <v>0.15954890359865664</v>
      </c>
      <c r="FN66" s="19">
        <f t="shared" si="79"/>
        <v>0.22523599767770291</v>
      </c>
      <c r="FO66" s="19">
        <f t="shared" si="80"/>
        <v>0.30755939498038276</v>
      </c>
      <c r="FP66" s="19">
        <f t="shared" si="81"/>
        <v>0.41230005279662901</v>
      </c>
      <c r="FQ66" s="19">
        <f t="shared" si="82"/>
        <v>0.55701720632297191</v>
      </c>
      <c r="FR66" s="19">
        <f t="shared" si="83"/>
        <v>0.79346877733981869</v>
      </c>
      <c r="FS66" s="19">
        <f t="shared" si="84"/>
        <v>0.89840562972319038</v>
      </c>
      <c r="FT66" s="19">
        <f t="shared" si="85"/>
        <v>0.94667000240607191</v>
      </c>
      <c r="FU66" s="19">
        <f t="shared" si="86"/>
        <v>0.98693915484448769</v>
      </c>
      <c r="FW66" s="19">
        <f t="shared" si="87"/>
        <v>0.25779231938067781</v>
      </c>
      <c r="FX66" s="19">
        <f t="shared" si="88"/>
        <v>0.26211737581867761</v>
      </c>
    </row>
    <row r="67" spans="1:180">
      <c r="A67" s="17"/>
      <c r="B67" s="17">
        <f>databig!B61</f>
        <v>2167966</v>
      </c>
      <c r="C67" s="17">
        <f>databig!O61</f>
        <v>59038</v>
      </c>
      <c r="D67" s="17">
        <f>databig!F61</f>
        <v>15334</v>
      </c>
      <c r="E67" s="18">
        <f>databig!G61+L67</f>
        <v>0.25943154838439614</v>
      </c>
      <c r="F67" s="19">
        <f>databig!H61</f>
        <v>6.1351772397756577E-2</v>
      </c>
      <c r="G67" s="19">
        <f>databig!K61</f>
        <v>6.3862577080726624E-2</v>
      </c>
      <c r="H67" s="19">
        <f>databig!L61</f>
        <v>7.5895050540566444E-3</v>
      </c>
      <c r="I67" s="19">
        <f>databig!I61</f>
        <v>2.0545529201626778E-2</v>
      </c>
      <c r="J67" s="19">
        <f>databig!M61</f>
        <v>0</v>
      </c>
      <c r="K67" s="19">
        <f>databig!J61</f>
        <v>0.10608217120170593</v>
      </c>
      <c r="L67" s="63">
        <f>databig!N61*IF(interface!$C$16="yes",1,0)</f>
        <v>0</v>
      </c>
      <c r="M67" s="19">
        <v>0</v>
      </c>
      <c r="N67" s="19">
        <v>0</v>
      </c>
      <c r="O67" s="19">
        <v>0</v>
      </c>
      <c r="P67" s="19">
        <f t="shared" si="44"/>
        <v>0.217985437699696</v>
      </c>
      <c r="Q67" s="20">
        <f t="shared" si="120"/>
        <v>0</v>
      </c>
      <c r="R67" s="20">
        <f t="shared" si="121"/>
        <v>0</v>
      </c>
      <c r="S67" s="20">
        <f t="shared" si="122"/>
        <v>0</v>
      </c>
      <c r="T67" s="20">
        <f t="shared" si="123"/>
        <v>0</v>
      </c>
      <c r="U67" s="20">
        <f t="shared" si="124"/>
        <v>0</v>
      </c>
      <c r="V67" s="20">
        <f t="shared" si="125"/>
        <v>1.1662771528022826E-2</v>
      </c>
      <c r="W67" s="20">
        <f t="shared" si="45"/>
        <v>6.8776453222879202E-2</v>
      </c>
      <c r="X67" s="20">
        <f t="shared" si="126"/>
        <v>6.1351772397756577E-2</v>
      </c>
      <c r="Y67" s="20">
        <f>K67+$C$148*0.55*databig!N61</f>
        <v>0.10608217120170593</v>
      </c>
      <c r="Z67" s="21">
        <f t="shared" si="46"/>
        <v>0.26841869755199133</v>
      </c>
      <c r="AA67" s="19">
        <f t="shared" si="47"/>
        <v>0.97652288838159318</v>
      </c>
      <c r="AB67" s="19">
        <f>databig!Q61/databig!$AE61</f>
        <v>1.0813408626697104E-2</v>
      </c>
      <c r="AC67" s="19">
        <f>databig!R61/databig!$AE61</f>
        <v>1.266370299170972E-2</v>
      </c>
      <c r="AD67" s="19">
        <f t="shared" si="48"/>
        <v>3.1259866526643858</v>
      </c>
      <c r="AE67" s="17">
        <f>databig!S61</f>
        <v>184552</v>
      </c>
      <c r="AF67" s="17">
        <f>databig!T61</f>
        <v>185727</v>
      </c>
      <c r="AG67" s="17">
        <f>databig!U61</f>
        <v>8096</v>
      </c>
      <c r="AH67" s="17">
        <f>databig!V61</f>
        <v>1</v>
      </c>
      <c r="AI67" s="17">
        <f>databig!W61</f>
        <v>0</v>
      </c>
      <c r="AJ67" s="17">
        <f>databig!X61</f>
        <v>0</v>
      </c>
      <c r="AK67" s="17">
        <f>databig!Y61</f>
        <v>0</v>
      </c>
      <c r="AL67" s="17">
        <f>databig!Z61</f>
        <v>0</v>
      </c>
      <c r="AM67" s="17">
        <f>databig!AA61</f>
        <v>0</v>
      </c>
      <c r="AN67" s="17">
        <f>databig!AB61</f>
        <v>0</v>
      </c>
      <c r="AO67" s="17">
        <f>databig!AC61</f>
        <v>0</v>
      </c>
      <c r="AP67" s="17">
        <f>databig!AD61</f>
        <v>0</v>
      </c>
      <c r="AQ67" s="17">
        <v>0</v>
      </c>
      <c r="AR67" s="17">
        <v>0</v>
      </c>
      <c r="AS67" s="17">
        <v>0</v>
      </c>
      <c r="AT67" s="17">
        <v>83.996739685134997</v>
      </c>
      <c r="AU67" s="17">
        <v>194.13641316198064</v>
      </c>
      <c r="AV67" s="19">
        <v>1.7469684993506557E-2</v>
      </c>
      <c r="AW67" s="17">
        <f>databig!AT61</f>
        <v>55779</v>
      </c>
      <c r="AY67" s="19">
        <f>-databig!BA61/databig!E61</f>
        <v>-8.6027608057014679E-4</v>
      </c>
      <c r="AZ67" s="19">
        <f>-(1.1*databig!BB61-databig!AY61+0.45*databig!AX61)/databig!E61</f>
        <v>-3.933491317347034E-3</v>
      </c>
      <c r="BA67" s="19"/>
      <c r="BB67" s="66">
        <f t="shared" si="127"/>
        <v>142.13822759351282</v>
      </c>
      <c r="BC67" s="67">
        <f>databig!Q61</f>
        <v>450</v>
      </c>
      <c r="BD67" s="67">
        <f>databig!R61</f>
        <v>527</v>
      </c>
      <c r="BE67" s="67">
        <f>databig!AF61</f>
        <v>29084</v>
      </c>
      <c r="BF67" s="67">
        <f>databig!AG61</f>
        <v>312</v>
      </c>
      <c r="BG67" s="17">
        <f>databig!AH61</f>
        <v>0</v>
      </c>
      <c r="BH67" s="17">
        <f>databig!AI61</f>
        <v>0</v>
      </c>
      <c r="BI67" s="17">
        <f>databig!AJ61</f>
        <v>0</v>
      </c>
      <c r="BJ67" s="17">
        <f>databig!AK61</f>
        <v>0</v>
      </c>
      <c r="BK67" s="17">
        <f>databig!AL61</f>
        <v>0</v>
      </c>
      <c r="BL67" s="17">
        <f>databig!AM61</f>
        <v>0</v>
      </c>
      <c r="BM67" s="17">
        <f>databig!AN61</f>
        <v>0</v>
      </c>
      <c r="BN67" s="17">
        <f>databig!AO61</f>
        <v>0</v>
      </c>
      <c r="BO67" s="17">
        <f>databig!AP61</f>
        <v>0</v>
      </c>
      <c r="BP67" s="17">
        <f>databig!AQ61</f>
        <v>0</v>
      </c>
      <c r="BQ67" s="17"/>
      <c r="BR67" s="17"/>
      <c r="BS67" s="24">
        <f>databig!AU61</f>
        <v>0.125</v>
      </c>
      <c r="BT67" s="24">
        <f>databig!AV61</f>
        <v>2.0000000949949026E-3</v>
      </c>
      <c r="BU67" s="44">
        <f t="shared" si="49"/>
        <v>0.90000004274770617</v>
      </c>
      <c r="BV67" s="44">
        <f t="shared" si="50"/>
        <v>1.0540000500623137</v>
      </c>
      <c r="BW67" s="44">
        <f>databig!R61*((databig!$AU61-$R$142)/(1-$Q$142)-MIN(0.2,databig!$AU61))+BB67*(databig!$AU61-$R$142)/(1-$Q$142)</f>
        <v>-135.4071897368911</v>
      </c>
      <c r="BX67" s="19">
        <f>(databig!$Q61)/databig!$AE61</f>
        <v>1.0813408626697104E-2</v>
      </c>
      <c r="BY67" s="19">
        <f>(databig!$R61)/databig!$AE61</f>
        <v>1.266370299170972E-2</v>
      </c>
      <c r="BZ67" s="19">
        <f>(databig!$Q61+databig!$R61)/databig!$AE61</f>
        <v>2.3477111618406824E-2</v>
      </c>
      <c r="CA67" s="67">
        <f>databig!R61*$Q$142/(1-$Q$142)+BB67/(1-$Q$142)</f>
        <v>234.07200147157806</v>
      </c>
      <c r="CB67" s="31">
        <f t="shared" si="51"/>
        <v>290.10541968040394</v>
      </c>
      <c r="CC67" s="31">
        <f t="shared" si="52"/>
        <v>293.86755256518109</v>
      </c>
      <c r="CD67" s="31">
        <f t="shared" si="53"/>
        <v>293.31786711522312</v>
      </c>
      <c r="CE67" s="67">
        <f t="shared" si="128"/>
        <v>297.08000000000027</v>
      </c>
      <c r="CF67" s="17">
        <f>$CE67*(1+$CA67/databig!$AE61)</f>
        <v>298.75098666820111</v>
      </c>
      <c r="CG67" s="17">
        <f>$CE67*(1+$CA67/databig!$AE61-$BX67)</f>
        <v>295.53853923338193</v>
      </c>
      <c r="CH67" s="44">
        <f t="shared" si="129"/>
        <v>0</v>
      </c>
      <c r="CI67" s="17">
        <f t="shared" si="130"/>
        <v>290.10541968040394</v>
      </c>
      <c r="CJ67" s="19"/>
      <c r="CK67" s="17">
        <f>databig!AW61</f>
        <v>46313</v>
      </c>
      <c r="CL67" s="19">
        <f t="shared" si="131"/>
        <v>7.7110920494829795E-3</v>
      </c>
      <c r="CM67" s="19">
        <f t="shared" si="132"/>
        <v>4.6150985772912545E-3</v>
      </c>
      <c r="CN67" s="19">
        <f t="shared" si="54"/>
        <v>0.59850129497555304</v>
      </c>
      <c r="CO67" s="19">
        <f t="shared" si="133"/>
        <v>5.9850129497555291E-2</v>
      </c>
      <c r="CP67" s="19">
        <f t="shared" si="134"/>
        <v>1.3121314098874293</v>
      </c>
      <c r="CQ67" s="19">
        <f t="shared" si="55"/>
        <v>1.2340985574155718</v>
      </c>
      <c r="CR67" s="19">
        <f t="shared" si="135"/>
        <v>1.0845960711580469</v>
      </c>
      <c r="CS67" s="19">
        <f t="shared" si="136"/>
        <v>1.1329809509407758</v>
      </c>
      <c r="CU67" s="19">
        <f>calculatorbig!E67</f>
        <v>0.25943154838439614</v>
      </c>
      <c r="CV67" s="19">
        <f>calculatorbig!Z67</f>
        <v>0.26841869755199133</v>
      </c>
      <c r="CW67" s="17">
        <f t="shared" si="56"/>
        <v>59038</v>
      </c>
      <c r="CX67" s="17">
        <f t="shared" si="57"/>
        <v>43721.680246482021</v>
      </c>
      <c r="CY67" s="17">
        <f t="shared" si="58"/>
        <v>43191.096933925539</v>
      </c>
      <c r="CZ67" s="24">
        <f t="shared" si="40"/>
        <v>0.73911956225487918</v>
      </c>
      <c r="DA67" s="24">
        <f t="shared" si="41"/>
        <v>0.71422602905812627</v>
      </c>
      <c r="DB67" s="19">
        <f t="shared" si="59"/>
        <v>0.30181545096116574</v>
      </c>
      <c r="DC67" s="19">
        <f t="shared" si="60"/>
        <v>0.31792205139658314</v>
      </c>
      <c r="DD67" s="17">
        <f t="shared" si="137"/>
        <v>58694.523412176066</v>
      </c>
      <c r="DE67" s="17">
        <f t="shared" si="61"/>
        <v>58694.523412176066</v>
      </c>
      <c r="DF67" s="17">
        <f t="shared" si="62"/>
        <v>0</v>
      </c>
      <c r="DG67" s="17">
        <f>MAX(growth!G61*growth!L61,0)</f>
        <v>14019.116764534705</v>
      </c>
      <c r="DH67" s="17">
        <f t="shared" si="63"/>
        <v>724.75898614672303</v>
      </c>
      <c r="DI67" s="17">
        <f t="shared" si="64"/>
        <v>59419.282398322786</v>
      </c>
      <c r="DJ67" s="17">
        <f t="shared" si="65"/>
        <v>15949.246390831766</v>
      </c>
      <c r="DK67" s="20">
        <f t="shared" si="66"/>
        <v>6.0000000000000001E-3</v>
      </c>
      <c r="DL67" s="50">
        <f t="shared" si="67"/>
        <v>632.92663731378707</v>
      </c>
      <c r="DM67" s="20">
        <f t="shared" si="68"/>
        <v>-6.0000000000000001E-3</v>
      </c>
      <c r="DN67" s="20">
        <f t="shared" si="69"/>
        <v>-1.2135473970014613E-2</v>
      </c>
      <c r="DO67" s="20">
        <f>growth!L61</f>
        <v>0.23745920872208925</v>
      </c>
      <c r="DP67" s="20"/>
      <c r="DQ67" s="20"/>
      <c r="DR67" s="19">
        <f>datahist!B61</f>
        <v>0.20011109113693237</v>
      </c>
      <c r="DS67" s="19">
        <f>datahist!C61</f>
        <v>0.24941086769104004</v>
      </c>
      <c r="DT67" s="19">
        <f>datahist!D61</f>
        <v>0.27381494641304016</v>
      </c>
      <c r="DU67" s="19">
        <f>datahist!E61</f>
        <v>0.30115008354187012</v>
      </c>
      <c r="DV67" s="19">
        <f>datahist!F61</f>
        <v>0.2989027202129364</v>
      </c>
      <c r="DW67" s="19">
        <f>datahist!G61</f>
        <v>0.29723688960075378</v>
      </c>
      <c r="DX67" s="19">
        <f>datahist!H61</f>
        <v>0.25738513469696045</v>
      </c>
      <c r="DY67" s="19">
        <f>datahist!I61</f>
        <v>0.25925776362419128</v>
      </c>
      <c r="DZ67" s="19">
        <f t="shared" si="70"/>
        <v>0.26841869755199133</v>
      </c>
      <c r="EA67" s="19">
        <v>0.39038535673124802</v>
      </c>
      <c r="EB67" s="19">
        <v>0.39664792242104036</v>
      </c>
      <c r="EC67" s="19">
        <v>0.34104161320385218</v>
      </c>
      <c r="ED67" s="19">
        <v>0.30474010535720497</v>
      </c>
      <c r="EE67" s="19">
        <v>0.29541767230537341</v>
      </c>
      <c r="EF67" s="19">
        <v>0.38810046995058656</v>
      </c>
      <c r="EG67" s="19">
        <v>0.39708761675765691</v>
      </c>
      <c r="EH67" s="19">
        <v>0.26171643752558238</v>
      </c>
      <c r="EI67" s="19">
        <v>0.26797900321537482</v>
      </c>
      <c r="EJ67" s="19">
        <v>0.34104161320385218</v>
      </c>
      <c r="EK67" s="19">
        <v>0.30474010535720497</v>
      </c>
      <c r="EL67" s="19">
        <v>0.29541767507872491</v>
      </c>
      <c r="EM67" s="19">
        <v>0.25943155493587255</v>
      </c>
      <c r="EN67" s="19">
        <v>0.26841869755199133</v>
      </c>
      <c r="EO67" s="19">
        <f t="shared" si="71"/>
        <v>0.2724522829424918</v>
      </c>
      <c r="EP67" s="19">
        <f t="shared" si="72"/>
        <v>0.29269481862910207</v>
      </c>
      <c r="EQ67" s="19">
        <f t="shared" ref="EQ67:FD67" si="165">(EO64+EO65+EO66+EO67+EO68+EO69+EO70)/7</f>
        <v>0.27351124772549262</v>
      </c>
      <c r="ER67" s="19">
        <f t="shared" si="165"/>
        <v>0.28850436919847489</v>
      </c>
      <c r="ES67" s="19">
        <f t="shared" si="165"/>
        <v>0.28736149487756751</v>
      </c>
      <c r="ET67" s="19">
        <f t="shared" si="165"/>
        <v>0.3032398798807302</v>
      </c>
      <c r="EU67" s="19">
        <f t="shared" si="165"/>
        <v>0.29227376436103886</v>
      </c>
      <c r="EV67" s="19">
        <f t="shared" si="165"/>
        <v>0.30803294185608504</v>
      </c>
      <c r="EW67" s="19">
        <f t="shared" si="165"/>
        <v>0.2963103440968286</v>
      </c>
      <c r="EX67" s="19">
        <f t="shared" si="165"/>
        <v>0.31218705376044525</v>
      </c>
      <c r="EY67" s="19">
        <f t="shared" si="165"/>
        <v>0.29878464244828784</v>
      </c>
      <c r="EZ67" s="19">
        <f t="shared" si="165"/>
        <v>0.3147357347810294</v>
      </c>
      <c r="FA67" s="19">
        <f t="shared" si="165"/>
        <v>0.30055376746020473</v>
      </c>
      <c r="FB67" s="19">
        <f t="shared" si="165"/>
        <v>0.31658638108301446</v>
      </c>
      <c r="FC67" s="19">
        <f t="shared" si="165"/>
        <v>0.30181545096116574</v>
      </c>
      <c r="FD67" s="19">
        <f t="shared" si="165"/>
        <v>0.31792205139658314</v>
      </c>
      <c r="FG67" s="61">
        <f t="shared" si="90"/>
        <v>-0.22999999999999846</v>
      </c>
      <c r="FH67" s="24">
        <f>databig!$A61/100</f>
        <v>0.59</v>
      </c>
      <c r="FI67" s="19">
        <f t="shared" si="74"/>
        <v>1.5135917551666558E-2</v>
      </c>
      <c r="FJ67" s="19">
        <f t="shared" si="75"/>
        <v>3.7061306958570406E-2</v>
      </c>
      <c r="FK67" s="19">
        <f t="shared" si="76"/>
        <v>6.7402128554113136E-2</v>
      </c>
      <c r="FL67" s="19">
        <f t="shared" si="77"/>
        <v>0.10751427225965217</v>
      </c>
      <c r="FM67" s="19">
        <f t="shared" si="78"/>
        <v>0.15954890359865664</v>
      </c>
      <c r="FN67" s="19">
        <f t="shared" si="79"/>
        <v>0.22523599767770291</v>
      </c>
      <c r="FO67" s="19">
        <f t="shared" si="80"/>
        <v>0.30755939498038276</v>
      </c>
      <c r="FP67" s="19">
        <f t="shared" si="81"/>
        <v>0.41230005279662901</v>
      </c>
      <c r="FQ67" s="19">
        <f t="shared" si="82"/>
        <v>0.55701720632297191</v>
      </c>
      <c r="FR67" s="19">
        <f t="shared" si="83"/>
        <v>0.79346877733981869</v>
      </c>
      <c r="FS67" s="19">
        <f t="shared" si="84"/>
        <v>0.89840562972319038</v>
      </c>
      <c r="FT67" s="19">
        <f t="shared" si="85"/>
        <v>0.94667000240607191</v>
      </c>
      <c r="FU67" s="19">
        <f t="shared" si="86"/>
        <v>0.98693915484448769</v>
      </c>
      <c r="FW67" s="19">
        <f t="shared" si="87"/>
        <v>0.2585712788553024</v>
      </c>
      <c r="FX67" s="19">
        <f t="shared" si="88"/>
        <v>0.26318523581745762</v>
      </c>
    </row>
    <row r="68" spans="1:180">
      <c r="A68" s="24">
        <v>0.6</v>
      </c>
      <c r="B68" s="17">
        <f>databig!B62</f>
        <v>2166784</v>
      </c>
      <c r="C68" s="17">
        <f>databig!O62</f>
        <v>60241</v>
      </c>
      <c r="D68" s="17">
        <f>databig!F62</f>
        <v>15662</v>
      </c>
      <c r="E68" s="18">
        <f>databig!G62+L68</f>
        <v>0.25946048239779157</v>
      </c>
      <c r="F68" s="19">
        <f>databig!H62</f>
        <v>5.9626288712024689E-2</v>
      </c>
      <c r="G68" s="19">
        <f>databig!K62</f>
        <v>6.5389774739742279E-2</v>
      </c>
      <c r="H68" s="19">
        <f>databig!L62</f>
        <v>7.5981556437909603E-3</v>
      </c>
      <c r="I68" s="19">
        <f>databig!I62</f>
        <v>2.0542515441775322E-2</v>
      </c>
      <c r="J68" s="19">
        <f>databig!M62</f>
        <v>0</v>
      </c>
      <c r="K68" s="19">
        <f>databig!J62</f>
        <v>0.10630375146865845</v>
      </c>
      <c r="L68" s="63">
        <f>databig!N62*IF(interface!$C$16="yes",1,0)</f>
        <v>0</v>
      </c>
      <c r="M68" s="19">
        <v>0</v>
      </c>
      <c r="N68" s="19">
        <v>0</v>
      </c>
      <c r="O68" s="19">
        <v>0</v>
      </c>
      <c r="P68" s="19">
        <f t="shared" si="44"/>
        <v>0.22523599767770291</v>
      </c>
      <c r="Q68" s="20">
        <f t="shared" si="120"/>
        <v>0</v>
      </c>
      <c r="R68" s="20">
        <f t="shared" si="121"/>
        <v>0</v>
      </c>
      <c r="S68" s="20">
        <f t="shared" si="122"/>
        <v>0</v>
      </c>
      <c r="T68" s="20">
        <f t="shared" si="123"/>
        <v>0</v>
      </c>
      <c r="U68" s="20">
        <f t="shared" si="124"/>
        <v>0</v>
      </c>
      <c r="V68" s="20">
        <f t="shared" si="125"/>
        <v>1.1676064865458587E-2</v>
      </c>
      <c r="W68" s="20">
        <f t="shared" si="45"/>
        <v>7.0616658194666754E-2</v>
      </c>
      <c r="X68" s="20">
        <f t="shared" si="126"/>
        <v>5.9626288712024689E-2</v>
      </c>
      <c r="Y68" s="20">
        <f>K68+$C$148*0.55*databig!N62</f>
        <v>0.10630375146865845</v>
      </c>
      <c r="Z68" s="21">
        <f t="shared" si="46"/>
        <v>0.26876527868258382</v>
      </c>
      <c r="AA68" s="19">
        <f t="shared" si="47"/>
        <v>0.99138152516641365</v>
      </c>
      <c r="AB68" s="19">
        <f>databig!Q62/databig!$AE62</f>
        <v>1.7750788275137219E-3</v>
      </c>
      <c r="AC68" s="19">
        <f>databig!R62/databig!$AE62</f>
        <v>6.8433960060726379E-3</v>
      </c>
      <c r="AD68" s="19">
        <f t="shared" si="48"/>
        <v>3.0866021480387111</v>
      </c>
      <c r="AE68" s="17">
        <f>databig!S62</f>
        <v>185940</v>
      </c>
      <c r="AF68" s="17">
        <f>databig!T62</f>
        <v>187040</v>
      </c>
      <c r="AG68" s="17">
        <f>databig!U62</f>
        <v>7471</v>
      </c>
      <c r="AH68" s="17">
        <f>databig!V62</f>
        <v>0</v>
      </c>
      <c r="AI68" s="17">
        <f>databig!W62</f>
        <v>0</v>
      </c>
      <c r="AJ68" s="17">
        <f>databig!X62</f>
        <v>0</v>
      </c>
      <c r="AK68" s="17">
        <f>databig!Y62</f>
        <v>0</v>
      </c>
      <c r="AL68" s="17">
        <f>databig!Z62</f>
        <v>0</v>
      </c>
      <c r="AM68" s="17">
        <f>databig!AA62</f>
        <v>0</v>
      </c>
      <c r="AN68" s="17">
        <f>databig!AB62</f>
        <v>0</v>
      </c>
      <c r="AO68" s="17">
        <f>databig!AC62</f>
        <v>0</v>
      </c>
      <c r="AP68" s="17">
        <f>databig!AD62</f>
        <v>0</v>
      </c>
      <c r="AQ68" s="17">
        <v>0</v>
      </c>
      <c r="AR68" s="17">
        <v>0</v>
      </c>
      <c r="AS68" s="17">
        <v>0</v>
      </c>
      <c r="AT68" s="17">
        <v>83.996739685134997</v>
      </c>
      <c r="AU68" s="17">
        <v>194.13641316198064</v>
      </c>
      <c r="AV68" s="19">
        <v>1.7469684993506557E-2</v>
      </c>
      <c r="AW68" s="17">
        <f>databig!AT62</f>
        <v>57483</v>
      </c>
      <c r="AY68" s="19">
        <f>-databig!BA62/databig!E62</f>
        <v>-8.153668485462221E-4</v>
      </c>
      <c r="AZ68" s="19">
        <f>-(1.1*databig!BB62-databig!AY62+0.45*databig!AX62)/databig!E62</f>
        <v>-3.9364244562013198E-3</v>
      </c>
      <c r="BA68" s="19"/>
      <c r="BB68" s="66">
        <f t="shared" si="127"/>
        <v>53.683731813721842</v>
      </c>
      <c r="BC68" s="67">
        <f>databig!Q62</f>
        <v>76</v>
      </c>
      <c r="BD68" s="67">
        <f>databig!R62</f>
        <v>293</v>
      </c>
      <c r="BE68" s="67">
        <f>databig!AF62</f>
        <v>30369</v>
      </c>
      <c r="BF68" s="67">
        <f>databig!AG62</f>
        <v>680</v>
      </c>
      <c r="BG68" s="17">
        <f>databig!AH62</f>
        <v>89</v>
      </c>
      <c r="BH68" s="17">
        <f>databig!AI62</f>
        <v>29</v>
      </c>
      <c r="BI68" s="17">
        <f>databig!AJ62</f>
        <v>21</v>
      </c>
      <c r="BJ68" s="17">
        <f>databig!AK62</f>
        <v>15</v>
      </c>
      <c r="BK68" s="17">
        <f>databig!AL62</f>
        <v>7</v>
      </c>
      <c r="BL68" s="17">
        <f>databig!AM62</f>
        <v>0</v>
      </c>
      <c r="BM68" s="17">
        <f>databig!AN62</f>
        <v>0</v>
      </c>
      <c r="BN68" s="17">
        <f>databig!AO62</f>
        <v>0</v>
      </c>
      <c r="BO68" s="17">
        <f>databig!AP62</f>
        <v>0</v>
      </c>
      <c r="BP68" s="17">
        <f>databig!AQ62</f>
        <v>0</v>
      </c>
      <c r="BQ68" s="17"/>
      <c r="BR68" s="17"/>
      <c r="BS68" s="24">
        <f>databig!AU62</f>
        <v>0.12700000405311584</v>
      </c>
      <c r="BT68" s="24">
        <f>databig!AV62</f>
        <v>2.0000000949949026E-3</v>
      </c>
      <c r="BU68" s="44">
        <f t="shared" si="49"/>
        <v>0.1520000072196126</v>
      </c>
      <c r="BV68" s="44">
        <f t="shared" si="50"/>
        <v>0.58600002783350646</v>
      </c>
      <c r="BW68" s="44">
        <f>databig!R62*((databig!$AU62-$R$142)/(1-$Q$142)-MIN(0.2,databig!$AU62))+BB68*(databig!$AU62-$R$142)/(1-$Q$142)</f>
        <v>-72.447331162675766</v>
      </c>
      <c r="BX68" s="19">
        <f>(databig!$Q62)/databig!$AE62</f>
        <v>1.7750788275137219E-3</v>
      </c>
      <c r="BY68" s="19">
        <f>(databig!$R62)/databig!$AE62</f>
        <v>6.8433960060726379E-3</v>
      </c>
      <c r="BZ68" s="19">
        <f>(databig!$Q62+databig!$R62)/databig!$AE62</f>
        <v>8.6184748335863606E-3</v>
      </c>
      <c r="CA68" s="67">
        <f>databig!R62*$Q$142/(1-$Q$142)+BB68/(1-$Q$142)</f>
        <v>101.31506192378103</v>
      </c>
      <c r="CB68" s="31">
        <f t="shared" si="51"/>
        <v>314.87268620810488</v>
      </c>
      <c r="CC68" s="31">
        <f t="shared" si="52"/>
        <v>317.04621721359359</v>
      </c>
      <c r="CD68" s="31">
        <f t="shared" si="53"/>
        <v>315.43646899451153</v>
      </c>
      <c r="CE68" s="67">
        <f t="shared" si="128"/>
        <v>317.61000000000024</v>
      </c>
      <c r="CF68" s="17">
        <f>$CE68*(1+$CA68/databig!$AE62)</f>
        <v>318.36157484100482</v>
      </c>
      <c r="CG68" s="17">
        <f>$CE68*(1+$CA68/databig!$AE62-$BX68)</f>
        <v>317.79779205459818</v>
      </c>
      <c r="CH68" s="44">
        <f t="shared" si="129"/>
        <v>0</v>
      </c>
      <c r="CI68" s="17">
        <f t="shared" si="130"/>
        <v>314.87268620810488</v>
      </c>
      <c r="CJ68" s="19"/>
      <c r="CK68" s="17">
        <f>databig!AW62</f>
        <v>46840</v>
      </c>
      <c r="CL68" s="19">
        <f t="shared" si="131"/>
        <v>7.7945852782184254E-3</v>
      </c>
      <c r="CM68" s="19">
        <f t="shared" si="132"/>
        <v>4.6472732147883914E-3</v>
      </c>
      <c r="CN68" s="19">
        <f t="shared" si="54"/>
        <v>0.59621815002460254</v>
      </c>
      <c r="CO68" s="19">
        <f t="shared" si="133"/>
        <v>5.9621815002460242E-2</v>
      </c>
      <c r="CP68" s="19">
        <f t="shared" si="134"/>
        <v>1.275228460668314</v>
      </c>
      <c r="CQ68" s="19">
        <f t="shared" si="55"/>
        <v>1.2064213455012354</v>
      </c>
      <c r="CR68" s="19">
        <f t="shared" si="135"/>
        <v>1.0750321770817286</v>
      </c>
      <c r="CS68" s="19">
        <f t="shared" si="136"/>
        <v>1.1232631194422997</v>
      </c>
      <c r="CU68" s="19">
        <f>calculatorbig!E68</f>
        <v>0.25946048239779157</v>
      </c>
      <c r="CV68" s="19">
        <f>calculatorbig!Z68</f>
        <v>0.26876527868258382</v>
      </c>
      <c r="CW68" s="17">
        <f t="shared" si="56"/>
        <v>60241</v>
      </c>
      <c r="CX68" s="17">
        <f t="shared" si="57"/>
        <v>44610.841079874641</v>
      </c>
      <c r="CY68" s="17">
        <f t="shared" si="58"/>
        <v>44050.310846882465</v>
      </c>
      <c r="CZ68" s="24">
        <f t="shared" si="40"/>
        <v>0.78517490959336644</v>
      </c>
      <c r="DA68" s="24">
        <f t="shared" si="41"/>
        <v>0.77270624411480426</v>
      </c>
      <c r="DB68" s="19">
        <f t="shared" si="59"/>
        <v>0.3022271658078472</v>
      </c>
      <c r="DC68" s="19">
        <f t="shared" si="60"/>
        <v>0.31880390378506285</v>
      </c>
      <c r="DD68" s="17">
        <f t="shared" si="137"/>
        <v>59879.986780780055</v>
      </c>
      <c r="DE68" s="17">
        <f t="shared" si="61"/>
        <v>59879.986780780055</v>
      </c>
      <c r="DF68" s="17">
        <f t="shared" si="62"/>
        <v>0</v>
      </c>
      <c r="DG68" s="17">
        <f>MAX(growth!G62*growth!L62,0)</f>
        <v>13912.117726655639</v>
      </c>
      <c r="DH68" s="17">
        <f t="shared" si="63"/>
        <v>719.22735990275828</v>
      </c>
      <c r="DI68" s="17">
        <f t="shared" si="64"/>
        <v>60599.214140682816</v>
      </c>
      <c r="DJ68" s="17">
        <f t="shared" si="65"/>
        <v>16286.964676466192</v>
      </c>
      <c r="DK68" s="20">
        <f t="shared" si="66"/>
        <v>6.0000000000000001E-3</v>
      </c>
      <c r="DL68" s="50">
        <f t="shared" si="67"/>
        <v>656.80575634082925</v>
      </c>
      <c r="DM68" s="20">
        <f t="shared" si="68"/>
        <v>-7.0000000000000001E-3</v>
      </c>
      <c r="DN68" s="20">
        <f t="shared" si="69"/>
        <v>-1.2564888251906168E-2</v>
      </c>
      <c r="DO68" s="20">
        <f>growth!L62</f>
        <v>0.23094101569787417</v>
      </c>
      <c r="DP68" s="20"/>
      <c r="DQ68" s="20"/>
      <c r="DR68" s="19">
        <f>datahist!B62</f>
        <v>0.19987145066261292</v>
      </c>
      <c r="DS68" s="19">
        <f>datahist!C62</f>
        <v>0.24931047856807709</v>
      </c>
      <c r="DT68" s="19">
        <f>datahist!D62</f>
        <v>0.27229756116867065</v>
      </c>
      <c r="DU68" s="19">
        <f>datahist!E62</f>
        <v>0.30154907703399658</v>
      </c>
      <c r="DV68" s="19">
        <f>datahist!F62</f>
        <v>0.29929214715957642</v>
      </c>
      <c r="DW68" s="19">
        <f>datahist!G62</f>
        <v>0.29761227965354919</v>
      </c>
      <c r="DX68" s="19">
        <f>datahist!H62</f>
        <v>0.25722354650497437</v>
      </c>
      <c r="DY68" s="19">
        <f>datahist!I62</f>
        <v>0.25913825631141663</v>
      </c>
      <c r="DZ68" s="19">
        <f t="shared" si="70"/>
        <v>0.26876527868258382</v>
      </c>
      <c r="EA68" s="19">
        <v>0.38916614446413156</v>
      </c>
      <c r="EB68" s="19">
        <v>0.39546878604816804</v>
      </c>
      <c r="EC68" s="19">
        <v>0.34042698634232393</v>
      </c>
      <c r="ED68" s="19">
        <v>0.30537325721692965</v>
      </c>
      <c r="EE68" s="19">
        <v>0.2985725525505537</v>
      </c>
      <c r="EF68" s="19">
        <v>0.38688976271077991</v>
      </c>
      <c r="EG68" s="19">
        <v>0.39619454048621083</v>
      </c>
      <c r="EH68" s="19">
        <v>0.26173688266050449</v>
      </c>
      <c r="EI68" s="19">
        <v>0.26803952424454103</v>
      </c>
      <c r="EJ68" s="19">
        <v>0.34042698634232393</v>
      </c>
      <c r="EK68" s="19">
        <v>0.30537325721692965</v>
      </c>
      <c r="EL68" s="19">
        <v>0.2985725525272811</v>
      </c>
      <c r="EM68" s="19">
        <v>0.2594604860059917</v>
      </c>
      <c r="EN68" s="19">
        <v>0.26876527868258382</v>
      </c>
      <c r="EO68" s="19">
        <f t="shared" si="71"/>
        <v>0.23785276407587719</v>
      </c>
      <c r="EP68" s="19">
        <f t="shared" si="72"/>
        <v>0.25653386341353479</v>
      </c>
      <c r="EQ68" s="19">
        <f t="shared" ref="EQ68:FD68" si="166">(EO65+EO66+EO67+EO68+EO69+EO70+EO71)/7</f>
        <v>0.27168940247945977</v>
      </c>
      <c r="ER68" s="19">
        <f t="shared" si="166"/>
        <v>0.28801076958602012</v>
      </c>
      <c r="ES68" s="19">
        <f t="shared" si="166"/>
        <v>0.28228425200852103</v>
      </c>
      <c r="ET68" s="19">
        <f t="shared" si="166"/>
        <v>0.29855917740392174</v>
      </c>
      <c r="EU68" s="19">
        <f t="shared" si="166"/>
        <v>0.29050898158338317</v>
      </c>
      <c r="EV68" s="19">
        <f t="shared" si="166"/>
        <v>0.30680583059642869</v>
      </c>
      <c r="EW68" s="19">
        <f t="shared" si="166"/>
        <v>0.29522574046245059</v>
      </c>
      <c r="EX68" s="19">
        <f t="shared" si="166"/>
        <v>0.3115995789868693</v>
      </c>
      <c r="EY68" s="19">
        <f t="shared" si="166"/>
        <v>0.29841957553999804</v>
      </c>
      <c r="EZ68" s="19">
        <f t="shared" si="166"/>
        <v>0.31486497851123058</v>
      </c>
      <c r="FA68" s="19">
        <f t="shared" si="166"/>
        <v>0.30062401494350971</v>
      </c>
      <c r="FB68" s="19">
        <f t="shared" si="166"/>
        <v>0.31713824940071317</v>
      </c>
      <c r="FC68" s="19">
        <f t="shared" si="166"/>
        <v>0.3022271658078472</v>
      </c>
      <c r="FD68" s="19">
        <f t="shared" si="166"/>
        <v>0.31880390378506285</v>
      </c>
      <c r="FG68" s="61">
        <f t="shared" si="90"/>
        <v>-0.19999999999999846</v>
      </c>
      <c r="FH68" s="24">
        <f>databig!$A62/100</f>
        <v>0.6</v>
      </c>
      <c r="FI68" s="19">
        <f t="shared" si="74"/>
        <v>1.5135917551666558E-2</v>
      </c>
      <c r="FJ68" s="19">
        <f t="shared" si="75"/>
        <v>3.7061306958570406E-2</v>
      </c>
      <c r="FK68" s="19">
        <f t="shared" si="76"/>
        <v>6.7402128554113136E-2</v>
      </c>
      <c r="FL68" s="19">
        <f t="shared" si="77"/>
        <v>0.10751427225965217</v>
      </c>
      <c r="FM68" s="19">
        <f t="shared" si="78"/>
        <v>0.15954890359865664</v>
      </c>
      <c r="FN68" s="19">
        <f t="shared" si="79"/>
        <v>0.22523599767770291</v>
      </c>
      <c r="FO68" s="19">
        <f t="shared" si="80"/>
        <v>0.30755939498038276</v>
      </c>
      <c r="FP68" s="19">
        <f t="shared" si="81"/>
        <v>0.41230005279662901</v>
      </c>
      <c r="FQ68" s="19">
        <f t="shared" si="82"/>
        <v>0.55701720632297191</v>
      </c>
      <c r="FR68" s="19">
        <f t="shared" si="83"/>
        <v>0.79346877733981869</v>
      </c>
      <c r="FS68" s="19">
        <f t="shared" si="84"/>
        <v>0.89840562972319038</v>
      </c>
      <c r="FT68" s="19">
        <f t="shared" si="85"/>
        <v>0.94667000240607191</v>
      </c>
      <c r="FU68" s="19">
        <f t="shared" si="86"/>
        <v>0.98693915484448769</v>
      </c>
      <c r="FW68" s="19">
        <f t="shared" si="87"/>
        <v>0.25864511915744548</v>
      </c>
      <c r="FX68" s="19">
        <f t="shared" si="88"/>
        <v>0.26328773293979352</v>
      </c>
    </row>
    <row r="69" spans="1:180">
      <c r="A69" s="17"/>
      <c r="B69" s="17">
        <f>databig!B63</f>
        <v>2166077</v>
      </c>
      <c r="C69" s="17">
        <f>databig!O63</f>
        <v>61596</v>
      </c>
      <c r="D69" s="17">
        <f>databig!F63</f>
        <v>16009</v>
      </c>
      <c r="E69" s="18">
        <f>databig!G63+L69</f>
        <v>0.25847858493451442</v>
      </c>
      <c r="F69" s="19">
        <f>databig!H63</f>
        <v>5.7598751038312912E-2</v>
      </c>
      <c r="G69" s="19">
        <f>databig!K63</f>
        <v>6.6663637757301331E-2</v>
      </c>
      <c r="H69" s="19">
        <f>databig!L63</f>
        <v>7.7577158808708191E-3</v>
      </c>
      <c r="I69" s="19">
        <f>databig!I63</f>
        <v>2.0984355360269547E-2</v>
      </c>
      <c r="J69" s="19">
        <f>databig!M63</f>
        <v>0</v>
      </c>
      <c r="K69" s="19">
        <f>databig!J63</f>
        <v>0.10547412931919098</v>
      </c>
      <c r="L69" s="63">
        <f>databig!N63*IF(interface!$C$16="yes",1,0)</f>
        <v>0</v>
      </c>
      <c r="M69" s="19">
        <v>0</v>
      </c>
      <c r="N69" s="19">
        <v>0</v>
      </c>
      <c r="O69" s="19">
        <v>0</v>
      </c>
      <c r="P69" s="19">
        <f t="shared" si="44"/>
        <v>0.23264722540448654</v>
      </c>
      <c r="Q69" s="20">
        <f t="shared" si="120"/>
        <v>0</v>
      </c>
      <c r="R69" s="20">
        <f t="shared" si="121"/>
        <v>0</v>
      </c>
      <c r="S69" s="20">
        <f t="shared" si="122"/>
        <v>0</v>
      </c>
      <c r="T69" s="20">
        <f t="shared" si="123"/>
        <v>0</v>
      </c>
      <c r="U69" s="20">
        <f t="shared" si="124"/>
        <v>0</v>
      </c>
      <c r="V69" s="20">
        <f t="shared" si="125"/>
        <v>1.1921260642622588E-2</v>
      </c>
      <c r="W69" s="20">
        <f t="shared" si="45"/>
        <v>7.1874484228310581E-2</v>
      </c>
      <c r="X69" s="20">
        <f t="shared" si="126"/>
        <v>5.7598751038312912E-2</v>
      </c>
      <c r="Y69" s="20">
        <f>K69+$C$148*0.55*databig!N63</f>
        <v>0.10547412931919098</v>
      </c>
      <c r="Z69" s="21">
        <f t="shared" si="46"/>
        <v>0.2678529805887066</v>
      </c>
      <c r="AA69" s="19">
        <f t="shared" si="47"/>
        <v>0.98841283290205861</v>
      </c>
      <c r="AB69" s="19">
        <f>databig!Q63/databig!$AE63</f>
        <v>1.4197714625936019E-3</v>
      </c>
      <c r="AC69" s="19">
        <f>databig!R63/databig!$AE63</f>
        <v>1.016739563534773E-2</v>
      </c>
      <c r="AD69" s="19">
        <f t="shared" si="48"/>
        <v>3.1884862653419055</v>
      </c>
      <c r="AE69" s="17">
        <f>databig!S63</f>
        <v>196398</v>
      </c>
      <c r="AF69" s="17">
        <f>databig!T63</f>
        <v>197327</v>
      </c>
      <c r="AG69" s="17">
        <f>databig!U63</f>
        <v>9435</v>
      </c>
      <c r="AH69" s="17">
        <f>databig!V63</f>
        <v>2</v>
      </c>
      <c r="AI69" s="17">
        <f>databig!W63</f>
        <v>0</v>
      </c>
      <c r="AJ69" s="17">
        <f>databig!X63</f>
        <v>0</v>
      </c>
      <c r="AK69" s="17">
        <f>databig!Y63</f>
        <v>0</v>
      </c>
      <c r="AL69" s="17">
        <f>databig!Z63</f>
        <v>0</v>
      </c>
      <c r="AM69" s="17">
        <f>databig!AA63</f>
        <v>0</v>
      </c>
      <c r="AN69" s="17">
        <f>databig!AB63</f>
        <v>0</v>
      </c>
      <c r="AO69" s="17">
        <f>databig!AC63</f>
        <v>0</v>
      </c>
      <c r="AP69" s="17">
        <f>databig!AD63</f>
        <v>0</v>
      </c>
      <c r="AQ69" s="17">
        <v>0</v>
      </c>
      <c r="AR69" s="17">
        <v>0</v>
      </c>
      <c r="AS69" s="17">
        <v>0</v>
      </c>
      <c r="AT69" s="17">
        <v>83.996739685134997</v>
      </c>
      <c r="AU69" s="17">
        <v>194.13641316198064</v>
      </c>
      <c r="AV69" s="19">
        <v>1.7469684993506557E-2</v>
      </c>
      <c r="AW69" s="17">
        <f>databig!AT63</f>
        <v>59409</v>
      </c>
      <c r="AY69" s="19">
        <f>-databig!BA63/databig!E63</f>
        <v>-7.2791490308077528E-4</v>
      </c>
      <c r="AZ69" s="19">
        <f>-(1.1*databig!BB63-databig!AY63+0.45*databig!AX63)/databig!E63</f>
        <v>-3.5605241472774192E-3</v>
      </c>
      <c r="BA69" s="19"/>
      <c r="BB69" s="66">
        <f t="shared" si="127"/>
        <v>73.615090237786589</v>
      </c>
      <c r="BC69" s="67">
        <f>databig!Q63</f>
        <v>62</v>
      </c>
      <c r="BD69" s="67">
        <f>databig!R63</f>
        <v>444</v>
      </c>
      <c r="BE69" s="67">
        <f>databig!AF63</f>
        <v>31096</v>
      </c>
      <c r="BF69" s="67">
        <f>databig!AG63</f>
        <v>699</v>
      </c>
      <c r="BG69" s="17">
        <f>databig!AH63</f>
        <v>43</v>
      </c>
      <c r="BH69" s="17">
        <f>databig!AI63</f>
        <v>22</v>
      </c>
      <c r="BI69" s="17">
        <f>databig!AJ63</f>
        <v>9</v>
      </c>
      <c r="BJ69" s="17">
        <f>databig!AK63</f>
        <v>1</v>
      </c>
      <c r="BK69" s="17">
        <f>databig!AL63</f>
        <v>0</v>
      </c>
      <c r="BL69" s="17">
        <f>databig!AM63</f>
        <v>0</v>
      </c>
      <c r="BM69" s="17">
        <f>databig!AN63</f>
        <v>0</v>
      </c>
      <c r="BN69" s="17">
        <f>databig!AO63</f>
        <v>0</v>
      </c>
      <c r="BO69" s="17">
        <f>databig!AP63</f>
        <v>0</v>
      </c>
      <c r="BP69" s="17">
        <f>databig!AQ63</f>
        <v>0</v>
      </c>
      <c r="BQ69" s="17"/>
      <c r="BR69" s="17"/>
      <c r="BS69" s="24">
        <f>databig!AU63</f>
        <v>0.13300000131130219</v>
      </c>
      <c r="BT69" s="24">
        <f>databig!AV63</f>
        <v>3.0000000260770321E-3</v>
      </c>
      <c r="BU69" s="44">
        <f t="shared" si="49"/>
        <v>0.18600000161677599</v>
      </c>
      <c r="BV69" s="44">
        <f t="shared" si="50"/>
        <v>1.3320000115782022</v>
      </c>
      <c r="BW69" s="44">
        <f>databig!R63*((databig!$AU63-$R$142)/(1-$Q$142)-MIN(0.2,databig!$AU63))+BB69*(databig!$AU63-$R$142)/(1-$Q$142)</f>
        <v>-108.12911196601171</v>
      </c>
      <c r="BX69" s="19">
        <f>(databig!$Q63)/databig!$AE63</f>
        <v>1.4197714625936019E-3</v>
      </c>
      <c r="BY69" s="19">
        <f>(databig!$R63)/databig!$AE63</f>
        <v>1.016739563534773E-2</v>
      </c>
      <c r="BZ69" s="19">
        <f>(databig!$Q63+databig!$R63)/databig!$AE63</f>
        <v>1.1587167097941331E-2</v>
      </c>
      <c r="CA69" s="67">
        <f>databig!R63*$Q$142/(1-$Q$142)+BB69/(1-$Q$142)</f>
        <v>144.7309026356738</v>
      </c>
      <c r="CB69" s="31">
        <f t="shared" si="51"/>
        <v>320.96729922828575</v>
      </c>
      <c r="CC69" s="31">
        <f t="shared" si="52"/>
        <v>324.26895761295219</v>
      </c>
      <c r="CD69" s="31">
        <f t="shared" si="53"/>
        <v>321.42834161533375</v>
      </c>
      <c r="CE69" s="67">
        <f t="shared" si="128"/>
        <v>324.73000000000025</v>
      </c>
      <c r="CF69" s="17">
        <f>$CE69*(1+$CA69/databig!$AE63)</f>
        <v>325.80624323920614</v>
      </c>
      <c r="CG69" s="17">
        <f>$CE69*(1+$CA69/databig!$AE63-$BX69)</f>
        <v>325.34520085215814</v>
      </c>
      <c r="CH69" s="44">
        <f t="shared" si="129"/>
        <v>0</v>
      </c>
      <c r="CI69" s="17">
        <f t="shared" si="130"/>
        <v>320.96729922828575</v>
      </c>
      <c r="CJ69" s="19"/>
      <c r="CK69" s="17">
        <f>databig!AW63</f>
        <v>48002</v>
      </c>
      <c r="CL69" s="19">
        <f t="shared" si="131"/>
        <v>7.9853458424208098E-3</v>
      </c>
      <c r="CM69" s="19">
        <f t="shared" si="132"/>
        <v>4.9070525706485252E-3</v>
      </c>
      <c r="CN69" s="19">
        <f t="shared" si="54"/>
        <v>0.61450720701170281</v>
      </c>
      <c r="CO69" s="19">
        <f t="shared" si="133"/>
        <v>6.1450720701170268E-2</v>
      </c>
      <c r="CP69" s="19">
        <f t="shared" si="134"/>
        <v>1.2318654776209881</v>
      </c>
      <c r="CQ69" s="19">
        <f t="shared" si="55"/>
        <v>1.1738991082157411</v>
      </c>
      <c r="CR69" s="19">
        <f t="shared" si="135"/>
        <v>1.0774659930583939</v>
      </c>
      <c r="CS69" s="19">
        <f t="shared" si="136"/>
        <v>1.1236165902821704</v>
      </c>
      <c r="CU69" s="19">
        <f>calculatorbig!E69</f>
        <v>0.25847858493451442</v>
      </c>
      <c r="CV69" s="19">
        <f>calculatorbig!Z69</f>
        <v>0.2678529805887066</v>
      </c>
      <c r="CW69" s="17">
        <f t="shared" si="56"/>
        <v>61596</v>
      </c>
      <c r="CX69" s="17">
        <f t="shared" si="57"/>
        <v>45674.753082373652</v>
      </c>
      <c r="CY69" s="17">
        <f t="shared" si="58"/>
        <v>45097.327807658025</v>
      </c>
      <c r="CZ69" s="24">
        <f t="shared" si="40"/>
        <v>0.76019910937251611</v>
      </c>
      <c r="DA69" s="24">
        <f t="shared" si="41"/>
        <v>0.75040725386577001</v>
      </c>
      <c r="DB69" s="19">
        <f t="shared" si="59"/>
        <v>0.30328094271414369</v>
      </c>
      <c r="DC69" s="19">
        <f t="shared" si="60"/>
        <v>0.32035705138780601</v>
      </c>
      <c r="DD69" s="17">
        <f t="shared" si="137"/>
        <v>61215.061716253287</v>
      </c>
      <c r="DE69" s="17">
        <f t="shared" si="61"/>
        <v>61215.061716253287</v>
      </c>
      <c r="DF69" s="17">
        <f t="shared" si="62"/>
        <v>0</v>
      </c>
      <c r="DG69" s="17">
        <f>MAX(growth!G63*growth!L63,0)</f>
        <v>13691.574862886078</v>
      </c>
      <c r="DH69" s="17">
        <f t="shared" si="63"/>
        <v>707.82575557687937</v>
      </c>
      <c r="DI69" s="17">
        <f t="shared" si="64"/>
        <v>61922.887471830167</v>
      </c>
      <c r="DJ69" s="17">
        <f t="shared" si="65"/>
        <v>16586.22997598879</v>
      </c>
      <c r="DK69" s="20">
        <f t="shared" si="66"/>
        <v>5.0000000000000001E-3</v>
      </c>
      <c r="DL69" s="50">
        <f t="shared" si="67"/>
        <v>664.9830583624389</v>
      </c>
      <c r="DM69" s="20">
        <f t="shared" si="68"/>
        <v>-7.0000000000000001E-3</v>
      </c>
      <c r="DN69" s="20">
        <f t="shared" si="69"/>
        <v>-1.2642110482222963E-2</v>
      </c>
      <c r="DO69" s="20">
        <f>growth!L63</f>
        <v>0.22228025947928565</v>
      </c>
      <c r="DP69" s="20"/>
      <c r="DQ69" s="20"/>
      <c r="DR69" s="19">
        <f>datahist!B63</f>
        <v>0.19957348704338074</v>
      </c>
      <c r="DS69" s="19">
        <f>datahist!C63</f>
        <v>0.24937979876995087</v>
      </c>
      <c r="DT69" s="19">
        <f>datahist!D63</f>
        <v>0.27014812827110291</v>
      </c>
      <c r="DU69" s="19">
        <f>datahist!E63</f>
        <v>0.30207699537277222</v>
      </c>
      <c r="DV69" s="19">
        <f>datahist!F63</f>
        <v>0.29987621307373047</v>
      </c>
      <c r="DW69" s="19">
        <f>datahist!G63</f>
        <v>0.29804673790931702</v>
      </c>
      <c r="DX69" s="19">
        <f>datahist!H63</f>
        <v>0.2576136589050293</v>
      </c>
      <c r="DY69" s="19">
        <f>datahist!I63</f>
        <v>0.25852945446968079</v>
      </c>
      <c r="DZ69" s="19">
        <f t="shared" si="70"/>
        <v>0.2678529805887066</v>
      </c>
      <c r="EA69" s="19">
        <v>0.38683652640605848</v>
      </c>
      <c r="EB69" s="19">
        <v>0.39326364989223711</v>
      </c>
      <c r="EC69" s="19">
        <v>0.3389069519710059</v>
      </c>
      <c r="ED69" s="19">
        <v>0.30475208099926882</v>
      </c>
      <c r="EE69" s="19">
        <v>0.29847148307691224</v>
      </c>
      <c r="EF69" s="19">
        <v>0.38450628845021129</v>
      </c>
      <c r="EG69" s="19">
        <v>0.39388068387392389</v>
      </c>
      <c r="EH69" s="19">
        <v>0.26080882312084119</v>
      </c>
      <c r="EI69" s="19">
        <v>0.26723594660701977</v>
      </c>
      <c r="EJ69" s="19">
        <v>0.3389069519710059</v>
      </c>
      <c r="EK69" s="19">
        <v>0.30475208099926882</v>
      </c>
      <c r="EL69" s="19">
        <v>0.29847148588208505</v>
      </c>
      <c r="EM69" s="19">
        <v>0.25847858935594559</v>
      </c>
      <c r="EN69" s="19">
        <v>0.2678529805887066</v>
      </c>
      <c r="EO69" s="19">
        <f t="shared" si="71"/>
        <v>0.22731299051705878</v>
      </c>
      <c r="EP69" s="19">
        <f t="shared" si="72"/>
        <v>0.23844325100971286</v>
      </c>
      <c r="EQ69" s="19">
        <f t="shared" ref="EQ69:FD69" si="167">(EO66+EO67+EO68+EO69+EO70+EO71+EO72)/7</f>
        <v>0.27327881849869534</v>
      </c>
      <c r="ER69" s="19">
        <f t="shared" si="167"/>
        <v>0.29040922845688666</v>
      </c>
      <c r="ES69" s="19">
        <f t="shared" si="167"/>
        <v>0.28196789833298108</v>
      </c>
      <c r="ET69" s="19">
        <f t="shared" si="167"/>
        <v>0.29855039129114275</v>
      </c>
      <c r="EU69" s="19">
        <f t="shared" si="167"/>
        <v>0.29127182114816602</v>
      </c>
      <c r="EV69" s="19">
        <f t="shared" si="167"/>
        <v>0.30813837016268536</v>
      </c>
      <c r="EW69" s="19">
        <f t="shared" si="167"/>
        <v>0.2958956157287207</v>
      </c>
      <c r="EX69" s="19">
        <f t="shared" si="167"/>
        <v>0.31280042899374244</v>
      </c>
      <c r="EY69" s="19">
        <f t="shared" si="167"/>
        <v>0.29924373944438087</v>
      </c>
      <c r="EZ69" s="19">
        <f t="shared" si="167"/>
        <v>0.31621871722090289</v>
      </c>
      <c r="FA69" s="19">
        <f t="shared" si="167"/>
        <v>0.30155435712736722</v>
      </c>
      <c r="FB69" s="19">
        <f t="shared" si="167"/>
        <v>0.31858208412303768</v>
      </c>
      <c r="FC69" s="19">
        <f t="shared" si="167"/>
        <v>0.30328094271414369</v>
      </c>
      <c r="FD69" s="19">
        <f t="shared" si="167"/>
        <v>0.32035705138780601</v>
      </c>
      <c r="FG69" s="61">
        <f t="shared" si="90"/>
        <v>-0.16999999999999846</v>
      </c>
      <c r="FH69" s="24">
        <f>databig!$A63/100</f>
        <v>0.61</v>
      </c>
      <c r="FI69" s="19">
        <f t="shared" si="74"/>
        <v>1.5135917551666558E-2</v>
      </c>
      <c r="FJ69" s="19">
        <f t="shared" si="75"/>
        <v>3.7061306958570406E-2</v>
      </c>
      <c r="FK69" s="19">
        <f t="shared" si="76"/>
        <v>6.7402128554113136E-2</v>
      </c>
      <c r="FL69" s="19">
        <f t="shared" si="77"/>
        <v>0.10751427225965217</v>
      </c>
      <c r="FM69" s="19">
        <f t="shared" si="78"/>
        <v>0.15954890359865664</v>
      </c>
      <c r="FN69" s="19">
        <f t="shared" si="79"/>
        <v>0.22523599767770291</v>
      </c>
      <c r="FO69" s="19">
        <f t="shared" si="80"/>
        <v>0.30755939498038276</v>
      </c>
      <c r="FP69" s="19">
        <f t="shared" si="81"/>
        <v>0.41230005279662901</v>
      </c>
      <c r="FQ69" s="19">
        <f t="shared" si="82"/>
        <v>0.55701720632297191</v>
      </c>
      <c r="FR69" s="19">
        <f t="shared" si="83"/>
        <v>0.79346877733981869</v>
      </c>
      <c r="FS69" s="19">
        <f t="shared" si="84"/>
        <v>0.89840562972319038</v>
      </c>
      <c r="FT69" s="19">
        <f t="shared" si="85"/>
        <v>0.94667000240607191</v>
      </c>
      <c r="FU69" s="19">
        <f t="shared" si="86"/>
        <v>0.98693915484448769</v>
      </c>
      <c r="FW69" s="19">
        <f t="shared" si="87"/>
        <v>0.25775067445286481</v>
      </c>
      <c r="FX69" s="19">
        <f t="shared" si="88"/>
        <v>0.26294750755666157</v>
      </c>
    </row>
    <row r="70" spans="1:180">
      <c r="A70" s="17"/>
      <c r="B70" s="17">
        <f>databig!B64</f>
        <v>2167957</v>
      </c>
      <c r="C70" s="17">
        <f>databig!O64</f>
        <v>62974</v>
      </c>
      <c r="D70" s="17">
        <f>databig!F64</f>
        <v>16059</v>
      </c>
      <c r="E70" s="18">
        <f>databig!G64+L70</f>
        <v>0.25806987875807508</v>
      </c>
      <c r="F70" s="19">
        <f>databig!H64</f>
        <v>5.5685501545667648E-2</v>
      </c>
      <c r="G70" s="19">
        <f>databig!K64</f>
        <v>6.8047776818275452E-2</v>
      </c>
      <c r="H70" s="19">
        <f>databig!L64</f>
        <v>7.9005947336554527E-3</v>
      </c>
      <c r="I70" s="19">
        <f>databig!I64</f>
        <v>2.16208565980196E-2</v>
      </c>
      <c r="J70" s="19">
        <f>databig!M64</f>
        <v>0</v>
      </c>
      <c r="K70" s="19">
        <f>databig!J64</f>
        <v>0.10481515526771545</v>
      </c>
      <c r="L70" s="63">
        <f>databig!N64*IF(interface!$C$16="yes",1,0)</f>
        <v>0</v>
      </c>
      <c r="M70" s="19">
        <v>0</v>
      </c>
      <c r="N70" s="19">
        <v>0</v>
      </c>
      <c r="O70" s="19">
        <v>0</v>
      </c>
      <c r="P70" s="19">
        <f t="shared" si="44"/>
        <v>0.24023083034352632</v>
      </c>
      <c r="Q70" s="20">
        <f t="shared" si="120"/>
        <v>0</v>
      </c>
      <c r="R70" s="20">
        <f t="shared" si="121"/>
        <v>0</v>
      </c>
      <c r="S70" s="20">
        <f t="shared" si="122"/>
        <v>0</v>
      </c>
      <c r="T70" s="20">
        <f t="shared" si="123"/>
        <v>0</v>
      </c>
      <c r="U70" s="20">
        <f t="shared" si="124"/>
        <v>0</v>
      </c>
      <c r="V70" s="20">
        <f t="shared" si="125"/>
        <v>1.2140822182452186E-2</v>
      </c>
      <c r="W70" s="20">
        <f t="shared" si="45"/>
        <v>7.3191073694342523E-2</v>
      </c>
      <c r="X70" s="20">
        <f t="shared" si="126"/>
        <v>5.5685501545667648E-2</v>
      </c>
      <c r="Y70" s="20">
        <f>K70+$C$148*0.55*databig!N64</f>
        <v>0.10481515526771545</v>
      </c>
      <c r="Z70" s="21">
        <f t="shared" si="46"/>
        <v>0.26745340928819739</v>
      </c>
      <c r="AA70" s="19">
        <f t="shared" si="47"/>
        <v>0.98531874383501938</v>
      </c>
      <c r="AB70" s="19">
        <f>databig!Q64/databig!$AE64</f>
        <v>4.4961347005253137E-3</v>
      </c>
      <c r="AC70" s="19">
        <f>databig!R64/databig!$AE64</f>
        <v>1.0185121464455302E-2</v>
      </c>
      <c r="AD70" s="19">
        <f t="shared" si="48"/>
        <v>3.4020071775653444</v>
      </c>
      <c r="AE70" s="17">
        <f>databig!S64</f>
        <v>214238</v>
      </c>
      <c r="AF70" s="17">
        <f>databig!T64</f>
        <v>216286</v>
      </c>
      <c r="AG70" s="17">
        <f>databig!U64</f>
        <v>9173</v>
      </c>
      <c r="AH70" s="17">
        <f>databig!V64</f>
        <v>1</v>
      </c>
      <c r="AI70" s="17">
        <f>databig!W64</f>
        <v>0</v>
      </c>
      <c r="AJ70" s="17">
        <f>databig!X64</f>
        <v>0</v>
      </c>
      <c r="AK70" s="17">
        <f>databig!Y64</f>
        <v>0</v>
      </c>
      <c r="AL70" s="17">
        <f>databig!Z64</f>
        <v>0</v>
      </c>
      <c r="AM70" s="17">
        <f>databig!AA64</f>
        <v>0</v>
      </c>
      <c r="AN70" s="17">
        <f>databig!AB64</f>
        <v>0</v>
      </c>
      <c r="AO70" s="17">
        <f>databig!AC64</f>
        <v>0</v>
      </c>
      <c r="AP70" s="17">
        <f>databig!AD64</f>
        <v>0</v>
      </c>
      <c r="AQ70" s="17">
        <v>0</v>
      </c>
      <c r="AR70" s="17">
        <v>0</v>
      </c>
      <c r="AS70" s="17">
        <v>0</v>
      </c>
      <c r="AT70" s="17">
        <v>83.996739685134997</v>
      </c>
      <c r="AU70" s="17">
        <v>194.13641316198064</v>
      </c>
      <c r="AV70" s="19">
        <v>1.7469684993506557E-2</v>
      </c>
      <c r="AW70" s="17">
        <f>databig!AT64</f>
        <v>59520</v>
      </c>
      <c r="AY70" s="19">
        <f>-databig!BA64/databig!E64</f>
        <v>-6.3934109065914857E-4</v>
      </c>
      <c r="AZ70" s="19">
        <f>-(1.1*databig!BB64-databig!AY64+0.45*databig!AX64)/databig!E64</f>
        <v>-3.5346427058638411E-3</v>
      </c>
      <c r="BA70" s="19"/>
      <c r="BB70" s="66">
        <f t="shared" si="127"/>
        <v>93.10999555767475</v>
      </c>
      <c r="BC70" s="67">
        <f>databig!Q64</f>
        <v>196</v>
      </c>
      <c r="BD70" s="67">
        <f>databig!R64</f>
        <v>444</v>
      </c>
      <c r="BE70" s="67">
        <f>databig!AF64</f>
        <v>31226</v>
      </c>
      <c r="BF70" s="67">
        <f>databig!AG64</f>
        <v>822</v>
      </c>
      <c r="BG70" s="17">
        <f>databig!AH64</f>
        <v>44</v>
      </c>
      <c r="BH70" s="17">
        <f>databig!AI64</f>
        <v>32</v>
      </c>
      <c r="BI70" s="17">
        <f>databig!AJ64</f>
        <v>30</v>
      </c>
      <c r="BJ70" s="17">
        <f>databig!AK64</f>
        <v>27</v>
      </c>
      <c r="BK70" s="17">
        <f>databig!AL64</f>
        <v>21</v>
      </c>
      <c r="BL70" s="17">
        <f>databig!AM64</f>
        <v>0</v>
      </c>
      <c r="BM70" s="17">
        <f>databig!AN64</f>
        <v>0</v>
      </c>
      <c r="BN70" s="17">
        <f>databig!AO64</f>
        <v>0</v>
      </c>
      <c r="BO70" s="17">
        <f>databig!AP64</f>
        <v>0</v>
      </c>
      <c r="BP70" s="17">
        <f>databig!AQ64</f>
        <v>0</v>
      </c>
      <c r="BQ70" s="17"/>
      <c r="BR70" s="17"/>
      <c r="BS70" s="24">
        <f>databig!AU64</f>
        <v>0.13600000739097595</v>
      </c>
      <c r="BT70" s="24">
        <f>databig!AV64</f>
        <v>4.0000001899898052E-3</v>
      </c>
      <c r="BU70" s="44">
        <f t="shared" si="49"/>
        <v>0.78400003723800182</v>
      </c>
      <c r="BV70" s="44">
        <f t="shared" si="50"/>
        <v>1.7760000843554735</v>
      </c>
      <c r="BW70" s="44">
        <f>databig!R64*((databig!$AU64-$R$142)/(1-$Q$142)-MIN(0.2,databig!$AU64))+BB70*(databig!$AU64-$R$142)/(1-$Q$142)</f>
        <v>-109.47678646472635</v>
      </c>
      <c r="BX70" s="19">
        <f>(databig!$Q64)/databig!$AE64</f>
        <v>4.4961347005253137E-3</v>
      </c>
      <c r="BY70" s="19">
        <f>(databig!$R64)/databig!$AE64</f>
        <v>1.0185121464455302E-2</v>
      </c>
      <c r="BZ70" s="19">
        <f>(databig!$Q64+databig!$R64)/databig!$AE64</f>
        <v>1.4681256164980616E-2</v>
      </c>
      <c r="CA70" s="67">
        <f>databig!R64*$Q$142/(1-$Q$142)+BB70/(1-$Q$142)</f>
        <v>166.90423842559875</v>
      </c>
      <c r="CB70" s="31">
        <f t="shared" si="51"/>
        <v>323.89397747344788</v>
      </c>
      <c r="CC70" s="31">
        <f t="shared" si="52"/>
        <v>327.24203060124364</v>
      </c>
      <c r="CD70" s="31">
        <f t="shared" si="53"/>
        <v>325.37194687220455</v>
      </c>
      <c r="CE70" s="67">
        <f t="shared" si="128"/>
        <v>328.72000000000031</v>
      </c>
      <c r="CF70" s="17">
        <f>$CE70*(1+$CA70/databig!$AE64)</f>
        <v>329.97856814752998</v>
      </c>
      <c r="CG70" s="17">
        <f>$CE70*(1+$CA70/databig!$AE64-$BX70)</f>
        <v>328.50059874877331</v>
      </c>
      <c r="CH70" s="44">
        <f t="shared" si="129"/>
        <v>0</v>
      </c>
      <c r="CI70" s="17">
        <f t="shared" si="130"/>
        <v>323.89397747344788</v>
      </c>
      <c r="CJ70" s="19"/>
      <c r="CK70" s="17">
        <f>databig!AW64</f>
        <v>48412</v>
      </c>
      <c r="CL70" s="19">
        <f t="shared" si="131"/>
        <v>8.0605410696601518E-3</v>
      </c>
      <c r="CM70" s="19">
        <f t="shared" si="132"/>
        <v>5.3574352184371718E-3</v>
      </c>
      <c r="CN70" s="19">
        <f t="shared" si="54"/>
        <v>0.66464957775632938</v>
      </c>
      <c r="CO70" s="19">
        <f t="shared" si="133"/>
        <v>6.6464957775632924E-2</v>
      </c>
      <c r="CP70" s="19">
        <f t="shared" si="134"/>
        <v>1.1909467778648448</v>
      </c>
      <c r="CQ70" s="19">
        <f t="shared" si="55"/>
        <v>1.1432100833986336</v>
      </c>
      <c r="CR70" s="19">
        <f t="shared" si="135"/>
        <v>1.0628904240732722</v>
      </c>
      <c r="CS70" s="19">
        <f t="shared" si="136"/>
        <v>1.1024949521301306</v>
      </c>
      <c r="CU70" s="19">
        <f>calculatorbig!E70</f>
        <v>0.25806987875807508</v>
      </c>
      <c r="CV70" s="19">
        <f>calculatorbig!Z70</f>
        <v>0.26745340928819739</v>
      </c>
      <c r="CW70" s="17">
        <f t="shared" si="56"/>
        <v>62974</v>
      </c>
      <c r="CX70" s="17">
        <f t="shared" si="57"/>
        <v>46722.30745508898</v>
      </c>
      <c r="CY70" s="17">
        <f t="shared" si="58"/>
        <v>46131.389003485056</v>
      </c>
      <c r="CZ70" s="24">
        <f t="shared" si="40"/>
        <v>0.67526834222836229</v>
      </c>
      <c r="DA70" s="24">
        <f t="shared" si="41"/>
        <v>0.65226101814082693</v>
      </c>
      <c r="DB70" s="19">
        <f t="shared" si="59"/>
        <v>0.30503539759819248</v>
      </c>
      <c r="DC70" s="19">
        <f t="shared" si="60"/>
        <v>0.32263282401045901</v>
      </c>
      <c r="DD70" s="17">
        <f t="shared" si="137"/>
        <v>62571.511427926162</v>
      </c>
      <c r="DE70" s="17">
        <f t="shared" si="61"/>
        <v>62571.511427926162</v>
      </c>
      <c r="DF70" s="17">
        <f t="shared" si="62"/>
        <v>0</v>
      </c>
      <c r="DG70" s="17">
        <f>MAX(growth!G64*growth!L64,0)</f>
        <v>13504.716260280777</v>
      </c>
      <c r="DH70" s="17">
        <f t="shared" si="63"/>
        <v>698.16555703144638</v>
      </c>
      <c r="DI70" s="17">
        <f t="shared" si="64"/>
        <v>63269.676984957609</v>
      </c>
      <c r="DJ70" s="17">
        <f t="shared" si="65"/>
        <v>16921.690814189911</v>
      </c>
      <c r="DK70" s="20">
        <f t="shared" si="66"/>
        <v>5.0000000000000001E-3</v>
      </c>
      <c r="DL70" s="50">
        <f t="shared" si="67"/>
        <v>669.9982692788908</v>
      </c>
      <c r="DM70" s="20">
        <f t="shared" si="68"/>
        <v>-8.0000000000000002E-3</v>
      </c>
      <c r="DN70" s="20">
        <f t="shared" si="69"/>
        <v>-1.264745865070839E-2</v>
      </c>
      <c r="DO70" s="20">
        <f>growth!L64</f>
        <v>0.21444567304931761</v>
      </c>
      <c r="DP70" s="20"/>
      <c r="DQ70" s="20"/>
      <c r="DR70" s="19">
        <f>datahist!B64</f>
        <v>0.19962030649185181</v>
      </c>
      <c r="DS70" s="19">
        <f>datahist!C64</f>
        <v>0.24951355159282684</v>
      </c>
      <c r="DT70" s="19">
        <f>datahist!D64</f>
        <v>0.27019885182380676</v>
      </c>
      <c r="DU70" s="19">
        <f>datahist!E64</f>
        <v>0.30173143744468689</v>
      </c>
      <c r="DV70" s="19">
        <f>datahist!F64</f>
        <v>0.30055674910545349</v>
      </c>
      <c r="DW70" s="19">
        <f>datahist!G64</f>
        <v>0.29863613843917847</v>
      </c>
      <c r="DX70" s="19">
        <f>datahist!H64</f>
        <v>0.25803124904632568</v>
      </c>
      <c r="DY70" s="19">
        <f>datahist!I64</f>
        <v>0.25857096910476685</v>
      </c>
      <c r="DZ70" s="19">
        <f t="shared" si="70"/>
        <v>0.26745340928819739</v>
      </c>
      <c r="EA70" s="19">
        <v>0.38510942804127724</v>
      </c>
      <c r="EB70" s="19">
        <v>0.39174745540836303</v>
      </c>
      <c r="EC70" s="19">
        <v>0.33807267799448748</v>
      </c>
      <c r="ED70" s="19">
        <v>0.3039293025716705</v>
      </c>
      <c r="EE70" s="19">
        <v>0.29791460459232771</v>
      </c>
      <c r="EF70" s="19">
        <v>0.38271103799343109</v>
      </c>
      <c r="EG70" s="19">
        <v>0.39209455952432715</v>
      </c>
      <c r="EH70" s="19">
        <v>0.26046827780514747</v>
      </c>
      <c r="EI70" s="19">
        <v>0.26710630517223327</v>
      </c>
      <c r="EJ70" s="19">
        <v>0.33807267799448748</v>
      </c>
      <c r="EK70" s="19">
        <v>0.3039293025716705</v>
      </c>
      <c r="EL70" s="19">
        <v>0.29791460836648564</v>
      </c>
      <c r="EM70" s="19">
        <v>0.25806988496333361</v>
      </c>
      <c r="EN70" s="19">
        <v>0.26745340928819739</v>
      </c>
      <c r="EO70" s="19">
        <f t="shared" si="71"/>
        <v>0.28226627419956074</v>
      </c>
      <c r="EP70" s="19">
        <f t="shared" si="72"/>
        <v>0.29866586399670148</v>
      </c>
      <c r="EQ70" s="19">
        <f t="shared" ref="EQ70:FD70" si="168">(EO67+EO68+EO69+EO70+EO71+EO72+EO73)/7</f>
        <v>0.27727007500398215</v>
      </c>
      <c r="ER70" s="19">
        <f t="shared" si="168"/>
        <v>0.29487082964543482</v>
      </c>
      <c r="ES70" s="19">
        <f t="shared" si="168"/>
        <v>0.28822316667597614</v>
      </c>
      <c r="ET70" s="19">
        <f t="shared" si="168"/>
        <v>0.30545556529511841</v>
      </c>
      <c r="EU70" s="19">
        <f t="shared" si="168"/>
        <v>0.2943865222944323</v>
      </c>
      <c r="EV70" s="19">
        <f t="shared" si="168"/>
        <v>0.31182464420346939</v>
      </c>
      <c r="EW70" s="19">
        <f t="shared" si="168"/>
        <v>0.29844359555141098</v>
      </c>
      <c r="EX70" s="19">
        <f t="shared" si="168"/>
        <v>0.3159220771531156</v>
      </c>
      <c r="EY70" s="19">
        <f t="shared" si="168"/>
        <v>0.3013009984887659</v>
      </c>
      <c r="EZ70" s="19">
        <f t="shared" si="168"/>
        <v>0.31883172899363782</v>
      </c>
      <c r="FA70" s="19">
        <f t="shared" si="168"/>
        <v>0.30340886943755774</v>
      </c>
      <c r="FB70" s="19">
        <f t="shared" si="168"/>
        <v>0.32097523209133172</v>
      </c>
      <c r="FC70" s="19">
        <f t="shared" si="168"/>
        <v>0.30503539759819248</v>
      </c>
      <c r="FD70" s="19">
        <f t="shared" si="168"/>
        <v>0.32263282401045901</v>
      </c>
      <c r="FG70" s="61">
        <f t="shared" si="90"/>
        <v>-0.13999999999999846</v>
      </c>
      <c r="FH70" s="24">
        <f>databig!$A64/100</f>
        <v>0.62</v>
      </c>
      <c r="FI70" s="19">
        <f t="shared" si="74"/>
        <v>1.5135917551666558E-2</v>
      </c>
      <c r="FJ70" s="19">
        <f t="shared" si="75"/>
        <v>3.7061306958570406E-2</v>
      </c>
      <c r="FK70" s="19">
        <f t="shared" si="76"/>
        <v>6.7402128554113136E-2</v>
      </c>
      <c r="FL70" s="19">
        <f t="shared" si="77"/>
        <v>0.10751427225965217</v>
      </c>
      <c r="FM70" s="19">
        <f t="shared" si="78"/>
        <v>0.15954890359865664</v>
      </c>
      <c r="FN70" s="19">
        <f t="shared" si="79"/>
        <v>0.22523599767770291</v>
      </c>
      <c r="FO70" s="19">
        <f t="shared" si="80"/>
        <v>0.30755939498038276</v>
      </c>
      <c r="FP70" s="19">
        <f t="shared" si="81"/>
        <v>0.41230005279662901</v>
      </c>
      <c r="FQ70" s="19">
        <f t="shared" si="82"/>
        <v>0.55701720632297191</v>
      </c>
      <c r="FR70" s="19">
        <f t="shared" si="83"/>
        <v>0.79346877733981869</v>
      </c>
      <c r="FS70" s="19">
        <f t="shared" si="84"/>
        <v>0.89840562972319038</v>
      </c>
      <c r="FT70" s="19">
        <f t="shared" si="85"/>
        <v>0.94667000240607191</v>
      </c>
      <c r="FU70" s="19">
        <f t="shared" si="86"/>
        <v>0.98693915484448769</v>
      </c>
      <c r="FW70" s="19">
        <f t="shared" si="87"/>
        <v>0.25743054387267444</v>
      </c>
      <c r="FX70" s="19">
        <f t="shared" si="88"/>
        <v>0.26293232137571027</v>
      </c>
    </row>
    <row r="71" spans="1:180">
      <c r="A71" s="17"/>
      <c r="B71" s="17">
        <f>databig!B65</f>
        <v>2167291</v>
      </c>
      <c r="C71" s="17">
        <f>databig!O65</f>
        <v>64451</v>
      </c>
      <c r="D71" s="17">
        <f>databig!F65</f>
        <v>16734</v>
      </c>
      <c r="E71" s="18">
        <f>databig!G65+L71</f>
        <v>0.25959754237234073</v>
      </c>
      <c r="F71" s="19">
        <f>databig!H65</f>
        <v>5.4401308298110962E-2</v>
      </c>
      <c r="G71" s="19">
        <f>databig!K65</f>
        <v>6.9774322211742401E-2</v>
      </c>
      <c r="H71" s="19">
        <f>databig!L65</f>
        <v>7.8359739854931831E-3</v>
      </c>
      <c r="I71" s="19">
        <f>databig!I65</f>
        <v>2.1597465500235558E-2</v>
      </c>
      <c r="J71" s="19">
        <f>databig!M65</f>
        <v>0</v>
      </c>
      <c r="K71" s="19">
        <f>databig!J65</f>
        <v>0.10598848015069962</v>
      </c>
      <c r="L71" s="63">
        <f>databig!N65*IF(interface!$C$16="yes",1,0)</f>
        <v>0</v>
      </c>
      <c r="M71" s="19">
        <v>0</v>
      </c>
      <c r="N71" s="19">
        <v>0</v>
      </c>
      <c r="O71" s="19">
        <v>0</v>
      </c>
      <c r="P71" s="19">
        <f t="shared" si="44"/>
        <v>0.24798991775555421</v>
      </c>
      <c r="Q71" s="20">
        <f t="shared" si="120"/>
        <v>0</v>
      </c>
      <c r="R71" s="20">
        <f t="shared" si="121"/>
        <v>0</v>
      </c>
      <c r="S71" s="20">
        <f t="shared" si="122"/>
        <v>0</v>
      </c>
      <c r="T71" s="20">
        <f t="shared" si="123"/>
        <v>0</v>
      </c>
      <c r="U71" s="20">
        <f t="shared" si="124"/>
        <v>0</v>
      </c>
      <c r="V71" s="20">
        <f t="shared" si="125"/>
        <v>1.2041519656606497E-2</v>
      </c>
      <c r="W71" s="20">
        <f t="shared" si="45"/>
        <v>7.5264510792121542E-2</v>
      </c>
      <c r="X71" s="20">
        <f t="shared" si="126"/>
        <v>5.4401308298110962E-2</v>
      </c>
      <c r="Y71" s="20">
        <f>K71+$C$148*0.55*databig!N65</f>
        <v>0.10598848015069962</v>
      </c>
      <c r="Z71" s="21">
        <f t="shared" si="46"/>
        <v>0.26929328439777417</v>
      </c>
      <c r="AA71" s="19">
        <f t="shared" si="47"/>
        <v>0.99042221343526216</v>
      </c>
      <c r="AB71" s="19">
        <f>databig!Q65/databig!$AE65</f>
        <v>1.9770660340055358E-3</v>
      </c>
      <c r="AC71" s="19">
        <f>databig!R65/databig!$AE65</f>
        <v>7.600720530732393E-3</v>
      </c>
      <c r="AD71" s="19">
        <f t="shared" si="48"/>
        <v>3.3275666785620084</v>
      </c>
      <c r="AE71" s="17">
        <f>databig!S65</f>
        <v>214465</v>
      </c>
      <c r="AF71" s="17">
        <f>databig!T65</f>
        <v>216343</v>
      </c>
      <c r="AG71" s="17">
        <f>databig!U65</f>
        <v>10733</v>
      </c>
      <c r="AH71" s="17">
        <f>databig!V65</f>
        <v>0</v>
      </c>
      <c r="AI71" s="17">
        <f>databig!W65</f>
        <v>0</v>
      </c>
      <c r="AJ71" s="17">
        <f>databig!X65</f>
        <v>0</v>
      </c>
      <c r="AK71" s="17">
        <f>databig!Y65</f>
        <v>0</v>
      </c>
      <c r="AL71" s="17">
        <f>databig!Z65</f>
        <v>0</v>
      </c>
      <c r="AM71" s="17">
        <f>databig!AA65</f>
        <v>0</v>
      </c>
      <c r="AN71" s="17">
        <f>databig!AB65</f>
        <v>0</v>
      </c>
      <c r="AO71" s="17">
        <f>databig!AC65</f>
        <v>0</v>
      </c>
      <c r="AP71" s="17">
        <f>databig!AD65</f>
        <v>0</v>
      </c>
      <c r="AQ71" s="17">
        <v>0</v>
      </c>
      <c r="AR71" s="17">
        <v>0</v>
      </c>
      <c r="AS71" s="17">
        <v>0</v>
      </c>
      <c r="AT71" s="17">
        <v>83.996739685134997</v>
      </c>
      <c r="AU71" s="17">
        <v>194.13641316198064</v>
      </c>
      <c r="AV71" s="19">
        <v>1.7469684993506557E-2</v>
      </c>
      <c r="AW71" s="17">
        <f>databig!AT65</f>
        <v>62606</v>
      </c>
      <c r="AY71" s="19">
        <f>-databig!BA65/databig!E65</f>
        <v>-4.7920599175926663E-4</v>
      </c>
      <c r="AZ71" s="19">
        <f>-(1.1*databig!BB65-databig!AY65+0.45*databig!AX65)/databig!E65</f>
        <v>-3.4539394893265481E-3</v>
      </c>
      <c r="BA71" s="19"/>
      <c r="BB71" s="66">
        <f t="shared" si="127"/>
        <v>63.431184473665915</v>
      </c>
      <c r="BC71" s="67">
        <f>databig!Q65</f>
        <v>90</v>
      </c>
      <c r="BD71" s="67">
        <f>databig!R65</f>
        <v>346</v>
      </c>
      <c r="BE71" s="67">
        <f>databig!AF65</f>
        <v>33032</v>
      </c>
      <c r="BF71" s="67">
        <f>databig!AG65</f>
        <v>1347</v>
      </c>
      <c r="BG71" s="17">
        <f>databig!AH65</f>
        <v>1</v>
      </c>
      <c r="BH71" s="17">
        <f>databig!AI65</f>
        <v>0</v>
      </c>
      <c r="BI71" s="17">
        <f>databig!AJ65</f>
        <v>0</v>
      </c>
      <c r="BJ71" s="17">
        <f>databig!AK65</f>
        <v>0</v>
      </c>
      <c r="BK71" s="17">
        <f>databig!AL65</f>
        <v>0</v>
      </c>
      <c r="BL71" s="17">
        <f>databig!AM65</f>
        <v>0</v>
      </c>
      <c r="BM71" s="17">
        <f>databig!AN65</f>
        <v>0</v>
      </c>
      <c r="BN71" s="17">
        <f>databig!AO65</f>
        <v>0</v>
      </c>
      <c r="BO71" s="17">
        <f>databig!AP65</f>
        <v>0</v>
      </c>
      <c r="BP71" s="17">
        <f>databig!AQ65</f>
        <v>0</v>
      </c>
      <c r="BQ71" s="17"/>
      <c r="BR71" s="17"/>
      <c r="BS71" s="24">
        <f>databig!AU65</f>
        <v>0.14599999785423279</v>
      </c>
      <c r="BT71" s="24">
        <f>databig!AV65</f>
        <v>6.0000000521540642E-3</v>
      </c>
      <c r="BU71" s="44">
        <f t="shared" si="49"/>
        <v>0.54000000469386578</v>
      </c>
      <c r="BV71" s="44">
        <f t="shared" si="50"/>
        <v>2.0760000180453062</v>
      </c>
      <c r="BW71" s="44">
        <f>databig!R65*((databig!$AU65-$R$142)/(1-$Q$142)-MIN(0.2,databig!$AU65))+BB71*(databig!$AU65-$R$142)/(1-$Q$142)</f>
        <v>-83.281887882448018</v>
      </c>
      <c r="BX71" s="19">
        <f>(databig!$Q65)/databig!$AE65</f>
        <v>1.9770660340055358E-3</v>
      </c>
      <c r="BY71" s="19">
        <f>(databig!$R65)/databig!$AE65</f>
        <v>7.600720530732393E-3</v>
      </c>
      <c r="BZ71" s="19">
        <f>(databig!$Q65+databig!$R65)/databig!$AE65</f>
        <v>9.5777865647379296E-3</v>
      </c>
      <c r="CA71" s="67">
        <f>databig!R65*$Q$142/(1-$Q$142)+BB71/(1-$Q$142)</f>
        <v>119.68346894917828</v>
      </c>
      <c r="CB71" s="31">
        <f t="shared" si="51"/>
        <v>353.84814419401636</v>
      </c>
      <c r="CC71" s="31">
        <f t="shared" si="52"/>
        <v>356.56365361803114</v>
      </c>
      <c r="CD71" s="31">
        <f t="shared" si="53"/>
        <v>354.55449057598554</v>
      </c>
      <c r="CE71" s="67">
        <f t="shared" si="128"/>
        <v>357.27000000000027</v>
      </c>
      <c r="CF71" s="17">
        <f>$CE71*(1+$CA71/databig!$AE65)</f>
        <v>358.20931094748659</v>
      </c>
      <c r="CG71" s="17">
        <f>$CE71*(1+$CA71/databig!$AE65-$BX71)</f>
        <v>357.50296456551746</v>
      </c>
      <c r="CH71" s="44">
        <f t="shared" si="129"/>
        <v>0</v>
      </c>
      <c r="CI71" s="17">
        <f t="shared" si="130"/>
        <v>353.84814419401636</v>
      </c>
      <c r="CJ71" s="19"/>
      <c r="CK71" s="17">
        <f>databig!AW65</f>
        <v>49800</v>
      </c>
      <c r="CL71" s="19">
        <f t="shared" si="131"/>
        <v>8.2890942313794506E-3</v>
      </c>
      <c r="CM71" s="19">
        <f t="shared" si="132"/>
        <v>5.3614642352569743E-3</v>
      </c>
      <c r="CN71" s="19">
        <f t="shared" si="54"/>
        <v>0.64680942037797684</v>
      </c>
      <c r="CO71" s="19">
        <f t="shared" si="133"/>
        <v>6.4680942037797673E-2</v>
      </c>
      <c r="CP71" s="19">
        <f t="shared" si="134"/>
        <v>1.1634817148254257</v>
      </c>
      <c r="CQ71" s="19">
        <f t="shared" si="55"/>
        <v>1.1226112861190694</v>
      </c>
      <c r="CR71" s="19">
        <f t="shared" si="135"/>
        <v>1.0683078809667692</v>
      </c>
      <c r="CS71" s="19">
        <f t="shared" si="136"/>
        <v>1.1102319120438169</v>
      </c>
      <c r="CU71" s="19">
        <f>calculatorbig!E71</f>
        <v>0.25959754237234073</v>
      </c>
      <c r="CV71" s="19">
        <f>calculatorbig!Z71</f>
        <v>0.26929328439777417</v>
      </c>
      <c r="CW71" s="17">
        <f t="shared" si="56"/>
        <v>64451</v>
      </c>
      <c r="CX71" s="17">
        <f t="shared" si="57"/>
        <v>47719.678796560271</v>
      </c>
      <c r="CY71" s="17">
        <f t="shared" si="58"/>
        <v>47094.778527279057</v>
      </c>
      <c r="CZ71" s="24">
        <f t="shared" si="40"/>
        <v>0.69455577146416003</v>
      </c>
      <c r="DA71" s="24">
        <f t="shared" si="41"/>
        <v>0.67633523796331918</v>
      </c>
      <c r="DB71" s="19">
        <f t="shared" si="59"/>
        <v>0.30746902630076134</v>
      </c>
      <c r="DC71" s="19">
        <f t="shared" si="60"/>
        <v>0.32560142881185822</v>
      </c>
      <c r="DD71" s="17">
        <f t="shared" si="137"/>
        <v>64024.916382624033</v>
      </c>
      <c r="DE71" s="17">
        <f t="shared" si="61"/>
        <v>64024.916382624033</v>
      </c>
      <c r="DF71" s="17">
        <f t="shared" si="62"/>
        <v>0</v>
      </c>
      <c r="DG71" s="17">
        <f>MAX(growth!G65*growth!L65,0)</f>
        <v>13355.45426705874</v>
      </c>
      <c r="DH71" s="17">
        <f t="shared" si="63"/>
        <v>690.44902447844629</v>
      </c>
      <c r="DI71" s="17">
        <f t="shared" si="64"/>
        <v>64715.365407102479</v>
      </c>
      <c r="DJ71" s="17">
        <f t="shared" si="65"/>
        <v>17427.413301480723</v>
      </c>
      <c r="DK71" s="20">
        <f t="shared" si="66"/>
        <v>4.0000000000000001E-3</v>
      </c>
      <c r="DL71" s="50">
        <f t="shared" si="67"/>
        <v>696.09209804099009</v>
      </c>
      <c r="DM71" s="20">
        <f t="shared" si="68"/>
        <v>-8.9999999999999993E-3</v>
      </c>
      <c r="DN71" s="20">
        <f t="shared" si="69"/>
        <v>-1.3095232093772072E-2</v>
      </c>
      <c r="DO71" s="20">
        <f>growth!L65</f>
        <v>0.20721872844577649</v>
      </c>
      <c r="DP71" s="20"/>
      <c r="DQ71" s="20"/>
      <c r="DR71" s="19">
        <f>datahist!B65</f>
        <v>0.19884294271469116</v>
      </c>
      <c r="DS71" s="19">
        <f>datahist!C65</f>
        <v>0.24847583472728729</v>
      </c>
      <c r="DT71" s="19">
        <f>datahist!D65</f>
        <v>0.2726290225982666</v>
      </c>
      <c r="DU71" s="19">
        <f>datahist!E65</f>
        <v>0.30034142732620239</v>
      </c>
      <c r="DV71" s="19">
        <f>datahist!F65</f>
        <v>0.30132266879081726</v>
      </c>
      <c r="DW71" s="19">
        <f>datahist!G65</f>
        <v>0.29827511310577393</v>
      </c>
      <c r="DX71" s="19">
        <f>datahist!H65</f>
        <v>0.25855886936187744</v>
      </c>
      <c r="DY71" s="19">
        <f>datahist!I65</f>
        <v>0.25963014364242554</v>
      </c>
      <c r="DZ71" s="19">
        <f t="shared" si="70"/>
        <v>0.26929328439777417</v>
      </c>
      <c r="EA71" s="19">
        <v>0.38539334036389761</v>
      </c>
      <c r="EB71" s="19">
        <v>0.39190228381546344</v>
      </c>
      <c r="EC71" s="19">
        <v>0.33874165633026354</v>
      </c>
      <c r="ED71" s="19">
        <v>0.30638222331060855</v>
      </c>
      <c r="EE71" s="19">
        <v>0.30218817978609802</v>
      </c>
      <c r="EF71" s="19">
        <v>0.38302784133702517</v>
      </c>
      <c r="EG71" s="19">
        <v>0.39272357372587247</v>
      </c>
      <c r="EH71" s="19">
        <v>0.26196305103579931</v>
      </c>
      <c r="EI71" s="19">
        <v>0.26847199448736514</v>
      </c>
      <c r="EJ71" s="19">
        <v>0.33874165633026354</v>
      </c>
      <c r="EK71" s="19">
        <v>0.30638222331060855</v>
      </c>
      <c r="EL71" s="19">
        <v>0.30218817790013619</v>
      </c>
      <c r="EM71" s="19">
        <v>0.25959755014628172</v>
      </c>
      <c r="EN71" s="19">
        <v>0.26929328439777417</v>
      </c>
      <c r="EO71" s="19">
        <f t="shared" si="71"/>
        <v>0.31508794315373878</v>
      </c>
      <c r="EP71" s="19">
        <f t="shared" si="72"/>
        <v>0.335701871947927</v>
      </c>
      <c r="EQ71" s="19">
        <f t="shared" ref="EQ71:FD71" si="169">(EO68+EO69+EO70+EO71+EO72+EO73+EO74)/7</f>
        <v>0.28585443649891873</v>
      </c>
      <c r="ER71" s="19">
        <f t="shared" si="169"/>
        <v>0.30326361486447262</v>
      </c>
      <c r="ES71" s="19">
        <f t="shared" si="169"/>
        <v>0.29774002179588105</v>
      </c>
      <c r="ET71" s="19">
        <f t="shared" si="169"/>
        <v>0.31579894768269662</v>
      </c>
      <c r="EU71" s="19">
        <f t="shared" si="169"/>
        <v>0.29966752100652039</v>
      </c>
      <c r="EV71" s="19">
        <f t="shared" si="169"/>
        <v>0.31768525405609782</v>
      </c>
      <c r="EW71" s="19">
        <f t="shared" si="169"/>
        <v>0.30253353910217645</v>
      </c>
      <c r="EX71" s="19">
        <f t="shared" si="169"/>
        <v>0.32061707617173146</v>
      </c>
      <c r="EY71" s="19">
        <f t="shared" si="169"/>
        <v>0.30448058506051856</v>
      </c>
      <c r="EZ71" s="19">
        <f t="shared" si="169"/>
        <v>0.32258502264907157</v>
      </c>
      <c r="FA71" s="19">
        <f t="shared" si="169"/>
        <v>0.30612511942062554</v>
      </c>
      <c r="FB71" s="19">
        <f t="shared" si="169"/>
        <v>0.32424644691397059</v>
      </c>
      <c r="FC71" s="19">
        <f t="shared" si="169"/>
        <v>0.30746902630076134</v>
      </c>
      <c r="FD71" s="19">
        <f t="shared" si="169"/>
        <v>0.32560142881185822</v>
      </c>
      <c r="FG71" s="61">
        <f t="shared" si="90"/>
        <v>-0.10999999999999846</v>
      </c>
      <c r="FH71" s="24">
        <f>databig!$A65/100</f>
        <v>0.63</v>
      </c>
      <c r="FI71" s="19">
        <f t="shared" si="74"/>
        <v>1.5135917551666558E-2</v>
      </c>
      <c r="FJ71" s="19">
        <f t="shared" si="75"/>
        <v>3.7061306958570406E-2</v>
      </c>
      <c r="FK71" s="19">
        <f t="shared" si="76"/>
        <v>6.7402128554113136E-2</v>
      </c>
      <c r="FL71" s="19">
        <f t="shared" si="77"/>
        <v>0.10751427225965217</v>
      </c>
      <c r="FM71" s="19">
        <f t="shared" si="78"/>
        <v>0.15954890359865664</v>
      </c>
      <c r="FN71" s="19">
        <f t="shared" si="79"/>
        <v>0.22523599767770291</v>
      </c>
      <c r="FO71" s="19">
        <f t="shared" si="80"/>
        <v>0.30755939498038276</v>
      </c>
      <c r="FP71" s="19">
        <f t="shared" si="81"/>
        <v>0.41230005279662901</v>
      </c>
      <c r="FQ71" s="19">
        <f t="shared" si="82"/>
        <v>0.55701720632297191</v>
      </c>
      <c r="FR71" s="19">
        <f t="shared" si="83"/>
        <v>0.79346877733981869</v>
      </c>
      <c r="FS71" s="19">
        <f t="shared" si="84"/>
        <v>0.89840562972319038</v>
      </c>
      <c r="FT71" s="19">
        <f t="shared" si="85"/>
        <v>0.94667000240607191</v>
      </c>
      <c r="FU71" s="19">
        <f t="shared" si="86"/>
        <v>0.98693915484448769</v>
      </c>
      <c r="FW71" s="19">
        <f t="shared" si="87"/>
        <v>0.25911834415452245</v>
      </c>
      <c r="FX71" s="19">
        <f t="shared" si="88"/>
        <v>0.26453884900627933</v>
      </c>
    </row>
    <row r="72" spans="1:180">
      <c r="A72" s="17"/>
      <c r="B72" s="17">
        <f>databig!B66</f>
        <v>2165690</v>
      </c>
      <c r="C72" s="17">
        <f>databig!O66</f>
        <v>66080</v>
      </c>
      <c r="D72" s="17">
        <f>databig!F66</f>
        <v>17323</v>
      </c>
      <c r="E72" s="18">
        <f>databig!G66+L72</f>
        <v>0.26072775199341125</v>
      </c>
      <c r="F72" s="19">
        <f>databig!H66</f>
        <v>5.3700003772974014E-2</v>
      </c>
      <c r="G72" s="19">
        <f>databig!K66</f>
        <v>7.1160204708576202E-2</v>
      </c>
      <c r="H72" s="19">
        <f>databig!L66</f>
        <v>7.8852968290448189E-3</v>
      </c>
      <c r="I72" s="19">
        <f>databig!I66</f>
        <v>2.1171065047383308E-2</v>
      </c>
      <c r="J72" s="19">
        <f>databig!M66</f>
        <v>0</v>
      </c>
      <c r="K72" s="19">
        <f>databig!J66</f>
        <v>0.10681118071079254</v>
      </c>
      <c r="L72" s="63">
        <f>databig!N66*IF(interface!$C$16="yes",1,0)</f>
        <v>0</v>
      </c>
      <c r="M72" s="19">
        <v>0</v>
      </c>
      <c r="N72" s="19">
        <v>0</v>
      </c>
      <c r="O72" s="19">
        <v>0</v>
      </c>
      <c r="P72" s="19">
        <f t="shared" si="44"/>
        <v>0.25593923963293341</v>
      </c>
      <c r="Q72" s="20">
        <f t="shared" ref="Q72:Q103" si="170">(1-$G$141)*($G$143*AF72+($G$144-$G$143)*AG72+($G$145-$G$144)*AH72+($G$146-$G$145)*AI72+($G$147-$G$146)*AJ72+($G$148-$G$147)*AK72+($G$149-$G$148)*AL72+($G$150-$G$149)*AM72+($G$151-$G$150)*AN72+($G$152-$G$151)*AO72+($G$153-$G$152)*AP72+($G$154-$G$153)*AQ72+($G$155-$G$154)*AR72+($G$156-$G$155)*AS72)/$C72</f>
        <v>0</v>
      </c>
      <c r="R72" s="20">
        <f t="shared" ref="R72:R103" si="171">$C$141*AW72/C72</f>
        <v>0</v>
      </c>
      <c r="S72" s="20">
        <f t="shared" ref="S72:S103" si="172">($C$142/(1+$C$142))*0.4*(0.75*F72/F$137+0.25)</f>
        <v>0</v>
      </c>
      <c r="T72" s="20">
        <f t="shared" ref="T72:T103" si="173">L72*(1-$C$147)</f>
        <v>0</v>
      </c>
      <c r="U72" s="20">
        <f t="shared" ref="U72:U103" si="174">($L$142*J72/0.4)*(1-$L$141)/(1-0.6)</f>
        <v>0</v>
      </c>
      <c r="V72" s="20">
        <f t="shared" ref="V72:V103" si="175">(1-$R72-$S72)*H72*$R$144/$Q$144</f>
        <v>1.211731393454135E-2</v>
      </c>
      <c r="W72" s="20">
        <f t="shared" si="45"/>
        <v>7.6834083175935514E-2</v>
      </c>
      <c r="X72" s="20">
        <f t="shared" ref="X72:X103" si="176">F72*(1-$C$146)</f>
        <v>5.3700003772974014E-2</v>
      </c>
      <c r="Y72" s="20">
        <f>K72+$C$148*0.55*databig!N66</f>
        <v>0.10681118071079254</v>
      </c>
      <c r="Z72" s="21">
        <f t="shared" si="46"/>
        <v>0.2706336466416267</v>
      </c>
      <c r="AA72" s="19">
        <f t="shared" si="47"/>
        <v>0.98301011804384486</v>
      </c>
      <c r="AB72" s="19">
        <f>databig!Q66/databig!$AE66</f>
        <v>6.9139966273187182E-3</v>
      </c>
      <c r="AC72" s="19">
        <f>databig!R66/databig!$AE66</f>
        <v>1.0075885328836425E-2</v>
      </c>
      <c r="AD72" s="19">
        <f t="shared" si="48"/>
        <v>3.0641495157384986</v>
      </c>
      <c r="AE72" s="17">
        <f>databig!S66</f>
        <v>202479</v>
      </c>
      <c r="AF72" s="17">
        <f>databig!T66</f>
        <v>203872</v>
      </c>
      <c r="AG72" s="17">
        <f>databig!U66</f>
        <v>8363</v>
      </c>
      <c r="AH72" s="17">
        <f>databig!V66</f>
        <v>61</v>
      </c>
      <c r="AI72" s="17">
        <f>databig!W66</f>
        <v>0</v>
      </c>
      <c r="AJ72" s="17">
        <f>databig!X66</f>
        <v>0</v>
      </c>
      <c r="AK72" s="17">
        <f>databig!Y66</f>
        <v>0</v>
      </c>
      <c r="AL72" s="17">
        <f>databig!Z66</f>
        <v>0</v>
      </c>
      <c r="AM72" s="17">
        <f>databig!AA66</f>
        <v>0</v>
      </c>
      <c r="AN72" s="17">
        <f>databig!AB66</f>
        <v>0</v>
      </c>
      <c r="AO72" s="17">
        <f>databig!AC66</f>
        <v>0</v>
      </c>
      <c r="AP72" s="17">
        <f>databig!AD66</f>
        <v>0</v>
      </c>
      <c r="AQ72" s="17">
        <v>0</v>
      </c>
      <c r="AR72" s="17">
        <v>0</v>
      </c>
      <c r="AS72" s="17">
        <v>0</v>
      </c>
      <c r="AT72" s="17">
        <v>83.996739685134997</v>
      </c>
      <c r="AU72" s="17">
        <v>194.13641316198064</v>
      </c>
      <c r="AV72" s="19">
        <v>1.7469684993506557E-2</v>
      </c>
      <c r="AW72" s="17">
        <f>databig!AT66</f>
        <v>65021</v>
      </c>
      <c r="AY72" s="19">
        <f>-databig!BA66/databig!E66</f>
        <v>-3.9393142760342145E-4</v>
      </c>
      <c r="AZ72" s="19">
        <f>-(1.1*databig!BB66-databig!AY66+0.45*databig!AX66)/databig!E66</f>
        <v>-3.453491932699507E-3</v>
      </c>
      <c r="BA72" s="19"/>
      <c r="BB72" s="66">
        <f t="shared" ref="BB72:BB103" si="177">(BC72+BD72)*BB$137/(BC$137+BD$137)</f>
        <v>117.26040065544662</v>
      </c>
      <c r="BC72" s="67">
        <f>databig!Q66</f>
        <v>328</v>
      </c>
      <c r="BD72" s="67">
        <f>databig!R66</f>
        <v>478</v>
      </c>
      <c r="BE72" s="67">
        <f>databig!AF66</f>
        <v>34731</v>
      </c>
      <c r="BF72" s="67">
        <f>databig!AG66</f>
        <v>1734</v>
      </c>
      <c r="BG72" s="17">
        <f>databig!AH66</f>
        <v>128</v>
      </c>
      <c r="BH72" s="17">
        <f>databig!AI66</f>
        <v>62</v>
      </c>
      <c r="BI72" s="17">
        <f>databig!AJ66</f>
        <v>25</v>
      </c>
      <c r="BJ72" s="17">
        <f>databig!AK66</f>
        <v>0</v>
      </c>
      <c r="BK72" s="17">
        <f>databig!AL66</f>
        <v>0</v>
      </c>
      <c r="BL72" s="17">
        <f>databig!AM66</f>
        <v>0</v>
      </c>
      <c r="BM72" s="17">
        <f>databig!AN66</f>
        <v>0</v>
      </c>
      <c r="BN72" s="17">
        <f>databig!AO66</f>
        <v>0</v>
      </c>
      <c r="BO72" s="17">
        <f>databig!AP66</f>
        <v>0</v>
      </c>
      <c r="BP72" s="17">
        <f>databig!AQ66</f>
        <v>0</v>
      </c>
      <c r="BQ72" s="17"/>
      <c r="BR72" s="17"/>
      <c r="BS72" s="24">
        <f>databig!AU66</f>
        <v>0.1550000011920929</v>
      </c>
      <c r="BT72" s="24">
        <f>databig!AV66</f>
        <v>8.0000003799796104E-3</v>
      </c>
      <c r="BU72" s="44">
        <f t="shared" si="49"/>
        <v>2.6240001246333122</v>
      </c>
      <c r="BV72" s="44">
        <f t="shared" si="50"/>
        <v>3.8240001816302538</v>
      </c>
      <c r="BW72" s="44">
        <f>databig!R66*((databig!$AU66-$R$142)/(1-$Q$142)-MIN(0.2,databig!$AU66))+BB72*(databig!$AU66-$R$142)/(1-$Q$142)</f>
        <v>-115.63399955107423</v>
      </c>
      <c r="BX72" s="19">
        <f>(databig!$Q66)/databig!$AE66</f>
        <v>6.9139966273187182E-3</v>
      </c>
      <c r="BY72" s="19">
        <f>(databig!$R66)/databig!$AE66</f>
        <v>1.0075885328836425E-2</v>
      </c>
      <c r="BZ72" s="19">
        <f>(databig!$Q66+databig!$R66)/databig!$AE66</f>
        <v>1.6989881956155143E-2</v>
      </c>
      <c r="CA72" s="67">
        <f>databig!R66*$Q$142/(1-$Q$142)+BB72/(1-$Q$142)</f>
        <v>199.04400352810796</v>
      </c>
      <c r="CB72" s="31">
        <f t="shared" si="51"/>
        <v>374.92988912310318</v>
      </c>
      <c r="CC72" s="31">
        <f t="shared" si="52"/>
        <v>378.77293254637465</v>
      </c>
      <c r="CD72" s="31">
        <f t="shared" si="53"/>
        <v>377.56695657672878</v>
      </c>
      <c r="CE72" s="67">
        <f t="shared" ref="CE72:CE103" si="178">($AA$144-$Z$144)*BE72+($AA$145-$Z$145-($AA$144-$Z$144))*BF72+($AA$146-$Z$146-($AA$145-$Z$145))*BG72+($AA$147-$Z$147-($AA$146-$Z$146))*BH72+($AA$148-$Z$148-($AA$147-$Z$147))*BI72+($AA$149-$Z$149-($AA$148-$Z$148))*BJ72+($AA$150-$Z$150-($AA$149-$Z$149))*BK72+($AA$151-$Z$151-($AA$150-$Z$150))*BL72+($AA$152-$Z$152-($AA$151-$Z$151))*BM72+($AA$153-$Z$153-($AA$152-$Z$152))*BN72+($AA$154-$Z$154-($AA$153-$Z$153))*BO72+($AA$155-$Z$155-($AA$154-$Z$154))*BP72</f>
        <v>381.41000000000031</v>
      </c>
      <c r="CF72" s="17">
        <f>$CE72*(1+$CA72/databig!$AE66)</f>
        <v>383.01028190104699</v>
      </c>
      <c r="CG72" s="17">
        <f>$CE72*(1+$CA72/databig!$AE66-$BX72)</f>
        <v>380.37321444742133</v>
      </c>
      <c r="CH72" s="44">
        <f t="shared" ref="CH72:CH103" si="179">IF($AA$142=1,$BW72,0)+IF(AND($AA$141=1, $AA$142=0),$BV72,0)+IF($AA$143=1,$BU72,0)</f>
        <v>0</v>
      </c>
      <c r="CI72" s="17">
        <f t="shared" ref="CI72:CI103" si="180">IF(AND($AA$141=0, $AA$142=0, $AA$143=0),$CB72,0)+IF(AND($AA$141=1, $AA$142=0, $AA$143=0),$CC72,0)+IF(AND($AA$141=0, $AA$142=0, $AA$143=1),$CD72,0)+IF(AND($AA$141=1, $AA$142=0, $AA$143=1),$CE72,0)+IF(AND($AA$142=1, $AA$143=1),$CF72,0)+IF(AND($AA$142=1, $AA$143=0),$CG72,0)</f>
        <v>374.92988912310318</v>
      </c>
      <c r="CJ72" s="19"/>
      <c r="CK72" s="17">
        <f>databig!AW66</f>
        <v>50806</v>
      </c>
      <c r="CL72" s="19">
        <f t="shared" ref="CL72:CL103" si="181">CK72*$B72/(CK$137*$B$137)</f>
        <v>8.4502936598431482E-3</v>
      </c>
      <c r="CM72" s="19">
        <f t="shared" ref="CM72:CM103" si="182">AE72*$B72/(AE$137*$B$137)</f>
        <v>5.0580839995441659E-3</v>
      </c>
      <c r="CN72" s="19">
        <f t="shared" si="54"/>
        <v>0.59856902057508521</v>
      </c>
      <c r="CO72" s="19">
        <f t="shared" ref="CO72:CO103" si="183">CN72*CO$137/CN$137</f>
        <v>5.9856902057508508E-2</v>
      </c>
      <c r="CP72" s="19">
        <f t="shared" ref="CP72:CP103" si="184">F72/F$137</f>
        <v>1.1484829029025607</v>
      </c>
      <c r="CQ72" s="19">
        <f t="shared" si="55"/>
        <v>1.1113621771769204</v>
      </c>
      <c r="CR72" s="19">
        <f t="shared" ref="CR72:CR103" si="185">(CK72/C72)*(C$137/CK$137)</f>
        <v>1.0630206941160012</v>
      </c>
      <c r="CS72" s="19">
        <f t="shared" ref="CS72:CS103" si="186">CR72*(1-CO72)/(1-CO$137)</f>
        <v>1.1104350761591055</v>
      </c>
      <c r="CU72" s="19">
        <f>calculatorbig!E72</f>
        <v>0.26072775199341125</v>
      </c>
      <c r="CV72" s="19">
        <f>calculatorbig!Z72</f>
        <v>0.2706336466416267</v>
      </c>
      <c r="CW72" s="17">
        <f t="shared" si="56"/>
        <v>66080</v>
      </c>
      <c r="CX72" s="17">
        <f t="shared" si="57"/>
        <v>48851.110148275387</v>
      </c>
      <c r="CY72" s="17">
        <f t="shared" si="58"/>
        <v>48196.528629921304</v>
      </c>
      <c r="CZ72" s="24">
        <f t="shared" ref="CZ72:CZ135" si="187">(CX73-CX72)/($CW73-$CW72)</f>
        <v>0.70590391040309985</v>
      </c>
      <c r="DA72" s="24">
        <f t="shared" ref="DA72:DA135" si="188">(CY73-CY72)/($CW73-$CW72)</f>
        <v>0.68910943904530852</v>
      </c>
      <c r="DB72" s="19">
        <f t="shared" si="59"/>
        <v>0.31049023019025707</v>
      </c>
      <c r="DC72" s="19">
        <f t="shared" si="60"/>
        <v>0.32916222436626841</v>
      </c>
      <c r="DD72" s="17">
        <f t="shared" ref="DD72:DD103" si="189">$CW72*((1-DC72)/(1-DB72))^$CV$140</f>
        <v>65628.02061311026</v>
      </c>
      <c r="DE72" s="17">
        <f t="shared" si="61"/>
        <v>65628.02061311026</v>
      </c>
      <c r="DF72" s="17">
        <f t="shared" si="62"/>
        <v>0</v>
      </c>
      <c r="DG72" s="17">
        <f>MAX(growth!G66*growth!L66,0)</f>
        <v>13115.683556764652</v>
      </c>
      <c r="DH72" s="17">
        <f t="shared" si="63"/>
        <v>678.05338074288386</v>
      </c>
      <c r="DI72" s="17">
        <f t="shared" si="64"/>
        <v>66306.073993853148</v>
      </c>
      <c r="DJ72" s="17">
        <f t="shared" si="65"/>
        <v>17944.654599446007</v>
      </c>
      <c r="DK72" s="20">
        <f t="shared" si="66"/>
        <v>3.0000000000000001E-3</v>
      </c>
      <c r="DL72" s="50">
        <f t="shared" si="67"/>
        <v>715.76474772139045</v>
      </c>
      <c r="DM72" s="20">
        <f t="shared" si="68"/>
        <v>-0.01</v>
      </c>
      <c r="DN72" s="20">
        <f t="shared" si="69"/>
        <v>-1.3399521860757265E-2</v>
      </c>
      <c r="DO72" s="20">
        <f>growth!L66</f>
        <v>0.19848189401883554</v>
      </c>
      <c r="DP72" s="20"/>
      <c r="DQ72" s="20"/>
      <c r="DR72" s="19">
        <f>datahist!B66</f>
        <v>0.19751700758934021</v>
      </c>
      <c r="DS72" s="19">
        <f>datahist!C66</f>
        <v>0.24701143801212311</v>
      </c>
      <c r="DT72" s="19">
        <f>datahist!D66</f>
        <v>0.27510905265808105</v>
      </c>
      <c r="DU72" s="19">
        <f>datahist!E66</f>
        <v>0.29957327246665955</v>
      </c>
      <c r="DV72" s="19">
        <f>datahist!F66</f>
        <v>0.30257874727249146</v>
      </c>
      <c r="DW72" s="19">
        <f>datahist!G66</f>
        <v>0.29748702049255371</v>
      </c>
      <c r="DX72" s="19">
        <f>datahist!H66</f>
        <v>0.26021265983581543</v>
      </c>
      <c r="DY72" s="19">
        <f>datahist!I66</f>
        <v>0.26063650846481323</v>
      </c>
      <c r="DZ72" s="19">
        <f t="shared" si="70"/>
        <v>0.2706336466416267</v>
      </c>
      <c r="EA72" s="19">
        <v>0.38567716630962989</v>
      </c>
      <c r="EB72" s="19">
        <v>0.3921362909095375</v>
      </c>
      <c r="EC72" s="19">
        <v>0.3394512634241591</v>
      </c>
      <c r="ED72" s="19">
        <v>0.30821359984719454</v>
      </c>
      <c r="EE72" s="19">
        <v>0.30372483820236551</v>
      </c>
      <c r="EF72" s="19">
        <v>0.38323065731674433</v>
      </c>
      <c r="EG72" s="19">
        <v>0.39313655475224529</v>
      </c>
      <c r="EH72" s="19">
        <v>0.2631742581990113</v>
      </c>
      <c r="EI72" s="19">
        <v>0.26963338279891891</v>
      </c>
      <c r="EJ72" s="19">
        <v>0.3394512634241591</v>
      </c>
      <c r="EK72" s="19">
        <v>0.30821359984719454</v>
      </c>
      <c r="EL72" s="19">
        <v>0.3037248400250297</v>
      </c>
      <c r="EM72" s="19">
        <v>0.26072775106877089</v>
      </c>
      <c r="EN72" s="19">
        <v>0.2706336466416267</v>
      </c>
      <c r="EO72" s="19">
        <f t="shared" si="71"/>
        <v>0.29977015906637006</v>
      </c>
      <c r="EP72" s="19">
        <f t="shared" si="72"/>
        <v>0.31727766149568615</v>
      </c>
      <c r="EQ72" s="19">
        <f t="shared" ref="EQ72:FD72" si="190">(EO69+EO70+EO71+EO72+EO73+EO74+EO75)/7</f>
        <v>0.30566848226707094</v>
      </c>
      <c r="ER72" s="19">
        <f t="shared" si="190"/>
        <v>0.32319812478739907</v>
      </c>
      <c r="ES72" s="19">
        <f t="shared" si="190"/>
        <v>0.30714271730874021</v>
      </c>
      <c r="ET72" s="19">
        <f t="shared" si="190"/>
        <v>0.32584843361615229</v>
      </c>
      <c r="EU72" s="19">
        <f t="shared" si="190"/>
        <v>0.30670224390891127</v>
      </c>
      <c r="EV72" s="19">
        <f t="shared" si="190"/>
        <v>0.32534283164544026</v>
      </c>
      <c r="EW72" s="19">
        <f t="shared" si="190"/>
        <v>0.30759889140080082</v>
      </c>
      <c r="EX72" s="19">
        <f t="shared" si="190"/>
        <v>0.32629457452863392</v>
      </c>
      <c r="EY72" s="19">
        <f t="shared" si="190"/>
        <v>0.30853295364710015</v>
      </c>
      <c r="EZ72" s="19">
        <f t="shared" si="190"/>
        <v>0.32722077991639803</v>
      </c>
      <c r="FA72" s="19">
        <f t="shared" si="190"/>
        <v>0.30954136908842733</v>
      </c>
      <c r="FB72" s="19">
        <f t="shared" si="190"/>
        <v>0.32822343504680768</v>
      </c>
      <c r="FC72" s="19">
        <f t="shared" si="190"/>
        <v>0.31049023019025707</v>
      </c>
      <c r="FD72" s="19">
        <f t="shared" si="190"/>
        <v>0.32916222436626841</v>
      </c>
      <c r="FG72" s="61">
        <f t="shared" si="90"/>
        <v>-7.9999999999998461E-2</v>
      </c>
      <c r="FH72" s="24">
        <f>databig!$A66/100</f>
        <v>0.64</v>
      </c>
      <c r="FI72" s="19">
        <f t="shared" si="74"/>
        <v>1.5135917551666558E-2</v>
      </c>
      <c r="FJ72" s="19">
        <f t="shared" si="75"/>
        <v>3.7061306958570406E-2</v>
      </c>
      <c r="FK72" s="19">
        <f t="shared" si="76"/>
        <v>6.7402128554113136E-2</v>
      </c>
      <c r="FL72" s="19">
        <f t="shared" si="77"/>
        <v>0.10751427225965217</v>
      </c>
      <c r="FM72" s="19">
        <f t="shared" si="78"/>
        <v>0.15954890359865664</v>
      </c>
      <c r="FN72" s="19">
        <f t="shared" si="79"/>
        <v>0.22523599767770291</v>
      </c>
      <c r="FO72" s="19">
        <f t="shared" si="80"/>
        <v>0.30755939498038276</v>
      </c>
      <c r="FP72" s="19">
        <f t="shared" si="81"/>
        <v>0.41230005279662901</v>
      </c>
      <c r="FQ72" s="19">
        <f t="shared" si="82"/>
        <v>0.55701720632297191</v>
      </c>
      <c r="FR72" s="19">
        <f t="shared" si="83"/>
        <v>0.79346877733981869</v>
      </c>
      <c r="FS72" s="19">
        <f t="shared" si="84"/>
        <v>0.89840562972319038</v>
      </c>
      <c r="FT72" s="19">
        <f t="shared" si="85"/>
        <v>0.94667000240607191</v>
      </c>
      <c r="FU72" s="19">
        <f t="shared" si="86"/>
        <v>0.98693915484448769</v>
      </c>
      <c r="FW72" s="19">
        <f t="shared" si="87"/>
        <v>0.26033381964116747</v>
      </c>
      <c r="FX72" s="19">
        <f t="shared" si="88"/>
        <v>0.26578595943861599</v>
      </c>
    </row>
    <row r="73" spans="1:180">
      <c r="A73" s="17"/>
      <c r="B73" s="17">
        <f>databig!B67</f>
        <v>2168164</v>
      </c>
      <c r="C73" s="17">
        <f>databig!O67</f>
        <v>67498</v>
      </c>
      <c r="D73" s="17">
        <f>databig!F67</f>
        <v>17576</v>
      </c>
      <c r="E73" s="18">
        <f>databig!G67+L73</f>
        <v>0.26142875502641588</v>
      </c>
      <c r="F73" s="19">
        <f>databig!H67</f>
        <v>5.3214918822050095E-2</v>
      </c>
      <c r="G73" s="19">
        <f>databig!K67</f>
        <v>7.2437964379787445E-2</v>
      </c>
      <c r="H73" s="19">
        <f>databig!L67</f>
        <v>7.9190703108906746E-3</v>
      </c>
      <c r="I73" s="19">
        <f>databig!I67</f>
        <v>2.1056497469544411E-2</v>
      </c>
      <c r="J73" s="19">
        <f>databig!M67</f>
        <v>0</v>
      </c>
      <c r="K73" s="19">
        <f>databig!J67</f>
        <v>0.10680030286312103</v>
      </c>
      <c r="L73" s="63">
        <f>databig!N67*IF(interface!$C$16="yes",1,0)</f>
        <v>0</v>
      </c>
      <c r="M73" s="19">
        <v>0</v>
      </c>
      <c r="N73" s="19">
        <v>0</v>
      </c>
      <c r="O73" s="19">
        <v>0</v>
      </c>
      <c r="P73" s="19">
        <f t="shared" ref="P73:P135" si="191">C73*B73/(C$137*B$137)+P72</f>
        <v>0.26406842058254576</v>
      </c>
      <c r="Q73" s="20">
        <f t="shared" si="170"/>
        <v>0</v>
      </c>
      <c r="R73" s="20">
        <f t="shared" si="171"/>
        <v>0</v>
      </c>
      <c r="S73" s="20">
        <f t="shared" si="172"/>
        <v>0</v>
      </c>
      <c r="T73" s="20">
        <f t="shared" si="173"/>
        <v>0</v>
      </c>
      <c r="U73" s="20">
        <f t="shared" si="174"/>
        <v>0</v>
      </c>
      <c r="V73" s="20">
        <f t="shared" si="175"/>
        <v>1.2169213551139339E-2</v>
      </c>
      <c r="W73" s="20">
        <f t="shared" ref="W73:W135" si="192">(1-$R73-$S73)*MAX($G73+($CH73+$CI73)/$C73,0)</f>
        <v>7.8238432394036272E-2</v>
      </c>
      <c r="X73" s="20">
        <f t="shared" si="176"/>
        <v>5.3214918822050095E-2</v>
      </c>
      <c r="Y73" s="20">
        <f>K73+$C$148*0.55*databig!N67</f>
        <v>0.10680030286312103</v>
      </c>
      <c r="Z73" s="21">
        <f t="shared" ref="Z73:Z135" si="193">I73+Y73+SUM(Q73:X73)</f>
        <v>0.27147936509989112</v>
      </c>
      <c r="AA73" s="19">
        <f t="shared" ref="AA73:AA125" si="194">100%-AB73-AC73</f>
        <v>0.98911146205635436</v>
      </c>
      <c r="AB73" s="19">
        <f>databig!Q67/databig!$AE67</f>
        <v>4.2806084282270796E-3</v>
      </c>
      <c r="AC73" s="19">
        <f>databig!R67/databig!$AE67</f>
        <v>6.6079295154185024E-3</v>
      </c>
      <c r="AD73" s="19">
        <f t="shared" ref="AD73:AD125" si="195">AE73/C73</f>
        <v>3.1804942368662776</v>
      </c>
      <c r="AE73" s="17">
        <f>databig!S67</f>
        <v>214677</v>
      </c>
      <c r="AF73" s="17">
        <f>databig!T67</f>
        <v>216088</v>
      </c>
      <c r="AG73" s="17">
        <f>databig!U67</f>
        <v>8691</v>
      </c>
      <c r="AH73" s="17">
        <f>databig!V67</f>
        <v>6</v>
      </c>
      <c r="AI73" s="17">
        <f>databig!W67</f>
        <v>0</v>
      </c>
      <c r="AJ73" s="17">
        <f>databig!X67</f>
        <v>0</v>
      </c>
      <c r="AK73" s="17">
        <f>databig!Y67</f>
        <v>0</v>
      </c>
      <c r="AL73" s="17">
        <f>databig!Z67</f>
        <v>0</v>
      </c>
      <c r="AM73" s="17">
        <f>databig!AA67</f>
        <v>0</v>
      </c>
      <c r="AN73" s="17">
        <f>databig!AB67</f>
        <v>0</v>
      </c>
      <c r="AO73" s="17">
        <f>databig!AC67</f>
        <v>0</v>
      </c>
      <c r="AP73" s="17">
        <f>databig!AD67</f>
        <v>0</v>
      </c>
      <c r="AQ73" s="17">
        <v>0</v>
      </c>
      <c r="AR73" s="17">
        <v>0</v>
      </c>
      <c r="AS73" s="17">
        <v>0</v>
      </c>
      <c r="AT73" s="17">
        <v>83.996739685134997</v>
      </c>
      <c r="AU73" s="17">
        <v>194.13641316198064</v>
      </c>
      <c r="AV73" s="19">
        <v>1.7469684993506557E-2</v>
      </c>
      <c r="AW73" s="17">
        <f>databig!AT67</f>
        <v>65649</v>
      </c>
      <c r="AY73" s="19">
        <f>-databig!BA67/databig!E67</f>
        <v>-4.0045704372082319E-4</v>
      </c>
      <c r="AZ73" s="19">
        <f>-(1.1*databig!BB67-databig!AY67+0.45*databig!AX67)/databig!E67</f>
        <v>-3.425475504811972E-3</v>
      </c>
      <c r="BA73" s="19"/>
      <c r="BB73" s="66">
        <f t="shared" si="177"/>
        <v>76.233808862846189</v>
      </c>
      <c r="BC73" s="67">
        <f>databig!Q67</f>
        <v>206</v>
      </c>
      <c r="BD73" s="67">
        <f>databig!R67</f>
        <v>318</v>
      </c>
      <c r="BE73" s="67">
        <f>databig!AF67</f>
        <v>35396</v>
      </c>
      <c r="BF73" s="67">
        <f>databig!AG67</f>
        <v>2078</v>
      </c>
      <c r="BG73" s="17">
        <f>databig!AH67</f>
        <v>50</v>
      </c>
      <c r="BH73" s="17">
        <f>databig!AI67</f>
        <v>13</v>
      </c>
      <c r="BI73" s="17">
        <f>databig!AJ67</f>
        <v>12</v>
      </c>
      <c r="BJ73" s="17">
        <f>databig!AK67</f>
        <v>10</v>
      </c>
      <c r="BK73" s="17">
        <f>databig!AL67</f>
        <v>6</v>
      </c>
      <c r="BL73" s="17">
        <f>databig!AM67</f>
        <v>0</v>
      </c>
      <c r="BM73" s="17">
        <f>databig!AN67</f>
        <v>0</v>
      </c>
      <c r="BN73" s="17">
        <f>databig!AO67</f>
        <v>0</v>
      </c>
      <c r="BO73" s="17">
        <f>databig!AP67</f>
        <v>0</v>
      </c>
      <c r="BP73" s="17">
        <f>databig!AQ67</f>
        <v>0</v>
      </c>
      <c r="BQ73" s="17"/>
      <c r="BR73" s="17"/>
      <c r="BS73" s="24">
        <f>databig!AU67</f>
        <v>0.16099999845027924</v>
      </c>
      <c r="BT73" s="24">
        <f>databig!AV67</f>
        <v>8.999999612569809E-3</v>
      </c>
      <c r="BU73" s="44">
        <f t="shared" ref="BU73:BU125" si="196">BC73*$BT73</f>
        <v>1.8539999201893806</v>
      </c>
      <c r="BV73" s="44">
        <f t="shared" ref="BV73:BV125" si="197">BD73*$BT73</f>
        <v>2.8619998767971992</v>
      </c>
      <c r="BW73" s="44">
        <f>databig!R67*((databig!$AU67-$R$142)/(1-$Q$142)-MIN(0.2,databig!$AU67))+BB73*(databig!$AU67-$R$142)/(1-$Q$142)</f>
        <v>-76.021703304147096</v>
      </c>
      <c r="BX73" s="19">
        <f>(databig!$Q67)/databig!$AE67</f>
        <v>4.2806084282270796E-3</v>
      </c>
      <c r="BY73" s="19">
        <f>(databig!$R67)/databig!$AE67</f>
        <v>6.6079295154185024E-3</v>
      </c>
      <c r="BZ73" s="19">
        <f>(databig!$Q67+databig!$R67)/databig!$AE67</f>
        <v>1.0888537943645582E-2</v>
      </c>
      <c r="CA73" s="67">
        <f>databig!R67*$Q$142/(1-$Q$142)+BB73/(1-$Q$142)</f>
        <v>130.3981060805242</v>
      </c>
      <c r="CB73" s="31">
        <f t="shared" ref="CB73:CB135" si="198">(1-$BZ73)*$CE73</f>
        <v>391.51999002576707</v>
      </c>
      <c r="CC73" s="31">
        <f t="shared" ref="CC73:CC135" si="199">(1-$BX73)*$CE73</f>
        <v>394.13560676585519</v>
      </c>
      <c r="CD73" s="31">
        <f t="shared" ref="CD73:CD135" si="200">(1-$BY73)*$CE73</f>
        <v>393.21438325991221</v>
      </c>
      <c r="CE73" s="67">
        <f t="shared" si="178"/>
        <v>395.83000000000033</v>
      </c>
      <c r="CF73" s="17">
        <f>$CE73*(1+$CA73/databig!$AE67)</f>
        <v>396.90255178974871</v>
      </c>
      <c r="CG73" s="17">
        <f>$CE73*(1+$CA73/databig!$AE67-$BX73)</f>
        <v>395.20815855560357</v>
      </c>
      <c r="CH73" s="44">
        <f t="shared" si="179"/>
        <v>0</v>
      </c>
      <c r="CI73" s="17">
        <f t="shared" si="180"/>
        <v>391.51999002576707</v>
      </c>
      <c r="CJ73" s="19"/>
      <c r="CK73" s="17">
        <f>databig!AW67</f>
        <v>51478</v>
      </c>
      <c r="CL73" s="19">
        <f t="shared" si="181"/>
        <v>8.571844839489938E-3</v>
      </c>
      <c r="CM73" s="19">
        <f t="shared" si="182"/>
        <v>5.3689258465123854E-3</v>
      </c>
      <c r="CN73" s="19">
        <f t="shared" ref="CN73:CN125" si="201">CM73/CL73</f>
        <v>0.62634426392998732</v>
      </c>
      <c r="CO73" s="19">
        <f t="shared" si="183"/>
        <v>6.2634426392998724E-2</v>
      </c>
      <c r="CP73" s="19">
        <f t="shared" si="184"/>
        <v>1.1381083827266081</v>
      </c>
      <c r="CQ73" s="19">
        <f t="shared" ref="CQ73:CQ135" si="202">0.75*CP73+0.25</f>
        <v>1.1035812870449559</v>
      </c>
      <c r="CR73" s="19">
        <f t="shared" si="185"/>
        <v>1.0544536888305689</v>
      </c>
      <c r="CS73" s="19">
        <f t="shared" si="186"/>
        <v>1.0982317631918719</v>
      </c>
      <c r="CU73" s="19">
        <f>calculatorbig!E73</f>
        <v>0.26142875502641588</v>
      </c>
      <c r="CV73" s="19">
        <f>calculatorbig!Z73</f>
        <v>0.27147936509989112</v>
      </c>
      <c r="CW73" s="17">
        <f t="shared" ref="CW73:CW125" si="203">C73</f>
        <v>67498</v>
      </c>
      <c r="CX73" s="17">
        <f t="shared" ref="CX73:CX125" si="204">$CW73*(1-CU73)</f>
        <v>49852.081893226983</v>
      </c>
      <c r="CY73" s="17">
        <f t="shared" ref="CY73:CY125" si="205">$CW73*(1-CV73)</f>
        <v>49173.685814487551</v>
      </c>
      <c r="CZ73" s="24">
        <f t="shared" si="187"/>
        <v>0.6817998674513448</v>
      </c>
      <c r="DA73" s="24">
        <f t="shared" si="188"/>
        <v>0.66133360690393228</v>
      </c>
      <c r="DB73" s="19">
        <f t="shared" ref="DB73:DB135" si="206">FC73</f>
        <v>0.313956555743162</v>
      </c>
      <c r="DC73" s="19">
        <f t="shared" ref="DC73:DC135" si="207">FD73</f>
        <v>0.33316320696199458</v>
      </c>
      <c r="DD73" s="17">
        <f t="shared" si="189"/>
        <v>67020.534726857324</v>
      </c>
      <c r="DE73" s="17">
        <f t="shared" ref="DE73:DE97" si="208">DD73</f>
        <v>67020.534726857324</v>
      </c>
      <c r="DF73" s="17">
        <f t="shared" ref="DF73:DF135" si="209">DE73-DD73</f>
        <v>0</v>
      </c>
      <c r="DG73" s="17">
        <f>MAX(growth!G67*growth!L67,0)</f>
        <v>13110.947955289024</v>
      </c>
      <c r="DH73" s="17">
        <f t="shared" ref="DH73:DH135" si="210">-DG73*DF$137/DG$137</f>
        <v>677.80856006110207</v>
      </c>
      <c r="DI73" s="17">
        <f t="shared" ref="DI73:DI135" si="211">DE73+DH73</f>
        <v>67698.343286918433</v>
      </c>
      <c r="DJ73" s="17">
        <f t="shared" ref="DJ73:DJ135" si="212">DI73*CV73</f>
        <v>18378.703253847092</v>
      </c>
      <c r="DK73" s="20">
        <f t="shared" ref="DK73:DK135" si="213">ROUND(DI73/$CW73-1,3)</f>
        <v>3.0000000000000001E-3</v>
      </c>
      <c r="DL73" s="50">
        <f t="shared" ref="DL73:DL135" si="214">DJ73-CU73*CW73</f>
        <v>732.78514707407157</v>
      </c>
      <c r="DM73" s="20">
        <f t="shared" ref="DM73:DM135" si="215">ROUND(DI73*(1-$CV73)/($CW73*(1-$CU73))-1,3)</f>
        <v>-1.0999999999999999E-2</v>
      </c>
      <c r="DN73" s="20">
        <f t="shared" ref="DN73:DN135" si="216">(E73-Z73)/(1-E73)</f>
        <v>-1.3608179497747319E-2</v>
      </c>
      <c r="DO73" s="20">
        <f>growth!L67</f>
        <v>0.19424202132343216</v>
      </c>
      <c r="DP73" s="20"/>
      <c r="DQ73" s="20"/>
      <c r="DR73" s="19">
        <f>datahist!B67</f>
        <v>0.19688539206981659</v>
      </c>
      <c r="DS73" s="19">
        <f>datahist!C67</f>
        <v>0.24646064639091492</v>
      </c>
      <c r="DT73" s="19">
        <f>datahist!D67</f>
        <v>0.2760845422744751</v>
      </c>
      <c r="DU73" s="19">
        <f>datahist!E67</f>
        <v>0.30065044760704041</v>
      </c>
      <c r="DV73" s="19">
        <f>datahist!F67</f>
        <v>0.30447053909301758</v>
      </c>
      <c r="DW73" s="19">
        <f>datahist!G67</f>
        <v>0.29749399423599243</v>
      </c>
      <c r="DX73" s="19">
        <f>datahist!H67</f>
        <v>0.26247316598892212</v>
      </c>
      <c r="DY73" s="19">
        <f>datahist!I67</f>
        <v>0.26156014204025269</v>
      </c>
      <c r="DZ73" s="19">
        <f t="shared" ref="DZ73:DZ135" si="217">Z73</f>
        <v>0.27147936509989112</v>
      </c>
      <c r="EA73" s="19">
        <v>0.38573498764706704</v>
      </c>
      <c r="EB73" s="19">
        <v>0.39222794891535645</v>
      </c>
      <c r="EC73" s="19">
        <v>0.33980487760475914</v>
      </c>
      <c r="ED73" s="19">
        <v>0.30869946469470938</v>
      </c>
      <c r="EE73" s="19">
        <v>0.30486290886400508</v>
      </c>
      <c r="EF73" s="19">
        <v>0.38331067096441984</v>
      </c>
      <c r="EG73" s="19">
        <v>0.39336127476833671</v>
      </c>
      <c r="EH73" s="19">
        <v>0.26385307797862145</v>
      </c>
      <c r="EI73" s="19">
        <v>0.27034603924691086</v>
      </c>
      <c r="EJ73" s="19">
        <v>0.33980487760475914</v>
      </c>
      <c r="EK73" s="19">
        <v>0.30869946469470938</v>
      </c>
      <c r="EL73" s="19">
        <v>0.30486290883939421</v>
      </c>
      <c r="EM73" s="19">
        <v>0.26142875384539366</v>
      </c>
      <c r="EN73" s="19">
        <v>0.27147936509989112</v>
      </c>
      <c r="EO73" s="19">
        <f t="shared" ref="EO73:EO135" si="218">MIN(1-($CZ73+$CZ72)/2,0.99)</f>
        <v>0.30614811107277773</v>
      </c>
      <c r="EP73" s="19">
        <f t="shared" ref="EP73:EP135" si="219">MIN(1-($DA73+$DA72)/2,0.99)</f>
        <v>0.32477847702537965</v>
      </c>
      <c r="EQ73" s="19">
        <f t="shared" ref="EQ73:FD73" si="220">(EO70+EO71+EO72+EO73+EO74+EO75+EO76)/7</f>
        <v>0.33028970425821325</v>
      </c>
      <c r="ER73" s="19">
        <f t="shared" si="220"/>
        <v>0.34993202052714029</v>
      </c>
      <c r="ES73" s="19">
        <f t="shared" si="220"/>
        <v>0.31598610506135899</v>
      </c>
      <c r="ET73" s="19">
        <f t="shared" si="220"/>
        <v>0.33532011425452396</v>
      </c>
      <c r="EU73" s="19">
        <f t="shared" si="220"/>
        <v>0.31429431455742424</v>
      </c>
      <c r="EV73" s="19">
        <f t="shared" si="220"/>
        <v>0.33362466755160253</v>
      </c>
      <c r="EW73" s="19">
        <f t="shared" si="220"/>
        <v>0.31309926307897334</v>
      </c>
      <c r="EX73" s="19">
        <f t="shared" si="220"/>
        <v>0.33240131336092704</v>
      </c>
      <c r="EY73" s="19">
        <f t="shared" si="220"/>
        <v>0.31309959143385269</v>
      </c>
      <c r="EZ73" s="19">
        <f t="shared" si="220"/>
        <v>0.33236966256705169</v>
      </c>
      <c r="FA73" s="19">
        <f t="shared" si="220"/>
        <v>0.31344028570965532</v>
      </c>
      <c r="FB73" s="19">
        <f t="shared" si="220"/>
        <v>0.33267793941433765</v>
      </c>
      <c r="FC73" s="19">
        <f t="shared" si="220"/>
        <v>0.313956555743162</v>
      </c>
      <c r="FD73" s="19">
        <f t="shared" si="220"/>
        <v>0.33316320696199458</v>
      </c>
      <c r="FG73" s="61">
        <f t="shared" si="90"/>
        <v>-4.9999999999998462E-2</v>
      </c>
      <c r="FH73" s="24">
        <f>databig!$A67/100</f>
        <v>0.65</v>
      </c>
      <c r="FI73" s="19">
        <f t="shared" ref="FI73:FI135" si="221">$P$18</f>
        <v>1.5135917551666558E-2</v>
      </c>
      <c r="FJ73" s="19">
        <f t="shared" ref="FJ73:FJ135" si="222">$P$28</f>
        <v>3.7061306958570406E-2</v>
      </c>
      <c r="FK73" s="19">
        <f t="shared" ref="FK73:FK135" si="223">$P$38</f>
        <v>6.7402128554113136E-2</v>
      </c>
      <c r="FL73" s="19">
        <f t="shared" ref="FL73:FL135" si="224">$P$48</f>
        <v>0.10751427225965217</v>
      </c>
      <c r="FM73" s="19">
        <f t="shared" ref="FM73:FM135" si="225">$P$58</f>
        <v>0.15954890359865664</v>
      </c>
      <c r="FN73" s="19">
        <f t="shared" ref="FN73:FN135" si="226">$P$68</f>
        <v>0.22523599767770291</v>
      </c>
      <c r="FO73" s="19">
        <f t="shared" ref="FO73:FO135" si="227">$P$78</f>
        <v>0.30755939498038276</v>
      </c>
      <c r="FP73" s="19">
        <f t="shared" ref="FP73:FP135" si="228">$P$88</f>
        <v>0.41230005279662901</v>
      </c>
      <c r="FQ73" s="19">
        <f t="shared" ref="FQ73:FQ135" si="229">$P$98</f>
        <v>0.55701720632297191</v>
      </c>
      <c r="FR73" s="19">
        <f t="shared" ref="FR73:FR135" si="230">$P$107</f>
        <v>0.79346877733981869</v>
      </c>
      <c r="FS73" s="19">
        <f t="shared" ref="FS73:FS135" si="231">$P$117</f>
        <v>0.89840562972319038</v>
      </c>
      <c r="FT73" s="19">
        <f t="shared" ref="FT73:FT135" si="232">$P$125</f>
        <v>0.94667000240607191</v>
      </c>
      <c r="FU73" s="19">
        <f t="shared" ref="FU73:FU135" si="233">$P$134</f>
        <v>0.98693915484448769</v>
      </c>
      <c r="FW73" s="19">
        <f t="shared" ref="FW73:FW135" si="234">EM73+AY73</f>
        <v>0.26102829680167283</v>
      </c>
      <c r="FX73" s="19">
        <f t="shared" ref="FX73:FX135" si="235">EI73+AY73+AZ73</f>
        <v>0.26652010669837806</v>
      </c>
    </row>
    <row r="74" spans="1:180">
      <c r="A74" s="17"/>
      <c r="B74" s="17">
        <f>databig!B68</f>
        <v>2165670</v>
      </c>
      <c r="C74" s="17">
        <f>databig!O68</f>
        <v>69068</v>
      </c>
      <c r="D74" s="17">
        <f>databig!F68</f>
        <v>18150</v>
      </c>
      <c r="E74" s="18">
        <f>databig!G68+L74</f>
        <v>0.26271923777834033</v>
      </c>
      <c r="F74" s="19">
        <f>databig!H68</f>
        <v>5.287422239780426E-2</v>
      </c>
      <c r="G74" s="19">
        <f>databig!K68</f>
        <v>7.4507668614387512E-2</v>
      </c>
      <c r="H74" s="19">
        <f>databig!L68</f>
        <v>8.0214012414216995E-3</v>
      </c>
      <c r="I74" s="19">
        <f>databig!I68</f>
        <v>2.1090263500809669E-2</v>
      </c>
      <c r="J74" s="19">
        <f>databig!M68</f>
        <v>0</v>
      </c>
      <c r="K74" s="19">
        <f>databig!J68</f>
        <v>0.10622567683458328</v>
      </c>
      <c r="L74" s="63">
        <f>databig!N68*IF(interface!$C$16="yes",1,0)</f>
        <v>0</v>
      </c>
      <c r="M74" s="19">
        <v>0</v>
      </c>
      <c r="N74" s="19">
        <v>0</v>
      </c>
      <c r="O74" s="19">
        <v>0</v>
      </c>
      <c r="P74" s="19">
        <f t="shared" si="191"/>
        <v>0.27237711751119248</v>
      </c>
      <c r="Q74" s="20">
        <f t="shared" si="170"/>
        <v>0</v>
      </c>
      <c r="R74" s="20">
        <f t="shared" si="171"/>
        <v>0</v>
      </c>
      <c r="S74" s="20">
        <f t="shared" si="172"/>
        <v>0</v>
      </c>
      <c r="T74" s="20">
        <f t="shared" si="173"/>
        <v>0</v>
      </c>
      <c r="U74" s="20">
        <f t="shared" si="174"/>
        <v>0</v>
      </c>
      <c r="V74" s="20">
        <f t="shared" si="175"/>
        <v>1.2326465210441602E-2</v>
      </c>
      <c r="W74" s="20">
        <f t="shared" si="192"/>
        <v>8.0489980365176808E-2</v>
      </c>
      <c r="X74" s="20">
        <f t="shared" si="176"/>
        <v>5.287422239780426E-2</v>
      </c>
      <c r="Y74" s="20">
        <f>K74+$C$148*0.55*databig!N68</f>
        <v>0.10622567683458328</v>
      </c>
      <c r="Z74" s="21">
        <f t="shared" si="193"/>
        <v>0.27300660830881562</v>
      </c>
      <c r="AA74" s="19">
        <f t="shared" si="194"/>
        <v>0.98628961402505055</v>
      </c>
      <c r="AB74" s="19">
        <f>databig!Q68/databig!$AE68</f>
        <v>4.8221327721133609E-3</v>
      </c>
      <c r="AC74" s="19">
        <f>databig!R68/databig!$AE68</f>
        <v>8.8882532028360679E-3</v>
      </c>
      <c r="AD74" s="19">
        <f t="shared" si="195"/>
        <v>3.1876701221984129</v>
      </c>
      <c r="AE74" s="17">
        <f>databig!S68</f>
        <v>220166</v>
      </c>
      <c r="AF74" s="17">
        <f>databig!T68</f>
        <v>221830</v>
      </c>
      <c r="AG74" s="17">
        <f>databig!U68</f>
        <v>14916</v>
      </c>
      <c r="AH74" s="17">
        <f>databig!V68</f>
        <v>55</v>
      </c>
      <c r="AI74" s="17">
        <f>databig!W68</f>
        <v>0</v>
      </c>
      <c r="AJ74" s="17">
        <f>databig!X68</f>
        <v>0</v>
      </c>
      <c r="AK74" s="17">
        <f>databig!Y68</f>
        <v>0</v>
      </c>
      <c r="AL74" s="17">
        <f>databig!Z68</f>
        <v>0</v>
      </c>
      <c r="AM74" s="17">
        <f>databig!AA68</f>
        <v>0</v>
      </c>
      <c r="AN74" s="17">
        <f>databig!AB68</f>
        <v>0</v>
      </c>
      <c r="AO74" s="17">
        <f>databig!AC68</f>
        <v>0</v>
      </c>
      <c r="AP74" s="17">
        <f>databig!AD68</f>
        <v>0</v>
      </c>
      <c r="AQ74" s="17">
        <v>0</v>
      </c>
      <c r="AR74" s="17">
        <v>0</v>
      </c>
      <c r="AS74" s="17">
        <v>0</v>
      </c>
      <c r="AT74" s="17">
        <v>83.996739685134997</v>
      </c>
      <c r="AU74" s="17">
        <v>194.13641316198064</v>
      </c>
      <c r="AV74" s="19">
        <v>1.7469684993506557E-2</v>
      </c>
      <c r="AW74" s="17">
        <f>databig!AT68</f>
        <v>68118</v>
      </c>
      <c r="AY74" s="19">
        <f>-databig!BA68/databig!E68</f>
        <v>-4.2132654141813621E-4</v>
      </c>
      <c r="AZ74" s="19">
        <f>-(1.1*databig!BB68-databig!AY68+0.45*databig!AX68)/databig!E68</f>
        <v>-3.3026345045986403E-3</v>
      </c>
      <c r="BA74" s="19"/>
      <c r="BB74" s="66">
        <f t="shared" si="177"/>
        <v>97.62001096749961</v>
      </c>
      <c r="BC74" s="67">
        <f>databig!Q68</f>
        <v>236</v>
      </c>
      <c r="BD74" s="67">
        <f>databig!R68</f>
        <v>435</v>
      </c>
      <c r="BE74" s="67">
        <f>databig!AF68</f>
        <v>36566</v>
      </c>
      <c r="BF74" s="67">
        <f>databig!AG68</f>
        <v>2652</v>
      </c>
      <c r="BG74" s="17">
        <f>databig!AH68</f>
        <v>23</v>
      </c>
      <c r="BH74" s="17">
        <f>databig!AI68</f>
        <v>0</v>
      </c>
      <c r="BI74" s="17">
        <f>databig!AJ68</f>
        <v>0</v>
      </c>
      <c r="BJ74" s="17">
        <f>databig!AK68</f>
        <v>0</v>
      </c>
      <c r="BK74" s="17">
        <f>databig!AL68</f>
        <v>0</v>
      </c>
      <c r="BL74" s="17">
        <f>databig!AM68</f>
        <v>0</v>
      </c>
      <c r="BM74" s="17">
        <f>databig!AN68</f>
        <v>0</v>
      </c>
      <c r="BN74" s="17">
        <f>databig!AO68</f>
        <v>0</v>
      </c>
      <c r="BO74" s="17">
        <f>databig!AP68</f>
        <v>0</v>
      </c>
      <c r="BP74" s="17">
        <f>databig!AQ68</f>
        <v>0</v>
      </c>
      <c r="BQ74" s="17"/>
      <c r="BR74" s="17"/>
      <c r="BS74" s="24">
        <f>databig!AU68</f>
        <v>0.16899999976158142</v>
      </c>
      <c r="BT74" s="24">
        <f>databig!AV68</f>
        <v>9.9999997764825821E-3</v>
      </c>
      <c r="BU74" s="44">
        <f t="shared" si="196"/>
        <v>2.3599999472498894</v>
      </c>
      <c r="BV74" s="44">
        <f t="shared" si="197"/>
        <v>4.3499999027699232</v>
      </c>
      <c r="BW74" s="44">
        <f>databig!R68*((databig!$AU68-$R$142)/(1-$Q$142)-MIN(0.2,databig!$AU68))+BB74*(databig!$AU68-$R$142)/(1-$Q$142)</f>
        <v>-102.2060821619514</v>
      </c>
      <c r="BX74" s="19">
        <f>(databig!$Q68)/databig!$AE68</f>
        <v>4.8221327721133609E-3</v>
      </c>
      <c r="BY74" s="19">
        <f>(databig!$R68)/databig!$AE68</f>
        <v>8.8882532028360679E-3</v>
      </c>
      <c r="BZ74" s="19">
        <f>(databig!$Q68+databig!$R68)/databig!$AE68</f>
        <v>1.3710385974949429E-2</v>
      </c>
      <c r="CA74" s="67">
        <f>databig!R68*$Q$142/(1-$Q$142)+BB74/(1-$Q$142)</f>
        <v>170.79736899607781</v>
      </c>
      <c r="CB74" s="31">
        <f t="shared" si="198"/>
        <v>413.18630800351474</v>
      </c>
      <c r="CC74" s="31">
        <f t="shared" si="199"/>
        <v>416.90986391777881</v>
      </c>
      <c r="CD74" s="31">
        <f t="shared" si="200"/>
        <v>415.20644408573617</v>
      </c>
      <c r="CE74" s="67">
        <f t="shared" si="178"/>
        <v>418.93000000000029</v>
      </c>
      <c r="CF74" s="17">
        <f>$CE74*(1+$CA74/databig!$AE68)</f>
        <v>420.3920081688878</v>
      </c>
      <c r="CG74" s="17">
        <f>$CE74*(1+$CA74/databig!$AE68-$BX74)</f>
        <v>418.37187208666637</v>
      </c>
      <c r="CH74" s="44">
        <f t="shared" si="179"/>
        <v>0</v>
      </c>
      <c r="CI74" s="17">
        <f t="shared" si="180"/>
        <v>413.18630800351474</v>
      </c>
      <c r="CJ74" s="19"/>
      <c r="CK74" s="17">
        <f>databig!AW68</f>
        <v>52590</v>
      </c>
      <c r="CL74" s="19">
        <f t="shared" si="181"/>
        <v>8.746936179951828E-3</v>
      </c>
      <c r="CM74" s="19">
        <f t="shared" si="182"/>
        <v>5.4998683204478069E-3</v>
      </c>
      <c r="CN74" s="19">
        <f t="shared" si="201"/>
        <v>0.62877654612978973</v>
      </c>
      <c r="CO74" s="19">
        <f t="shared" si="183"/>
        <v>6.2877654612978964E-2</v>
      </c>
      <c r="CP74" s="19">
        <f t="shared" si="184"/>
        <v>1.1308219024503572</v>
      </c>
      <c r="CQ74" s="19">
        <f t="shared" si="202"/>
        <v>1.0981164268377679</v>
      </c>
      <c r="CR74" s="19">
        <f t="shared" si="185"/>
        <v>1.0527446427603018</v>
      </c>
      <c r="CS74" s="19">
        <f t="shared" si="186"/>
        <v>1.0961672541301728</v>
      </c>
      <c r="CU74" s="19">
        <f>calculatorbig!E74</f>
        <v>0.26271923777834033</v>
      </c>
      <c r="CV74" s="19">
        <f>calculatorbig!Z74</f>
        <v>0.27300660830881562</v>
      </c>
      <c r="CW74" s="17">
        <f t="shared" si="203"/>
        <v>69068</v>
      </c>
      <c r="CX74" s="17">
        <f t="shared" si="204"/>
        <v>50922.507685125594</v>
      </c>
      <c r="CY74" s="17">
        <f t="shared" si="205"/>
        <v>50211.979577326725</v>
      </c>
      <c r="CZ74" s="24">
        <f t="shared" si="187"/>
        <v>0.65311450573455931</v>
      </c>
      <c r="DA74" s="24">
        <f t="shared" si="188"/>
        <v>0.63577776277133424</v>
      </c>
      <c r="DB74" s="19">
        <f t="shared" si="206"/>
        <v>0.31770082015622314</v>
      </c>
      <c r="DC74" s="19">
        <f t="shared" si="207"/>
        <v>0.33742755556517523</v>
      </c>
      <c r="DD74" s="17">
        <f t="shared" si="189"/>
        <v>68563.268148677322</v>
      </c>
      <c r="DE74" s="17">
        <f t="shared" si="208"/>
        <v>68563.268148677322</v>
      </c>
      <c r="DF74" s="17">
        <f t="shared" si="209"/>
        <v>0</v>
      </c>
      <c r="DG74" s="17">
        <f>MAX(growth!G68*growth!L68,0)</f>
        <v>12973.440440868137</v>
      </c>
      <c r="DH74" s="17">
        <f t="shared" si="210"/>
        <v>670.69970945281307</v>
      </c>
      <c r="DI74" s="17">
        <f t="shared" si="211"/>
        <v>69233.967858130141</v>
      </c>
      <c r="DJ74" s="17">
        <f t="shared" si="212"/>
        <v>18901.330744709667</v>
      </c>
      <c r="DK74" s="20">
        <f t="shared" si="213"/>
        <v>2E-3</v>
      </c>
      <c r="DL74" s="50">
        <f t="shared" si="214"/>
        <v>755.83842983525756</v>
      </c>
      <c r="DM74" s="20">
        <f t="shared" si="215"/>
        <v>-1.2E-2</v>
      </c>
      <c r="DN74" s="20">
        <f t="shared" si="216"/>
        <v>-1.395312485772204E-2</v>
      </c>
      <c r="DO74" s="20">
        <f>growth!L68</f>
        <v>0.18783576244958788</v>
      </c>
      <c r="DP74" s="20"/>
      <c r="DQ74" s="20"/>
      <c r="DR74" s="19">
        <f>datahist!B68</f>
        <v>0.19660216569900513</v>
      </c>
      <c r="DS74" s="19">
        <f>datahist!C68</f>
        <v>0.24624750018119812</v>
      </c>
      <c r="DT74" s="19">
        <f>datahist!D68</f>
        <v>0.27479779720306396</v>
      </c>
      <c r="DU74" s="19">
        <f>datahist!E68</f>
        <v>0.30299389362335205</v>
      </c>
      <c r="DV74" s="19">
        <f>datahist!F68</f>
        <v>0.30652314424514771</v>
      </c>
      <c r="DW74" s="19">
        <f>datahist!G68</f>
        <v>0.29885807633399963</v>
      </c>
      <c r="DX74" s="19">
        <f>datahist!H68</f>
        <v>0.26445573568344116</v>
      </c>
      <c r="DY74" s="19">
        <f>datahist!I68</f>
        <v>0.26289638876914978</v>
      </c>
      <c r="DZ74" s="19">
        <f t="shared" si="217"/>
        <v>0.27300660830881562</v>
      </c>
      <c r="EA74" s="19">
        <v>0.38669439645048576</v>
      </c>
      <c r="EB74" s="19">
        <v>0.3932513306178938</v>
      </c>
      <c r="EC74" s="19">
        <v>0.34104659389725134</v>
      </c>
      <c r="ED74" s="19">
        <v>0.31052165499260131</v>
      </c>
      <c r="EE74" s="19">
        <v>0.30658087789853983</v>
      </c>
      <c r="EF74" s="19">
        <v>0.38421733304858208</v>
      </c>
      <c r="EG74" s="19">
        <v>0.39450469386723008</v>
      </c>
      <c r="EH74" s="19">
        <v>0.2651963108920713</v>
      </c>
      <c r="EI74" s="19">
        <v>0.27175324505947934</v>
      </c>
      <c r="EJ74" s="19">
        <v>0.34104659389725134</v>
      </c>
      <c r="EK74" s="19">
        <v>0.31052165499260131</v>
      </c>
      <c r="EL74" s="19">
        <v>0.30658087041861115</v>
      </c>
      <c r="EM74" s="19">
        <v>0.26271923258900642</v>
      </c>
      <c r="EN74" s="19">
        <v>0.27300660830881562</v>
      </c>
      <c r="EO74" s="19">
        <f t="shared" si="218"/>
        <v>0.33254281340704794</v>
      </c>
      <c r="EP74" s="19">
        <f t="shared" si="219"/>
        <v>0.35144431516236674</v>
      </c>
      <c r="EQ74" s="19">
        <f t="shared" ref="EQ74:FD74" si="236">(EO71+EO72+EO73+EO74+EO75+EO76+EO77)/7</f>
        <v>0.34012923356482705</v>
      </c>
      <c r="ER74" s="19">
        <f t="shared" si="236"/>
        <v>0.3609080459115222</v>
      </c>
      <c r="ES74" s="19">
        <f t="shared" si="236"/>
        <v>0.32432848586218394</v>
      </c>
      <c r="ET74" s="19">
        <f t="shared" si="236"/>
        <v>0.34426414884912909</v>
      </c>
      <c r="EU74" s="19">
        <f t="shared" si="236"/>
        <v>0.32090336921639745</v>
      </c>
      <c r="EV74" s="19">
        <f t="shared" si="236"/>
        <v>0.34089793498639603</v>
      </c>
      <c r="EW74" s="19">
        <f t="shared" si="236"/>
        <v>0.3185674500990972</v>
      </c>
      <c r="EX74" s="19">
        <f t="shared" si="236"/>
        <v>0.33846010934848125</v>
      </c>
      <c r="EY74" s="19">
        <f t="shared" si="236"/>
        <v>0.31779839232976281</v>
      </c>
      <c r="EZ74" s="19">
        <f t="shared" si="236"/>
        <v>0.33763423853950159</v>
      </c>
      <c r="FA74" s="19">
        <f t="shared" si="236"/>
        <v>0.31758916837818657</v>
      </c>
      <c r="FB74" s="19">
        <f t="shared" si="236"/>
        <v>0.3373666146928091</v>
      </c>
      <c r="FC74" s="19">
        <f t="shared" si="236"/>
        <v>0.31770082015622314</v>
      </c>
      <c r="FD74" s="19">
        <f t="shared" si="236"/>
        <v>0.33742755556517523</v>
      </c>
      <c r="FG74" s="61">
        <f t="shared" ref="FG74:FG135" si="237">FG73+3%</f>
        <v>-1.9999999999998463E-2</v>
      </c>
      <c r="FH74" s="24">
        <f>databig!$A68/100</f>
        <v>0.66</v>
      </c>
      <c r="FI74" s="19">
        <f t="shared" si="221"/>
        <v>1.5135917551666558E-2</v>
      </c>
      <c r="FJ74" s="19">
        <f t="shared" si="222"/>
        <v>3.7061306958570406E-2</v>
      </c>
      <c r="FK74" s="19">
        <f t="shared" si="223"/>
        <v>6.7402128554113136E-2</v>
      </c>
      <c r="FL74" s="19">
        <f t="shared" si="224"/>
        <v>0.10751427225965217</v>
      </c>
      <c r="FM74" s="19">
        <f t="shared" si="225"/>
        <v>0.15954890359865664</v>
      </c>
      <c r="FN74" s="19">
        <f t="shared" si="226"/>
        <v>0.22523599767770291</v>
      </c>
      <c r="FO74" s="19">
        <f t="shared" si="227"/>
        <v>0.30755939498038276</v>
      </c>
      <c r="FP74" s="19">
        <f t="shared" si="228"/>
        <v>0.41230005279662901</v>
      </c>
      <c r="FQ74" s="19">
        <f t="shared" si="229"/>
        <v>0.55701720632297191</v>
      </c>
      <c r="FR74" s="19">
        <f t="shared" si="230"/>
        <v>0.79346877733981869</v>
      </c>
      <c r="FS74" s="19">
        <f t="shared" si="231"/>
        <v>0.89840562972319038</v>
      </c>
      <c r="FT74" s="19">
        <f t="shared" si="232"/>
        <v>0.94667000240607191</v>
      </c>
      <c r="FU74" s="19">
        <f t="shared" si="233"/>
        <v>0.98693915484448769</v>
      </c>
      <c r="FW74" s="19">
        <f t="shared" si="234"/>
        <v>0.26229790604758829</v>
      </c>
      <c r="FX74" s="19">
        <f t="shared" si="235"/>
        <v>0.26802928401346254</v>
      </c>
    </row>
    <row r="75" spans="1:180">
      <c r="A75" s="17"/>
      <c r="B75" s="17">
        <f>databig!B69</f>
        <v>2167242</v>
      </c>
      <c r="C75" s="17">
        <f>databig!O69</f>
        <v>70641</v>
      </c>
      <c r="D75" s="17">
        <f>databig!F69</f>
        <v>18640</v>
      </c>
      <c r="E75" s="18">
        <f>databig!G69+L75</f>
        <v>0.26459341172058637</v>
      </c>
      <c r="F75" s="19">
        <f>databig!H69</f>
        <v>5.2623137831687927E-2</v>
      </c>
      <c r="G75" s="19">
        <f>databig!K69</f>
        <v>7.7178485691547394E-2</v>
      </c>
      <c r="H75" s="19">
        <f>databig!L69</f>
        <v>8.144753985106945E-3</v>
      </c>
      <c r="I75" s="19">
        <f>databig!I69</f>
        <v>2.1475199609994888E-2</v>
      </c>
      <c r="J75" s="19">
        <f>databig!M69</f>
        <v>0</v>
      </c>
      <c r="K75" s="19">
        <f>databig!J69</f>
        <v>0.10517182946205139</v>
      </c>
      <c r="L75" s="63">
        <f>databig!N69*IF(interface!$C$16="yes",1,0)</f>
        <v>0</v>
      </c>
      <c r="M75" s="19">
        <v>0</v>
      </c>
      <c r="N75" s="19">
        <v>0</v>
      </c>
      <c r="O75" s="19">
        <v>0</v>
      </c>
      <c r="P75" s="19">
        <f t="shared" si="191"/>
        <v>0.28088121056998699</v>
      </c>
      <c r="Q75" s="20">
        <f t="shared" si="170"/>
        <v>0</v>
      </c>
      <c r="R75" s="20">
        <f t="shared" si="171"/>
        <v>0</v>
      </c>
      <c r="S75" s="20">
        <f t="shared" si="172"/>
        <v>0</v>
      </c>
      <c r="T75" s="20">
        <f t="shared" si="173"/>
        <v>0</v>
      </c>
      <c r="U75" s="20">
        <f t="shared" si="174"/>
        <v>0</v>
      </c>
      <c r="V75" s="20">
        <f t="shared" si="175"/>
        <v>1.2516021032159754E-2</v>
      </c>
      <c r="W75" s="20">
        <f t="shared" si="192"/>
        <v>8.3251566368744617E-2</v>
      </c>
      <c r="X75" s="20">
        <f t="shared" si="176"/>
        <v>5.2623137831687927E-2</v>
      </c>
      <c r="Y75" s="20">
        <f>K75+$C$148*0.55*databig!N69</f>
        <v>0.10517182946205139</v>
      </c>
      <c r="Z75" s="21">
        <f t="shared" si="193"/>
        <v>0.27503775430463856</v>
      </c>
      <c r="AA75" s="19">
        <f t="shared" si="194"/>
        <v>0.98663468128855381</v>
      </c>
      <c r="AB75" s="19">
        <f>databig!Q69/databig!$AE69</f>
        <v>5.8863847115268311E-3</v>
      </c>
      <c r="AC75" s="19">
        <f>databig!R69/databig!$AE69</f>
        <v>7.4789339999193644E-3</v>
      </c>
      <c r="AD75" s="19">
        <f t="shared" si="195"/>
        <v>3.487946093628346</v>
      </c>
      <c r="AE75" s="17">
        <f>databig!S69</f>
        <v>246392</v>
      </c>
      <c r="AF75" s="17">
        <f>databig!T69</f>
        <v>247445</v>
      </c>
      <c r="AG75" s="17">
        <f>databig!U69</f>
        <v>22297</v>
      </c>
      <c r="AH75" s="17">
        <f>databig!V69</f>
        <v>285</v>
      </c>
      <c r="AI75" s="17">
        <f>databig!W69</f>
        <v>0</v>
      </c>
      <c r="AJ75" s="17">
        <f>databig!X69</f>
        <v>0</v>
      </c>
      <c r="AK75" s="17">
        <f>databig!Y69</f>
        <v>0</v>
      </c>
      <c r="AL75" s="17">
        <f>databig!Z69</f>
        <v>0</v>
      </c>
      <c r="AM75" s="17">
        <f>databig!AA69</f>
        <v>0</v>
      </c>
      <c r="AN75" s="17">
        <f>databig!AB69</f>
        <v>0</v>
      </c>
      <c r="AO75" s="17">
        <f>databig!AC69</f>
        <v>0</v>
      </c>
      <c r="AP75" s="17">
        <f>databig!AD69</f>
        <v>0</v>
      </c>
      <c r="AQ75" s="17">
        <v>0</v>
      </c>
      <c r="AR75" s="17">
        <v>0</v>
      </c>
      <c r="AS75" s="17">
        <v>0</v>
      </c>
      <c r="AT75" s="17">
        <v>83.996739685134997</v>
      </c>
      <c r="AU75" s="17">
        <v>194.13641316198064</v>
      </c>
      <c r="AV75" s="19">
        <v>1.7469684993506557E-2</v>
      </c>
      <c r="AW75" s="17">
        <f>databig!AT69</f>
        <v>67952</v>
      </c>
      <c r="AY75" s="19">
        <f>-databig!BA69/databig!E69</f>
        <v>-4.1248562635655986E-4</v>
      </c>
      <c r="AZ75" s="19">
        <f>-(1.1*databig!BB69-databig!AY69+0.45*databig!AX69)/databig!E69</f>
        <v>-2.9797650743734862E-3</v>
      </c>
      <c r="BA75" s="19"/>
      <c r="BB75" s="66">
        <f t="shared" si="177"/>
        <v>96.456136023028677</v>
      </c>
      <c r="BC75" s="67">
        <f>databig!Q69</f>
        <v>292</v>
      </c>
      <c r="BD75" s="67">
        <f>databig!R69</f>
        <v>371</v>
      </c>
      <c r="BE75" s="67">
        <f>databig!AF69</f>
        <v>37127</v>
      </c>
      <c r="BF75" s="67">
        <f>databig!AG69</f>
        <v>3227</v>
      </c>
      <c r="BG75" s="17">
        <f>databig!AH69</f>
        <v>206</v>
      </c>
      <c r="BH75" s="17">
        <f>databig!AI69</f>
        <v>121</v>
      </c>
      <c r="BI75" s="17">
        <f>databig!AJ69</f>
        <v>88</v>
      </c>
      <c r="BJ75" s="17">
        <f>databig!AK69</f>
        <v>29</v>
      </c>
      <c r="BK75" s="17">
        <f>databig!AL69</f>
        <v>17</v>
      </c>
      <c r="BL75" s="17">
        <f>databig!AM69</f>
        <v>0</v>
      </c>
      <c r="BM75" s="17">
        <f>databig!AN69</f>
        <v>0</v>
      </c>
      <c r="BN75" s="17">
        <f>databig!AO69</f>
        <v>0</v>
      </c>
      <c r="BO75" s="17">
        <f>databig!AP69</f>
        <v>0</v>
      </c>
      <c r="BP75" s="17">
        <f>databig!AQ69</f>
        <v>0</v>
      </c>
      <c r="BQ75" s="17"/>
      <c r="BR75" s="17"/>
      <c r="BS75" s="24">
        <f>databig!AU69</f>
        <v>0.17000000178813934</v>
      </c>
      <c r="BT75" s="24">
        <f>databig!AV69</f>
        <v>1.0999999940395355E-2</v>
      </c>
      <c r="BU75" s="44">
        <f t="shared" si="196"/>
        <v>3.2119999825954437</v>
      </c>
      <c r="BV75" s="44">
        <f t="shared" si="197"/>
        <v>4.0809999778866768</v>
      </c>
      <c r="BW75" s="44">
        <f>databig!R69*((databig!$AU69-$R$142)/(1-$Q$142)-MIN(0.2,databig!$AU69))+BB75*(databig!$AU69-$R$142)/(1-$Q$142)</f>
        <v>-87.71916500697337</v>
      </c>
      <c r="BX75" s="19">
        <f>(databig!$Q69)/databig!$AE69</f>
        <v>5.8863847115268311E-3</v>
      </c>
      <c r="BY75" s="19">
        <f>(databig!$R69)/databig!$AE69</f>
        <v>7.4789339999193644E-3</v>
      </c>
      <c r="BZ75" s="19">
        <f>(databig!$Q69+databig!$R69)/databig!$AE69</f>
        <v>1.3365318711446196E-2</v>
      </c>
      <c r="CA75" s="67">
        <f>databig!R69*$Q$142/(1-$Q$142)+BB75/(1-$Q$142)</f>
        <v>160.68054427662742</v>
      </c>
      <c r="CB75" s="31">
        <f t="shared" si="198"/>
        <v>429.00849211788926</v>
      </c>
      <c r="CC75" s="31">
        <f t="shared" si="199"/>
        <v>432.26048219973421</v>
      </c>
      <c r="CD75" s="31">
        <f t="shared" si="200"/>
        <v>431.56800991815533</v>
      </c>
      <c r="CE75" s="67">
        <f t="shared" si="178"/>
        <v>434.82000000000028</v>
      </c>
      <c r="CF75" s="17">
        <f>$CE75*(1+$CA75/databig!$AE69)</f>
        <v>436.22844079874164</v>
      </c>
      <c r="CG75" s="17">
        <f>$CE75*(1+$CA75/databig!$AE69-$BX75)</f>
        <v>433.66892299847558</v>
      </c>
      <c r="CH75" s="44">
        <f t="shared" si="179"/>
        <v>0</v>
      </c>
      <c r="CI75" s="17">
        <f t="shared" si="180"/>
        <v>429.00849211788926</v>
      </c>
      <c r="CJ75" s="19"/>
      <c r="CK75" s="17">
        <f>databig!AW69</f>
        <v>53273</v>
      </c>
      <c r="CL75" s="19">
        <f t="shared" si="181"/>
        <v>8.8669665311725161E-3</v>
      </c>
      <c r="CM75" s="19">
        <f t="shared" si="182"/>
        <v>6.1594760405726491E-3</v>
      </c>
      <c r="CN75" s="19">
        <f t="shared" si="201"/>
        <v>0.69465425621248578</v>
      </c>
      <c r="CO75" s="19">
        <f t="shared" si="183"/>
        <v>6.9465425621248564E-2</v>
      </c>
      <c r="CP75" s="19">
        <f t="shared" si="184"/>
        <v>1.1254519525228592</v>
      </c>
      <c r="CQ75" s="19">
        <f t="shared" si="202"/>
        <v>1.0940889643921445</v>
      </c>
      <c r="CR75" s="19">
        <f t="shared" si="185"/>
        <v>1.0426704493788093</v>
      </c>
      <c r="CS75" s="19">
        <f t="shared" si="186"/>
        <v>1.0780454475889019</v>
      </c>
      <c r="CU75" s="19">
        <f>calculatorbig!E75</f>
        <v>0.26459341172058637</v>
      </c>
      <c r="CV75" s="19">
        <f>calculatorbig!Z75</f>
        <v>0.27503775430463856</v>
      </c>
      <c r="CW75" s="17">
        <f t="shared" si="203"/>
        <v>70641</v>
      </c>
      <c r="CX75" s="17">
        <f t="shared" si="204"/>
        <v>51949.856802646056</v>
      </c>
      <c r="CY75" s="17">
        <f t="shared" si="205"/>
        <v>51212.057998166034</v>
      </c>
      <c r="CZ75" s="24">
        <f t="shared" si="187"/>
        <v>0.59378332535955525</v>
      </c>
      <c r="DA75" s="24">
        <f t="shared" si="188"/>
        <v>0.57207137148062659</v>
      </c>
      <c r="DB75" s="19">
        <f t="shared" si="206"/>
        <v>0.32155769110556609</v>
      </c>
      <c r="DC75" s="19">
        <f t="shared" si="207"/>
        <v>0.34178095430771899</v>
      </c>
      <c r="DD75" s="17">
        <f t="shared" si="189"/>
        <v>70108.587734620975</v>
      </c>
      <c r="DE75" s="17">
        <f t="shared" si="208"/>
        <v>70108.587734620975</v>
      </c>
      <c r="DF75" s="17">
        <f t="shared" si="209"/>
        <v>0</v>
      </c>
      <c r="DG75" s="17">
        <f>MAX(growth!G69*growth!L69,0)</f>
        <v>12765.634621755591</v>
      </c>
      <c r="DH75" s="17">
        <f t="shared" si="210"/>
        <v>659.95658366928251</v>
      </c>
      <c r="DI75" s="17">
        <f t="shared" si="211"/>
        <v>70768.544318290253</v>
      </c>
      <c r="DJ75" s="17">
        <f t="shared" si="212"/>
        <v>19464.02150471084</v>
      </c>
      <c r="DK75" s="20">
        <f t="shared" si="213"/>
        <v>2E-3</v>
      </c>
      <c r="DL75" s="50">
        <f t="shared" si="214"/>
        <v>772.87830735689931</v>
      </c>
      <c r="DM75" s="20">
        <f t="shared" si="215"/>
        <v>-1.2E-2</v>
      </c>
      <c r="DN75" s="20">
        <f t="shared" si="216"/>
        <v>-1.4202133555110226E-2</v>
      </c>
      <c r="DO75" s="20">
        <f>growth!L69</f>
        <v>0.18071140869686997</v>
      </c>
      <c r="DP75" s="20"/>
      <c r="DQ75" s="20"/>
      <c r="DR75" s="19">
        <f>datahist!B69</f>
        <v>0.19644328951835632</v>
      </c>
      <c r="DS75" s="19">
        <f>datahist!C69</f>
        <v>0.24610130488872528</v>
      </c>
      <c r="DT75" s="19">
        <f>datahist!D69</f>
        <v>0.27226662635803223</v>
      </c>
      <c r="DU75" s="19">
        <f>datahist!E69</f>
        <v>0.3054010272026062</v>
      </c>
      <c r="DV75" s="19">
        <f>datahist!F69</f>
        <v>0.30829739570617676</v>
      </c>
      <c r="DW75" s="19">
        <f>datahist!G69</f>
        <v>0.30203187465667725</v>
      </c>
      <c r="DX75" s="19">
        <f>datahist!H69</f>
        <v>0.26630523800849915</v>
      </c>
      <c r="DY75" s="19">
        <f>datahist!I69</f>
        <v>0.26493284106254578</v>
      </c>
      <c r="DZ75" s="19">
        <f t="shared" si="217"/>
        <v>0.27503775430463856</v>
      </c>
      <c r="EA75" s="19">
        <v>0.38835629965622653</v>
      </c>
      <c r="EB75" s="19">
        <v>0.39535916771301993</v>
      </c>
      <c r="EC75" s="19">
        <v>0.3433560663910038</v>
      </c>
      <c r="ED75" s="19">
        <v>0.31216621470224271</v>
      </c>
      <c r="EE75" s="19">
        <v>0.30746341880479616</v>
      </c>
      <c r="EF75" s="19">
        <v>0.38581120874732733</v>
      </c>
      <c r="EG75" s="19">
        <v>0.3962555415704162</v>
      </c>
      <c r="EH75" s="19">
        <v>0.26713851239044895</v>
      </c>
      <c r="EI75" s="19">
        <v>0.27414138044724234</v>
      </c>
      <c r="EJ75" s="19">
        <v>0.3433560663910038</v>
      </c>
      <c r="EK75" s="19">
        <v>0.31216621470224271</v>
      </c>
      <c r="EL75" s="19">
        <v>0.30746341132601218</v>
      </c>
      <c r="EM75" s="19">
        <v>0.26459340658038855</v>
      </c>
      <c r="EN75" s="19">
        <v>0.27503775430463856</v>
      </c>
      <c r="EO75" s="19">
        <f t="shared" si="218"/>
        <v>0.37655108445294272</v>
      </c>
      <c r="EP75" s="19">
        <f t="shared" si="219"/>
        <v>0.39607543287401958</v>
      </c>
      <c r="EQ75" s="19">
        <f t="shared" ref="EQ75:FD75" si="238">(EO72+EO73+EO74+EO75+EO76+EO77+EO78)/7</f>
        <v>0.33750827106947412</v>
      </c>
      <c r="ER75" s="19">
        <f t="shared" si="238"/>
        <v>0.35835717112021009</v>
      </c>
      <c r="ES75" s="19">
        <f t="shared" si="238"/>
        <v>0.33152731232525728</v>
      </c>
      <c r="ET75" s="19">
        <f t="shared" si="238"/>
        <v>0.35216222052931867</v>
      </c>
      <c r="EU75" s="19">
        <f t="shared" si="238"/>
        <v>0.3259664476737541</v>
      </c>
      <c r="EV75" s="19">
        <f t="shared" si="238"/>
        <v>0.34654831909474615</v>
      </c>
      <c r="EW75" s="19">
        <f t="shared" si="238"/>
        <v>0.32359232056852194</v>
      </c>
      <c r="EX75" s="19">
        <f t="shared" si="238"/>
        <v>0.34404987985815449</v>
      </c>
      <c r="EY75" s="19">
        <f t="shared" si="238"/>
        <v>0.32233332321461045</v>
      </c>
      <c r="EZ75" s="19">
        <f t="shared" si="238"/>
        <v>0.34270389544108998</v>
      </c>
      <c r="FA75" s="19">
        <f t="shared" si="238"/>
        <v>0.32177244216997919</v>
      </c>
      <c r="FB75" s="19">
        <f t="shared" si="238"/>
        <v>0.34206381828158439</v>
      </c>
      <c r="FC75" s="19">
        <f t="shared" si="238"/>
        <v>0.32155769110556609</v>
      </c>
      <c r="FD75" s="19">
        <f t="shared" si="238"/>
        <v>0.34178095430771899</v>
      </c>
      <c r="FG75" s="61">
        <f t="shared" si="237"/>
        <v>1.0000000000001535E-2</v>
      </c>
      <c r="FH75" s="24">
        <f>databig!$A69/100</f>
        <v>0.67</v>
      </c>
      <c r="FI75" s="19">
        <f t="shared" si="221"/>
        <v>1.5135917551666558E-2</v>
      </c>
      <c r="FJ75" s="19">
        <f t="shared" si="222"/>
        <v>3.7061306958570406E-2</v>
      </c>
      <c r="FK75" s="19">
        <f t="shared" si="223"/>
        <v>6.7402128554113136E-2</v>
      </c>
      <c r="FL75" s="19">
        <f t="shared" si="224"/>
        <v>0.10751427225965217</v>
      </c>
      <c r="FM75" s="19">
        <f t="shared" si="225"/>
        <v>0.15954890359865664</v>
      </c>
      <c r="FN75" s="19">
        <f t="shared" si="226"/>
        <v>0.22523599767770291</v>
      </c>
      <c r="FO75" s="19">
        <f t="shared" si="227"/>
        <v>0.30755939498038276</v>
      </c>
      <c r="FP75" s="19">
        <f t="shared" si="228"/>
        <v>0.41230005279662901</v>
      </c>
      <c r="FQ75" s="19">
        <f t="shared" si="229"/>
        <v>0.55701720632297191</v>
      </c>
      <c r="FR75" s="19">
        <f t="shared" si="230"/>
        <v>0.79346877733981869</v>
      </c>
      <c r="FS75" s="19">
        <f t="shared" si="231"/>
        <v>0.89840562972319038</v>
      </c>
      <c r="FT75" s="19">
        <f t="shared" si="232"/>
        <v>0.94667000240607191</v>
      </c>
      <c r="FU75" s="19">
        <f t="shared" si="233"/>
        <v>0.98693915484448769</v>
      </c>
      <c r="FW75" s="19">
        <f t="shared" si="234"/>
        <v>0.26418092095403201</v>
      </c>
      <c r="FX75" s="19">
        <f t="shared" si="235"/>
        <v>0.27074912974651233</v>
      </c>
    </row>
    <row r="76" spans="1:180">
      <c r="A76" s="17"/>
      <c r="B76" s="17">
        <f>databig!B70</f>
        <v>2167484</v>
      </c>
      <c r="C76" s="17">
        <f>databig!O70</f>
        <v>72213</v>
      </c>
      <c r="D76" s="17">
        <f>databig!F70</f>
        <v>19214</v>
      </c>
      <c r="E76" s="18">
        <f>databig!G70+L76</f>
        <v>0.26767639912327035</v>
      </c>
      <c r="F76" s="19">
        <f>databig!H70</f>
        <v>5.2343640476465225E-2</v>
      </c>
      <c r="G76" s="19">
        <f>databig!K70</f>
        <v>7.9952217638492584E-2</v>
      </c>
      <c r="H76" s="19">
        <f>databig!L70</f>
        <v>8.2084685564041138E-3</v>
      </c>
      <c r="I76" s="19">
        <f>databig!I70</f>
        <v>2.1622415632009506E-2</v>
      </c>
      <c r="J76" s="19">
        <f>databig!M70</f>
        <v>0</v>
      </c>
      <c r="K76" s="19">
        <f>databig!J70</f>
        <v>0.105549655854702</v>
      </c>
      <c r="L76" s="63">
        <f>databig!N70*IF(interface!$C$16="yes",1,0)</f>
        <v>0</v>
      </c>
      <c r="M76" s="19">
        <v>0</v>
      </c>
      <c r="N76" s="19">
        <v>0</v>
      </c>
      <c r="O76" s="19">
        <v>0</v>
      </c>
      <c r="P76" s="19">
        <f t="shared" si="191"/>
        <v>0.28957551904198475</v>
      </c>
      <c r="Q76" s="20">
        <f t="shared" si="170"/>
        <v>0</v>
      </c>
      <c r="R76" s="20">
        <f t="shared" si="171"/>
        <v>0</v>
      </c>
      <c r="S76" s="20">
        <f t="shared" si="172"/>
        <v>0</v>
      </c>
      <c r="T76" s="20">
        <f t="shared" si="173"/>
        <v>0</v>
      </c>
      <c r="U76" s="20">
        <f t="shared" si="174"/>
        <v>0</v>
      </c>
      <c r="V76" s="20">
        <f t="shared" si="175"/>
        <v>1.2613931038510908E-2</v>
      </c>
      <c r="W76" s="20">
        <f t="shared" si="192"/>
        <v>8.6236382587422569E-2</v>
      </c>
      <c r="X76" s="20">
        <f t="shared" si="176"/>
        <v>5.2343640476465225E-2</v>
      </c>
      <c r="Y76" s="20">
        <f>K76+$C$148*0.55*databig!N70</f>
        <v>0.105549655854702</v>
      </c>
      <c r="Z76" s="21">
        <f t="shared" si="193"/>
        <v>0.27836602558911022</v>
      </c>
      <c r="AA76" s="19">
        <f t="shared" si="194"/>
        <v>0.98613239049302692</v>
      </c>
      <c r="AB76" s="19">
        <f>databig!Q70/databig!$AE70</f>
        <v>5.4016892555490085E-3</v>
      </c>
      <c r="AC76" s="19">
        <f>databig!R70/databig!$AE70</f>
        <v>8.4659202514240812E-3</v>
      </c>
      <c r="AD76" s="19">
        <f t="shared" si="195"/>
        <v>3.5690942074141776</v>
      </c>
      <c r="AE76" s="17">
        <f>databig!S70</f>
        <v>257735</v>
      </c>
      <c r="AF76" s="17">
        <f>databig!T70</f>
        <v>258702</v>
      </c>
      <c r="AG76" s="17">
        <f>databig!U70</f>
        <v>22117</v>
      </c>
      <c r="AH76" s="17">
        <f>databig!V70</f>
        <v>2</v>
      </c>
      <c r="AI76" s="17">
        <f>databig!W70</f>
        <v>0</v>
      </c>
      <c r="AJ76" s="17">
        <f>databig!X70</f>
        <v>0</v>
      </c>
      <c r="AK76" s="17">
        <f>databig!Y70</f>
        <v>0</v>
      </c>
      <c r="AL76" s="17">
        <f>databig!Z70</f>
        <v>0</v>
      </c>
      <c r="AM76" s="17">
        <f>databig!AA70</f>
        <v>0</v>
      </c>
      <c r="AN76" s="17">
        <f>databig!AB70</f>
        <v>0</v>
      </c>
      <c r="AO76" s="17">
        <f>databig!AC70</f>
        <v>0</v>
      </c>
      <c r="AP76" s="17">
        <f>databig!AD70</f>
        <v>0</v>
      </c>
      <c r="AQ76" s="17">
        <v>0</v>
      </c>
      <c r="AR76" s="17">
        <v>0</v>
      </c>
      <c r="AS76" s="17">
        <v>0</v>
      </c>
      <c r="AT76" s="17">
        <v>83.996739685134997</v>
      </c>
      <c r="AU76" s="17">
        <v>194.13641316198064</v>
      </c>
      <c r="AV76" s="19">
        <v>1.7469684993506557E-2</v>
      </c>
      <c r="AW76" s="17">
        <f>databig!AT70</f>
        <v>69347</v>
      </c>
      <c r="AY76" s="19">
        <f>-databig!BA70/databig!E70</f>
        <v>-4.0967871801494759E-4</v>
      </c>
      <c r="AZ76" s="19">
        <f>-(1.1*databig!BB70-databig!AY70+0.45*databig!AX70)/databig!E70</f>
        <v>-2.9131183844062448E-3</v>
      </c>
      <c r="BA76" s="19"/>
      <c r="BB76" s="66">
        <f t="shared" si="177"/>
        <v>102.71196384955994</v>
      </c>
      <c r="BC76" s="67">
        <f>databig!Q70</f>
        <v>275</v>
      </c>
      <c r="BD76" s="67">
        <f>databig!R70</f>
        <v>431</v>
      </c>
      <c r="BE76" s="67">
        <f>databig!AF70</f>
        <v>38183</v>
      </c>
      <c r="BF76" s="67">
        <f>databig!AG70</f>
        <v>3906</v>
      </c>
      <c r="BG76" s="17">
        <f>databig!AH70</f>
        <v>23</v>
      </c>
      <c r="BH76" s="17">
        <f>databig!AI70</f>
        <v>0</v>
      </c>
      <c r="BI76" s="17">
        <f>databig!AJ70</f>
        <v>0</v>
      </c>
      <c r="BJ76" s="17">
        <f>databig!AK70</f>
        <v>0</v>
      </c>
      <c r="BK76" s="17">
        <f>databig!AL70</f>
        <v>0</v>
      </c>
      <c r="BL76" s="17">
        <f>databig!AM70</f>
        <v>0</v>
      </c>
      <c r="BM76" s="17">
        <f>databig!AN70</f>
        <v>0</v>
      </c>
      <c r="BN76" s="17">
        <f>databig!AO70</f>
        <v>0</v>
      </c>
      <c r="BO76" s="17">
        <f>databig!AP70</f>
        <v>0</v>
      </c>
      <c r="BP76" s="17">
        <f>databig!AQ70</f>
        <v>0</v>
      </c>
      <c r="BQ76" s="17"/>
      <c r="BR76" s="17"/>
      <c r="BS76" s="24">
        <f>databig!AU70</f>
        <v>0.17499999701976776</v>
      </c>
      <c r="BT76" s="24">
        <f>databig!AV70</f>
        <v>1.0999999940395355E-2</v>
      </c>
      <c r="BU76" s="44">
        <f t="shared" si="196"/>
        <v>3.0249999836087227</v>
      </c>
      <c r="BV76" s="44">
        <f t="shared" si="197"/>
        <v>4.7409999743103981</v>
      </c>
      <c r="BW76" s="44">
        <f>databig!R70*((databig!$AU70-$R$142)/(1-$Q$142)-MIN(0.2,databig!$AU70))+BB76*(databig!$AU70-$R$142)/(1-$Q$142)</f>
        <v>-100.5326676935609</v>
      </c>
      <c r="BX76" s="19">
        <f>(databig!$Q70)/databig!$AE70</f>
        <v>5.4016892555490085E-3</v>
      </c>
      <c r="BY76" s="19">
        <f>(databig!$R70)/databig!$AE70</f>
        <v>8.4659202514240812E-3</v>
      </c>
      <c r="BZ76" s="19">
        <f>(databig!$Q70+databig!$R70)/databig!$AE70</f>
        <v>1.386760950697309E-2</v>
      </c>
      <c r="CA76" s="67">
        <f>databig!R70*$Q$142/(1-$Q$142)+BB76/(1-$Q$142)</f>
        <v>176.03934670889078</v>
      </c>
      <c r="CB76" s="31">
        <f t="shared" si="198"/>
        <v>453.79840345708141</v>
      </c>
      <c r="CC76" s="31">
        <f t="shared" si="199"/>
        <v>457.69425063838179</v>
      </c>
      <c r="CD76" s="31">
        <f t="shared" si="200"/>
        <v>456.28415281869997</v>
      </c>
      <c r="CE76" s="67">
        <f t="shared" si="178"/>
        <v>460.18000000000029</v>
      </c>
      <c r="CF76" s="17">
        <f>$CE76*(1+$CA76/databig!$AE70)</f>
        <v>461.77123524982346</v>
      </c>
      <c r="CG76" s="17">
        <f>$CE76*(1+$CA76/databig!$AE70-$BX76)</f>
        <v>459.28548588820496</v>
      </c>
      <c r="CH76" s="44">
        <f t="shared" si="179"/>
        <v>0</v>
      </c>
      <c r="CI76" s="17">
        <f t="shared" si="180"/>
        <v>453.79840345708141</v>
      </c>
      <c r="CJ76" s="19"/>
      <c r="CK76" s="17">
        <f>databig!AW70</f>
        <v>54260</v>
      </c>
      <c r="CL76" s="19">
        <f t="shared" si="181"/>
        <v>9.0322551254489736E-3</v>
      </c>
      <c r="CM76" s="19">
        <f t="shared" si="182"/>
        <v>6.4437555731805514E-3</v>
      </c>
      <c r="CN76" s="19">
        <f t="shared" si="201"/>
        <v>0.7134160277453685</v>
      </c>
      <c r="CO76" s="19">
        <f t="shared" si="183"/>
        <v>7.1341602774536841E-2</v>
      </c>
      <c r="CP76" s="19">
        <f t="shared" si="184"/>
        <v>1.1194743377868002</v>
      </c>
      <c r="CQ76" s="19">
        <f t="shared" si="202"/>
        <v>1.0896057533401002</v>
      </c>
      <c r="CR76" s="19">
        <f t="shared" si="185"/>
        <v>1.0388698715417883</v>
      </c>
      <c r="CS76" s="19">
        <f t="shared" si="186"/>
        <v>1.0719502553686888</v>
      </c>
      <c r="CU76" s="19">
        <f>calculatorbig!E76</f>
        <v>0.26767639912327035</v>
      </c>
      <c r="CV76" s="19">
        <f>calculatorbig!Z76</f>
        <v>0.27836602558911022</v>
      </c>
      <c r="CW76" s="17">
        <f t="shared" si="203"/>
        <v>72213</v>
      </c>
      <c r="CX76" s="17">
        <f t="shared" si="204"/>
        <v>52883.284190111277</v>
      </c>
      <c r="CY76" s="17">
        <f t="shared" si="205"/>
        <v>52111.354194133579</v>
      </c>
      <c r="CZ76" s="24">
        <f t="shared" si="187"/>
        <v>0.60689358573033514</v>
      </c>
      <c r="DA76" s="24">
        <f t="shared" si="188"/>
        <v>0.57676758614357093</v>
      </c>
      <c r="DB76" s="19">
        <f t="shared" si="206"/>
        <v>0.325382504926717</v>
      </c>
      <c r="DC76" s="19">
        <f t="shared" si="207"/>
        <v>0.3460711582177094</v>
      </c>
      <c r="DD76" s="17">
        <f t="shared" si="189"/>
        <v>71652.873364294064</v>
      </c>
      <c r="DE76" s="17">
        <f t="shared" si="208"/>
        <v>71652.873364294064</v>
      </c>
      <c r="DF76" s="17">
        <f t="shared" si="209"/>
        <v>0</v>
      </c>
      <c r="DG76" s="17">
        <f>MAX(growth!G70*growth!L70,0)</f>
        <v>12640.548172625766</v>
      </c>
      <c r="DH76" s="17">
        <f t="shared" si="210"/>
        <v>653.48987613166003</v>
      </c>
      <c r="DI76" s="17">
        <f t="shared" si="211"/>
        <v>72306.363240425722</v>
      </c>
      <c r="DJ76" s="17">
        <f t="shared" si="212"/>
        <v>20127.634960039846</v>
      </c>
      <c r="DK76" s="20">
        <f t="shared" si="213"/>
        <v>1E-3</v>
      </c>
      <c r="DL76" s="50">
        <f t="shared" si="214"/>
        <v>797.91915015112318</v>
      </c>
      <c r="DM76" s="20">
        <f t="shared" si="215"/>
        <v>-1.2999999999999999E-2</v>
      </c>
      <c r="DN76" s="20">
        <f t="shared" si="216"/>
        <v>-1.4596861896902371E-2</v>
      </c>
      <c r="DO76" s="20">
        <f>growth!L70</f>
        <v>0.17504532663960459</v>
      </c>
      <c r="DP76" s="20"/>
      <c r="DQ76" s="20"/>
      <c r="DR76" s="19">
        <f>datahist!B70</f>
        <v>0.19682314991950989</v>
      </c>
      <c r="DS76" s="19">
        <f>datahist!C70</f>
        <v>0.24659459292888641</v>
      </c>
      <c r="DT76" s="19">
        <f>datahist!D70</f>
        <v>0.27118465304374695</v>
      </c>
      <c r="DU76" s="19">
        <f>datahist!E70</f>
        <v>0.30687713623046875</v>
      </c>
      <c r="DV76" s="19">
        <f>datahist!F70</f>
        <v>0.30984699726104736</v>
      </c>
      <c r="DW76" s="19">
        <f>datahist!G70</f>
        <v>0.30621659755706787</v>
      </c>
      <c r="DX76" s="19">
        <f>datahist!H70</f>
        <v>0.26785087585449219</v>
      </c>
      <c r="DY76" s="19">
        <f>datahist!I70</f>
        <v>0.26767879724502563</v>
      </c>
      <c r="DZ76" s="19">
        <f t="shared" si="217"/>
        <v>0.27836602558911022</v>
      </c>
      <c r="EA76" s="19">
        <v>0.39111064417093688</v>
      </c>
      <c r="EB76" s="19">
        <v>0.39798125671670093</v>
      </c>
      <c r="EC76" s="19">
        <v>0.34610837742226985</v>
      </c>
      <c r="ED76" s="19">
        <v>0.31526231333289989</v>
      </c>
      <c r="EE76" s="19">
        <v>0.31011807132790703</v>
      </c>
      <c r="EF76" s="19">
        <v>0.38856767117977142</v>
      </c>
      <c r="EG76" s="19">
        <v>0.39925729861080822</v>
      </c>
      <c r="EH76" s="19">
        <v>0.27021937114923889</v>
      </c>
      <c r="EI76" s="19">
        <v>0.27708998369500293</v>
      </c>
      <c r="EJ76" s="19">
        <v>0.34610837742226985</v>
      </c>
      <c r="EK76" s="19">
        <v>0.31526231333289989</v>
      </c>
      <c r="EL76" s="19">
        <v>0.31011807129939373</v>
      </c>
      <c r="EM76" s="19">
        <v>0.26767639815807343</v>
      </c>
      <c r="EN76" s="19">
        <v>0.27836602558911022</v>
      </c>
      <c r="EO76" s="19">
        <f t="shared" si="218"/>
        <v>0.39966154445505486</v>
      </c>
      <c r="EP76" s="19">
        <f t="shared" si="219"/>
        <v>0.42558052118790124</v>
      </c>
      <c r="EQ76" s="19">
        <f t="shared" ref="EQ76:FD76" si="239">(EO73+EO74+EO75+EO76+EO77+EO78+EO79)/7</f>
        <v>0.33518253276702648</v>
      </c>
      <c r="ER76" s="19">
        <f t="shared" si="239"/>
        <v>0.35671099292548886</v>
      </c>
      <c r="ES76" s="19">
        <f t="shared" si="239"/>
        <v>0.33511239287257172</v>
      </c>
      <c r="ET76" s="19">
        <f t="shared" si="239"/>
        <v>0.35652324263427876</v>
      </c>
      <c r="EU76" s="19">
        <f t="shared" si="239"/>
        <v>0.32977442289537345</v>
      </c>
      <c r="EV76" s="19">
        <f t="shared" si="239"/>
        <v>0.35088554198873684</v>
      </c>
      <c r="EW76" s="19">
        <f t="shared" si="239"/>
        <v>0.32786208023598823</v>
      </c>
      <c r="EX76" s="19">
        <f t="shared" si="239"/>
        <v>0.34884260754831803</v>
      </c>
      <c r="EY76" s="19">
        <f t="shared" si="239"/>
        <v>0.32653615579297707</v>
      </c>
      <c r="EZ76" s="19">
        <f t="shared" si="239"/>
        <v>0.34740024779361295</v>
      </c>
      <c r="FA76" s="19">
        <f t="shared" si="239"/>
        <v>0.32581863599770233</v>
      </c>
      <c r="FB76" s="19">
        <f t="shared" si="239"/>
        <v>0.34658896229312092</v>
      </c>
      <c r="FC76" s="19">
        <f t="shared" si="239"/>
        <v>0.325382504926717</v>
      </c>
      <c r="FD76" s="19">
        <f t="shared" si="239"/>
        <v>0.3460711582177094</v>
      </c>
      <c r="FG76" s="61">
        <f t="shared" si="237"/>
        <v>4.0000000000001534E-2</v>
      </c>
      <c r="FH76" s="24">
        <f>databig!$A70/100</f>
        <v>0.68</v>
      </c>
      <c r="FI76" s="19">
        <f t="shared" si="221"/>
        <v>1.5135917551666558E-2</v>
      </c>
      <c r="FJ76" s="19">
        <f t="shared" si="222"/>
        <v>3.7061306958570406E-2</v>
      </c>
      <c r="FK76" s="19">
        <f t="shared" si="223"/>
        <v>6.7402128554113136E-2</v>
      </c>
      <c r="FL76" s="19">
        <f t="shared" si="224"/>
        <v>0.10751427225965217</v>
      </c>
      <c r="FM76" s="19">
        <f t="shared" si="225"/>
        <v>0.15954890359865664</v>
      </c>
      <c r="FN76" s="19">
        <f t="shared" si="226"/>
        <v>0.22523599767770291</v>
      </c>
      <c r="FO76" s="19">
        <f t="shared" si="227"/>
        <v>0.30755939498038276</v>
      </c>
      <c r="FP76" s="19">
        <f t="shared" si="228"/>
        <v>0.41230005279662901</v>
      </c>
      <c r="FQ76" s="19">
        <f t="shared" si="229"/>
        <v>0.55701720632297191</v>
      </c>
      <c r="FR76" s="19">
        <f t="shared" si="230"/>
        <v>0.79346877733981869</v>
      </c>
      <c r="FS76" s="19">
        <f t="shared" si="231"/>
        <v>0.89840562972319038</v>
      </c>
      <c r="FT76" s="19">
        <f t="shared" si="232"/>
        <v>0.94667000240607191</v>
      </c>
      <c r="FU76" s="19">
        <f t="shared" si="233"/>
        <v>0.98693915484448769</v>
      </c>
      <c r="FW76" s="19">
        <f t="shared" si="234"/>
        <v>0.26726671944005848</v>
      </c>
      <c r="FX76" s="19">
        <f t="shared" si="235"/>
        <v>0.27376718659258176</v>
      </c>
    </row>
    <row r="77" spans="1:180">
      <c r="A77" s="17"/>
      <c r="B77" s="17">
        <f>databig!B71</f>
        <v>2165983</v>
      </c>
      <c r="C77" s="17">
        <f>databig!O71</f>
        <v>73838</v>
      </c>
      <c r="D77" s="17">
        <f>databig!F71</f>
        <v>20186</v>
      </c>
      <c r="E77" s="18">
        <f>databig!G71+L77</f>
        <v>0.27043681753401955</v>
      </c>
      <c r="F77" s="19">
        <f>databig!H71</f>
        <v>5.2027679979801178E-2</v>
      </c>
      <c r="G77" s="19">
        <f>databig!K71</f>
        <v>8.2195565104484558E-2</v>
      </c>
      <c r="H77" s="19">
        <f>databig!L71</f>
        <v>8.2711437717080116E-3</v>
      </c>
      <c r="I77" s="19">
        <f>databig!I71</f>
        <v>2.1772490814328194E-2</v>
      </c>
      <c r="J77" s="19">
        <f>databig!M71</f>
        <v>0</v>
      </c>
      <c r="K77" s="19">
        <f>databig!J71</f>
        <v>0.1061699390411377</v>
      </c>
      <c r="L77" s="63">
        <f>databig!N71*IF(interface!$C$16="yes",1,0)</f>
        <v>0</v>
      </c>
      <c r="M77" s="19">
        <v>0</v>
      </c>
      <c r="N77" s="19">
        <v>0</v>
      </c>
      <c r="O77" s="19">
        <v>0</v>
      </c>
      <c r="P77" s="19">
        <f t="shared" si="191"/>
        <v>0.2984593180720192</v>
      </c>
      <c r="Q77" s="20">
        <f t="shared" si="170"/>
        <v>0</v>
      </c>
      <c r="R77" s="20">
        <f t="shared" si="171"/>
        <v>0</v>
      </c>
      <c r="S77" s="20">
        <f t="shared" si="172"/>
        <v>0</v>
      </c>
      <c r="T77" s="20">
        <f t="shared" si="173"/>
        <v>0</v>
      </c>
      <c r="U77" s="20">
        <f t="shared" si="174"/>
        <v>0</v>
      </c>
      <c r="V77" s="20">
        <f t="shared" si="175"/>
        <v>1.2710243869367817E-2</v>
      </c>
      <c r="W77" s="20">
        <f t="shared" si="192"/>
        <v>8.8873838965577143E-2</v>
      </c>
      <c r="X77" s="20">
        <f t="shared" si="176"/>
        <v>5.2027679979801178E-2</v>
      </c>
      <c r="Y77" s="20">
        <f>K77+$C$148*0.55*databig!N71</f>
        <v>0.1061699390411377</v>
      </c>
      <c r="Z77" s="21">
        <f t="shared" si="193"/>
        <v>0.28155419267021203</v>
      </c>
      <c r="AA77" s="19">
        <f t="shared" si="194"/>
        <v>0.98586585900146673</v>
      </c>
      <c r="AB77" s="19">
        <f>databig!Q71/databig!$AE71</f>
        <v>4.0764234146713147E-3</v>
      </c>
      <c r="AC77" s="19">
        <f>databig!R71/databig!$AE71</f>
        <v>1.0057717583861935E-2</v>
      </c>
      <c r="AD77" s="19">
        <f t="shared" si="195"/>
        <v>3.2611527939543326</v>
      </c>
      <c r="AE77" s="17">
        <f>databig!S71</f>
        <v>240797</v>
      </c>
      <c r="AF77" s="17">
        <f>databig!T71</f>
        <v>241667</v>
      </c>
      <c r="AG77" s="17">
        <f>databig!U71</f>
        <v>18176</v>
      </c>
      <c r="AH77" s="17">
        <f>databig!V71</f>
        <v>101</v>
      </c>
      <c r="AI77" s="17">
        <f>databig!W71</f>
        <v>0</v>
      </c>
      <c r="AJ77" s="17">
        <f>databig!X71</f>
        <v>0</v>
      </c>
      <c r="AK77" s="17">
        <f>databig!Y71</f>
        <v>0</v>
      </c>
      <c r="AL77" s="17">
        <f>databig!Z71</f>
        <v>0</v>
      </c>
      <c r="AM77" s="17">
        <f>databig!AA71</f>
        <v>0</v>
      </c>
      <c r="AN77" s="17">
        <f>databig!AB71</f>
        <v>0</v>
      </c>
      <c r="AO77" s="17">
        <f>databig!AC71</f>
        <v>0</v>
      </c>
      <c r="AP77" s="17">
        <f>databig!AD71</f>
        <v>0</v>
      </c>
      <c r="AQ77" s="17">
        <v>0</v>
      </c>
      <c r="AR77" s="17">
        <v>0</v>
      </c>
      <c r="AS77" s="17">
        <v>0</v>
      </c>
      <c r="AT77" s="17">
        <v>83.996739685134997</v>
      </c>
      <c r="AU77" s="17">
        <v>194.13641316198064</v>
      </c>
      <c r="AV77" s="19">
        <v>1.7469684993506557E-2</v>
      </c>
      <c r="AW77" s="17">
        <f>databig!AT71</f>
        <v>73201</v>
      </c>
      <c r="AY77" s="19">
        <f>-databig!BA71/databig!E71</f>
        <v>-3.3999715089280799E-4</v>
      </c>
      <c r="AZ77" s="19">
        <f>-(1.1*databig!BB71-databig!AY71+0.45*databig!AX71)/databig!E71</f>
        <v>-2.8252648376332454E-3</v>
      </c>
      <c r="BA77" s="19"/>
      <c r="BB77" s="66">
        <f t="shared" si="177"/>
        <v>107.94940109967916</v>
      </c>
      <c r="BC77" s="67">
        <f>databig!Q71</f>
        <v>214</v>
      </c>
      <c r="BD77" s="67">
        <f>databig!R71</f>
        <v>528</v>
      </c>
      <c r="BE77" s="67">
        <f>databig!AF71</f>
        <v>40007</v>
      </c>
      <c r="BF77" s="67">
        <f>databig!AG71</f>
        <v>4996</v>
      </c>
      <c r="BG77" s="17">
        <f>databig!AH71</f>
        <v>83</v>
      </c>
      <c r="BH77" s="17">
        <f>databig!AI71</f>
        <v>36</v>
      </c>
      <c r="BI77" s="17">
        <f>databig!AJ71</f>
        <v>31</v>
      </c>
      <c r="BJ77" s="17">
        <f>databig!AK71</f>
        <v>22</v>
      </c>
      <c r="BK77" s="17">
        <f>databig!AL71</f>
        <v>8</v>
      </c>
      <c r="BL77" s="17">
        <f>databig!AM71</f>
        <v>0</v>
      </c>
      <c r="BM77" s="17">
        <f>databig!AN71</f>
        <v>0</v>
      </c>
      <c r="BN77" s="17">
        <f>databig!AO71</f>
        <v>0</v>
      </c>
      <c r="BO77" s="17">
        <f>databig!AP71</f>
        <v>0</v>
      </c>
      <c r="BP77" s="17">
        <f>databig!AQ71</f>
        <v>0</v>
      </c>
      <c r="BQ77" s="17"/>
      <c r="BR77" s="17"/>
      <c r="BS77" s="24">
        <f>databig!AU71</f>
        <v>0.18199999630451202</v>
      </c>
      <c r="BT77" s="24">
        <f>databig!AV71</f>
        <v>1.3000000268220901E-2</v>
      </c>
      <c r="BU77" s="44">
        <f t="shared" si="196"/>
        <v>2.7820000573992729</v>
      </c>
      <c r="BV77" s="44">
        <f t="shared" si="197"/>
        <v>6.864000141620636</v>
      </c>
      <c r="BW77" s="44">
        <f>databig!R71*((databig!$AU71-$R$142)/(1-$Q$142)-MIN(0.2,databig!$AU71))+BB77*(databig!$AU71-$R$142)/(1-$Q$142)</f>
        <v>-120.95000931574887</v>
      </c>
      <c r="BX77" s="19">
        <f>(databig!$Q71)/databig!$AE71</f>
        <v>4.0764234146713147E-3</v>
      </c>
      <c r="BY77" s="19">
        <f>(databig!$R71)/databig!$AE71</f>
        <v>1.0057717583861935E-2</v>
      </c>
      <c r="BZ77" s="19">
        <f>(databig!$Q71+databig!$R71)/databig!$AE71</f>
        <v>1.4134140998533249E-2</v>
      </c>
      <c r="CA77" s="67">
        <f>databig!R71*$Q$142/(1-$Q$142)+BB77/(1-$Q$142)</f>
        <v>195.32331881598293</v>
      </c>
      <c r="CB77" s="31">
        <f t="shared" si="198"/>
        <v>493.11038535535391</v>
      </c>
      <c r="CC77" s="31">
        <f t="shared" si="199"/>
        <v>498.14105453644999</v>
      </c>
      <c r="CD77" s="31">
        <f t="shared" si="200"/>
        <v>495.14933081890422</v>
      </c>
      <c r="CE77" s="67">
        <f t="shared" si="178"/>
        <v>500.18000000000029</v>
      </c>
      <c r="CF77" s="17">
        <f>$CE77*(1+$CA77/databig!$AE71)</f>
        <v>502.04099810666122</v>
      </c>
      <c r="CG77" s="17">
        <f>$CE77*(1+$CA77/databig!$AE71-$BX77)</f>
        <v>500.00205264311091</v>
      </c>
      <c r="CH77" s="44">
        <f t="shared" si="179"/>
        <v>0</v>
      </c>
      <c r="CI77" s="17">
        <f t="shared" si="180"/>
        <v>493.11038535535391</v>
      </c>
      <c r="CJ77" s="19"/>
      <c r="CK77" s="17">
        <f>databig!AW71</f>
        <v>55443</v>
      </c>
      <c r="CL77" s="19">
        <f t="shared" si="181"/>
        <v>9.2227889791118411E-3</v>
      </c>
      <c r="CM77" s="19">
        <f t="shared" si="182"/>
        <v>6.0161114699950743E-3</v>
      </c>
      <c r="CN77" s="19">
        <f t="shared" si="201"/>
        <v>0.6523093484650484</v>
      </c>
      <c r="CO77" s="19">
        <f t="shared" si="183"/>
        <v>6.5230934846504829E-2</v>
      </c>
      <c r="CP77" s="19">
        <f t="shared" si="184"/>
        <v>1.1127168852185401</v>
      </c>
      <c r="CQ77" s="19">
        <f t="shared" si="202"/>
        <v>1.084537663913905</v>
      </c>
      <c r="CR77" s="19">
        <f t="shared" si="185"/>
        <v>1.038158219015459</v>
      </c>
      <c r="CS77" s="19">
        <f t="shared" si="186"/>
        <v>1.0782646531894424</v>
      </c>
      <c r="CU77" s="19">
        <f>calculatorbig!E77</f>
        <v>0.27043681753401955</v>
      </c>
      <c r="CV77" s="19">
        <f>calculatorbig!Z77</f>
        <v>0.28155419267021203</v>
      </c>
      <c r="CW77" s="17">
        <f t="shared" si="203"/>
        <v>73838</v>
      </c>
      <c r="CX77" s="17">
        <f t="shared" si="204"/>
        <v>53869.486266923072</v>
      </c>
      <c r="CY77" s="17">
        <f t="shared" si="205"/>
        <v>53048.601521616882</v>
      </c>
      <c r="CZ77" s="24">
        <f t="shared" si="187"/>
        <v>0.69082045557795102</v>
      </c>
      <c r="DA77" s="24">
        <f t="shared" si="188"/>
        <v>0.67223633048167897</v>
      </c>
      <c r="DB77" s="19">
        <f t="shared" si="206"/>
        <v>0.32905902455046576</v>
      </c>
      <c r="DC77" s="19">
        <f t="shared" si="207"/>
        <v>0.35017621861112985</v>
      </c>
      <c r="DD77" s="17">
        <f t="shared" si="189"/>
        <v>73250.019738848656</v>
      </c>
      <c r="DE77" s="17">
        <f t="shared" si="208"/>
        <v>73250.019738848656</v>
      </c>
      <c r="DF77" s="17">
        <f t="shared" si="209"/>
        <v>0</v>
      </c>
      <c r="DG77" s="17">
        <f>MAX(growth!G71*growth!L71,0)</f>
        <v>12491.303854078098</v>
      </c>
      <c r="DH77" s="17">
        <f t="shared" si="210"/>
        <v>645.77425732232086</v>
      </c>
      <c r="DI77" s="17">
        <f t="shared" si="211"/>
        <v>73895.793996170978</v>
      </c>
      <c r="DJ77" s="17">
        <f t="shared" si="212"/>
        <v>20805.670620316221</v>
      </c>
      <c r="DK77" s="20">
        <f t="shared" si="213"/>
        <v>1E-3</v>
      </c>
      <c r="DL77" s="50">
        <f t="shared" si="214"/>
        <v>837.15688723928542</v>
      </c>
      <c r="DM77" s="20">
        <f t="shared" si="215"/>
        <v>-1.4E-2</v>
      </c>
      <c r="DN77" s="20">
        <f t="shared" si="216"/>
        <v>-1.5238399364692295E-2</v>
      </c>
      <c r="DO77" s="20">
        <f>growth!L71</f>
        <v>0.16917175240496896</v>
      </c>
      <c r="DP77" s="20"/>
      <c r="DQ77" s="20"/>
      <c r="DR77" s="19">
        <f>datahist!B71</f>
        <v>0.19749040901660919</v>
      </c>
      <c r="DS77" s="19">
        <f>datahist!C71</f>
        <v>0.24737820029258728</v>
      </c>
      <c r="DT77" s="19">
        <f>datahist!D71</f>
        <v>0.27113255858421326</v>
      </c>
      <c r="DU77" s="19">
        <f>datahist!E71</f>
        <v>0.30764877796173096</v>
      </c>
      <c r="DV77" s="19">
        <f>datahist!F71</f>
        <v>0.31126561760902405</v>
      </c>
      <c r="DW77" s="19">
        <f>datahist!G71</f>
        <v>0.30894738435745239</v>
      </c>
      <c r="DX77" s="19">
        <f>datahist!H71</f>
        <v>0.26906955242156982</v>
      </c>
      <c r="DY77" s="19">
        <f>datahist!I71</f>
        <v>0.26997777819633484</v>
      </c>
      <c r="DZ77" s="19">
        <f t="shared" si="217"/>
        <v>0.28155419267021203</v>
      </c>
      <c r="EA77" s="19">
        <v>0.39342671742972701</v>
      </c>
      <c r="EB77" s="19">
        <v>0.40020986016099147</v>
      </c>
      <c r="EC77" s="19">
        <v>0.34862064044697416</v>
      </c>
      <c r="ED77" s="19">
        <v>0.31901732909642294</v>
      </c>
      <c r="EE77" s="19">
        <v>0.31458568989788999</v>
      </c>
      <c r="EF77" s="19">
        <v>0.39083121996372938</v>
      </c>
      <c r="EG77" s="19">
        <v>0.40194859392248178</v>
      </c>
      <c r="EH77" s="19">
        <v>0.27303231617745727</v>
      </c>
      <c r="EI77" s="19">
        <v>0.27981545890872173</v>
      </c>
      <c r="EJ77" s="19">
        <v>0.34862064044697416</v>
      </c>
      <c r="EK77" s="19">
        <v>0.31901732909642294</v>
      </c>
      <c r="EL77" s="19">
        <v>0.31458568986995628</v>
      </c>
      <c r="EM77" s="19">
        <v>0.27043681871145964</v>
      </c>
      <c r="EN77" s="19">
        <v>0.28155419267021203</v>
      </c>
      <c r="EO77" s="19">
        <f t="shared" si="218"/>
        <v>0.35114297934585692</v>
      </c>
      <c r="EP77" s="19">
        <f t="shared" si="219"/>
        <v>0.37549804168737499</v>
      </c>
      <c r="EQ77" s="19">
        <f t="shared" ref="EQ77:FD77" si="240">(EO74+EO75+EO76+EO77+EO78+EO79+EO80)/7</f>
        <v>0.33566674060975732</v>
      </c>
      <c r="ER77" s="19">
        <f t="shared" si="240"/>
        <v>0.35747907180767058</v>
      </c>
      <c r="ES77" s="19">
        <f t="shared" si="240"/>
        <v>0.33448654928878907</v>
      </c>
      <c r="ET77" s="19">
        <f t="shared" si="240"/>
        <v>0.35636843733867324</v>
      </c>
      <c r="EU77" s="19">
        <f t="shared" si="240"/>
        <v>0.33266383143529971</v>
      </c>
      <c r="EV77" s="19">
        <f t="shared" si="240"/>
        <v>0.35423621611634892</v>
      </c>
      <c r="EW77" s="19">
        <f t="shared" si="240"/>
        <v>0.33133520182278192</v>
      </c>
      <c r="EX77" s="19">
        <f t="shared" si="240"/>
        <v>0.35277410896026501</v>
      </c>
      <c r="EY77" s="19">
        <f t="shared" si="240"/>
        <v>0.33034317716848438</v>
      </c>
      <c r="EZ77" s="19">
        <f t="shared" si="240"/>
        <v>0.3516524559429382</v>
      </c>
      <c r="FA77" s="19">
        <f t="shared" si="240"/>
        <v>0.32961872032898559</v>
      </c>
      <c r="FB77" s="19">
        <f t="shared" si="240"/>
        <v>0.35082567231359624</v>
      </c>
      <c r="FC77" s="19">
        <f t="shared" si="240"/>
        <v>0.32905902455046576</v>
      </c>
      <c r="FD77" s="19">
        <f t="shared" si="240"/>
        <v>0.35017621861112985</v>
      </c>
      <c r="FG77" s="61">
        <f t="shared" si="237"/>
        <v>7.0000000000001533E-2</v>
      </c>
      <c r="FH77" s="24">
        <f>databig!$A71/100</f>
        <v>0.69</v>
      </c>
      <c r="FI77" s="19">
        <f t="shared" si="221"/>
        <v>1.5135917551666558E-2</v>
      </c>
      <c r="FJ77" s="19">
        <f t="shared" si="222"/>
        <v>3.7061306958570406E-2</v>
      </c>
      <c r="FK77" s="19">
        <f t="shared" si="223"/>
        <v>6.7402128554113136E-2</v>
      </c>
      <c r="FL77" s="19">
        <f t="shared" si="224"/>
        <v>0.10751427225965217</v>
      </c>
      <c r="FM77" s="19">
        <f t="shared" si="225"/>
        <v>0.15954890359865664</v>
      </c>
      <c r="FN77" s="19">
        <f t="shared" si="226"/>
        <v>0.22523599767770291</v>
      </c>
      <c r="FO77" s="19">
        <f t="shared" si="227"/>
        <v>0.30755939498038276</v>
      </c>
      <c r="FP77" s="19">
        <f t="shared" si="228"/>
        <v>0.41230005279662901</v>
      </c>
      <c r="FQ77" s="19">
        <f t="shared" si="229"/>
        <v>0.55701720632297191</v>
      </c>
      <c r="FR77" s="19">
        <f t="shared" si="230"/>
        <v>0.79346877733981869</v>
      </c>
      <c r="FS77" s="19">
        <f t="shared" si="231"/>
        <v>0.89840562972319038</v>
      </c>
      <c r="FT77" s="19">
        <f t="shared" si="232"/>
        <v>0.94667000240607191</v>
      </c>
      <c r="FU77" s="19">
        <f t="shared" si="233"/>
        <v>0.98693915484448769</v>
      </c>
      <c r="FW77" s="19">
        <f t="shared" si="234"/>
        <v>0.2700968215605668</v>
      </c>
      <c r="FX77" s="19">
        <f t="shared" si="235"/>
        <v>0.27665019692019566</v>
      </c>
    </row>
    <row r="78" spans="1:180">
      <c r="A78" s="24">
        <v>0.7</v>
      </c>
      <c r="B78" s="17">
        <f>databig!B72</f>
        <v>2166917</v>
      </c>
      <c r="C78" s="17">
        <f>databig!O72</f>
        <v>75603</v>
      </c>
      <c r="D78" s="17">
        <f>databig!F72</f>
        <v>20483</v>
      </c>
      <c r="E78" s="18">
        <f>databig!G72+L78</f>
        <v>0.27134129107286536</v>
      </c>
      <c r="F78" s="19">
        <f>databig!H72</f>
        <v>5.1795516163110733E-2</v>
      </c>
      <c r="G78" s="19">
        <f>databig!K72</f>
        <v>8.3306469023227692E-2</v>
      </c>
      <c r="H78" s="19">
        <f>databig!L72</f>
        <v>8.3158323541283607E-3</v>
      </c>
      <c r="I78" s="19">
        <f>databig!I72</f>
        <v>2.2019891068339348E-2</v>
      </c>
      <c r="J78" s="19">
        <f>databig!M72</f>
        <v>0</v>
      </c>
      <c r="K78" s="19">
        <f>databig!J72</f>
        <v>0.10590358823537827</v>
      </c>
      <c r="L78" s="63">
        <f>databig!N72*IF(interface!$C$16="yes",1,0)</f>
        <v>0</v>
      </c>
      <c r="M78" s="19">
        <v>0</v>
      </c>
      <c r="N78" s="19">
        <v>0</v>
      </c>
      <c r="O78" s="19">
        <v>0</v>
      </c>
      <c r="P78" s="19">
        <f t="shared" si="191"/>
        <v>0.30755939498038276</v>
      </c>
      <c r="Q78" s="20">
        <f t="shared" si="170"/>
        <v>0</v>
      </c>
      <c r="R78" s="20">
        <f t="shared" si="171"/>
        <v>0</v>
      </c>
      <c r="S78" s="20">
        <f t="shared" si="172"/>
        <v>0</v>
      </c>
      <c r="T78" s="20">
        <f t="shared" si="173"/>
        <v>0</v>
      </c>
      <c r="U78" s="20">
        <f t="shared" si="174"/>
        <v>0</v>
      </c>
      <c r="V78" s="20">
        <f t="shared" si="175"/>
        <v>1.2778916690977069E-2</v>
      </c>
      <c r="W78" s="20">
        <f t="shared" si="192"/>
        <v>9.0135070066219472E-2</v>
      </c>
      <c r="X78" s="20">
        <f t="shared" si="176"/>
        <v>5.1795516163110733E-2</v>
      </c>
      <c r="Y78" s="20">
        <f>K78+$C$148*0.55*databig!N72</f>
        <v>0.10590358823537827</v>
      </c>
      <c r="Z78" s="21">
        <f t="shared" si="193"/>
        <v>0.28263298222402489</v>
      </c>
      <c r="AA78" s="19">
        <f t="shared" si="194"/>
        <v>0.98020225303937247</v>
      </c>
      <c r="AB78" s="19">
        <f>databig!Q72/databig!$AE72</f>
        <v>8.0120459530802698E-3</v>
      </c>
      <c r="AC78" s="19">
        <f>databig!R72/databig!$AE72</f>
        <v>1.1785701007547311E-2</v>
      </c>
      <c r="AD78" s="19">
        <f t="shared" si="195"/>
        <v>3.5516183220242583</v>
      </c>
      <c r="AE78" s="17">
        <f>databig!S72</f>
        <v>268513</v>
      </c>
      <c r="AF78" s="17">
        <f>databig!T72</f>
        <v>269117</v>
      </c>
      <c r="AG78" s="17">
        <f>databig!U72</f>
        <v>25748</v>
      </c>
      <c r="AH78" s="17">
        <f>databig!V72</f>
        <v>353</v>
      </c>
      <c r="AI78" s="17">
        <f>databig!W72</f>
        <v>0</v>
      </c>
      <c r="AJ78" s="17">
        <f>databig!X72</f>
        <v>0</v>
      </c>
      <c r="AK78" s="17">
        <f>databig!Y72</f>
        <v>0</v>
      </c>
      <c r="AL78" s="17">
        <f>databig!Z72</f>
        <v>0</v>
      </c>
      <c r="AM78" s="17">
        <f>databig!AA72</f>
        <v>0</v>
      </c>
      <c r="AN78" s="17">
        <f>databig!AB72</f>
        <v>0</v>
      </c>
      <c r="AO78" s="17">
        <f>databig!AC72</f>
        <v>0</v>
      </c>
      <c r="AP78" s="17">
        <f>databig!AD72</f>
        <v>0</v>
      </c>
      <c r="AQ78" s="17">
        <v>0</v>
      </c>
      <c r="AR78" s="17">
        <v>0</v>
      </c>
      <c r="AS78" s="17">
        <v>0</v>
      </c>
      <c r="AT78" s="17">
        <v>83.996739685134997</v>
      </c>
      <c r="AU78" s="17">
        <v>194.13641316198064</v>
      </c>
      <c r="AV78" s="19">
        <v>1.7469684993506557E-2</v>
      </c>
      <c r="AW78" s="17">
        <f>databig!AT72</f>
        <v>73910</v>
      </c>
      <c r="AY78" s="19">
        <f>-databig!BA72/databig!E72</f>
        <v>-2.6184831369356919E-4</v>
      </c>
      <c r="AZ78" s="19">
        <f>-(1.1*databig!BB72-databig!AY72+0.45*databig!AX72)/databig!E72</f>
        <v>-2.772432476809473E-3</v>
      </c>
      <c r="BA78" s="19"/>
      <c r="BB78" s="66">
        <f t="shared" si="177"/>
        <v>154.94085198269315</v>
      </c>
      <c r="BC78" s="67">
        <f>databig!Q72</f>
        <v>431</v>
      </c>
      <c r="BD78" s="67">
        <f>databig!R72</f>
        <v>634</v>
      </c>
      <c r="BE78" s="67">
        <f>databig!AF72</f>
        <v>41097</v>
      </c>
      <c r="BF78" s="67">
        <f>databig!AG72</f>
        <v>5812</v>
      </c>
      <c r="BG78" s="17">
        <f>databig!AH72</f>
        <v>129</v>
      </c>
      <c r="BH78" s="17">
        <f>databig!AI72</f>
        <v>67</v>
      </c>
      <c r="BI78" s="17">
        <f>databig!AJ72</f>
        <v>36</v>
      </c>
      <c r="BJ78" s="17">
        <f>databig!AK72</f>
        <v>10</v>
      </c>
      <c r="BK78" s="17">
        <f>databig!AL72</f>
        <v>8</v>
      </c>
      <c r="BL78" s="17">
        <f>databig!AM72</f>
        <v>1</v>
      </c>
      <c r="BM78" s="17">
        <f>databig!AN72</f>
        <v>0</v>
      </c>
      <c r="BN78" s="17">
        <f>databig!AO72</f>
        <v>0</v>
      </c>
      <c r="BO78" s="17">
        <f>databig!AP72</f>
        <v>0</v>
      </c>
      <c r="BP78" s="17">
        <f>databig!AQ72</f>
        <v>0</v>
      </c>
      <c r="BQ78" s="17"/>
      <c r="BR78" s="17"/>
      <c r="BS78" s="24">
        <f>databig!AU72</f>
        <v>0.18299999833106995</v>
      </c>
      <c r="BT78" s="24">
        <f>databig!AV72</f>
        <v>1.3000000268220901E-2</v>
      </c>
      <c r="BU78" s="44">
        <f t="shared" si="196"/>
        <v>5.6030001156032085</v>
      </c>
      <c r="BV78" s="44">
        <f t="shared" si="197"/>
        <v>8.2420001700520515</v>
      </c>
      <c r="BW78" s="44">
        <f>databig!R72*((databig!$AU72-$R$142)/(1-$Q$142)-MIN(0.2,databig!$AU72))+BB78*(databig!$AU72-$R$142)/(1-$Q$142)</f>
        <v>-145.95784654132748</v>
      </c>
      <c r="BX78" s="19">
        <f>(databig!$Q72)/databig!$AE72</f>
        <v>8.0120459530802698E-3</v>
      </c>
      <c r="BY78" s="19">
        <f>(databig!$R72)/databig!$AE72</f>
        <v>1.1785701007547311E-2</v>
      </c>
      <c r="BZ78" s="19">
        <f>(databig!$Q72+databig!$R72)/databig!$AE72</f>
        <v>1.9797746960627579E-2</v>
      </c>
      <c r="CA78" s="67">
        <f>databig!R72*$Q$142/(1-$Q$142)+BB78/(1-$Q$142)</f>
        <v>263.33446468988058</v>
      </c>
      <c r="CB78" s="31">
        <f t="shared" si="198"/>
        <v>516.26272465330737</v>
      </c>
      <c r="CC78" s="31">
        <f t="shared" si="199"/>
        <v>522.47013551697239</v>
      </c>
      <c r="CD78" s="31">
        <f t="shared" si="200"/>
        <v>520.48258913633515</v>
      </c>
      <c r="CE78" s="67">
        <f t="shared" si="178"/>
        <v>526.69000000000028</v>
      </c>
      <c r="CF78" s="17">
        <f>$CE78*(1+$CA78/databig!$AE72)</f>
        <v>529.26827321276596</v>
      </c>
      <c r="CG78" s="17">
        <f>$CE78*(1+$CA78/databig!$AE72-$BX78)</f>
        <v>525.04840872973807</v>
      </c>
      <c r="CH78" s="44">
        <f t="shared" si="179"/>
        <v>0</v>
      </c>
      <c r="CI78" s="17">
        <f t="shared" si="180"/>
        <v>516.26272465330737</v>
      </c>
      <c r="CJ78" s="19"/>
      <c r="CK78" s="17">
        <f>databig!AW72</f>
        <v>56273</v>
      </c>
      <c r="CL78" s="19">
        <f t="shared" si="181"/>
        <v>9.3648936958054697E-3</v>
      </c>
      <c r="CM78" s="19">
        <f t="shared" si="182"/>
        <v>6.7114653520908485E-3</v>
      </c>
      <c r="CN78" s="19">
        <f t="shared" si="201"/>
        <v>0.71666220355463406</v>
      </c>
      <c r="CO78" s="19">
        <f t="shared" si="183"/>
        <v>7.1666220355463398E-2</v>
      </c>
      <c r="CP78" s="19">
        <f t="shared" si="184"/>
        <v>1.1077515936839468</v>
      </c>
      <c r="CQ78" s="19">
        <f t="shared" si="202"/>
        <v>1.0808136952629601</v>
      </c>
      <c r="CR78" s="19">
        <f t="shared" si="185"/>
        <v>1.0291004999307782</v>
      </c>
      <c r="CS78" s="19">
        <f t="shared" si="186"/>
        <v>1.0614986185942461</v>
      </c>
      <c r="CU78" s="19">
        <f>calculatorbig!E78</f>
        <v>0.27134129107286536</v>
      </c>
      <c r="CV78" s="19">
        <f>calculatorbig!Z78</f>
        <v>0.28263298222402489</v>
      </c>
      <c r="CW78" s="17">
        <f t="shared" si="203"/>
        <v>75603</v>
      </c>
      <c r="CX78" s="17">
        <f t="shared" si="204"/>
        <v>55088.784371018155</v>
      </c>
      <c r="CY78" s="17">
        <f t="shared" si="205"/>
        <v>54235.098644917045</v>
      </c>
      <c r="CZ78" s="24">
        <f t="shared" si="187"/>
        <v>0.71569713304951132</v>
      </c>
      <c r="DA78" s="24">
        <f t="shared" si="188"/>
        <v>0.69207217270083721</v>
      </c>
      <c r="DB78" s="19">
        <f t="shared" si="206"/>
        <v>0.33249795855403697</v>
      </c>
      <c r="DC78" s="19">
        <f t="shared" si="207"/>
        <v>0.35400328830397843</v>
      </c>
      <c r="DD78" s="17">
        <f t="shared" si="189"/>
        <v>74986.56440057022</v>
      </c>
      <c r="DE78" s="17">
        <f t="shared" si="208"/>
        <v>74986.56440057022</v>
      </c>
      <c r="DF78" s="17">
        <f t="shared" si="209"/>
        <v>0</v>
      </c>
      <c r="DG78" s="17">
        <f>MAX(growth!G72*growth!L72,0)</f>
        <v>12205.866557294074</v>
      </c>
      <c r="DH78" s="17">
        <f t="shared" si="210"/>
        <v>631.01774667330517</v>
      </c>
      <c r="DI78" s="17">
        <f t="shared" si="211"/>
        <v>75617.58214724352</v>
      </c>
      <c r="DJ78" s="17">
        <f t="shared" si="212"/>
        <v>21372.022750845619</v>
      </c>
      <c r="DK78" s="20">
        <f t="shared" si="213"/>
        <v>0</v>
      </c>
      <c r="DL78" s="50">
        <f t="shared" si="214"/>
        <v>857.80712186377787</v>
      </c>
      <c r="DM78" s="20">
        <f t="shared" si="215"/>
        <v>-1.4999999999999999E-2</v>
      </c>
      <c r="DN78" s="20">
        <f t="shared" si="216"/>
        <v>-1.5496543186569782E-2</v>
      </c>
      <c r="DO78" s="20">
        <f>growth!L72</f>
        <v>0.16144471929122894</v>
      </c>
      <c r="DP78" s="20"/>
      <c r="DQ78" s="20"/>
      <c r="DR78" s="19">
        <f>datahist!B72</f>
        <v>0.1978817880153656</v>
      </c>
      <c r="DS78" s="19">
        <f>datahist!C72</f>
        <v>0.24772155284881592</v>
      </c>
      <c r="DT78" s="19">
        <f>datahist!D72</f>
        <v>0.27087384462356567</v>
      </c>
      <c r="DU78" s="19">
        <f>datahist!E72</f>
        <v>0.3080793023109436</v>
      </c>
      <c r="DV78" s="19">
        <f>datahist!F72</f>
        <v>0.31246814131736755</v>
      </c>
      <c r="DW78" s="19">
        <f>datahist!G72</f>
        <v>0.30908530950546265</v>
      </c>
      <c r="DX78" s="19">
        <f>datahist!H72</f>
        <v>0.27062201499938965</v>
      </c>
      <c r="DY78" s="19">
        <f>datahist!I72</f>
        <v>0.27107226848602295</v>
      </c>
      <c r="DZ78" s="19">
        <f t="shared" si="217"/>
        <v>0.28263298222402489</v>
      </c>
      <c r="EA78" s="19">
        <v>0.39365090571703198</v>
      </c>
      <c r="EB78" s="19">
        <v>0.4006341947540995</v>
      </c>
      <c r="EC78" s="19">
        <v>0.34941600285828966</v>
      </c>
      <c r="ED78" s="19">
        <v>0.3199694978169193</v>
      </c>
      <c r="EE78" s="19">
        <v>0.31422711815024196</v>
      </c>
      <c r="EF78" s="19">
        <v>0.3909889729693532</v>
      </c>
      <c r="EG78" s="19">
        <v>0.40228067138770973</v>
      </c>
      <c r="EH78" s="19">
        <v>0.27400321655334714</v>
      </c>
      <c r="EI78" s="19">
        <v>0.28098650559041466</v>
      </c>
      <c r="EJ78" s="19">
        <v>0.34941600285828966</v>
      </c>
      <c r="EK78" s="19">
        <v>0.3199694978169193</v>
      </c>
      <c r="EL78" s="19">
        <v>0.31422712505201467</v>
      </c>
      <c r="EM78" s="19">
        <v>0.2713412968441844</v>
      </c>
      <c r="EN78" s="19">
        <v>0.28263298222402489</v>
      </c>
      <c r="EO78" s="19">
        <f t="shared" si="218"/>
        <v>0.29674120568626883</v>
      </c>
      <c r="EP78" s="19">
        <f t="shared" si="219"/>
        <v>0.31784574840874191</v>
      </c>
      <c r="EQ78" s="19">
        <f t="shared" ref="EQ78:FD78" si="241">(EO75+EO76+EO77+EO78+EO79+EO80+EO81)/7</f>
        <v>0.33624622174043167</v>
      </c>
      <c r="ER78" s="19">
        <f t="shared" si="241"/>
        <v>0.35855011662579972</v>
      </c>
      <c r="ES78" s="19">
        <f t="shared" si="241"/>
        <v>0.333181570997377</v>
      </c>
      <c r="ET78" s="19">
        <f t="shared" si="241"/>
        <v>0.35535163644114715</v>
      </c>
      <c r="EU78" s="19">
        <f t="shared" si="241"/>
        <v>0.33484161429249354</v>
      </c>
      <c r="EV78" s="19">
        <f t="shared" si="241"/>
        <v>0.35681364762381068</v>
      </c>
      <c r="EW78" s="19">
        <f t="shared" si="241"/>
        <v>0.3342780552961096</v>
      </c>
      <c r="EX78" s="19">
        <f t="shared" si="241"/>
        <v>0.35610467448285016</v>
      </c>
      <c r="EY78" s="19">
        <f t="shared" si="241"/>
        <v>0.33376350160306706</v>
      </c>
      <c r="EZ78" s="19">
        <f t="shared" si="241"/>
        <v>0.35546544777049821</v>
      </c>
      <c r="FA78" s="19">
        <f t="shared" si="241"/>
        <v>0.3331232160660263</v>
      </c>
      <c r="FB78" s="19">
        <f t="shared" si="241"/>
        <v>0.35472023811177689</v>
      </c>
      <c r="FC78" s="19">
        <f t="shared" si="241"/>
        <v>0.33249795855403697</v>
      </c>
      <c r="FD78" s="19">
        <f t="shared" si="241"/>
        <v>0.35400328830397843</v>
      </c>
      <c r="FG78" s="61">
        <f t="shared" si="237"/>
        <v>0.10000000000000153</v>
      </c>
      <c r="FH78" s="24">
        <f>databig!$A72/100</f>
        <v>0.7</v>
      </c>
      <c r="FI78" s="19">
        <f t="shared" si="221"/>
        <v>1.5135917551666558E-2</v>
      </c>
      <c r="FJ78" s="19">
        <f t="shared" si="222"/>
        <v>3.7061306958570406E-2</v>
      </c>
      <c r="FK78" s="19">
        <f t="shared" si="223"/>
        <v>6.7402128554113136E-2</v>
      </c>
      <c r="FL78" s="19">
        <f t="shared" si="224"/>
        <v>0.10751427225965217</v>
      </c>
      <c r="FM78" s="19">
        <f t="shared" si="225"/>
        <v>0.15954890359865664</v>
      </c>
      <c r="FN78" s="19">
        <f t="shared" si="226"/>
        <v>0.22523599767770291</v>
      </c>
      <c r="FO78" s="19">
        <f t="shared" si="227"/>
        <v>0.30755939498038276</v>
      </c>
      <c r="FP78" s="19">
        <f t="shared" si="228"/>
        <v>0.41230005279662901</v>
      </c>
      <c r="FQ78" s="19">
        <f t="shared" si="229"/>
        <v>0.55701720632297191</v>
      </c>
      <c r="FR78" s="19">
        <f t="shared" si="230"/>
        <v>0.79346877733981869</v>
      </c>
      <c r="FS78" s="19">
        <f t="shared" si="231"/>
        <v>0.89840562972319038</v>
      </c>
      <c r="FT78" s="19">
        <f t="shared" si="232"/>
        <v>0.94667000240607191</v>
      </c>
      <c r="FU78" s="19">
        <f t="shared" si="233"/>
        <v>0.98693915484448769</v>
      </c>
      <c r="FW78" s="19">
        <f t="shared" si="234"/>
        <v>0.27107944853049082</v>
      </c>
      <c r="FX78" s="19">
        <f t="shared" si="235"/>
        <v>0.27795222479991161</v>
      </c>
    </row>
    <row r="79" spans="1:180">
      <c r="A79" s="17"/>
      <c r="B79" s="17">
        <f>databig!B73</f>
        <v>2168086</v>
      </c>
      <c r="C79" s="17">
        <f>databig!O73</f>
        <v>77233</v>
      </c>
      <c r="D79" s="17">
        <f>databig!F73</f>
        <v>21080</v>
      </c>
      <c r="E79" s="18">
        <f>databig!G73+L79</f>
        <v>0.27161484471807573</v>
      </c>
      <c r="F79" s="19">
        <f>databig!H73</f>
        <v>5.1577948033809662E-2</v>
      </c>
      <c r="G79" s="19">
        <f>databig!K73</f>
        <v>8.421606570482254E-2</v>
      </c>
      <c r="H79" s="19">
        <f>databig!L73</f>
        <v>8.3924867212772369E-3</v>
      </c>
      <c r="I79" s="19">
        <f>databig!I73</f>
        <v>2.2176885977387428E-2</v>
      </c>
      <c r="J79" s="19">
        <f>databig!M73</f>
        <v>0</v>
      </c>
      <c r="K79" s="19">
        <f>databig!J73</f>
        <v>0.10525145381689072</v>
      </c>
      <c r="L79" s="63">
        <f>databig!N73*IF(interface!$C$16="yes",1,0)</f>
        <v>0</v>
      </c>
      <c r="M79" s="19">
        <v>0</v>
      </c>
      <c r="N79" s="19">
        <v>0</v>
      </c>
      <c r="O79" s="19">
        <v>0</v>
      </c>
      <c r="P79" s="19">
        <f t="shared" si="191"/>
        <v>0.3168606845832358</v>
      </c>
      <c r="Q79" s="20">
        <f t="shared" si="170"/>
        <v>0</v>
      </c>
      <c r="R79" s="20">
        <f t="shared" si="171"/>
        <v>0</v>
      </c>
      <c r="S79" s="20">
        <f t="shared" si="172"/>
        <v>0</v>
      </c>
      <c r="T79" s="20">
        <f t="shared" si="173"/>
        <v>0</v>
      </c>
      <c r="U79" s="20">
        <f t="shared" si="174"/>
        <v>0</v>
      </c>
      <c r="V79" s="20">
        <f t="shared" si="175"/>
        <v>1.2896711245999424E-2</v>
      </c>
      <c r="W79" s="20">
        <f t="shared" si="192"/>
        <v>9.1263830047927791E-2</v>
      </c>
      <c r="X79" s="20">
        <f t="shared" si="176"/>
        <v>5.1577948033809662E-2</v>
      </c>
      <c r="Y79" s="20">
        <f>K79+$C$148*0.55*databig!N73</f>
        <v>0.10525145381689072</v>
      </c>
      <c r="Z79" s="21">
        <f t="shared" si="193"/>
        <v>0.28316682912201502</v>
      </c>
      <c r="AA79" s="19">
        <f t="shared" si="194"/>
        <v>0.9890073650654061</v>
      </c>
      <c r="AB79" s="19">
        <f>databig!Q73/databig!$AE73</f>
        <v>2.8764061412187166E-3</v>
      </c>
      <c r="AC79" s="19">
        <f>databig!R73/databig!$AE73</f>
        <v>8.1162287933751048E-3</v>
      </c>
      <c r="AD79" s="19">
        <f t="shared" si="195"/>
        <v>3.4785907578366762</v>
      </c>
      <c r="AE79" s="17">
        <f>databig!S73</f>
        <v>268662</v>
      </c>
      <c r="AF79" s="17">
        <f>databig!T73</f>
        <v>269749</v>
      </c>
      <c r="AG79" s="17">
        <f>databig!U73</f>
        <v>25340</v>
      </c>
      <c r="AH79" s="17">
        <f>databig!V73</f>
        <v>542</v>
      </c>
      <c r="AI79" s="17">
        <f>databig!W73</f>
        <v>0</v>
      </c>
      <c r="AJ79" s="17">
        <f>databig!X73</f>
        <v>0</v>
      </c>
      <c r="AK79" s="17">
        <f>databig!Y73</f>
        <v>0</v>
      </c>
      <c r="AL79" s="17">
        <f>databig!Z73</f>
        <v>0</v>
      </c>
      <c r="AM79" s="17">
        <f>databig!AA73</f>
        <v>0</v>
      </c>
      <c r="AN79" s="17">
        <f>databig!AB73</f>
        <v>0</v>
      </c>
      <c r="AO79" s="17">
        <f>databig!AC73</f>
        <v>0</v>
      </c>
      <c r="AP79" s="17">
        <f>databig!AD73</f>
        <v>0</v>
      </c>
      <c r="AQ79" s="17">
        <v>0</v>
      </c>
      <c r="AR79" s="17">
        <v>0</v>
      </c>
      <c r="AS79" s="17">
        <v>0</v>
      </c>
      <c r="AT79" s="17">
        <v>83.996739685134997</v>
      </c>
      <c r="AU79" s="17">
        <v>194.13641316198064</v>
      </c>
      <c r="AV79" s="19">
        <v>1.7469684993506557E-2</v>
      </c>
      <c r="AW79" s="17">
        <f>databig!AT73</f>
        <v>77013</v>
      </c>
      <c r="AY79" s="19">
        <f>-databig!BA73/databig!E73</f>
        <v>-2.2915396478320201E-4</v>
      </c>
      <c r="AZ79" s="19">
        <f>-(1.1*databig!BB73-databig!AY73+0.45*databig!AX73)/databig!E73</f>
        <v>-2.7990715064025737E-3</v>
      </c>
      <c r="BA79" s="19"/>
      <c r="BB79" s="66">
        <f t="shared" si="177"/>
        <v>87.29062083532007</v>
      </c>
      <c r="BC79" s="67">
        <f>databig!Q73</f>
        <v>157</v>
      </c>
      <c r="BD79" s="67">
        <f>databig!R73</f>
        <v>443</v>
      </c>
      <c r="BE79" s="67">
        <f>databig!AF73</f>
        <v>41804</v>
      </c>
      <c r="BF79" s="67">
        <f>databig!AG73</f>
        <v>6593</v>
      </c>
      <c r="BG79" s="17">
        <f>databig!AH73</f>
        <v>145</v>
      </c>
      <c r="BH79" s="17">
        <f>databig!AI73</f>
        <v>46</v>
      </c>
      <c r="BI79" s="17">
        <f>databig!AJ73</f>
        <v>38</v>
      </c>
      <c r="BJ79" s="17">
        <f>databig!AK73</f>
        <v>20</v>
      </c>
      <c r="BK79" s="17">
        <f>databig!AL73</f>
        <v>6</v>
      </c>
      <c r="BL79" s="17">
        <f>databig!AM73</f>
        <v>0</v>
      </c>
      <c r="BM79" s="17">
        <f>databig!AN73</f>
        <v>0</v>
      </c>
      <c r="BN79" s="17">
        <f>databig!AO73</f>
        <v>0</v>
      </c>
      <c r="BO79" s="17">
        <f>databig!AP73</f>
        <v>0</v>
      </c>
      <c r="BP79" s="17">
        <f>databig!AQ73</f>
        <v>0</v>
      </c>
      <c r="BQ79" s="17"/>
      <c r="BR79" s="17"/>
      <c r="BS79" s="24">
        <f>databig!AU73</f>
        <v>0.18600000441074371</v>
      </c>
      <c r="BT79" s="24">
        <f>databig!AV73</f>
        <v>1.4000000432133675E-2</v>
      </c>
      <c r="BU79" s="44">
        <f t="shared" si="196"/>
        <v>2.1980000678449869</v>
      </c>
      <c r="BV79" s="44">
        <f t="shared" si="197"/>
        <v>6.2020001914352179</v>
      </c>
      <c r="BW79" s="44">
        <f>databig!R73*((databig!$AU73-$R$142)/(1-$Q$142)-MIN(0.2,databig!$AU73))+BB79*(databig!$AU73-$R$142)/(1-$Q$142)</f>
        <v>-100.71008723676954</v>
      </c>
      <c r="BX79" s="19">
        <f>(databig!$Q73)/databig!$AE73</f>
        <v>2.8764061412187166E-3</v>
      </c>
      <c r="BY79" s="19">
        <f>(databig!$R73)/databig!$AE73</f>
        <v>8.1162287933751048E-3</v>
      </c>
      <c r="BZ79" s="19">
        <f>(databig!$Q73+databig!$R73)/databig!$AE73</f>
        <v>1.0992634934593822E-2</v>
      </c>
      <c r="CA79" s="67">
        <f>databig!R73*$Q$142/(1-$Q$142)+BB79/(1-$Q$142)</f>
        <v>160.1479409153032</v>
      </c>
      <c r="CB79" s="31">
        <f t="shared" si="198"/>
        <v>544.31998351104801</v>
      </c>
      <c r="CC79" s="31">
        <f t="shared" si="199"/>
        <v>548.78691235205781</v>
      </c>
      <c r="CD79" s="31">
        <f t="shared" si="200"/>
        <v>545.90307115899043</v>
      </c>
      <c r="CE79" s="67">
        <f t="shared" si="178"/>
        <v>550.37000000000035</v>
      </c>
      <c r="CF79" s="17">
        <f>$CE79*(1+$CA79/databig!$AE73)</f>
        <v>551.98482947201603</v>
      </c>
      <c r="CG79" s="17">
        <f>$CE79*(1+$CA79/databig!$AE73-$BX79)</f>
        <v>550.40174182407338</v>
      </c>
      <c r="CH79" s="44">
        <f t="shared" si="179"/>
        <v>0</v>
      </c>
      <c r="CI79" s="17">
        <f t="shared" si="180"/>
        <v>544.31998351104801</v>
      </c>
      <c r="CJ79" s="19"/>
      <c r="CK79" s="17">
        <f>databig!AW73</f>
        <v>57791</v>
      </c>
      <c r="CL79" s="19">
        <f t="shared" si="181"/>
        <v>9.6227060864314835E-3</v>
      </c>
      <c r="CM79" s="19">
        <f t="shared" si="182"/>
        <v>6.7188122821164459E-3</v>
      </c>
      <c r="CN79" s="19">
        <f t="shared" si="201"/>
        <v>0.69822482592400081</v>
      </c>
      <c r="CO79" s="19">
        <f t="shared" si="183"/>
        <v>6.9822482592400065E-2</v>
      </c>
      <c r="CP79" s="19">
        <f t="shared" si="184"/>
        <v>1.1030984603662071</v>
      </c>
      <c r="CQ79" s="19">
        <f t="shared" si="202"/>
        <v>1.0773238452746554</v>
      </c>
      <c r="CR79" s="19">
        <f t="shared" si="185"/>
        <v>1.0345561204201039</v>
      </c>
      <c r="CS79" s="19">
        <f t="shared" si="186"/>
        <v>1.0692453819013448</v>
      </c>
      <c r="CU79" s="19">
        <f>calculatorbig!E79</f>
        <v>0.27161484471807573</v>
      </c>
      <c r="CV79" s="19">
        <f>calculatorbig!Z79</f>
        <v>0.28316682912201502</v>
      </c>
      <c r="CW79" s="17">
        <f t="shared" si="203"/>
        <v>77233</v>
      </c>
      <c r="CX79" s="17">
        <f t="shared" si="204"/>
        <v>56255.370697888859</v>
      </c>
      <c r="CY79" s="17">
        <f t="shared" si="205"/>
        <v>55363.17628641941</v>
      </c>
      <c r="CZ79" s="24">
        <f t="shared" si="187"/>
        <v>0.71732288505201636</v>
      </c>
      <c r="DA79" s="24">
        <f t="shared" si="188"/>
        <v>0.69641899903388826</v>
      </c>
      <c r="DB79" s="19">
        <f t="shared" si="206"/>
        <v>0.33562899595252121</v>
      </c>
      <c r="DC79" s="19">
        <f t="shared" si="207"/>
        <v>0.35748082050589508</v>
      </c>
      <c r="DD79" s="17">
        <f t="shared" si="189"/>
        <v>76589.945637527533</v>
      </c>
      <c r="DE79" s="17">
        <f t="shared" si="208"/>
        <v>76589.945637527533</v>
      </c>
      <c r="DF79" s="17">
        <f t="shared" si="209"/>
        <v>0</v>
      </c>
      <c r="DG79" s="17">
        <f>MAX(growth!G73*growth!L73,0)</f>
        <v>12037.201173455331</v>
      </c>
      <c r="DH79" s="17">
        <f t="shared" si="210"/>
        <v>622.29809944857698</v>
      </c>
      <c r="DI79" s="17">
        <f t="shared" si="211"/>
        <v>77212.243736976117</v>
      </c>
      <c r="DJ79" s="17">
        <f t="shared" si="212"/>
        <v>21863.946228395689</v>
      </c>
      <c r="DK79" s="20">
        <f t="shared" si="213"/>
        <v>0</v>
      </c>
      <c r="DL79" s="50">
        <f t="shared" si="214"/>
        <v>886.31692628454766</v>
      </c>
      <c r="DM79" s="20">
        <f t="shared" si="215"/>
        <v>-1.6E-2</v>
      </c>
      <c r="DN79" s="20">
        <f t="shared" si="216"/>
        <v>-1.5859719710333807E-2</v>
      </c>
      <c r="DO79" s="20">
        <f>growth!L73</f>
        <v>0.1558536547822893</v>
      </c>
      <c r="DP79" s="20"/>
      <c r="DQ79" s="20"/>
      <c r="DR79" s="19">
        <f>datahist!B73</f>
        <v>0.1980770081281662</v>
      </c>
      <c r="DS79" s="19">
        <f>datahist!C73</f>
        <v>0.2475452721118927</v>
      </c>
      <c r="DT79" s="19">
        <f>datahist!D73</f>
        <v>0.26974570751190186</v>
      </c>
      <c r="DU79" s="19">
        <f>datahist!E73</f>
        <v>0.30854010581970215</v>
      </c>
      <c r="DV79" s="19">
        <f>datahist!F73</f>
        <v>0.31351929903030396</v>
      </c>
      <c r="DW79" s="19">
        <f>datahist!G73</f>
        <v>0.30981403589248657</v>
      </c>
      <c r="DX79" s="19">
        <f>datahist!H73</f>
        <v>0.27178478240966797</v>
      </c>
      <c r="DY79" s="19">
        <f>datahist!I73</f>
        <v>0.27154472470283508</v>
      </c>
      <c r="DZ79" s="19">
        <f t="shared" si="217"/>
        <v>0.28316682912201502</v>
      </c>
      <c r="EA79" s="19">
        <v>0.39284307440224153</v>
      </c>
      <c r="EB79" s="19">
        <v>0.39985938747356914</v>
      </c>
      <c r="EC79" s="19">
        <v>0.3490956634950067</v>
      </c>
      <c r="ED79" s="19">
        <v>0.32045066411082013</v>
      </c>
      <c r="EE79" s="19">
        <v>0.31686142508085186</v>
      </c>
      <c r="EF79" s="19">
        <v>0.39023316279053688</v>
      </c>
      <c r="EG79" s="19">
        <v>0.40178513861984827</v>
      </c>
      <c r="EH79" s="19">
        <v>0.27422476490440822</v>
      </c>
      <c r="EI79" s="19">
        <v>0.28124107797573589</v>
      </c>
      <c r="EJ79" s="19">
        <v>0.3490956634950067</v>
      </c>
      <c r="EK79" s="19">
        <v>0.32045066411082013</v>
      </c>
      <c r="EL79" s="19">
        <v>0.31686141254137468</v>
      </c>
      <c r="EM79" s="19">
        <v>0.27161484025418758</v>
      </c>
      <c r="EN79" s="19">
        <v>0.28316682912201502</v>
      </c>
      <c r="EO79" s="19">
        <f t="shared" si="218"/>
        <v>0.2834899909492361</v>
      </c>
      <c r="EP79" s="19">
        <f t="shared" si="219"/>
        <v>0.30575441413263726</v>
      </c>
      <c r="EQ79" s="19">
        <f t="shared" ref="EQ79:FD79" si="242">(EO76+EO77+EO78+EO79+EO80+EO81+EO82)/7</f>
        <v>0.3307640460982717</v>
      </c>
      <c r="ER79" s="19">
        <f t="shared" si="242"/>
        <v>0.35372527952212007</v>
      </c>
      <c r="ES79" s="19">
        <f t="shared" si="242"/>
        <v>0.33379854386007646</v>
      </c>
      <c r="ET79" s="19">
        <f t="shared" si="242"/>
        <v>0.35620899387408655</v>
      </c>
      <c r="EU79" s="19">
        <f t="shared" si="242"/>
        <v>0.3365905615811754</v>
      </c>
      <c r="EV79" s="19">
        <f t="shared" si="242"/>
        <v>0.35889192547658461</v>
      </c>
      <c r="EW79" s="19">
        <f t="shared" si="242"/>
        <v>0.33701871944936723</v>
      </c>
      <c r="EX79" s="19">
        <f t="shared" si="242"/>
        <v>0.35916904099629504</v>
      </c>
      <c r="EY79" s="19">
        <f t="shared" si="242"/>
        <v>0.3368563104411616</v>
      </c>
      <c r="EZ79" s="19">
        <f t="shared" si="242"/>
        <v>0.35889678799715397</v>
      </c>
      <c r="FA79" s="19">
        <f t="shared" si="242"/>
        <v>0.33631506583648391</v>
      </c>
      <c r="FB79" s="19">
        <f t="shared" si="242"/>
        <v>0.35825486241674076</v>
      </c>
      <c r="FC79" s="19">
        <f t="shared" si="242"/>
        <v>0.33562899595252121</v>
      </c>
      <c r="FD79" s="19">
        <f t="shared" si="242"/>
        <v>0.35748082050589508</v>
      </c>
      <c r="FG79" s="61">
        <f t="shared" si="237"/>
        <v>0.13000000000000153</v>
      </c>
      <c r="FH79" s="24">
        <f>databig!$A73/100</f>
        <v>0.71</v>
      </c>
      <c r="FI79" s="19">
        <f t="shared" si="221"/>
        <v>1.5135917551666558E-2</v>
      </c>
      <c r="FJ79" s="19">
        <f t="shared" si="222"/>
        <v>3.7061306958570406E-2</v>
      </c>
      <c r="FK79" s="19">
        <f t="shared" si="223"/>
        <v>6.7402128554113136E-2</v>
      </c>
      <c r="FL79" s="19">
        <f t="shared" si="224"/>
        <v>0.10751427225965217</v>
      </c>
      <c r="FM79" s="19">
        <f t="shared" si="225"/>
        <v>0.15954890359865664</v>
      </c>
      <c r="FN79" s="19">
        <f t="shared" si="226"/>
        <v>0.22523599767770291</v>
      </c>
      <c r="FO79" s="19">
        <f t="shared" si="227"/>
        <v>0.30755939498038276</v>
      </c>
      <c r="FP79" s="19">
        <f t="shared" si="228"/>
        <v>0.41230005279662901</v>
      </c>
      <c r="FQ79" s="19">
        <f t="shared" si="229"/>
        <v>0.55701720632297191</v>
      </c>
      <c r="FR79" s="19">
        <f t="shared" si="230"/>
        <v>0.79346877733981869</v>
      </c>
      <c r="FS79" s="19">
        <f t="shared" si="231"/>
        <v>0.89840562972319038</v>
      </c>
      <c r="FT79" s="19">
        <f t="shared" si="232"/>
        <v>0.94667000240607191</v>
      </c>
      <c r="FU79" s="19">
        <f t="shared" si="233"/>
        <v>0.98693915484448769</v>
      </c>
      <c r="FW79" s="19">
        <f t="shared" si="234"/>
        <v>0.2713856862894044</v>
      </c>
      <c r="FX79" s="19">
        <f t="shared" si="235"/>
        <v>0.27821285250455013</v>
      </c>
    </row>
    <row r="80" spans="1:180">
      <c r="A80" s="17"/>
      <c r="B80" s="17">
        <f>databig!B74</f>
        <v>2166372</v>
      </c>
      <c r="C80" s="17">
        <f>databig!O74</f>
        <v>79098</v>
      </c>
      <c r="D80" s="17">
        <f>databig!F74</f>
        <v>21378</v>
      </c>
      <c r="E80" s="18">
        <f>databig!G74+L80</f>
        <v>0.27187567475143665</v>
      </c>
      <c r="F80" s="19">
        <f>databig!H74</f>
        <v>5.125252902507782E-2</v>
      </c>
      <c r="G80" s="19">
        <f>databig!K74</f>
        <v>8.561251312494278E-2</v>
      </c>
      <c r="H80" s="19">
        <f>databig!L74</f>
        <v>8.6069442331790924E-3</v>
      </c>
      <c r="I80" s="19">
        <f>databig!I74</f>
        <v>2.2480769082903862E-2</v>
      </c>
      <c r="J80" s="19">
        <f>databig!M74</f>
        <v>0</v>
      </c>
      <c r="K80" s="19">
        <f>databig!J74</f>
        <v>0.10392291843891144</v>
      </c>
      <c r="L80" s="63">
        <f>databig!N74*IF(interface!$C$16="yes",1,0)</f>
        <v>0</v>
      </c>
      <c r="M80" s="19">
        <v>0</v>
      </c>
      <c r="N80" s="19">
        <v>0</v>
      </c>
      <c r="O80" s="19">
        <v>0</v>
      </c>
      <c r="P80" s="19">
        <f t="shared" si="191"/>
        <v>0.32637904823761688</v>
      </c>
      <c r="Q80" s="20">
        <f t="shared" si="170"/>
        <v>0</v>
      </c>
      <c r="R80" s="20">
        <f t="shared" si="171"/>
        <v>0</v>
      </c>
      <c r="S80" s="20">
        <f t="shared" si="172"/>
        <v>0</v>
      </c>
      <c r="T80" s="20">
        <f t="shared" si="173"/>
        <v>0</v>
      </c>
      <c r="U80" s="20">
        <f t="shared" si="174"/>
        <v>0</v>
      </c>
      <c r="V80" s="20">
        <f t="shared" si="175"/>
        <v>1.3226267514288972E-2</v>
      </c>
      <c r="W80" s="20">
        <f t="shared" si="192"/>
        <v>9.276567746480327E-2</v>
      </c>
      <c r="X80" s="20">
        <f t="shared" si="176"/>
        <v>5.125252902507782E-2</v>
      </c>
      <c r="Y80" s="20">
        <f>K80+$C$148*0.55*databig!N74</f>
        <v>0.10392291843891144</v>
      </c>
      <c r="Z80" s="21">
        <f t="shared" si="193"/>
        <v>0.28364816152598538</v>
      </c>
      <c r="AA80" s="19">
        <f t="shared" si="194"/>
        <v>0.98213993118138621</v>
      </c>
      <c r="AB80" s="19">
        <f>databig!Q74/databig!$AE74</f>
        <v>7.1003331694794907E-3</v>
      </c>
      <c r="AC80" s="19">
        <f>databig!R74/databig!$AE74</f>
        <v>1.0759735649134305E-2</v>
      </c>
      <c r="AD80" s="19">
        <f t="shared" si="195"/>
        <v>3.6687906141748212</v>
      </c>
      <c r="AE80" s="17">
        <f>databig!S74</f>
        <v>290194</v>
      </c>
      <c r="AF80" s="17">
        <f>databig!T74</f>
        <v>291084</v>
      </c>
      <c r="AG80" s="17">
        <f>databig!U74</f>
        <v>29617</v>
      </c>
      <c r="AH80" s="17">
        <f>databig!V74</f>
        <v>13</v>
      </c>
      <c r="AI80" s="17">
        <f>databig!W74</f>
        <v>0</v>
      </c>
      <c r="AJ80" s="17">
        <f>databig!X74</f>
        <v>0</v>
      </c>
      <c r="AK80" s="17">
        <f>databig!Y74</f>
        <v>0</v>
      </c>
      <c r="AL80" s="17">
        <f>databig!Z74</f>
        <v>0</v>
      </c>
      <c r="AM80" s="17">
        <f>databig!AA74</f>
        <v>0</v>
      </c>
      <c r="AN80" s="17">
        <f>databig!AB74</f>
        <v>0</v>
      </c>
      <c r="AO80" s="17">
        <f>databig!AC74</f>
        <v>0</v>
      </c>
      <c r="AP80" s="17">
        <f>databig!AD74</f>
        <v>0</v>
      </c>
      <c r="AQ80" s="17">
        <v>0</v>
      </c>
      <c r="AR80" s="17">
        <v>0</v>
      </c>
      <c r="AS80" s="17">
        <v>0</v>
      </c>
      <c r="AT80" s="17">
        <v>83.996739685134997</v>
      </c>
      <c r="AU80" s="17">
        <v>194.13641316198064</v>
      </c>
      <c r="AV80" s="19">
        <v>1.7469684993506557E-2</v>
      </c>
      <c r="AW80" s="17">
        <f>databig!AT74</f>
        <v>76306</v>
      </c>
      <c r="AY80" s="19">
        <f>-databig!BA74/databig!E74</f>
        <v>-2.0955211516299674E-4</v>
      </c>
      <c r="AZ80" s="19">
        <f>-(1.1*databig!BB74-databig!AY74+0.45*databig!AX74)/databig!E74</f>
        <v>-2.7748862771472416E-3</v>
      </c>
      <c r="BA80" s="19"/>
      <c r="BB80" s="66">
        <f t="shared" si="177"/>
        <v>142.72016506574832</v>
      </c>
      <c r="BC80" s="67">
        <f>databig!Q74</f>
        <v>390</v>
      </c>
      <c r="BD80" s="67">
        <f>databig!R74</f>
        <v>591</v>
      </c>
      <c r="BE80" s="67">
        <f>databig!AF74</f>
        <v>42564</v>
      </c>
      <c r="BF80" s="67">
        <f>databig!AG74</f>
        <v>7504</v>
      </c>
      <c r="BG80" s="17">
        <f>databig!AH74</f>
        <v>101</v>
      </c>
      <c r="BH80" s="17">
        <f>databig!AI74</f>
        <v>46</v>
      </c>
      <c r="BI80" s="17">
        <f>databig!AJ74</f>
        <v>43</v>
      </c>
      <c r="BJ80" s="17">
        <f>databig!AK74</f>
        <v>37</v>
      </c>
      <c r="BK80" s="17">
        <f>databig!AL74</f>
        <v>26</v>
      </c>
      <c r="BL80" s="17">
        <f>databig!AM74</f>
        <v>5</v>
      </c>
      <c r="BM80" s="17">
        <f>databig!AN74</f>
        <v>0</v>
      </c>
      <c r="BN80" s="17">
        <f>databig!AO74</f>
        <v>0</v>
      </c>
      <c r="BO80" s="17">
        <f>databig!AP74</f>
        <v>0</v>
      </c>
      <c r="BP80" s="17">
        <f>databig!AQ74</f>
        <v>0</v>
      </c>
      <c r="BQ80" s="17"/>
      <c r="BR80" s="17"/>
      <c r="BS80" s="24">
        <f>databig!AU74</f>
        <v>0.18600000441074371</v>
      </c>
      <c r="BT80" s="24">
        <f>databig!AV74</f>
        <v>1.4000000432133675E-2</v>
      </c>
      <c r="BU80" s="44">
        <f t="shared" si="196"/>
        <v>5.4600001685321331</v>
      </c>
      <c r="BV80" s="44">
        <f t="shared" si="197"/>
        <v>8.2740002553910017</v>
      </c>
      <c r="BW80" s="44">
        <f>databig!R74*((databig!$AU74-$R$142)/(1-$Q$142)-MIN(0.2,databig!$AU74))+BB80*(databig!$AU74-$R$142)/(1-$Q$142)</f>
        <v>-135.26295126942247</v>
      </c>
      <c r="BX80" s="19">
        <f>(databig!$Q74)/databig!$AE74</f>
        <v>7.1003331694794907E-3</v>
      </c>
      <c r="BY80" s="19">
        <f>(databig!$R74)/databig!$AE74</f>
        <v>1.0759735649134305E-2</v>
      </c>
      <c r="BZ80" s="19">
        <f>(databig!$Q74+databig!$R74)/databig!$AE74</f>
        <v>1.7860068818613798E-2</v>
      </c>
      <c r="CA80" s="67">
        <f>databig!R74*$Q$142/(1-$Q$142)+BB80/(1-$Q$142)</f>
        <v>243.52693557043375</v>
      </c>
      <c r="CB80" s="31">
        <f t="shared" si="198"/>
        <v>565.80099295428499</v>
      </c>
      <c r="CC80" s="31">
        <f t="shared" si="199"/>
        <v>571.99956906439479</v>
      </c>
      <c r="CD80" s="31">
        <f t="shared" si="200"/>
        <v>569.89142388989046</v>
      </c>
      <c r="CE80" s="67">
        <f t="shared" si="178"/>
        <v>576.09000000000026</v>
      </c>
      <c r="CF80" s="17">
        <f>$CE80*(1+$CA80/databig!$AE74)</f>
        <v>578.64417977156563</v>
      </c>
      <c r="CG80" s="17">
        <f>$CE80*(1+$CA80/databig!$AE74-$BX80)</f>
        <v>574.55374883596028</v>
      </c>
      <c r="CH80" s="44">
        <f t="shared" si="179"/>
        <v>0</v>
      </c>
      <c r="CI80" s="17">
        <f t="shared" si="180"/>
        <v>565.80099295428499</v>
      </c>
      <c r="CJ80" s="19"/>
      <c r="CK80" s="17">
        <f>databig!AW74</f>
        <v>58531</v>
      </c>
      <c r="CL80" s="19">
        <f t="shared" si="181"/>
        <v>9.738217820308195E-3</v>
      </c>
      <c r="CM80" s="19">
        <f t="shared" si="182"/>
        <v>7.2515562743236707E-3</v>
      </c>
      <c r="CN80" s="19">
        <f t="shared" si="201"/>
        <v>0.74464921694410957</v>
      </c>
      <c r="CO80" s="19">
        <f t="shared" si="183"/>
        <v>7.4464921694410949E-2</v>
      </c>
      <c r="CP80" s="19">
        <f t="shared" si="184"/>
        <v>1.0961387184379185</v>
      </c>
      <c r="CQ80" s="19">
        <f t="shared" si="202"/>
        <v>1.0721040388284389</v>
      </c>
      <c r="CR80" s="19">
        <f t="shared" si="185"/>
        <v>1.0230978951750751</v>
      </c>
      <c r="CS80" s="19">
        <f t="shared" si="186"/>
        <v>1.0521255450279405</v>
      </c>
      <c r="CU80" s="19">
        <f>calculatorbig!E80</f>
        <v>0.27187567475143665</v>
      </c>
      <c r="CV80" s="19">
        <f>calculatorbig!Z80</f>
        <v>0.28364816152598538</v>
      </c>
      <c r="CW80" s="17">
        <f t="shared" si="203"/>
        <v>79098</v>
      </c>
      <c r="CX80" s="17">
        <f t="shared" si="204"/>
        <v>57593.177878510869</v>
      </c>
      <c r="CY80" s="17">
        <f t="shared" si="205"/>
        <v>56661.997719617611</v>
      </c>
      <c r="CZ80" s="24">
        <f t="shared" si="187"/>
        <v>0.66360198300419615</v>
      </c>
      <c r="DA80" s="24">
        <f t="shared" si="188"/>
        <v>0.64327094256480777</v>
      </c>
      <c r="DB80" s="19">
        <f t="shared" si="206"/>
        <v>0.33838836044436188</v>
      </c>
      <c r="DC80" s="19">
        <f t="shared" si="207"/>
        <v>0.360546180541781</v>
      </c>
      <c r="DD80" s="17">
        <f t="shared" si="189"/>
        <v>78427.254986665779</v>
      </c>
      <c r="DE80" s="17">
        <f t="shared" si="208"/>
        <v>78427.254986665779</v>
      </c>
      <c r="DF80" s="17">
        <f t="shared" si="209"/>
        <v>0</v>
      </c>
      <c r="DG80" s="17">
        <f>MAX(growth!G74*growth!L74,0)</f>
        <v>11778.746442527223</v>
      </c>
      <c r="DH80" s="17">
        <f t="shared" si="210"/>
        <v>608.93653096331036</v>
      </c>
      <c r="DI80" s="17">
        <f t="shared" si="211"/>
        <v>79036.191517629093</v>
      </c>
      <c r="DJ80" s="17">
        <f t="shared" si="212"/>
        <v>22418.470417991171</v>
      </c>
      <c r="DK80" s="20">
        <f t="shared" si="213"/>
        <v>-1E-3</v>
      </c>
      <c r="DL80" s="50">
        <f t="shared" si="214"/>
        <v>913.64829650203683</v>
      </c>
      <c r="DM80" s="20">
        <f t="shared" si="215"/>
        <v>-1.7000000000000001E-2</v>
      </c>
      <c r="DN80" s="20">
        <f t="shared" si="216"/>
        <v>-1.6168237162698686E-2</v>
      </c>
      <c r="DO80" s="20">
        <f>growth!L74</f>
        <v>0.14891332830826598</v>
      </c>
      <c r="DP80" s="20"/>
      <c r="DQ80" s="20"/>
      <c r="DR80" s="19">
        <f>datahist!B74</f>
        <v>0.1990097314119339</v>
      </c>
      <c r="DS80" s="19">
        <f>datahist!C74</f>
        <v>0.24779538810253143</v>
      </c>
      <c r="DT80" s="19">
        <f>datahist!D74</f>
        <v>0.2688441276550293</v>
      </c>
      <c r="DU80" s="19">
        <f>datahist!E74</f>
        <v>0.30922061204910278</v>
      </c>
      <c r="DV80" s="19">
        <f>datahist!F74</f>
        <v>0.3146822452545166</v>
      </c>
      <c r="DW80" s="19">
        <f>datahist!G74</f>
        <v>0.31194287538528442</v>
      </c>
      <c r="DX80" s="19">
        <f>datahist!H74</f>
        <v>0.27213829755783081</v>
      </c>
      <c r="DY80" s="19">
        <f>datahist!I74</f>
        <v>0.27217757701873779</v>
      </c>
      <c r="DZ80" s="19">
        <f t="shared" si="217"/>
        <v>0.28364816152598538</v>
      </c>
      <c r="EA80" s="19">
        <v>0.39193823232082614</v>
      </c>
      <c r="EB80" s="19">
        <v>0.39916530746338447</v>
      </c>
      <c r="EC80" s="19">
        <v>0.34907554926167433</v>
      </c>
      <c r="ED80" s="19">
        <v>0.32038158831128727</v>
      </c>
      <c r="EE80" s="19">
        <v>0.31476923495948922</v>
      </c>
      <c r="EF80" s="19">
        <v>0.38919576443731785</v>
      </c>
      <c r="EG80" s="19">
        <v>0.40096825950886883</v>
      </c>
      <c r="EH80" s="19">
        <v>0.27461813433794269</v>
      </c>
      <c r="EI80" s="19">
        <v>0.28184520948050101</v>
      </c>
      <c r="EJ80" s="19">
        <v>0.34907554926167433</v>
      </c>
      <c r="EK80" s="19">
        <v>0.32038158831128727</v>
      </c>
      <c r="EL80" s="19">
        <v>0.31476923492586623</v>
      </c>
      <c r="EM80" s="19">
        <v>0.27187567390501499</v>
      </c>
      <c r="EN80" s="19">
        <v>0.28364816152598538</v>
      </c>
      <c r="EO80" s="19">
        <f t="shared" si="218"/>
        <v>0.30953756597189375</v>
      </c>
      <c r="EP80" s="19">
        <f t="shared" si="219"/>
        <v>0.33015502920065198</v>
      </c>
      <c r="EQ80" s="19">
        <f t="shared" ref="EQ80:FD80" si="243">(EO77+EO78+EO79+EO80+EO81+EO82+EO83)/7</f>
        <v>0.32590879917173526</v>
      </c>
      <c r="ER80" s="19">
        <f t="shared" si="243"/>
        <v>0.34884838345790131</v>
      </c>
      <c r="ES80" s="19">
        <f t="shared" si="243"/>
        <v>0.33621196484084231</v>
      </c>
      <c r="ET80" s="19">
        <f t="shared" si="243"/>
        <v>0.35877483314780895</v>
      </c>
      <c r="EU80" s="19">
        <f t="shared" si="243"/>
        <v>0.33860616566498003</v>
      </c>
      <c r="EV80" s="19">
        <f t="shared" si="243"/>
        <v>0.36114517743523206</v>
      </c>
      <c r="EW80" s="19">
        <f t="shared" si="243"/>
        <v>0.33974841270752448</v>
      </c>
      <c r="EX80" s="19">
        <f t="shared" si="243"/>
        <v>0.36216677040620343</v>
      </c>
      <c r="EY80" s="19">
        <f t="shared" si="243"/>
        <v>0.33970018175283545</v>
      </c>
      <c r="EZ80" s="19">
        <f t="shared" si="243"/>
        <v>0.36202663271037888</v>
      </c>
      <c r="FA80" s="19">
        <f t="shared" si="243"/>
        <v>0.33917592307589645</v>
      </c>
      <c r="FB80" s="19">
        <f t="shared" si="243"/>
        <v>0.3614133621682809</v>
      </c>
      <c r="FC80" s="19">
        <f t="shared" si="243"/>
        <v>0.33838836044436188</v>
      </c>
      <c r="FD80" s="19">
        <f t="shared" si="243"/>
        <v>0.360546180541781</v>
      </c>
      <c r="FG80" s="61">
        <f t="shared" si="237"/>
        <v>0.16000000000000153</v>
      </c>
      <c r="FH80" s="24">
        <f>databig!$A74/100</f>
        <v>0.72</v>
      </c>
      <c r="FI80" s="19">
        <f t="shared" si="221"/>
        <v>1.5135917551666558E-2</v>
      </c>
      <c r="FJ80" s="19">
        <f t="shared" si="222"/>
        <v>3.7061306958570406E-2</v>
      </c>
      <c r="FK80" s="19">
        <f t="shared" si="223"/>
        <v>6.7402128554113136E-2</v>
      </c>
      <c r="FL80" s="19">
        <f t="shared" si="224"/>
        <v>0.10751427225965217</v>
      </c>
      <c r="FM80" s="19">
        <f t="shared" si="225"/>
        <v>0.15954890359865664</v>
      </c>
      <c r="FN80" s="19">
        <f t="shared" si="226"/>
        <v>0.22523599767770291</v>
      </c>
      <c r="FO80" s="19">
        <f t="shared" si="227"/>
        <v>0.30755939498038276</v>
      </c>
      <c r="FP80" s="19">
        <f t="shared" si="228"/>
        <v>0.41230005279662901</v>
      </c>
      <c r="FQ80" s="19">
        <f t="shared" si="229"/>
        <v>0.55701720632297191</v>
      </c>
      <c r="FR80" s="19">
        <f t="shared" si="230"/>
        <v>0.79346877733981869</v>
      </c>
      <c r="FS80" s="19">
        <f t="shared" si="231"/>
        <v>0.89840562972319038</v>
      </c>
      <c r="FT80" s="19">
        <f t="shared" si="232"/>
        <v>0.94667000240607191</v>
      </c>
      <c r="FU80" s="19">
        <f t="shared" si="233"/>
        <v>0.98693915484448769</v>
      </c>
      <c r="FW80" s="19">
        <f t="shared" si="234"/>
        <v>0.271666121789852</v>
      </c>
      <c r="FX80" s="19">
        <f t="shared" si="235"/>
        <v>0.2788607710881908</v>
      </c>
    </row>
    <row r="81" spans="1:180">
      <c r="A81" s="17"/>
      <c r="B81" s="17">
        <f>databig!B75</f>
        <v>2166371</v>
      </c>
      <c r="C81" s="17">
        <f>databig!O75</f>
        <v>81017</v>
      </c>
      <c r="D81" s="17">
        <f>databig!F75</f>
        <v>22097</v>
      </c>
      <c r="E81" s="18">
        <f>databig!G75+L81</f>
        <v>0.27340397590757598</v>
      </c>
      <c r="F81" s="19">
        <f>databig!H75</f>
        <v>5.1061443984508514E-2</v>
      </c>
      <c r="G81" s="19">
        <f>databig!K75</f>
        <v>8.7389841675758362E-2</v>
      </c>
      <c r="H81" s="19">
        <f>databig!L75</f>
        <v>8.6293267086148262E-3</v>
      </c>
      <c r="I81" s="19">
        <f>databig!I75</f>
        <v>2.2805282846093178E-2</v>
      </c>
      <c r="J81" s="19">
        <f>databig!M75</f>
        <v>0</v>
      </c>
      <c r="K81" s="19">
        <f>databig!J75</f>
        <v>0.10351808369159698</v>
      </c>
      <c r="L81" s="63">
        <f>databig!N75*IF(interface!$C$16="yes",1,0)</f>
        <v>0</v>
      </c>
      <c r="M81" s="19">
        <v>0</v>
      </c>
      <c r="N81" s="19">
        <v>0</v>
      </c>
      <c r="O81" s="19">
        <v>0</v>
      </c>
      <c r="P81" s="19">
        <f t="shared" si="191"/>
        <v>0.33612833282412391</v>
      </c>
      <c r="Q81" s="20">
        <f t="shared" si="170"/>
        <v>0</v>
      </c>
      <c r="R81" s="20">
        <f t="shared" si="171"/>
        <v>0</v>
      </c>
      <c r="S81" s="20">
        <f t="shared" si="172"/>
        <v>0</v>
      </c>
      <c r="T81" s="20">
        <f t="shared" si="173"/>
        <v>0</v>
      </c>
      <c r="U81" s="20">
        <f t="shared" si="174"/>
        <v>0</v>
      </c>
      <c r="V81" s="20">
        <f t="shared" si="175"/>
        <v>1.3260662602687922E-2</v>
      </c>
      <c r="W81" s="20">
        <f t="shared" si="192"/>
        <v>9.4733710769857982E-2</v>
      </c>
      <c r="X81" s="20">
        <f t="shared" si="176"/>
        <v>5.1061443984508514E-2</v>
      </c>
      <c r="Y81" s="20">
        <f>K81+$C$148*0.55*databig!N75</f>
        <v>0.10351808369159698</v>
      </c>
      <c r="Z81" s="21">
        <f t="shared" si="193"/>
        <v>0.28537918389474459</v>
      </c>
      <c r="AA81" s="19">
        <f t="shared" si="194"/>
        <v>0.98565078920659366</v>
      </c>
      <c r="AB81" s="19">
        <f>databig!Q75/databig!$AE75</f>
        <v>5.5821929793861335E-3</v>
      </c>
      <c r="AC81" s="19">
        <f>databig!R75/databig!$AE75</f>
        <v>8.7670178140202282E-3</v>
      </c>
      <c r="AD81" s="19">
        <f t="shared" si="195"/>
        <v>3.6494809731290965</v>
      </c>
      <c r="AE81" s="17">
        <f>databig!S75</f>
        <v>295670</v>
      </c>
      <c r="AF81" s="17">
        <f>databig!T75</f>
        <v>296254</v>
      </c>
      <c r="AG81" s="17">
        <f>databig!U75</f>
        <v>28912</v>
      </c>
      <c r="AH81" s="17">
        <f>databig!V75</f>
        <v>152</v>
      </c>
      <c r="AI81" s="17">
        <f>databig!W75</f>
        <v>0</v>
      </c>
      <c r="AJ81" s="17">
        <f>databig!X75</f>
        <v>0</v>
      </c>
      <c r="AK81" s="17">
        <f>databig!Y75</f>
        <v>0</v>
      </c>
      <c r="AL81" s="17">
        <f>databig!Z75</f>
        <v>0</v>
      </c>
      <c r="AM81" s="17">
        <f>databig!AA75</f>
        <v>0</v>
      </c>
      <c r="AN81" s="17">
        <f>databig!AB75</f>
        <v>0</v>
      </c>
      <c r="AO81" s="17">
        <f>databig!AC75</f>
        <v>0</v>
      </c>
      <c r="AP81" s="17">
        <f>databig!AD75</f>
        <v>0</v>
      </c>
      <c r="AQ81" s="17">
        <v>0</v>
      </c>
      <c r="AR81" s="17">
        <v>0</v>
      </c>
      <c r="AS81" s="17">
        <v>0</v>
      </c>
      <c r="AT81" s="17">
        <v>83.996739685134997</v>
      </c>
      <c r="AU81" s="17">
        <v>194.13641316198064</v>
      </c>
      <c r="AV81" s="19">
        <v>1.7469684993506557E-2</v>
      </c>
      <c r="AW81" s="17">
        <f>databig!AT75</f>
        <v>78480</v>
      </c>
      <c r="AY81" s="19">
        <f>-databig!BA75/databig!E75</f>
        <v>-1.8748068146130306E-4</v>
      </c>
      <c r="AZ81" s="19">
        <f>-(1.1*databig!BB75-databig!AY75+0.45*databig!AX75)/databig!E75</f>
        <v>-2.7029022976143304E-3</v>
      </c>
      <c r="BA81" s="19"/>
      <c r="BB81" s="66">
        <f t="shared" si="177"/>
        <v>119.29718180827075</v>
      </c>
      <c r="BC81" s="67">
        <f>databig!Q75</f>
        <v>319</v>
      </c>
      <c r="BD81" s="67">
        <f>databig!R75</f>
        <v>501</v>
      </c>
      <c r="BE81" s="67">
        <f>databig!AF75</f>
        <v>44064</v>
      </c>
      <c r="BF81" s="67">
        <f>databig!AG75</f>
        <v>8170</v>
      </c>
      <c r="BG81" s="17">
        <f>databig!AH75</f>
        <v>105</v>
      </c>
      <c r="BH81" s="17">
        <f>databig!AI75</f>
        <v>67</v>
      </c>
      <c r="BI81" s="17">
        <f>databig!AJ75</f>
        <v>50</v>
      </c>
      <c r="BJ81" s="17">
        <f>databig!AK75</f>
        <v>28</v>
      </c>
      <c r="BK81" s="17">
        <f>databig!AL75</f>
        <v>7</v>
      </c>
      <c r="BL81" s="17">
        <f>databig!AM75</f>
        <v>0</v>
      </c>
      <c r="BM81" s="17">
        <f>databig!AN75</f>
        <v>0</v>
      </c>
      <c r="BN81" s="17">
        <f>databig!AO75</f>
        <v>0</v>
      </c>
      <c r="BO81" s="17">
        <f>databig!AP75</f>
        <v>0</v>
      </c>
      <c r="BP81" s="17">
        <f>databig!AQ75</f>
        <v>0</v>
      </c>
      <c r="BQ81" s="17"/>
      <c r="BR81" s="17"/>
      <c r="BS81" s="24">
        <f>databig!AU75</f>
        <v>0.18999999761581421</v>
      </c>
      <c r="BT81" s="24">
        <f>databig!AV75</f>
        <v>1.4000000432133675E-2</v>
      </c>
      <c r="BU81" s="44">
        <f t="shared" si="196"/>
        <v>4.4660001378506422</v>
      </c>
      <c r="BV81" s="44">
        <f t="shared" si="197"/>
        <v>7.014000216498971</v>
      </c>
      <c r="BW81" s="44">
        <f>databig!R75*((databig!$AU75-$R$142)/(1-$Q$142)-MIN(0.2,databig!$AU75))+BB81*(databig!$AU75-$R$142)/(1-$Q$142)</f>
        <v>-113.78812816478836</v>
      </c>
      <c r="BX81" s="19">
        <f>(databig!$Q75)/databig!$AE75</f>
        <v>5.5821929793861335E-3</v>
      </c>
      <c r="BY81" s="19">
        <f>(databig!$R75)/databig!$AE75</f>
        <v>8.7670178140202282E-3</v>
      </c>
      <c r="BZ81" s="19">
        <f>(databig!$Q75+databig!$R75)/databig!$AE75</f>
        <v>1.4349210793406363E-2</v>
      </c>
      <c r="CA81" s="67">
        <f>databig!R75*$Q$142/(1-$Q$142)+BB81/(1-$Q$142)</f>
        <v>204.52062070018968</v>
      </c>
      <c r="CB81" s="31">
        <f t="shared" si="198"/>
        <v>594.97824239666841</v>
      </c>
      <c r="CC81" s="31">
        <f t="shared" si="199"/>
        <v>600.2703650299236</v>
      </c>
      <c r="CD81" s="31">
        <f t="shared" si="200"/>
        <v>598.34787736674502</v>
      </c>
      <c r="CE81" s="67">
        <f t="shared" si="178"/>
        <v>603.64000000000021</v>
      </c>
      <c r="CF81" s="17">
        <f>$CE81*(1+$CA81/databig!$AE75)</f>
        <v>605.80037566022952</v>
      </c>
      <c r="CG81" s="17">
        <f>$CE81*(1+$CA81/databig!$AE75-$BX81)</f>
        <v>602.4307406901529</v>
      </c>
      <c r="CH81" s="44">
        <f t="shared" si="179"/>
        <v>0</v>
      </c>
      <c r="CI81" s="17">
        <f t="shared" si="180"/>
        <v>594.97824239666841</v>
      </c>
      <c r="CJ81" s="19"/>
      <c r="CK81" s="17">
        <f>databig!AW75</f>
        <v>59452</v>
      </c>
      <c r="CL81" s="19">
        <f t="shared" si="181"/>
        <v>9.8914465600436173E-3</v>
      </c>
      <c r="CM81" s="19">
        <f t="shared" si="182"/>
        <v>7.388390710783125E-3</v>
      </c>
      <c r="CN81" s="19">
        <f t="shared" si="201"/>
        <v>0.74694744251345835</v>
      </c>
      <c r="CO81" s="19">
        <f t="shared" si="183"/>
        <v>7.4694744251345827E-2</v>
      </c>
      <c r="CP81" s="19">
        <f t="shared" si="184"/>
        <v>1.0920519793936889</v>
      </c>
      <c r="CQ81" s="19">
        <f t="shared" si="202"/>
        <v>1.0690389845452666</v>
      </c>
      <c r="CR81" s="19">
        <f t="shared" si="185"/>
        <v>1.0145817851838432</v>
      </c>
      <c r="CS81" s="19">
        <f t="shared" si="186"/>
        <v>1.0431087313527359</v>
      </c>
      <c r="CU81" s="19">
        <f>calculatorbig!E81</f>
        <v>0.27340397590757598</v>
      </c>
      <c r="CV81" s="19">
        <f>calculatorbig!Z81</f>
        <v>0.28537918389474459</v>
      </c>
      <c r="CW81" s="17">
        <f t="shared" si="203"/>
        <v>81017</v>
      </c>
      <c r="CX81" s="17">
        <f t="shared" si="204"/>
        <v>58866.630083895921</v>
      </c>
      <c r="CY81" s="17">
        <f t="shared" si="205"/>
        <v>57896.434658399477</v>
      </c>
      <c r="CZ81" s="24">
        <f t="shared" si="187"/>
        <v>0.66319965435226769</v>
      </c>
      <c r="DA81" s="24">
        <f t="shared" si="188"/>
        <v>0.63884579965665078</v>
      </c>
      <c r="DB81" s="19">
        <f t="shared" si="206"/>
        <v>0.34070454483453044</v>
      </c>
      <c r="DC81" s="19">
        <f t="shared" si="207"/>
        <v>0.36313127314643739</v>
      </c>
      <c r="DD81" s="17">
        <f t="shared" si="189"/>
        <v>80319.060148560369</v>
      </c>
      <c r="DE81" s="17">
        <f t="shared" si="208"/>
        <v>80319.060148560369</v>
      </c>
      <c r="DF81" s="17">
        <f t="shared" si="209"/>
        <v>0</v>
      </c>
      <c r="DG81" s="17">
        <f>MAX(growth!G75*growth!L75,0)</f>
        <v>11594.081299218687</v>
      </c>
      <c r="DH81" s="17">
        <f t="shared" si="210"/>
        <v>599.38972967126938</v>
      </c>
      <c r="DI81" s="17">
        <f t="shared" si="211"/>
        <v>80918.449878231637</v>
      </c>
      <c r="DJ81" s="17">
        <f t="shared" si="212"/>
        <v>23092.441188277538</v>
      </c>
      <c r="DK81" s="20">
        <f t="shared" si="213"/>
        <v>-1E-3</v>
      </c>
      <c r="DL81" s="50">
        <f t="shared" si="214"/>
        <v>942.07127217345624</v>
      </c>
      <c r="DM81" s="20">
        <f t="shared" si="215"/>
        <v>-1.7999999999999999E-2</v>
      </c>
      <c r="DN81" s="20">
        <f t="shared" si="216"/>
        <v>-1.6481246236003829E-2</v>
      </c>
      <c r="DO81" s="20">
        <f>growth!L75</f>
        <v>0.14310500505096013</v>
      </c>
      <c r="DP81" s="20"/>
      <c r="DQ81" s="20"/>
      <c r="DR81" s="19">
        <f>datahist!B75</f>
        <v>0.2007165402173996</v>
      </c>
      <c r="DS81" s="19">
        <f>datahist!C75</f>
        <v>0.24876368045806885</v>
      </c>
      <c r="DT81" s="19">
        <f>datahist!D75</f>
        <v>0.26972460746765137</v>
      </c>
      <c r="DU81" s="19">
        <f>datahist!E75</f>
        <v>0.30925637483596802</v>
      </c>
      <c r="DV81" s="19">
        <f>datahist!F75</f>
        <v>0.31586170196533203</v>
      </c>
      <c r="DW81" s="19">
        <f>datahist!G75</f>
        <v>0.31322050094604492</v>
      </c>
      <c r="DX81" s="19">
        <f>datahist!H75</f>
        <v>0.27268892526626587</v>
      </c>
      <c r="DY81" s="19">
        <f>datahist!I75</f>
        <v>0.27348566055297852</v>
      </c>
      <c r="DZ81" s="19">
        <f t="shared" si="217"/>
        <v>0.28537918389474459</v>
      </c>
      <c r="EA81" s="19">
        <v>0.39193610364148268</v>
      </c>
      <c r="EB81" s="19">
        <v>0.3992000081017138</v>
      </c>
      <c r="EC81" s="19">
        <v>0.34978020031916324</v>
      </c>
      <c r="ED81" s="19">
        <v>0.32212467832868497</v>
      </c>
      <c r="EE81" s="19">
        <v>0.31700911087630324</v>
      </c>
      <c r="EF81" s="19">
        <v>0.38921891804784536</v>
      </c>
      <c r="EG81" s="19">
        <v>0.40119413048659869</v>
      </c>
      <c r="EH81" s="19">
        <v>0.27612115704962858</v>
      </c>
      <c r="EI81" s="19">
        <v>0.2833850615098597</v>
      </c>
      <c r="EJ81" s="19">
        <v>0.34978020031916324</v>
      </c>
      <c r="EK81" s="19">
        <v>0.32212467832868497</v>
      </c>
      <c r="EL81" s="19">
        <v>0.31700911084961247</v>
      </c>
      <c r="EM81" s="19">
        <v>0.27340397890657187</v>
      </c>
      <c r="EN81" s="19">
        <v>0.28537918389474459</v>
      </c>
      <c r="EO81" s="19">
        <f t="shared" si="218"/>
        <v>0.33659918132176814</v>
      </c>
      <c r="EP81" s="19">
        <f t="shared" si="219"/>
        <v>0.35894162888927073</v>
      </c>
      <c r="EQ81" s="19">
        <f t="shared" ref="EQ81:FD81" si="244">(EO78+EO79+EO80+EO81+EO82+EO83+EO84)/7</f>
        <v>0.33099438552494231</v>
      </c>
      <c r="ER81" s="19">
        <f t="shared" si="244"/>
        <v>0.35379043962883966</v>
      </c>
      <c r="ES81" s="19">
        <f t="shared" si="244"/>
        <v>0.33957296586254071</v>
      </c>
      <c r="ET81" s="19">
        <f t="shared" si="244"/>
        <v>0.36230616940136134</v>
      </c>
      <c r="EU81" s="19">
        <f t="shared" si="244"/>
        <v>0.34150334352969097</v>
      </c>
      <c r="EV81" s="19">
        <f t="shared" si="244"/>
        <v>0.36421189364449169</v>
      </c>
      <c r="EW81" s="19">
        <f t="shared" si="244"/>
        <v>0.34250972114117617</v>
      </c>
      <c r="EX81" s="19">
        <f t="shared" si="244"/>
        <v>0.36515105214140153</v>
      </c>
      <c r="EY81" s="19">
        <f t="shared" si="244"/>
        <v>0.34232986248904745</v>
      </c>
      <c r="EZ81" s="19">
        <f t="shared" si="244"/>
        <v>0.36489619912676591</v>
      </c>
      <c r="FA81" s="19">
        <f t="shared" si="244"/>
        <v>0.34166170640318516</v>
      </c>
      <c r="FB81" s="19">
        <f t="shared" si="244"/>
        <v>0.36415610254274877</v>
      </c>
      <c r="FC81" s="19">
        <f t="shared" si="244"/>
        <v>0.34070454483453044</v>
      </c>
      <c r="FD81" s="19">
        <f t="shared" si="244"/>
        <v>0.36313127314643739</v>
      </c>
      <c r="FG81" s="61">
        <f t="shared" si="237"/>
        <v>0.19000000000000153</v>
      </c>
      <c r="FH81" s="24">
        <f>databig!$A75/100</f>
        <v>0.73</v>
      </c>
      <c r="FI81" s="19">
        <f t="shared" si="221"/>
        <v>1.5135917551666558E-2</v>
      </c>
      <c r="FJ81" s="19">
        <f t="shared" si="222"/>
        <v>3.7061306958570406E-2</v>
      </c>
      <c r="FK81" s="19">
        <f t="shared" si="223"/>
        <v>6.7402128554113136E-2</v>
      </c>
      <c r="FL81" s="19">
        <f t="shared" si="224"/>
        <v>0.10751427225965217</v>
      </c>
      <c r="FM81" s="19">
        <f t="shared" si="225"/>
        <v>0.15954890359865664</v>
      </c>
      <c r="FN81" s="19">
        <f t="shared" si="226"/>
        <v>0.22523599767770291</v>
      </c>
      <c r="FO81" s="19">
        <f t="shared" si="227"/>
        <v>0.30755939498038276</v>
      </c>
      <c r="FP81" s="19">
        <f t="shared" si="228"/>
        <v>0.41230005279662901</v>
      </c>
      <c r="FQ81" s="19">
        <f t="shared" si="229"/>
        <v>0.55701720632297191</v>
      </c>
      <c r="FR81" s="19">
        <f t="shared" si="230"/>
        <v>0.79346877733981869</v>
      </c>
      <c r="FS81" s="19">
        <f t="shared" si="231"/>
        <v>0.89840562972319038</v>
      </c>
      <c r="FT81" s="19">
        <f t="shared" si="232"/>
        <v>0.94667000240607191</v>
      </c>
      <c r="FU81" s="19">
        <f t="shared" si="233"/>
        <v>0.98693915484448769</v>
      </c>
      <c r="FW81" s="19">
        <f t="shared" si="234"/>
        <v>0.27321649822511057</v>
      </c>
      <c r="FX81" s="19">
        <f t="shared" si="235"/>
        <v>0.28049467853078408</v>
      </c>
    </row>
    <row r="82" spans="1:180">
      <c r="A82" s="17"/>
      <c r="B82" s="17">
        <f>databig!B76</f>
        <v>2168172</v>
      </c>
      <c r="C82" s="17">
        <f>databig!O76</f>
        <v>83061</v>
      </c>
      <c r="D82" s="17">
        <f>databig!F76</f>
        <v>22955</v>
      </c>
      <c r="E82" s="18">
        <f>databig!G76+L82</f>
        <v>0.2749640604207515</v>
      </c>
      <c r="F82" s="19">
        <f>databig!H76</f>
        <v>5.0950814038515091E-2</v>
      </c>
      <c r="G82" s="19">
        <f>databig!K76</f>
        <v>8.9403986930847168E-2</v>
      </c>
      <c r="H82" s="19">
        <f>databig!L76</f>
        <v>8.7242992594838142E-3</v>
      </c>
      <c r="I82" s="19">
        <f>databig!I76</f>
        <v>2.318103238940239E-2</v>
      </c>
      <c r="J82" s="19">
        <f>databig!M76</f>
        <v>0</v>
      </c>
      <c r="K82" s="19">
        <f>databig!J76</f>
        <v>0.10270392894744873</v>
      </c>
      <c r="L82" s="63">
        <f>databig!N76*IF(interface!$C$16="yes",1,0)</f>
        <v>0</v>
      </c>
      <c r="M82" s="19">
        <v>0</v>
      </c>
      <c r="N82" s="19">
        <v>0</v>
      </c>
      <c r="O82" s="19">
        <v>0</v>
      </c>
      <c r="P82" s="19">
        <f t="shared" si="191"/>
        <v>0.34613189426662966</v>
      </c>
      <c r="Q82" s="20">
        <f t="shared" si="170"/>
        <v>0</v>
      </c>
      <c r="R82" s="20">
        <f t="shared" si="171"/>
        <v>0</v>
      </c>
      <c r="S82" s="20">
        <f t="shared" si="172"/>
        <v>0</v>
      </c>
      <c r="T82" s="20">
        <f t="shared" si="173"/>
        <v>0</v>
      </c>
      <c r="U82" s="20">
        <f t="shared" si="174"/>
        <v>0</v>
      </c>
      <c r="V82" s="20">
        <f t="shared" si="175"/>
        <v>1.3406606660215953E-2</v>
      </c>
      <c r="W82" s="20">
        <f t="shared" si="192"/>
        <v>9.7001505313502642E-2</v>
      </c>
      <c r="X82" s="20">
        <f t="shared" si="176"/>
        <v>5.0950814038515091E-2</v>
      </c>
      <c r="Y82" s="20">
        <f>K82+$C$148*0.55*databig!N76</f>
        <v>0.10270392894744873</v>
      </c>
      <c r="Z82" s="21">
        <f t="shared" si="193"/>
        <v>0.28724388734908479</v>
      </c>
      <c r="AA82" s="19">
        <f t="shared" si="194"/>
        <v>0.98522680694083886</v>
      </c>
      <c r="AB82" s="19">
        <f>databig!Q76/databig!$AE76</f>
        <v>5.2432026233091948E-3</v>
      </c>
      <c r="AC82" s="19">
        <f>databig!R76/databig!$AE76</f>
        <v>9.5299904358518931E-3</v>
      </c>
      <c r="AD82" s="19">
        <f t="shared" si="195"/>
        <v>3.6543865351970237</v>
      </c>
      <c r="AE82" s="17">
        <f>databig!S76</f>
        <v>303537</v>
      </c>
      <c r="AF82" s="17">
        <f>databig!T76</f>
        <v>304370</v>
      </c>
      <c r="AG82" s="17">
        <f>databig!U76</f>
        <v>31118</v>
      </c>
      <c r="AH82" s="17">
        <f>databig!V76</f>
        <v>320</v>
      </c>
      <c r="AI82" s="17">
        <f>databig!W76</f>
        <v>0</v>
      </c>
      <c r="AJ82" s="17">
        <f>databig!X76</f>
        <v>0</v>
      </c>
      <c r="AK82" s="17">
        <f>databig!Y76</f>
        <v>0</v>
      </c>
      <c r="AL82" s="17">
        <f>databig!Z76</f>
        <v>0</v>
      </c>
      <c r="AM82" s="17">
        <f>databig!AA76</f>
        <v>0</v>
      </c>
      <c r="AN82" s="17">
        <f>databig!AB76</f>
        <v>0</v>
      </c>
      <c r="AO82" s="17">
        <f>databig!AC76</f>
        <v>0</v>
      </c>
      <c r="AP82" s="17">
        <f>databig!AD76</f>
        <v>0</v>
      </c>
      <c r="AQ82" s="17">
        <v>0</v>
      </c>
      <c r="AR82" s="17">
        <v>0</v>
      </c>
      <c r="AS82" s="17">
        <v>0</v>
      </c>
      <c r="AT82" s="17">
        <v>83.996739685134997</v>
      </c>
      <c r="AU82" s="17">
        <v>194.13641316198064</v>
      </c>
      <c r="AV82" s="19">
        <v>1.7469684993506557E-2</v>
      </c>
      <c r="AW82" s="17">
        <f>databig!AT76</f>
        <v>81418</v>
      </c>
      <c r="AY82" s="19">
        <f>-databig!BA76/databig!E76</f>
        <v>-1.7917153488917253E-4</v>
      </c>
      <c r="AZ82" s="19">
        <f>-(1.1*databig!BB76-databig!AY76+0.45*databig!AX76)/databig!E76</f>
        <v>-2.6441291474561942E-3</v>
      </c>
      <c r="BA82" s="19"/>
      <c r="BB82" s="66">
        <f t="shared" si="177"/>
        <v>125.84397837091976</v>
      </c>
      <c r="BC82" s="67">
        <f>databig!Q76</f>
        <v>307</v>
      </c>
      <c r="BD82" s="67">
        <f>databig!R76</f>
        <v>558</v>
      </c>
      <c r="BE82" s="67">
        <f>databig!AF76</f>
        <v>45457</v>
      </c>
      <c r="BF82" s="67">
        <f>databig!AG76</f>
        <v>9303</v>
      </c>
      <c r="BG82" s="17">
        <f>databig!AH76</f>
        <v>57</v>
      </c>
      <c r="BH82" s="17">
        <f>databig!AI76</f>
        <v>38</v>
      </c>
      <c r="BI82" s="17">
        <f>databig!AJ76</f>
        <v>31</v>
      </c>
      <c r="BJ82" s="17">
        <f>databig!AK76</f>
        <v>23</v>
      </c>
      <c r="BK82" s="17">
        <f>databig!AL76</f>
        <v>17</v>
      </c>
      <c r="BL82" s="17">
        <f>databig!AM76</f>
        <v>1</v>
      </c>
      <c r="BM82" s="17">
        <f>databig!AN76</f>
        <v>0</v>
      </c>
      <c r="BN82" s="17">
        <f>databig!AO76</f>
        <v>0</v>
      </c>
      <c r="BO82" s="17">
        <f>databig!AP76</f>
        <v>0</v>
      </c>
      <c r="BP82" s="17">
        <f>databig!AQ76</f>
        <v>0</v>
      </c>
      <c r="BQ82" s="17"/>
      <c r="BR82" s="17"/>
      <c r="BS82" s="24">
        <f>databig!AU76</f>
        <v>0.19300000369548798</v>
      </c>
      <c r="BT82" s="24">
        <f>databig!AV76</f>
        <v>1.4999999664723873E-2</v>
      </c>
      <c r="BU82" s="44">
        <f t="shared" si="196"/>
        <v>4.6049998970702291</v>
      </c>
      <c r="BV82" s="44">
        <f t="shared" si="197"/>
        <v>8.3699998129159212</v>
      </c>
      <c r="BW82" s="44">
        <f>databig!R76*((databig!$AU76-$R$142)/(1-$Q$142)-MIN(0.2,databig!$AU76))+BB82*(databig!$AU76-$R$142)/(1-$Q$142)</f>
        <v>-125.8640310165226</v>
      </c>
      <c r="BX82" s="19">
        <f>(databig!$Q76)/databig!$AE76</f>
        <v>5.2432026233091948E-3</v>
      </c>
      <c r="BY82" s="19">
        <f>(databig!$R76)/databig!$AE76</f>
        <v>9.5299904358518931E-3</v>
      </c>
      <c r="BZ82" s="19">
        <f>(databig!$Q76+databig!$R76)/databig!$AE76</f>
        <v>1.4773193059161088E-2</v>
      </c>
      <c r="CA82" s="67">
        <f>databig!R76*$Q$142/(1-$Q$142)+BB82/(1-$Q$142)</f>
        <v>219.79819452970699</v>
      </c>
      <c r="CB82" s="31">
        <f t="shared" si="198"/>
        <v>631.05747438174649</v>
      </c>
      <c r="CC82" s="31">
        <f t="shared" si="199"/>
        <v>637.1616238557184</v>
      </c>
      <c r="CD82" s="31">
        <f t="shared" si="200"/>
        <v>634.41585052602852</v>
      </c>
      <c r="CE82" s="67">
        <f t="shared" si="178"/>
        <v>640.52000000000044</v>
      </c>
      <c r="CF82" s="17">
        <f>$CE82*(1+$CA82/databig!$AE76)</f>
        <v>642.9244462966285</v>
      </c>
      <c r="CG82" s="17">
        <f>$CE82*(1+$CA82/databig!$AE76-$BX82)</f>
        <v>639.56607015234647</v>
      </c>
      <c r="CH82" s="44">
        <f t="shared" si="179"/>
        <v>0</v>
      </c>
      <c r="CI82" s="17">
        <f t="shared" si="180"/>
        <v>631.05747438174649</v>
      </c>
      <c r="CJ82" s="19"/>
      <c r="CK82" s="17">
        <f>databig!AW76</f>
        <v>61112</v>
      </c>
      <c r="CL82" s="19">
        <f t="shared" si="181"/>
        <v>1.0176085214716073E-2</v>
      </c>
      <c r="CM82" s="19">
        <f t="shared" si="182"/>
        <v>7.5912820551419583E-3</v>
      </c>
      <c r="CN82" s="19">
        <f t="shared" si="201"/>
        <v>0.74599238262705192</v>
      </c>
      <c r="CO82" s="19">
        <f t="shared" si="183"/>
        <v>7.4599238262705175E-2</v>
      </c>
      <c r="CP82" s="19">
        <f t="shared" si="184"/>
        <v>1.0896859348388386</v>
      </c>
      <c r="CQ82" s="19">
        <f t="shared" si="202"/>
        <v>1.0672644511291289</v>
      </c>
      <c r="CR82" s="19">
        <f t="shared" si="185"/>
        <v>1.0172462350735691</v>
      </c>
      <c r="CS82" s="19">
        <f t="shared" si="186"/>
        <v>1.0459560453460846</v>
      </c>
      <c r="CU82" s="19">
        <f>calculatorbig!E82</f>
        <v>0.2749640604207515</v>
      </c>
      <c r="CV82" s="19">
        <f>calculatorbig!Z82</f>
        <v>0.28724388734908479</v>
      </c>
      <c r="CW82" s="17">
        <f t="shared" si="203"/>
        <v>83061</v>
      </c>
      <c r="CX82" s="17">
        <f t="shared" si="204"/>
        <v>60222.210177391957</v>
      </c>
      <c r="CY82" s="17">
        <f t="shared" si="205"/>
        <v>59202.235472897672</v>
      </c>
      <c r="CZ82" s="24">
        <f t="shared" si="187"/>
        <v>0.66044863573208579</v>
      </c>
      <c r="DA82" s="24">
        <f t="shared" si="188"/>
        <v>0.63655105404682377</v>
      </c>
      <c r="DB82" s="19">
        <f t="shared" si="206"/>
        <v>0.34248750046692328</v>
      </c>
      <c r="DC82" s="19">
        <f t="shared" si="207"/>
        <v>0.3651513138488241</v>
      </c>
      <c r="DD82" s="17">
        <f t="shared" si="189"/>
        <v>82335.79976907291</v>
      </c>
      <c r="DE82" s="17">
        <f t="shared" si="208"/>
        <v>82335.79976907291</v>
      </c>
      <c r="DF82" s="17">
        <f t="shared" si="209"/>
        <v>0</v>
      </c>
      <c r="DG82" s="17">
        <f>MAX(growth!G76*growth!L76,0)</f>
        <v>11266.188068855423</v>
      </c>
      <c r="DH82" s="17">
        <f t="shared" si="210"/>
        <v>582.43833614242453</v>
      </c>
      <c r="DI82" s="17">
        <f t="shared" si="211"/>
        <v>82918.238105215336</v>
      </c>
      <c r="DJ82" s="17">
        <f t="shared" si="212"/>
        <v>23817.757045479066</v>
      </c>
      <c r="DK82" s="20">
        <f t="shared" si="213"/>
        <v>-2E-3</v>
      </c>
      <c r="DL82" s="50">
        <f t="shared" si="214"/>
        <v>978.96722287102602</v>
      </c>
      <c r="DM82" s="20">
        <f t="shared" si="215"/>
        <v>-1.9E-2</v>
      </c>
      <c r="DN82" s="20">
        <f t="shared" si="216"/>
        <v>-1.6936852724100129E-2</v>
      </c>
      <c r="DO82" s="20">
        <f>growth!L76</f>
        <v>0.13563588727523324</v>
      </c>
      <c r="DP82" s="20"/>
      <c r="DQ82" s="20"/>
      <c r="DR82" s="19">
        <f>datahist!B76</f>
        <v>0.20195545256137848</v>
      </c>
      <c r="DS82" s="19">
        <f>datahist!C76</f>
        <v>0.24963390827178955</v>
      </c>
      <c r="DT82" s="19">
        <f>datahist!D76</f>
        <v>0.27146095037460327</v>
      </c>
      <c r="DU82" s="19">
        <f>datahist!E76</f>
        <v>0.30885428190231323</v>
      </c>
      <c r="DV82" s="19">
        <f>datahist!F76</f>
        <v>0.31655460596084595</v>
      </c>
      <c r="DW82" s="19">
        <f>datahist!G76</f>
        <v>0.31364378333091736</v>
      </c>
      <c r="DX82" s="19">
        <f>datahist!H76</f>
        <v>0.2742449939250946</v>
      </c>
      <c r="DY82" s="19">
        <f>datahist!I76</f>
        <v>0.27502849698066711</v>
      </c>
      <c r="DZ82" s="19">
        <f t="shared" si="217"/>
        <v>0.28724388734908479</v>
      </c>
      <c r="EA82" s="19">
        <v>0.39192281293887266</v>
      </c>
      <c r="EB82" s="19">
        <v>0.39920479278867294</v>
      </c>
      <c r="EC82" s="19">
        <v>0.35054369670950203</v>
      </c>
      <c r="ED82" s="19">
        <v>0.32407581983012101</v>
      </c>
      <c r="EE82" s="19">
        <v>0.31911825693198559</v>
      </c>
      <c r="EF82" s="19">
        <v>0.38916800729930401</v>
      </c>
      <c r="EG82" s="19">
        <v>0.40144783960194963</v>
      </c>
      <c r="EH82" s="19">
        <v>0.27771886068600782</v>
      </c>
      <c r="EI82" s="19">
        <v>0.2850008405358081</v>
      </c>
      <c r="EJ82" s="19">
        <v>0.35054369670950203</v>
      </c>
      <c r="EK82" s="19">
        <v>0.32407581983012101</v>
      </c>
      <c r="EL82" s="19">
        <v>0.31911825496177648</v>
      </c>
      <c r="EM82" s="19">
        <v>0.27496406156569719</v>
      </c>
      <c r="EN82" s="19">
        <v>0.28724388734908479</v>
      </c>
      <c r="EO82" s="19">
        <f t="shared" si="218"/>
        <v>0.33817585495782332</v>
      </c>
      <c r="EP82" s="19">
        <f t="shared" si="219"/>
        <v>0.36230157314826272</v>
      </c>
      <c r="EQ82" s="19">
        <f t="shared" ref="EQ82:FD82" si="245">(EO79+EO80+EO81+EO82+EO83+EO84+EO85)/7</f>
        <v>0.34182708110837051</v>
      </c>
      <c r="ER82" s="19">
        <f t="shared" si="245"/>
        <v>0.36435867315078607</v>
      </c>
      <c r="ES82" s="19">
        <f t="shared" si="245"/>
        <v>0.34376994334603062</v>
      </c>
      <c r="ET82" s="19">
        <f t="shared" si="245"/>
        <v>0.36671016549873653</v>
      </c>
      <c r="EU82" s="19">
        <f t="shared" si="245"/>
        <v>0.3451510967465577</v>
      </c>
      <c r="EV82" s="19">
        <f t="shared" si="245"/>
        <v>0.36799888468886105</v>
      </c>
      <c r="EW82" s="19">
        <f t="shared" si="245"/>
        <v>0.34524198243518367</v>
      </c>
      <c r="EX82" s="19">
        <f t="shared" si="245"/>
        <v>0.36806926144474456</v>
      </c>
      <c r="EY82" s="19">
        <f t="shared" si="245"/>
        <v>0.34467627160781428</v>
      </c>
      <c r="EZ82" s="19">
        <f t="shared" si="245"/>
        <v>0.36744626557583698</v>
      </c>
      <c r="FA82" s="19">
        <f t="shared" si="245"/>
        <v>0.34368970395936904</v>
      </c>
      <c r="FB82" s="19">
        <f t="shared" si="245"/>
        <v>0.36640654369500086</v>
      </c>
      <c r="FC82" s="19">
        <f t="shared" si="245"/>
        <v>0.34248750046692328</v>
      </c>
      <c r="FD82" s="19">
        <f t="shared" si="245"/>
        <v>0.3651513138488241</v>
      </c>
      <c r="FG82" s="61">
        <f t="shared" si="237"/>
        <v>0.22000000000000153</v>
      </c>
      <c r="FH82" s="24">
        <f>databig!$A76/100</f>
        <v>0.74</v>
      </c>
      <c r="FI82" s="19">
        <f t="shared" si="221"/>
        <v>1.5135917551666558E-2</v>
      </c>
      <c r="FJ82" s="19">
        <f t="shared" si="222"/>
        <v>3.7061306958570406E-2</v>
      </c>
      <c r="FK82" s="19">
        <f t="shared" si="223"/>
        <v>6.7402128554113136E-2</v>
      </c>
      <c r="FL82" s="19">
        <f t="shared" si="224"/>
        <v>0.10751427225965217</v>
      </c>
      <c r="FM82" s="19">
        <f t="shared" si="225"/>
        <v>0.15954890359865664</v>
      </c>
      <c r="FN82" s="19">
        <f t="shared" si="226"/>
        <v>0.22523599767770291</v>
      </c>
      <c r="FO82" s="19">
        <f t="shared" si="227"/>
        <v>0.30755939498038276</v>
      </c>
      <c r="FP82" s="19">
        <f t="shared" si="228"/>
        <v>0.41230005279662901</v>
      </c>
      <c r="FQ82" s="19">
        <f t="shared" si="229"/>
        <v>0.55701720632297191</v>
      </c>
      <c r="FR82" s="19">
        <f t="shared" si="230"/>
        <v>0.79346877733981869</v>
      </c>
      <c r="FS82" s="19">
        <f t="shared" si="231"/>
        <v>0.89840562972319038</v>
      </c>
      <c r="FT82" s="19">
        <f t="shared" si="232"/>
        <v>0.94667000240607191</v>
      </c>
      <c r="FU82" s="19">
        <f t="shared" si="233"/>
        <v>0.98693915484448769</v>
      </c>
      <c r="FW82" s="19">
        <f t="shared" si="234"/>
        <v>0.27478489003080803</v>
      </c>
      <c r="FX82" s="19">
        <f t="shared" si="235"/>
        <v>0.28217753985346272</v>
      </c>
    </row>
    <row r="83" spans="1:180">
      <c r="A83" s="17"/>
      <c r="B83" s="17">
        <f>databig!B77</f>
        <v>2166154</v>
      </c>
      <c r="C83" s="17">
        <f>databig!O77</f>
        <v>85381</v>
      </c>
      <c r="D83" s="17">
        <f>databig!F77</f>
        <v>23449</v>
      </c>
      <c r="E83" s="18">
        <f>databig!G77+L83</f>
        <v>0.27671904741932751</v>
      </c>
      <c r="F83" s="19">
        <f>databig!H77</f>
        <v>5.0888393074274063E-2</v>
      </c>
      <c r="G83" s="19">
        <f>databig!K77</f>
        <v>9.1548189520835876E-2</v>
      </c>
      <c r="H83" s="19">
        <f>databig!L77</f>
        <v>8.9003508910536766E-3</v>
      </c>
      <c r="I83" s="19">
        <f>databig!I77</f>
        <v>2.3586418479681015E-2</v>
      </c>
      <c r="J83" s="19">
        <f>databig!M77</f>
        <v>0</v>
      </c>
      <c r="K83" s="19">
        <f>databig!J77</f>
        <v>0.10179568827152252</v>
      </c>
      <c r="L83" s="63">
        <f>databig!N77*IF(interface!$C$16="yes",1,0)</f>
        <v>0</v>
      </c>
      <c r="M83" s="19">
        <v>0</v>
      </c>
      <c r="N83" s="19">
        <v>0</v>
      </c>
      <c r="O83" s="19">
        <v>0</v>
      </c>
      <c r="P83" s="19">
        <f t="shared" si="191"/>
        <v>0.35640529722494196</v>
      </c>
      <c r="Q83" s="20">
        <f t="shared" si="170"/>
        <v>0</v>
      </c>
      <c r="R83" s="20">
        <f t="shared" si="171"/>
        <v>0</v>
      </c>
      <c r="S83" s="20">
        <f t="shared" si="172"/>
        <v>0</v>
      </c>
      <c r="T83" s="20">
        <f t="shared" si="173"/>
        <v>0</v>
      </c>
      <c r="U83" s="20">
        <f t="shared" si="174"/>
        <v>0</v>
      </c>
      <c r="V83" s="20">
        <f t="shared" si="175"/>
        <v>1.3677144717903586E-2</v>
      </c>
      <c r="W83" s="20">
        <f t="shared" si="192"/>
        <v>9.9366911174093325E-2</v>
      </c>
      <c r="X83" s="20">
        <f t="shared" si="176"/>
        <v>5.0888393074274063E-2</v>
      </c>
      <c r="Y83" s="20">
        <f>K83+$C$148*0.55*databig!N77</f>
        <v>0.10179568827152252</v>
      </c>
      <c r="Z83" s="21">
        <f t="shared" si="193"/>
        <v>0.2893145557174745</v>
      </c>
      <c r="AA83" s="19">
        <f t="shared" si="194"/>
        <v>0.9801930424291172</v>
      </c>
      <c r="AB83" s="19">
        <f>databig!Q77/databig!$AE77</f>
        <v>8.8980494671224621E-3</v>
      </c>
      <c r="AC83" s="19">
        <f>databig!R77/databig!$AE77</f>
        <v>1.0908908103760306E-2</v>
      </c>
      <c r="AD83" s="19">
        <f t="shared" si="195"/>
        <v>3.8865555568569121</v>
      </c>
      <c r="AE83" s="17">
        <f>databig!S77</f>
        <v>331838</v>
      </c>
      <c r="AF83" s="17">
        <f>databig!T77</f>
        <v>332750</v>
      </c>
      <c r="AG83" s="17">
        <f>databig!U77</f>
        <v>34420</v>
      </c>
      <c r="AH83" s="17">
        <f>databig!V77</f>
        <v>711</v>
      </c>
      <c r="AI83" s="17">
        <f>databig!W77</f>
        <v>0</v>
      </c>
      <c r="AJ83" s="17">
        <f>databig!X77</f>
        <v>0</v>
      </c>
      <c r="AK83" s="17">
        <f>databig!Y77</f>
        <v>0</v>
      </c>
      <c r="AL83" s="17">
        <f>databig!Z77</f>
        <v>0</v>
      </c>
      <c r="AM83" s="17">
        <f>databig!AA77</f>
        <v>0</v>
      </c>
      <c r="AN83" s="17">
        <f>databig!AB77</f>
        <v>0</v>
      </c>
      <c r="AO83" s="17">
        <f>databig!AC77</f>
        <v>0</v>
      </c>
      <c r="AP83" s="17">
        <f>databig!AD77</f>
        <v>0</v>
      </c>
      <c r="AQ83" s="17">
        <v>0</v>
      </c>
      <c r="AR83" s="17">
        <v>0</v>
      </c>
      <c r="AS83" s="17">
        <v>0</v>
      </c>
      <c r="AT83" s="17">
        <v>83.996739685134997</v>
      </c>
      <c r="AU83" s="17">
        <v>194.13641316198064</v>
      </c>
      <c r="AV83" s="19">
        <v>1.7469684993506557E-2</v>
      </c>
      <c r="AW83" s="17">
        <f>databig!AT77</f>
        <v>81921</v>
      </c>
      <c r="AY83" s="19">
        <f>-databig!BA77/databig!E77</f>
        <v>-1.4287077039679624E-4</v>
      </c>
      <c r="AZ83" s="19">
        <f>-(1.1*databig!BB77-databig!AY77+0.45*databig!AX77)/databig!E77</f>
        <v>-2.5714726222251902E-3</v>
      </c>
      <c r="BA83" s="19"/>
      <c r="BB83" s="66">
        <f t="shared" si="177"/>
        <v>171.96252304558053</v>
      </c>
      <c r="BC83" s="67">
        <f>databig!Q77</f>
        <v>531</v>
      </c>
      <c r="BD83" s="67">
        <f>databig!R77</f>
        <v>651</v>
      </c>
      <c r="BE83" s="67">
        <f>databig!AF77</f>
        <v>46905</v>
      </c>
      <c r="BF83" s="67">
        <f>databig!AG77</f>
        <v>10602</v>
      </c>
      <c r="BG83" s="17">
        <f>databig!AH77</f>
        <v>134</v>
      </c>
      <c r="BH83" s="17">
        <f>databig!AI77</f>
        <v>53</v>
      </c>
      <c r="BI83" s="17">
        <f>databig!AJ77</f>
        <v>25</v>
      </c>
      <c r="BJ83" s="17">
        <f>databig!AK77</f>
        <v>11</v>
      </c>
      <c r="BK83" s="17">
        <f>databig!AL77</f>
        <v>0</v>
      </c>
      <c r="BL83" s="17">
        <f>databig!AM77</f>
        <v>0</v>
      </c>
      <c r="BM83" s="17">
        <f>databig!AN77</f>
        <v>0</v>
      </c>
      <c r="BN83" s="17">
        <f>databig!AO77</f>
        <v>0</v>
      </c>
      <c r="BO83" s="17">
        <f>databig!AP77</f>
        <v>0</v>
      </c>
      <c r="BP83" s="17">
        <f>databig!AQ77</f>
        <v>0</v>
      </c>
      <c r="BQ83" s="17"/>
      <c r="BR83" s="17"/>
      <c r="BS83" s="24">
        <f>databig!AU77</f>
        <v>0.19699999690055847</v>
      </c>
      <c r="BT83" s="24">
        <f>databig!AV77</f>
        <v>1.6000000759959221E-2</v>
      </c>
      <c r="BU83" s="44">
        <f t="shared" si="196"/>
        <v>8.4960004035383463</v>
      </c>
      <c r="BV83" s="44">
        <f t="shared" si="197"/>
        <v>10.416000494733453</v>
      </c>
      <c r="BW83" s="44">
        <f>databig!R77*((databig!$AU77-$R$142)/(1-$Q$142)-MIN(0.2,databig!$AU77))+BB83*(databig!$AU77-$R$142)/(1-$Q$142)</f>
        <v>-146.36935126048402</v>
      </c>
      <c r="BX83" s="19">
        <f>(databig!$Q77)/databig!$AE77</f>
        <v>8.8980494671224621E-3</v>
      </c>
      <c r="BY83" s="19">
        <f>(databig!$R77)/databig!$AE77</f>
        <v>1.0908908103760306E-2</v>
      </c>
      <c r="BZ83" s="19">
        <f>(databig!$Q77+databig!$R77)/databig!$AE77</f>
        <v>1.9806957570882768E-2</v>
      </c>
      <c r="CA83" s="67">
        <f>databig!R77*$Q$142/(1-$Q$142)+BB83/(1-$Q$142)</f>
        <v>285.03041751619071</v>
      </c>
      <c r="CB83" s="31">
        <f t="shared" si="198"/>
        <v>667.5702734767749</v>
      </c>
      <c r="CC83" s="31">
        <f t="shared" si="199"/>
        <v>674.99989442992194</v>
      </c>
      <c r="CD83" s="31">
        <f t="shared" si="200"/>
        <v>673.63037904685336</v>
      </c>
      <c r="CE83" s="67">
        <f t="shared" si="178"/>
        <v>681.0600000000004</v>
      </c>
      <c r="CF83" s="17">
        <f>$CE83*(1+$CA83/databig!$AE77)</f>
        <v>684.31294617859112</v>
      </c>
      <c r="CG83" s="17">
        <f>$CE83*(1+$CA83/databig!$AE77-$BX83)</f>
        <v>678.25284060851266</v>
      </c>
      <c r="CH83" s="44">
        <f t="shared" si="179"/>
        <v>0</v>
      </c>
      <c r="CI83" s="17">
        <f t="shared" si="180"/>
        <v>667.5702734767749</v>
      </c>
      <c r="CJ83" s="19"/>
      <c r="CK83" s="17">
        <f>databig!AW77</f>
        <v>62455</v>
      </c>
      <c r="CL83" s="19">
        <f t="shared" si="181"/>
        <v>1.0390035901099024E-2</v>
      </c>
      <c r="CM83" s="19">
        <f t="shared" si="182"/>
        <v>8.291349176785175E-3</v>
      </c>
      <c r="CN83" s="19">
        <f t="shared" si="201"/>
        <v>0.79800967539564927</v>
      </c>
      <c r="CO83" s="19">
        <f t="shared" si="183"/>
        <v>7.9800967539564921E-2</v>
      </c>
      <c r="CP83" s="19">
        <f t="shared" si="184"/>
        <v>1.0883509366046376</v>
      </c>
      <c r="CQ83" s="19">
        <f t="shared" si="202"/>
        <v>1.0662632024534782</v>
      </c>
      <c r="CR83" s="19">
        <f t="shared" si="185"/>
        <v>1.011352902564028</v>
      </c>
      <c r="CS83" s="19">
        <f t="shared" si="186"/>
        <v>1.0340510693505236</v>
      </c>
      <c r="CU83" s="19">
        <f>calculatorbig!E83</f>
        <v>0.27671904741932751</v>
      </c>
      <c r="CV83" s="19">
        <f>calculatorbig!Z83</f>
        <v>0.2893145557174745</v>
      </c>
      <c r="CW83" s="17">
        <f t="shared" si="203"/>
        <v>85381</v>
      </c>
      <c r="CX83" s="17">
        <f t="shared" si="204"/>
        <v>61754.451012290396</v>
      </c>
      <c r="CY83" s="17">
        <f t="shared" si="205"/>
        <v>60679.033918286303</v>
      </c>
      <c r="CZ83" s="24">
        <f t="shared" si="187"/>
        <v>0.60820173232931407</v>
      </c>
      <c r="DA83" s="24">
        <f t="shared" si="188"/>
        <v>0.58056444847643618</v>
      </c>
      <c r="DB83" s="19">
        <f t="shared" si="206"/>
        <v>0.34362654781674162</v>
      </c>
      <c r="DC83" s="19">
        <f t="shared" si="207"/>
        <v>0.36650209178458576</v>
      </c>
      <c r="DD83" s="17">
        <f t="shared" si="189"/>
        <v>84627.162904591038</v>
      </c>
      <c r="DE83" s="17">
        <f t="shared" si="208"/>
        <v>84627.162904591038</v>
      </c>
      <c r="DF83" s="17">
        <f t="shared" si="209"/>
        <v>0</v>
      </c>
      <c r="DG83" s="17">
        <f>MAX(growth!G77*growth!L77,0)</f>
        <v>10788.277404348009</v>
      </c>
      <c r="DH83" s="17">
        <f t="shared" si="210"/>
        <v>557.73135534650601</v>
      </c>
      <c r="DI83" s="17">
        <f t="shared" si="211"/>
        <v>85184.894259937544</v>
      </c>
      <c r="DJ83" s="17">
        <f t="shared" si="212"/>
        <v>24645.229836653874</v>
      </c>
      <c r="DK83" s="20">
        <f t="shared" si="213"/>
        <v>-2E-3</v>
      </c>
      <c r="DL83" s="50">
        <f t="shared" si="214"/>
        <v>1018.6808489442737</v>
      </c>
      <c r="DM83" s="20">
        <f t="shared" si="215"/>
        <v>-0.02</v>
      </c>
      <c r="DN83" s="20">
        <f t="shared" si="216"/>
        <v>-1.7414406190576576E-2</v>
      </c>
      <c r="DO83" s="20">
        <f>growth!L77</f>
        <v>0.12635454497309717</v>
      </c>
      <c r="DP83" s="20"/>
      <c r="DQ83" s="20"/>
      <c r="DR83" s="19">
        <f>datahist!B77</f>
        <v>0.20224782824516296</v>
      </c>
      <c r="DS83" s="19">
        <f>datahist!C77</f>
        <v>0.24998289346694946</v>
      </c>
      <c r="DT83" s="19">
        <f>datahist!D77</f>
        <v>0.27242594957351685</v>
      </c>
      <c r="DU83" s="19">
        <f>datahist!E77</f>
        <v>0.30926313996315002</v>
      </c>
      <c r="DV83" s="19">
        <f>datahist!F77</f>
        <v>0.31658631563186646</v>
      </c>
      <c r="DW83" s="19">
        <f>datahist!G77</f>
        <v>0.31367892026901245</v>
      </c>
      <c r="DX83" s="19">
        <f>datahist!H77</f>
        <v>0.27656266093254089</v>
      </c>
      <c r="DY83" s="19">
        <f>datahist!I77</f>
        <v>0.2770305871963501</v>
      </c>
      <c r="DZ83" s="19">
        <f t="shared" si="217"/>
        <v>0.2893145557174745</v>
      </c>
      <c r="EA83" s="19">
        <v>0.39218832036638734</v>
      </c>
      <c r="EB83" s="19">
        <v>0.3996737459184973</v>
      </c>
      <c r="EC83" s="19">
        <v>0.3518093388367291</v>
      </c>
      <c r="ED83" s="19">
        <v>0.3258162615770881</v>
      </c>
      <c r="EE83" s="19">
        <v>0.31931363953087066</v>
      </c>
      <c r="EF83" s="19">
        <v>0.38931732624769211</v>
      </c>
      <c r="EG83" s="19">
        <v>0.40191284079647693</v>
      </c>
      <c r="EH83" s="19">
        <v>0.27959003528738496</v>
      </c>
      <c r="EI83" s="19">
        <v>0.28707546083949492</v>
      </c>
      <c r="EJ83" s="19">
        <v>0.3518093388367291</v>
      </c>
      <c r="EK83" s="19">
        <v>0.3258162615770881</v>
      </c>
      <c r="EL83" s="19">
        <v>0.31931363754973618</v>
      </c>
      <c r="EM83" s="19">
        <v>0.27671904023736715</v>
      </c>
      <c r="EN83" s="19">
        <v>0.2893145557174745</v>
      </c>
      <c r="EO83" s="19">
        <f t="shared" si="218"/>
        <v>0.36567481596930007</v>
      </c>
      <c r="EP83" s="19">
        <f t="shared" si="219"/>
        <v>0.39144224873836997</v>
      </c>
      <c r="EQ83" s="19">
        <f t="shared" ref="EQ83:FD83" si="246">(EO80+EO81+EO82+EO83+EO84+EO85+EO86)/7</f>
        <v>0.35207647963238753</v>
      </c>
      <c r="ER83" s="19">
        <f t="shared" si="246"/>
        <v>0.37467186784154549</v>
      </c>
      <c r="ES83" s="19">
        <f t="shared" si="246"/>
        <v>0.34922162145920399</v>
      </c>
      <c r="ET83" s="19">
        <f t="shared" si="246"/>
        <v>0.37229600634481086</v>
      </c>
      <c r="EU83" s="19">
        <f t="shared" si="246"/>
        <v>0.34888227570247443</v>
      </c>
      <c r="EV83" s="19">
        <f t="shared" si="246"/>
        <v>0.37186964785809512</v>
      </c>
      <c r="EW83" s="19">
        <f t="shared" si="246"/>
        <v>0.34776917941770508</v>
      </c>
      <c r="EX83" s="19">
        <f t="shared" si="246"/>
        <v>0.370751520540892</v>
      </c>
      <c r="EY83" s="19">
        <f t="shared" si="246"/>
        <v>0.34656215646886451</v>
      </c>
      <c r="EZ83" s="19">
        <f t="shared" si="246"/>
        <v>0.36950974605439413</v>
      </c>
      <c r="FA83" s="19">
        <f t="shared" si="246"/>
        <v>0.34513418744058688</v>
      </c>
      <c r="FB83" s="19">
        <f t="shared" si="246"/>
        <v>0.36804648254432221</v>
      </c>
      <c r="FC83" s="19">
        <f t="shared" si="246"/>
        <v>0.34362654781674162</v>
      </c>
      <c r="FD83" s="19">
        <f t="shared" si="246"/>
        <v>0.36650209178458576</v>
      </c>
      <c r="FG83" s="61">
        <f t="shared" si="237"/>
        <v>0.25000000000000155</v>
      </c>
      <c r="FH83" s="24">
        <f>databig!$A77/100</f>
        <v>0.75</v>
      </c>
      <c r="FI83" s="19">
        <f t="shared" si="221"/>
        <v>1.5135917551666558E-2</v>
      </c>
      <c r="FJ83" s="19">
        <f t="shared" si="222"/>
        <v>3.7061306958570406E-2</v>
      </c>
      <c r="FK83" s="19">
        <f t="shared" si="223"/>
        <v>6.7402128554113136E-2</v>
      </c>
      <c r="FL83" s="19">
        <f t="shared" si="224"/>
        <v>0.10751427225965217</v>
      </c>
      <c r="FM83" s="19">
        <f t="shared" si="225"/>
        <v>0.15954890359865664</v>
      </c>
      <c r="FN83" s="19">
        <f t="shared" si="226"/>
        <v>0.22523599767770291</v>
      </c>
      <c r="FO83" s="19">
        <f t="shared" si="227"/>
        <v>0.30755939498038276</v>
      </c>
      <c r="FP83" s="19">
        <f t="shared" si="228"/>
        <v>0.41230005279662901</v>
      </c>
      <c r="FQ83" s="19">
        <f t="shared" si="229"/>
        <v>0.55701720632297191</v>
      </c>
      <c r="FR83" s="19">
        <f t="shared" si="230"/>
        <v>0.79346877733981869</v>
      </c>
      <c r="FS83" s="19">
        <f t="shared" si="231"/>
        <v>0.89840562972319038</v>
      </c>
      <c r="FT83" s="19">
        <f t="shared" si="232"/>
        <v>0.94667000240607191</v>
      </c>
      <c r="FU83" s="19">
        <f t="shared" si="233"/>
        <v>0.98693915484448769</v>
      </c>
      <c r="FW83" s="19">
        <f t="shared" si="234"/>
        <v>0.27657616946697033</v>
      </c>
      <c r="FX83" s="19">
        <f t="shared" si="235"/>
        <v>0.28436111744687292</v>
      </c>
    </row>
    <row r="84" spans="1:180">
      <c r="A84" s="17"/>
      <c r="B84" s="17">
        <f>databig!B78</f>
        <v>2167159</v>
      </c>
      <c r="C84" s="17">
        <f>databig!O78</f>
        <v>87614</v>
      </c>
      <c r="D84" s="17">
        <f>databig!F78</f>
        <v>24538</v>
      </c>
      <c r="E84" s="18">
        <f>databig!G78+L84</f>
        <v>0.27965204783959463</v>
      </c>
      <c r="F84" s="19">
        <f>databig!H78</f>
        <v>5.0890285521745682E-2</v>
      </c>
      <c r="G84" s="19">
        <f>databig!K78</f>
        <v>9.3832790851593018E-2</v>
      </c>
      <c r="H84" s="19">
        <f>databig!L78</f>
        <v>8.9029623195528984E-3</v>
      </c>
      <c r="I84" s="19">
        <f>databig!I78</f>
        <v>2.3972820490598679E-2</v>
      </c>
      <c r="J84" s="19">
        <f>databig!M78</f>
        <v>0</v>
      </c>
      <c r="K84" s="19">
        <f>databig!J78</f>
        <v>0.1020531952381134</v>
      </c>
      <c r="L84" s="63">
        <f>databig!N78*IF(interface!$C$16="yes",1,0)</f>
        <v>0</v>
      </c>
      <c r="M84" s="19">
        <v>0</v>
      </c>
      <c r="N84" s="19">
        <v>0</v>
      </c>
      <c r="O84" s="19">
        <v>0</v>
      </c>
      <c r="P84" s="19">
        <f t="shared" si="191"/>
        <v>0.36695227524941026</v>
      </c>
      <c r="Q84" s="20">
        <f t="shared" si="170"/>
        <v>0</v>
      </c>
      <c r="R84" s="20">
        <f t="shared" si="171"/>
        <v>0</v>
      </c>
      <c r="S84" s="20">
        <f t="shared" si="172"/>
        <v>0</v>
      </c>
      <c r="T84" s="20">
        <f t="shared" si="173"/>
        <v>0</v>
      </c>
      <c r="U84" s="20">
        <f t="shared" si="174"/>
        <v>0</v>
      </c>
      <c r="V84" s="20">
        <f t="shared" si="175"/>
        <v>1.3681157692890921E-2</v>
      </c>
      <c r="W84" s="20">
        <f t="shared" si="192"/>
        <v>0.10203346383458414</v>
      </c>
      <c r="X84" s="20">
        <f t="shared" si="176"/>
        <v>5.0890285521745682E-2</v>
      </c>
      <c r="Y84" s="20">
        <f>K84+$C$148*0.55*databig!N78</f>
        <v>0.1020531952381134</v>
      </c>
      <c r="Z84" s="21">
        <f t="shared" si="193"/>
        <v>0.29263092277793284</v>
      </c>
      <c r="AA84" s="19">
        <f t="shared" si="194"/>
        <v>0.98077174196918249</v>
      </c>
      <c r="AB84" s="19">
        <f>databig!Q78/databig!$AE78</f>
        <v>4.5214155131888221E-3</v>
      </c>
      <c r="AC84" s="19">
        <f>databig!R78/databig!$AE78</f>
        <v>1.4706842517628623E-2</v>
      </c>
      <c r="AD84" s="19">
        <f t="shared" si="195"/>
        <v>3.9381605679457623</v>
      </c>
      <c r="AE84" s="17">
        <f>databig!S78</f>
        <v>345038</v>
      </c>
      <c r="AF84" s="17">
        <f>databig!T78</f>
        <v>346132</v>
      </c>
      <c r="AG84" s="17">
        <f>databig!U78</f>
        <v>49341</v>
      </c>
      <c r="AH84" s="17">
        <f>databig!V78</f>
        <v>2300</v>
      </c>
      <c r="AI84" s="17">
        <f>databig!W78</f>
        <v>0</v>
      </c>
      <c r="AJ84" s="17">
        <f>databig!X78</f>
        <v>0</v>
      </c>
      <c r="AK84" s="17">
        <f>databig!Y78</f>
        <v>0</v>
      </c>
      <c r="AL84" s="17">
        <f>databig!Z78</f>
        <v>0</v>
      </c>
      <c r="AM84" s="17">
        <f>databig!AA78</f>
        <v>0</v>
      </c>
      <c r="AN84" s="17">
        <f>databig!AB78</f>
        <v>0</v>
      </c>
      <c r="AO84" s="17">
        <f>databig!AC78</f>
        <v>0</v>
      </c>
      <c r="AP84" s="17">
        <f>databig!AD78</f>
        <v>0</v>
      </c>
      <c r="AQ84" s="17">
        <v>0</v>
      </c>
      <c r="AR84" s="17">
        <v>0</v>
      </c>
      <c r="AS84" s="17">
        <v>0</v>
      </c>
      <c r="AT84" s="17">
        <v>83.996739685134997</v>
      </c>
      <c r="AU84" s="17">
        <v>194.13641316198064</v>
      </c>
      <c r="AV84" s="19">
        <v>1.7469684993506557E-2</v>
      </c>
      <c r="AW84" s="17">
        <f>databig!AT78</f>
        <v>85034</v>
      </c>
      <c r="AY84" s="19">
        <f>-databig!BA78/databig!E78</f>
        <v>-1.1034261284961212E-4</v>
      </c>
      <c r="AZ84" s="19">
        <f>-(1.1*databig!BB78-databig!AY78+0.45*databig!AX78)/databig!E78</f>
        <v>-2.483238134865499E-3</v>
      </c>
      <c r="BA84" s="19"/>
      <c r="BB84" s="66">
        <f t="shared" si="177"/>
        <v>171.38058557334509</v>
      </c>
      <c r="BC84" s="67">
        <f>databig!Q78</f>
        <v>277</v>
      </c>
      <c r="BD84" s="67">
        <f>databig!R78</f>
        <v>901</v>
      </c>
      <c r="BE84" s="67">
        <f>databig!AF78</f>
        <v>48543</v>
      </c>
      <c r="BF84" s="67">
        <f>databig!AG78</f>
        <v>12321</v>
      </c>
      <c r="BG84" s="17">
        <f>databig!AH78</f>
        <v>104</v>
      </c>
      <c r="BH84" s="17">
        <f>databig!AI78</f>
        <v>21</v>
      </c>
      <c r="BI84" s="17">
        <f>databig!AJ78</f>
        <v>20</v>
      </c>
      <c r="BJ84" s="17">
        <f>databig!AK78</f>
        <v>16</v>
      </c>
      <c r="BK84" s="17">
        <f>databig!AL78</f>
        <v>8</v>
      </c>
      <c r="BL84" s="17">
        <f>databig!AM78</f>
        <v>0</v>
      </c>
      <c r="BM84" s="17">
        <f>databig!AN78</f>
        <v>0</v>
      </c>
      <c r="BN84" s="17">
        <f>databig!AO78</f>
        <v>0</v>
      </c>
      <c r="BO84" s="17">
        <f>databig!AP78</f>
        <v>0</v>
      </c>
      <c r="BP84" s="17">
        <f>databig!AQ78</f>
        <v>0</v>
      </c>
      <c r="BQ84" s="17"/>
      <c r="BR84" s="17"/>
      <c r="BS84" s="24">
        <f>databig!AU78</f>
        <v>0.19900000095367432</v>
      </c>
      <c r="BT84" s="24">
        <f>databig!AV78</f>
        <v>1.6000000759959221E-2</v>
      </c>
      <c r="BU84" s="44">
        <f t="shared" si="196"/>
        <v>4.4320002105087042</v>
      </c>
      <c r="BV84" s="44">
        <f t="shared" si="197"/>
        <v>14.416000684723258</v>
      </c>
      <c r="BW84" s="44">
        <f>databig!R78*((databig!$AU78-$R$142)/(1-$Q$142)-MIN(0.2,databig!$AU78))+BB84*(databig!$AU78-$R$142)/(1-$Q$142)</f>
        <v>-200.47431998926538</v>
      </c>
      <c r="BX84" s="19">
        <f>(databig!$Q78)/databig!$AE78</f>
        <v>4.5214155131888221E-3</v>
      </c>
      <c r="BY84" s="19">
        <f>(databig!$R78)/databig!$AE78</f>
        <v>1.4706842517628623E-2</v>
      </c>
      <c r="BZ84" s="19">
        <f>(databig!$Q78+databig!$R78)/databig!$AE78</f>
        <v>1.9228258030817447E-2</v>
      </c>
      <c r="CA84" s="67">
        <f>databig!R78*$Q$142/(1-$Q$142)+BB84/(1-$Q$142)</f>
        <v>318.71635298255251</v>
      </c>
      <c r="CB84" s="31">
        <f t="shared" si="198"/>
        <v>718.49376273178405</v>
      </c>
      <c r="CC84" s="31">
        <f t="shared" si="199"/>
        <v>729.2677014233484</v>
      </c>
      <c r="CD84" s="31">
        <f t="shared" si="200"/>
        <v>721.80606130843591</v>
      </c>
      <c r="CE84" s="67">
        <f t="shared" si="178"/>
        <v>732.58000000000027</v>
      </c>
      <c r="CF84" s="17">
        <f>$CE84*(1+$CA84/databig!$AE78)</f>
        <v>736.3911325716241</v>
      </c>
      <c r="CG84" s="17">
        <f>$CE84*(1+$CA84/databig!$AE78-$BX84)</f>
        <v>733.07883399497223</v>
      </c>
      <c r="CH84" s="44">
        <f t="shared" si="179"/>
        <v>0</v>
      </c>
      <c r="CI84" s="17">
        <f t="shared" si="180"/>
        <v>718.49376273178405</v>
      </c>
      <c r="CJ84" s="19"/>
      <c r="CK84" s="17">
        <f>databig!AW78</f>
        <v>63865</v>
      </c>
      <c r="CL84" s="19">
        <f t="shared" si="181"/>
        <v>1.0629533348120224E-2</v>
      </c>
      <c r="CM84" s="19">
        <f t="shared" si="182"/>
        <v>8.6251660043772903E-3</v>
      </c>
      <c r="CN84" s="19">
        <f t="shared" si="201"/>
        <v>0.81143411680462951</v>
      </c>
      <c r="CO84" s="19">
        <f t="shared" si="183"/>
        <v>8.1143411680462948E-2</v>
      </c>
      <c r="CP84" s="19">
        <f t="shared" si="184"/>
        <v>1.0883914104112127</v>
      </c>
      <c r="CQ84" s="19">
        <f t="shared" si="202"/>
        <v>1.0662935578084096</v>
      </c>
      <c r="CR84" s="19">
        <f t="shared" si="185"/>
        <v>1.0078273912641518</v>
      </c>
      <c r="CS84" s="19">
        <f t="shared" si="186"/>
        <v>1.0289431537243974</v>
      </c>
      <c r="CU84" s="19">
        <f>calculatorbig!E84</f>
        <v>0.27965204783959463</v>
      </c>
      <c r="CV84" s="19">
        <f>calculatorbig!Z84</f>
        <v>0.29263092277793284</v>
      </c>
      <c r="CW84" s="17">
        <f t="shared" si="203"/>
        <v>87614</v>
      </c>
      <c r="CX84" s="17">
        <f t="shared" si="204"/>
        <v>63112.565480581754</v>
      </c>
      <c r="CY84" s="17">
        <f t="shared" si="205"/>
        <v>61975.434331734185</v>
      </c>
      <c r="CZ84" s="24">
        <f t="shared" si="187"/>
        <v>0.61831410003407417</v>
      </c>
      <c r="DA84" s="24">
        <f t="shared" si="188"/>
        <v>0.59925068175567708</v>
      </c>
      <c r="DB84" s="19">
        <f t="shared" si="206"/>
        <v>0.34399809671163178</v>
      </c>
      <c r="DC84" s="19">
        <f t="shared" si="207"/>
        <v>0.36706704422755265</v>
      </c>
      <c r="DD84" s="17">
        <f t="shared" si="189"/>
        <v>86833.370914505373</v>
      </c>
      <c r="DE84" s="17">
        <f t="shared" si="208"/>
        <v>86833.370914505373</v>
      </c>
      <c r="DF84" s="17">
        <f t="shared" si="209"/>
        <v>0</v>
      </c>
      <c r="DG84" s="17">
        <f>MAX(growth!G78*growth!L78,0)</f>
        <v>10482.893131587041</v>
      </c>
      <c r="DH84" s="17">
        <f t="shared" si="210"/>
        <v>541.94362780069446</v>
      </c>
      <c r="DI84" s="17">
        <f t="shared" si="211"/>
        <v>87375.314542306063</v>
      </c>
      <c r="DJ84" s="17">
        <f t="shared" si="212"/>
        <v>25568.718922527158</v>
      </c>
      <c r="DK84" s="20">
        <f t="shared" si="213"/>
        <v>-3.0000000000000001E-3</v>
      </c>
      <c r="DL84" s="50">
        <f t="shared" si="214"/>
        <v>1067.2844031089153</v>
      </c>
      <c r="DM84" s="20">
        <f t="shared" si="215"/>
        <v>-2.1000000000000001E-2</v>
      </c>
      <c r="DN84" s="20">
        <f t="shared" si="216"/>
        <v>-1.8017507927124792E-2</v>
      </c>
      <c r="DO84" s="20">
        <f>growth!L78</f>
        <v>0.11964860788900222</v>
      </c>
      <c r="DP84" s="20"/>
      <c r="DQ84" s="20"/>
      <c r="DR84" s="19">
        <f>datahist!B78</f>
        <v>0.20195946097373962</v>
      </c>
      <c r="DS84" s="19">
        <f>datahist!C78</f>
        <v>0.24991708993911743</v>
      </c>
      <c r="DT84" s="19">
        <f>datahist!D78</f>
        <v>0.27357915043830872</v>
      </c>
      <c r="DU84" s="19">
        <f>datahist!E78</f>
        <v>0.31035587191581726</v>
      </c>
      <c r="DV84" s="19">
        <f>datahist!F78</f>
        <v>0.31640642881393433</v>
      </c>
      <c r="DW84" s="19">
        <f>datahist!G78</f>
        <v>0.31409913301467896</v>
      </c>
      <c r="DX84" s="19">
        <f>datahist!H78</f>
        <v>0.27865514159202576</v>
      </c>
      <c r="DY84" s="19">
        <f>datahist!I78</f>
        <v>0.27971082925796509</v>
      </c>
      <c r="DZ84" s="19">
        <f t="shared" si="217"/>
        <v>0.29263092277793284</v>
      </c>
      <c r="EA84" s="19">
        <v>0.39359293117219252</v>
      </c>
      <c r="EB84" s="19">
        <v>0.40110636581623471</v>
      </c>
      <c r="EC84" s="19">
        <v>0.35396408258136436</v>
      </c>
      <c r="ED84" s="19">
        <v>0.32917380259944568</v>
      </c>
      <c r="EE84" s="19">
        <v>0.32188418372456229</v>
      </c>
      <c r="EF84" s="19">
        <v>0.39073027204722166</v>
      </c>
      <c r="EG84" s="19">
        <v>0.40370914040355083</v>
      </c>
      <c r="EH84" s="19">
        <v>0.28251471354657454</v>
      </c>
      <c r="EI84" s="19">
        <v>0.29002814819061679</v>
      </c>
      <c r="EJ84" s="19">
        <v>0.35396408258136436</v>
      </c>
      <c r="EK84" s="19">
        <v>0.32917380259944568</v>
      </c>
      <c r="EL84" s="19">
        <v>0.32188418369131971</v>
      </c>
      <c r="EM84" s="19">
        <v>0.27965205442160368</v>
      </c>
      <c r="EN84" s="19">
        <v>0.29263092277793284</v>
      </c>
      <c r="EO84" s="19">
        <f t="shared" si="218"/>
        <v>0.38674208381830588</v>
      </c>
      <c r="EP84" s="19">
        <f t="shared" si="219"/>
        <v>0.41009243488394342</v>
      </c>
      <c r="EQ84" s="19">
        <f t="shared" ref="EQ84:FD84" si="247">(EO81+EO82+EO83+EO84+EO85+EO86+EO87)/7</f>
        <v>0.35919374776164631</v>
      </c>
      <c r="ER84" s="19">
        <f t="shared" si="247"/>
        <v>0.38219842558253747</v>
      </c>
      <c r="ES84" s="19">
        <f t="shared" si="247"/>
        <v>0.354766794341766</v>
      </c>
      <c r="ET84" s="19">
        <f t="shared" si="247"/>
        <v>0.37783545080349024</v>
      </c>
      <c r="EU84" s="19">
        <f t="shared" si="247"/>
        <v>0.35199299047086086</v>
      </c>
      <c r="EV84" s="19">
        <f t="shared" si="247"/>
        <v>0.37512618826273536</v>
      </c>
      <c r="EW84" s="19">
        <f t="shared" si="247"/>
        <v>0.34974296697626589</v>
      </c>
      <c r="EX84" s="19">
        <f t="shared" si="247"/>
        <v>0.37286107387497508</v>
      </c>
      <c r="EY84" s="19">
        <f t="shared" si="247"/>
        <v>0.34774366045950605</v>
      </c>
      <c r="EZ84" s="19">
        <f t="shared" si="247"/>
        <v>0.37085163856421316</v>
      </c>
      <c r="FA84" s="19">
        <f t="shared" si="247"/>
        <v>0.3458320110601652</v>
      </c>
      <c r="FB84" s="19">
        <f t="shared" si="247"/>
        <v>0.36892132054619114</v>
      </c>
      <c r="FC84" s="19">
        <f t="shared" si="247"/>
        <v>0.34399809671163178</v>
      </c>
      <c r="FD84" s="19">
        <f t="shared" si="247"/>
        <v>0.36706704422755265</v>
      </c>
      <c r="FG84" s="61">
        <f t="shared" si="237"/>
        <v>0.28000000000000158</v>
      </c>
      <c r="FH84" s="24">
        <f>databig!$A78/100</f>
        <v>0.76</v>
      </c>
      <c r="FI84" s="19">
        <f t="shared" si="221"/>
        <v>1.5135917551666558E-2</v>
      </c>
      <c r="FJ84" s="19">
        <f t="shared" si="222"/>
        <v>3.7061306958570406E-2</v>
      </c>
      <c r="FK84" s="19">
        <f t="shared" si="223"/>
        <v>6.7402128554113136E-2</v>
      </c>
      <c r="FL84" s="19">
        <f t="shared" si="224"/>
        <v>0.10751427225965217</v>
      </c>
      <c r="FM84" s="19">
        <f t="shared" si="225"/>
        <v>0.15954890359865664</v>
      </c>
      <c r="FN84" s="19">
        <f t="shared" si="226"/>
        <v>0.22523599767770291</v>
      </c>
      <c r="FO84" s="19">
        <f t="shared" si="227"/>
        <v>0.30755939498038276</v>
      </c>
      <c r="FP84" s="19">
        <f t="shared" si="228"/>
        <v>0.41230005279662901</v>
      </c>
      <c r="FQ84" s="19">
        <f t="shared" si="229"/>
        <v>0.55701720632297191</v>
      </c>
      <c r="FR84" s="19">
        <f t="shared" si="230"/>
        <v>0.79346877733981869</v>
      </c>
      <c r="FS84" s="19">
        <f t="shared" si="231"/>
        <v>0.89840562972319038</v>
      </c>
      <c r="FT84" s="19">
        <f t="shared" si="232"/>
        <v>0.94667000240607191</v>
      </c>
      <c r="FU84" s="19">
        <f t="shared" si="233"/>
        <v>0.98693915484448769</v>
      </c>
      <c r="FW84" s="19">
        <f t="shared" si="234"/>
        <v>0.27954171180875409</v>
      </c>
      <c r="FX84" s="19">
        <f t="shared" si="235"/>
        <v>0.28743456744290169</v>
      </c>
    </row>
    <row r="85" spans="1:180">
      <c r="A85" s="17"/>
      <c r="B85" s="17">
        <f>databig!B79</f>
        <v>2166786</v>
      </c>
      <c r="C85" s="17">
        <f>databig!O79</f>
        <v>90122</v>
      </c>
      <c r="D85" s="17">
        <f>databig!F79</f>
        <v>25452</v>
      </c>
      <c r="E85" s="18">
        <f>databig!G79+L85</f>
        <v>0.28249154209330452</v>
      </c>
      <c r="F85" s="19">
        <f>databig!H79</f>
        <v>5.0910085439682007E-2</v>
      </c>
      <c r="G85" s="19">
        <f>databig!K79</f>
        <v>9.5802269876003265E-2</v>
      </c>
      <c r="H85" s="19">
        <f>databig!L79</f>
        <v>8.8662225753068924E-3</v>
      </c>
      <c r="I85" s="19">
        <f>databig!I79</f>
        <v>2.4325510486960411E-2</v>
      </c>
      <c r="J85" s="19">
        <f>databig!M79</f>
        <v>0</v>
      </c>
      <c r="K85" s="19">
        <f>databig!J79</f>
        <v>0.10258746147155762</v>
      </c>
      <c r="L85" s="63">
        <f>databig!N79*IF(interface!$C$16="yes",1,0)</f>
        <v>0</v>
      </c>
      <c r="M85" s="19">
        <v>0</v>
      </c>
      <c r="N85" s="19">
        <v>0</v>
      </c>
      <c r="O85" s="19">
        <v>0</v>
      </c>
      <c r="P85" s="19">
        <f t="shared" si="191"/>
        <v>0.37779929919449773</v>
      </c>
      <c r="Q85" s="20">
        <f t="shared" si="170"/>
        <v>0</v>
      </c>
      <c r="R85" s="20">
        <f t="shared" si="171"/>
        <v>0</v>
      </c>
      <c r="S85" s="20">
        <f t="shared" si="172"/>
        <v>0</v>
      </c>
      <c r="T85" s="20">
        <f t="shared" si="173"/>
        <v>0</v>
      </c>
      <c r="U85" s="20">
        <f t="shared" si="174"/>
        <v>0</v>
      </c>
      <c r="V85" s="20">
        <f t="shared" si="175"/>
        <v>1.3624699829026646E-2</v>
      </c>
      <c r="W85" s="20">
        <f t="shared" si="192"/>
        <v>0.104191986214137</v>
      </c>
      <c r="X85" s="20">
        <f t="shared" si="176"/>
        <v>5.0910085439682007E-2</v>
      </c>
      <c r="Y85" s="20">
        <f>K85+$C$148*0.55*databig!N79</f>
        <v>0.10258746147155762</v>
      </c>
      <c r="Z85" s="21">
        <f t="shared" si="193"/>
        <v>0.29563974344136368</v>
      </c>
      <c r="AA85" s="19">
        <f t="shared" si="194"/>
        <v>0.98208577306535838</v>
      </c>
      <c r="AB85" s="19">
        <f>databig!Q79/databig!$AE79</f>
        <v>6.4250672574774487E-3</v>
      </c>
      <c r="AC85" s="19">
        <f>databig!R79/databig!$AE79</f>
        <v>1.1489159677164108E-2</v>
      </c>
      <c r="AD85" s="19">
        <f t="shared" si="195"/>
        <v>3.8907148088147179</v>
      </c>
      <c r="AE85" s="17">
        <f>databig!S79</f>
        <v>350639</v>
      </c>
      <c r="AF85" s="17">
        <f>databig!T79</f>
        <v>351259</v>
      </c>
      <c r="AG85" s="17">
        <f>databig!U79</f>
        <v>43548</v>
      </c>
      <c r="AH85" s="17">
        <f>databig!V79</f>
        <v>534</v>
      </c>
      <c r="AI85" s="17">
        <f>databig!W79</f>
        <v>0</v>
      </c>
      <c r="AJ85" s="17">
        <f>databig!X79</f>
        <v>0</v>
      </c>
      <c r="AK85" s="17">
        <f>databig!Y79</f>
        <v>0</v>
      </c>
      <c r="AL85" s="17">
        <f>databig!Z79</f>
        <v>0</v>
      </c>
      <c r="AM85" s="17">
        <f>databig!AA79</f>
        <v>0</v>
      </c>
      <c r="AN85" s="17">
        <f>databig!AB79</f>
        <v>0</v>
      </c>
      <c r="AO85" s="17">
        <f>databig!AC79</f>
        <v>0</v>
      </c>
      <c r="AP85" s="17">
        <f>databig!AD79</f>
        <v>0</v>
      </c>
      <c r="AQ85" s="17">
        <v>0</v>
      </c>
      <c r="AR85" s="17">
        <v>0</v>
      </c>
      <c r="AS85" s="17">
        <v>0</v>
      </c>
      <c r="AT85" s="17">
        <v>83.996739685134997</v>
      </c>
      <c r="AU85" s="17">
        <v>194.13641316198064</v>
      </c>
      <c r="AV85" s="19">
        <v>1.7469684993506557E-2</v>
      </c>
      <c r="AW85" s="17">
        <f>databig!AT79</f>
        <v>87857</v>
      </c>
      <c r="AY85" s="19">
        <f>-databig!BA79/databig!E79</f>
        <v>-9.6612816479763806E-5</v>
      </c>
      <c r="AZ85" s="19">
        <f>-(1.1*databig!BB79-databig!AY79+0.45*databig!AX79)/databig!E79</f>
        <v>-2.440087427161309E-3</v>
      </c>
      <c r="BA85" s="19"/>
      <c r="BB85" s="66">
        <f t="shared" si="177"/>
        <v>164.68830464263721</v>
      </c>
      <c r="BC85" s="67">
        <f>databig!Q79</f>
        <v>406</v>
      </c>
      <c r="BD85" s="67">
        <f>databig!R79</f>
        <v>726</v>
      </c>
      <c r="BE85" s="67">
        <f>databig!AF79</f>
        <v>50154</v>
      </c>
      <c r="BF85" s="67">
        <f>databig!AG79</f>
        <v>13396</v>
      </c>
      <c r="BG85" s="17">
        <f>databig!AH79</f>
        <v>99</v>
      </c>
      <c r="BH85" s="17">
        <f>databig!AI79</f>
        <v>20</v>
      </c>
      <c r="BI85" s="17">
        <f>databig!AJ79</f>
        <v>12</v>
      </c>
      <c r="BJ85" s="17">
        <f>databig!AK79</f>
        <v>2</v>
      </c>
      <c r="BK85" s="17">
        <f>databig!AL79</f>
        <v>0</v>
      </c>
      <c r="BL85" s="17">
        <f>databig!AM79</f>
        <v>0</v>
      </c>
      <c r="BM85" s="17">
        <f>databig!AN79</f>
        <v>0</v>
      </c>
      <c r="BN85" s="17">
        <f>databig!AO79</f>
        <v>0</v>
      </c>
      <c r="BO85" s="17">
        <f>databig!AP79</f>
        <v>0</v>
      </c>
      <c r="BP85" s="17">
        <f>databig!AQ79</f>
        <v>0</v>
      </c>
      <c r="BQ85" s="17"/>
      <c r="BR85" s="17"/>
      <c r="BS85" s="24">
        <f>databig!AU79</f>
        <v>0.20200000703334808</v>
      </c>
      <c r="BT85" s="24">
        <f>databig!AV79</f>
        <v>1.7000000923871994E-2</v>
      </c>
      <c r="BU85" s="44">
        <f t="shared" si="196"/>
        <v>6.9020003750920296</v>
      </c>
      <c r="BV85" s="44">
        <f t="shared" si="197"/>
        <v>12.342000670731068</v>
      </c>
      <c r="BW85" s="44">
        <f>databig!R79*((databig!$AU79-$R$142)/(1-$Q$142)-MIN(0.2,databig!$AU79))+BB85*(databig!$AU79-$R$142)/(1-$Q$142)</f>
        <v>-159.74841819166434</v>
      </c>
      <c r="BX85" s="19">
        <f>(databig!$Q79)/databig!$AE79</f>
        <v>6.4250672574774487E-3</v>
      </c>
      <c r="BY85" s="19">
        <f>(databig!$R79)/databig!$AE79</f>
        <v>1.1489159677164108E-2</v>
      </c>
      <c r="BZ85" s="19">
        <f>(databig!$Q79+databig!$R79)/databig!$AE79</f>
        <v>1.7914226934641557E-2</v>
      </c>
      <c r="CA85" s="67">
        <f>databig!R79*$Q$142/(1-$Q$142)+BB85/(1-$Q$142)</f>
        <v>287.06113258484299</v>
      </c>
      <c r="CB85" s="31">
        <f t="shared" si="198"/>
        <v>756.09801582528905</v>
      </c>
      <c r="CC85" s="31">
        <f t="shared" si="199"/>
        <v>764.94340496914083</v>
      </c>
      <c r="CD85" s="31">
        <f t="shared" si="200"/>
        <v>761.04461085614832</v>
      </c>
      <c r="CE85" s="67">
        <f t="shared" si="178"/>
        <v>769.89000000000021</v>
      </c>
      <c r="CF85" s="17">
        <f>$CE85*(1+$CA85/databig!$AE79)</f>
        <v>773.38747579309643</v>
      </c>
      <c r="CG85" s="17">
        <f>$CE85*(1+$CA85/databig!$AE79-$BX85)</f>
        <v>768.44088076223704</v>
      </c>
      <c r="CH85" s="44">
        <f t="shared" si="179"/>
        <v>0</v>
      </c>
      <c r="CI85" s="17">
        <f t="shared" si="180"/>
        <v>756.09801582528905</v>
      </c>
      <c r="CJ85" s="19"/>
      <c r="CK85" s="17">
        <f>databig!AW79</f>
        <v>65340</v>
      </c>
      <c r="CL85" s="19">
        <f t="shared" si="181"/>
        <v>1.0873156963594187E-2</v>
      </c>
      <c r="CM85" s="19">
        <f t="shared" si="182"/>
        <v>8.7636696614318693E-3</v>
      </c>
      <c r="CN85" s="19">
        <f t="shared" si="201"/>
        <v>0.80599127656987168</v>
      </c>
      <c r="CO85" s="19">
        <f t="shared" si="183"/>
        <v>8.0599127656987166E-2</v>
      </c>
      <c r="CP85" s="19">
        <f t="shared" si="184"/>
        <v>1.0888148715961483</v>
      </c>
      <c r="CQ85" s="19">
        <f t="shared" si="202"/>
        <v>1.0666111536971112</v>
      </c>
      <c r="CR85" s="19">
        <f t="shared" si="185"/>
        <v>1.0024092339649104</v>
      </c>
      <c r="CS85" s="19">
        <f t="shared" si="186"/>
        <v>1.0240176935022554</v>
      </c>
      <c r="CU85" s="19">
        <f>calculatorbig!E85</f>
        <v>0.28249154209330452</v>
      </c>
      <c r="CV85" s="19">
        <f>calculatorbig!Z85</f>
        <v>0.29563974344136368</v>
      </c>
      <c r="CW85" s="17">
        <f t="shared" si="203"/>
        <v>90122</v>
      </c>
      <c r="CX85" s="17">
        <f t="shared" si="204"/>
        <v>64663.297243467212</v>
      </c>
      <c r="CY85" s="17">
        <f t="shared" si="205"/>
        <v>63478.355041577423</v>
      </c>
      <c r="CZ85" s="24">
        <f t="shared" si="187"/>
        <v>0.63654575042539341</v>
      </c>
      <c r="DA85" s="24">
        <f t="shared" si="188"/>
        <v>0.61710255211958975</v>
      </c>
      <c r="DB85" s="19">
        <f t="shared" si="206"/>
        <v>0.34348045125950405</v>
      </c>
      <c r="DC85" s="19">
        <f t="shared" si="207"/>
        <v>0.36673148937285915</v>
      </c>
      <c r="DD85" s="17">
        <f t="shared" si="189"/>
        <v>89313.247060500697</v>
      </c>
      <c r="DE85" s="17">
        <f t="shared" si="208"/>
        <v>89313.247060500697</v>
      </c>
      <c r="DF85" s="17">
        <f t="shared" si="209"/>
        <v>0</v>
      </c>
      <c r="DG85" s="17">
        <f>MAX(growth!G79*growth!L79,0)</f>
        <v>9892.8948152986741</v>
      </c>
      <c r="DH85" s="17">
        <f t="shared" si="210"/>
        <v>511.44195007566236</v>
      </c>
      <c r="DI85" s="17">
        <f t="shared" si="211"/>
        <v>89824.68901057636</v>
      </c>
      <c r="DJ85" s="17">
        <f t="shared" si="212"/>
        <v>26555.748013787073</v>
      </c>
      <c r="DK85" s="20">
        <f t="shared" si="213"/>
        <v>-3.0000000000000001E-3</v>
      </c>
      <c r="DL85" s="50">
        <f t="shared" si="214"/>
        <v>1097.0452572542854</v>
      </c>
      <c r="DM85" s="20">
        <f t="shared" si="215"/>
        <v>-2.1999999999999999E-2</v>
      </c>
      <c r="DN85" s="20">
        <f t="shared" si="216"/>
        <v>-1.8324803287223339E-2</v>
      </c>
      <c r="DO85" s="20">
        <f>growth!L79</f>
        <v>0.10977225111846911</v>
      </c>
      <c r="DP85" s="20"/>
      <c r="DQ85" s="20"/>
      <c r="DR85" s="19">
        <f>datahist!B79</f>
        <v>0.20209184288978577</v>
      </c>
      <c r="DS85" s="19">
        <f>datahist!C79</f>
        <v>0.25009095668792725</v>
      </c>
      <c r="DT85" s="19">
        <f>datahist!D79</f>
        <v>0.27497744560241699</v>
      </c>
      <c r="DU85" s="19">
        <f>datahist!E79</f>
        <v>0.3120887279510498</v>
      </c>
      <c r="DV85" s="19">
        <f>datahist!F79</f>
        <v>0.31680846214294434</v>
      </c>
      <c r="DW85" s="19">
        <f>datahist!G79</f>
        <v>0.31536275148391724</v>
      </c>
      <c r="DX85" s="19">
        <f>datahist!H79</f>
        <v>0.28061813116073608</v>
      </c>
      <c r="DY85" s="19">
        <f>datahist!I79</f>
        <v>0.2823755145072937</v>
      </c>
      <c r="DZ85" s="19">
        <f t="shared" si="217"/>
        <v>0.29563974344136368</v>
      </c>
      <c r="EA85" s="19">
        <v>0.39500069841382351</v>
      </c>
      <c r="EB85" s="19">
        <v>0.40245529637696853</v>
      </c>
      <c r="EC85" s="19">
        <v>0.35590922288277982</v>
      </c>
      <c r="ED85" s="19">
        <v>0.3320305581011973</v>
      </c>
      <c r="EE85" s="19">
        <v>0.3255817763938198</v>
      </c>
      <c r="EF85" s="19">
        <v>0.3921539094299078</v>
      </c>
      <c r="EG85" s="19">
        <v>0.40530211233498703</v>
      </c>
      <c r="EH85" s="19">
        <v>0.28533832952020016</v>
      </c>
      <c r="EI85" s="19">
        <v>0.29279292748334518</v>
      </c>
      <c r="EJ85" s="19">
        <v>0.35590922288277982</v>
      </c>
      <c r="EK85" s="19">
        <v>0.3320305581011973</v>
      </c>
      <c r="EL85" s="19">
        <v>0.3255817851682507</v>
      </c>
      <c r="EM85" s="19">
        <v>0.28249154984951019</v>
      </c>
      <c r="EN85" s="19">
        <v>0.29563974344136368</v>
      </c>
      <c r="EO85" s="19">
        <f t="shared" si="218"/>
        <v>0.37257007477026627</v>
      </c>
      <c r="EP85" s="19">
        <f t="shared" si="219"/>
        <v>0.39182338306236653</v>
      </c>
      <c r="EQ85" s="19">
        <f t="shared" ref="EQ85:FD85" si="248">(EO82+EO83+EO84+EO85+EO86+EO87+EO88)/7</f>
        <v>0.36562506412486068</v>
      </c>
      <c r="ER85" s="19">
        <f t="shared" si="248"/>
        <v>0.38937808930742568</v>
      </c>
      <c r="ES85" s="19">
        <f t="shared" si="248"/>
        <v>0.35871584351544383</v>
      </c>
      <c r="ET85" s="19">
        <f t="shared" si="248"/>
        <v>0.38186057375173282</v>
      </c>
      <c r="EU85" s="19">
        <f t="shared" si="248"/>
        <v>0.35396744335054658</v>
      </c>
      <c r="EV85" s="19">
        <f t="shared" si="248"/>
        <v>0.37724111274721189</v>
      </c>
      <c r="EW85" s="19">
        <f t="shared" si="248"/>
        <v>0.3507029191274777</v>
      </c>
      <c r="EX85" s="19">
        <f t="shared" si="248"/>
        <v>0.3739551396263473</v>
      </c>
      <c r="EY85" s="19">
        <f t="shared" si="248"/>
        <v>0.34795948449635405</v>
      </c>
      <c r="EZ85" s="19">
        <f t="shared" si="248"/>
        <v>0.37121853583626285</v>
      </c>
      <c r="FA85" s="19">
        <f t="shared" si="248"/>
        <v>0.34560390549277653</v>
      </c>
      <c r="FB85" s="19">
        <f t="shared" si="248"/>
        <v>0.36886052302848377</v>
      </c>
      <c r="FC85" s="19">
        <f t="shared" si="248"/>
        <v>0.34348045125950405</v>
      </c>
      <c r="FD85" s="19">
        <f t="shared" si="248"/>
        <v>0.36673148937285915</v>
      </c>
      <c r="FG85" s="61">
        <f t="shared" si="237"/>
        <v>0.31000000000000161</v>
      </c>
      <c r="FH85" s="24">
        <f>databig!$A79/100</f>
        <v>0.77</v>
      </c>
      <c r="FI85" s="19">
        <f t="shared" si="221"/>
        <v>1.5135917551666558E-2</v>
      </c>
      <c r="FJ85" s="19">
        <f t="shared" si="222"/>
        <v>3.7061306958570406E-2</v>
      </c>
      <c r="FK85" s="19">
        <f t="shared" si="223"/>
        <v>6.7402128554113136E-2</v>
      </c>
      <c r="FL85" s="19">
        <f t="shared" si="224"/>
        <v>0.10751427225965217</v>
      </c>
      <c r="FM85" s="19">
        <f t="shared" si="225"/>
        <v>0.15954890359865664</v>
      </c>
      <c r="FN85" s="19">
        <f t="shared" si="226"/>
        <v>0.22523599767770291</v>
      </c>
      <c r="FO85" s="19">
        <f t="shared" si="227"/>
        <v>0.30755939498038276</v>
      </c>
      <c r="FP85" s="19">
        <f t="shared" si="228"/>
        <v>0.41230005279662901</v>
      </c>
      <c r="FQ85" s="19">
        <f t="shared" si="229"/>
        <v>0.55701720632297191</v>
      </c>
      <c r="FR85" s="19">
        <f t="shared" si="230"/>
        <v>0.79346877733981869</v>
      </c>
      <c r="FS85" s="19">
        <f t="shared" si="231"/>
        <v>0.89840562972319038</v>
      </c>
      <c r="FT85" s="19">
        <f t="shared" si="232"/>
        <v>0.94667000240607191</v>
      </c>
      <c r="FU85" s="19">
        <f t="shared" si="233"/>
        <v>0.98693915484448769</v>
      </c>
      <c r="FW85" s="19">
        <f t="shared" si="234"/>
        <v>0.28239493703303042</v>
      </c>
      <c r="FX85" s="19">
        <f t="shared" si="235"/>
        <v>0.29025622723970412</v>
      </c>
    </row>
    <row r="86" spans="1:180">
      <c r="A86" s="17"/>
      <c r="B86" s="17">
        <f>databig!B80</f>
        <v>2166714</v>
      </c>
      <c r="C86" s="17">
        <f>databig!O80</f>
        <v>92761</v>
      </c>
      <c r="D86" s="17">
        <f>databig!F80</f>
        <v>26510</v>
      </c>
      <c r="E86" s="18">
        <f>databig!G80+L86</f>
        <v>0.28479488708789452</v>
      </c>
      <c r="F86" s="19">
        <f>databig!H80</f>
        <v>5.0878472626209259E-2</v>
      </c>
      <c r="G86" s="19">
        <f>databig!K80</f>
        <v>9.7987405955791473E-2</v>
      </c>
      <c r="H86" s="19">
        <f>databig!L80</f>
        <v>8.8215237483382225E-3</v>
      </c>
      <c r="I86" s="19">
        <f>databig!I80</f>
        <v>2.4534270167350769E-2</v>
      </c>
      <c r="J86" s="19">
        <f>databig!M80</f>
        <v>0</v>
      </c>
      <c r="K86" s="19">
        <f>databig!J80</f>
        <v>0.1025732159614563</v>
      </c>
      <c r="L86" s="63">
        <f>databig!N80*IF(interface!$C$16="yes",1,0)</f>
        <v>0</v>
      </c>
      <c r="M86" s="19">
        <v>0</v>
      </c>
      <c r="N86" s="19">
        <v>0</v>
      </c>
      <c r="O86" s="19">
        <v>0</v>
      </c>
      <c r="P86" s="19">
        <f t="shared" si="191"/>
        <v>0.38896358043381934</v>
      </c>
      <c r="Q86" s="20">
        <f t="shared" si="170"/>
        <v>0</v>
      </c>
      <c r="R86" s="20">
        <f t="shared" si="171"/>
        <v>0</v>
      </c>
      <c r="S86" s="20">
        <f t="shared" si="172"/>
        <v>0</v>
      </c>
      <c r="T86" s="20">
        <f t="shared" si="173"/>
        <v>0</v>
      </c>
      <c r="U86" s="20">
        <f t="shared" si="174"/>
        <v>0</v>
      </c>
      <c r="V86" s="20">
        <f t="shared" si="175"/>
        <v>1.3556011264648187E-2</v>
      </c>
      <c r="W86" s="20">
        <f t="shared" si="192"/>
        <v>0.10658020765607187</v>
      </c>
      <c r="X86" s="20">
        <f t="shared" si="176"/>
        <v>5.0878472626209259E-2</v>
      </c>
      <c r="Y86" s="20">
        <f>K86+$C$148*0.55*databig!N80</f>
        <v>0.1025732159614563</v>
      </c>
      <c r="Z86" s="21">
        <f t="shared" si="193"/>
        <v>0.2981221776757364</v>
      </c>
      <c r="AA86" s="19">
        <f t="shared" si="194"/>
        <v>0.97976359923262568</v>
      </c>
      <c r="AB86" s="19">
        <f>databig!Q80/databig!$AE80</f>
        <v>6.4979268519091528E-3</v>
      </c>
      <c r="AC86" s="19">
        <f>databig!R80/databig!$AE80</f>
        <v>1.3738473915465066E-2</v>
      </c>
      <c r="AD86" s="19">
        <f t="shared" si="195"/>
        <v>3.8602753312275633</v>
      </c>
      <c r="AE86" s="17">
        <f>databig!S80</f>
        <v>358083</v>
      </c>
      <c r="AF86" s="17">
        <f>databig!T80</f>
        <v>358730</v>
      </c>
      <c r="AG86" s="17">
        <f>databig!U80</f>
        <v>50229</v>
      </c>
      <c r="AH86" s="17">
        <f>databig!V80</f>
        <v>1564</v>
      </c>
      <c r="AI86" s="17">
        <f>databig!W80</f>
        <v>0</v>
      </c>
      <c r="AJ86" s="17">
        <f>databig!X80</f>
        <v>0</v>
      </c>
      <c r="AK86" s="17">
        <f>databig!Y80</f>
        <v>0</v>
      </c>
      <c r="AL86" s="17">
        <f>databig!Z80</f>
        <v>0</v>
      </c>
      <c r="AM86" s="17">
        <f>databig!AA80</f>
        <v>0</v>
      </c>
      <c r="AN86" s="17">
        <f>databig!AB80</f>
        <v>0</v>
      </c>
      <c r="AO86" s="17">
        <f>databig!AC80</f>
        <v>0</v>
      </c>
      <c r="AP86" s="17">
        <f>databig!AD80</f>
        <v>0</v>
      </c>
      <c r="AQ86" s="17">
        <v>0</v>
      </c>
      <c r="AR86" s="17">
        <v>0</v>
      </c>
      <c r="AS86" s="17">
        <v>0</v>
      </c>
      <c r="AT86" s="17">
        <v>83.996739685134997</v>
      </c>
      <c r="AU86" s="17">
        <v>194.13641316198064</v>
      </c>
      <c r="AV86" s="19">
        <v>1.7469684993506557E-2</v>
      </c>
      <c r="AW86" s="17">
        <f>databig!AT80</f>
        <v>91360</v>
      </c>
      <c r="AY86" s="19">
        <f>-databig!BA80/databig!E80</f>
        <v>-1.052052906707853E-4</v>
      </c>
      <c r="AZ86" s="19">
        <f>-(1.1*databig!BB80-databig!AY80+0.45*databig!AX80)/databig!E80</f>
        <v>-2.3716960568669898E-3</v>
      </c>
      <c r="BA86" s="19"/>
      <c r="BB86" s="66">
        <f t="shared" si="177"/>
        <v>190.29355342099774</v>
      </c>
      <c r="BC86" s="67">
        <f>databig!Q80</f>
        <v>420</v>
      </c>
      <c r="BD86" s="67">
        <f>databig!R80</f>
        <v>888</v>
      </c>
      <c r="BE86" s="67">
        <f>databig!AF80</f>
        <v>51564</v>
      </c>
      <c r="BF86" s="67">
        <f>databig!AG80</f>
        <v>14851</v>
      </c>
      <c r="BG86" s="17">
        <f>databig!AH80</f>
        <v>205</v>
      </c>
      <c r="BH86" s="17">
        <f>databig!AI80</f>
        <v>77</v>
      </c>
      <c r="BI86" s="17">
        <f>databig!AJ80</f>
        <v>69</v>
      </c>
      <c r="BJ86" s="17">
        <f>databig!AK80</f>
        <v>57</v>
      </c>
      <c r="BK86" s="17">
        <f>databig!AL80</f>
        <v>41</v>
      </c>
      <c r="BL86" s="17">
        <f>databig!AM80</f>
        <v>33</v>
      </c>
      <c r="BM86" s="17">
        <f>databig!AN80</f>
        <v>21</v>
      </c>
      <c r="BN86" s="17">
        <f>databig!AO80</f>
        <v>0</v>
      </c>
      <c r="BO86" s="17">
        <f>databig!AP80</f>
        <v>0</v>
      </c>
      <c r="BP86" s="17">
        <f>databig!AQ80</f>
        <v>0</v>
      </c>
      <c r="BQ86" s="17"/>
      <c r="BR86" s="17"/>
      <c r="BS86" s="24">
        <f>databig!AU80</f>
        <v>0.20399999618530273</v>
      </c>
      <c r="BT86" s="24">
        <f>databig!AV80</f>
        <v>1.7000000923871994E-2</v>
      </c>
      <c r="BU86" s="44">
        <f t="shared" si="196"/>
        <v>7.1400003880262375</v>
      </c>
      <c r="BV86" s="44">
        <f t="shared" si="197"/>
        <v>15.096000820398331</v>
      </c>
      <c r="BW86" s="44">
        <f>databig!R80*((databig!$AU80-$R$142)/(1-$Q$142)-MIN(0.2,databig!$AU80))+BB86*(databig!$AU80-$R$142)/(1-$Q$142)</f>
        <v>-192.75987439303489</v>
      </c>
      <c r="BX86" s="19">
        <f>(databig!$Q80)/databig!$AE80</f>
        <v>6.4979268519091528E-3</v>
      </c>
      <c r="BY86" s="19">
        <f>(databig!$R80)/databig!$AE80</f>
        <v>1.3738473915465066E-2</v>
      </c>
      <c r="BZ86" s="19">
        <f>(databig!$Q80+databig!$R80)/databig!$AE80</f>
        <v>2.0236400767374218E-2</v>
      </c>
      <c r="CA86" s="67">
        <f>databig!R80*$Q$142/(1-$Q$142)+BB86/(1-$Q$142)</f>
        <v>338.44171119536088</v>
      </c>
      <c r="CB86" s="31">
        <f t="shared" si="198"/>
        <v>797.0768785197107</v>
      </c>
      <c r="CC86" s="31">
        <f t="shared" si="199"/>
        <v>808.25367658889809</v>
      </c>
      <c r="CD86" s="31">
        <f t="shared" si="200"/>
        <v>802.36320193081281</v>
      </c>
      <c r="CE86" s="67">
        <f t="shared" si="178"/>
        <v>813.5400000000003</v>
      </c>
      <c r="CF86" s="17">
        <f>$CE86*(1+$CA86/databig!$AE80)</f>
        <v>817.79979128853711</v>
      </c>
      <c r="CG86" s="17">
        <f>$CE86*(1+$CA86/databig!$AE80-$BX86)</f>
        <v>812.513467877435</v>
      </c>
      <c r="CH86" s="44">
        <f t="shared" si="179"/>
        <v>0</v>
      </c>
      <c r="CI86" s="17">
        <f t="shared" si="180"/>
        <v>797.0768785197107</v>
      </c>
      <c r="CJ86" s="19"/>
      <c r="CK86" s="17">
        <f>databig!AW80</f>
        <v>67089</v>
      </c>
      <c r="CL86" s="19">
        <f t="shared" si="181"/>
        <v>1.1163835139914997E-2</v>
      </c>
      <c r="CM86" s="19">
        <f t="shared" si="182"/>
        <v>8.9494233298032001E-3</v>
      </c>
      <c r="CN86" s="19">
        <f t="shared" si="201"/>
        <v>0.80164416776503411</v>
      </c>
      <c r="CO86" s="19">
        <f t="shared" si="183"/>
        <v>8.0164416776503405E-2</v>
      </c>
      <c r="CP86" s="19">
        <f t="shared" si="184"/>
        <v>1.0881387678115082</v>
      </c>
      <c r="CQ86" s="19">
        <f t="shared" si="202"/>
        <v>1.0661040758586311</v>
      </c>
      <c r="CR86" s="19">
        <f t="shared" si="185"/>
        <v>0.99996004226362012</v>
      </c>
      <c r="CS86" s="19">
        <f t="shared" si="186"/>
        <v>1.0219986985286102</v>
      </c>
      <c r="CU86" s="19">
        <f>calculatorbig!E86</f>
        <v>0.28479488708789452</v>
      </c>
      <c r="CV86" s="19">
        <f>calculatorbig!Z86</f>
        <v>0.2981221776757364</v>
      </c>
      <c r="CW86" s="17">
        <f t="shared" si="203"/>
        <v>92761</v>
      </c>
      <c r="CX86" s="17">
        <f t="shared" si="204"/>
        <v>66343.141478839825</v>
      </c>
      <c r="CY86" s="17">
        <f t="shared" si="205"/>
        <v>65106.88867662102</v>
      </c>
      <c r="CZ86" s="24">
        <f t="shared" si="187"/>
        <v>0.65298268833989581</v>
      </c>
      <c r="DA86" s="24">
        <f t="shared" si="188"/>
        <v>0.62700389394450351</v>
      </c>
      <c r="DB86" s="19">
        <f t="shared" si="206"/>
        <v>0.34197213665180731</v>
      </c>
      <c r="DC86" s="19">
        <f t="shared" si="207"/>
        <v>0.36540037258064439</v>
      </c>
      <c r="DD86" s="17">
        <f t="shared" si="189"/>
        <v>91924.082563158387</v>
      </c>
      <c r="DE86" s="17">
        <f t="shared" si="208"/>
        <v>91924.082563158387</v>
      </c>
      <c r="DF86" s="17">
        <f t="shared" si="209"/>
        <v>0</v>
      </c>
      <c r="DG86" s="17">
        <f>MAX(growth!G80*growth!L80,0)</f>
        <v>9436.282696013157</v>
      </c>
      <c r="DH86" s="17">
        <f t="shared" si="210"/>
        <v>487.83605947684322</v>
      </c>
      <c r="DI86" s="17">
        <f t="shared" si="211"/>
        <v>92411.918622635232</v>
      </c>
      <c r="DJ86" s="17">
        <f t="shared" si="212"/>
        <v>27550.042422972954</v>
      </c>
      <c r="DK86" s="20">
        <f t="shared" si="213"/>
        <v>-4.0000000000000001E-3</v>
      </c>
      <c r="DL86" s="50">
        <f t="shared" si="214"/>
        <v>1132.1839018127721</v>
      </c>
      <c r="DM86" s="20">
        <f t="shared" si="215"/>
        <v>-2.1999999999999999E-2</v>
      </c>
      <c r="DN86" s="20">
        <f t="shared" si="216"/>
        <v>-1.8634221634094669E-2</v>
      </c>
      <c r="DO86" s="20">
        <f>growth!L80</f>
        <v>0.10172683235425617</v>
      </c>
      <c r="DP86" s="20"/>
      <c r="DQ86" s="20"/>
      <c r="DR86" s="19">
        <f>datahist!B80</f>
        <v>0.20290207862854004</v>
      </c>
      <c r="DS86" s="19">
        <f>datahist!C80</f>
        <v>0.25050449371337891</v>
      </c>
      <c r="DT86" s="19">
        <f>datahist!D80</f>
        <v>0.27570971846580505</v>
      </c>
      <c r="DU86" s="19">
        <f>datahist!E80</f>
        <v>0.31439390778541565</v>
      </c>
      <c r="DV86" s="19">
        <f>datahist!F80</f>
        <v>0.31804224848747253</v>
      </c>
      <c r="DW86" s="19">
        <f>datahist!G80</f>
        <v>0.3159325122833252</v>
      </c>
      <c r="DX86" s="19">
        <f>datahist!H80</f>
        <v>0.28350919485092163</v>
      </c>
      <c r="DY86" s="19">
        <f>datahist!I80</f>
        <v>0.28462204337120056</v>
      </c>
      <c r="DZ86" s="19">
        <f t="shared" si="217"/>
        <v>0.2981221776757364</v>
      </c>
      <c r="EA86" s="19">
        <v>0.39597686521735254</v>
      </c>
      <c r="EB86" s="19">
        <v>0.40346139375937762</v>
      </c>
      <c r="EC86" s="19">
        <v>0.35755842717619901</v>
      </c>
      <c r="ED86" s="19">
        <v>0.33455762317865267</v>
      </c>
      <c r="EE86" s="19">
        <v>0.32792504952496287</v>
      </c>
      <c r="EF86" s="19">
        <v>0.39309922326356173</v>
      </c>
      <c r="EG86" s="19">
        <v>0.40642652924395845</v>
      </c>
      <c r="EH86" s="19">
        <v>0.28767251364913049</v>
      </c>
      <c r="EI86" s="19">
        <v>0.29515704219115557</v>
      </c>
      <c r="EJ86" s="19">
        <v>0.35755842717619901</v>
      </c>
      <c r="EK86" s="19">
        <v>0.33455762317865267</v>
      </c>
      <c r="EL86" s="19">
        <v>0.3279250582910237</v>
      </c>
      <c r="EM86" s="19">
        <v>0.28479488845914602</v>
      </c>
      <c r="EN86" s="19">
        <v>0.2981221776757364</v>
      </c>
      <c r="EO86" s="19">
        <f t="shared" si="218"/>
        <v>0.35523578061735539</v>
      </c>
      <c r="EP86" s="19">
        <f t="shared" si="219"/>
        <v>0.37794677696795342</v>
      </c>
      <c r="EQ86" s="19">
        <f t="shared" ref="EQ86:FD86" si="249">(EO83+EO84+EO85+EO86+EO87+EO88+EO89)/7</f>
        <v>0.36892579289048522</v>
      </c>
      <c r="ER86" s="19">
        <f t="shared" si="249"/>
        <v>0.39282616544464022</v>
      </c>
      <c r="ES86" s="19">
        <f t="shared" si="249"/>
        <v>0.35991679655149372</v>
      </c>
      <c r="ET86" s="19">
        <f t="shared" si="249"/>
        <v>0.38330433605872521</v>
      </c>
      <c r="EU86" s="19">
        <f t="shared" si="249"/>
        <v>0.3542809404588253</v>
      </c>
      <c r="EV86" s="19">
        <f t="shared" si="249"/>
        <v>0.37766773914961699</v>
      </c>
      <c r="EW86" s="19">
        <f t="shared" si="249"/>
        <v>0.35021991347671894</v>
      </c>
      <c r="EX86" s="19">
        <f t="shared" si="249"/>
        <v>0.37361340434619494</v>
      </c>
      <c r="EY86" s="19">
        <f t="shared" si="249"/>
        <v>0.34696769480968609</v>
      </c>
      <c r="EZ86" s="19">
        <f t="shared" si="249"/>
        <v>0.3703763599424032</v>
      </c>
      <c r="FA86" s="19">
        <f t="shared" si="249"/>
        <v>0.34428839728521193</v>
      </c>
      <c r="FB86" s="19">
        <f t="shared" si="249"/>
        <v>0.3677103079670726</v>
      </c>
      <c r="FC86" s="19">
        <f t="shared" si="249"/>
        <v>0.34197213665180731</v>
      </c>
      <c r="FD86" s="19">
        <f t="shared" si="249"/>
        <v>0.36540037258064439</v>
      </c>
      <c r="FG86" s="61">
        <f t="shared" si="237"/>
        <v>0.34000000000000163</v>
      </c>
      <c r="FH86" s="24">
        <f>databig!$A80/100</f>
        <v>0.78</v>
      </c>
      <c r="FI86" s="19">
        <f t="shared" si="221"/>
        <v>1.5135917551666558E-2</v>
      </c>
      <c r="FJ86" s="19">
        <f t="shared" si="222"/>
        <v>3.7061306958570406E-2</v>
      </c>
      <c r="FK86" s="19">
        <f t="shared" si="223"/>
        <v>6.7402128554113136E-2</v>
      </c>
      <c r="FL86" s="19">
        <f t="shared" si="224"/>
        <v>0.10751427225965217</v>
      </c>
      <c r="FM86" s="19">
        <f t="shared" si="225"/>
        <v>0.15954890359865664</v>
      </c>
      <c r="FN86" s="19">
        <f t="shared" si="226"/>
        <v>0.22523599767770291</v>
      </c>
      <c r="FO86" s="19">
        <f t="shared" si="227"/>
        <v>0.30755939498038276</v>
      </c>
      <c r="FP86" s="19">
        <f t="shared" si="228"/>
        <v>0.41230005279662901</v>
      </c>
      <c r="FQ86" s="19">
        <f t="shared" si="229"/>
        <v>0.55701720632297191</v>
      </c>
      <c r="FR86" s="19">
        <f t="shared" si="230"/>
        <v>0.79346877733981869</v>
      </c>
      <c r="FS86" s="19">
        <f t="shared" si="231"/>
        <v>0.89840562972319038</v>
      </c>
      <c r="FT86" s="19">
        <f t="shared" si="232"/>
        <v>0.94667000240607191</v>
      </c>
      <c r="FU86" s="19">
        <f t="shared" si="233"/>
        <v>0.98693915484448769</v>
      </c>
      <c r="FW86" s="19">
        <f t="shared" si="234"/>
        <v>0.28468968316847526</v>
      </c>
      <c r="FX86" s="19">
        <f t="shared" si="235"/>
        <v>0.29268014084361782</v>
      </c>
    </row>
    <row r="87" spans="1:180">
      <c r="A87" s="17"/>
      <c r="B87" s="17">
        <f>databig!B81</f>
        <v>2167743</v>
      </c>
      <c r="C87" s="17">
        <f>databig!O81</f>
        <v>95408</v>
      </c>
      <c r="D87" s="17">
        <f>databig!F81</f>
        <v>27343</v>
      </c>
      <c r="E87" s="18">
        <f>databig!G81+L87</f>
        <v>0.28652118632739887</v>
      </c>
      <c r="F87" s="19">
        <f>databig!H81</f>
        <v>5.0715804100036621E-2</v>
      </c>
      <c r="G87" s="19">
        <f>databig!K81</f>
        <v>0.10024930536746979</v>
      </c>
      <c r="H87" s="19">
        <f>databig!L81</f>
        <v>8.897450752556324E-3</v>
      </c>
      <c r="I87" s="19">
        <f>databig!I81</f>
        <v>2.4779325351119041E-2</v>
      </c>
      <c r="J87" s="19">
        <f>databig!M81</f>
        <v>0</v>
      </c>
      <c r="K87" s="19">
        <f>databig!J81</f>
        <v>0.1018793061375618</v>
      </c>
      <c r="L87" s="63">
        <f>databig!N81*IF(interface!$C$16="yes",1,0)</f>
        <v>0</v>
      </c>
      <c r="M87" s="19">
        <v>0</v>
      </c>
      <c r="N87" s="19">
        <v>0</v>
      </c>
      <c r="O87" s="19">
        <v>0</v>
      </c>
      <c r="P87" s="19">
        <f t="shared" si="191"/>
        <v>0.40045189560208228</v>
      </c>
      <c r="Q87" s="20">
        <f t="shared" si="170"/>
        <v>0</v>
      </c>
      <c r="R87" s="20">
        <f t="shared" si="171"/>
        <v>0</v>
      </c>
      <c r="S87" s="20">
        <f t="shared" si="172"/>
        <v>0</v>
      </c>
      <c r="T87" s="20">
        <f t="shared" si="173"/>
        <v>0</v>
      </c>
      <c r="U87" s="20">
        <f t="shared" si="174"/>
        <v>0</v>
      </c>
      <c r="V87" s="20">
        <f t="shared" si="175"/>
        <v>1.3672688083056736E-2</v>
      </c>
      <c r="W87" s="20">
        <f t="shared" si="192"/>
        <v>0.10915235662450992</v>
      </c>
      <c r="X87" s="20">
        <f t="shared" si="176"/>
        <v>5.0715804100036621E-2</v>
      </c>
      <c r="Y87" s="20">
        <f>K87+$C$148*0.55*databig!N81</f>
        <v>0.1018793061375618</v>
      </c>
      <c r="Z87" s="21">
        <f t="shared" si="193"/>
        <v>0.30019948029628413</v>
      </c>
      <c r="AA87" s="19">
        <f t="shared" si="194"/>
        <v>0.98496308437213353</v>
      </c>
      <c r="AB87" s="19">
        <f>databig!Q81/databig!$AE81</f>
        <v>5.3982527104040421E-3</v>
      </c>
      <c r="AC87" s="19">
        <f>databig!R81/databig!$AE81</f>
        <v>9.6386629174623709E-3</v>
      </c>
      <c r="AD87" s="19">
        <f t="shared" si="195"/>
        <v>3.9736604896863996</v>
      </c>
      <c r="AE87" s="17">
        <f>databig!S81</f>
        <v>379119</v>
      </c>
      <c r="AF87" s="17">
        <f>databig!T81</f>
        <v>380118</v>
      </c>
      <c r="AG87" s="17">
        <f>databig!U81</f>
        <v>59317</v>
      </c>
      <c r="AH87" s="17">
        <f>databig!V81</f>
        <v>4014</v>
      </c>
      <c r="AI87" s="17">
        <f>databig!W81</f>
        <v>0</v>
      </c>
      <c r="AJ87" s="17">
        <f>databig!X81</f>
        <v>0</v>
      </c>
      <c r="AK87" s="17">
        <f>databig!Y81</f>
        <v>0</v>
      </c>
      <c r="AL87" s="17">
        <f>databig!Z81</f>
        <v>0</v>
      </c>
      <c r="AM87" s="17">
        <f>databig!AA81</f>
        <v>0</v>
      </c>
      <c r="AN87" s="17">
        <f>databig!AB81</f>
        <v>0</v>
      </c>
      <c r="AO87" s="17">
        <f>databig!AC81</f>
        <v>0</v>
      </c>
      <c r="AP87" s="17">
        <f>databig!AD81</f>
        <v>0</v>
      </c>
      <c r="AQ87" s="17">
        <v>0</v>
      </c>
      <c r="AR87" s="17">
        <v>0</v>
      </c>
      <c r="AS87" s="17">
        <v>0</v>
      </c>
      <c r="AT87" s="17">
        <v>83.996739685134997</v>
      </c>
      <c r="AU87" s="17">
        <v>194.13641316198064</v>
      </c>
      <c r="AV87" s="19">
        <v>1.7469684993506557E-2</v>
      </c>
      <c r="AW87" s="17">
        <f>databig!AT81</f>
        <v>93766</v>
      </c>
      <c r="AY87" s="19">
        <f>-databig!BA81/databig!E81</f>
        <v>-1.0643271423376359E-4</v>
      </c>
      <c r="AZ87" s="19">
        <f>-(1.1*databig!BB81-databig!AY81+0.45*databig!AX81)/databig!E81</f>
        <v>-2.2792700412350318E-3</v>
      </c>
      <c r="BA87" s="19"/>
      <c r="BB87" s="66">
        <f t="shared" si="177"/>
        <v>145.48436805886678</v>
      </c>
      <c r="BC87" s="67">
        <f>databig!Q81</f>
        <v>359</v>
      </c>
      <c r="BD87" s="67">
        <f>databig!R81</f>
        <v>641</v>
      </c>
      <c r="BE87" s="67">
        <f>databig!AF81</f>
        <v>53247</v>
      </c>
      <c r="BF87" s="67">
        <f>databig!AG81</f>
        <v>16475</v>
      </c>
      <c r="BG87" s="17">
        <f>databig!AH81</f>
        <v>199</v>
      </c>
      <c r="BH87" s="17">
        <f>databig!AI81</f>
        <v>103</v>
      </c>
      <c r="BI87" s="17">
        <f>databig!AJ81</f>
        <v>93</v>
      </c>
      <c r="BJ87" s="17">
        <f>databig!AK81</f>
        <v>76</v>
      </c>
      <c r="BK87" s="17">
        <f>databig!AL81</f>
        <v>61</v>
      </c>
      <c r="BL87" s="17">
        <f>databig!AM81</f>
        <v>32</v>
      </c>
      <c r="BM87" s="17">
        <f>databig!AN81</f>
        <v>18</v>
      </c>
      <c r="BN87" s="17">
        <f>databig!AO81</f>
        <v>0</v>
      </c>
      <c r="BO87" s="17">
        <f>databig!AP81</f>
        <v>0</v>
      </c>
      <c r="BP87" s="17">
        <f>databig!AQ81</f>
        <v>0</v>
      </c>
      <c r="BQ87" s="17"/>
      <c r="BR87" s="17"/>
      <c r="BS87" s="24">
        <f>databig!AU81</f>
        <v>0.20499999821186066</v>
      </c>
      <c r="BT87" s="24">
        <f>databig!AV81</f>
        <v>1.7000000923871994E-2</v>
      </c>
      <c r="BU87" s="44">
        <f t="shared" si="196"/>
        <v>6.1030003316700459</v>
      </c>
      <c r="BV87" s="44">
        <f t="shared" si="197"/>
        <v>10.897000592201948</v>
      </c>
      <c r="BW87" s="44">
        <f>databig!R81*((databig!$AU81-$R$142)/(1-$Q$142)-MIN(0.2,databig!$AU81))+BB87*(databig!$AU81-$R$142)/(1-$Q$142)</f>
        <v>-138.36274743378456</v>
      </c>
      <c r="BX87" s="19">
        <f>(databig!$Q81)/databig!$AE81</f>
        <v>5.3982527104040421E-3</v>
      </c>
      <c r="BY87" s="19">
        <f>(databig!$R81)/databig!$AE81</f>
        <v>9.6386629174623709E-3</v>
      </c>
      <c r="BZ87" s="19">
        <f>(databig!$Q81+databig!$R81)/databig!$AE81</f>
        <v>1.5036915627866411E-2</v>
      </c>
      <c r="CA87" s="67">
        <f>databig!R81*$Q$142/(1-$Q$142)+BB87/(1-$Q$142)</f>
        <v>253.54048123565022</v>
      </c>
      <c r="CB87" s="31">
        <f t="shared" si="198"/>
        <v>849.42231433168445</v>
      </c>
      <c r="CC87" s="31">
        <f t="shared" si="199"/>
        <v>857.73460084507485</v>
      </c>
      <c r="CD87" s="31">
        <f t="shared" si="200"/>
        <v>854.07771348660981</v>
      </c>
      <c r="CE87" s="67">
        <f t="shared" si="178"/>
        <v>862.39000000000021</v>
      </c>
      <c r="CF87" s="17">
        <f>$CE87*(1+$CA87/databig!$AE81)</f>
        <v>865.67783326485767</v>
      </c>
      <c r="CG87" s="17">
        <f>$CE87*(1+$CA87/databig!$AE81-$BX87)</f>
        <v>861.02243410993231</v>
      </c>
      <c r="CH87" s="44">
        <f t="shared" si="179"/>
        <v>0</v>
      </c>
      <c r="CI87" s="17">
        <f t="shared" si="180"/>
        <v>849.42231433168445</v>
      </c>
      <c r="CJ87" s="19"/>
      <c r="CK87" s="17">
        <f>databig!AW81</f>
        <v>68802</v>
      </c>
      <c r="CL87" s="19">
        <f t="shared" si="181"/>
        <v>1.1454321319162453E-2</v>
      </c>
      <c r="CM87" s="19">
        <f t="shared" si="182"/>
        <v>9.4796674317947898E-3</v>
      </c>
      <c r="CN87" s="19">
        <f t="shared" si="201"/>
        <v>0.82760620796762741</v>
      </c>
      <c r="CO87" s="19">
        <f t="shared" si="183"/>
        <v>8.2760620796762732E-2</v>
      </c>
      <c r="CP87" s="19">
        <f t="shared" si="184"/>
        <v>1.0846597732486873</v>
      </c>
      <c r="CQ87" s="19">
        <f t="shared" si="202"/>
        <v>1.0634948299365155</v>
      </c>
      <c r="CR87" s="19">
        <f t="shared" si="185"/>
        <v>0.99704100657036421</v>
      </c>
      <c r="CS87" s="19">
        <f t="shared" si="186"/>
        <v>1.0161391932297463</v>
      </c>
      <c r="CU87" s="19">
        <f>calculatorbig!E87</f>
        <v>0.28652118632739887</v>
      </c>
      <c r="CV87" s="19">
        <f>calculatorbig!Z87</f>
        <v>0.30019948029628413</v>
      </c>
      <c r="CW87" s="17">
        <f t="shared" si="203"/>
        <v>95408</v>
      </c>
      <c r="CX87" s="17">
        <f t="shared" si="204"/>
        <v>68071.586654875529</v>
      </c>
      <c r="CY87" s="17">
        <f t="shared" si="205"/>
        <v>66766.567983892121</v>
      </c>
      <c r="CZ87" s="24">
        <f t="shared" si="187"/>
        <v>0.62830042590669433</v>
      </c>
      <c r="DA87" s="24">
        <f t="shared" si="188"/>
        <v>0.60731423928030548</v>
      </c>
      <c r="DB87" s="19">
        <f t="shared" si="206"/>
        <v>0.33941107410897237</v>
      </c>
      <c r="DC87" s="19">
        <f t="shared" si="207"/>
        <v>0.36301677848707881</v>
      </c>
      <c r="DD87" s="17">
        <f t="shared" si="189"/>
        <v>94543.998992584849</v>
      </c>
      <c r="DE87" s="17">
        <f t="shared" si="208"/>
        <v>94543.998992584849</v>
      </c>
      <c r="DF87" s="17">
        <f t="shared" si="209"/>
        <v>0</v>
      </c>
      <c r="DG87" s="17">
        <f>MAX(growth!G81*growth!L81,0)</f>
        <v>8904.3722720359892</v>
      </c>
      <c r="DH87" s="17">
        <f t="shared" si="210"/>
        <v>460.33740417083897</v>
      </c>
      <c r="DI87" s="17">
        <f t="shared" si="211"/>
        <v>95004.336396755694</v>
      </c>
      <c r="DJ87" s="17">
        <f t="shared" si="212"/>
        <v>28520.25241219941</v>
      </c>
      <c r="DK87" s="20">
        <f t="shared" si="213"/>
        <v>-4.0000000000000001E-3</v>
      </c>
      <c r="DL87" s="50">
        <f t="shared" si="214"/>
        <v>1183.8390670749395</v>
      </c>
      <c r="DM87" s="20">
        <f t="shared" si="215"/>
        <v>-2.3E-2</v>
      </c>
      <c r="DN87" s="20">
        <f t="shared" si="216"/>
        <v>-1.9171268588168491E-2</v>
      </c>
      <c r="DO87" s="20">
        <f>growth!L81</f>
        <v>9.332940919038224E-2</v>
      </c>
      <c r="DP87" s="20"/>
      <c r="DQ87" s="20"/>
      <c r="DR87" s="19">
        <f>datahist!B81</f>
        <v>0.20382431149482727</v>
      </c>
      <c r="DS87" s="19">
        <f>datahist!C81</f>
        <v>0.25109970569610596</v>
      </c>
      <c r="DT87" s="19">
        <f>datahist!D81</f>
        <v>0.27605170011520386</v>
      </c>
      <c r="DU87" s="19">
        <f>datahist!E81</f>
        <v>0.31525751948356628</v>
      </c>
      <c r="DV87" s="19">
        <f>datahist!F81</f>
        <v>0.31956112384796143</v>
      </c>
      <c r="DW87" s="19">
        <f>datahist!G81</f>
        <v>0.3162117600440979</v>
      </c>
      <c r="DX87" s="19">
        <f>datahist!H81</f>
        <v>0.28563696146011353</v>
      </c>
      <c r="DY87" s="19">
        <f>datahist!I81</f>
        <v>0.28670710325241089</v>
      </c>
      <c r="DZ87" s="19">
        <f t="shared" si="217"/>
        <v>0.30019948029628413</v>
      </c>
      <c r="EA87" s="19">
        <v>0.3962816552158569</v>
      </c>
      <c r="EB87" s="19">
        <v>0.40397770560783991</v>
      </c>
      <c r="EC87" s="19">
        <v>0.35868086340193217</v>
      </c>
      <c r="ED87" s="19">
        <v>0.3364195236023344</v>
      </c>
      <c r="EE87" s="19">
        <v>0.33055416733576798</v>
      </c>
      <c r="EF87" s="19">
        <v>0.39343687426298857</v>
      </c>
      <c r="EG87" s="19">
        <v>0.40711518520227091</v>
      </c>
      <c r="EH87" s="19">
        <v>0.28936595030987011</v>
      </c>
      <c r="EI87" s="19">
        <v>0.29706200070185312</v>
      </c>
      <c r="EJ87" s="19">
        <v>0.35868086340193217</v>
      </c>
      <c r="EK87" s="19">
        <v>0.3364195236023344</v>
      </c>
      <c r="EL87" s="19">
        <v>0.33055418169966055</v>
      </c>
      <c r="EM87" s="19">
        <v>0.28652119170874357</v>
      </c>
      <c r="EN87" s="19">
        <v>0.30019948029628413</v>
      </c>
      <c r="EO87" s="19">
        <f t="shared" si="218"/>
        <v>0.35935844287670493</v>
      </c>
      <c r="EP87" s="19">
        <f t="shared" si="219"/>
        <v>0.38284093338759551</v>
      </c>
      <c r="EQ87" s="19">
        <f t="shared" ref="EQ87:FD87" si="250">(EO84+EO85+EO86+EO87+EO88+EO89+EO90)/7</f>
        <v>0.36472500934966995</v>
      </c>
      <c r="ER87" s="19">
        <f t="shared" si="250"/>
        <v>0.38762449466865706</v>
      </c>
      <c r="ES87" s="19">
        <f t="shared" si="250"/>
        <v>0.35798696821954717</v>
      </c>
      <c r="ET87" s="19">
        <f t="shared" si="250"/>
        <v>0.38157061598029018</v>
      </c>
      <c r="EU87" s="19">
        <f t="shared" si="250"/>
        <v>0.35242267857490528</v>
      </c>
      <c r="EV87" s="19">
        <f t="shared" si="250"/>
        <v>0.37591205077381362</v>
      </c>
      <c r="EW87" s="19">
        <f t="shared" si="250"/>
        <v>0.34801894064201461</v>
      </c>
      <c r="EX87" s="19">
        <f t="shared" si="250"/>
        <v>0.37156001797493671</v>
      </c>
      <c r="EY87" s="19">
        <f t="shared" si="250"/>
        <v>0.34458494708988374</v>
      </c>
      <c r="EZ87" s="19">
        <f t="shared" si="250"/>
        <v>0.36815049872346151</v>
      </c>
      <c r="FA87" s="19">
        <f t="shared" si="250"/>
        <v>0.34177676534012802</v>
      </c>
      <c r="FB87" s="19">
        <f t="shared" si="250"/>
        <v>0.36536802926904893</v>
      </c>
      <c r="FC87" s="19">
        <f t="shared" si="250"/>
        <v>0.33941107410897237</v>
      </c>
      <c r="FD87" s="19">
        <f t="shared" si="250"/>
        <v>0.36301677848707881</v>
      </c>
      <c r="FG87" s="61">
        <f t="shared" si="237"/>
        <v>0.37000000000000166</v>
      </c>
      <c r="FH87" s="24">
        <f>databig!$A81/100</f>
        <v>0.79</v>
      </c>
      <c r="FI87" s="19">
        <f t="shared" si="221"/>
        <v>1.5135917551666558E-2</v>
      </c>
      <c r="FJ87" s="19">
        <f t="shared" si="222"/>
        <v>3.7061306958570406E-2</v>
      </c>
      <c r="FK87" s="19">
        <f t="shared" si="223"/>
        <v>6.7402128554113136E-2</v>
      </c>
      <c r="FL87" s="19">
        <f t="shared" si="224"/>
        <v>0.10751427225965217</v>
      </c>
      <c r="FM87" s="19">
        <f t="shared" si="225"/>
        <v>0.15954890359865664</v>
      </c>
      <c r="FN87" s="19">
        <f t="shared" si="226"/>
        <v>0.22523599767770291</v>
      </c>
      <c r="FO87" s="19">
        <f t="shared" si="227"/>
        <v>0.30755939498038276</v>
      </c>
      <c r="FP87" s="19">
        <f t="shared" si="228"/>
        <v>0.41230005279662901</v>
      </c>
      <c r="FQ87" s="19">
        <f t="shared" si="229"/>
        <v>0.55701720632297191</v>
      </c>
      <c r="FR87" s="19">
        <f t="shared" si="230"/>
        <v>0.79346877733981869</v>
      </c>
      <c r="FS87" s="19">
        <f t="shared" si="231"/>
        <v>0.89840562972319038</v>
      </c>
      <c r="FT87" s="19">
        <f t="shared" si="232"/>
        <v>0.94667000240607191</v>
      </c>
      <c r="FU87" s="19">
        <f t="shared" si="233"/>
        <v>0.98693915484448769</v>
      </c>
      <c r="FW87" s="19">
        <f t="shared" si="234"/>
        <v>0.2864147589945098</v>
      </c>
      <c r="FX87" s="19">
        <f t="shared" si="235"/>
        <v>0.29467629794638434</v>
      </c>
    </row>
    <row r="88" spans="1:180">
      <c r="A88" s="24">
        <v>0.8</v>
      </c>
      <c r="B88" s="17">
        <f>databig!B82</f>
        <v>2166079</v>
      </c>
      <c r="C88" s="17">
        <f>databig!O82</f>
        <v>98472</v>
      </c>
      <c r="D88" s="17">
        <f>databig!F82</f>
        <v>28253</v>
      </c>
      <c r="E88" s="18">
        <f>databig!G82+L88</f>
        <v>0.2891715496805829</v>
      </c>
      <c r="F88" s="19">
        <f>databig!H82</f>
        <v>5.0553169101476669E-2</v>
      </c>
      <c r="G88" s="19">
        <f>databig!K82</f>
        <v>0.10277794301509857</v>
      </c>
      <c r="H88" s="19">
        <f>databig!L82</f>
        <v>9.036618284881115E-3</v>
      </c>
      <c r="I88" s="19">
        <f>databig!I82</f>
        <v>2.4941349402070045E-2</v>
      </c>
      <c r="J88" s="19">
        <f>databig!M82</f>
        <v>0</v>
      </c>
      <c r="K88" s="19">
        <f>databig!J82</f>
        <v>0.10186246782541275</v>
      </c>
      <c r="L88" s="63">
        <f>databig!N82*IF(interface!$C$16="yes",1,0)</f>
        <v>0</v>
      </c>
      <c r="M88" s="19">
        <v>0</v>
      </c>
      <c r="N88" s="19">
        <v>0</v>
      </c>
      <c r="O88" s="19">
        <v>0</v>
      </c>
      <c r="P88" s="19">
        <f t="shared" si="191"/>
        <v>0.41230005279662901</v>
      </c>
      <c r="Q88" s="20">
        <f t="shared" si="170"/>
        <v>0</v>
      </c>
      <c r="R88" s="20">
        <f t="shared" si="171"/>
        <v>0</v>
      </c>
      <c r="S88" s="20">
        <f t="shared" si="172"/>
        <v>0</v>
      </c>
      <c r="T88" s="20">
        <f t="shared" si="173"/>
        <v>0</v>
      </c>
      <c r="U88" s="20">
        <f t="shared" si="174"/>
        <v>0</v>
      </c>
      <c r="V88" s="20">
        <f t="shared" si="175"/>
        <v>1.3886546446950337E-2</v>
      </c>
      <c r="W88" s="20">
        <f t="shared" si="192"/>
        <v>0.11183369919818463</v>
      </c>
      <c r="X88" s="20">
        <f t="shared" si="176"/>
        <v>5.0553169101476669E-2</v>
      </c>
      <c r="Y88" s="20">
        <f>K88+$C$148*0.55*databig!N82</f>
        <v>0.10186246782541275</v>
      </c>
      <c r="Z88" s="21">
        <f t="shared" si="193"/>
        <v>0.30307723197409442</v>
      </c>
      <c r="AA88" s="19">
        <f t="shared" si="194"/>
        <v>0.9763488108052315</v>
      </c>
      <c r="AB88" s="19">
        <f>databig!Q82/databig!$AE82</f>
        <v>1.3137911204824607E-2</v>
      </c>
      <c r="AC88" s="19">
        <f>databig!R82/databig!$AE82</f>
        <v>1.0513277989943821E-2</v>
      </c>
      <c r="AD88" s="19">
        <f t="shared" si="195"/>
        <v>4.1202169144528398</v>
      </c>
      <c r="AE88" s="17">
        <f>databig!S82</f>
        <v>405726</v>
      </c>
      <c r="AF88" s="17">
        <f>databig!T82</f>
        <v>406842</v>
      </c>
      <c r="AG88" s="17">
        <f>databig!U82</f>
        <v>71654</v>
      </c>
      <c r="AH88" s="17">
        <f>databig!V82</f>
        <v>4978</v>
      </c>
      <c r="AI88" s="17">
        <f>databig!W82</f>
        <v>0</v>
      </c>
      <c r="AJ88" s="17">
        <f>databig!X82</f>
        <v>0</v>
      </c>
      <c r="AK88" s="17">
        <f>databig!Y82</f>
        <v>0</v>
      </c>
      <c r="AL88" s="17">
        <f>databig!Z82</f>
        <v>0</v>
      </c>
      <c r="AM88" s="17">
        <f>databig!AA82</f>
        <v>0</v>
      </c>
      <c r="AN88" s="17">
        <f>databig!AB82</f>
        <v>0</v>
      </c>
      <c r="AO88" s="17">
        <f>databig!AC82</f>
        <v>0</v>
      </c>
      <c r="AP88" s="17">
        <f>databig!AD82</f>
        <v>0</v>
      </c>
      <c r="AQ88" s="17">
        <v>0</v>
      </c>
      <c r="AR88" s="17">
        <v>0</v>
      </c>
      <c r="AS88" s="17">
        <v>0</v>
      </c>
      <c r="AT88" s="17">
        <v>83.996739685134997</v>
      </c>
      <c r="AU88" s="17">
        <v>194.13641316198064</v>
      </c>
      <c r="AV88" s="19">
        <v>1.7469684993506557E-2</v>
      </c>
      <c r="AW88" s="17">
        <f>databig!AT82</f>
        <v>95541</v>
      </c>
      <c r="AY88" s="19">
        <f>-databig!BA82/databig!E82</f>
        <v>-8.6212105731895319E-5</v>
      </c>
      <c r="AZ88" s="19">
        <f>-(1.1*databig!BB82-databig!AY82+0.45*databig!AX82)/databig!E82</f>
        <v>-2.2055543069285813E-3</v>
      </c>
      <c r="BA88" s="19"/>
      <c r="BB88" s="66">
        <f t="shared" si="177"/>
        <v>233.35692636642233</v>
      </c>
      <c r="BC88" s="67">
        <f>databig!Q82</f>
        <v>891</v>
      </c>
      <c r="BD88" s="67">
        <f>databig!R82</f>
        <v>713</v>
      </c>
      <c r="BE88" s="67">
        <f>databig!AF82</f>
        <v>54739</v>
      </c>
      <c r="BF88" s="67">
        <f>databig!AG82</f>
        <v>18206</v>
      </c>
      <c r="BG88" s="17">
        <f>databig!AH82</f>
        <v>636</v>
      </c>
      <c r="BH88" s="17">
        <f>databig!AI82</f>
        <v>187</v>
      </c>
      <c r="BI88" s="17">
        <f>databig!AJ82</f>
        <v>122</v>
      </c>
      <c r="BJ88" s="17">
        <f>databig!AK82</f>
        <v>54</v>
      </c>
      <c r="BK88" s="17">
        <f>databig!AL82</f>
        <v>41</v>
      </c>
      <c r="BL88" s="17">
        <f>databig!AM82</f>
        <v>30</v>
      </c>
      <c r="BM88" s="17">
        <f>databig!AN82</f>
        <v>15</v>
      </c>
      <c r="BN88" s="17">
        <f>databig!AO82</f>
        <v>0</v>
      </c>
      <c r="BO88" s="17">
        <f>databig!AP82</f>
        <v>0</v>
      </c>
      <c r="BP88" s="17">
        <f>databig!AQ82</f>
        <v>0</v>
      </c>
      <c r="BQ88" s="17"/>
      <c r="BR88" s="17"/>
      <c r="BS88" s="24">
        <f>databig!AU82</f>
        <v>0.20499999821186066</v>
      </c>
      <c r="BT88" s="24">
        <f>databig!AV82</f>
        <v>1.7999999225139618E-2</v>
      </c>
      <c r="BU88" s="44">
        <f t="shared" si="196"/>
        <v>16.0379993095994</v>
      </c>
      <c r="BV88" s="44">
        <f t="shared" si="197"/>
        <v>12.833999447524548</v>
      </c>
      <c r="BW88" s="44">
        <f>databig!R82*((databig!$AU82-$R$142)/(1-$Q$142)-MIN(0.2,databig!$AU82))+BB88*(databig!$AU82-$R$142)/(1-$Q$142)</f>
        <v>-154.82857925150108</v>
      </c>
      <c r="BX88" s="19">
        <f>(databig!$Q82)/databig!$AE82</f>
        <v>1.3137911204824607E-2</v>
      </c>
      <c r="BY88" s="19">
        <f>(databig!$R82)/databig!$AE82</f>
        <v>1.0513277989943821E-2</v>
      </c>
      <c r="BZ88" s="19">
        <f>(databig!$Q82+databig!$R82)/databig!$AE82</f>
        <v>2.3651189194768427E-2</v>
      </c>
      <c r="CA88" s="67">
        <f>databig!R82*$Q$142/(1-$Q$142)+BB88/(1-$Q$142)</f>
        <v>363.37813885850471</v>
      </c>
      <c r="CB88" s="31">
        <f t="shared" si="198"/>
        <v>891.73842286085051</v>
      </c>
      <c r="CC88" s="31">
        <f t="shared" si="199"/>
        <v>901.34062018018574</v>
      </c>
      <c r="CD88" s="31">
        <f t="shared" si="200"/>
        <v>903.73780268066491</v>
      </c>
      <c r="CE88" s="67">
        <f t="shared" si="178"/>
        <v>913.34000000000026</v>
      </c>
      <c r="CF88" s="17">
        <f>$CE88*(1+$CA88/databig!$AE82)</f>
        <v>918.23372873892333</v>
      </c>
      <c r="CG88" s="17">
        <f>$CE88*(1+$CA88/databig!$AE82-$BX88)</f>
        <v>906.23434891910881</v>
      </c>
      <c r="CH88" s="44">
        <f t="shared" si="179"/>
        <v>0</v>
      </c>
      <c r="CI88" s="17">
        <f t="shared" si="180"/>
        <v>891.73842286085051</v>
      </c>
      <c r="CJ88" s="19"/>
      <c r="CK88" s="17">
        <f>databig!AW82</f>
        <v>70177</v>
      </c>
      <c r="CL88" s="19">
        <f t="shared" si="181"/>
        <v>1.167426633484561E-2</v>
      </c>
      <c r="CM88" s="19">
        <f t="shared" si="182"/>
        <v>1.0137173746934524E-2</v>
      </c>
      <c r="CN88" s="19">
        <f t="shared" si="201"/>
        <v>0.86833497336589471</v>
      </c>
      <c r="CO88" s="19">
        <f t="shared" si="183"/>
        <v>8.683349733658946E-2</v>
      </c>
      <c r="CP88" s="19">
        <f t="shared" si="184"/>
        <v>1.0811814957414949</v>
      </c>
      <c r="CQ88" s="19">
        <f t="shared" si="202"/>
        <v>1.0608861218061212</v>
      </c>
      <c r="CR88" s="19">
        <f t="shared" si="185"/>
        <v>0.98532338347256376</v>
      </c>
      <c r="CS88" s="19">
        <f t="shared" si="186"/>
        <v>0.99973812008679963</v>
      </c>
      <c r="CU88" s="19">
        <f>calculatorbig!E88</f>
        <v>0.2891715496805829</v>
      </c>
      <c r="CV88" s="19">
        <f>calculatorbig!Z88</f>
        <v>0.30307723197409442</v>
      </c>
      <c r="CW88" s="17">
        <f t="shared" si="203"/>
        <v>98472</v>
      </c>
      <c r="CX88" s="17">
        <f t="shared" si="204"/>
        <v>69996.699159853641</v>
      </c>
      <c r="CY88" s="17">
        <f t="shared" si="205"/>
        <v>68627.378813046977</v>
      </c>
      <c r="CZ88" s="24">
        <f t="shared" si="187"/>
        <v>0.60846278236476792</v>
      </c>
      <c r="DA88" s="24">
        <f t="shared" si="188"/>
        <v>0.57428721079271827</v>
      </c>
      <c r="DB88" s="19">
        <f t="shared" si="206"/>
        <v>0.33579166752288653</v>
      </c>
      <c r="DC88" s="19">
        <f t="shared" si="207"/>
        <v>0.35957823406599959</v>
      </c>
      <c r="DD88" s="17">
        <f t="shared" si="189"/>
        <v>97578.289248753106</v>
      </c>
      <c r="DE88" s="17">
        <f t="shared" si="208"/>
        <v>97578.289248753106</v>
      </c>
      <c r="DF88" s="17">
        <f t="shared" si="209"/>
        <v>0</v>
      </c>
      <c r="DG88" s="17">
        <f>MAX(growth!G82*growth!L82,0)</f>
        <v>8056.4093050963174</v>
      </c>
      <c r="DH88" s="17">
        <f t="shared" si="210"/>
        <v>416.49949408481353</v>
      </c>
      <c r="DI88" s="17">
        <f t="shared" si="211"/>
        <v>97994.788742837918</v>
      </c>
      <c r="DJ88" s="17">
        <f t="shared" si="212"/>
        <v>29699.989320065462</v>
      </c>
      <c r="DK88" s="20">
        <f t="shared" si="213"/>
        <v>-5.0000000000000001E-3</v>
      </c>
      <c r="DL88" s="50">
        <f t="shared" si="214"/>
        <v>1224.688479919103</v>
      </c>
      <c r="DM88" s="20">
        <f t="shared" si="215"/>
        <v>-2.4E-2</v>
      </c>
      <c r="DN88" s="20">
        <f t="shared" si="216"/>
        <v>-1.9562641713711488E-2</v>
      </c>
      <c r="DO88" s="20">
        <f>growth!L82</f>
        <v>8.1814214244620986E-2</v>
      </c>
      <c r="DP88" s="20"/>
      <c r="DQ88" s="20"/>
      <c r="DR88" s="19">
        <f>datahist!B82</f>
        <v>0.20481730997562408</v>
      </c>
      <c r="DS88" s="19">
        <f>datahist!C82</f>
        <v>0.25210949778556824</v>
      </c>
      <c r="DT88" s="19">
        <f>datahist!D82</f>
        <v>0.27551430463790894</v>
      </c>
      <c r="DU88" s="19">
        <f>datahist!E82</f>
        <v>0.31354624032974243</v>
      </c>
      <c r="DV88" s="19">
        <f>datahist!F82</f>
        <v>0.32077765464782715</v>
      </c>
      <c r="DW88" s="19">
        <f>datahist!G82</f>
        <v>0.31713137030601501</v>
      </c>
      <c r="DX88" s="19">
        <f>datahist!H82</f>
        <v>0.28611123561859131</v>
      </c>
      <c r="DY88" s="19">
        <f>datahist!I82</f>
        <v>0.28927242755889893</v>
      </c>
      <c r="DZ88" s="19">
        <f t="shared" si="217"/>
        <v>0.30307723197409442</v>
      </c>
      <c r="EA88" s="19">
        <v>0.39757426176115856</v>
      </c>
      <c r="EB88" s="19">
        <v>0.40551941139022818</v>
      </c>
      <c r="EC88" s="19">
        <v>0.36097758625797105</v>
      </c>
      <c r="ED88" s="19">
        <v>0.33904509695072566</v>
      </c>
      <c r="EE88" s="19">
        <v>0.33228109139836298</v>
      </c>
      <c r="EF88" s="19">
        <v>0.39456994365900755</v>
      </c>
      <c r="EG88" s="19">
        <v>0.40847564849325946</v>
      </c>
      <c r="EH88" s="19">
        <v>0.29217584524199353</v>
      </c>
      <c r="EI88" s="19">
        <v>0.30012099487106314</v>
      </c>
      <c r="EJ88" s="19">
        <v>0.36097758625797105</v>
      </c>
      <c r="EK88" s="19">
        <v>0.33904509695072566</v>
      </c>
      <c r="EL88" s="19">
        <v>0.33228109694786273</v>
      </c>
      <c r="EM88" s="19">
        <v>0.28917154762893915</v>
      </c>
      <c r="EN88" s="19">
        <v>0.30307723197409442</v>
      </c>
      <c r="EO88" s="19">
        <f t="shared" si="218"/>
        <v>0.38161839586426893</v>
      </c>
      <c r="EP88" s="19">
        <f t="shared" si="219"/>
        <v>0.40919927496348807</v>
      </c>
      <c r="EQ88" s="19">
        <f t="shared" ref="EQ88:FD88" si="251">(EO85+EO86+EO87+EO88+EO89+EO90+EO91)/7</f>
        <v>0.35863772974068692</v>
      </c>
      <c r="ER88" s="19">
        <f t="shared" si="251"/>
        <v>0.38196630026653827</v>
      </c>
      <c r="ES88" s="19">
        <f t="shared" si="251"/>
        <v>0.35339413602034081</v>
      </c>
      <c r="ET88" s="19">
        <f t="shared" si="251"/>
        <v>0.37711064079269768</v>
      </c>
      <c r="EU88" s="19">
        <f t="shared" si="251"/>
        <v>0.34822300858817307</v>
      </c>
      <c r="EV88" s="19">
        <f t="shared" si="251"/>
        <v>0.37187035390409656</v>
      </c>
      <c r="EW88" s="19">
        <f t="shared" si="251"/>
        <v>0.34402048939911217</v>
      </c>
      <c r="EX88" s="19">
        <f t="shared" si="251"/>
        <v>0.36771933304574933</v>
      </c>
      <c r="EY88" s="19">
        <f t="shared" si="251"/>
        <v>0.34073312351732715</v>
      </c>
      <c r="EZ88" s="19">
        <f t="shared" si="251"/>
        <v>0.36447061650281432</v>
      </c>
      <c r="FA88" s="19">
        <f t="shared" si="251"/>
        <v>0.33803818823829085</v>
      </c>
      <c r="FB88" s="19">
        <f t="shared" si="251"/>
        <v>0.36180721855989439</v>
      </c>
      <c r="FC88" s="19">
        <f t="shared" si="251"/>
        <v>0.33579166752288653</v>
      </c>
      <c r="FD88" s="19">
        <f t="shared" si="251"/>
        <v>0.35957823406599959</v>
      </c>
      <c r="FG88" s="61">
        <f t="shared" si="237"/>
        <v>0.40000000000000169</v>
      </c>
      <c r="FH88" s="24">
        <f>databig!$A82/100</f>
        <v>0.8</v>
      </c>
      <c r="FI88" s="19">
        <f t="shared" si="221"/>
        <v>1.5135917551666558E-2</v>
      </c>
      <c r="FJ88" s="19">
        <f t="shared" si="222"/>
        <v>3.7061306958570406E-2</v>
      </c>
      <c r="FK88" s="19">
        <f t="shared" si="223"/>
        <v>6.7402128554113136E-2</v>
      </c>
      <c r="FL88" s="19">
        <f t="shared" si="224"/>
        <v>0.10751427225965217</v>
      </c>
      <c r="FM88" s="19">
        <f t="shared" si="225"/>
        <v>0.15954890359865664</v>
      </c>
      <c r="FN88" s="19">
        <f t="shared" si="226"/>
        <v>0.22523599767770291</v>
      </c>
      <c r="FO88" s="19">
        <f t="shared" si="227"/>
        <v>0.30755939498038276</v>
      </c>
      <c r="FP88" s="19">
        <f t="shared" si="228"/>
        <v>0.41230005279662901</v>
      </c>
      <c r="FQ88" s="19">
        <f t="shared" si="229"/>
        <v>0.55701720632297191</v>
      </c>
      <c r="FR88" s="19">
        <f t="shared" si="230"/>
        <v>0.79346877733981869</v>
      </c>
      <c r="FS88" s="19">
        <f t="shared" si="231"/>
        <v>0.89840562972319038</v>
      </c>
      <c r="FT88" s="19">
        <f t="shared" si="232"/>
        <v>0.94667000240607191</v>
      </c>
      <c r="FU88" s="19">
        <f t="shared" si="233"/>
        <v>0.98693915484448769</v>
      </c>
      <c r="FW88" s="19">
        <f t="shared" si="234"/>
        <v>0.28908533552320725</v>
      </c>
      <c r="FX88" s="19">
        <f t="shared" si="235"/>
        <v>0.29782922845840265</v>
      </c>
    </row>
    <row r="89" spans="1:180">
      <c r="A89" s="17"/>
      <c r="B89" s="17">
        <f>databig!B83</f>
        <v>2166848</v>
      </c>
      <c r="C89" s="17">
        <f>databig!O83</f>
        <v>101320</v>
      </c>
      <c r="D89" s="17">
        <f>databig!F83</f>
        <v>29830</v>
      </c>
      <c r="E89" s="18">
        <f>databig!G83+L89</f>
        <v>0.29204894232107675</v>
      </c>
      <c r="F89" s="19">
        <f>databig!H83</f>
        <v>5.0609719008207321E-2</v>
      </c>
      <c r="G89" s="19">
        <f>databig!K83</f>
        <v>0.10520815849304199</v>
      </c>
      <c r="H89" s="19">
        <f>databig!L83</f>
        <v>8.9854560792446136E-3</v>
      </c>
      <c r="I89" s="19">
        <f>databig!I83</f>
        <v>2.4709111079573631E-2</v>
      </c>
      <c r="J89" s="19">
        <f>databig!M83</f>
        <v>0</v>
      </c>
      <c r="K89" s="19">
        <f>databig!J83</f>
        <v>0.10253649950027466</v>
      </c>
      <c r="L89" s="63">
        <f>databig!N83*IF(interface!$C$16="yes",1,0)</f>
        <v>0</v>
      </c>
      <c r="M89" s="19">
        <v>0</v>
      </c>
      <c r="N89" s="19">
        <v>0</v>
      </c>
      <c r="O89" s="19">
        <v>0</v>
      </c>
      <c r="P89" s="19">
        <f t="shared" si="191"/>
        <v>0.42449520950950254</v>
      </c>
      <c r="Q89" s="20">
        <f t="shared" si="170"/>
        <v>0</v>
      </c>
      <c r="R89" s="20">
        <f t="shared" si="171"/>
        <v>0</v>
      </c>
      <c r="S89" s="20">
        <f t="shared" si="172"/>
        <v>0</v>
      </c>
      <c r="T89" s="20">
        <f t="shared" si="173"/>
        <v>0</v>
      </c>
      <c r="U89" s="20">
        <f t="shared" si="174"/>
        <v>0</v>
      </c>
      <c r="V89" s="20">
        <f t="shared" si="175"/>
        <v>1.3807925626362136E-2</v>
      </c>
      <c r="W89" s="20">
        <f t="shared" si="192"/>
        <v>0.11486113494167555</v>
      </c>
      <c r="X89" s="20">
        <f t="shared" si="176"/>
        <v>5.0609719008207321E-2</v>
      </c>
      <c r="Y89" s="20">
        <f>K89+$C$148*0.55*databig!N83</f>
        <v>0.10253649950027466</v>
      </c>
      <c r="Z89" s="21">
        <f t="shared" si="193"/>
        <v>0.30652439015609328</v>
      </c>
      <c r="AA89" s="19">
        <f t="shared" si="194"/>
        <v>0.981592940219145</v>
      </c>
      <c r="AB89" s="19">
        <f>databig!Q83/databig!$AE83</f>
        <v>8.6563688146246327E-3</v>
      </c>
      <c r="AC89" s="19">
        <f>databig!R83/databig!$AE83</f>
        <v>9.7506909662303416E-3</v>
      </c>
      <c r="AD89" s="19">
        <f t="shared" si="195"/>
        <v>3.8368337939202526</v>
      </c>
      <c r="AE89" s="17">
        <f>databig!S83</f>
        <v>388748</v>
      </c>
      <c r="AF89" s="17">
        <f>databig!T83</f>
        <v>389200</v>
      </c>
      <c r="AG89" s="17">
        <f>databig!U83</f>
        <v>48897</v>
      </c>
      <c r="AH89" s="17">
        <f>databig!V83</f>
        <v>696</v>
      </c>
      <c r="AI89" s="17">
        <f>databig!W83</f>
        <v>0</v>
      </c>
      <c r="AJ89" s="17">
        <f>databig!X83</f>
        <v>0</v>
      </c>
      <c r="AK89" s="17">
        <f>databig!Y83</f>
        <v>0</v>
      </c>
      <c r="AL89" s="17">
        <f>databig!Z83</f>
        <v>0</v>
      </c>
      <c r="AM89" s="17">
        <f>databig!AA83</f>
        <v>0</v>
      </c>
      <c r="AN89" s="17">
        <f>databig!AB83</f>
        <v>0</v>
      </c>
      <c r="AO89" s="17">
        <f>databig!AC83</f>
        <v>0</v>
      </c>
      <c r="AP89" s="17">
        <f>databig!AD83</f>
        <v>0</v>
      </c>
      <c r="AQ89" s="17">
        <v>0</v>
      </c>
      <c r="AR89" s="17">
        <v>0</v>
      </c>
      <c r="AS89" s="17">
        <v>0</v>
      </c>
      <c r="AT89" s="17">
        <v>83.996739685134997</v>
      </c>
      <c r="AU89" s="17">
        <v>194.13641316198064</v>
      </c>
      <c r="AV89" s="19">
        <v>1.7469684993506557E-2</v>
      </c>
      <c r="AW89" s="17">
        <f>databig!AT83</f>
        <v>100287</v>
      </c>
      <c r="AY89" s="19">
        <f>-databig!BA83/databig!E83</f>
        <v>-7.8856307094683482E-5</v>
      </c>
      <c r="AZ89" s="19">
        <f>-(1.1*databig!BB83-databig!AY83+0.45*databig!AX83)/databig!E83</f>
        <v>-2.1957397159064222E-3</v>
      </c>
      <c r="BA89" s="19"/>
      <c r="BB89" s="66">
        <f t="shared" si="177"/>
        <v>190.87549089323321</v>
      </c>
      <c r="BC89" s="67">
        <f>databig!Q83</f>
        <v>617</v>
      </c>
      <c r="BD89" s="67">
        <f>databig!R83</f>
        <v>695</v>
      </c>
      <c r="BE89" s="67">
        <f>databig!AF83</f>
        <v>57955</v>
      </c>
      <c r="BF89" s="67">
        <f>databig!AG83</f>
        <v>20735</v>
      </c>
      <c r="BG89" s="17">
        <f>databig!AH83</f>
        <v>265</v>
      </c>
      <c r="BH89" s="17">
        <f>databig!AI83</f>
        <v>34</v>
      </c>
      <c r="BI89" s="17">
        <f>databig!AJ83</f>
        <v>32</v>
      </c>
      <c r="BJ89" s="17">
        <f>databig!AK83</f>
        <v>25</v>
      </c>
      <c r="BK89" s="17">
        <f>databig!AL83</f>
        <v>16</v>
      </c>
      <c r="BL89" s="17">
        <f>databig!AM83</f>
        <v>4</v>
      </c>
      <c r="BM89" s="17">
        <f>databig!AN83</f>
        <v>0</v>
      </c>
      <c r="BN89" s="17">
        <f>databig!AO83</f>
        <v>0</v>
      </c>
      <c r="BO89" s="17">
        <f>databig!AP83</f>
        <v>0</v>
      </c>
      <c r="BP89" s="17">
        <f>databig!AQ83</f>
        <v>0</v>
      </c>
      <c r="BQ89" s="17"/>
      <c r="BR89" s="17"/>
      <c r="BS89" s="24">
        <f>databig!AU83</f>
        <v>0.20999999344348907</v>
      </c>
      <c r="BT89" s="24">
        <f>databig!AV83</f>
        <v>1.7999999225139618E-2</v>
      </c>
      <c r="BU89" s="44">
        <f t="shared" si="196"/>
        <v>11.105999521911144</v>
      </c>
      <c r="BV89" s="44">
        <f t="shared" si="197"/>
        <v>12.509999461472034</v>
      </c>
      <c r="BW89" s="44">
        <f>databig!R83*((databig!$AU83-$R$142)/(1-$Q$142)-MIN(0.2,databig!$AU83))+BB89*(databig!$AU83-$R$142)/(1-$Q$142)</f>
        <v>-145.40912320123977</v>
      </c>
      <c r="BX89" s="19">
        <f>(databig!$Q83)/databig!$AE83</f>
        <v>8.6563688146246327E-3</v>
      </c>
      <c r="BY89" s="19">
        <f>(databig!$R83)/databig!$AE83</f>
        <v>9.7506909662303416E-3</v>
      </c>
      <c r="BZ89" s="19">
        <f>(databig!$Q83+databig!$R83)/databig!$AE83</f>
        <v>1.8407059780854974E-2</v>
      </c>
      <c r="CA89" s="67">
        <f>databig!R83*$Q$142/(1-$Q$142)+BB89/(1-$Q$142)</f>
        <v>312.58708007682526</v>
      </c>
      <c r="CB89" s="31">
        <f t="shared" si="198"/>
        <v>978.03957377555207</v>
      </c>
      <c r="CC89" s="31">
        <f t="shared" si="199"/>
        <v>987.75496724048469</v>
      </c>
      <c r="CD89" s="31">
        <f t="shared" si="200"/>
        <v>986.66460653506772</v>
      </c>
      <c r="CE89" s="67">
        <f t="shared" si="178"/>
        <v>996.38000000000034</v>
      </c>
      <c r="CF89" s="17">
        <f>$CE89*(1+$CA89/databig!$AE83)</f>
        <v>1000.7496496043181</v>
      </c>
      <c r="CG89" s="17">
        <f>$CE89*(1+$CA89/databig!$AE83-$BX89)</f>
        <v>992.12461684480229</v>
      </c>
      <c r="CH89" s="44">
        <f t="shared" si="179"/>
        <v>0</v>
      </c>
      <c r="CI89" s="17">
        <f t="shared" si="180"/>
        <v>978.03957377555207</v>
      </c>
      <c r="CJ89" s="19"/>
      <c r="CK89" s="17">
        <f>databig!AW83</f>
        <v>71847</v>
      </c>
      <c r="CL89" s="19">
        <f t="shared" si="181"/>
        <v>1.195632172599913E-2</v>
      </c>
      <c r="CM89" s="19">
        <f t="shared" si="182"/>
        <v>9.7164221229109962E-3</v>
      </c>
      <c r="CN89" s="19">
        <f t="shared" si="201"/>
        <v>0.8126598083909492</v>
      </c>
      <c r="CO89" s="19">
        <f t="shared" si="183"/>
        <v>8.1265980839094906E-2</v>
      </c>
      <c r="CP89" s="19">
        <f t="shared" si="184"/>
        <v>1.0823909295678957</v>
      </c>
      <c r="CQ89" s="19">
        <f t="shared" si="202"/>
        <v>1.0617931971759218</v>
      </c>
      <c r="CR89" s="19">
        <f t="shared" si="185"/>
        <v>0.98041558690079877</v>
      </c>
      <c r="CS89" s="19">
        <f t="shared" si="186"/>
        <v>1.0008235028904096</v>
      </c>
      <c r="CU89" s="19">
        <f>calculatorbig!E89</f>
        <v>0.29204894232107675</v>
      </c>
      <c r="CV89" s="19">
        <f>calculatorbig!Z89</f>
        <v>0.30652439015609328</v>
      </c>
      <c r="CW89" s="17">
        <f t="shared" si="203"/>
        <v>101320</v>
      </c>
      <c r="CX89" s="17">
        <f t="shared" si="204"/>
        <v>71729.6011640285</v>
      </c>
      <c r="CY89" s="17">
        <f t="shared" si="205"/>
        <v>70262.948789384638</v>
      </c>
      <c r="CZ89" s="24">
        <f t="shared" si="187"/>
        <v>0.66897530500084212</v>
      </c>
      <c r="DA89" s="24">
        <f t="shared" si="188"/>
        <v>0.65283657698975206</v>
      </c>
      <c r="DB89" s="19">
        <f t="shared" si="206"/>
        <v>0.33117587782555358</v>
      </c>
      <c r="DC89" s="19">
        <f t="shared" si="207"/>
        <v>0.35514704308189521</v>
      </c>
      <c r="DD89" s="17">
        <f t="shared" si="189"/>
        <v>100399.6902557896</v>
      </c>
      <c r="DE89" s="17">
        <f t="shared" si="208"/>
        <v>100399.6902557896</v>
      </c>
      <c r="DF89" s="17">
        <f t="shared" si="209"/>
        <v>0</v>
      </c>
      <c r="DG89" s="17">
        <f>MAX(growth!G83*growth!L83,0)</f>
        <v>7554.2359257761927</v>
      </c>
      <c r="DH89" s="17">
        <f t="shared" si="210"/>
        <v>390.53818172976895</v>
      </c>
      <c r="DI89" s="17">
        <f t="shared" si="211"/>
        <v>100790.22843751937</v>
      </c>
      <c r="DJ89" s="17">
        <f t="shared" si="212"/>
        <v>30894.663305503957</v>
      </c>
      <c r="DK89" s="20">
        <f t="shared" si="213"/>
        <v>-5.0000000000000001E-3</v>
      </c>
      <c r="DL89" s="50">
        <f t="shared" si="214"/>
        <v>1304.2644695324598</v>
      </c>
      <c r="DM89" s="20">
        <f t="shared" si="215"/>
        <v>-2.5999999999999999E-2</v>
      </c>
      <c r="DN89" s="20">
        <f t="shared" si="216"/>
        <v>-2.0446961238359467E-2</v>
      </c>
      <c r="DO89" s="20">
        <f>growth!L83</f>
        <v>7.4558191134782792E-2</v>
      </c>
      <c r="DP89" s="20"/>
      <c r="DQ89" s="20"/>
      <c r="DR89" s="19">
        <f>datahist!B83</f>
        <v>0.20565903186798096</v>
      </c>
      <c r="DS89" s="19">
        <f>datahist!C83</f>
        <v>0.25271540880203247</v>
      </c>
      <c r="DT89" s="19">
        <f>datahist!D83</f>
        <v>0.27456662058830261</v>
      </c>
      <c r="DU89" s="19">
        <f>datahist!E83</f>
        <v>0.31200915575027466</v>
      </c>
      <c r="DV89" s="19">
        <f>datahist!F83</f>
        <v>0.32162967324256897</v>
      </c>
      <c r="DW89" s="19">
        <f>datahist!G83</f>
        <v>0.31887173652648926</v>
      </c>
      <c r="DX89" s="19">
        <f>datahist!H83</f>
        <v>0.28738749027252197</v>
      </c>
      <c r="DY89" s="19">
        <f>datahist!I83</f>
        <v>0.29163450002670288</v>
      </c>
      <c r="DZ89" s="19">
        <f t="shared" si="217"/>
        <v>0.30652439015609328</v>
      </c>
      <c r="EA89" s="19">
        <v>0.39862512429336527</v>
      </c>
      <c r="EB89" s="19">
        <v>0.40616374766872276</v>
      </c>
      <c r="EC89" s="19">
        <v>0.36234202932810977</v>
      </c>
      <c r="ED89" s="19">
        <v>0.34240806081297959</v>
      </c>
      <c r="EE89" s="19">
        <v>0.33621697443581988</v>
      </c>
      <c r="EF89" s="19">
        <v>0.39571778289973736</v>
      </c>
      <c r="EG89" s="19">
        <v>0.41019323634606902</v>
      </c>
      <c r="EH89" s="19">
        <v>0.29495627810338954</v>
      </c>
      <c r="EI89" s="19">
        <v>0.30249490147874702</v>
      </c>
      <c r="EJ89" s="19">
        <v>0.36234202932810977</v>
      </c>
      <c r="EK89" s="19">
        <v>0.34240806081297959</v>
      </c>
      <c r="EL89" s="19">
        <v>0.33621697440646764</v>
      </c>
      <c r="EM89" s="19">
        <v>0.29204894416034222</v>
      </c>
      <c r="EN89" s="19">
        <v>0.30652439015609328</v>
      </c>
      <c r="EO89" s="19">
        <f t="shared" si="218"/>
        <v>0.36128095631719503</v>
      </c>
      <c r="EP89" s="19">
        <f t="shared" si="219"/>
        <v>0.38643810610876483</v>
      </c>
      <c r="EQ89" s="19">
        <f t="shared" ref="EQ89:FD89" si="252">(EO86+EO87+EO88+EO89+EO90+EO91+EO92)/7</f>
        <v>0.35023375236071946</v>
      </c>
      <c r="ER89" s="19">
        <f t="shared" si="252"/>
        <v>0.37446500929973253</v>
      </c>
      <c r="ES89" s="19">
        <f t="shared" si="252"/>
        <v>0.34596442310398157</v>
      </c>
      <c r="ET89" s="19">
        <f t="shared" si="252"/>
        <v>0.36969655031557186</v>
      </c>
      <c r="EU89" s="19">
        <f t="shared" si="252"/>
        <v>0.34177005719124687</v>
      </c>
      <c r="EV89" s="19">
        <f t="shared" si="252"/>
        <v>0.36560673772779484</v>
      </c>
      <c r="EW89" s="19">
        <f t="shared" si="252"/>
        <v>0.33829945462850824</v>
      </c>
      <c r="EX89" s="19">
        <f t="shared" si="252"/>
        <v>0.36217403018772715</v>
      </c>
      <c r="EY89" s="19">
        <f t="shared" si="252"/>
        <v>0.33546771415486182</v>
      </c>
      <c r="EZ89" s="19">
        <f t="shared" si="252"/>
        <v>0.35939476014595895</v>
      </c>
      <c r="FA89" s="19">
        <f t="shared" si="252"/>
        <v>0.33313150170549155</v>
      </c>
      <c r="FB89" s="19">
        <f t="shared" si="252"/>
        <v>0.35708872614949755</v>
      </c>
      <c r="FC89" s="19">
        <f t="shared" si="252"/>
        <v>0.33117587782555358</v>
      </c>
      <c r="FD89" s="19">
        <f t="shared" si="252"/>
        <v>0.35514704308189521</v>
      </c>
      <c r="FG89" s="61">
        <f t="shared" si="237"/>
        <v>0.43000000000000171</v>
      </c>
      <c r="FH89" s="24">
        <f>databig!$A83/100</f>
        <v>0.81</v>
      </c>
      <c r="FI89" s="19">
        <f t="shared" si="221"/>
        <v>1.5135917551666558E-2</v>
      </c>
      <c r="FJ89" s="19">
        <f t="shared" si="222"/>
        <v>3.7061306958570406E-2</v>
      </c>
      <c r="FK89" s="19">
        <f t="shared" si="223"/>
        <v>6.7402128554113136E-2</v>
      </c>
      <c r="FL89" s="19">
        <f t="shared" si="224"/>
        <v>0.10751427225965217</v>
      </c>
      <c r="FM89" s="19">
        <f t="shared" si="225"/>
        <v>0.15954890359865664</v>
      </c>
      <c r="FN89" s="19">
        <f t="shared" si="226"/>
        <v>0.22523599767770291</v>
      </c>
      <c r="FO89" s="19">
        <f t="shared" si="227"/>
        <v>0.30755939498038276</v>
      </c>
      <c r="FP89" s="19">
        <f t="shared" si="228"/>
        <v>0.41230005279662901</v>
      </c>
      <c r="FQ89" s="19">
        <f t="shared" si="229"/>
        <v>0.55701720632297191</v>
      </c>
      <c r="FR89" s="19">
        <f t="shared" si="230"/>
        <v>0.79346877733981869</v>
      </c>
      <c r="FS89" s="19">
        <f t="shared" si="231"/>
        <v>0.89840562972319038</v>
      </c>
      <c r="FT89" s="19">
        <f t="shared" si="232"/>
        <v>0.94667000240607191</v>
      </c>
      <c r="FU89" s="19">
        <f t="shared" si="233"/>
        <v>0.98693915484448769</v>
      </c>
      <c r="FW89" s="19">
        <f t="shared" si="234"/>
        <v>0.29197008785324752</v>
      </c>
      <c r="FX89" s="19">
        <f t="shared" si="235"/>
        <v>0.30022030545574591</v>
      </c>
    </row>
    <row r="90" spans="1:180">
      <c r="A90" s="17"/>
      <c r="B90" s="17">
        <f>databig!B84</f>
        <v>2167797</v>
      </c>
      <c r="C90" s="17">
        <f>databig!O84</f>
        <v>104337</v>
      </c>
      <c r="D90" s="17">
        <f>databig!F84</f>
        <v>30677</v>
      </c>
      <c r="E90" s="18">
        <f>databig!G84+L90</f>
        <v>0.29317596193856416</v>
      </c>
      <c r="F90" s="19">
        <f>databig!H84</f>
        <v>5.0586618483066559E-2</v>
      </c>
      <c r="G90" s="19">
        <f>databig!K84</f>
        <v>0.10709976404905319</v>
      </c>
      <c r="H90" s="19">
        <f>databig!L84</f>
        <v>9.0105123817920685E-3</v>
      </c>
      <c r="I90" s="19">
        <f>databig!I84</f>
        <v>2.4709112942218781E-2</v>
      </c>
      <c r="J90" s="19">
        <f>databig!M84</f>
        <v>0</v>
      </c>
      <c r="K90" s="19">
        <f>databig!J84</f>
        <v>0.10176995396614075</v>
      </c>
      <c r="L90" s="63">
        <f>databig!N84*IF(interface!$C$16="yes",1,0)</f>
        <v>0</v>
      </c>
      <c r="M90" s="19">
        <v>0</v>
      </c>
      <c r="N90" s="19">
        <v>0</v>
      </c>
      <c r="O90" s="19">
        <v>0</v>
      </c>
      <c r="P90" s="19">
        <f t="shared" si="191"/>
        <v>0.43705900079620796</v>
      </c>
      <c r="Q90" s="20">
        <f t="shared" si="170"/>
        <v>0</v>
      </c>
      <c r="R90" s="20">
        <f t="shared" si="171"/>
        <v>0</v>
      </c>
      <c r="S90" s="20">
        <f t="shared" si="172"/>
        <v>0</v>
      </c>
      <c r="T90" s="20">
        <f t="shared" si="173"/>
        <v>0</v>
      </c>
      <c r="U90" s="20">
        <f t="shared" si="174"/>
        <v>0</v>
      </c>
      <c r="V90" s="20">
        <f t="shared" si="175"/>
        <v>1.3846429577524509E-2</v>
      </c>
      <c r="W90" s="20">
        <f t="shared" si="192"/>
        <v>0.11678739007563844</v>
      </c>
      <c r="X90" s="20">
        <f t="shared" si="176"/>
        <v>5.0586618483066559E-2</v>
      </c>
      <c r="Y90" s="20">
        <f>K90+$C$148*0.55*databig!N84</f>
        <v>0.10176995396614075</v>
      </c>
      <c r="Z90" s="21">
        <f t="shared" si="193"/>
        <v>0.30769950504458904</v>
      </c>
      <c r="AA90" s="19">
        <f t="shared" si="194"/>
        <v>0.98131865083767889</v>
      </c>
      <c r="AB90" s="19">
        <f>databig!Q84/databig!$AE84</f>
        <v>7.5030511483412847E-3</v>
      </c>
      <c r="AC90" s="19">
        <f>databig!R84/databig!$AE84</f>
        <v>1.1178298013979807E-2</v>
      </c>
      <c r="AD90" s="19">
        <f t="shared" si="195"/>
        <v>4.0281108331656075</v>
      </c>
      <c r="AE90" s="17">
        <f>databig!S84</f>
        <v>420281</v>
      </c>
      <c r="AF90" s="17">
        <f>databig!T84</f>
        <v>421215</v>
      </c>
      <c r="AG90" s="17">
        <f>databig!U84</f>
        <v>68823</v>
      </c>
      <c r="AH90" s="17">
        <f>databig!V84</f>
        <v>4498</v>
      </c>
      <c r="AI90" s="17">
        <f>databig!W84</f>
        <v>0</v>
      </c>
      <c r="AJ90" s="17">
        <f>databig!X84</f>
        <v>0</v>
      </c>
      <c r="AK90" s="17">
        <f>databig!Y84</f>
        <v>0</v>
      </c>
      <c r="AL90" s="17">
        <f>databig!Z84</f>
        <v>0</v>
      </c>
      <c r="AM90" s="17">
        <f>databig!AA84</f>
        <v>0</v>
      </c>
      <c r="AN90" s="17">
        <f>databig!AB84</f>
        <v>0</v>
      </c>
      <c r="AO90" s="17">
        <f>databig!AC84</f>
        <v>0</v>
      </c>
      <c r="AP90" s="17">
        <f>databig!AD84</f>
        <v>0</v>
      </c>
      <c r="AQ90" s="17">
        <v>0</v>
      </c>
      <c r="AR90" s="17">
        <v>0</v>
      </c>
      <c r="AS90" s="17">
        <v>0</v>
      </c>
      <c r="AT90" s="17">
        <v>83.996739685134997</v>
      </c>
      <c r="AU90" s="17">
        <v>194.13641316198064</v>
      </c>
      <c r="AV90" s="19">
        <v>1.7469684993506557E-2</v>
      </c>
      <c r="AW90" s="17">
        <f>databig!AT84</f>
        <v>103344</v>
      </c>
      <c r="AY90" s="19">
        <f>-databig!BA84/databig!E84</f>
        <v>-6.8006358997738857E-5</v>
      </c>
      <c r="AZ90" s="19">
        <f>-(1.1*databig!BB84-databig!AY84+0.45*databig!AX84)/databig!E84</f>
        <v>-2.1495561760266034E-3</v>
      </c>
      <c r="BA90" s="19"/>
      <c r="BB90" s="66">
        <f t="shared" si="177"/>
        <v>195.96744377529356</v>
      </c>
      <c r="BC90" s="67">
        <f>databig!Q84</f>
        <v>541</v>
      </c>
      <c r="BD90" s="67">
        <f>databig!R84</f>
        <v>806</v>
      </c>
      <c r="BE90" s="67">
        <f>databig!AF84</f>
        <v>58930</v>
      </c>
      <c r="BF90" s="67">
        <f>databig!AG84</f>
        <v>21984</v>
      </c>
      <c r="BG90" s="17">
        <f>databig!AH84</f>
        <v>159</v>
      </c>
      <c r="BH90" s="17">
        <f>databig!AI84</f>
        <v>39</v>
      </c>
      <c r="BI90" s="17">
        <f>databig!AJ84</f>
        <v>37</v>
      </c>
      <c r="BJ90" s="17">
        <f>databig!AK84</f>
        <v>31</v>
      </c>
      <c r="BK90" s="17">
        <f>databig!AL84</f>
        <v>19</v>
      </c>
      <c r="BL90" s="17">
        <f>databig!AM84</f>
        <v>0</v>
      </c>
      <c r="BM90" s="17">
        <f>databig!AN84</f>
        <v>0</v>
      </c>
      <c r="BN90" s="17">
        <f>databig!AO84</f>
        <v>0</v>
      </c>
      <c r="BO90" s="17">
        <f>databig!AP84</f>
        <v>0</v>
      </c>
      <c r="BP90" s="17">
        <f>databig!AQ84</f>
        <v>0</v>
      </c>
      <c r="BQ90" s="17"/>
      <c r="BR90" s="17"/>
      <c r="BS90" s="24">
        <f>databig!AU84</f>
        <v>0.20800000429153442</v>
      </c>
      <c r="BT90" s="24">
        <f>databig!AV84</f>
        <v>1.7999999225139618E-2</v>
      </c>
      <c r="BU90" s="44">
        <f t="shared" si="196"/>
        <v>9.7379995808005333</v>
      </c>
      <c r="BV90" s="44">
        <f t="shared" si="197"/>
        <v>14.507999375462532</v>
      </c>
      <c r="BW90" s="44">
        <f>databig!R84*((databig!$AU84-$R$142)/(1-$Q$142)-MIN(0.2,databig!$AU84))+BB90*(databig!$AU84-$R$142)/(1-$Q$142)</f>
        <v>-170.72826986152666</v>
      </c>
      <c r="BX90" s="19">
        <f>(databig!$Q84)/databig!$AE84</f>
        <v>7.5030511483412847E-3</v>
      </c>
      <c r="BY90" s="19">
        <f>(databig!$R84)/databig!$AE84</f>
        <v>1.1178298013979807E-2</v>
      </c>
      <c r="BZ90" s="19">
        <f>(databig!$Q84+databig!$R84)/databig!$AE84</f>
        <v>1.868134916232109E-2</v>
      </c>
      <c r="CA90" s="67">
        <f>databig!R84*$Q$142/(1-$Q$142)+BB90/(1-$Q$142)</f>
        <v>333.62905778963824</v>
      </c>
      <c r="CB90" s="31">
        <f t="shared" si="198"/>
        <v>1010.777836735826</v>
      </c>
      <c r="CC90" s="31">
        <f t="shared" si="199"/>
        <v>1022.2917072561855</v>
      </c>
      <c r="CD90" s="31">
        <f t="shared" si="200"/>
        <v>1018.5061294796404</v>
      </c>
      <c r="CE90" s="67">
        <f t="shared" si="178"/>
        <v>1030.02</v>
      </c>
      <c r="CF90" s="17">
        <f>$CE90*(1+$CA90/databig!$AE84)</f>
        <v>1034.7859575350117</v>
      </c>
      <c r="CG90" s="17">
        <f>$CE90*(1+$CA90/databig!$AE84-$BX90)</f>
        <v>1027.0576647911971</v>
      </c>
      <c r="CH90" s="44">
        <f t="shared" si="179"/>
        <v>0</v>
      </c>
      <c r="CI90" s="17">
        <f t="shared" si="180"/>
        <v>1010.777836735826</v>
      </c>
      <c r="CJ90" s="19"/>
      <c r="CK90" s="17">
        <f>databig!AW84</f>
        <v>74298</v>
      </c>
      <c r="CL90" s="19">
        <f t="shared" si="181"/>
        <v>1.2369616656561605E-2</v>
      </c>
      <c r="CM90" s="19">
        <f t="shared" si="182"/>
        <v>1.0509162967909125E-2</v>
      </c>
      <c r="CN90" s="19">
        <f t="shared" si="201"/>
        <v>0.84959487910519993</v>
      </c>
      <c r="CO90" s="19">
        <f t="shared" si="183"/>
        <v>8.4959487910519979E-2</v>
      </c>
      <c r="CP90" s="19">
        <f t="shared" si="184"/>
        <v>1.0818968782399963</v>
      </c>
      <c r="CQ90" s="19">
        <f t="shared" si="202"/>
        <v>1.0614226586799971</v>
      </c>
      <c r="CR90" s="19">
        <f t="shared" si="185"/>
        <v>0.98454490163735131</v>
      </c>
      <c r="CS90" s="19">
        <f t="shared" si="186"/>
        <v>1.0009983010770318</v>
      </c>
      <c r="CU90" s="19">
        <f>calculatorbig!E90</f>
        <v>0.29317596193856416</v>
      </c>
      <c r="CV90" s="19">
        <f>calculatorbig!Z90</f>
        <v>0.30769950504458904</v>
      </c>
      <c r="CW90" s="17">
        <f t="shared" si="203"/>
        <v>104337</v>
      </c>
      <c r="CX90" s="17">
        <f t="shared" si="204"/>
        <v>73747.89965921604</v>
      </c>
      <c r="CY90" s="17">
        <f t="shared" si="205"/>
        <v>72232.55674216272</v>
      </c>
      <c r="CZ90" s="24">
        <f t="shared" si="187"/>
        <v>0.65848603263197192</v>
      </c>
      <c r="DA90" s="24">
        <f t="shared" si="188"/>
        <v>0.63710231639727199</v>
      </c>
      <c r="DB90" s="19">
        <f t="shared" si="206"/>
        <v>0.32569539100152262</v>
      </c>
      <c r="DC90" s="19">
        <f t="shared" si="207"/>
        <v>0.34985205604694469</v>
      </c>
      <c r="DD90" s="17">
        <f t="shared" si="189"/>
        <v>103389.72058438029</v>
      </c>
      <c r="DE90" s="17">
        <f t="shared" si="208"/>
        <v>103389.72058438029</v>
      </c>
      <c r="DF90" s="17">
        <f t="shared" si="209"/>
        <v>0</v>
      </c>
      <c r="DG90" s="17">
        <f>MAX(growth!G84*growth!L84,0)</f>
        <v>7041.6942646578063</v>
      </c>
      <c r="DH90" s="17">
        <f t="shared" si="210"/>
        <v>364.04085091290506</v>
      </c>
      <c r="DI90" s="17">
        <f t="shared" si="211"/>
        <v>103753.7614352932</v>
      </c>
      <c r="DJ90" s="17">
        <f t="shared" si="212"/>
        <v>31924.981040154089</v>
      </c>
      <c r="DK90" s="20">
        <f t="shared" si="213"/>
        <v>-6.0000000000000001E-3</v>
      </c>
      <c r="DL90" s="50">
        <f t="shared" si="214"/>
        <v>1335.8806993701219</v>
      </c>
      <c r="DM90" s="20">
        <f t="shared" si="215"/>
        <v>-2.5999999999999999E-2</v>
      </c>
      <c r="DN90" s="20">
        <f t="shared" si="216"/>
        <v>-2.0547607783484186E-2</v>
      </c>
      <c r="DO90" s="20">
        <f>growth!L84</f>
        <v>6.748990544732747E-2</v>
      </c>
      <c r="DP90" s="20"/>
      <c r="DQ90" s="20"/>
      <c r="DR90" s="19">
        <f>datahist!B84</f>
        <v>0.2066267728805542</v>
      </c>
      <c r="DS90" s="19">
        <f>datahist!C84</f>
        <v>0.2529636025428772</v>
      </c>
      <c r="DT90" s="19">
        <f>datahist!D84</f>
        <v>0.27420061826705933</v>
      </c>
      <c r="DU90" s="19">
        <f>datahist!E84</f>
        <v>0.31269657611846924</v>
      </c>
      <c r="DV90" s="19">
        <f>datahist!F84</f>
        <v>0.32222262024879456</v>
      </c>
      <c r="DW90" s="19">
        <f>datahist!G84</f>
        <v>0.321522057056427</v>
      </c>
      <c r="DX90" s="19">
        <f>datahist!H84</f>
        <v>0.2890472412109375</v>
      </c>
      <c r="DY90" s="19">
        <f>datahist!I84</f>
        <v>0.29315727949142456</v>
      </c>
      <c r="DZ90" s="19">
        <f t="shared" si="217"/>
        <v>0.30769950504458904</v>
      </c>
      <c r="EA90" s="19">
        <v>0.39775794282324084</v>
      </c>
      <c r="EB90" s="19">
        <v>0.40545959213824612</v>
      </c>
      <c r="EC90" s="19">
        <v>0.36256330534536318</v>
      </c>
      <c r="ED90" s="19">
        <v>0.34341534411256713</v>
      </c>
      <c r="EE90" s="19">
        <v>0.33699204083059597</v>
      </c>
      <c r="EF90" s="19">
        <v>0.39484247379004955</v>
      </c>
      <c r="EG90" s="19">
        <v>0.40936603005088329</v>
      </c>
      <c r="EH90" s="19">
        <v>0.29609141781694659</v>
      </c>
      <c r="EI90" s="19">
        <v>0.30379306713195187</v>
      </c>
      <c r="EJ90" s="19">
        <v>0.36256330534536318</v>
      </c>
      <c r="EK90" s="19">
        <v>0.34341534411256713</v>
      </c>
      <c r="EL90" s="19">
        <v>0.3369920463887987</v>
      </c>
      <c r="EM90" s="19">
        <v>0.29317596182227135</v>
      </c>
      <c r="EN90" s="19">
        <v>0.30769950504458904</v>
      </c>
      <c r="EO90" s="19">
        <f t="shared" si="218"/>
        <v>0.33626933118359292</v>
      </c>
      <c r="EP90" s="19">
        <f t="shared" si="219"/>
        <v>0.35503055330648792</v>
      </c>
      <c r="EQ90" s="19">
        <f t="shared" ref="EQ90:FD90" si="253">(EO87+EO88+EO89+EO90+EO91+EO92+EO93)/7</f>
        <v>0.33856768130876219</v>
      </c>
      <c r="ER90" s="19">
        <f t="shared" si="253"/>
        <v>0.3625358272925</v>
      </c>
      <c r="ES90" s="19">
        <f t="shared" si="253"/>
        <v>0.33621378827176385</v>
      </c>
      <c r="ET90" s="19">
        <f t="shared" si="253"/>
        <v>0.3600061877141873</v>
      </c>
      <c r="EU90" s="19">
        <f t="shared" si="253"/>
        <v>0.3334754658595443</v>
      </c>
      <c r="EV90" s="19">
        <f t="shared" si="253"/>
        <v>0.35749594325928769</v>
      </c>
      <c r="EW90" s="19">
        <f t="shared" si="253"/>
        <v>0.33108994537908892</v>
      </c>
      <c r="EX90" s="19">
        <f t="shared" si="253"/>
        <v>0.35517049200830025</v>
      </c>
      <c r="EY90" s="19">
        <f t="shared" si="253"/>
        <v>0.32898073285327722</v>
      </c>
      <c r="EZ90" s="19">
        <f t="shared" si="253"/>
        <v>0.35311379516822816</v>
      </c>
      <c r="FA90" s="19">
        <f t="shared" si="253"/>
        <v>0.32720674964074231</v>
      </c>
      <c r="FB90" s="19">
        <f t="shared" si="253"/>
        <v>0.3513613238893632</v>
      </c>
      <c r="FC90" s="19">
        <f t="shared" si="253"/>
        <v>0.32569539100152262</v>
      </c>
      <c r="FD90" s="19">
        <f t="shared" si="253"/>
        <v>0.34985205604694469</v>
      </c>
      <c r="FG90" s="61">
        <f t="shared" si="237"/>
        <v>0.46000000000000174</v>
      </c>
      <c r="FH90" s="24">
        <f>databig!$A84/100</f>
        <v>0.82</v>
      </c>
      <c r="FI90" s="19">
        <f t="shared" si="221"/>
        <v>1.5135917551666558E-2</v>
      </c>
      <c r="FJ90" s="19">
        <f t="shared" si="222"/>
        <v>3.7061306958570406E-2</v>
      </c>
      <c r="FK90" s="19">
        <f t="shared" si="223"/>
        <v>6.7402128554113136E-2</v>
      </c>
      <c r="FL90" s="19">
        <f t="shared" si="224"/>
        <v>0.10751427225965217</v>
      </c>
      <c r="FM90" s="19">
        <f t="shared" si="225"/>
        <v>0.15954890359865664</v>
      </c>
      <c r="FN90" s="19">
        <f t="shared" si="226"/>
        <v>0.22523599767770291</v>
      </c>
      <c r="FO90" s="19">
        <f t="shared" si="227"/>
        <v>0.30755939498038276</v>
      </c>
      <c r="FP90" s="19">
        <f t="shared" si="228"/>
        <v>0.41230005279662901</v>
      </c>
      <c r="FQ90" s="19">
        <f t="shared" si="229"/>
        <v>0.55701720632297191</v>
      </c>
      <c r="FR90" s="19">
        <f t="shared" si="230"/>
        <v>0.79346877733981869</v>
      </c>
      <c r="FS90" s="19">
        <f t="shared" si="231"/>
        <v>0.89840562972319038</v>
      </c>
      <c r="FT90" s="19">
        <f t="shared" si="232"/>
        <v>0.94667000240607191</v>
      </c>
      <c r="FU90" s="19">
        <f t="shared" si="233"/>
        <v>0.98693915484448769</v>
      </c>
      <c r="FW90" s="19">
        <f t="shared" si="234"/>
        <v>0.29310795546327362</v>
      </c>
      <c r="FX90" s="19">
        <f t="shared" si="235"/>
        <v>0.30157550459692756</v>
      </c>
    </row>
    <row r="91" spans="1:180">
      <c r="A91" s="17"/>
      <c r="B91" s="17">
        <f>databig!B85</f>
        <v>2167018</v>
      </c>
      <c r="C91" s="17">
        <f>databig!O85</f>
        <v>107634</v>
      </c>
      <c r="D91" s="17">
        <f>databig!F85</f>
        <v>31450</v>
      </c>
      <c r="E91" s="18">
        <f>databig!G85+L91</f>
        <v>0.29465663165167466</v>
      </c>
      <c r="F91" s="19">
        <f>databig!H85</f>
        <v>5.0436951220035553E-2</v>
      </c>
      <c r="G91" s="19">
        <f>databig!K85</f>
        <v>0.10938031226396561</v>
      </c>
      <c r="H91" s="19">
        <f>databig!L85</f>
        <v>9.0877814218401909E-3</v>
      </c>
      <c r="I91" s="19">
        <f>databig!I85</f>
        <v>2.4863863363862038E-2</v>
      </c>
      <c r="J91" s="19">
        <f>databig!M85</f>
        <v>0</v>
      </c>
      <c r="K91" s="19">
        <f>databig!J85</f>
        <v>0.1008877232670784</v>
      </c>
      <c r="L91" s="63">
        <f>databig!N85*IF(interface!$C$16="yes",1,0)</f>
        <v>0</v>
      </c>
      <c r="M91" s="19">
        <v>0</v>
      </c>
      <c r="N91" s="19">
        <v>0</v>
      </c>
      <c r="O91" s="19">
        <v>0</v>
      </c>
      <c r="P91" s="19">
        <f t="shared" si="191"/>
        <v>0.45001514448638896</v>
      </c>
      <c r="Q91" s="20">
        <f t="shared" si="170"/>
        <v>0</v>
      </c>
      <c r="R91" s="20">
        <f t="shared" si="171"/>
        <v>0</v>
      </c>
      <c r="S91" s="20">
        <f t="shared" si="172"/>
        <v>0</v>
      </c>
      <c r="T91" s="20">
        <f t="shared" si="173"/>
        <v>0</v>
      </c>
      <c r="U91" s="20">
        <f t="shared" si="174"/>
        <v>0</v>
      </c>
      <c r="V91" s="20">
        <f t="shared" si="175"/>
        <v>1.3965168698699376E-2</v>
      </c>
      <c r="W91" s="20">
        <f t="shared" si="192"/>
        <v>0.1192366061830622</v>
      </c>
      <c r="X91" s="20">
        <f t="shared" si="176"/>
        <v>5.0436951220035553E-2</v>
      </c>
      <c r="Y91" s="20">
        <f>K91+$C$148*0.55*databig!N85</f>
        <v>0.1008877232670784</v>
      </c>
      <c r="Z91" s="21">
        <f t="shared" si="193"/>
        <v>0.30939031273273754</v>
      </c>
      <c r="AA91" s="19">
        <f t="shared" si="194"/>
        <v>0.98093587521663772</v>
      </c>
      <c r="AB91" s="19">
        <f>databig!Q85/databig!$AE85</f>
        <v>8.5311622533016263E-3</v>
      </c>
      <c r="AC91" s="19">
        <f>databig!R85/databig!$AE85</f>
        <v>1.0532962530060591E-2</v>
      </c>
      <c r="AD91" s="19">
        <f t="shared" si="195"/>
        <v>4.2084657264433174</v>
      </c>
      <c r="AE91" s="17">
        <f>databig!S85</f>
        <v>452974</v>
      </c>
      <c r="AF91" s="17">
        <f>databig!T85</f>
        <v>453424</v>
      </c>
      <c r="AG91" s="17">
        <f>databig!U85</f>
        <v>84529</v>
      </c>
      <c r="AH91" s="17">
        <f>databig!V85</f>
        <v>6955</v>
      </c>
      <c r="AI91" s="17">
        <f>databig!W85</f>
        <v>94</v>
      </c>
      <c r="AJ91" s="17">
        <f>databig!X85</f>
        <v>0</v>
      </c>
      <c r="AK91" s="17">
        <f>databig!Y85</f>
        <v>0</v>
      </c>
      <c r="AL91" s="17">
        <f>databig!Z85</f>
        <v>0</v>
      </c>
      <c r="AM91" s="17">
        <f>databig!AA85</f>
        <v>0</v>
      </c>
      <c r="AN91" s="17">
        <f>databig!AB85</f>
        <v>0</v>
      </c>
      <c r="AO91" s="17">
        <f>databig!AC85</f>
        <v>0</v>
      </c>
      <c r="AP91" s="17">
        <f>databig!AD85</f>
        <v>0</v>
      </c>
      <c r="AQ91" s="17">
        <v>0</v>
      </c>
      <c r="AR91" s="17">
        <v>0</v>
      </c>
      <c r="AS91" s="17">
        <v>0</v>
      </c>
      <c r="AT91" s="17">
        <v>83.996739685134997</v>
      </c>
      <c r="AU91" s="17">
        <v>194.13641316198064</v>
      </c>
      <c r="AV91" s="19">
        <v>1.7469684993506557E-2</v>
      </c>
      <c r="AW91" s="17">
        <f>databig!AT85</f>
        <v>104675</v>
      </c>
      <c r="AY91" s="19">
        <f>-databig!BA85/databig!E85</f>
        <v>-4.0551887795145537E-5</v>
      </c>
      <c r="AZ91" s="19">
        <f>-(1.1*databig!BB85-databig!AY85+0.45*databig!AX85)/databig!E85</f>
        <v>-2.0298023436808961E-3</v>
      </c>
      <c r="BA91" s="19"/>
      <c r="BB91" s="66">
        <f t="shared" si="177"/>
        <v>206.44231827553196</v>
      </c>
      <c r="BC91" s="67">
        <f>databig!Q85</f>
        <v>635</v>
      </c>
      <c r="BD91" s="67">
        <f>databig!R85</f>
        <v>784</v>
      </c>
      <c r="BE91" s="67">
        <f>databig!AF85</f>
        <v>60797</v>
      </c>
      <c r="BF91" s="67">
        <f>databig!AG85</f>
        <v>23569</v>
      </c>
      <c r="BG91" s="17">
        <f>databig!AH85</f>
        <v>306</v>
      </c>
      <c r="BH91" s="17">
        <f>databig!AI85</f>
        <v>52</v>
      </c>
      <c r="BI91" s="17">
        <f>databig!AJ85</f>
        <v>42</v>
      </c>
      <c r="BJ91" s="17">
        <f>databig!AK85</f>
        <v>32</v>
      </c>
      <c r="BK91" s="17">
        <f>databig!AL85</f>
        <v>15</v>
      </c>
      <c r="BL91" s="17">
        <f>databig!AM85</f>
        <v>0</v>
      </c>
      <c r="BM91" s="17">
        <f>databig!AN85</f>
        <v>0</v>
      </c>
      <c r="BN91" s="17">
        <f>databig!AO85</f>
        <v>0</v>
      </c>
      <c r="BO91" s="17">
        <f>databig!AP85</f>
        <v>0</v>
      </c>
      <c r="BP91" s="17">
        <f>databig!AQ85</f>
        <v>0</v>
      </c>
      <c r="BQ91" s="17"/>
      <c r="BR91" s="17"/>
      <c r="BS91" s="24">
        <f>databig!AU85</f>
        <v>0.20999999344348907</v>
      </c>
      <c r="BT91" s="24">
        <f>databig!AV85</f>
        <v>1.8999999389052391E-2</v>
      </c>
      <c r="BU91" s="44">
        <f t="shared" si="196"/>
        <v>12.064999612048268</v>
      </c>
      <c r="BV91" s="44">
        <f t="shared" si="197"/>
        <v>14.895999521017075</v>
      </c>
      <c r="BW91" s="44">
        <f>databig!R85*((databig!$AU85-$R$142)/(1-$Q$142)-MIN(0.2,databig!$AU85))+BB91*(databig!$AU85-$R$142)/(1-$Q$142)</f>
        <v>-163.96564224521984</v>
      </c>
      <c r="BX91" s="19">
        <f>(databig!$Q85)/databig!$AE85</f>
        <v>8.5311622533016263E-3</v>
      </c>
      <c r="BY91" s="19">
        <f>(databig!$R85)/databig!$AE85</f>
        <v>1.0532962530060591E-2</v>
      </c>
      <c r="BZ91" s="19">
        <f>(databig!$Q85+databig!$R85)/databig!$AE85</f>
        <v>1.9064124783362217E-2</v>
      </c>
      <c r="CA91" s="67">
        <f>databig!R85*$Q$142/(1-$Q$142)+BB91/(1-$Q$142)</f>
        <v>342.52048026469203</v>
      </c>
      <c r="CB91" s="31">
        <f t="shared" si="198"/>
        <v>1060.8723396880421</v>
      </c>
      <c r="CC91" s="31">
        <f t="shared" si="199"/>
        <v>1072.2636333346773</v>
      </c>
      <c r="CD91" s="31">
        <f t="shared" si="200"/>
        <v>1070.0987063533653</v>
      </c>
      <c r="CE91" s="67">
        <f t="shared" si="178"/>
        <v>1081.4900000000005</v>
      </c>
      <c r="CF91" s="17">
        <f>$CE91*(1+$CA91/databig!$AE85)</f>
        <v>1086.4667236870944</v>
      </c>
      <c r="CG91" s="17">
        <f>$CE91*(1+$CA91/databig!$AE85-$BX91)</f>
        <v>1077.2403570217712</v>
      </c>
      <c r="CH91" s="44">
        <f t="shared" si="179"/>
        <v>0</v>
      </c>
      <c r="CI91" s="17">
        <f t="shared" si="180"/>
        <v>1060.8723396880421</v>
      </c>
      <c r="CJ91" s="19"/>
      <c r="CK91" s="17">
        <f>databig!AW85</f>
        <v>75883</v>
      </c>
      <c r="CL91" s="19">
        <f t="shared" si="181"/>
        <v>1.2628957956266045E-2</v>
      </c>
      <c r="CM91" s="19">
        <f t="shared" si="182"/>
        <v>1.132258403264255E-2</v>
      </c>
      <c r="CN91" s="19">
        <f t="shared" si="201"/>
        <v>0.89655726718328976</v>
      </c>
      <c r="CO91" s="19">
        <f t="shared" si="183"/>
        <v>8.9655726718328971E-2</v>
      </c>
      <c r="CP91" s="19">
        <f t="shared" si="184"/>
        <v>1.0786959419152611</v>
      </c>
      <c r="CQ91" s="19">
        <f t="shared" si="202"/>
        <v>1.0590219564364458</v>
      </c>
      <c r="CR91" s="19">
        <f t="shared" si="185"/>
        <v>0.97474667294999884</v>
      </c>
      <c r="CS91" s="19">
        <f t="shared" si="186"/>
        <v>0.9859500573559925</v>
      </c>
      <c r="CU91" s="19">
        <f>calculatorbig!E91</f>
        <v>0.29465663165167466</v>
      </c>
      <c r="CV91" s="19">
        <f>calculatorbig!Z91</f>
        <v>0.30939031273273754</v>
      </c>
      <c r="CW91" s="17">
        <f t="shared" si="203"/>
        <v>107634</v>
      </c>
      <c r="CX91" s="17">
        <f t="shared" si="204"/>
        <v>75918.928108803651</v>
      </c>
      <c r="CY91" s="17">
        <f t="shared" si="205"/>
        <v>74333.083079324526</v>
      </c>
      <c r="CZ91" s="24">
        <f t="shared" si="187"/>
        <v>0.65325171425717843</v>
      </c>
      <c r="DA91" s="24">
        <f t="shared" si="188"/>
        <v>0.62192753546450452</v>
      </c>
      <c r="DB91" s="19">
        <f t="shared" si="206"/>
        <v>0.31954424831369088</v>
      </c>
      <c r="DC91" s="19">
        <f t="shared" si="207"/>
        <v>0.34388115152122317</v>
      </c>
      <c r="DD91" s="17">
        <f t="shared" si="189"/>
        <v>106658.4176665655</v>
      </c>
      <c r="DE91" s="17">
        <f t="shared" si="208"/>
        <v>106658.4176665655</v>
      </c>
      <c r="DF91" s="17">
        <f t="shared" si="209"/>
        <v>0</v>
      </c>
      <c r="DG91" s="17">
        <f>MAX(growth!G85*growth!L85,0)</f>
        <v>6436.6264523232348</v>
      </c>
      <c r="DH91" s="17">
        <f t="shared" si="210"/>
        <v>332.76011179194984</v>
      </c>
      <c r="DI91" s="17">
        <f t="shared" si="211"/>
        <v>106991.17777835745</v>
      </c>
      <c r="DJ91" s="17">
        <f t="shared" si="212"/>
        <v>33102.033952489932</v>
      </c>
      <c r="DK91" s="20">
        <f t="shared" si="213"/>
        <v>-6.0000000000000001E-3</v>
      </c>
      <c r="DL91" s="50">
        <f t="shared" si="214"/>
        <v>1386.9620612935796</v>
      </c>
      <c r="DM91" s="20">
        <f t="shared" si="215"/>
        <v>-2.7E-2</v>
      </c>
      <c r="DN91" s="20">
        <f t="shared" si="216"/>
        <v>-2.0888664645085066E-2</v>
      </c>
      <c r="DO91" s="20">
        <f>growth!L85</f>
        <v>5.9801052198406035E-2</v>
      </c>
      <c r="DP91" s="20"/>
      <c r="DQ91" s="20"/>
      <c r="DR91" s="19">
        <f>datahist!B85</f>
        <v>0.20812688767910004</v>
      </c>
      <c r="DS91" s="19">
        <f>datahist!C85</f>
        <v>0.25356340408325195</v>
      </c>
      <c r="DT91" s="19">
        <f>datahist!D85</f>
        <v>0.27383041381835938</v>
      </c>
      <c r="DU91" s="19">
        <f>datahist!E85</f>
        <v>0.31419163942337036</v>
      </c>
      <c r="DV91" s="19">
        <f>datahist!F85</f>
        <v>0.32265079021453857</v>
      </c>
      <c r="DW91" s="19">
        <f>datahist!G85</f>
        <v>0.32433706521987915</v>
      </c>
      <c r="DX91" s="19">
        <f>datahist!H85</f>
        <v>0.2900431752204895</v>
      </c>
      <c r="DY91" s="19">
        <f>datahist!I85</f>
        <v>0.29470616579055786</v>
      </c>
      <c r="DZ91" s="19">
        <f t="shared" si="217"/>
        <v>0.30939031273273754</v>
      </c>
      <c r="EA91" s="19">
        <v>0.39696694859288256</v>
      </c>
      <c r="EB91" s="19">
        <v>0.40485488024024952</v>
      </c>
      <c r="EC91" s="19">
        <v>0.3630241906981258</v>
      </c>
      <c r="ED91" s="19">
        <v>0.34476251625903065</v>
      </c>
      <c r="EE91" s="19">
        <v>0.33754914387982526</v>
      </c>
      <c r="EF91" s="19">
        <v>0.39400934800505638</v>
      </c>
      <c r="EG91" s="19">
        <v>0.4087430450334959</v>
      </c>
      <c r="EH91" s="19">
        <v>0.2976142162921242</v>
      </c>
      <c r="EI91" s="19">
        <v>0.30550214793949115</v>
      </c>
      <c r="EJ91" s="19">
        <v>0.3630241906981258</v>
      </c>
      <c r="EK91" s="19">
        <v>0.34476251625903065</v>
      </c>
      <c r="EL91" s="19">
        <v>0.33754915324495138</v>
      </c>
      <c r="EM91" s="19">
        <v>0.29465663153678179</v>
      </c>
      <c r="EN91" s="19">
        <v>0.30939031273273754</v>
      </c>
      <c r="EO91" s="19">
        <f t="shared" si="218"/>
        <v>0.34413112655542477</v>
      </c>
      <c r="EP91" s="19">
        <f t="shared" si="219"/>
        <v>0.37048507406911169</v>
      </c>
      <c r="EQ91" s="19">
        <f t="shared" ref="EQ91:FD91" si="254">(EO88+EO89+EO90+EO91+EO92+EO93+EO94)/7</f>
        <v>0.32704392236720092</v>
      </c>
      <c r="ER91" s="19">
        <f t="shared" si="254"/>
        <v>0.35097859926939012</v>
      </c>
      <c r="ES91" s="19">
        <f t="shared" si="254"/>
        <v>0.32536910443464012</v>
      </c>
      <c r="ET91" s="19">
        <f t="shared" si="254"/>
        <v>0.34954357271547087</v>
      </c>
      <c r="EU91" s="19">
        <f t="shared" si="254"/>
        <v>0.3240038317705437</v>
      </c>
      <c r="EV91" s="19">
        <f t="shared" si="254"/>
        <v>0.34824139375842333</v>
      </c>
      <c r="EW91" s="19">
        <f t="shared" si="254"/>
        <v>0.32278020196836937</v>
      </c>
      <c r="EX91" s="19">
        <f t="shared" si="254"/>
        <v>0.34710189833044441</v>
      </c>
      <c r="EY91" s="19">
        <f t="shared" si="254"/>
        <v>0.32157362074664592</v>
      </c>
      <c r="EZ91" s="19">
        <f t="shared" si="254"/>
        <v>0.3459259636001315</v>
      </c>
      <c r="FA91" s="19">
        <f t="shared" si="254"/>
        <v>0.32049616495756428</v>
      </c>
      <c r="FB91" s="19">
        <f t="shared" si="254"/>
        <v>0.34485150959863703</v>
      </c>
      <c r="FC91" s="19">
        <f t="shared" si="254"/>
        <v>0.31954424831369088</v>
      </c>
      <c r="FD91" s="19">
        <f t="shared" si="254"/>
        <v>0.34388115152122317</v>
      </c>
      <c r="FG91" s="61">
        <f t="shared" si="237"/>
        <v>0.49000000000000177</v>
      </c>
      <c r="FH91" s="24">
        <f>databig!$A85/100</f>
        <v>0.83</v>
      </c>
      <c r="FI91" s="19">
        <f t="shared" si="221"/>
        <v>1.5135917551666558E-2</v>
      </c>
      <c r="FJ91" s="19">
        <f t="shared" si="222"/>
        <v>3.7061306958570406E-2</v>
      </c>
      <c r="FK91" s="19">
        <f t="shared" si="223"/>
        <v>6.7402128554113136E-2</v>
      </c>
      <c r="FL91" s="19">
        <f t="shared" si="224"/>
        <v>0.10751427225965217</v>
      </c>
      <c r="FM91" s="19">
        <f t="shared" si="225"/>
        <v>0.15954890359865664</v>
      </c>
      <c r="FN91" s="19">
        <f t="shared" si="226"/>
        <v>0.22523599767770291</v>
      </c>
      <c r="FO91" s="19">
        <f t="shared" si="227"/>
        <v>0.30755939498038276</v>
      </c>
      <c r="FP91" s="19">
        <f t="shared" si="228"/>
        <v>0.41230005279662901</v>
      </c>
      <c r="FQ91" s="19">
        <f t="shared" si="229"/>
        <v>0.55701720632297191</v>
      </c>
      <c r="FR91" s="19">
        <f t="shared" si="230"/>
        <v>0.79346877733981869</v>
      </c>
      <c r="FS91" s="19">
        <f t="shared" si="231"/>
        <v>0.89840562972319038</v>
      </c>
      <c r="FT91" s="19">
        <f t="shared" si="232"/>
        <v>0.94667000240607191</v>
      </c>
      <c r="FU91" s="19">
        <f t="shared" si="233"/>
        <v>0.98693915484448769</v>
      </c>
      <c r="FW91" s="19">
        <f t="shared" si="234"/>
        <v>0.29461607964898662</v>
      </c>
      <c r="FX91" s="19">
        <f t="shared" si="235"/>
        <v>0.3034317937080151</v>
      </c>
    </row>
    <row r="92" spans="1:180">
      <c r="A92" s="17"/>
      <c r="B92" s="17">
        <f>databig!B86</f>
        <v>2166639</v>
      </c>
      <c r="C92" s="17">
        <f>databig!O86</f>
        <v>111299</v>
      </c>
      <c r="D92" s="17">
        <f>databig!F86</f>
        <v>33245</v>
      </c>
      <c r="E92" s="18">
        <f>databig!G86+L92</f>
        <v>0.29637197421759209</v>
      </c>
      <c r="F92" s="19">
        <f>databig!H86</f>
        <v>5.021701380610466E-2</v>
      </c>
      <c r="G92" s="19">
        <f>databig!K86</f>
        <v>0.11148006469011307</v>
      </c>
      <c r="H92" s="19">
        <f>databig!L86</f>
        <v>9.1336872428655624E-3</v>
      </c>
      <c r="I92" s="19">
        <f>databig!I86</f>
        <v>2.5381261482834816E-2</v>
      </c>
      <c r="J92" s="19">
        <f>databig!M86</f>
        <v>0</v>
      </c>
      <c r="K92" s="19">
        <f>databig!J86</f>
        <v>0.10015994310379028</v>
      </c>
      <c r="L92" s="63">
        <f>databig!N86*IF(interface!$C$16="yes",1,0)</f>
        <v>0</v>
      </c>
      <c r="M92" s="19">
        <v>0</v>
      </c>
      <c r="N92" s="19">
        <v>0</v>
      </c>
      <c r="O92" s="19">
        <v>0</v>
      </c>
      <c r="P92" s="19">
        <f t="shared" si="191"/>
        <v>0.46341010925003845</v>
      </c>
      <c r="Q92" s="20">
        <f t="shared" si="170"/>
        <v>0</v>
      </c>
      <c r="R92" s="20">
        <f t="shared" si="171"/>
        <v>0</v>
      </c>
      <c r="S92" s="20">
        <f t="shared" si="172"/>
        <v>0</v>
      </c>
      <c r="T92" s="20">
        <f t="shared" si="173"/>
        <v>0</v>
      </c>
      <c r="U92" s="20">
        <f t="shared" si="174"/>
        <v>0</v>
      </c>
      <c r="V92" s="20">
        <f t="shared" si="175"/>
        <v>1.4035712047522768E-2</v>
      </c>
      <c r="W92" s="20">
        <f t="shared" si="192"/>
        <v>0.121858038608868</v>
      </c>
      <c r="X92" s="20">
        <f t="shared" si="176"/>
        <v>5.021701380610466E-2</v>
      </c>
      <c r="Y92" s="20">
        <f>K92+$C$148*0.55*databig!N86</f>
        <v>0.10015994310379028</v>
      </c>
      <c r="Z92" s="21">
        <f t="shared" si="193"/>
        <v>0.31165196904912051</v>
      </c>
      <c r="AA92" s="19">
        <f t="shared" si="194"/>
        <v>0.98184996657925849</v>
      </c>
      <c r="AB92" s="19">
        <f>databig!Q86/databig!$AE86</f>
        <v>4.0619054964265511E-3</v>
      </c>
      <c r="AC92" s="19">
        <f>databig!R86/databig!$AE86</f>
        <v>1.4088127924314875E-2</v>
      </c>
      <c r="AD92" s="19">
        <f t="shared" si="195"/>
        <v>4.2433984132831384</v>
      </c>
      <c r="AE92" s="17">
        <f>databig!S86</f>
        <v>472286</v>
      </c>
      <c r="AF92" s="17">
        <f>databig!T86</f>
        <v>472716</v>
      </c>
      <c r="AG92" s="17">
        <f>databig!U86</f>
        <v>102441</v>
      </c>
      <c r="AH92" s="17">
        <f>databig!V86</f>
        <v>15283</v>
      </c>
      <c r="AI92" s="17">
        <f>databig!W86</f>
        <v>0</v>
      </c>
      <c r="AJ92" s="17">
        <f>databig!X86</f>
        <v>0</v>
      </c>
      <c r="AK92" s="17">
        <f>databig!Y86</f>
        <v>0</v>
      </c>
      <c r="AL92" s="17">
        <f>databig!Z86</f>
        <v>0</v>
      </c>
      <c r="AM92" s="17">
        <f>databig!AA86</f>
        <v>0</v>
      </c>
      <c r="AN92" s="17">
        <f>databig!AB86</f>
        <v>0</v>
      </c>
      <c r="AO92" s="17">
        <f>databig!AC86</f>
        <v>0</v>
      </c>
      <c r="AP92" s="17">
        <f>databig!AD86</f>
        <v>0</v>
      </c>
      <c r="AQ92" s="17">
        <v>0</v>
      </c>
      <c r="AR92" s="17">
        <v>0</v>
      </c>
      <c r="AS92" s="17">
        <v>0</v>
      </c>
      <c r="AT92" s="17">
        <v>83.996739685134997</v>
      </c>
      <c r="AU92" s="17">
        <v>194.13641316198064</v>
      </c>
      <c r="AV92" s="19">
        <v>1.7469684993506557E-2</v>
      </c>
      <c r="AW92" s="17">
        <f>databig!AT86</f>
        <v>110064</v>
      </c>
      <c r="AY92" s="19">
        <f>-databig!BA86/databig!E86</f>
        <v>-3.5279576667591316E-5</v>
      </c>
      <c r="AZ92" s="19">
        <f>-(1.1*databig!BB86-databig!AY86+0.45*databig!AX86)/databig!E86</f>
        <v>-1.9668803075729201E-3</v>
      </c>
      <c r="BA92" s="19"/>
      <c r="BB92" s="66">
        <f t="shared" si="177"/>
        <v>205.42392769911987</v>
      </c>
      <c r="BC92" s="67">
        <f>databig!Q86</f>
        <v>316</v>
      </c>
      <c r="BD92" s="67">
        <f>databig!R86</f>
        <v>1096</v>
      </c>
      <c r="BE92" s="67">
        <f>databig!AF86</f>
        <v>64119</v>
      </c>
      <c r="BF92" s="67">
        <f>databig!AG86</f>
        <v>26616</v>
      </c>
      <c r="BG92" s="17">
        <f>databig!AH86</f>
        <v>378</v>
      </c>
      <c r="BH92" s="17">
        <f>databig!AI86</f>
        <v>34</v>
      </c>
      <c r="BI92" s="17">
        <f>databig!AJ86</f>
        <v>8</v>
      </c>
      <c r="BJ92" s="17">
        <f>databig!AK86</f>
        <v>7</v>
      </c>
      <c r="BK92" s="17">
        <f>databig!AL86</f>
        <v>6</v>
      </c>
      <c r="BL92" s="17">
        <f>databig!AM86</f>
        <v>3</v>
      </c>
      <c r="BM92" s="17">
        <f>databig!AN86</f>
        <v>0</v>
      </c>
      <c r="BN92" s="17">
        <f>databig!AO86</f>
        <v>0</v>
      </c>
      <c r="BO92" s="17">
        <f>databig!AP86</f>
        <v>0</v>
      </c>
      <c r="BP92" s="17">
        <f>databig!AQ86</f>
        <v>0</v>
      </c>
      <c r="BQ92" s="17"/>
      <c r="BR92" s="17"/>
      <c r="BS92" s="24">
        <f>databig!AU86</f>
        <v>0.21299999952316284</v>
      </c>
      <c r="BT92" s="24">
        <f>databig!AV86</f>
        <v>1.8999999389052391E-2</v>
      </c>
      <c r="BU92" s="44">
        <f t="shared" si="196"/>
        <v>6.0039998069405556</v>
      </c>
      <c r="BV92" s="44">
        <f t="shared" si="197"/>
        <v>20.823999330401421</v>
      </c>
      <c r="BW92" s="44">
        <f>databig!R86*((databig!$AU86-$R$142)/(1-$Q$142)-MIN(0.2,databig!$AU86))+BB92*(databig!$AU86-$R$142)/(1-$Q$142)</f>
        <v>-224.17483512858027</v>
      </c>
      <c r="BX92" s="19">
        <f>(databig!$Q86)/databig!$AE86</f>
        <v>4.0619054964265511E-3</v>
      </c>
      <c r="BY92" s="19">
        <f>(databig!$R86)/databig!$AE86</f>
        <v>1.4088127924314875E-2</v>
      </c>
      <c r="BZ92" s="19">
        <f>(databig!$Q86+databig!$R86)/databig!$AE86</f>
        <v>1.8150033420741427E-2</v>
      </c>
      <c r="CA92" s="67">
        <f>databig!R86*$Q$142/(1-$Q$142)+BB92/(1-$Q$142)</f>
        <v>384.22825863517284</v>
      </c>
      <c r="CB92" s="31">
        <f t="shared" si="198"/>
        <v>1155.0581191835058</v>
      </c>
      <c r="CC92" s="31">
        <f t="shared" si="199"/>
        <v>1171.631533754949</v>
      </c>
      <c r="CD92" s="31">
        <f t="shared" si="200"/>
        <v>1159.8365854285571</v>
      </c>
      <c r="CE92" s="67">
        <f t="shared" si="178"/>
        <v>1176.4100000000003</v>
      </c>
      <c r="CF92" s="17">
        <f>$CE92*(1+$CA92/databig!$AE86)</f>
        <v>1182.2201954565921</v>
      </c>
      <c r="CG92" s="17">
        <f>$CE92*(1+$CA92/databig!$AE86-$BX92)</f>
        <v>1177.4417292115409</v>
      </c>
      <c r="CH92" s="44">
        <f t="shared" si="179"/>
        <v>0</v>
      </c>
      <c r="CI92" s="17">
        <f t="shared" si="180"/>
        <v>1155.0581191835058</v>
      </c>
      <c r="CJ92" s="19"/>
      <c r="CK92" s="17">
        <f>databig!AW86</f>
        <v>78263</v>
      </c>
      <c r="CL92" s="19">
        <f t="shared" si="181"/>
        <v>1.3022775510547965E-2</v>
      </c>
      <c r="CM92" s="19">
        <f t="shared" si="182"/>
        <v>1.1803244056622303E-2</v>
      </c>
      <c r="CN92" s="19">
        <f t="shared" si="201"/>
        <v>0.90635395250898043</v>
      </c>
      <c r="CO92" s="19">
        <f t="shared" si="183"/>
        <v>9.0635395250898032E-2</v>
      </c>
      <c r="CP92" s="19">
        <f t="shared" si="184"/>
        <v>1.0739921366664549</v>
      </c>
      <c r="CQ92" s="19">
        <f t="shared" si="202"/>
        <v>1.0554941024998412</v>
      </c>
      <c r="CR92" s="19">
        <f t="shared" si="185"/>
        <v>0.97221424171927906</v>
      </c>
      <c r="CS92" s="19">
        <f t="shared" si="186"/>
        <v>0.98233024405833347</v>
      </c>
      <c r="CU92" s="19">
        <f>calculatorbig!E92</f>
        <v>0.29637197421759209</v>
      </c>
      <c r="CV92" s="19">
        <f>calculatorbig!Z92</f>
        <v>0.31165196904912051</v>
      </c>
      <c r="CW92" s="17">
        <f t="shared" si="203"/>
        <v>111299</v>
      </c>
      <c r="CX92" s="17">
        <f t="shared" si="204"/>
        <v>78313.09564155621</v>
      </c>
      <c r="CY92" s="17">
        <f t="shared" si="205"/>
        <v>76612.447496801935</v>
      </c>
      <c r="CZ92" s="24">
        <f t="shared" si="187"/>
        <v>0.71926381952183216</v>
      </c>
      <c r="DA92" s="24">
        <f t="shared" si="188"/>
        <v>0.69944377194604257</v>
      </c>
      <c r="DB92" s="19">
        <f t="shared" si="206"/>
        <v>0.31296390605529373</v>
      </c>
      <c r="DC92" s="19">
        <f t="shared" si="207"/>
        <v>0.33746633880013033</v>
      </c>
      <c r="DD92" s="17">
        <f t="shared" si="189"/>
        <v>110293.10441440083</v>
      </c>
      <c r="DE92" s="17">
        <f t="shared" si="208"/>
        <v>110293.10441440083</v>
      </c>
      <c r="DF92" s="17">
        <f t="shared" si="209"/>
        <v>0</v>
      </c>
      <c r="DG92" s="17">
        <f>MAX(growth!G86*growth!L86,0)</f>
        <v>5886.5765551932545</v>
      </c>
      <c r="DH92" s="17">
        <f t="shared" si="210"/>
        <v>304.32368370094912</v>
      </c>
      <c r="DI92" s="17">
        <f t="shared" si="211"/>
        <v>110597.42809810178</v>
      </c>
      <c r="DJ92" s="17">
        <f t="shared" si="212"/>
        <v>34467.906238541946</v>
      </c>
      <c r="DK92" s="20">
        <f t="shared" si="213"/>
        <v>-6.0000000000000001E-3</v>
      </c>
      <c r="DL92" s="50">
        <f t="shared" si="214"/>
        <v>1482.0018800981634</v>
      </c>
      <c r="DM92" s="20">
        <f t="shared" si="215"/>
        <v>-2.8000000000000001E-2</v>
      </c>
      <c r="DN92" s="20">
        <f t="shared" si="216"/>
        <v>-2.1716012255961013E-2</v>
      </c>
      <c r="DO92" s="20">
        <f>growth!L86</f>
        <v>5.2889752425387959E-2</v>
      </c>
      <c r="DP92" s="20"/>
      <c r="DQ92" s="20"/>
      <c r="DR92" s="19">
        <f>datahist!B86</f>
        <v>0.21058322489261627</v>
      </c>
      <c r="DS92" s="19">
        <f>datahist!C86</f>
        <v>0.25512158870697021</v>
      </c>
      <c r="DT92" s="19">
        <f>datahist!D86</f>
        <v>0.27351316809654236</v>
      </c>
      <c r="DU92" s="19">
        <f>datahist!E86</f>
        <v>0.31561756134033203</v>
      </c>
      <c r="DV92" s="19">
        <f>datahist!F86</f>
        <v>0.32320451736450195</v>
      </c>
      <c r="DW92" s="19">
        <f>datahist!G86</f>
        <v>0.32706448435783386</v>
      </c>
      <c r="DX92" s="19">
        <f>datahist!H86</f>
        <v>0.29121160507202148</v>
      </c>
      <c r="DY92" s="19">
        <f>datahist!I86</f>
        <v>0.29580599069595337</v>
      </c>
      <c r="DZ92" s="19">
        <f t="shared" si="217"/>
        <v>0.31165196904912051</v>
      </c>
      <c r="EA92" s="19">
        <v>0.39603373217213433</v>
      </c>
      <c r="EB92" s="19">
        <v>0.40393767905104272</v>
      </c>
      <c r="EC92" s="19">
        <v>0.3633517541055642</v>
      </c>
      <c r="ED92" s="19">
        <v>0.34721674733074265</v>
      </c>
      <c r="EE92" s="19">
        <v>0.33941703493787018</v>
      </c>
      <c r="EF92" s="19">
        <v>0.39307843521237373</v>
      </c>
      <c r="EG92" s="19">
        <v>0.40835843393578586</v>
      </c>
      <c r="EH92" s="19">
        <v>0.29932726728546899</v>
      </c>
      <c r="EI92" s="19">
        <v>0.30723121416437738</v>
      </c>
      <c r="EJ92" s="19">
        <v>0.3633517541055642</v>
      </c>
      <c r="EK92" s="19">
        <v>0.34721674733074265</v>
      </c>
      <c r="EL92" s="19">
        <v>0.33941703490979735</v>
      </c>
      <c r="EM92" s="19">
        <v>0.29637197032570839</v>
      </c>
      <c r="EN92" s="19">
        <v>0.31165196904912051</v>
      </c>
      <c r="EO92" s="19">
        <f t="shared" si="218"/>
        <v>0.31374223311049465</v>
      </c>
      <c r="EP92" s="19">
        <f t="shared" si="219"/>
        <v>0.33931434629472645</v>
      </c>
      <c r="EQ92" s="19">
        <f t="shared" ref="EQ92:FD92" si="255">(EO89+EO90+EO91+EO92+EO93+EO94+EO95)/7</f>
        <v>0.31361707371034658</v>
      </c>
      <c r="ER92" s="19">
        <f t="shared" si="255"/>
        <v>0.33747945596754453</v>
      </c>
      <c r="ES92" s="19">
        <f t="shared" si="255"/>
        <v>0.31354518373696066</v>
      </c>
      <c r="ET92" s="19">
        <f t="shared" si="255"/>
        <v>0.33801526051762065</v>
      </c>
      <c r="EU92" s="19">
        <f t="shared" si="255"/>
        <v>0.31392019995631909</v>
      </c>
      <c r="EV92" s="19">
        <f t="shared" si="255"/>
        <v>0.33842399274105717</v>
      </c>
      <c r="EW92" s="19">
        <f t="shared" si="255"/>
        <v>0.31384505359022058</v>
      </c>
      <c r="EX92" s="19">
        <f t="shared" si="255"/>
        <v>0.33842414512835955</v>
      </c>
      <c r="EY92" s="19">
        <f t="shared" si="255"/>
        <v>0.3136126787667588</v>
      </c>
      <c r="EZ92" s="19">
        <f t="shared" si="255"/>
        <v>0.33818908896348515</v>
      </c>
      <c r="FA92" s="19">
        <f t="shared" si="255"/>
        <v>0.31329337761144588</v>
      </c>
      <c r="FB92" s="19">
        <f t="shared" si="255"/>
        <v>0.33784218613975298</v>
      </c>
      <c r="FC92" s="19">
        <f t="shared" si="255"/>
        <v>0.31296390605529373</v>
      </c>
      <c r="FD92" s="19">
        <f t="shared" si="255"/>
        <v>0.33746633880013033</v>
      </c>
      <c r="FG92" s="61">
        <f t="shared" si="237"/>
        <v>0.52000000000000179</v>
      </c>
      <c r="FH92" s="24">
        <f>databig!$A86/100</f>
        <v>0.84</v>
      </c>
      <c r="FI92" s="19">
        <f t="shared" si="221"/>
        <v>1.5135917551666558E-2</v>
      </c>
      <c r="FJ92" s="19">
        <f t="shared" si="222"/>
        <v>3.7061306958570406E-2</v>
      </c>
      <c r="FK92" s="19">
        <f t="shared" si="223"/>
        <v>6.7402128554113136E-2</v>
      </c>
      <c r="FL92" s="19">
        <f t="shared" si="224"/>
        <v>0.10751427225965217</v>
      </c>
      <c r="FM92" s="19">
        <f t="shared" si="225"/>
        <v>0.15954890359865664</v>
      </c>
      <c r="FN92" s="19">
        <f t="shared" si="226"/>
        <v>0.22523599767770291</v>
      </c>
      <c r="FO92" s="19">
        <f t="shared" si="227"/>
        <v>0.30755939498038276</v>
      </c>
      <c r="FP92" s="19">
        <f t="shared" si="228"/>
        <v>0.41230005279662901</v>
      </c>
      <c r="FQ92" s="19">
        <f t="shared" si="229"/>
        <v>0.55701720632297191</v>
      </c>
      <c r="FR92" s="19">
        <f t="shared" si="230"/>
        <v>0.79346877733981869</v>
      </c>
      <c r="FS92" s="19">
        <f t="shared" si="231"/>
        <v>0.89840562972319038</v>
      </c>
      <c r="FT92" s="19">
        <f t="shared" si="232"/>
        <v>0.94667000240607191</v>
      </c>
      <c r="FU92" s="19">
        <f t="shared" si="233"/>
        <v>0.98693915484448769</v>
      </c>
      <c r="FW92" s="19">
        <f t="shared" si="234"/>
        <v>0.29633669074904079</v>
      </c>
      <c r="FX92" s="19">
        <f t="shared" si="235"/>
        <v>0.30522905428013686</v>
      </c>
    </row>
    <row r="93" spans="1:180">
      <c r="A93" s="17"/>
      <c r="B93" s="17">
        <f>databig!B87</f>
        <v>2166914</v>
      </c>
      <c r="C93" s="17">
        <f>databig!O87</f>
        <v>115634</v>
      </c>
      <c r="D93" s="17">
        <f>databig!F87</f>
        <v>34401</v>
      </c>
      <c r="E93" s="18">
        <f>databig!G87+L93</f>
        <v>0.29578580435526447</v>
      </c>
      <c r="F93" s="19">
        <f>databig!H87</f>
        <v>4.9523111432790756E-2</v>
      </c>
      <c r="G93" s="19">
        <f>databig!K87</f>
        <v>0.11280006915330887</v>
      </c>
      <c r="H93" s="19">
        <f>databig!L87</f>
        <v>9.3482276424765587E-3</v>
      </c>
      <c r="I93" s="19">
        <f>databig!I87</f>
        <v>2.6130169630050659E-2</v>
      </c>
      <c r="J93" s="19">
        <f>databig!M87</f>
        <v>0</v>
      </c>
      <c r="K93" s="19">
        <f>databig!J87</f>
        <v>9.7984224557876587E-2</v>
      </c>
      <c r="L93" s="63">
        <f>databig!N87*IF(interface!$C$16="yes",1,0)</f>
        <v>0</v>
      </c>
      <c r="M93" s="19">
        <v>0</v>
      </c>
      <c r="N93" s="19">
        <v>0</v>
      </c>
      <c r="O93" s="19">
        <v>0</v>
      </c>
      <c r="P93" s="19">
        <f t="shared" si="191"/>
        <v>0.47732856270280249</v>
      </c>
      <c r="Q93" s="20">
        <f t="shared" si="170"/>
        <v>0</v>
      </c>
      <c r="R93" s="20">
        <f t="shared" si="171"/>
        <v>0</v>
      </c>
      <c r="S93" s="20">
        <f t="shared" si="172"/>
        <v>0</v>
      </c>
      <c r="T93" s="20">
        <f t="shared" si="173"/>
        <v>0</v>
      </c>
      <c r="U93" s="20">
        <f t="shared" si="174"/>
        <v>0</v>
      </c>
      <c r="V93" s="20">
        <f t="shared" si="175"/>
        <v>1.4365395689126821E-2</v>
      </c>
      <c r="W93" s="20">
        <f t="shared" si="192"/>
        <v>0.12323309979546997</v>
      </c>
      <c r="X93" s="20">
        <f t="shared" si="176"/>
        <v>4.9523111432790756E-2</v>
      </c>
      <c r="Y93" s="20">
        <f>K93+$C$148*0.55*databig!N87</f>
        <v>9.7984224557876587E-2</v>
      </c>
      <c r="Z93" s="21">
        <f t="shared" si="193"/>
        <v>0.3112360011053148</v>
      </c>
      <c r="AA93" s="19">
        <f t="shared" si="194"/>
        <v>0.97599128322019879</v>
      </c>
      <c r="AB93" s="19">
        <f>databig!Q87/databig!$AE87</f>
        <v>9.3304611376900538E-3</v>
      </c>
      <c r="AC93" s="19">
        <f>databig!R87/databig!$AE87</f>
        <v>1.4678255642111063E-2</v>
      </c>
      <c r="AD93" s="19">
        <f t="shared" si="195"/>
        <v>4.2442188283722784</v>
      </c>
      <c r="AE93" s="17">
        <f>databig!S87</f>
        <v>490776</v>
      </c>
      <c r="AF93" s="17">
        <f>databig!T87</f>
        <v>491114</v>
      </c>
      <c r="AG93" s="17">
        <f>databig!U87</f>
        <v>102012</v>
      </c>
      <c r="AH93" s="17">
        <f>databig!V87</f>
        <v>9399</v>
      </c>
      <c r="AI93" s="17">
        <f>databig!W87</f>
        <v>0</v>
      </c>
      <c r="AJ93" s="17">
        <f>databig!X87</f>
        <v>0</v>
      </c>
      <c r="AK93" s="17">
        <f>databig!Y87</f>
        <v>0</v>
      </c>
      <c r="AL93" s="17">
        <f>databig!Z87</f>
        <v>0</v>
      </c>
      <c r="AM93" s="17">
        <f>databig!AA87</f>
        <v>0</v>
      </c>
      <c r="AN93" s="17">
        <f>databig!AB87</f>
        <v>0</v>
      </c>
      <c r="AO93" s="17">
        <f>databig!AC87</f>
        <v>0</v>
      </c>
      <c r="AP93" s="17">
        <f>databig!AD87</f>
        <v>0</v>
      </c>
      <c r="AQ93" s="17">
        <v>0</v>
      </c>
      <c r="AR93" s="17">
        <v>0</v>
      </c>
      <c r="AS93" s="17">
        <v>0</v>
      </c>
      <c r="AT93" s="17">
        <v>83.996739685134997</v>
      </c>
      <c r="AU93" s="17">
        <v>194.13641316198064</v>
      </c>
      <c r="AV93" s="19">
        <v>1.7469684993506557E-2</v>
      </c>
      <c r="AW93" s="17">
        <f>databig!AT87</f>
        <v>113248</v>
      </c>
      <c r="AY93" s="19">
        <f>-databig!BA87/databig!E87</f>
        <v>-4.7147717324360712E-5</v>
      </c>
      <c r="AZ93" s="19">
        <f>-(1.1*databig!BB87-databig!AY87+0.45*databig!AX87)/databig!E87</f>
        <v>-1.8835715766761646E-3</v>
      </c>
      <c r="BA93" s="19"/>
      <c r="BB93" s="66">
        <f t="shared" si="177"/>
        <v>278.8935335688476</v>
      </c>
      <c r="BC93" s="67">
        <f>databig!Q87</f>
        <v>745</v>
      </c>
      <c r="BD93" s="67">
        <f>databig!R87</f>
        <v>1172</v>
      </c>
      <c r="BE93" s="67">
        <f>databig!AF87</f>
        <v>65890</v>
      </c>
      <c r="BF93" s="67">
        <f>databig!AG87</f>
        <v>28598</v>
      </c>
      <c r="BG93" s="17">
        <f>databig!AH87</f>
        <v>597</v>
      </c>
      <c r="BH93" s="17">
        <f>databig!AI87</f>
        <v>42</v>
      </c>
      <c r="BI93" s="17">
        <f>databig!AJ87</f>
        <v>32</v>
      </c>
      <c r="BJ93" s="17">
        <f>databig!AK87</f>
        <v>26</v>
      </c>
      <c r="BK93" s="17">
        <f>databig!AL87</f>
        <v>14</v>
      </c>
      <c r="BL93" s="17">
        <f>databig!AM87</f>
        <v>0</v>
      </c>
      <c r="BM93" s="17">
        <f>databig!AN87</f>
        <v>0</v>
      </c>
      <c r="BN93" s="17">
        <f>databig!AO87</f>
        <v>0</v>
      </c>
      <c r="BO93" s="17">
        <f>databig!AP87</f>
        <v>0</v>
      </c>
      <c r="BP93" s="17">
        <f>databig!AQ87</f>
        <v>0</v>
      </c>
      <c r="BQ93" s="17"/>
      <c r="BR93" s="17"/>
      <c r="BS93" s="24">
        <f>databig!AU87</f>
        <v>0.21299999952316284</v>
      </c>
      <c r="BT93" s="24">
        <f>databig!AV87</f>
        <v>1.9999999552965164E-2</v>
      </c>
      <c r="BU93" s="44">
        <f t="shared" si="196"/>
        <v>14.899999666959047</v>
      </c>
      <c r="BV93" s="44">
        <f t="shared" si="197"/>
        <v>23.439999476075172</v>
      </c>
      <c r="BW93" s="44">
        <f>databig!R87*((databig!$AU87-$R$142)/(1-$Q$142)-MIN(0.2,databig!$AU87))+BB93*(databig!$AU87-$R$142)/(1-$Q$142)</f>
        <v>-239.94619902477854</v>
      </c>
      <c r="BX93" s="19">
        <f>(databig!$Q87)/databig!$AE87</f>
        <v>9.3304611376900538E-3</v>
      </c>
      <c r="BY93" s="19">
        <f>(databig!$R87)/databig!$AE87</f>
        <v>1.4678255642111063E-2</v>
      </c>
      <c r="BZ93" s="19">
        <f>(databig!$Q87+databig!$R87)/databig!$AE87</f>
        <v>2.4008716779801115E-2</v>
      </c>
      <c r="CA93" s="67">
        <f>databig!R87*$Q$142/(1-$Q$142)+BB93/(1-$Q$142)</f>
        <v>478.23368861569799</v>
      </c>
      <c r="CB93" s="31">
        <f t="shared" si="198"/>
        <v>1206.4130652756558</v>
      </c>
      <c r="CC93" s="31">
        <f t="shared" si="199"/>
        <v>1224.5567102923128</v>
      </c>
      <c r="CD93" s="31">
        <f t="shared" si="200"/>
        <v>1217.9463549833431</v>
      </c>
      <c r="CE93" s="67">
        <f t="shared" si="178"/>
        <v>1236.0900000000001</v>
      </c>
      <c r="CF93" s="17">
        <f>$CE93*(1+$CA93/databig!$AE87)</f>
        <v>1243.4935002399743</v>
      </c>
      <c r="CG93" s="17">
        <f>$CE93*(1+$CA93/databig!$AE87-$BX93)</f>
        <v>1231.960210532287</v>
      </c>
      <c r="CH93" s="44">
        <f t="shared" si="179"/>
        <v>0</v>
      </c>
      <c r="CI93" s="17">
        <f t="shared" si="180"/>
        <v>1206.4130652756558</v>
      </c>
      <c r="CJ93" s="19"/>
      <c r="CK93" s="17">
        <f>databig!AW87</f>
        <v>81252</v>
      </c>
      <c r="CL93" s="19">
        <f t="shared" si="181"/>
        <v>1.3521853981782139E-2</v>
      </c>
      <c r="CM93" s="19">
        <f t="shared" si="182"/>
        <v>1.2266897913629105E-2</v>
      </c>
      <c r="CN93" s="19">
        <f t="shared" si="201"/>
        <v>0.90719053246368264</v>
      </c>
      <c r="CO93" s="19">
        <f t="shared" si="183"/>
        <v>9.0719053246368253E-2</v>
      </c>
      <c r="CP93" s="19">
        <f t="shared" si="184"/>
        <v>1.0591516346917491</v>
      </c>
      <c r="CQ93" s="19">
        <f t="shared" si="202"/>
        <v>1.0443637260188119</v>
      </c>
      <c r="CR93" s="19">
        <f t="shared" si="185"/>
        <v>0.97150549288196053</v>
      </c>
      <c r="CS93" s="19">
        <f t="shared" si="186"/>
        <v>0.98152381593784743</v>
      </c>
      <c r="CU93" s="19">
        <f>calculatorbig!E93</f>
        <v>0.29578580435526447</v>
      </c>
      <c r="CV93" s="19">
        <f>calculatorbig!Z93</f>
        <v>0.3112360011053148</v>
      </c>
      <c r="CW93" s="17">
        <f t="shared" si="203"/>
        <v>115634</v>
      </c>
      <c r="CX93" s="17">
        <f t="shared" si="204"/>
        <v>81431.104299183353</v>
      </c>
      <c r="CY93" s="17">
        <f t="shared" si="205"/>
        <v>79644.536248188029</v>
      </c>
      <c r="CZ93" s="24">
        <f t="shared" si="187"/>
        <v>0.73358961397085964</v>
      </c>
      <c r="DA93" s="24">
        <f t="shared" si="188"/>
        <v>0.71167122221930723</v>
      </c>
      <c r="DB93" s="19">
        <f t="shared" si="206"/>
        <v>0.30622396244539407</v>
      </c>
      <c r="DC93" s="19">
        <f t="shared" si="207"/>
        <v>0.33086498885814863</v>
      </c>
      <c r="DD93" s="17">
        <f t="shared" si="189"/>
        <v>114593.28347992687</v>
      </c>
      <c r="DE93" s="17">
        <f t="shared" si="208"/>
        <v>114593.28347992687</v>
      </c>
      <c r="DF93" s="17">
        <f t="shared" si="209"/>
        <v>0</v>
      </c>
      <c r="DG93" s="17">
        <f>MAX(growth!G87*growth!L87,0)</f>
        <v>4796.316245682855</v>
      </c>
      <c r="DH93" s="17">
        <f t="shared" si="210"/>
        <v>247.95950828044462</v>
      </c>
      <c r="DI93" s="17">
        <f t="shared" si="211"/>
        <v>114841.24298820732</v>
      </c>
      <c r="DJ93" s="17">
        <f t="shared" si="212"/>
        <v>35742.729229613418</v>
      </c>
      <c r="DK93" s="20">
        <f t="shared" si="213"/>
        <v>-7.0000000000000001E-3</v>
      </c>
      <c r="DL93" s="50">
        <f t="shared" si="214"/>
        <v>1539.8335287967639</v>
      </c>
      <c r="DM93" s="20">
        <f t="shared" si="215"/>
        <v>-2.9000000000000001E-2</v>
      </c>
      <c r="DN93" s="20">
        <f t="shared" si="216"/>
        <v>-2.1939626956689037E-2</v>
      </c>
      <c r="DO93" s="20">
        <f>growth!L87</f>
        <v>4.147842542576452E-2</v>
      </c>
      <c r="DP93" s="20"/>
      <c r="DQ93" s="20"/>
      <c r="DR93" s="19">
        <f>datahist!B87</f>
        <v>0.21292327344417572</v>
      </c>
      <c r="DS93" s="19">
        <f>datahist!C87</f>
        <v>0.25670093297958374</v>
      </c>
      <c r="DT93" s="19">
        <f>datahist!D87</f>
        <v>0.27391037344932556</v>
      </c>
      <c r="DU93" s="19">
        <f>datahist!E87</f>
        <v>0.31606018543243408</v>
      </c>
      <c r="DV93" s="19">
        <f>datahist!F87</f>
        <v>0.323921799659729</v>
      </c>
      <c r="DW93" s="19">
        <f>datahist!G87</f>
        <v>0.32919135689735413</v>
      </c>
      <c r="DX93" s="19">
        <f>datahist!H87</f>
        <v>0.29245376586914062</v>
      </c>
      <c r="DY93" s="19">
        <f>datahist!I87</f>
        <v>0.29549247026443481</v>
      </c>
      <c r="DZ93" s="19">
        <f t="shared" si="217"/>
        <v>0.3112360011053148</v>
      </c>
      <c r="EA93" s="19">
        <v>0.39261925617482912</v>
      </c>
      <c r="EB93" s="19">
        <v>0.40065089070073434</v>
      </c>
      <c r="EC93" s="19">
        <v>0.36149383415091385</v>
      </c>
      <c r="ED93" s="19">
        <v>0.34649239053269482</v>
      </c>
      <c r="EE93" s="19">
        <v>0.33867484984862828</v>
      </c>
      <c r="EF93" s="19">
        <v>0.38950597774237394</v>
      </c>
      <c r="EG93" s="19">
        <v>0.40495616898060471</v>
      </c>
      <c r="EH93" s="19">
        <v>0.29889908829953921</v>
      </c>
      <c r="EI93" s="19">
        <v>0.30693072282544442</v>
      </c>
      <c r="EJ93" s="19">
        <v>0.36149383415091385</v>
      </c>
      <c r="EK93" s="19">
        <v>0.34649239053269482</v>
      </c>
      <c r="EL93" s="19">
        <v>0.33867484981193163</v>
      </c>
      <c r="EM93" s="19">
        <v>0.29578580241650343</v>
      </c>
      <c r="EN93" s="19">
        <v>0.3112360011053148</v>
      </c>
      <c r="EO93" s="19">
        <f t="shared" si="218"/>
        <v>0.27357328325365415</v>
      </c>
      <c r="EP93" s="19">
        <f t="shared" si="219"/>
        <v>0.2944425029173251</v>
      </c>
      <c r="EQ93" s="19">
        <f t="shared" ref="EQ93:FD93" si="256">(EO90+EO91+EO92+EO93+EO94+EO95+EO96)/7</f>
        <v>0.30067134906496124</v>
      </c>
      <c r="ER93" s="19">
        <f t="shared" si="256"/>
        <v>0.32499362723494851</v>
      </c>
      <c r="ES93" s="19">
        <f t="shared" si="256"/>
        <v>0.301854657229576</v>
      </c>
      <c r="ET93" s="19">
        <f t="shared" si="256"/>
        <v>0.32652877477917536</v>
      </c>
      <c r="EU93" s="19">
        <f t="shared" si="256"/>
        <v>0.30381437571288999</v>
      </c>
      <c r="EV93" s="19">
        <f t="shared" si="256"/>
        <v>0.32864297189362845</v>
      </c>
      <c r="EW93" s="19">
        <f t="shared" si="256"/>
        <v>0.3048110443656265</v>
      </c>
      <c r="EX93" s="19">
        <f t="shared" si="256"/>
        <v>0.3296466495020795</v>
      </c>
      <c r="EY93" s="19">
        <f t="shared" si="256"/>
        <v>0.30549443035644158</v>
      </c>
      <c r="EZ93" s="19">
        <f t="shared" si="256"/>
        <v>0.33028454412146296</v>
      </c>
      <c r="FA93" s="19">
        <f t="shared" si="256"/>
        <v>0.30592498951699526</v>
      </c>
      <c r="FB93" s="19">
        <f t="shared" si="256"/>
        <v>0.33064539872241872</v>
      </c>
      <c r="FC93" s="19">
        <f t="shared" si="256"/>
        <v>0.30622396244539407</v>
      </c>
      <c r="FD93" s="19">
        <f t="shared" si="256"/>
        <v>0.33086498885814863</v>
      </c>
      <c r="FG93" s="61">
        <f t="shared" si="237"/>
        <v>0.55000000000000182</v>
      </c>
      <c r="FH93" s="24">
        <f>databig!$A87/100</f>
        <v>0.85</v>
      </c>
      <c r="FI93" s="19">
        <f t="shared" si="221"/>
        <v>1.5135917551666558E-2</v>
      </c>
      <c r="FJ93" s="19">
        <f t="shared" si="222"/>
        <v>3.7061306958570406E-2</v>
      </c>
      <c r="FK93" s="19">
        <f t="shared" si="223"/>
        <v>6.7402128554113136E-2</v>
      </c>
      <c r="FL93" s="19">
        <f t="shared" si="224"/>
        <v>0.10751427225965217</v>
      </c>
      <c r="FM93" s="19">
        <f t="shared" si="225"/>
        <v>0.15954890359865664</v>
      </c>
      <c r="FN93" s="19">
        <f t="shared" si="226"/>
        <v>0.22523599767770291</v>
      </c>
      <c r="FO93" s="19">
        <f t="shared" si="227"/>
        <v>0.30755939498038276</v>
      </c>
      <c r="FP93" s="19">
        <f t="shared" si="228"/>
        <v>0.41230005279662901</v>
      </c>
      <c r="FQ93" s="19">
        <f t="shared" si="229"/>
        <v>0.55701720632297191</v>
      </c>
      <c r="FR93" s="19">
        <f t="shared" si="230"/>
        <v>0.79346877733981869</v>
      </c>
      <c r="FS93" s="19">
        <f t="shared" si="231"/>
        <v>0.89840562972319038</v>
      </c>
      <c r="FT93" s="19">
        <f t="shared" si="232"/>
        <v>0.94667000240607191</v>
      </c>
      <c r="FU93" s="19">
        <f t="shared" si="233"/>
        <v>0.98693915484448769</v>
      </c>
      <c r="FW93" s="19">
        <f t="shared" si="234"/>
        <v>0.29573865469917909</v>
      </c>
      <c r="FX93" s="19">
        <f t="shared" si="235"/>
        <v>0.30500000353144391</v>
      </c>
    </row>
    <row r="94" spans="1:180">
      <c r="A94" s="17"/>
      <c r="B94" s="17">
        <f>databig!B88</f>
        <v>2166510</v>
      </c>
      <c r="C94" s="17">
        <f>databig!O88</f>
        <v>120525</v>
      </c>
      <c r="D94" s="17">
        <f>databig!F88</f>
        <v>35319</v>
      </c>
      <c r="E94" s="18">
        <f>databig!G88+L94</f>
        <v>0.29459372660348615</v>
      </c>
      <c r="F94" s="19">
        <f>databig!H88</f>
        <v>4.8307269811630249E-2</v>
      </c>
      <c r="G94" s="19">
        <f>databig!K88</f>
        <v>0.11433049291372299</v>
      </c>
      <c r="H94" s="19">
        <f>databig!L88</f>
        <v>9.6248174086213112E-3</v>
      </c>
      <c r="I94" s="19">
        <f>databig!I88</f>
        <v>2.6656210422515869E-2</v>
      </c>
      <c r="J94" s="19">
        <f>databig!M88</f>
        <v>0</v>
      </c>
      <c r="K94" s="19">
        <f>databig!J88</f>
        <v>9.567493200302124E-2</v>
      </c>
      <c r="L94" s="63">
        <f>databig!N88*IF(interface!$C$16="yes",1,0)</f>
        <v>0</v>
      </c>
      <c r="M94" s="19">
        <v>0</v>
      </c>
      <c r="N94" s="19">
        <v>0</v>
      </c>
      <c r="O94" s="19">
        <v>0</v>
      </c>
      <c r="P94" s="19">
        <f t="shared" si="191"/>
        <v>0.49183302371632859</v>
      </c>
      <c r="Q94" s="20">
        <f t="shared" si="170"/>
        <v>0</v>
      </c>
      <c r="R94" s="20">
        <f t="shared" si="171"/>
        <v>0</v>
      </c>
      <c r="S94" s="20">
        <f t="shared" si="172"/>
        <v>0</v>
      </c>
      <c r="T94" s="20">
        <f t="shared" si="173"/>
        <v>0</v>
      </c>
      <c r="U94" s="20">
        <f t="shared" si="174"/>
        <v>0</v>
      </c>
      <c r="V94" s="20">
        <f t="shared" si="175"/>
        <v>1.4790430421505225E-2</v>
      </c>
      <c r="W94" s="20">
        <f t="shared" si="192"/>
        <v>0.12487756517320746</v>
      </c>
      <c r="X94" s="20">
        <f t="shared" si="176"/>
        <v>4.8307269811630249E-2</v>
      </c>
      <c r="Y94" s="20">
        <f>K94+$C$148*0.55*databig!N88</f>
        <v>9.567493200302124E-2</v>
      </c>
      <c r="Z94" s="21">
        <f t="shared" si="193"/>
        <v>0.31030640783188002</v>
      </c>
      <c r="AA94" s="19">
        <f t="shared" si="194"/>
        <v>0.97583857957898879</v>
      </c>
      <c r="AB94" s="19">
        <f>databig!Q88/databig!$AE88</f>
        <v>1.039002557544757E-2</v>
      </c>
      <c r="AC94" s="19">
        <f>databig!R88/databig!$AE88</f>
        <v>1.3771394845563643E-2</v>
      </c>
      <c r="AD94" s="19">
        <f t="shared" si="195"/>
        <v>4.6331549471064095</v>
      </c>
      <c r="AE94" s="17">
        <f>databig!S88</f>
        <v>558411</v>
      </c>
      <c r="AF94" s="17">
        <f>databig!T88</f>
        <v>558991</v>
      </c>
      <c r="AG94" s="17">
        <f>databig!U88</f>
        <v>139947</v>
      </c>
      <c r="AH94" s="17">
        <f>databig!V88</f>
        <v>15265</v>
      </c>
      <c r="AI94" s="17">
        <f>databig!W88</f>
        <v>16</v>
      </c>
      <c r="AJ94" s="17">
        <f>databig!X88</f>
        <v>0</v>
      </c>
      <c r="AK94" s="17">
        <f>databig!Y88</f>
        <v>0</v>
      </c>
      <c r="AL94" s="17">
        <f>databig!Z88</f>
        <v>0</v>
      </c>
      <c r="AM94" s="17">
        <f>databig!AA88</f>
        <v>0</v>
      </c>
      <c r="AN94" s="17">
        <f>databig!AB88</f>
        <v>0</v>
      </c>
      <c r="AO94" s="17">
        <f>databig!AC88</f>
        <v>0</v>
      </c>
      <c r="AP94" s="17">
        <f>databig!AD88</f>
        <v>0</v>
      </c>
      <c r="AQ94" s="17">
        <v>0</v>
      </c>
      <c r="AR94" s="17">
        <v>0</v>
      </c>
      <c r="AS94" s="17">
        <v>0</v>
      </c>
      <c r="AT94" s="17">
        <v>83.996739685134997</v>
      </c>
      <c r="AU94" s="17">
        <v>194.13641316198064</v>
      </c>
      <c r="AV94" s="19">
        <v>1.7469684993506557E-2</v>
      </c>
      <c r="AW94" s="17">
        <f>databig!AT88</f>
        <v>115307</v>
      </c>
      <c r="AY94" s="19">
        <f>-databig!BA88/databig!E88</f>
        <v>-6.5293887691709771E-5</v>
      </c>
      <c r="AZ94" s="19">
        <f>-(1.1*databig!BB88-databig!AY88+0.45*databig!AX88)/databig!E88</f>
        <v>-1.7928952758894676E-3</v>
      </c>
      <c r="BA94" s="19"/>
      <c r="BB94" s="66">
        <f t="shared" si="177"/>
        <v>285.8767832356732</v>
      </c>
      <c r="BC94" s="67">
        <f>databig!Q88</f>
        <v>845</v>
      </c>
      <c r="BD94" s="67">
        <f>databig!R88</f>
        <v>1120</v>
      </c>
      <c r="BE94" s="67">
        <f>databig!AF88</f>
        <v>67791</v>
      </c>
      <c r="BF94" s="67">
        <f>databig!AG88</f>
        <v>30769</v>
      </c>
      <c r="BG94" s="17">
        <f>databig!AH88</f>
        <v>1145</v>
      </c>
      <c r="BH94" s="17">
        <f>databig!AI88</f>
        <v>134</v>
      </c>
      <c r="BI94" s="17">
        <f>databig!AJ88</f>
        <v>114</v>
      </c>
      <c r="BJ94" s="17">
        <f>databig!AK88</f>
        <v>97</v>
      </c>
      <c r="BK94" s="17">
        <f>databig!AL88</f>
        <v>88</v>
      </c>
      <c r="BL94" s="17">
        <f>databig!AM88</f>
        <v>70</v>
      </c>
      <c r="BM94" s="17">
        <f>databig!AN88</f>
        <v>58</v>
      </c>
      <c r="BN94" s="17">
        <f>databig!AO88</f>
        <v>45</v>
      </c>
      <c r="BO94" s="17">
        <f>databig!AP88</f>
        <v>5</v>
      </c>
      <c r="BP94" s="17">
        <f>databig!AQ88</f>
        <v>0</v>
      </c>
      <c r="BQ94" s="17"/>
      <c r="BR94" s="17"/>
      <c r="BS94" s="24">
        <f>databig!AU88</f>
        <v>0.21299999952316284</v>
      </c>
      <c r="BT94" s="24">
        <f>databig!AV88</f>
        <v>2.0999999716877937E-2</v>
      </c>
      <c r="BU94" s="44">
        <f t="shared" si="196"/>
        <v>17.744999760761857</v>
      </c>
      <c r="BV94" s="44">
        <f t="shared" si="197"/>
        <v>23.51999968290329</v>
      </c>
      <c r="BW94" s="44">
        <f>databig!R88*((databig!$AU88-$R$142)/(1-$Q$142)-MIN(0.2,databig!$AU88))+BB94*(databig!$AU88-$R$142)/(1-$Q$142)</f>
        <v>-229.37411757909007</v>
      </c>
      <c r="BX94" s="19">
        <f>(databig!$Q88)/databig!$AE88</f>
        <v>1.039002557544757E-2</v>
      </c>
      <c r="BY94" s="19">
        <f>(databig!$R88)/databig!$AE88</f>
        <v>1.3771394845563643E-2</v>
      </c>
      <c r="BZ94" s="19">
        <f>(databig!$Q88+databig!$R88)/databig!$AE88</f>
        <v>2.4161420421011215E-2</v>
      </c>
      <c r="CA94" s="67">
        <f>databig!R88*$Q$142/(1-$Q$142)+BB94/(1-$Q$142)</f>
        <v>479.03202823674832</v>
      </c>
      <c r="CB94" s="31">
        <f t="shared" si="198"/>
        <v>1271.185884074366</v>
      </c>
      <c r="CC94" s="31">
        <f t="shared" si="199"/>
        <v>1289.125329283888</v>
      </c>
      <c r="CD94" s="31">
        <f t="shared" si="200"/>
        <v>1284.7205547904787</v>
      </c>
      <c r="CE94" s="67">
        <f t="shared" si="178"/>
        <v>1302.6600000000005</v>
      </c>
      <c r="CF94" s="17">
        <f>$CE94*(1+$CA94/databig!$AE88)</f>
        <v>1310.3328293072857</v>
      </c>
      <c r="CG94" s="17">
        <f>$CE94*(1+$CA94/databig!$AE88-$BX94)</f>
        <v>1296.7981585911732</v>
      </c>
      <c r="CH94" s="44">
        <f t="shared" si="179"/>
        <v>0</v>
      </c>
      <c r="CI94" s="17">
        <f t="shared" si="180"/>
        <v>1271.185884074366</v>
      </c>
      <c r="CJ94" s="19"/>
      <c r="CK94" s="17">
        <f>databig!AW88</f>
        <v>83797</v>
      </c>
      <c r="CL94" s="19">
        <f t="shared" si="181"/>
        <v>1.39427896466966E-2</v>
      </c>
      <c r="CM94" s="19">
        <f t="shared" si="182"/>
        <v>1.3954825868733809E-2</v>
      </c>
      <c r="CN94" s="19">
        <f t="shared" si="201"/>
        <v>1.000863257808674</v>
      </c>
      <c r="CO94" s="19">
        <f t="shared" si="183"/>
        <v>0.10008632578086737</v>
      </c>
      <c r="CP94" s="19">
        <f t="shared" si="184"/>
        <v>1.0331484090598928</v>
      </c>
      <c r="CQ94" s="19">
        <f t="shared" si="202"/>
        <v>1.0248613067949197</v>
      </c>
      <c r="CR94" s="19">
        <f t="shared" si="185"/>
        <v>0.96127595735507054</v>
      </c>
      <c r="CS94" s="19">
        <f t="shared" si="186"/>
        <v>0.96118375413546198</v>
      </c>
      <c r="CU94" s="19">
        <f>calculatorbig!E94</f>
        <v>0.29459372660348615</v>
      </c>
      <c r="CV94" s="19">
        <f>calculatorbig!Z94</f>
        <v>0.31030640783188002</v>
      </c>
      <c r="CW94" s="17">
        <f t="shared" si="203"/>
        <v>120525</v>
      </c>
      <c r="CX94" s="17">
        <f t="shared" si="204"/>
        <v>85019.091101114827</v>
      </c>
      <c r="CY94" s="17">
        <f t="shared" si="205"/>
        <v>83125.320196062661</v>
      </c>
      <c r="CZ94" s="24">
        <f t="shared" si="187"/>
        <v>0.7090261254575887</v>
      </c>
      <c r="DA94" s="24">
        <f t="shared" si="188"/>
        <v>0.68444810332903949</v>
      </c>
      <c r="DB94" s="19">
        <f t="shared" si="206"/>
        <v>0.29960096220361138</v>
      </c>
      <c r="DC94" s="19">
        <f t="shared" si="207"/>
        <v>0.32433972873276457</v>
      </c>
      <c r="DD94" s="17">
        <f t="shared" si="189"/>
        <v>119446.34106011724</v>
      </c>
      <c r="DE94" s="17">
        <f t="shared" si="208"/>
        <v>119446.34106011724</v>
      </c>
      <c r="DF94" s="17">
        <f t="shared" si="209"/>
        <v>0</v>
      </c>
      <c r="DG94" s="17">
        <f>MAX(growth!G88*growth!L88,0)</f>
        <v>3481.7404378669253</v>
      </c>
      <c r="DH94" s="17">
        <f t="shared" si="210"/>
        <v>179.99869122698138</v>
      </c>
      <c r="DI94" s="17">
        <f t="shared" si="211"/>
        <v>119626.33975134422</v>
      </c>
      <c r="DJ94" s="17">
        <f t="shared" si="212"/>
        <v>37120.819770315662</v>
      </c>
      <c r="DK94" s="20">
        <f t="shared" si="213"/>
        <v>-7.0000000000000001E-3</v>
      </c>
      <c r="DL94" s="50">
        <f t="shared" si="214"/>
        <v>1614.9108714304966</v>
      </c>
      <c r="DM94" s="20">
        <f t="shared" si="215"/>
        <v>-0.03</v>
      </c>
      <c r="DN94" s="20">
        <f t="shared" si="216"/>
        <v>-2.22746547925321E-2</v>
      </c>
      <c r="DO94" s="20">
        <f>growth!L88</f>
        <v>2.8888118132063267E-2</v>
      </c>
      <c r="DP94" s="20"/>
      <c r="DQ94" s="20"/>
      <c r="DR94" s="19">
        <f>datahist!B88</f>
        <v>0.21461863815784454</v>
      </c>
      <c r="DS94" s="19">
        <f>datahist!C88</f>
        <v>0.2577173113822937</v>
      </c>
      <c r="DT94" s="19">
        <f>datahist!D88</f>
        <v>0.27533942461013794</v>
      </c>
      <c r="DU94" s="19">
        <f>datahist!E88</f>
        <v>0.31531566381454468</v>
      </c>
      <c r="DV94" s="19">
        <f>datahist!F88</f>
        <v>0.32422173023223877</v>
      </c>
      <c r="DW94" s="19">
        <f>datahist!G88</f>
        <v>0.32964426279067993</v>
      </c>
      <c r="DX94" s="19">
        <f>datahist!H88</f>
        <v>0.29321575164794922</v>
      </c>
      <c r="DY94" s="19">
        <f>datahist!I88</f>
        <v>0.2947811484336853</v>
      </c>
      <c r="DZ94" s="19">
        <f t="shared" si="217"/>
        <v>0.31030640783188002</v>
      </c>
      <c r="EA94" s="19">
        <v>0.38821362414071253</v>
      </c>
      <c r="EB94" s="19">
        <v>0.39680034366475819</v>
      </c>
      <c r="EC94" s="19">
        <v>0.35923746049529609</v>
      </c>
      <c r="ED94" s="19">
        <v>0.34529572224841859</v>
      </c>
      <c r="EE94" s="19">
        <v>0.33731714341090763</v>
      </c>
      <c r="EF94" s="19">
        <v>0.3849883833900094</v>
      </c>
      <c r="EG94" s="19">
        <v>0.40070106121179716</v>
      </c>
      <c r="EH94" s="19">
        <v>0.29781897076079539</v>
      </c>
      <c r="EI94" s="19">
        <v>0.30640569028484105</v>
      </c>
      <c r="EJ94" s="19">
        <v>0.35923746049529609</v>
      </c>
      <c r="EK94" s="19">
        <v>0.34529572224841859</v>
      </c>
      <c r="EL94" s="19">
        <v>0.33731714337481422</v>
      </c>
      <c r="EM94" s="19">
        <v>0.29459372255951166</v>
      </c>
      <c r="EN94" s="19">
        <v>0.31030640783188002</v>
      </c>
      <c r="EO94" s="19">
        <f t="shared" si="218"/>
        <v>0.27869213028577589</v>
      </c>
      <c r="EP94" s="19">
        <f t="shared" si="219"/>
        <v>0.30194033722582669</v>
      </c>
      <c r="EQ94" s="19">
        <f t="shared" ref="EQ94:FD94" si="257">(EO91+EO92+EO93+EO94+EO95+EO96+EO97)/7</f>
        <v>0.28881222248980343</v>
      </c>
      <c r="ER94" s="19">
        <f t="shared" si="257"/>
        <v>0.3143861896776422</v>
      </c>
      <c r="ES94" s="19">
        <f t="shared" si="257"/>
        <v>0.29168552959654281</v>
      </c>
      <c r="ET94" s="19">
        <f t="shared" si="257"/>
        <v>0.31678876947423962</v>
      </c>
      <c r="EU94" s="19">
        <f t="shared" si="257"/>
        <v>0.29425447469986871</v>
      </c>
      <c r="EV94" s="19">
        <f t="shared" si="257"/>
        <v>0.31943189502882285</v>
      </c>
      <c r="EW94" s="19">
        <f t="shared" si="257"/>
        <v>0.29616915589559545</v>
      </c>
      <c r="EX94" s="19">
        <f t="shared" si="257"/>
        <v>0.32124519699826032</v>
      </c>
      <c r="EY94" s="19">
        <f t="shared" si="257"/>
        <v>0.29761085430763717</v>
      </c>
      <c r="EZ94" s="19">
        <f t="shared" si="257"/>
        <v>0.3225817986883785</v>
      </c>
      <c r="FA94" s="19">
        <f t="shared" si="257"/>
        <v>0.29871876652530593</v>
      </c>
      <c r="FB94" s="19">
        <f t="shared" si="257"/>
        <v>0.32357169758899851</v>
      </c>
      <c r="FC94" s="19">
        <f t="shared" si="257"/>
        <v>0.29960096220361138</v>
      </c>
      <c r="FD94" s="19">
        <f t="shared" si="257"/>
        <v>0.32433972873276457</v>
      </c>
      <c r="FG94" s="61">
        <f t="shared" si="237"/>
        <v>0.58000000000000185</v>
      </c>
      <c r="FH94" s="24">
        <f>databig!$A88/100</f>
        <v>0.86</v>
      </c>
      <c r="FI94" s="19">
        <f t="shared" si="221"/>
        <v>1.5135917551666558E-2</v>
      </c>
      <c r="FJ94" s="19">
        <f t="shared" si="222"/>
        <v>3.7061306958570406E-2</v>
      </c>
      <c r="FK94" s="19">
        <f t="shared" si="223"/>
        <v>6.7402128554113136E-2</v>
      </c>
      <c r="FL94" s="19">
        <f t="shared" si="224"/>
        <v>0.10751427225965217</v>
      </c>
      <c r="FM94" s="19">
        <f t="shared" si="225"/>
        <v>0.15954890359865664</v>
      </c>
      <c r="FN94" s="19">
        <f t="shared" si="226"/>
        <v>0.22523599767770291</v>
      </c>
      <c r="FO94" s="19">
        <f t="shared" si="227"/>
        <v>0.30755939498038276</v>
      </c>
      <c r="FP94" s="19">
        <f t="shared" si="228"/>
        <v>0.41230005279662901</v>
      </c>
      <c r="FQ94" s="19">
        <f t="shared" si="229"/>
        <v>0.55701720632297191</v>
      </c>
      <c r="FR94" s="19">
        <f t="shared" si="230"/>
        <v>0.79346877733981869</v>
      </c>
      <c r="FS94" s="19">
        <f t="shared" si="231"/>
        <v>0.89840562972319038</v>
      </c>
      <c r="FT94" s="19">
        <f t="shared" si="232"/>
        <v>0.94667000240607191</v>
      </c>
      <c r="FU94" s="19">
        <f t="shared" si="233"/>
        <v>0.98693915484448769</v>
      </c>
      <c r="FW94" s="19">
        <f t="shared" si="234"/>
        <v>0.29452842867181994</v>
      </c>
      <c r="FX94" s="19">
        <f t="shared" si="235"/>
        <v>0.30454750112125983</v>
      </c>
    </row>
    <row r="95" spans="1:180">
      <c r="A95" s="17"/>
      <c r="B95" s="17">
        <f>databig!B89</f>
        <v>2167799</v>
      </c>
      <c r="C95" s="17">
        <f>databig!O89</f>
        <v>126021</v>
      </c>
      <c r="D95" s="17">
        <f>databig!F89</f>
        <v>37062</v>
      </c>
      <c r="E95" s="18">
        <f>databig!G89+L95</f>
        <v>0.29443585841542497</v>
      </c>
      <c r="F95" s="19">
        <f>databig!H89</f>
        <v>4.7018703073263168E-2</v>
      </c>
      <c r="G95" s="19">
        <f>databig!K89</f>
        <v>0.11611822247505188</v>
      </c>
      <c r="H95" s="19">
        <f>databig!L89</f>
        <v>9.8576406016945839E-3</v>
      </c>
      <c r="I95" s="19">
        <f>databig!I89</f>
        <v>2.6681764051318169E-2</v>
      </c>
      <c r="J95" s="19">
        <f>databig!M89</f>
        <v>0</v>
      </c>
      <c r="K95" s="19">
        <f>databig!J89</f>
        <v>9.4759531319141388E-2</v>
      </c>
      <c r="L95" s="63">
        <f>databig!N89*IF(interface!$C$16="yes",1,0)</f>
        <v>0</v>
      </c>
      <c r="M95" s="19">
        <v>0</v>
      </c>
      <c r="N95" s="19">
        <v>0</v>
      </c>
      <c r="O95" s="19">
        <v>0</v>
      </c>
      <c r="P95" s="19">
        <f t="shared" si="191"/>
        <v>0.50700791855218696</v>
      </c>
      <c r="Q95" s="20">
        <f t="shared" si="170"/>
        <v>0</v>
      </c>
      <c r="R95" s="20">
        <f t="shared" si="171"/>
        <v>0</v>
      </c>
      <c r="S95" s="20">
        <f t="shared" si="172"/>
        <v>0</v>
      </c>
      <c r="T95" s="20">
        <f t="shared" si="173"/>
        <v>0</v>
      </c>
      <c r="U95" s="20">
        <f t="shared" si="174"/>
        <v>0</v>
      </c>
      <c r="V95" s="20">
        <f t="shared" si="175"/>
        <v>1.5148209181503145E-2</v>
      </c>
      <c r="W95" s="20">
        <f t="shared" si="192"/>
        <v>0.1269269653065945</v>
      </c>
      <c r="X95" s="20">
        <f t="shared" si="176"/>
        <v>4.7018703073263168E-2</v>
      </c>
      <c r="Y95" s="20">
        <f>K95+$C$148*0.55*databig!N89</f>
        <v>9.4759531319141388E-2</v>
      </c>
      <c r="Z95" s="21">
        <f t="shared" si="193"/>
        <v>0.31053517293182037</v>
      </c>
      <c r="AA95" s="19">
        <f t="shared" si="194"/>
        <v>0.96341121495327098</v>
      </c>
      <c r="AB95" s="19">
        <f>databig!Q89/databig!$AE89</f>
        <v>2.0093457943925235E-2</v>
      </c>
      <c r="AC95" s="19">
        <f>databig!R89/databig!$AE89</f>
        <v>1.6495327102803738E-2</v>
      </c>
      <c r="AD95" s="19">
        <f t="shared" si="195"/>
        <v>4.5062410233215102</v>
      </c>
      <c r="AE95" s="17">
        <f>databig!S89</f>
        <v>567881</v>
      </c>
      <c r="AF95" s="17">
        <f>databig!T89</f>
        <v>568082</v>
      </c>
      <c r="AG95" s="17">
        <f>databig!U89</f>
        <v>151741</v>
      </c>
      <c r="AH95" s="17">
        <f>databig!V89</f>
        <v>17044</v>
      </c>
      <c r="AI95" s="17">
        <f>databig!W89</f>
        <v>28</v>
      </c>
      <c r="AJ95" s="17">
        <f>databig!X89</f>
        <v>0</v>
      </c>
      <c r="AK95" s="17">
        <f>databig!Y89</f>
        <v>0</v>
      </c>
      <c r="AL95" s="17">
        <f>databig!Z89</f>
        <v>0</v>
      </c>
      <c r="AM95" s="17">
        <f>databig!AA89</f>
        <v>0</v>
      </c>
      <c r="AN95" s="17">
        <f>databig!AB89</f>
        <v>0</v>
      </c>
      <c r="AO95" s="17">
        <f>databig!AC89</f>
        <v>0</v>
      </c>
      <c r="AP95" s="17">
        <f>databig!AD89</f>
        <v>0</v>
      </c>
      <c r="AQ95" s="17">
        <v>0</v>
      </c>
      <c r="AR95" s="17">
        <v>0</v>
      </c>
      <c r="AS95" s="17">
        <v>0</v>
      </c>
      <c r="AT95" s="17">
        <v>83.996739685134997</v>
      </c>
      <c r="AU95" s="17">
        <v>194.13641316198064</v>
      </c>
      <c r="AV95" s="19">
        <v>1.7469684993506557E-2</v>
      </c>
      <c r="AW95" s="17">
        <f>databig!AT89</f>
        <v>122343</v>
      </c>
      <c r="AY95" s="19">
        <f>-databig!BA89/databig!E89</f>
        <v>-7.5441965529869447E-5</v>
      </c>
      <c r="AZ95" s="19">
        <f>-(1.1*databig!BB89-databig!AY89+0.45*databig!AX89)/databig!E89</f>
        <v>-1.7244487465863034E-3</v>
      </c>
      <c r="BA95" s="19"/>
      <c r="BB95" s="66">
        <f t="shared" si="177"/>
        <v>455.65704076037076</v>
      </c>
      <c r="BC95" s="67">
        <f>databig!Q89</f>
        <v>1720</v>
      </c>
      <c r="BD95" s="67">
        <f>databig!R89</f>
        <v>1412</v>
      </c>
      <c r="BE95" s="67">
        <f>databig!AF89</f>
        <v>71493</v>
      </c>
      <c r="BF95" s="67">
        <f>databig!AG89</f>
        <v>34105</v>
      </c>
      <c r="BG95" s="17">
        <f>databig!AH89</f>
        <v>1716</v>
      </c>
      <c r="BH95" s="17">
        <f>databig!AI89</f>
        <v>21</v>
      </c>
      <c r="BI95" s="17">
        <f>databig!AJ89</f>
        <v>19</v>
      </c>
      <c r="BJ95" s="17">
        <f>databig!AK89</f>
        <v>15</v>
      </c>
      <c r="BK95" s="17">
        <f>databig!AL89</f>
        <v>7</v>
      </c>
      <c r="BL95" s="17">
        <f>databig!AM89</f>
        <v>0</v>
      </c>
      <c r="BM95" s="17">
        <f>databig!AN89</f>
        <v>0</v>
      </c>
      <c r="BN95" s="17">
        <f>databig!AO89</f>
        <v>0</v>
      </c>
      <c r="BO95" s="17">
        <f>databig!AP89</f>
        <v>0</v>
      </c>
      <c r="BP95" s="17">
        <f>databig!AQ89</f>
        <v>0</v>
      </c>
      <c r="BQ95" s="17"/>
      <c r="BR95" s="17"/>
      <c r="BS95" s="24">
        <f>databig!AU89</f>
        <v>0.21699999272823334</v>
      </c>
      <c r="BT95" s="24">
        <f>databig!AV89</f>
        <v>2.4000000208616257E-2</v>
      </c>
      <c r="BU95" s="44">
        <f t="shared" si="196"/>
        <v>41.280000358819962</v>
      </c>
      <c r="BV95" s="44">
        <f t="shared" si="197"/>
        <v>33.888000294566154</v>
      </c>
      <c r="BW95" s="44">
        <f>databig!R89*((databig!$AU89-$R$142)/(1-$Q$142)-MIN(0.2,databig!$AU89))+BB95*(databig!$AU89-$R$142)/(1-$Q$142)</f>
        <v>-281.04230998094761</v>
      </c>
      <c r="BX95" s="19">
        <f>(databig!$Q89)/databig!$AE89</f>
        <v>2.0093457943925235E-2</v>
      </c>
      <c r="BY95" s="19">
        <f>(databig!$R89)/databig!$AE89</f>
        <v>1.6495327102803738E-2</v>
      </c>
      <c r="BZ95" s="19">
        <f>(databig!$Q89+databig!$R89)/databig!$AE89</f>
        <v>3.6588785046728974E-2</v>
      </c>
      <c r="CA95" s="67">
        <f>databig!R89*$Q$142/(1-$Q$142)+BB95/(1-$Q$142)</f>
        <v>712.25687766483918</v>
      </c>
      <c r="CB95" s="31">
        <f t="shared" si="198"/>
        <v>1362.1285803738319</v>
      </c>
      <c r="CC95" s="31">
        <f t="shared" si="199"/>
        <v>1385.4506635514019</v>
      </c>
      <c r="CD95" s="31">
        <f t="shared" si="200"/>
        <v>1390.5379168224299</v>
      </c>
      <c r="CE95" s="67">
        <f t="shared" si="178"/>
        <v>1413.8600000000001</v>
      </c>
      <c r="CF95" s="17">
        <f>$CE95*(1+$CA95/databig!$AE89)</f>
        <v>1425.6243867880282</v>
      </c>
      <c r="CG95" s="17">
        <f>$CE95*(1+$CA95/databig!$AE89-$BX95)</f>
        <v>1397.21505033943</v>
      </c>
      <c r="CH95" s="44">
        <f t="shared" si="179"/>
        <v>0</v>
      </c>
      <c r="CI95" s="17">
        <f t="shared" si="180"/>
        <v>1362.1285803738319</v>
      </c>
      <c r="CJ95" s="19"/>
      <c r="CK95" s="17">
        <f>databig!AW89</f>
        <v>87737</v>
      </c>
      <c r="CL95" s="19">
        <f t="shared" si="181"/>
        <v>1.4607042691120965E-2</v>
      </c>
      <c r="CM95" s="19">
        <f t="shared" si="182"/>
        <v>1.4199926909347205E-2</v>
      </c>
      <c r="CN95" s="19">
        <f t="shared" si="201"/>
        <v>0.9721288018127564</v>
      </c>
      <c r="CO95" s="19">
        <f t="shared" si="183"/>
        <v>9.7212880181275621E-2</v>
      </c>
      <c r="CP95" s="19">
        <f t="shared" si="184"/>
        <v>1.0055898100974043</v>
      </c>
      <c r="CQ95" s="19">
        <f t="shared" si="202"/>
        <v>1.0041923575730531</v>
      </c>
      <c r="CR95" s="19">
        <f t="shared" si="185"/>
        <v>0.96257950049211471</v>
      </c>
      <c r="CS95" s="19">
        <f t="shared" si="186"/>
        <v>0.9655604164953584</v>
      </c>
      <c r="CU95" s="19">
        <f>calculatorbig!E95</f>
        <v>0.29443585841542497</v>
      </c>
      <c r="CV95" s="19">
        <f>calculatorbig!Z95</f>
        <v>0.31053517293182037</v>
      </c>
      <c r="CW95" s="17">
        <f t="shared" si="203"/>
        <v>126021</v>
      </c>
      <c r="CX95" s="17">
        <f t="shared" si="204"/>
        <v>88915.898686629735</v>
      </c>
      <c r="CY95" s="17">
        <f t="shared" si="205"/>
        <v>86887.046971959062</v>
      </c>
      <c r="CZ95" s="24">
        <f t="shared" si="187"/>
        <v>0.7157129640098342</v>
      </c>
      <c r="DA95" s="24">
        <f t="shared" si="188"/>
        <v>0.6861413529698237</v>
      </c>
      <c r="DB95" s="19">
        <f t="shared" si="206"/>
        <v>0.29335769760835884</v>
      </c>
      <c r="DC95" s="19">
        <f t="shared" si="207"/>
        <v>0.31813947559651606</v>
      </c>
      <c r="DD95" s="17">
        <f t="shared" si="189"/>
        <v>124901.28326033495</v>
      </c>
      <c r="DE95" s="17">
        <f t="shared" si="208"/>
        <v>124901.28326033495</v>
      </c>
      <c r="DF95" s="17">
        <f t="shared" si="209"/>
        <v>0</v>
      </c>
      <c r="DG95" s="17">
        <f>MAX(growth!G89*growth!L89,0)</f>
        <v>2119.7791546388839</v>
      </c>
      <c r="DH95" s="17">
        <f t="shared" si="210"/>
        <v>109.58814430147349</v>
      </c>
      <c r="DI95" s="17">
        <f t="shared" si="211"/>
        <v>125010.87140463643</v>
      </c>
      <c r="DJ95" s="17">
        <f t="shared" si="212"/>
        <v>38820.272569996334</v>
      </c>
      <c r="DK95" s="20">
        <f t="shared" si="213"/>
        <v>-8.0000000000000002E-3</v>
      </c>
      <c r="DL95" s="50">
        <f t="shared" si="214"/>
        <v>1715.1712566260612</v>
      </c>
      <c r="DM95" s="20">
        <f t="shared" si="215"/>
        <v>-3.1E-2</v>
      </c>
      <c r="DN95" s="20">
        <f t="shared" si="216"/>
        <v>-2.281764841427333E-2</v>
      </c>
      <c r="DO95" s="20">
        <f>growth!L89</f>
        <v>1.682084061100042E-2</v>
      </c>
      <c r="DP95" s="20"/>
      <c r="DQ95" s="20"/>
      <c r="DR95" s="19">
        <f>datahist!B89</f>
        <v>0.21669764816761017</v>
      </c>
      <c r="DS95" s="19">
        <f>datahist!C89</f>
        <v>0.25847238302230835</v>
      </c>
      <c r="DT95" s="19">
        <f>datahist!D89</f>
        <v>0.27799659967422485</v>
      </c>
      <c r="DU95" s="19">
        <f>datahist!E89</f>
        <v>0.31480953097343445</v>
      </c>
      <c r="DV95" s="19">
        <f>datahist!F89</f>
        <v>0.32349196076393127</v>
      </c>
      <c r="DW95" s="19">
        <f>datahist!G89</f>
        <v>0.32851505279541016</v>
      </c>
      <c r="DX95" s="19">
        <f>datahist!H89</f>
        <v>0.29355552792549133</v>
      </c>
      <c r="DY95" s="19">
        <f>datahist!I89</f>
        <v>0.29441457986831665</v>
      </c>
      <c r="DZ95" s="19">
        <f t="shared" si="217"/>
        <v>0.31053517293182037</v>
      </c>
      <c r="EA95" s="19">
        <v>0.38469447144038349</v>
      </c>
      <c r="EB95" s="19">
        <v>0.39321764247193769</v>
      </c>
      <c r="EC95" s="19">
        <v>0.35741890771337848</v>
      </c>
      <c r="ED95" s="19">
        <v>0.34578234522255613</v>
      </c>
      <c r="EE95" s="19">
        <v>0.33812455967730598</v>
      </c>
      <c r="EF95" s="19">
        <v>0.3811692176386714</v>
      </c>
      <c r="EG95" s="19">
        <v>0.39726852905002258</v>
      </c>
      <c r="EH95" s="19">
        <v>0.29796111532218128</v>
      </c>
      <c r="EI95" s="19">
        <v>0.30648428635373548</v>
      </c>
      <c r="EJ95" s="19">
        <v>0.35741890771337848</v>
      </c>
      <c r="EK95" s="19">
        <v>0.34578234522255613</v>
      </c>
      <c r="EL95" s="19">
        <v>0.33812456707465099</v>
      </c>
      <c r="EM95" s="19">
        <v>0.29443586152046919</v>
      </c>
      <c r="EN95" s="19">
        <v>0.31053517293182037</v>
      </c>
      <c r="EO95" s="19">
        <f t="shared" si="218"/>
        <v>0.2876304552662885</v>
      </c>
      <c r="EP95" s="19">
        <f t="shared" si="219"/>
        <v>0.3147052718505684</v>
      </c>
      <c r="EQ95" s="19">
        <f t="shared" ref="EQ95:FD95" si="258">(EO92+EO93+EO94+EO95+EO96+EO97+EO98)/7</f>
        <v>0.2758702848569306</v>
      </c>
      <c r="ER95" s="19">
        <f t="shared" si="258"/>
        <v>0.30126811488158678</v>
      </c>
      <c r="ES95" s="19">
        <f t="shared" si="258"/>
        <v>0.28280871332076851</v>
      </c>
      <c r="ET95" s="19">
        <f t="shared" si="258"/>
        <v>0.30838883367113484</v>
      </c>
      <c r="EU95" s="19">
        <f t="shared" si="258"/>
        <v>0.28567696994113129</v>
      </c>
      <c r="EV95" s="19">
        <f t="shared" si="258"/>
        <v>0.31112608148950266</v>
      </c>
      <c r="EW95" s="19">
        <f t="shared" si="258"/>
        <v>0.28829389553990259</v>
      </c>
      <c r="EX95" s="19">
        <f t="shared" si="258"/>
        <v>0.3135612105892247</v>
      </c>
      <c r="EY95" s="19">
        <f t="shared" si="258"/>
        <v>0.29031361209449852</v>
      </c>
      <c r="EZ95" s="19">
        <f t="shared" si="258"/>
        <v>0.31540535229062522</v>
      </c>
      <c r="FA95" s="19">
        <f t="shared" si="258"/>
        <v>0.29197579242951061</v>
      </c>
      <c r="FB95" s="19">
        <f t="shared" si="258"/>
        <v>0.31690352951224476</v>
      </c>
      <c r="FC95" s="19">
        <f t="shared" si="258"/>
        <v>0.29335769760835884</v>
      </c>
      <c r="FD95" s="19">
        <f t="shared" si="258"/>
        <v>0.31813947559651606</v>
      </c>
      <c r="FG95" s="61">
        <f t="shared" si="237"/>
        <v>0.61000000000000187</v>
      </c>
      <c r="FH95" s="24">
        <f>databig!$A89/100</f>
        <v>0.87</v>
      </c>
      <c r="FI95" s="19">
        <f t="shared" si="221"/>
        <v>1.5135917551666558E-2</v>
      </c>
      <c r="FJ95" s="19">
        <f t="shared" si="222"/>
        <v>3.7061306958570406E-2</v>
      </c>
      <c r="FK95" s="19">
        <f t="shared" si="223"/>
        <v>6.7402128554113136E-2</v>
      </c>
      <c r="FL95" s="19">
        <f t="shared" si="224"/>
        <v>0.10751427225965217</v>
      </c>
      <c r="FM95" s="19">
        <f t="shared" si="225"/>
        <v>0.15954890359865664</v>
      </c>
      <c r="FN95" s="19">
        <f t="shared" si="226"/>
        <v>0.22523599767770291</v>
      </c>
      <c r="FO95" s="19">
        <f t="shared" si="227"/>
        <v>0.30755939498038276</v>
      </c>
      <c r="FP95" s="19">
        <f t="shared" si="228"/>
        <v>0.41230005279662901</v>
      </c>
      <c r="FQ95" s="19">
        <f t="shared" si="229"/>
        <v>0.55701720632297191</v>
      </c>
      <c r="FR95" s="19">
        <f t="shared" si="230"/>
        <v>0.79346877733981869</v>
      </c>
      <c r="FS95" s="19">
        <f t="shared" si="231"/>
        <v>0.89840562972319038</v>
      </c>
      <c r="FT95" s="19">
        <f t="shared" si="232"/>
        <v>0.94667000240607191</v>
      </c>
      <c r="FU95" s="19">
        <f t="shared" si="233"/>
        <v>0.98693915484448769</v>
      </c>
      <c r="FW95" s="19">
        <f t="shared" si="234"/>
        <v>0.2943604195549393</v>
      </c>
      <c r="FX95" s="19">
        <f t="shared" si="235"/>
        <v>0.30468439564161931</v>
      </c>
    </row>
    <row r="96" spans="1:180">
      <c r="A96" s="17"/>
      <c r="B96" s="17">
        <f>databig!B90</f>
        <v>2166056</v>
      </c>
      <c r="C96" s="17">
        <f>databig!O90</f>
        <v>131779</v>
      </c>
      <c r="D96" s="17">
        <f>databig!F90</f>
        <v>38885</v>
      </c>
      <c r="E96" s="18">
        <f>databig!G90+L96</f>
        <v>0.29399241204290238</v>
      </c>
      <c r="F96" s="19">
        <f>databig!H90</f>
        <v>4.5336049050092697E-2</v>
      </c>
      <c r="G96" s="19">
        <f>databig!K90</f>
        <v>0.1185581386089325</v>
      </c>
      <c r="H96" s="19">
        <f>databig!L90</f>
        <v>1.0068073868751526E-2</v>
      </c>
      <c r="I96" s="19">
        <f>databig!I90</f>
        <v>2.6603462174534798E-2</v>
      </c>
      <c r="J96" s="19">
        <f>databig!M90</f>
        <v>0</v>
      </c>
      <c r="K96" s="19">
        <f>databig!J90</f>
        <v>9.3426689505577087E-2</v>
      </c>
      <c r="L96" s="63">
        <f>databig!N90*IF(interface!$C$16="yes",1,0)</f>
        <v>0</v>
      </c>
      <c r="M96" s="19">
        <v>0</v>
      </c>
      <c r="N96" s="19">
        <v>0</v>
      </c>
      <c r="O96" s="19">
        <v>0</v>
      </c>
      <c r="P96" s="19">
        <f t="shared" si="191"/>
        <v>0.52286340770886985</v>
      </c>
      <c r="Q96" s="20">
        <f t="shared" si="170"/>
        <v>0</v>
      </c>
      <c r="R96" s="20">
        <f t="shared" si="171"/>
        <v>0</v>
      </c>
      <c r="S96" s="20">
        <f t="shared" si="172"/>
        <v>0</v>
      </c>
      <c r="T96" s="20">
        <f t="shared" si="173"/>
        <v>0</v>
      </c>
      <c r="U96" s="20">
        <f t="shared" si="174"/>
        <v>0</v>
      </c>
      <c r="V96" s="20">
        <f t="shared" si="175"/>
        <v>1.5471581403815418E-2</v>
      </c>
      <c r="W96" s="20">
        <f t="shared" si="192"/>
        <v>0.12984260789504914</v>
      </c>
      <c r="X96" s="20">
        <f t="shared" si="176"/>
        <v>4.5336049050092697E-2</v>
      </c>
      <c r="Y96" s="20">
        <f>K96+$C$148*0.55*databig!N90</f>
        <v>9.3426689505577087E-2</v>
      </c>
      <c r="Z96" s="21">
        <f t="shared" si="193"/>
        <v>0.31068039002906911</v>
      </c>
      <c r="AA96" s="19">
        <f t="shared" si="194"/>
        <v>0.96608505259356237</v>
      </c>
      <c r="AB96" s="19">
        <f>databig!Q90/databig!$AE90</f>
        <v>1.8588325583495102E-2</v>
      </c>
      <c r="AC96" s="19">
        <f>databig!R90/databig!$AE90</f>
        <v>1.532662182294253E-2</v>
      </c>
      <c r="AD96" s="19">
        <f t="shared" si="195"/>
        <v>4.535366029488765</v>
      </c>
      <c r="AE96" s="17">
        <f>databig!S90</f>
        <v>597666</v>
      </c>
      <c r="AF96" s="17">
        <f>databig!T90</f>
        <v>598030</v>
      </c>
      <c r="AG96" s="17">
        <f>databig!U90</f>
        <v>163345</v>
      </c>
      <c r="AH96" s="17">
        <f>databig!V90</f>
        <v>15505</v>
      </c>
      <c r="AI96" s="17">
        <f>databig!W90</f>
        <v>60</v>
      </c>
      <c r="AJ96" s="17">
        <f>databig!X90</f>
        <v>0</v>
      </c>
      <c r="AK96" s="17">
        <f>databig!Y90</f>
        <v>0</v>
      </c>
      <c r="AL96" s="17">
        <f>databig!Z90</f>
        <v>0</v>
      </c>
      <c r="AM96" s="17">
        <f>databig!AA90</f>
        <v>0</v>
      </c>
      <c r="AN96" s="17">
        <f>databig!AB90</f>
        <v>0</v>
      </c>
      <c r="AO96" s="17">
        <f>databig!AC90</f>
        <v>0</v>
      </c>
      <c r="AP96" s="17">
        <f>databig!AD90</f>
        <v>0</v>
      </c>
      <c r="AQ96" s="17">
        <v>0</v>
      </c>
      <c r="AR96" s="17">
        <v>0</v>
      </c>
      <c r="AS96" s="17">
        <v>0</v>
      </c>
      <c r="AT96" s="17">
        <v>83.996739685134997</v>
      </c>
      <c r="AU96" s="17">
        <v>194.13641316198064</v>
      </c>
      <c r="AV96" s="19">
        <v>1.7469684993506557E-2</v>
      </c>
      <c r="AW96" s="17">
        <f>databig!AT90</f>
        <v>128777</v>
      </c>
      <c r="AY96" s="19">
        <f>-databig!BA90/databig!E90</f>
        <v>-6.9004897410574284E-5</v>
      </c>
      <c r="AZ96" s="19">
        <f>-(1.1*databig!BB90-databig!AY90+0.45*databig!AX90)/databig!E90</f>
        <v>-1.5834682022804769E-3</v>
      </c>
      <c r="BA96" s="19"/>
      <c r="BB96" s="66">
        <f t="shared" si="177"/>
        <v>437.18052601689465</v>
      </c>
      <c r="BC96" s="67">
        <f>databig!Q90</f>
        <v>1647</v>
      </c>
      <c r="BD96" s="67">
        <f>databig!R90</f>
        <v>1358</v>
      </c>
      <c r="BE96" s="67">
        <f>databig!AF90</f>
        <v>74943</v>
      </c>
      <c r="BF96" s="67">
        <f>databig!AG90</f>
        <v>37790</v>
      </c>
      <c r="BG96" s="17">
        <f>databig!AH90</f>
        <v>3479</v>
      </c>
      <c r="BH96" s="17">
        <f>databig!AI90</f>
        <v>36</v>
      </c>
      <c r="BI96" s="17">
        <f>databig!AJ90</f>
        <v>29</v>
      </c>
      <c r="BJ96" s="17">
        <f>databig!AK90</f>
        <v>16</v>
      </c>
      <c r="BK96" s="17">
        <f>databig!AL90</f>
        <v>13</v>
      </c>
      <c r="BL96" s="17">
        <f>databig!AM90</f>
        <v>7</v>
      </c>
      <c r="BM96" s="17">
        <f>databig!AN90</f>
        <v>0</v>
      </c>
      <c r="BN96" s="17">
        <f>databig!AO90</f>
        <v>0</v>
      </c>
      <c r="BO96" s="17">
        <f>databig!AP90</f>
        <v>0</v>
      </c>
      <c r="BP96" s="17">
        <f>databig!AQ90</f>
        <v>0</v>
      </c>
      <c r="BQ96" s="17"/>
      <c r="BR96" s="17"/>
      <c r="BS96" s="24">
        <f>databig!AU90</f>
        <v>0.21899999678134918</v>
      </c>
      <c r="BT96" s="24">
        <f>databig!AV90</f>
        <v>2.7000000700354576E-2</v>
      </c>
      <c r="BU96" s="44">
        <f t="shared" si="196"/>
        <v>44.469001153483987</v>
      </c>
      <c r="BV96" s="44">
        <f t="shared" si="197"/>
        <v>36.666000951081514</v>
      </c>
      <c r="BW96" s="44">
        <f>databig!R90*((databig!$AU90-$R$142)/(1-$Q$142)-MIN(0.2,databig!$AU90))+BB96*(databig!$AU90-$R$142)/(1-$Q$142)</f>
        <v>-266.21134294077495</v>
      </c>
      <c r="BX96" s="19">
        <f>(databig!$Q90)/databig!$AE90</f>
        <v>1.8588325583495102E-2</v>
      </c>
      <c r="BY96" s="19">
        <f>(databig!$R90)/databig!$AE90</f>
        <v>1.532662182294253E-2</v>
      </c>
      <c r="BZ96" s="19">
        <f>(databig!$Q90+databig!$R90)/databig!$AE90</f>
        <v>3.3914947406437634E-2</v>
      </c>
      <c r="CA96" s="67">
        <f>databig!R90*$Q$142/(1-$Q$142)+BB96/(1-$Q$142)</f>
        <v>683.82272002617242</v>
      </c>
      <c r="CB96" s="31">
        <f t="shared" si="198"/>
        <v>1487.0560780551673</v>
      </c>
      <c r="CC96" s="31">
        <f t="shared" si="199"/>
        <v>1510.6477339623498</v>
      </c>
      <c r="CD96" s="31">
        <f t="shared" si="200"/>
        <v>1515.668344092818</v>
      </c>
      <c r="CE96" s="67">
        <f t="shared" si="178"/>
        <v>1539.2600000000004</v>
      </c>
      <c r="CF96" s="17">
        <f>$CE96*(1+$CA96/databig!$AE90)</f>
        <v>1551.1396099502001</v>
      </c>
      <c r="CG96" s="17">
        <f>$CE96*(1+$CA96/databig!$AE90-$BX96)</f>
        <v>1522.5273439125494</v>
      </c>
      <c r="CH96" s="44">
        <f t="shared" si="179"/>
        <v>0</v>
      </c>
      <c r="CI96" s="17">
        <f t="shared" si="180"/>
        <v>1487.0560780551673</v>
      </c>
      <c r="CJ96" s="19"/>
      <c r="CK96" s="17">
        <f>databig!AW90</f>
        <v>91084</v>
      </c>
      <c r="CL96" s="19">
        <f t="shared" si="181"/>
        <v>1.5152080938619899E-2</v>
      </c>
      <c r="CM96" s="19">
        <f t="shared" si="182"/>
        <v>1.4932687952828431E-2</v>
      </c>
      <c r="CN96" s="19">
        <f t="shared" si="201"/>
        <v>0.98552060362664273</v>
      </c>
      <c r="CO96" s="19">
        <f t="shared" si="183"/>
        <v>9.8552060362664257E-2</v>
      </c>
      <c r="CP96" s="19">
        <f t="shared" si="184"/>
        <v>0.96960285960701942</v>
      </c>
      <c r="CQ96" s="19">
        <f t="shared" si="202"/>
        <v>0.97720214470526456</v>
      </c>
      <c r="CR96" s="19">
        <f t="shared" si="185"/>
        <v>0.9556362966092069</v>
      </c>
      <c r="CS96" s="19">
        <f t="shared" si="186"/>
        <v>0.9571737451344704</v>
      </c>
      <c r="CU96" s="19">
        <f>calculatorbig!E96</f>
        <v>0.29399241204290238</v>
      </c>
      <c r="CV96" s="19">
        <f>calculatorbig!Z96</f>
        <v>0.31068039002906911</v>
      </c>
      <c r="CW96" s="17">
        <f t="shared" si="203"/>
        <v>131779</v>
      </c>
      <c r="CX96" s="17">
        <f t="shared" si="204"/>
        <v>93036.97393339836</v>
      </c>
      <c r="CY96" s="17">
        <f t="shared" si="205"/>
        <v>90837.848882359307</v>
      </c>
      <c r="CZ96" s="24">
        <f t="shared" si="187"/>
        <v>0.74296526839117016</v>
      </c>
      <c r="DA96" s="24">
        <f t="shared" si="188"/>
        <v>0.71578403706899008</v>
      </c>
      <c r="DB96" s="19">
        <f t="shared" si="206"/>
        <v>0.28772570596616392</v>
      </c>
      <c r="DC96" s="19">
        <f t="shared" si="207"/>
        <v>0.31248411421222594</v>
      </c>
      <c r="DD96" s="17">
        <f t="shared" si="189"/>
        <v>130618.61493017223</v>
      </c>
      <c r="DE96" s="17">
        <f t="shared" si="208"/>
        <v>130618.61493017223</v>
      </c>
      <c r="DF96" s="17">
        <f t="shared" si="209"/>
        <v>0</v>
      </c>
      <c r="DG96" s="17">
        <f>MAX(growth!G90*growth!L90,0)</f>
        <v>995.74813483438106</v>
      </c>
      <c r="DH96" s="17">
        <f t="shared" si="210"/>
        <v>51.478093861500767</v>
      </c>
      <c r="DI96" s="17">
        <f t="shared" si="211"/>
        <v>130670.09302403373</v>
      </c>
      <c r="DJ96" s="17">
        <f t="shared" si="212"/>
        <v>40596.635465841544</v>
      </c>
      <c r="DK96" s="20">
        <f t="shared" si="213"/>
        <v>-8.0000000000000002E-3</v>
      </c>
      <c r="DL96" s="50">
        <f t="shared" si="214"/>
        <v>1854.609399239911</v>
      </c>
      <c r="DM96" s="20">
        <f t="shared" si="215"/>
        <v>-3.2000000000000001E-2</v>
      </c>
      <c r="DN96" s="20">
        <f t="shared" si="216"/>
        <v>-2.3637108539378494E-2</v>
      </c>
      <c r="DO96" s="20">
        <f>growth!L90</f>
        <v>7.5561973822413364E-3</v>
      </c>
      <c r="DP96" s="20"/>
      <c r="DQ96" s="20"/>
      <c r="DR96" s="19">
        <f>datahist!B90</f>
        <v>0.21852360665798187</v>
      </c>
      <c r="DS96" s="19">
        <f>datahist!C90</f>
        <v>0.25853466987609863</v>
      </c>
      <c r="DT96" s="19">
        <f>datahist!D90</f>
        <v>0.28048050403594971</v>
      </c>
      <c r="DU96" s="19">
        <f>datahist!E90</f>
        <v>0.31422901153564453</v>
      </c>
      <c r="DV96" s="19">
        <f>datahist!F90</f>
        <v>0.32170155644416809</v>
      </c>
      <c r="DW96" s="19">
        <f>datahist!G90</f>
        <v>0.32644075155258179</v>
      </c>
      <c r="DX96" s="19">
        <f>datahist!H90</f>
        <v>0.29363930225372314</v>
      </c>
      <c r="DY96" s="19">
        <f>datahist!I90</f>
        <v>0.29367318749427795</v>
      </c>
      <c r="DZ96" s="19">
        <f t="shared" si="217"/>
        <v>0.31068039002906911</v>
      </c>
      <c r="EA96" s="19">
        <v>0.3803373499300684</v>
      </c>
      <c r="EB96" s="19">
        <v>0.38902651228189344</v>
      </c>
      <c r="EC96" s="19">
        <v>0.35510126232640782</v>
      </c>
      <c r="ED96" s="19">
        <v>0.34569667395716736</v>
      </c>
      <c r="EE96" s="19">
        <v>0.33932960815466545</v>
      </c>
      <c r="EF96" s="19">
        <v>0.37672934122383595</v>
      </c>
      <c r="EG96" s="19">
        <v>0.39341730686914561</v>
      </c>
      <c r="EH96" s="19">
        <v>0.29760043308999196</v>
      </c>
      <c r="EI96" s="19">
        <v>0.306289595441817</v>
      </c>
      <c r="EJ96" s="19">
        <v>0.35510126232640782</v>
      </c>
      <c r="EK96" s="19">
        <v>0.34569667395716736</v>
      </c>
      <c r="EL96" s="19">
        <v>0.33932960624403852</v>
      </c>
      <c r="EM96" s="19">
        <v>0.2939924132078886</v>
      </c>
      <c r="EN96" s="19">
        <v>0.31068039002906911</v>
      </c>
      <c r="EO96" s="19">
        <f t="shared" si="218"/>
        <v>0.27066088379949782</v>
      </c>
      <c r="EP96" s="19">
        <f t="shared" si="219"/>
        <v>0.29903730498059311</v>
      </c>
      <c r="EQ96" s="19">
        <f t="shared" ref="EQ96:FD96" si="259">(EO93+EO94+EO95+EO96+EO97+EO98+EO99)/7</f>
        <v>0.26840006680902684</v>
      </c>
      <c r="ER96" s="19">
        <f t="shared" si="259"/>
        <v>0.29405960913061574</v>
      </c>
      <c r="ES96" s="19">
        <f t="shared" si="259"/>
        <v>0.27522365339997773</v>
      </c>
      <c r="ET96" s="19">
        <f t="shared" si="259"/>
        <v>0.30122940438357076</v>
      </c>
      <c r="EU96" s="19">
        <f t="shared" si="259"/>
        <v>0.27853199261908851</v>
      </c>
      <c r="EV96" s="19">
        <f t="shared" si="259"/>
        <v>0.3041642683438342</v>
      </c>
      <c r="EW96" s="19">
        <f t="shared" si="259"/>
        <v>0.28147171575628788</v>
      </c>
      <c r="EX96" s="19">
        <f t="shared" si="259"/>
        <v>0.30684221629357206</v>
      </c>
      <c r="EY96" s="19">
        <f t="shared" si="259"/>
        <v>0.28388899749370772</v>
      </c>
      <c r="EZ96" s="19">
        <f t="shared" si="259"/>
        <v>0.30901724822461929</v>
      </c>
      <c r="FA96" s="19">
        <f t="shared" si="259"/>
        <v>0.28595189643619401</v>
      </c>
      <c r="FB96" s="19">
        <f t="shared" si="259"/>
        <v>0.31087927655562525</v>
      </c>
      <c r="FC96" s="19">
        <f t="shared" si="259"/>
        <v>0.28772570596616392</v>
      </c>
      <c r="FD96" s="19">
        <f t="shared" si="259"/>
        <v>0.31248411421222594</v>
      </c>
      <c r="FG96" s="61">
        <f t="shared" si="237"/>
        <v>0.6400000000000019</v>
      </c>
      <c r="FH96" s="24">
        <f>databig!$A90/100</f>
        <v>0.88</v>
      </c>
      <c r="FI96" s="19">
        <f t="shared" si="221"/>
        <v>1.5135917551666558E-2</v>
      </c>
      <c r="FJ96" s="19">
        <f t="shared" si="222"/>
        <v>3.7061306958570406E-2</v>
      </c>
      <c r="FK96" s="19">
        <f t="shared" si="223"/>
        <v>6.7402128554113136E-2</v>
      </c>
      <c r="FL96" s="19">
        <f t="shared" si="224"/>
        <v>0.10751427225965217</v>
      </c>
      <c r="FM96" s="19">
        <f t="shared" si="225"/>
        <v>0.15954890359865664</v>
      </c>
      <c r="FN96" s="19">
        <f t="shared" si="226"/>
        <v>0.22523599767770291</v>
      </c>
      <c r="FO96" s="19">
        <f t="shared" si="227"/>
        <v>0.30755939498038276</v>
      </c>
      <c r="FP96" s="19">
        <f t="shared" si="228"/>
        <v>0.41230005279662901</v>
      </c>
      <c r="FQ96" s="19">
        <f t="shared" si="229"/>
        <v>0.55701720632297191</v>
      </c>
      <c r="FR96" s="19">
        <f t="shared" si="230"/>
        <v>0.79346877733981869</v>
      </c>
      <c r="FS96" s="19">
        <f t="shared" si="231"/>
        <v>0.89840562972319038</v>
      </c>
      <c r="FT96" s="19">
        <f t="shared" si="232"/>
        <v>0.94667000240607191</v>
      </c>
      <c r="FU96" s="19">
        <f t="shared" si="233"/>
        <v>0.98693915484448769</v>
      </c>
      <c r="FW96" s="19">
        <f t="shared" si="234"/>
        <v>0.29392340831047803</v>
      </c>
      <c r="FX96" s="19">
        <f t="shared" si="235"/>
        <v>0.30463712234212592</v>
      </c>
    </row>
    <row r="97" spans="1:180">
      <c r="A97" s="17"/>
      <c r="B97" s="17">
        <f>databig!B91</f>
        <v>2167557</v>
      </c>
      <c r="C97" s="17">
        <f>databig!O91</f>
        <v>138152</v>
      </c>
      <c r="D97" s="17">
        <f>databig!F91</f>
        <v>40532</v>
      </c>
      <c r="E97" s="18">
        <f>databig!G91+L97</f>
        <v>0.29228754133957319</v>
      </c>
      <c r="F97" s="19">
        <f>databig!H91</f>
        <v>4.3004896491765976E-2</v>
      </c>
      <c r="G97" s="19">
        <f>databig!K91</f>
        <v>0.12095098197460175</v>
      </c>
      <c r="H97" s="19">
        <f>databig!L91</f>
        <v>1.0348781011998653E-2</v>
      </c>
      <c r="I97" s="19">
        <f>databig!I91</f>
        <v>2.7045432478189468E-2</v>
      </c>
      <c r="J97" s="19">
        <f>databig!M91</f>
        <v>0</v>
      </c>
      <c r="K97" s="19">
        <f>databig!J91</f>
        <v>9.0937450528144836E-2</v>
      </c>
      <c r="L97" s="63">
        <f>databig!N91*IF(interface!$C$16="yes",1,0)</f>
        <v>0</v>
      </c>
      <c r="M97" s="19">
        <v>0</v>
      </c>
      <c r="N97" s="19">
        <v>0</v>
      </c>
      <c r="O97" s="19">
        <v>0</v>
      </c>
      <c r="P97" s="19">
        <f t="shared" si="191"/>
        <v>0.53949720713293781</v>
      </c>
      <c r="Q97" s="20">
        <f t="shared" si="170"/>
        <v>0</v>
      </c>
      <c r="R97" s="20">
        <f t="shared" si="171"/>
        <v>0</v>
      </c>
      <c r="S97" s="20">
        <f t="shared" si="172"/>
        <v>0</v>
      </c>
      <c r="T97" s="20">
        <f t="shared" si="173"/>
        <v>0</v>
      </c>
      <c r="U97" s="20">
        <f t="shared" si="174"/>
        <v>0</v>
      </c>
      <c r="V97" s="20">
        <f t="shared" si="175"/>
        <v>1.5902943298254812E-2</v>
      </c>
      <c r="W97" s="20">
        <f t="shared" si="192"/>
        <v>0.13256885396981566</v>
      </c>
      <c r="X97" s="20">
        <f t="shared" si="176"/>
        <v>4.3004896491765976E-2</v>
      </c>
      <c r="Y97" s="20">
        <f>K97+$C$148*0.55*databig!N91</f>
        <v>9.0937450528144836E-2</v>
      </c>
      <c r="Z97" s="21">
        <f t="shared" si="193"/>
        <v>0.30945957676617075</v>
      </c>
      <c r="AA97" s="19">
        <f t="shared" si="194"/>
        <v>0.96759219182825484</v>
      </c>
      <c r="AB97" s="19">
        <f>databig!Q91/databig!$AE91</f>
        <v>1.5927977839335181E-2</v>
      </c>
      <c r="AC97" s="19">
        <f>databig!R91/databig!$AE91</f>
        <v>1.6479830332409972E-2</v>
      </c>
      <c r="AD97" s="19">
        <f t="shared" si="195"/>
        <v>4.6376816839423247</v>
      </c>
      <c r="AE97" s="17">
        <f>databig!S91</f>
        <v>640705</v>
      </c>
      <c r="AF97" s="17">
        <f>databig!T91</f>
        <v>640879</v>
      </c>
      <c r="AG97" s="17">
        <f>databig!U91</f>
        <v>183756</v>
      </c>
      <c r="AH97" s="17">
        <f>databig!V91</f>
        <v>21614</v>
      </c>
      <c r="AI97" s="17">
        <f>databig!W91</f>
        <v>123</v>
      </c>
      <c r="AJ97" s="17">
        <f>databig!X91</f>
        <v>0</v>
      </c>
      <c r="AK97" s="17">
        <f>databig!Y91</f>
        <v>0</v>
      </c>
      <c r="AL97" s="17">
        <f>databig!Z91</f>
        <v>0</v>
      </c>
      <c r="AM97" s="17">
        <f>databig!AA91</f>
        <v>0</v>
      </c>
      <c r="AN97" s="17">
        <f>databig!AB91</f>
        <v>0</v>
      </c>
      <c r="AO97" s="17">
        <f>databig!AC91</f>
        <v>0</v>
      </c>
      <c r="AP97" s="17">
        <f>databig!AD91</f>
        <v>0</v>
      </c>
      <c r="AQ97" s="17">
        <v>0</v>
      </c>
      <c r="AR97" s="17">
        <v>0</v>
      </c>
      <c r="AS97" s="17">
        <v>0</v>
      </c>
      <c r="AT97" s="17">
        <v>83.996739685134997</v>
      </c>
      <c r="AU97" s="17">
        <v>194.13641316198064</v>
      </c>
      <c r="AV97" s="19">
        <v>1.7469684993506557E-2</v>
      </c>
      <c r="AW97" s="17">
        <f>databig!AT91</f>
        <v>133847</v>
      </c>
      <c r="AY97" s="19">
        <f>-databig!BA91/databig!E91</f>
        <v>-6.7196353599280781E-5</v>
      </c>
      <c r="AZ97" s="19">
        <f>-(1.1*databig!BB91-databig!AY91+0.45*databig!AX91)/databig!E91</f>
        <v>-1.4240346334732027E-3</v>
      </c>
      <c r="BA97" s="19"/>
      <c r="BB97" s="66">
        <f t="shared" si="177"/>
        <v>435.72568233630597</v>
      </c>
      <c r="BC97" s="67">
        <f>databig!Q91</f>
        <v>1472</v>
      </c>
      <c r="BD97" s="67">
        <f>databig!R91</f>
        <v>1523</v>
      </c>
      <c r="BE97" s="67">
        <f>databig!AF91</f>
        <v>78545</v>
      </c>
      <c r="BF97" s="67">
        <f>databig!AG91</f>
        <v>41112</v>
      </c>
      <c r="BG97" s="17">
        <f>databig!AH91</f>
        <v>5618</v>
      </c>
      <c r="BH97" s="17">
        <f>databig!AI91</f>
        <v>194</v>
      </c>
      <c r="BI97" s="17">
        <f>databig!AJ91</f>
        <v>125</v>
      </c>
      <c r="BJ97" s="17">
        <f>databig!AK91</f>
        <v>37</v>
      </c>
      <c r="BK97" s="17">
        <f>databig!AL91</f>
        <v>5</v>
      </c>
      <c r="BL97" s="17">
        <f>databig!AM91</f>
        <v>0</v>
      </c>
      <c r="BM97" s="17">
        <f>databig!AN91</f>
        <v>0</v>
      </c>
      <c r="BN97" s="17">
        <f>databig!AO91</f>
        <v>0</v>
      </c>
      <c r="BO97" s="17">
        <f>databig!AP91</f>
        <v>0</v>
      </c>
      <c r="BP97" s="17">
        <f>databig!AQ91</f>
        <v>0</v>
      </c>
      <c r="BQ97" s="17"/>
      <c r="BR97" s="17"/>
      <c r="BS97" s="24">
        <f>databig!AU91</f>
        <v>0.22300000488758087</v>
      </c>
      <c r="BT97" s="24">
        <f>databig!AV91</f>
        <v>2.8999999165534973E-2</v>
      </c>
      <c r="BU97" s="44">
        <f t="shared" si="196"/>
        <v>42.68799877166748</v>
      </c>
      <c r="BV97" s="44">
        <f t="shared" si="197"/>
        <v>44.166998729109764</v>
      </c>
      <c r="BW97" s="44">
        <f>databig!R91*((databig!$AU91-$R$142)/(1-$Q$142)-MIN(0.2,databig!$AU91))+BB97*(databig!$AU91-$R$142)/(1-$Q$142)</f>
        <v>-289.80905535003899</v>
      </c>
      <c r="BX97" s="19">
        <f>(databig!$Q91)/databig!$AE91</f>
        <v>1.5927977839335181E-2</v>
      </c>
      <c r="BY97" s="19">
        <f>(databig!$R91)/databig!$AE91</f>
        <v>1.6479830332409972E-2</v>
      </c>
      <c r="BZ97" s="19">
        <f>(databig!$Q91+databig!$R91)/databig!$AE91</f>
        <v>3.2407808171745149E-2</v>
      </c>
      <c r="CA97" s="67">
        <f>databig!R91*$Q$142/(1-$Q$142)+BB97/(1-$Q$142)</f>
        <v>704.83755869207675</v>
      </c>
      <c r="CB97" s="31">
        <f t="shared" si="198"/>
        <v>1605.0322518827916</v>
      </c>
      <c r="CC97" s="31">
        <f t="shared" si="199"/>
        <v>1632.3688296398898</v>
      </c>
      <c r="CD97" s="31">
        <f t="shared" si="200"/>
        <v>1631.4534222429022</v>
      </c>
      <c r="CE97" s="67">
        <f t="shared" si="178"/>
        <v>1658.7900000000006</v>
      </c>
      <c r="CF97" s="17">
        <f>$CE97*(1+$CA97/databig!$AE91)</f>
        <v>1671.4412453902232</v>
      </c>
      <c r="CG97" s="17">
        <f>$CE97*(1+$CA97/databig!$AE91-$BX97)</f>
        <v>1645.0200750301126</v>
      </c>
      <c r="CH97" s="44">
        <f t="shared" si="179"/>
        <v>0</v>
      </c>
      <c r="CI97" s="17">
        <f t="shared" si="180"/>
        <v>1605.0322518827916</v>
      </c>
      <c r="CJ97" s="19"/>
      <c r="CK97" s="17">
        <f>databig!AW91</f>
        <v>94464</v>
      </c>
      <c r="CL97" s="19">
        <f t="shared" si="181"/>
        <v>1.572524298526224E-2</v>
      </c>
      <c r="CM97" s="19">
        <f t="shared" si="182"/>
        <v>1.6019110568287798E-2</v>
      </c>
      <c r="CN97" s="19">
        <f t="shared" si="201"/>
        <v>1.0186876338445754</v>
      </c>
      <c r="CO97" s="19">
        <f t="shared" si="183"/>
        <v>0.10186876338445752</v>
      </c>
      <c r="CP97" s="19">
        <f t="shared" si="184"/>
        <v>0.91974645980834346</v>
      </c>
      <c r="CQ97" s="19">
        <f t="shared" si="202"/>
        <v>0.93980984485625763</v>
      </c>
      <c r="CR97" s="19">
        <f t="shared" si="185"/>
        <v>0.94537889897295202</v>
      </c>
      <c r="CS97" s="19">
        <f t="shared" si="186"/>
        <v>0.94341591067201924</v>
      </c>
      <c r="CU97" s="19">
        <f>calculatorbig!E97</f>
        <v>0.29228754133957319</v>
      </c>
      <c r="CV97" s="19">
        <f>calculatorbig!Z97</f>
        <v>0.30945957676617075</v>
      </c>
      <c r="CW97" s="17">
        <f t="shared" si="203"/>
        <v>138152</v>
      </c>
      <c r="CX97" s="17">
        <f t="shared" si="204"/>
        <v>97771.891588855287</v>
      </c>
      <c r="CY97" s="17">
        <f t="shared" si="205"/>
        <v>95399.540550599981</v>
      </c>
      <c r="CZ97" s="24">
        <f t="shared" si="187"/>
        <v>0.75052384129385374</v>
      </c>
      <c r="DA97" s="24">
        <f t="shared" si="188"/>
        <v>0.72265898212032176</v>
      </c>
      <c r="DB97" s="19">
        <f t="shared" si="206"/>
        <v>0.28289284040073753</v>
      </c>
      <c r="DC97" s="19">
        <f t="shared" si="207"/>
        <v>0.30755415610583919</v>
      </c>
      <c r="DD97" s="17">
        <f t="shared" si="189"/>
        <v>136948.60573946073</v>
      </c>
      <c r="DE97" s="17">
        <f t="shared" si="208"/>
        <v>136948.60573946073</v>
      </c>
      <c r="DF97" s="17">
        <f t="shared" si="209"/>
        <v>0</v>
      </c>
      <c r="DG97" s="17">
        <f>MAX(growth!G91*growth!L91,0)</f>
        <v>40.26166251109629</v>
      </c>
      <c r="DH97" s="17">
        <f t="shared" si="210"/>
        <v>2.0814436595565486</v>
      </c>
      <c r="DI97" s="17">
        <f t="shared" si="211"/>
        <v>136950.68718312029</v>
      </c>
      <c r="DJ97" s="17">
        <f t="shared" si="212"/>
        <v>42380.70169352465</v>
      </c>
      <c r="DK97" s="20">
        <f t="shared" si="213"/>
        <v>-8.9999999999999993E-3</v>
      </c>
      <c r="DL97" s="50">
        <f t="shared" si="214"/>
        <v>2000.5932823799376</v>
      </c>
      <c r="DM97" s="20">
        <f t="shared" si="215"/>
        <v>-3.3000000000000002E-2</v>
      </c>
      <c r="DN97" s="20">
        <f t="shared" si="216"/>
        <v>-2.4264141766136428E-2</v>
      </c>
      <c r="DO97" s="20">
        <f>growth!L91</f>
        <v>2.9143018205379789E-4</v>
      </c>
      <c r="DP97" s="20"/>
      <c r="DQ97" s="20"/>
      <c r="DR97" s="19">
        <f>datahist!B91</f>
        <v>0.21980516612529755</v>
      </c>
      <c r="DS97" s="19">
        <f>datahist!C91</f>
        <v>0.25785368680953979</v>
      </c>
      <c r="DT97" s="19">
        <f>datahist!D91</f>
        <v>0.28033867478370667</v>
      </c>
      <c r="DU97" s="19">
        <f>datahist!E91</f>
        <v>0.31195312738418579</v>
      </c>
      <c r="DV97" s="19">
        <f>datahist!F91</f>
        <v>0.31934210658073425</v>
      </c>
      <c r="DW97" s="19">
        <f>datahist!G91</f>
        <v>0.32416701316833496</v>
      </c>
      <c r="DX97" s="19">
        <f>datahist!H91</f>
        <v>0.29306939244270325</v>
      </c>
      <c r="DY97" s="19">
        <f>datahist!I91</f>
        <v>0.2920854389667511</v>
      </c>
      <c r="DZ97" s="19">
        <f t="shared" si="217"/>
        <v>0.30945957676617075</v>
      </c>
      <c r="EA97" s="19">
        <v>0.37440401003683726</v>
      </c>
      <c r="EB97" s="19">
        <v>0.38342861396666983</v>
      </c>
      <c r="EC97" s="19">
        <v>0.35160879619409979</v>
      </c>
      <c r="ED97" s="19">
        <v>0.34419619234053012</v>
      </c>
      <c r="EE97" s="19">
        <v>0.3383097397087188</v>
      </c>
      <c r="EF97" s="19">
        <v>0.37068546842783689</v>
      </c>
      <c r="EG97" s="19">
        <v>0.38785749898401667</v>
      </c>
      <c r="EH97" s="19">
        <v>0.29600608781899135</v>
      </c>
      <c r="EI97" s="19">
        <v>0.30503069174882391</v>
      </c>
      <c r="EJ97" s="19">
        <v>0.35160879619409979</v>
      </c>
      <c r="EK97" s="19">
        <v>0.34419619234053012</v>
      </c>
      <c r="EL97" s="19">
        <v>0.33830974525263446</v>
      </c>
      <c r="EM97" s="19">
        <v>0.29228754248470068</v>
      </c>
      <c r="EN97" s="19">
        <v>0.30945957676617075</v>
      </c>
      <c r="EO97" s="19">
        <f t="shared" si="218"/>
        <v>0.25325544515748799</v>
      </c>
      <c r="EP97" s="19">
        <f t="shared" si="219"/>
        <v>0.28077849040534408</v>
      </c>
      <c r="EQ97" s="19">
        <f t="shared" ref="EQ97:FD97" si="260">(EO94+EO95+EO96+EO97+EO98+EO99+EO100)/7</f>
        <v>0.26738378787752987</v>
      </c>
      <c r="ER97" s="19">
        <f t="shared" si="260"/>
        <v>0.29435579015794933</v>
      </c>
      <c r="ES97" s="19">
        <f t="shared" si="260"/>
        <v>0.26929448118061527</v>
      </c>
      <c r="ET97" s="19">
        <f t="shared" si="260"/>
        <v>0.29552864966054793</v>
      </c>
      <c r="EU97" s="19">
        <f t="shared" si="260"/>
        <v>0.27298224656932685</v>
      </c>
      <c r="EV97" s="19">
        <f t="shared" si="260"/>
        <v>0.2986857757325535</v>
      </c>
      <c r="EW97" s="19">
        <f t="shared" si="260"/>
        <v>0.27590491303745762</v>
      </c>
      <c r="EX97" s="19">
        <f t="shared" si="260"/>
        <v>0.30125127397670876</v>
      </c>
      <c r="EY97" s="19">
        <f t="shared" si="260"/>
        <v>0.27853717191145194</v>
      </c>
      <c r="EZ97" s="19">
        <f t="shared" si="260"/>
        <v>0.30359788723428693</v>
      </c>
      <c r="FA97" s="19">
        <f t="shared" si="260"/>
        <v>0.28084574794826361</v>
      </c>
      <c r="FB97" s="19">
        <f t="shared" si="260"/>
        <v>0.30568450301167516</v>
      </c>
      <c r="FC97" s="19">
        <f t="shared" si="260"/>
        <v>0.28289284040073753</v>
      </c>
      <c r="FD97" s="19">
        <f t="shared" si="260"/>
        <v>0.30755415610583919</v>
      </c>
      <c r="FG97" s="61">
        <f t="shared" si="237"/>
        <v>0.67000000000000193</v>
      </c>
      <c r="FH97" s="24">
        <f>databig!$A91/100</f>
        <v>0.89</v>
      </c>
      <c r="FI97" s="19">
        <f t="shared" si="221"/>
        <v>1.5135917551666558E-2</v>
      </c>
      <c r="FJ97" s="19">
        <f t="shared" si="222"/>
        <v>3.7061306958570406E-2</v>
      </c>
      <c r="FK97" s="19">
        <f t="shared" si="223"/>
        <v>6.7402128554113136E-2</v>
      </c>
      <c r="FL97" s="19">
        <f t="shared" si="224"/>
        <v>0.10751427225965217</v>
      </c>
      <c r="FM97" s="19">
        <f t="shared" si="225"/>
        <v>0.15954890359865664</v>
      </c>
      <c r="FN97" s="19">
        <f t="shared" si="226"/>
        <v>0.22523599767770291</v>
      </c>
      <c r="FO97" s="19">
        <f t="shared" si="227"/>
        <v>0.30755939498038276</v>
      </c>
      <c r="FP97" s="19">
        <f t="shared" si="228"/>
        <v>0.41230005279662901</v>
      </c>
      <c r="FQ97" s="19">
        <f t="shared" si="229"/>
        <v>0.55701720632297191</v>
      </c>
      <c r="FR97" s="19">
        <f t="shared" si="230"/>
        <v>0.79346877733981869</v>
      </c>
      <c r="FS97" s="19">
        <f t="shared" si="231"/>
        <v>0.89840562972319038</v>
      </c>
      <c r="FT97" s="19">
        <f t="shared" si="232"/>
        <v>0.94667000240607191</v>
      </c>
      <c r="FU97" s="19">
        <f t="shared" si="233"/>
        <v>0.98693915484448769</v>
      </c>
      <c r="FW97" s="19">
        <f t="shared" si="234"/>
        <v>0.29222034613110137</v>
      </c>
      <c r="FX97" s="19">
        <f t="shared" si="235"/>
        <v>0.30353946076175142</v>
      </c>
    </row>
    <row r="98" spans="1:180">
      <c r="A98" s="24">
        <v>0.9</v>
      </c>
      <c r="B98" s="17">
        <f>databig!B92</f>
        <v>2165761</v>
      </c>
      <c r="C98" s="17">
        <f>databig!O92</f>
        <v>145633</v>
      </c>
      <c r="D98" s="17">
        <f>databig!F92</f>
        <v>42111</v>
      </c>
      <c r="E98" s="18">
        <f>databig!G92+L98</f>
        <v>0.29008836976801539</v>
      </c>
      <c r="F98" s="19">
        <f>databig!H92</f>
        <v>4.091060534119606E-2</v>
      </c>
      <c r="G98" s="19">
        <f>databig!K92</f>
        <v>0.12271890044212341</v>
      </c>
      <c r="H98" s="19">
        <f>databig!L92</f>
        <v>1.0638591833412647E-2</v>
      </c>
      <c r="I98" s="19">
        <f>databig!I92</f>
        <v>2.7853699401021004E-2</v>
      </c>
      <c r="J98" s="19">
        <f>databig!M92</f>
        <v>0</v>
      </c>
      <c r="K98" s="19">
        <f>databig!J92</f>
        <v>8.7966568768024445E-2</v>
      </c>
      <c r="L98" s="63">
        <f>databig!N92*IF(interface!$C$16="yes",1,0)</f>
        <v>0</v>
      </c>
      <c r="M98" s="19">
        <v>0</v>
      </c>
      <c r="N98" s="19">
        <v>0</v>
      </c>
      <c r="O98" s="19">
        <v>0</v>
      </c>
      <c r="P98" s="19">
        <f t="shared" si="191"/>
        <v>0.55701720632297191</v>
      </c>
      <c r="Q98" s="20">
        <f t="shared" si="170"/>
        <v>0</v>
      </c>
      <c r="R98" s="20">
        <f t="shared" si="171"/>
        <v>0</v>
      </c>
      <c r="S98" s="20">
        <f t="shared" si="172"/>
        <v>0</v>
      </c>
      <c r="T98" s="20">
        <f t="shared" si="173"/>
        <v>0</v>
      </c>
      <c r="U98" s="20">
        <f t="shared" si="174"/>
        <v>0</v>
      </c>
      <c r="V98" s="20">
        <f t="shared" si="175"/>
        <v>1.6348294789877232E-2</v>
      </c>
      <c r="W98" s="20">
        <f t="shared" si="192"/>
        <v>0.13473051497330063</v>
      </c>
      <c r="X98" s="20">
        <f t="shared" si="176"/>
        <v>4.091060534119606E-2</v>
      </c>
      <c r="Y98" s="20">
        <f>K98+$C$148*0.55*databig!N92</f>
        <v>8.7966568768024445E-2</v>
      </c>
      <c r="Z98" s="21">
        <f t="shared" si="193"/>
        <v>0.3078096832734194</v>
      </c>
      <c r="AA98" s="19">
        <f t="shared" si="194"/>
        <v>0.96468767730953731</v>
      </c>
      <c r="AB98" s="19">
        <f>databig!Q92/databig!$AE92</f>
        <v>1.5742507866095837E-2</v>
      </c>
      <c r="AC98" s="19">
        <f>databig!R92/databig!$AE92</f>
        <v>1.9569814824366843E-2</v>
      </c>
      <c r="AD98" s="19">
        <f t="shared" si="195"/>
        <v>4.8882396160210941</v>
      </c>
      <c r="AE98" s="17">
        <f>databig!S92</f>
        <v>711889</v>
      </c>
      <c r="AF98" s="17">
        <f>databig!T92</f>
        <v>712088</v>
      </c>
      <c r="AG98" s="17">
        <f>databig!U92</f>
        <v>237979</v>
      </c>
      <c r="AH98" s="17">
        <f>databig!V92</f>
        <v>30553</v>
      </c>
      <c r="AI98" s="17">
        <f>databig!W92</f>
        <v>1573</v>
      </c>
      <c r="AJ98" s="17">
        <f>databig!X92</f>
        <v>0</v>
      </c>
      <c r="AK98" s="17">
        <f>databig!Y92</f>
        <v>0</v>
      </c>
      <c r="AL98" s="17">
        <f>databig!Z92</f>
        <v>0</v>
      </c>
      <c r="AM98" s="17">
        <f>databig!AA92</f>
        <v>0</v>
      </c>
      <c r="AN98" s="17">
        <f>databig!AB92</f>
        <v>0</v>
      </c>
      <c r="AO98" s="17">
        <f>databig!AC92</f>
        <v>0</v>
      </c>
      <c r="AP98" s="17">
        <f>databig!AD92</f>
        <v>0</v>
      </c>
      <c r="AQ98" s="17">
        <v>0</v>
      </c>
      <c r="AR98" s="17">
        <v>0</v>
      </c>
      <c r="AS98" s="17">
        <v>0</v>
      </c>
      <c r="AT98" s="17">
        <v>83.996739685134997</v>
      </c>
      <c r="AU98" s="17">
        <v>194.13641316198064</v>
      </c>
      <c r="AV98" s="19">
        <v>1.7469684993506557E-2</v>
      </c>
      <c r="AW98" s="17">
        <f>databig!AT92</f>
        <v>138958</v>
      </c>
      <c r="AY98" s="19">
        <f>-databig!BA92/databig!E92</f>
        <v>-7.0190683432682548E-5</v>
      </c>
      <c r="AZ98" s="19">
        <f>-(1.1*databig!BB92-databig!AY92+0.45*databig!AX92)/databig!E92</f>
        <v>-1.1720843489787978E-3</v>
      </c>
      <c r="BA98" s="19"/>
      <c r="BB98" s="66">
        <f t="shared" si="177"/>
        <v>497.99299186550098</v>
      </c>
      <c r="BC98" s="67">
        <f>databig!Q92</f>
        <v>1526</v>
      </c>
      <c r="BD98" s="67">
        <f>databig!R92</f>
        <v>1897</v>
      </c>
      <c r="BE98" s="67">
        <f>databig!AF92</f>
        <v>82759</v>
      </c>
      <c r="BF98" s="67">
        <f>databig!AG92</f>
        <v>45398</v>
      </c>
      <c r="BG98" s="17">
        <f>databig!AH92</f>
        <v>8537</v>
      </c>
      <c r="BH98" s="17">
        <f>databig!AI92</f>
        <v>308</v>
      </c>
      <c r="BI98" s="17">
        <f>databig!AJ92</f>
        <v>204</v>
      </c>
      <c r="BJ98" s="17">
        <f>databig!AK92</f>
        <v>82</v>
      </c>
      <c r="BK98" s="17">
        <f>databig!AL92</f>
        <v>39</v>
      </c>
      <c r="BL98" s="17">
        <f>databig!AM92</f>
        <v>10</v>
      </c>
      <c r="BM98" s="17">
        <f>databig!AN92</f>
        <v>0</v>
      </c>
      <c r="BN98" s="17">
        <f>databig!AO92</f>
        <v>0</v>
      </c>
      <c r="BO98" s="17">
        <f>databig!AP92</f>
        <v>0</v>
      </c>
      <c r="BP98" s="17">
        <f>databig!AQ92</f>
        <v>0</v>
      </c>
      <c r="BQ98" s="17"/>
      <c r="BR98" s="17"/>
      <c r="BS98" s="24">
        <f>databig!AU92</f>
        <v>0.22499999403953552</v>
      </c>
      <c r="BT98" s="24">
        <f>databig!AV92</f>
        <v>3.0999999493360519E-2</v>
      </c>
      <c r="BU98" s="44">
        <f t="shared" si="196"/>
        <v>47.305999226868153</v>
      </c>
      <c r="BV98" s="44">
        <f t="shared" si="197"/>
        <v>58.806999038904905</v>
      </c>
      <c r="BW98" s="44">
        <f>databig!R92*((databig!$AU92-$R$142)/(1-$Q$142)-MIN(0.2,databig!$AU92))+BB98*(databig!$AU92-$R$142)/(1-$Q$142)</f>
        <v>-355.86660683823811</v>
      </c>
      <c r="BX98" s="19">
        <f>(databig!$Q92)/databig!$AE92</f>
        <v>1.5742507866095837E-2</v>
      </c>
      <c r="BY98" s="19">
        <f>(databig!$R92)/databig!$AE92</f>
        <v>1.9569814824366843E-2</v>
      </c>
      <c r="BZ98" s="19">
        <f>(databig!$Q92+databig!$R92)/databig!$AE92</f>
        <v>3.531232269046268E-2</v>
      </c>
      <c r="CA98" s="67">
        <f>databig!R92*$Q$142/(1-$Q$142)+BB98/(1-$Q$142)</f>
        <v>827.04420292180453</v>
      </c>
      <c r="CB98" s="31">
        <f t="shared" si="198"/>
        <v>1749.2874590189308</v>
      </c>
      <c r="CC98" s="31">
        <f t="shared" si="199"/>
        <v>1784.7737956362516</v>
      </c>
      <c r="CD98" s="31">
        <f t="shared" si="200"/>
        <v>1777.8336633826798</v>
      </c>
      <c r="CE98" s="67">
        <f t="shared" si="178"/>
        <v>1813.3200000000006</v>
      </c>
      <c r="CF98" s="17">
        <f>$CE98*(1+$CA98/databig!$AE92)</f>
        <v>1828.7911486464357</v>
      </c>
      <c r="CG98" s="17">
        <f>$CE98*(1+$CA98/databig!$AE92-$BX98)</f>
        <v>1800.2449442826867</v>
      </c>
      <c r="CH98" s="44">
        <f t="shared" si="179"/>
        <v>0</v>
      </c>
      <c r="CI98" s="17">
        <f t="shared" si="180"/>
        <v>1749.2874590189308</v>
      </c>
      <c r="CJ98" s="19"/>
      <c r="CK98" s="17">
        <f>databig!AW92</f>
        <v>98740</v>
      </c>
      <c r="CL98" s="19">
        <f t="shared" si="181"/>
        <v>1.6423441136078496E-2</v>
      </c>
      <c r="CM98" s="19">
        <f t="shared" si="182"/>
        <v>1.7784127780290614E-2</v>
      </c>
      <c r="CN98" s="19">
        <f t="shared" si="201"/>
        <v>1.0828502768048411</v>
      </c>
      <c r="CO98" s="19">
        <f t="shared" si="183"/>
        <v>0.10828502768048409</v>
      </c>
      <c r="CP98" s="19">
        <f t="shared" si="184"/>
        <v>0.87495581900507047</v>
      </c>
      <c r="CQ98" s="19">
        <f t="shared" si="202"/>
        <v>0.90621686425380288</v>
      </c>
      <c r="CR98" s="19">
        <f t="shared" si="185"/>
        <v>0.9374110670861574</v>
      </c>
      <c r="CS98" s="19">
        <f t="shared" si="186"/>
        <v>0.92878164859860068</v>
      </c>
      <c r="CU98" s="19">
        <f>calculatorbig!E98</f>
        <v>0.29008836976801539</v>
      </c>
      <c r="CV98" s="19">
        <f>calculatorbig!Z98</f>
        <v>0.3078096832734194</v>
      </c>
      <c r="CW98" s="17">
        <f t="shared" si="203"/>
        <v>145633</v>
      </c>
      <c r="CX98" s="17">
        <f t="shared" si="204"/>
        <v>103386.56044557461</v>
      </c>
      <c r="CY98" s="17">
        <f t="shared" si="205"/>
        <v>100805.75239584211</v>
      </c>
      <c r="CZ98" s="24">
        <f t="shared" si="187"/>
        <v>0.74240103245551581</v>
      </c>
      <c r="DA98" s="24">
        <f t="shared" si="188"/>
        <v>0.72002391688623057</v>
      </c>
      <c r="DB98" s="19">
        <f t="shared" si="206"/>
        <v>0.27899710800888361</v>
      </c>
      <c r="DC98" s="19">
        <f t="shared" si="207"/>
        <v>0.30348644202815539</v>
      </c>
      <c r="DD98" s="17">
        <f t="shared" si="189"/>
        <v>144380.29935130791</v>
      </c>
      <c r="DE98" s="51">
        <f>DD98*((1-DC98)/(1-DB98))^(0.1*$CV$141)</f>
        <v>144131.0552513054</v>
      </c>
      <c r="DF98" s="17">
        <f t="shared" si="209"/>
        <v>-249.24410000251373</v>
      </c>
      <c r="DG98" s="17">
        <f>MAX(growth!G92*growth!L92,0)</f>
        <v>0</v>
      </c>
      <c r="DH98" s="17">
        <f t="shared" si="210"/>
        <v>0</v>
      </c>
      <c r="DI98" s="17">
        <f t="shared" si="211"/>
        <v>144131.0552513054</v>
      </c>
      <c r="DJ98" s="17">
        <f t="shared" si="212"/>
        <v>44364.934466768027</v>
      </c>
      <c r="DK98" s="20">
        <f t="shared" si="213"/>
        <v>-0.01</v>
      </c>
      <c r="DL98" s="50">
        <f t="shared" si="214"/>
        <v>2118.4949123426413</v>
      </c>
      <c r="DM98" s="20">
        <f t="shared" si="215"/>
        <v>-3.5000000000000003E-2</v>
      </c>
      <c r="DN98" s="20">
        <f t="shared" si="216"/>
        <v>-2.4962703455940073E-2</v>
      </c>
      <c r="DO98" s="20">
        <f>growth!L92</f>
        <v>-8.129886367746253E-3</v>
      </c>
      <c r="DP98" s="20"/>
      <c r="DQ98" s="20"/>
      <c r="DR98" s="19">
        <f>datahist!B92</f>
        <v>0.22104236483573914</v>
      </c>
      <c r="DS98" s="19">
        <f>datahist!C92</f>
        <v>0.25657668709754944</v>
      </c>
      <c r="DT98" s="19">
        <f>datahist!D92</f>
        <v>0.27785205841064453</v>
      </c>
      <c r="DU98" s="19">
        <f>datahist!E92</f>
        <v>0.30832690000534058</v>
      </c>
      <c r="DV98" s="19">
        <f>datahist!F92</f>
        <v>0.31707003712654114</v>
      </c>
      <c r="DW98" s="19">
        <f>datahist!G92</f>
        <v>0.32280141115188599</v>
      </c>
      <c r="DX98" s="19">
        <f>datahist!H92</f>
        <v>0.2920195460319519</v>
      </c>
      <c r="DY98" s="19">
        <f>datahist!I92</f>
        <v>0.29012417793273926</v>
      </c>
      <c r="DZ98" s="19">
        <f t="shared" si="217"/>
        <v>0.3078096832734194</v>
      </c>
      <c r="EA98" s="19">
        <v>0.36770262708501622</v>
      </c>
      <c r="EB98" s="19">
        <v>0.37713716679892717</v>
      </c>
      <c r="EC98" s="19">
        <v>0.34762316082912148</v>
      </c>
      <c r="ED98" s="19">
        <v>0.34236968940460655</v>
      </c>
      <c r="EE98" s="19">
        <v>0.33594230471806397</v>
      </c>
      <c r="EF98" s="19">
        <v>0.36378514301031828</v>
      </c>
      <c r="EG98" s="19">
        <v>0.38150646049796011</v>
      </c>
      <c r="EH98" s="19">
        <v>0.29400584986047551</v>
      </c>
      <c r="EI98" s="19">
        <v>0.30344038957438646</v>
      </c>
      <c r="EJ98" s="19">
        <v>0.34762316082912148</v>
      </c>
      <c r="EK98" s="19">
        <v>0.34236968940460655</v>
      </c>
      <c r="EL98" s="19">
        <v>0.33594230467119124</v>
      </c>
      <c r="EM98" s="19">
        <v>0.29008836578577757</v>
      </c>
      <c r="EN98" s="19">
        <v>0.3078096832734194</v>
      </c>
      <c r="EO98" s="19">
        <f t="shared" si="218"/>
        <v>0.25353756312531517</v>
      </c>
      <c r="EP98" s="19">
        <f t="shared" si="219"/>
        <v>0.27865855049672383</v>
      </c>
      <c r="EQ98" s="19">
        <f t="shared" ref="EQ98:FD98" si="261">(EO95+EO96+EO97+EO98+EO99+EO100+EO101)/7</f>
        <v>0.2649062084367812</v>
      </c>
      <c r="ER98" s="19">
        <f t="shared" si="261"/>
        <v>0.29217904864765715</v>
      </c>
      <c r="ES98" s="19">
        <f t="shared" si="261"/>
        <v>0.26532657112347791</v>
      </c>
      <c r="ET98" s="19">
        <f t="shared" si="261"/>
        <v>0.29140287794022973</v>
      </c>
      <c r="EU98" s="19">
        <f t="shared" si="261"/>
        <v>0.26887700928069375</v>
      </c>
      <c r="EV98" s="19">
        <f t="shared" si="261"/>
        <v>0.29445348889517386</v>
      </c>
      <c r="EW98" s="19">
        <f t="shared" si="261"/>
        <v>0.27169950647639901</v>
      </c>
      <c r="EX98" s="19">
        <f t="shared" si="261"/>
        <v>0.29686677354617147</v>
      </c>
      <c r="EY98" s="19">
        <f t="shared" si="261"/>
        <v>0.27437280207607834</v>
      </c>
      <c r="EZ98" s="19">
        <f t="shared" si="261"/>
        <v>0.29924878706285546</v>
      </c>
      <c r="FA98" s="19">
        <f t="shared" si="261"/>
        <v>0.27679331279079644</v>
      </c>
      <c r="FB98" s="19">
        <f t="shared" si="261"/>
        <v>0.30144973764489735</v>
      </c>
      <c r="FC98" s="19">
        <f t="shared" si="261"/>
        <v>0.27899710800888361</v>
      </c>
      <c r="FD98" s="19">
        <f t="shared" si="261"/>
        <v>0.30348644202815539</v>
      </c>
      <c r="FG98" s="61">
        <f t="shared" si="237"/>
        <v>0.70000000000000195</v>
      </c>
      <c r="FH98" s="24">
        <f>databig!$A92/100</f>
        <v>0.9</v>
      </c>
      <c r="FI98" s="19">
        <f t="shared" si="221"/>
        <v>1.5135917551666558E-2</v>
      </c>
      <c r="FJ98" s="19">
        <f t="shared" si="222"/>
        <v>3.7061306958570406E-2</v>
      </c>
      <c r="FK98" s="19">
        <f t="shared" si="223"/>
        <v>6.7402128554113136E-2</v>
      </c>
      <c r="FL98" s="19">
        <f t="shared" si="224"/>
        <v>0.10751427225965217</v>
      </c>
      <c r="FM98" s="19">
        <f t="shared" si="225"/>
        <v>0.15954890359865664</v>
      </c>
      <c r="FN98" s="19">
        <f t="shared" si="226"/>
        <v>0.22523599767770291</v>
      </c>
      <c r="FO98" s="19">
        <f t="shared" si="227"/>
        <v>0.30755939498038276</v>
      </c>
      <c r="FP98" s="19">
        <f t="shared" si="228"/>
        <v>0.41230005279662901</v>
      </c>
      <c r="FQ98" s="19">
        <f t="shared" si="229"/>
        <v>0.55701720632297191</v>
      </c>
      <c r="FR98" s="19">
        <f t="shared" si="230"/>
        <v>0.79346877733981869</v>
      </c>
      <c r="FS98" s="19">
        <f t="shared" si="231"/>
        <v>0.89840562972319038</v>
      </c>
      <c r="FT98" s="19">
        <f t="shared" si="232"/>
        <v>0.94667000240607191</v>
      </c>
      <c r="FU98" s="19">
        <f t="shared" si="233"/>
        <v>0.98693915484448769</v>
      </c>
      <c r="FW98" s="19">
        <f t="shared" si="234"/>
        <v>0.2900181751023449</v>
      </c>
      <c r="FX98" s="19">
        <f t="shared" si="235"/>
        <v>0.30219811454197498</v>
      </c>
    </row>
    <row r="99" spans="1:180">
      <c r="A99" s="17"/>
      <c r="B99" s="17">
        <f>databig!B93</f>
        <v>2168245</v>
      </c>
      <c r="C99" s="17">
        <f>databig!O93</f>
        <v>154571</v>
      </c>
      <c r="D99" s="17">
        <f>databig!F93</f>
        <v>44658</v>
      </c>
      <c r="E99" s="18">
        <f>databig!G93+L99</f>
        <v>0.28820968439317851</v>
      </c>
      <c r="F99" s="19">
        <f>databig!H93</f>
        <v>3.9493750780820847E-2</v>
      </c>
      <c r="G99" s="19">
        <f>databig!K93</f>
        <v>0.12431816756725311</v>
      </c>
      <c r="H99" s="19">
        <f>databig!L93</f>
        <v>1.091033685952425E-2</v>
      </c>
      <c r="I99" s="19">
        <f>databig!I93</f>
        <v>2.8505720198154449E-2</v>
      </c>
      <c r="J99" s="19">
        <f>databig!M93</f>
        <v>0</v>
      </c>
      <c r="K99" s="19">
        <f>databig!J93</f>
        <v>8.4981709718704224E-2</v>
      </c>
      <c r="L99" s="63">
        <f>databig!N93*IF(interface!$C$16="yes",1,0)</f>
        <v>0</v>
      </c>
      <c r="M99" s="19">
        <v>0</v>
      </c>
      <c r="N99" s="19">
        <v>0</v>
      </c>
      <c r="O99" s="19">
        <v>0</v>
      </c>
      <c r="P99" s="19">
        <f t="shared" si="191"/>
        <v>0.57563379601781817</v>
      </c>
      <c r="Q99" s="20">
        <f t="shared" si="170"/>
        <v>0</v>
      </c>
      <c r="R99" s="20">
        <f t="shared" si="171"/>
        <v>0</v>
      </c>
      <c r="S99" s="20">
        <f t="shared" si="172"/>
        <v>0</v>
      </c>
      <c r="T99" s="20">
        <f t="shared" si="173"/>
        <v>0</v>
      </c>
      <c r="U99" s="20">
        <f t="shared" si="174"/>
        <v>0</v>
      </c>
      <c r="V99" s="20">
        <f t="shared" si="175"/>
        <v>1.6765884623580841E-2</v>
      </c>
      <c r="W99" s="20">
        <f t="shared" si="192"/>
        <v>0.13645315228119267</v>
      </c>
      <c r="X99" s="20">
        <f t="shared" si="176"/>
        <v>3.9493750780820847E-2</v>
      </c>
      <c r="Y99" s="20">
        <f>K99+$C$148*0.55*databig!N93</f>
        <v>8.4981709718704224E-2</v>
      </c>
      <c r="Z99" s="21">
        <f t="shared" si="193"/>
        <v>0.30620021760245303</v>
      </c>
      <c r="AA99" s="19">
        <f t="shared" si="194"/>
        <v>0.9551076044454615</v>
      </c>
      <c r="AB99" s="19">
        <f>databig!Q93/databig!$AE93</f>
        <v>2.2585491557801943E-2</v>
      </c>
      <c r="AC99" s="19">
        <f>databig!R93/databig!$AE93</f>
        <v>2.2306903996736547E-2</v>
      </c>
      <c r="AD99" s="19">
        <f t="shared" si="195"/>
        <v>5.1164836871081896</v>
      </c>
      <c r="AE99" s="17">
        <f>databig!S93</f>
        <v>790860</v>
      </c>
      <c r="AF99" s="17">
        <f>databig!T93</f>
        <v>790879</v>
      </c>
      <c r="AG99" s="17">
        <f>databig!U93</f>
        <v>293113</v>
      </c>
      <c r="AH99" s="17">
        <f>databig!V93</f>
        <v>48959</v>
      </c>
      <c r="AI99" s="17">
        <f>databig!W93</f>
        <v>1728</v>
      </c>
      <c r="AJ99" s="17">
        <f>databig!X93</f>
        <v>0</v>
      </c>
      <c r="AK99" s="17">
        <f>databig!Y93</f>
        <v>0</v>
      </c>
      <c r="AL99" s="17">
        <f>databig!Z93</f>
        <v>0</v>
      </c>
      <c r="AM99" s="17">
        <f>databig!AA93</f>
        <v>0</v>
      </c>
      <c r="AN99" s="17">
        <f>databig!AB93</f>
        <v>0</v>
      </c>
      <c r="AO99" s="17">
        <f>databig!AC93</f>
        <v>0</v>
      </c>
      <c r="AP99" s="17">
        <f>databig!AD93</f>
        <v>0</v>
      </c>
      <c r="AQ99" s="17">
        <v>0</v>
      </c>
      <c r="AR99" s="17">
        <v>0</v>
      </c>
      <c r="AS99" s="17">
        <v>0</v>
      </c>
      <c r="AT99" s="17">
        <v>83.996739685134997</v>
      </c>
      <c r="AU99" s="17">
        <v>194.13641316198064</v>
      </c>
      <c r="AV99" s="19">
        <v>1.7469684993506557E-2</v>
      </c>
      <c r="AW99" s="17">
        <f>databig!AT93</f>
        <v>147394</v>
      </c>
      <c r="AY99" s="19">
        <f>-databig!BA93/databig!E93</f>
        <v>-6.2286406777739862E-5</v>
      </c>
      <c r="AZ99" s="19">
        <f>-(1.1*databig!BB93-databig!AY93+0.45*databig!AX93)/databig!E93</f>
        <v>-5.9572374517299041E-4</v>
      </c>
      <c r="BA99" s="19"/>
      <c r="BB99" s="66">
        <f t="shared" si="177"/>
        <v>656.42546868160696</v>
      </c>
      <c r="BC99" s="67">
        <f>databig!Q93</f>
        <v>2270</v>
      </c>
      <c r="BD99" s="67">
        <f>databig!R93</f>
        <v>2242</v>
      </c>
      <c r="BE99" s="67">
        <f>databig!AF93</f>
        <v>86376</v>
      </c>
      <c r="BF99" s="67">
        <f>databig!AG93</f>
        <v>49220</v>
      </c>
      <c r="BG99" s="17">
        <f>databig!AH93</f>
        <v>12447</v>
      </c>
      <c r="BH99" s="17">
        <f>databig!AI93</f>
        <v>349</v>
      </c>
      <c r="BI99" s="17">
        <f>databig!AJ93</f>
        <v>175</v>
      </c>
      <c r="BJ99" s="17">
        <f>databig!AK93</f>
        <v>86</v>
      </c>
      <c r="BK99" s="17">
        <f>databig!AL93</f>
        <v>12</v>
      </c>
      <c r="BL99" s="17">
        <f>databig!AM93</f>
        <v>0</v>
      </c>
      <c r="BM99" s="17">
        <f>databig!AN93</f>
        <v>0</v>
      </c>
      <c r="BN99" s="17">
        <f>databig!AO93</f>
        <v>0</v>
      </c>
      <c r="BO99" s="17">
        <f>databig!AP93</f>
        <v>0</v>
      </c>
      <c r="BP99" s="17">
        <f>databig!AQ93</f>
        <v>0</v>
      </c>
      <c r="BQ99" s="17"/>
      <c r="BR99" s="17"/>
      <c r="BS99" s="24">
        <f>databig!AU93</f>
        <v>0.22499999403953552</v>
      </c>
      <c r="BT99" s="24">
        <f>databig!AV93</f>
        <v>3.2999999821186066E-2</v>
      </c>
      <c r="BU99" s="44">
        <f t="shared" si="196"/>
        <v>74.909999594092369</v>
      </c>
      <c r="BV99" s="44">
        <f t="shared" si="197"/>
        <v>73.985999599099159</v>
      </c>
      <c r="BW99" s="44">
        <f>databig!R93*((databig!$AU93-$R$142)/(1-$Q$142)-MIN(0.2,databig!$AU93))+BB99*(databig!$AU93-$R$142)/(1-$Q$142)</f>
        <v>-419.91983895726622</v>
      </c>
      <c r="BX99" s="19">
        <f>(databig!$Q93)/databig!$AE93</f>
        <v>2.2585491557801943E-2</v>
      </c>
      <c r="BY99" s="19">
        <f>(databig!$R93)/databig!$AE93</f>
        <v>2.2306903996736547E-2</v>
      </c>
      <c r="BZ99" s="19">
        <f>(databig!$Q93+databig!$R93)/databig!$AE93</f>
        <v>4.4892395554538493E-2</v>
      </c>
      <c r="CA99" s="67">
        <f>databig!R93*$Q$142/(1-$Q$142)+BB99/(1-$Q$142)</f>
        <v>1054.6439243787322</v>
      </c>
      <c r="CB99" s="31">
        <f t="shared" si="198"/>
        <v>1875.7167222183537</v>
      </c>
      <c r="CC99" s="31">
        <f t="shared" si="199"/>
        <v>1919.5248048394647</v>
      </c>
      <c r="CD99" s="31">
        <f t="shared" si="200"/>
        <v>1920.0719173788898</v>
      </c>
      <c r="CE99" s="67">
        <f t="shared" si="178"/>
        <v>1963.8800000000008</v>
      </c>
      <c r="CF99" s="17">
        <f>$CE99*(1+$CA99/databig!$AE93)</f>
        <v>1984.4874612734336</v>
      </c>
      <c r="CG99" s="17">
        <f>$CE99*(1+$CA99/databig!$AE93-$BX99)</f>
        <v>1940.1322661128972</v>
      </c>
      <c r="CH99" s="44">
        <f t="shared" si="179"/>
        <v>0</v>
      </c>
      <c r="CI99" s="17">
        <f t="shared" si="180"/>
        <v>1875.7167222183537</v>
      </c>
      <c r="CJ99" s="19"/>
      <c r="CK99" s="17">
        <f>databig!AW93</f>
        <v>105457</v>
      </c>
      <c r="CL99" s="19">
        <f t="shared" si="181"/>
        <v>1.7560799023576126E-2</v>
      </c>
      <c r="CM99" s="19">
        <f t="shared" si="182"/>
        <v>1.9779609939554209E-2</v>
      </c>
      <c r="CN99" s="19">
        <f t="shared" si="201"/>
        <v>1.12635022546521</v>
      </c>
      <c r="CO99" s="19">
        <f t="shared" si="183"/>
        <v>0.11263502254652098</v>
      </c>
      <c r="CP99" s="19">
        <f t="shared" si="184"/>
        <v>0.84465352619015999</v>
      </c>
      <c r="CQ99" s="19">
        <f t="shared" si="202"/>
        <v>0.88349014464261999</v>
      </c>
      <c r="CR99" s="19">
        <f t="shared" si="185"/>
        <v>0.9432876435170926</v>
      </c>
      <c r="CS99" s="19">
        <f t="shared" si="186"/>
        <v>0.93004490946854468</v>
      </c>
      <c r="CU99" s="19">
        <f>calculatorbig!E99</f>
        <v>0.28820968439317851</v>
      </c>
      <c r="CV99" s="19">
        <f>calculatorbig!Z99</f>
        <v>0.30620021760245303</v>
      </c>
      <c r="CW99" s="17">
        <f t="shared" si="203"/>
        <v>154571</v>
      </c>
      <c r="CX99" s="17">
        <f t="shared" si="204"/>
        <v>110022.14087366201</v>
      </c>
      <c r="CY99" s="17">
        <f t="shared" si="205"/>
        <v>107241.32616497124</v>
      </c>
      <c r="CZ99" s="24">
        <f t="shared" si="187"/>
        <v>0.73469755399414771</v>
      </c>
      <c r="DA99" s="24">
        <f t="shared" si="188"/>
        <v>0.70226647103791129</v>
      </c>
      <c r="DB99" s="19">
        <f t="shared" si="206"/>
        <v>0.27612623259776548</v>
      </c>
      <c r="DC99" s="19">
        <f t="shared" si="207"/>
        <v>0.30037517616798926</v>
      </c>
      <c r="DD99" s="17">
        <f t="shared" si="189"/>
        <v>153259.92533510487</v>
      </c>
      <c r="DE99" s="51">
        <f>DD99*((1-DC99)/(1-DB99))^(0.2*$CV$141)</f>
        <v>152738.61452740367</v>
      </c>
      <c r="DF99" s="17">
        <f t="shared" si="209"/>
        <v>-521.31080770120025</v>
      </c>
      <c r="DG99" s="17">
        <f>MAX(growth!G93*growth!L93,0)</f>
        <v>0</v>
      </c>
      <c r="DH99" s="17">
        <f t="shared" si="210"/>
        <v>0</v>
      </c>
      <c r="DI99" s="17">
        <f t="shared" si="211"/>
        <v>152738.61452740367</v>
      </c>
      <c r="DJ99" s="17">
        <f t="shared" si="212"/>
        <v>46768.597004588199</v>
      </c>
      <c r="DK99" s="20">
        <f t="shared" si="213"/>
        <v>-1.2E-2</v>
      </c>
      <c r="DL99" s="50">
        <f t="shared" si="214"/>
        <v>2219.7378782502055</v>
      </c>
      <c r="DM99" s="20">
        <f t="shared" si="215"/>
        <v>-3.6999999999999998E-2</v>
      </c>
      <c r="DN99" s="20">
        <f t="shared" si="216"/>
        <v>-2.5275046337118363E-2</v>
      </c>
      <c r="DO99" s="20">
        <f>growth!L93</f>
        <v>-1.9600920440189906E-2</v>
      </c>
      <c r="DP99" s="20"/>
      <c r="DQ99" s="20"/>
      <c r="DR99" s="19">
        <f>datahist!B93</f>
        <v>0.22296153008937836</v>
      </c>
      <c r="DS99" s="19">
        <f>datahist!C93</f>
        <v>0.25584703683853149</v>
      </c>
      <c r="DT99" s="19">
        <f>datahist!D93</f>
        <v>0.27600127458572388</v>
      </c>
      <c r="DU99" s="19">
        <f>datahist!E93</f>
        <v>0.3047829270362854</v>
      </c>
      <c r="DV99" s="19">
        <f>datahist!F93</f>
        <v>0.31513848900794983</v>
      </c>
      <c r="DW99" s="19">
        <f>datahist!G93</f>
        <v>0.32244086265563965</v>
      </c>
      <c r="DX99" s="19">
        <f>datahist!H93</f>
        <v>0.2906201183795929</v>
      </c>
      <c r="DY99" s="19">
        <f>datahist!I93</f>
        <v>0.28834322094917297</v>
      </c>
      <c r="DZ99" s="19">
        <f t="shared" si="217"/>
        <v>0.30620021760245303</v>
      </c>
      <c r="EA99" s="19">
        <v>0.36104777342579841</v>
      </c>
      <c r="EB99" s="19">
        <v>0.37075987116479753</v>
      </c>
      <c r="EC99" s="19">
        <v>0.34369008418725955</v>
      </c>
      <c r="ED99" s="19">
        <v>0.34073722738565432</v>
      </c>
      <c r="EE99" s="19">
        <v>0.33451984230389553</v>
      </c>
      <c r="EF99" s="19">
        <v>0.35681371483951807</v>
      </c>
      <c r="EG99" s="19">
        <v>0.37480424731751422</v>
      </c>
      <c r="EH99" s="19">
        <v>0.29244374371073723</v>
      </c>
      <c r="EI99" s="19">
        <v>0.30215584144973634</v>
      </c>
      <c r="EJ99" s="19">
        <v>0.34369008418725955</v>
      </c>
      <c r="EK99" s="19">
        <v>0.34073722738565432</v>
      </c>
      <c r="EL99" s="19">
        <v>0.33451984224567161</v>
      </c>
      <c r="EM99" s="19">
        <v>0.28820968512445688</v>
      </c>
      <c r="EN99" s="19">
        <v>0.30620021760245303</v>
      </c>
      <c r="EO99" s="19">
        <f t="shared" si="218"/>
        <v>0.26145070677516824</v>
      </c>
      <c r="EP99" s="19">
        <f t="shared" si="219"/>
        <v>0.28885480603792901</v>
      </c>
      <c r="EQ99" s="19">
        <f t="shared" ref="EQ99:FD99" si="262">(EO96+EO97+EO98+EO99+EO100+EO101+EO102)/7</f>
        <v>0.26052165426481089</v>
      </c>
      <c r="ER99" s="19">
        <f t="shared" si="262"/>
        <v>0.28736345095459587</v>
      </c>
      <c r="ES99" s="19">
        <f t="shared" si="262"/>
        <v>0.26353034248266166</v>
      </c>
      <c r="ET99" s="19">
        <f t="shared" si="262"/>
        <v>0.28928256849794104</v>
      </c>
      <c r="EU99" s="19">
        <f t="shared" si="262"/>
        <v>0.26616494147101594</v>
      </c>
      <c r="EV99" s="19">
        <f t="shared" si="262"/>
        <v>0.29139103267148897</v>
      </c>
      <c r="EW99" s="19">
        <f t="shared" si="262"/>
        <v>0.26887275138468508</v>
      </c>
      <c r="EX99" s="19">
        <f t="shared" si="262"/>
        <v>0.29370741666631789</v>
      </c>
      <c r="EY99" s="19">
        <f t="shared" si="262"/>
        <v>0.2714454068135429</v>
      </c>
      <c r="EZ99" s="19">
        <f t="shared" si="262"/>
        <v>0.29601931826714833</v>
      </c>
      <c r="FA99" s="19">
        <f t="shared" si="262"/>
        <v>0.27386943611608194</v>
      </c>
      <c r="FB99" s="19">
        <f t="shared" si="262"/>
        <v>0.29825465644972166</v>
      </c>
      <c r="FC99" s="19">
        <f t="shared" si="262"/>
        <v>0.27612623259776548</v>
      </c>
      <c r="FD99" s="19">
        <f t="shared" si="262"/>
        <v>0.30037517616798926</v>
      </c>
      <c r="FG99" s="61">
        <f t="shared" si="237"/>
        <v>0.73000000000000198</v>
      </c>
      <c r="FH99" s="24">
        <f>databig!$A93/100</f>
        <v>0.91</v>
      </c>
      <c r="FI99" s="19">
        <f t="shared" si="221"/>
        <v>1.5135917551666558E-2</v>
      </c>
      <c r="FJ99" s="19">
        <f t="shared" si="222"/>
        <v>3.7061306958570406E-2</v>
      </c>
      <c r="FK99" s="19">
        <f t="shared" si="223"/>
        <v>6.7402128554113136E-2</v>
      </c>
      <c r="FL99" s="19">
        <f t="shared" si="224"/>
        <v>0.10751427225965217</v>
      </c>
      <c r="FM99" s="19">
        <f t="shared" si="225"/>
        <v>0.15954890359865664</v>
      </c>
      <c r="FN99" s="19">
        <f t="shared" si="226"/>
        <v>0.22523599767770291</v>
      </c>
      <c r="FO99" s="19">
        <f t="shared" si="227"/>
        <v>0.30755939498038276</v>
      </c>
      <c r="FP99" s="19">
        <f t="shared" si="228"/>
        <v>0.41230005279662901</v>
      </c>
      <c r="FQ99" s="19">
        <f t="shared" si="229"/>
        <v>0.55701720632297191</v>
      </c>
      <c r="FR99" s="19">
        <f t="shared" si="230"/>
        <v>0.79346877733981869</v>
      </c>
      <c r="FS99" s="19">
        <f t="shared" si="231"/>
        <v>0.89840562972319038</v>
      </c>
      <c r="FT99" s="19">
        <f t="shared" si="232"/>
        <v>0.94667000240607191</v>
      </c>
      <c r="FU99" s="19">
        <f t="shared" si="233"/>
        <v>0.98693915484448769</v>
      </c>
      <c r="FW99" s="19">
        <f t="shared" si="234"/>
        <v>0.28814739871767914</v>
      </c>
      <c r="FX99" s="19">
        <f t="shared" si="235"/>
        <v>0.30149783129778562</v>
      </c>
    </row>
    <row r="100" spans="1:180">
      <c r="A100" s="17"/>
      <c r="B100" s="17">
        <f>databig!B94</f>
        <v>2165594</v>
      </c>
      <c r="C100" s="17">
        <f>databig!O94</f>
        <v>164668</v>
      </c>
      <c r="D100" s="17">
        <f>databig!F94</f>
        <v>46898</v>
      </c>
      <c r="E100" s="18">
        <f>databig!G94+L100</f>
        <v>0.28680507398923344</v>
      </c>
      <c r="F100" s="19">
        <f>databig!H94</f>
        <v>3.8399454206228256E-2</v>
      </c>
      <c r="G100" s="19">
        <f>databig!K94</f>
        <v>0.12680812180042267</v>
      </c>
      <c r="H100" s="19">
        <f>databig!L94</f>
        <v>1.1228600516915321E-2</v>
      </c>
      <c r="I100" s="19">
        <f>databig!I94</f>
        <v>2.9108013957738876E-2</v>
      </c>
      <c r="J100" s="19">
        <f>databig!M94</f>
        <v>0</v>
      </c>
      <c r="K100" s="19">
        <f>databig!J94</f>
        <v>8.1260882318019867E-2</v>
      </c>
      <c r="L100" s="63">
        <f>databig!N94*IF(interface!$C$16="yes",1,0)</f>
        <v>0</v>
      </c>
      <c r="M100" s="19">
        <v>0</v>
      </c>
      <c r="N100" s="19">
        <v>0</v>
      </c>
      <c r="O100" s="19">
        <v>0</v>
      </c>
      <c r="P100" s="19">
        <f t="shared" si="191"/>
        <v>0.59544222383298784</v>
      </c>
      <c r="Q100" s="20">
        <f t="shared" si="170"/>
        <v>0</v>
      </c>
      <c r="R100" s="20">
        <f t="shared" si="171"/>
        <v>0</v>
      </c>
      <c r="S100" s="20">
        <f t="shared" si="172"/>
        <v>0</v>
      </c>
      <c r="T100" s="20">
        <f t="shared" si="173"/>
        <v>0</v>
      </c>
      <c r="U100" s="20">
        <f t="shared" si="174"/>
        <v>0</v>
      </c>
      <c r="V100" s="20">
        <f t="shared" si="175"/>
        <v>1.7254959509938682E-2</v>
      </c>
      <c r="W100" s="20">
        <f t="shared" si="192"/>
        <v>0.13965775297695099</v>
      </c>
      <c r="X100" s="20">
        <f t="shared" si="176"/>
        <v>3.8399454206228256E-2</v>
      </c>
      <c r="Y100" s="20">
        <f>K100+$C$148*0.55*databig!N94</f>
        <v>8.1260882318019867E-2</v>
      </c>
      <c r="Z100" s="21">
        <f t="shared" si="193"/>
        <v>0.30568106296887665</v>
      </c>
      <c r="AA100" s="19">
        <f t="shared" si="194"/>
        <v>0.96292559198711425</v>
      </c>
      <c r="AB100" s="19">
        <f>databig!Q94/databig!$AE94</f>
        <v>1.742173180530613E-2</v>
      </c>
      <c r="AC100" s="19">
        <f>databig!R94/databig!$AE94</f>
        <v>1.9652676207579656E-2</v>
      </c>
      <c r="AD100" s="19">
        <f t="shared" si="195"/>
        <v>5.1838365681249545</v>
      </c>
      <c r="AE100" s="17">
        <f>databig!S94</f>
        <v>853612</v>
      </c>
      <c r="AF100" s="17">
        <f>databig!T94</f>
        <v>853945</v>
      </c>
      <c r="AG100" s="17">
        <f>databig!U94</f>
        <v>343189</v>
      </c>
      <c r="AH100" s="17">
        <f>databig!V94</f>
        <v>63775</v>
      </c>
      <c r="AI100" s="17">
        <f>databig!W94</f>
        <v>2313</v>
      </c>
      <c r="AJ100" s="17">
        <f>databig!X94</f>
        <v>0</v>
      </c>
      <c r="AK100" s="17">
        <f>databig!Y94</f>
        <v>0</v>
      </c>
      <c r="AL100" s="17">
        <f>databig!Z94</f>
        <v>0</v>
      </c>
      <c r="AM100" s="17">
        <f>databig!AA94</f>
        <v>0</v>
      </c>
      <c r="AN100" s="17">
        <f>databig!AB94</f>
        <v>0</v>
      </c>
      <c r="AO100" s="17">
        <f>databig!AC94</f>
        <v>0</v>
      </c>
      <c r="AP100" s="17">
        <f>databig!AD94</f>
        <v>0</v>
      </c>
      <c r="AQ100" s="17">
        <v>0</v>
      </c>
      <c r="AR100" s="17">
        <v>0</v>
      </c>
      <c r="AS100" s="17">
        <v>0</v>
      </c>
      <c r="AT100" s="17">
        <v>83.996739685134997</v>
      </c>
      <c r="AU100" s="17">
        <v>194.13641316198064</v>
      </c>
      <c r="AV100" s="19">
        <v>1.7469684993506557E-2</v>
      </c>
      <c r="AW100" s="17">
        <f>databig!AT94</f>
        <v>154670</v>
      </c>
      <c r="AY100" s="19">
        <f>-databig!BA94/databig!E94</f>
        <v>-4.9329846358604438E-5</v>
      </c>
      <c r="AZ100" s="19">
        <f>-(1.1*databig!BB94-databig!AY94+0.45*databig!AX94)/databig!E94</f>
        <v>3.5976074245549339E-4</v>
      </c>
      <c r="BA100" s="19"/>
      <c r="BB100" s="66">
        <f t="shared" si="177"/>
        <v>582.66489407576148</v>
      </c>
      <c r="BC100" s="67">
        <f>databig!Q94</f>
        <v>1882</v>
      </c>
      <c r="BD100" s="67">
        <f>databig!R94</f>
        <v>2123</v>
      </c>
      <c r="BE100" s="67">
        <f>databig!AF94</f>
        <v>92800</v>
      </c>
      <c r="BF100" s="67">
        <f>databig!AG94</f>
        <v>55186</v>
      </c>
      <c r="BG100" s="17">
        <f>databig!AH94</f>
        <v>16975</v>
      </c>
      <c r="BH100" s="17">
        <f>databig!AI94</f>
        <v>160</v>
      </c>
      <c r="BI100" s="17">
        <f>databig!AJ94</f>
        <v>61</v>
      </c>
      <c r="BJ100" s="17">
        <f>databig!AK94</f>
        <v>36</v>
      </c>
      <c r="BK100" s="17">
        <f>databig!AL94</f>
        <v>20</v>
      </c>
      <c r="BL100" s="17">
        <f>databig!AM94</f>
        <v>7</v>
      </c>
      <c r="BM100" s="17">
        <f>databig!AN94</f>
        <v>1</v>
      </c>
      <c r="BN100" s="17">
        <f>databig!AO94</f>
        <v>0</v>
      </c>
      <c r="BO100" s="17">
        <f>databig!AP94</f>
        <v>0</v>
      </c>
      <c r="BP100" s="17">
        <f>databig!AQ94</f>
        <v>0</v>
      </c>
      <c r="BQ100" s="17"/>
      <c r="BR100" s="17"/>
      <c r="BS100" s="24">
        <f>databig!AU94</f>
        <v>0.22900000214576721</v>
      </c>
      <c r="BT100" s="24">
        <f>databig!AV94</f>
        <v>3.4000001847743988E-2</v>
      </c>
      <c r="BU100" s="44">
        <f t="shared" si="196"/>
        <v>63.988003477454185</v>
      </c>
      <c r="BV100" s="44">
        <f t="shared" si="197"/>
        <v>72.182003922760487</v>
      </c>
      <c r="BW100" s="44">
        <f>databig!R94*((databig!$AU94-$R$142)/(1-$Q$142)-MIN(0.2,databig!$AU94))+BB100*(databig!$AU94-$R$142)/(1-$Q$142)</f>
        <v>-385.70429598021616</v>
      </c>
      <c r="BX100" s="19">
        <f>(databig!$Q94)/databig!$AE94</f>
        <v>1.742173180530613E-2</v>
      </c>
      <c r="BY100" s="19">
        <f>(databig!$R94)/databig!$AE94</f>
        <v>1.9652676207579656E-2</v>
      </c>
      <c r="BZ100" s="19">
        <f>(databig!$Q94+databig!$R94)/databig!$AE94</f>
        <v>3.7074408012885786E-2</v>
      </c>
      <c r="CA100" s="67">
        <f>databig!R94*$Q$142/(1-$Q$142)+BB100/(1-$Q$142)</f>
        <v>954.39972300095314</v>
      </c>
      <c r="CB100" s="31">
        <f t="shared" si="198"/>
        <v>2115.9230665765654</v>
      </c>
      <c r="CC100" s="31">
        <f t="shared" si="199"/>
        <v>2159.1076607483387</v>
      </c>
      <c r="CD100" s="31">
        <f t="shared" si="200"/>
        <v>2154.205405828227</v>
      </c>
      <c r="CE100" s="67">
        <f t="shared" si="178"/>
        <v>2197.3900000000003</v>
      </c>
      <c r="CF100" s="17">
        <f>$CE100*(1+$CA100/databig!$AE94)</f>
        <v>2216.8037375013896</v>
      </c>
      <c r="CG100" s="17">
        <f>$CE100*(1+$CA100/databig!$AE94-$BX100)</f>
        <v>2178.521398249728</v>
      </c>
      <c r="CH100" s="44">
        <f t="shared" si="179"/>
        <v>0</v>
      </c>
      <c r="CI100" s="17">
        <f t="shared" si="180"/>
        <v>2115.9230665765654</v>
      </c>
      <c r="CJ100" s="19"/>
      <c r="CK100" s="17">
        <f>databig!AW94</f>
        <v>110576</v>
      </c>
      <c r="CL100" s="19">
        <f t="shared" si="181"/>
        <v>1.8390706844996916E-2</v>
      </c>
      <c r="CM100" s="19">
        <f t="shared" si="182"/>
        <v>2.1322951061729777E-2</v>
      </c>
      <c r="CN100" s="19">
        <f t="shared" si="201"/>
        <v>1.159441626765453</v>
      </c>
      <c r="CO100" s="19">
        <f t="shared" si="183"/>
        <v>0.11594416267654528</v>
      </c>
      <c r="CP100" s="19">
        <f t="shared" si="184"/>
        <v>0.82124978655658976</v>
      </c>
      <c r="CQ100" s="19">
        <f t="shared" si="202"/>
        <v>0.86593733991744237</v>
      </c>
      <c r="CR100" s="19">
        <f t="shared" si="185"/>
        <v>0.92842839505480601</v>
      </c>
      <c r="CS100" s="19">
        <f t="shared" si="186"/>
        <v>0.91198060242783086</v>
      </c>
      <c r="CU100" s="19">
        <f>calculatorbig!E100</f>
        <v>0.28680507398923344</v>
      </c>
      <c r="CV100" s="19">
        <f>calculatorbig!Z100</f>
        <v>0.30568106296887665</v>
      </c>
      <c r="CW100" s="17">
        <f t="shared" si="203"/>
        <v>164668</v>
      </c>
      <c r="CX100" s="17">
        <f t="shared" si="204"/>
        <v>117440.38207634092</v>
      </c>
      <c r="CY100" s="17">
        <f t="shared" si="205"/>
        <v>114332.11072304103</v>
      </c>
      <c r="CZ100" s="24">
        <f t="shared" si="187"/>
        <v>0.73238378453950181</v>
      </c>
      <c r="DA100" s="24">
        <f t="shared" si="188"/>
        <v>0.7047019887447683</v>
      </c>
      <c r="DB100" s="19">
        <f t="shared" si="206"/>
        <v>0.27432104217726189</v>
      </c>
      <c r="DC100" s="19">
        <f t="shared" si="207"/>
        <v>0.29827592356263927</v>
      </c>
      <c r="DD100" s="17">
        <f t="shared" si="189"/>
        <v>163291.91137127444</v>
      </c>
      <c r="DE100" s="51">
        <f>DD100*((1-DC100)/(1-DB100))^(0.3*$CV$141)</f>
        <v>162471.78418148623</v>
      </c>
      <c r="DF100" s="17">
        <f t="shared" si="209"/>
        <v>-820.12718978821067</v>
      </c>
      <c r="DG100" s="17">
        <f>MAX(growth!G94*growth!L94,0)</f>
        <v>0</v>
      </c>
      <c r="DH100" s="17">
        <f t="shared" si="210"/>
        <v>0</v>
      </c>
      <c r="DI100" s="17">
        <f t="shared" si="211"/>
        <v>162471.78418148623</v>
      </c>
      <c r="DJ100" s="17">
        <f t="shared" si="212"/>
        <v>49664.547691046631</v>
      </c>
      <c r="DK100" s="20">
        <f t="shared" si="213"/>
        <v>-1.2999999999999999E-2</v>
      </c>
      <c r="DL100" s="50">
        <f t="shared" si="214"/>
        <v>2436.9297673875408</v>
      </c>
      <c r="DM100" s="20">
        <f t="shared" si="215"/>
        <v>-3.9E-2</v>
      </c>
      <c r="DN100" s="20">
        <f t="shared" si="216"/>
        <v>-2.6466802119899338E-2</v>
      </c>
      <c r="DO100" s="20">
        <f>growth!L94</f>
        <v>-2.9703918072075064E-2</v>
      </c>
      <c r="DP100" s="20"/>
      <c r="DQ100" s="20"/>
      <c r="DR100" s="19">
        <f>datahist!B94</f>
        <v>0.2266143262386322</v>
      </c>
      <c r="DS100" s="19">
        <f>datahist!C94</f>
        <v>0.25643086433410645</v>
      </c>
      <c r="DT100" s="19">
        <f>datahist!D94</f>
        <v>0.27658069133758545</v>
      </c>
      <c r="DU100" s="19">
        <f>datahist!E94</f>
        <v>0.30244117975234985</v>
      </c>
      <c r="DV100" s="19">
        <f>datahist!F94</f>
        <v>0.31334739923477173</v>
      </c>
      <c r="DW100" s="19">
        <f>datahist!G94</f>
        <v>0.32163301110267639</v>
      </c>
      <c r="DX100" s="19">
        <f>datahist!H94</f>
        <v>0.28966903686523438</v>
      </c>
      <c r="DY100" s="19">
        <f>datahist!I94</f>
        <v>0.28684636950492859</v>
      </c>
      <c r="DZ100" s="19">
        <f t="shared" si="217"/>
        <v>0.30568106296887665</v>
      </c>
      <c r="EA100" s="19">
        <v>0.35407349817869171</v>
      </c>
      <c r="EB100" s="19">
        <v>0.36401934147230569</v>
      </c>
      <c r="EC100" s="19">
        <v>0.33945186281326256</v>
      </c>
      <c r="ED100" s="19">
        <v>0.3394256569655642</v>
      </c>
      <c r="EE100" s="19">
        <v>0.33346249511317427</v>
      </c>
      <c r="EF100" s="19">
        <v>0.34990097023546696</v>
      </c>
      <c r="EG100" s="19">
        <v>0.36877696785559921</v>
      </c>
      <c r="EH100" s="19">
        <v>0.29097759329196915</v>
      </c>
      <c r="EI100" s="19">
        <v>0.30092343658558307</v>
      </c>
      <c r="EJ100" s="19">
        <v>0.33945186281326256</v>
      </c>
      <c r="EK100" s="19">
        <v>0.3394256569655642</v>
      </c>
      <c r="EL100" s="19">
        <v>0.33346249506634446</v>
      </c>
      <c r="EM100" s="19">
        <v>0.28680507279932499</v>
      </c>
      <c r="EN100" s="19">
        <v>0.30568106296887665</v>
      </c>
      <c r="EO100" s="19">
        <f t="shared" si="218"/>
        <v>0.26645933073317529</v>
      </c>
      <c r="EP100" s="19">
        <f t="shared" si="219"/>
        <v>0.29651577010866026</v>
      </c>
      <c r="EQ100" s="19">
        <f t="shared" ref="EQ100:FD100" si="263">(EO97+EO98+EO99+EO100+EO101+EO102+EO103)/7</f>
        <v>0.25916714352942416</v>
      </c>
      <c r="ER100" s="19">
        <f t="shared" si="263"/>
        <v>0.28508834417378826</v>
      </c>
      <c r="ES100" s="19">
        <f t="shared" si="263"/>
        <v>0.26300643488124392</v>
      </c>
      <c r="ET100" s="19">
        <f t="shared" si="263"/>
        <v>0.28817932650021039</v>
      </c>
      <c r="EU100" s="19">
        <f t="shared" si="263"/>
        <v>0.26484675668107843</v>
      </c>
      <c r="EV100" s="19">
        <f t="shared" si="263"/>
        <v>0.28950637567558524</v>
      </c>
      <c r="EW100" s="19">
        <f t="shared" si="263"/>
        <v>0.26734826528983618</v>
      </c>
      <c r="EX100" s="19">
        <f t="shared" si="263"/>
        <v>0.29171112256975329</v>
      </c>
      <c r="EY100" s="19">
        <f t="shared" si="263"/>
        <v>0.26975139094092887</v>
      </c>
      <c r="EZ100" s="19">
        <f t="shared" si="263"/>
        <v>0.29392112931381204</v>
      </c>
      <c r="FA100" s="19">
        <f t="shared" si="263"/>
        <v>0.27209493055901024</v>
      </c>
      <c r="FB100" s="19">
        <f t="shared" si="263"/>
        <v>0.29613569197771178</v>
      </c>
      <c r="FC100" s="19">
        <f t="shared" si="263"/>
        <v>0.27432104217726189</v>
      </c>
      <c r="FD100" s="19">
        <f t="shared" si="263"/>
        <v>0.29827592356263927</v>
      </c>
      <c r="FG100" s="61">
        <f t="shared" si="237"/>
        <v>0.76000000000000201</v>
      </c>
      <c r="FH100" s="24">
        <f>databig!$A94/100</f>
        <v>0.92</v>
      </c>
      <c r="FI100" s="19">
        <f t="shared" si="221"/>
        <v>1.5135917551666558E-2</v>
      </c>
      <c r="FJ100" s="19">
        <f t="shared" si="222"/>
        <v>3.7061306958570406E-2</v>
      </c>
      <c r="FK100" s="19">
        <f t="shared" si="223"/>
        <v>6.7402128554113136E-2</v>
      </c>
      <c r="FL100" s="19">
        <f t="shared" si="224"/>
        <v>0.10751427225965217</v>
      </c>
      <c r="FM100" s="19">
        <f t="shared" si="225"/>
        <v>0.15954890359865664</v>
      </c>
      <c r="FN100" s="19">
        <f t="shared" si="226"/>
        <v>0.22523599767770291</v>
      </c>
      <c r="FO100" s="19">
        <f t="shared" si="227"/>
        <v>0.30755939498038276</v>
      </c>
      <c r="FP100" s="19">
        <f t="shared" si="228"/>
        <v>0.41230005279662901</v>
      </c>
      <c r="FQ100" s="19">
        <f t="shared" si="229"/>
        <v>0.55701720632297191</v>
      </c>
      <c r="FR100" s="19">
        <f t="shared" si="230"/>
        <v>0.79346877733981869</v>
      </c>
      <c r="FS100" s="19">
        <f t="shared" si="231"/>
        <v>0.89840562972319038</v>
      </c>
      <c r="FT100" s="19">
        <f t="shared" si="232"/>
        <v>0.94667000240607191</v>
      </c>
      <c r="FU100" s="19">
        <f t="shared" si="233"/>
        <v>0.98693915484448769</v>
      </c>
      <c r="FW100" s="19">
        <f t="shared" si="234"/>
        <v>0.28675574295296641</v>
      </c>
      <c r="FX100" s="19">
        <f t="shared" si="235"/>
        <v>0.30123386748167996</v>
      </c>
    </row>
    <row r="101" spans="1:180">
      <c r="A101" s="17"/>
      <c r="B101" s="17">
        <f>databig!B95</f>
        <v>2168277</v>
      </c>
      <c r="C101" s="17">
        <f>databig!O95</f>
        <v>177246</v>
      </c>
      <c r="D101" s="17">
        <f>databig!F95</f>
        <v>51053</v>
      </c>
      <c r="E101" s="18">
        <f>databig!G95+L101</f>
        <v>0.28544336505038898</v>
      </c>
      <c r="F101" s="19">
        <f>databig!H95</f>
        <v>3.7634808570146561E-2</v>
      </c>
      <c r="G101" s="19">
        <f>databig!K95</f>
        <v>0.12939676642417908</v>
      </c>
      <c r="H101" s="19">
        <f>databig!L95</f>
        <v>1.1488517746329308E-2</v>
      </c>
      <c r="I101" s="19">
        <f>databig!I95</f>
        <v>2.9858466237783432E-2</v>
      </c>
      <c r="J101" s="19">
        <f>databig!M95</f>
        <v>0</v>
      </c>
      <c r="K101" s="19">
        <f>databig!J95</f>
        <v>7.7064812183380127E-2</v>
      </c>
      <c r="L101" s="63">
        <f>databig!N95*IF(interface!$C$16="yes",1,0)</f>
        <v>0</v>
      </c>
      <c r="M101" s="19">
        <v>0</v>
      </c>
      <c r="N101" s="19">
        <v>0</v>
      </c>
      <c r="O101" s="19">
        <v>0</v>
      </c>
      <c r="P101" s="19">
        <f t="shared" si="191"/>
        <v>0.61679011416070417</v>
      </c>
      <c r="Q101" s="20">
        <f t="shared" si="170"/>
        <v>0</v>
      </c>
      <c r="R101" s="20">
        <f t="shared" si="171"/>
        <v>0</v>
      </c>
      <c r="S101" s="20">
        <f t="shared" si="172"/>
        <v>0</v>
      </c>
      <c r="T101" s="20">
        <f t="shared" si="173"/>
        <v>0</v>
      </c>
      <c r="U101" s="20">
        <f t="shared" si="174"/>
        <v>0</v>
      </c>
      <c r="V101" s="20">
        <f t="shared" si="175"/>
        <v>1.7654373601010635E-2</v>
      </c>
      <c r="W101" s="20">
        <f t="shared" si="192"/>
        <v>0.14273178448247509</v>
      </c>
      <c r="X101" s="20">
        <f t="shared" si="176"/>
        <v>3.7634808570146561E-2</v>
      </c>
      <c r="Y101" s="20">
        <f>K101+$C$148*0.55*databig!N95</f>
        <v>7.7064812183380127E-2</v>
      </c>
      <c r="Z101" s="21">
        <f t="shared" si="193"/>
        <v>0.30494424507479584</v>
      </c>
      <c r="AA101" s="19">
        <f t="shared" si="194"/>
        <v>0.95490409290591971</v>
      </c>
      <c r="AB101" s="19">
        <f>databig!Q95/databig!$AE95</f>
        <v>2.3339567656909227E-2</v>
      </c>
      <c r="AC101" s="19">
        <f>databig!R95/databig!$AE95</f>
        <v>2.1756339437171066E-2</v>
      </c>
      <c r="AD101" s="19">
        <f t="shared" si="195"/>
        <v>5.2400674768400979</v>
      </c>
      <c r="AE101" s="17">
        <f>databig!S95</f>
        <v>928781</v>
      </c>
      <c r="AF101" s="17">
        <f>databig!T95</f>
        <v>929040</v>
      </c>
      <c r="AG101" s="17">
        <f>databig!U95</f>
        <v>397701</v>
      </c>
      <c r="AH101" s="17">
        <f>databig!V95</f>
        <v>83828</v>
      </c>
      <c r="AI101" s="17">
        <f>databig!W95</f>
        <v>8763</v>
      </c>
      <c r="AJ101" s="17">
        <f>databig!X95</f>
        <v>0</v>
      </c>
      <c r="AK101" s="17">
        <f>databig!Y95</f>
        <v>0</v>
      </c>
      <c r="AL101" s="17">
        <f>databig!Z95</f>
        <v>0</v>
      </c>
      <c r="AM101" s="17">
        <f>databig!AA95</f>
        <v>0</v>
      </c>
      <c r="AN101" s="17">
        <f>databig!AB95</f>
        <v>0</v>
      </c>
      <c r="AO101" s="17">
        <f>databig!AC95</f>
        <v>0</v>
      </c>
      <c r="AP101" s="17">
        <f>databig!AD95</f>
        <v>0</v>
      </c>
      <c r="AQ101" s="17">
        <v>0</v>
      </c>
      <c r="AR101" s="17">
        <v>0</v>
      </c>
      <c r="AS101" s="17">
        <v>0</v>
      </c>
      <c r="AT101" s="17">
        <v>83.996739685134997</v>
      </c>
      <c r="AU101" s="17">
        <v>194.13641316198064</v>
      </c>
      <c r="AV101" s="19">
        <v>1.7469684993506557E-2</v>
      </c>
      <c r="AW101" s="17">
        <f>databig!AT95</f>
        <v>166449</v>
      </c>
      <c r="AY101" s="19">
        <f>-databig!BA95/databig!E95</f>
        <v>-3.2315340021770822E-5</v>
      </c>
      <c r="AZ101" s="19">
        <f>-(1.1*databig!BB95-databig!AY95+0.45*databig!AX95)/databig!E95</f>
        <v>1.251046996150616E-3</v>
      </c>
      <c r="BA101" s="19"/>
      <c r="BB101" s="66">
        <f t="shared" si="177"/>
        <v>754.19096401716536</v>
      </c>
      <c r="BC101" s="67">
        <f>databig!Q95</f>
        <v>2683</v>
      </c>
      <c r="BD101" s="67">
        <f>databig!R95</f>
        <v>2501</v>
      </c>
      <c r="BE101" s="67">
        <f>databig!AF95</f>
        <v>100060</v>
      </c>
      <c r="BF101" s="67">
        <f>databig!AG95</f>
        <v>62550</v>
      </c>
      <c r="BG101" s="17">
        <f>databig!AH95</f>
        <v>23666</v>
      </c>
      <c r="BH101" s="17">
        <f>databig!AI95</f>
        <v>470</v>
      </c>
      <c r="BI101" s="17">
        <f>databig!AJ95</f>
        <v>135</v>
      </c>
      <c r="BJ101" s="17">
        <f>databig!AK95</f>
        <v>52</v>
      </c>
      <c r="BK101" s="17">
        <f>databig!AL95</f>
        <v>32</v>
      </c>
      <c r="BL101" s="17">
        <f>databig!AM95</f>
        <v>10</v>
      </c>
      <c r="BM101" s="17">
        <f>databig!AN95</f>
        <v>0</v>
      </c>
      <c r="BN101" s="17">
        <f>databig!AO95</f>
        <v>0</v>
      </c>
      <c r="BO101" s="17">
        <f>databig!AP95</f>
        <v>0</v>
      </c>
      <c r="BP101" s="17">
        <f>databig!AQ95</f>
        <v>0</v>
      </c>
      <c r="BQ101" s="17"/>
      <c r="BR101" s="17"/>
      <c r="BS101" s="24">
        <f>databig!AU95</f>
        <v>0.23100000619888306</v>
      </c>
      <c r="BT101" s="24">
        <f>databig!AV95</f>
        <v>3.5999998450279236E-2</v>
      </c>
      <c r="BU101" s="44">
        <f t="shared" si="196"/>
        <v>96.58799584209919</v>
      </c>
      <c r="BV101" s="44">
        <f t="shared" si="197"/>
        <v>90.035996124148369</v>
      </c>
      <c r="BW101" s="44">
        <f>databig!R95*((databig!$AU95-$R$142)/(1-$Q$142)-MIN(0.2,databig!$AU95))+BB101*(databig!$AU95-$R$142)/(1-$Q$142)</f>
        <v>-445.99963219778994</v>
      </c>
      <c r="BX101" s="19">
        <f>(databig!$Q95)/databig!$AE95</f>
        <v>2.3339567656909227E-2</v>
      </c>
      <c r="BY101" s="19">
        <f>(databig!$R95)/databig!$AE95</f>
        <v>2.1756339437171066E-2</v>
      </c>
      <c r="BZ101" s="19">
        <f>(databig!$Q95+databig!$R95)/databig!$AE95</f>
        <v>4.509590709408029E-2</v>
      </c>
      <c r="CA101" s="67">
        <f>databig!R95*$Q$142/(1-$Q$142)+BB101/(1-$Q$142)</f>
        <v>1201.4258964647411</v>
      </c>
      <c r="CB101" s="31">
        <f t="shared" si="198"/>
        <v>2363.5786107607337</v>
      </c>
      <c r="CC101" s="31">
        <f t="shared" si="199"/>
        <v>2417.4299021356192</v>
      </c>
      <c r="CD101" s="31">
        <f t="shared" si="200"/>
        <v>2421.3487086251153</v>
      </c>
      <c r="CE101" s="67">
        <f t="shared" si="178"/>
        <v>2475.2000000000012</v>
      </c>
      <c r="CF101" s="17">
        <f>$CE101*(1+$CA101/databig!$AE95)</f>
        <v>2501.0689868116187</v>
      </c>
      <c r="CG101" s="17">
        <f>$CE101*(1+$CA101/databig!$AE95-$BX101)</f>
        <v>2443.2988889472372</v>
      </c>
      <c r="CH101" s="44">
        <f t="shared" si="179"/>
        <v>0</v>
      </c>
      <c r="CI101" s="17">
        <f t="shared" si="180"/>
        <v>2363.5786107607337</v>
      </c>
      <c r="CJ101" s="19"/>
      <c r="CK101" s="17">
        <f>databig!AW95</f>
        <v>117933</v>
      </c>
      <c r="CL101" s="19">
        <f t="shared" si="181"/>
        <v>1.9638604132729529E-2</v>
      </c>
      <c r="CM101" s="19">
        <f t="shared" si="182"/>
        <v>2.3229392087357564E-2</v>
      </c>
      <c r="CN101" s="19">
        <f t="shared" si="201"/>
        <v>1.1828433390865931</v>
      </c>
      <c r="CO101" s="19">
        <f t="shared" si="183"/>
        <v>0.11828433390865929</v>
      </c>
      <c r="CP101" s="19">
        <f t="shared" si="184"/>
        <v>0.80489629720616906</v>
      </c>
      <c r="CQ101" s="19">
        <f t="shared" si="202"/>
        <v>0.85367222290462674</v>
      </c>
      <c r="CR101" s="19">
        <f t="shared" si="185"/>
        <v>0.91993184484522006</v>
      </c>
      <c r="CS101" s="19">
        <f t="shared" si="186"/>
        <v>0.90124257704037669</v>
      </c>
      <c r="CU101" s="19">
        <f>calculatorbig!E101</f>
        <v>0.28544336505038898</v>
      </c>
      <c r="CV101" s="19">
        <f>calculatorbig!Z101</f>
        <v>0.30494424507479584</v>
      </c>
      <c r="CW101" s="17">
        <f t="shared" si="203"/>
        <v>177246</v>
      </c>
      <c r="CX101" s="17">
        <f t="shared" si="204"/>
        <v>126652.30531827877</v>
      </c>
      <c r="CY101" s="17">
        <f t="shared" si="205"/>
        <v>123195.85233747272</v>
      </c>
      <c r="CZ101" s="24">
        <f t="shared" si="187"/>
        <v>0.74491806705942742</v>
      </c>
      <c r="DA101" s="24">
        <f t="shared" si="188"/>
        <v>0.72189171794766815</v>
      </c>
      <c r="DB101" s="19">
        <f t="shared" si="206"/>
        <v>0.273581454383027</v>
      </c>
      <c r="DC101" s="19">
        <f t="shared" si="207"/>
        <v>0.29721114513149022</v>
      </c>
      <c r="DD101" s="17">
        <f t="shared" si="189"/>
        <v>175786.66571643084</v>
      </c>
      <c r="DE101" s="51">
        <f>DD101*((1-DC101)/(1-DB101))^(0.4*$CV$141)</f>
        <v>174627.85403610123</v>
      </c>
      <c r="DF101" s="17">
        <f t="shared" si="209"/>
        <v>-1158.8116803296143</v>
      </c>
      <c r="DG101" s="17">
        <f>MAX(growth!G95*growth!L95,0)</f>
        <v>0</v>
      </c>
      <c r="DH101" s="17">
        <f t="shared" si="210"/>
        <v>0</v>
      </c>
      <c r="DI101" s="17">
        <f t="shared" si="211"/>
        <v>174627.85403610123</v>
      </c>
      <c r="DJ101" s="17">
        <f t="shared" si="212"/>
        <v>53251.759118070528</v>
      </c>
      <c r="DK101" s="20">
        <f t="shared" si="213"/>
        <v>-1.4999999999999999E-2</v>
      </c>
      <c r="DL101" s="50">
        <f t="shared" si="214"/>
        <v>2658.0644363492829</v>
      </c>
      <c r="DM101" s="20">
        <f t="shared" si="215"/>
        <v>-4.2000000000000003E-2</v>
      </c>
      <c r="DN101" s="20">
        <f t="shared" si="216"/>
        <v>-2.7290880905167191E-2</v>
      </c>
      <c r="DO101" s="20">
        <f>growth!L95</f>
        <v>-4.0363861935276302E-2</v>
      </c>
      <c r="DP101" s="20"/>
      <c r="DQ101" s="20"/>
      <c r="DR101" s="19">
        <f>datahist!B95</f>
        <v>0.23244911432266235</v>
      </c>
      <c r="DS101" s="19">
        <f>datahist!C95</f>
        <v>0.25799262523651123</v>
      </c>
      <c r="DT101" s="19">
        <f>datahist!D95</f>
        <v>0.27885502576828003</v>
      </c>
      <c r="DU101" s="19">
        <f>datahist!E95</f>
        <v>0.30167970061302185</v>
      </c>
      <c r="DV101" s="19">
        <f>datahist!F95</f>
        <v>0.31154483556747437</v>
      </c>
      <c r="DW101" s="19">
        <f>datahist!G95</f>
        <v>0.31975966691970825</v>
      </c>
      <c r="DX101" s="19">
        <f>datahist!H95</f>
        <v>0.28920549154281616</v>
      </c>
      <c r="DY101" s="19">
        <f>datahist!I95</f>
        <v>0.28512856364250183</v>
      </c>
      <c r="DZ101" s="19">
        <f t="shared" si="217"/>
        <v>0.30494424507479584</v>
      </c>
      <c r="EA101" s="19">
        <v>0.3471213543967101</v>
      </c>
      <c r="EB101" s="19">
        <v>0.35735194573827539</v>
      </c>
      <c r="EC101" s="19">
        <v>0.33561972206767743</v>
      </c>
      <c r="ED101" s="19">
        <v>0.33863044817711735</v>
      </c>
      <c r="EE101" s="19">
        <v>0.33235537315066993</v>
      </c>
      <c r="EF101" s="19">
        <v>0.34262744523584843</v>
      </c>
      <c r="EG101" s="19">
        <v>0.36212832287411606</v>
      </c>
      <c r="EH101" s="19">
        <v>0.28993727659738988</v>
      </c>
      <c r="EI101" s="19">
        <v>0.30016786793895517</v>
      </c>
      <c r="EJ101" s="19">
        <v>0.33561972206767743</v>
      </c>
      <c r="EK101" s="19">
        <v>0.33863044817711735</v>
      </c>
      <c r="EL101" s="19">
        <v>0.33235537309545676</v>
      </c>
      <c r="EM101" s="19">
        <v>0.2854433711618185</v>
      </c>
      <c r="EN101" s="19">
        <v>0.30494424507479584</v>
      </c>
      <c r="EO101" s="19">
        <f t="shared" si="218"/>
        <v>0.26134907420053533</v>
      </c>
      <c r="EP101" s="19">
        <f t="shared" si="219"/>
        <v>0.28670314665378172</v>
      </c>
      <c r="EQ101" s="19">
        <f t="shared" ref="EQ101:FD101" si="264">(EO98+EO99+EO100+EO101+EO102+EO103+EO104)/7</f>
        <v>0.2610368520898419</v>
      </c>
      <c r="ER101" s="19">
        <f t="shared" si="264"/>
        <v>0.28550578763541518</v>
      </c>
      <c r="ES101" s="19">
        <f t="shared" si="264"/>
        <v>0.26294886857611116</v>
      </c>
      <c r="ET101" s="19">
        <f t="shared" si="264"/>
        <v>0.28716276161258236</v>
      </c>
      <c r="EU101" s="19">
        <f t="shared" si="264"/>
        <v>0.26481662877245832</v>
      </c>
      <c r="EV101" s="19">
        <f t="shared" si="264"/>
        <v>0.28874039201506163</v>
      </c>
      <c r="EW101" s="19">
        <f t="shared" si="264"/>
        <v>0.26701856704797988</v>
      </c>
      <c r="EX101" s="19">
        <f t="shared" si="264"/>
        <v>0.29080149579824022</v>
      </c>
      <c r="EY101" s="19">
        <f t="shared" si="264"/>
        <v>0.26924380820536697</v>
      </c>
      <c r="EZ101" s="19">
        <f t="shared" si="264"/>
        <v>0.29293844112093403</v>
      </c>
      <c r="FA101" s="19">
        <f t="shared" si="264"/>
        <v>0.27144863978232808</v>
      </c>
      <c r="FB101" s="19">
        <f t="shared" si="264"/>
        <v>0.29509769904521171</v>
      </c>
      <c r="FC101" s="19">
        <f t="shared" si="264"/>
        <v>0.273581454383027</v>
      </c>
      <c r="FD101" s="19">
        <f t="shared" si="264"/>
        <v>0.29721114513149022</v>
      </c>
      <c r="FG101" s="61">
        <f t="shared" si="237"/>
        <v>0.79000000000000203</v>
      </c>
      <c r="FH101" s="24">
        <f>databig!$A95/100</f>
        <v>0.93</v>
      </c>
      <c r="FI101" s="19">
        <f t="shared" si="221"/>
        <v>1.5135917551666558E-2</v>
      </c>
      <c r="FJ101" s="19">
        <f t="shared" si="222"/>
        <v>3.7061306958570406E-2</v>
      </c>
      <c r="FK101" s="19">
        <f t="shared" si="223"/>
        <v>6.7402128554113136E-2</v>
      </c>
      <c r="FL101" s="19">
        <f t="shared" si="224"/>
        <v>0.10751427225965217</v>
      </c>
      <c r="FM101" s="19">
        <f t="shared" si="225"/>
        <v>0.15954890359865664</v>
      </c>
      <c r="FN101" s="19">
        <f t="shared" si="226"/>
        <v>0.22523599767770291</v>
      </c>
      <c r="FO101" s="19">
        <f t="shared" si="227"/>
        <v>0.30755939498038276</v>
      </c>
      <c r="FP101" s="19">
        <f t="shared" si="228"/>
        <v>0.41230005279662901</v>
      </c>
      <c r="FQ101" s="19">
        <f t="shared" si="229"/>
        <v>0.55701720632297191</v>
      </c>
      <c r="FR101" s="19">
        <f t="shared" si="230"/>
        <v>0.79346877733981869</v>
      </c>
      <c r="FS101" s="19">
        <f t="shared" si="231"/>
        <v>0.89840562972319038</v>
      </c>
      <c r="FT101" s="19">
        <f t="shared" si="232"/>
        <v>0.94667000240607191</v>
      </c>
      <c r="FU101" s="19">
        <f t="shared" si="233"/>
        <v>0.98693915484448769</v>
      </c>
      <c r="FW101" s="19">
        <f t="shared" si="234"/>
        <v>0.28541105582179671</v>
      </c>
      <c r="FX101" s="19">
        <f t="shared" si="235"/>
        <v>0.30138659959508401</v>
      </c>
    </row>
    <row r="102" spans="1:180">
      <c r="A102" s="17"/>
      <c r="B102" s="17">
        <f>databig!B96</f>
        <v>2166616</v>
      </c>
      <c r="C102" s="17">
        <f>databig!O96</f>
        <v>194122</v>
      </c>
      <c r="D102" s="17">
        <f>databig!F96</f>
        <v>54728</v>
      </c>
      <c r="E102" s="18">
        <f>databig!G96+L102</f>
        <v>0.28280389333525474</v>
      </c>
      <c r="F102" s="19">
        <f>databig!H96</f>
        <v>3.7191066890954971E-2</v>
      </c>
      <c r="G102" s="19">
        <f>databig!K96</f>
        <v>0.13155791163444519</v>
      </c>
      <c r="H102" s="19">
        <f>databig!L96</f>
        <v>1.1684160679578781E-2</v>
      </c>
      <c r="I102" s="19">
        <f>databig!I96</f>
        <v>3.0160555616021156E-2</v>
      </c>
      <c r="J102" s="19">
        <f>databig!M96</f>
        <v>0</v>
      </c>
      <c r="K102" s="19">
        <f>databig!J96</f>
        <v>7.2210200130939484E-2</v>
      </c>
      <c r="L102" s="63">
        <f>databig!N96*IF(interface!$C$16="yes",1,0)</f>
        <v>0</v>
      </c>
      <c r="M102" s="19">
        <v>0</v>
      </c>
      <c r="N102" s="19">
        <v>0</v>
      </c>
      <c r="O102" s="19">
        <v>0</v>
      </c>
      <c r="P102" s="19">
        <f t="shared" si="191"/>
        <v>0.64015267578987278</v>
      </c>
      <c r="Q102" s="20">
        <f t="shared" si="170"/>
        <v>0</v>
      </c>
      <c r="R102" s="20">
        <f t="shared" si="171"/>
        <v>0</v>
      </c>
      <c r="S102" s="20">
        <f t="shared" si="172"/>
        <v>0</v>
      </c>
      <c r="T102" s="20">
        <f t="shared" si="173"/>
        <v>0</v>
      </c>
      <c r="U102" s="20">
        <f t="shared" si="174"/>
        <v>0</v>
      </c>
      <c r="V102" s="20">
        <f t="shared" si="175"/>
        <v>1.7955017558068311E-2</v>
      </c>
      <c r="W102" s="20">
        <f t="shared" si="192"/>
        <v>0.14509441989015998</v>
      </c>
      <c r="X102" s="20">
        <f t="shared" si="176"/>
        <v>3.7191066890954971E-2</v>
      </c>
      <c r="Y102" s="20">
        <f>K102+$C$148*0.55*databig!N96</f>
        <v>7.2210200130939484E-2</v>
      </c>
      <c r="Z102" s="21">
        <f t="shared" si="193"/>
        <v>0.30261126008614392</v>
      </c>
      <c r="AA102" s="19">
        <f t="shared" si="194"/>
        <v>0.94571454223426565</v>
      </c>
      <c r="AB102" s="19">
        <f>databig!Q96/databig!$AE96</f>
        <v>3.2974477427990763E-2</v>
      </c>
      <c r="AC102" s="19">
        <f>databig!R96/databig!$AE96</f>
        <v>2.1310980337743535E-2</v>
      </c>
      <c r="AD102" s="19">
        <f t="shared" si="195"/>
        <v>5.5947857532891687</v>
      </c>
      <c r="AE102" s="17">
        <f>databig!S96</f>
        <v>1086071</v>
      </c>
      <c r="AF102" s="17">
        <f>databig!T96</f>
        <v>1086079</v>
      </c>
      <c r="AG102" s="17">
        <f>databig!U96</f>
        <v>529524</v>
      </c>
      <c r="AH102" s="17">
        <f>databig!V96</f>
        <v>143089</v>
      </c>
      <c r="AI102" s="17">
        <f>databig!W96</f>
        <v>14948</v>
      </c>
      <c r="AJ102" s="17">
        <f>databig!X96</f>
        <v>0</v>
      </c>
      <c r="AK102" s="17">
        <f>databig!Y96</f>
        <v>0</v>
      </c>
      <c r="AL102" s="17">
        <f>databig!Z96</f>
        <v>0</v>
      </c>
      <c r="AM102" s="17">
        <f>databig!AA96</f>
        <v>0</v>
      </c>
      <c r="AN102" s="17">
        <f>databig!AB96</f>
        <v>0</v>
      </c>
      <c r="AO102" s="17">
        <f>databig!AC96</f>
        <v>0</v>
      </c>
      <c r="AP102" s="17">
        <f>databig!AD96</f>
        <v>0</v>
      </c>
      <c r="AQ102" s="17">
        <v>0</v>
      </c>
      <c r="AR102" s="17">
        <v>0</v>
      </c>
      <c r="AS102" s="17">
        <v>0</v>
      </c>
      <c r="AT102" s="17">
        <v>83.996739685134997</v>
      </c>
      <c r="AU102" s="17">
        <v>194.13641316198064</v>
      </c>
      <c r="AV102" s="19">
        <v>1.7469684993506557E-2</v>
      </c>
      <c r="AW102" s="17">
        <f>databig!AT96</f>
        <v>178943</v>
      </c>
      <c r="AY102" s="19">
        <f>-databig!BA96/databig!E96</f>
        <v>-2.2865750633653683E-5</v>
      </c>
      <c r="AZ102" s="19">
        <f>-(1.1*databig!BB96-databig!AY96+0.45*databig!AX96)/databig!E96</f>
        <v>1.6635520363024298E-3</v>
      </c>
      <c r="BA102" s="19"/>
      <c r="BB102" s="66">
        <f t="shared" si="177"/>
        <v>967.61653195952294</v>
      </c>
      <c r="BC102" s="67">
        <f>databig!Q96</f>
        <v>4040</v>
      </c>
      <c r="BD102" s="67">
        <f>databig!R96</f>
        <v>2611</v>
      </c>
      <c r="BE102" s="67">
        <f>databig!AF96</f>
        <v>108087</v>
      </c>
      <c r="BF102" s="67">
        <f>databig!AG96</f>
        <v>70433</v>
      </c>
      <c r="BG102" s="17">
        <f>databig!AH96</f>
        <v>31079</v>
      </c>
      <c r="BH102" s="17">
        <f>databig!AI96</f>
        <v>777</v>
      </c>
      <c r="BI102" s="17">
        <f>databig!AJ96</f>
        <v>238</v>
      </c>
      <c r="BJ102" s="17">
        <f>databig!AK96</f>
        <v>78</v>
      </c>
      <c r="BK102" s="17">
        <f>databig!AL96</f>
        <v>59</v>
      </c>
      <c r="BL102" s="17">
        <f>databig!AM96</f>
        <v>18</v>
      </c>
      <c r="BM102" s="17">
        <f>databig!AN96</f>
        <v>0</v>
      </c>
      <c r="BN102" s="17">
        <f>databig!AO96</f>
        <v>0</v>
      </c>
      <c r="BO102" s="17">
        <f>databig!AP96</f>
        <v>0</v>
      </c>
      <c r="BP102" s="17">
        <f>databig!AQ96</f>
        <v>0</v>
      </c>
      <c r="BQ102" s="17"/>
      <c r="BR102" s="17"/>
      <c r="BS102" s="24">
        <f>databig!AU96</f>
        <v>0.23199999332427979</v>
      </c>
      <c r="BT102" s="24">
        <f>databig!AV96</f>
        <v>3.7000000476837158E-2</v>
      </c>
      <c r="BU102" s="44">
        <f t="shared" si="196"/>
        <v>149.48000192642212</v>
      </c>
      <c r="BV102" s="44">
        <f t="shared" si="197"/>
        <v>96.60700124502182</v>
      </c>
      <c r="BW102" s="44">
        <f>databig!R96*((databig!$AU96-$R$142)/(1-$Q$142)-MIN(0.2,databig!$AU96))+BB102*(databig!$AU96-$R$142)/(1-$Q$142)</f>
        <v>-458.54421866969585</v>
      </c>
      <c r="BX102" s="19">
        <f>(databig!$Q96)/databig!$AE96</f>
        <v>3.2974477427990763E-2</v>
      </c>
      <c r="BY102" s="19">
        <f>(databig!$R96)/databig!$AE96</f>
        <v>2.1310980337743535E-2</v>
      </c>
      <c r="BZ102" s="19">
        <f>(databig!$Q96+databig!$R96)/databig!$AE96</f>
        <v>5.4285457765734298E-2</v>
      </c>
      <c r="CA102" s="67">
        <f>databig!R96*$Q$142/(1-$Q$142)+BB102/(1-$Q$142)</f>
        <v>1459.2873250461357</v>
      </c>
      <c r="CB102" s="31">
        <f t="shared" si="198"/>
        <v>2627.7340556158656</v>
      </c>
      <c r="CC102" s="31">
        <f t="shared" si="199"/>
        <v>2686.9481062529098</v>
      </c>
      <c r="CD102" s="31">
        <f t="shared" si="200"/>
        <v>2719.3559493629577</v>
      </c>
      <c r="CE102" s="67">
        <f t="shared" si="178"/>
        <v>2778.570000000002</v>
      </c>
      <c r="CF102" s="17">
        <f>$CE102*(1+$CA102/databig!$AE96)</f>
        <v>2811.6647198618475</v>
      </c>
      <c r="CG102" s="17">
        <f>$CE102*(1+$CA102/databig!$AE96-$BX102)</f>
        <v>2720.0428261147554</v>
      </c>
      <c r="CH102" s="44">
        <f t="shared" si="179"/>
        <v>0</v>
      </c>
      <c r="CI102" s="17">
        <f t="shared" si="180"/>
        <v>2627.7340556158656</v>
      </c>
      <c r="CJ102" s="19"/>
      <c r="CK102" s="17">
        <f>databig!AW96</f>
        <v>129314</v>
      </c>
      <c r="CL102" s="19">
        <f t="shared" si="181"/>
        <v>2.1517311060735934E-2</v>
      </c>
      <c r="CM102" s="19">
        <f t="shared" si="182"/>
        <v>2.7142504740256774E-2</v>
      </c>
      <c r="CN102" s="19">
        <f t="shared" si="201"/>
        <v>1.2614264237591239</v>
      </c>
      <c r="CO102" s="19">
        <f t="shared" si="183"/>
        <v>0.12614264237591238</v>
      </c>
      <c r="CP102" s="19">
        <f t="shared" si="184"/>
        <v>0.79540598629275905</v>
      </c>
      <c r="CQ102" s="19">
        <f t="shared" si="202"/>
        <v>0.84655448971956926</v>
      </c>
      <c r="CR102" s="19">
        <f t="shared" si="185"/>
        <v>0.92101677043287933</v>
      </c>
      <c r="CS102" s="19">
        <f t="shared" si="186"/>
        <v>0.8942636459310519</v>
      </c>
      <c r="CU102" s="19">
        <f>calculatorbig!E102</f>
        <v>0.28280389333525474</v>
      </c>
      <c r="CV102" s="19">
        <f>calculatorbig!Z102</f>
        <v>0.30261126008614392</v>
      </c>
      <c r="CW102" s="17">
        <f t="shared" si="203"/>
        <v>194122</v>
      </c>
      <c r="CX102" s="17">
        <f t="shared" si="204"/>
        <v>139223.54261797367</v>
      </c>
      <c r="CY102" s="17">
        <f t="shared" si="205"/>
        <v>135378.49696955757</v>
      </c>
      <c r="CZ102" s="24">
        <f t="shared" si="187"/>
        <v>0.7412047808155795</v>
      </c>
      <c r="DA102" s="24">
        <f t="shared" si="188"/>
        <v>0.71611610605405307</v>
      </c>
      <c r="DB102" s="19">
        <f t="shared" si="206"/>
        <v>0.2738739244548577</v>
      </c>
      <c r="DC102" s="19">
        <f t="shared" si="207"/>
        <v>0.29717605507790351</v>
      </c>
      <c r="DD102" s="17">
        <f t="shared" si="189"/>
        <v>192545.50581371773</v>
      </c>
      <c r="DE102" s="51">
        <f>DD102*((1-DC102)/(1-DB102))^(0.5*$CV$141)</f>
        <v>190981.81457568132</v>
      </c>
      <c r="DF102" s="17">
        <f t="shared" si="209"/>
        <v>-1563.6912380364083</v>
      </c>
      <c r="DG102" s="17">
        <f>MAX(growth!G96*growth!L96,0)</f>
        <v>0</v>
      </c>
      <c r="DH102" s="17">
        <f t="shared" si="210"/>
        <v>0</v>
      </c>
      <c r="DI102" s="17">
        <f t="shared" si="211"/>
        <v>190981.81457568132</v>
      </c>
      <c r="DJ102" s="17">
        <f t="shared" si="212"/>
        <v>57793.247562285207</v>
      </c>
      <c r="DK102" s="20">
        <f t="shared" si="213"/>
        <v>-1.6E-2</v>
      </c>
      <c r="DL102" s="50">
        <f t="shared" si="214"/>
        <v>2894.7901802588894</v>
      </c>
      <c r="DM102" s="20">
        <f t="shared" si="215"/>
        <v>-4.2999999999999997E-2</v>
      </c>
      <c r="DN102" s="20">
        <f t="shared" si="216"/>
        <v>-2.7617783430255251E-2</v>
      </c>
      <c r="DO102" s="20">
        <f>growth!L96</f>
        <v>-5.3413760734235205E-2</v>
      </c>
      <c r="DP102" s="20"/>
      <c r="DQ102" s="20"/>
      <c r="DR102" s="19">
        <f>datahist!B96</f>
        <v>0.24083757400512695</v>
      </c>
      <c r="DS102" s="19">
        <f>datahist!C96</f>
        <v>0.26096633076667786</v>
      </c>
      <c r="DT102" s="19">
        <f>datahist!D96</f>
        <v>0.28228569030761719</v>
      </c>
      <c r="DU102" s="19">
        <f>datahist!E96</f>
        <v>0.3023102879524231</v>
      </c>
      <c r="DV102" s="19">
        <f>datahist!F96</f>
        <v>0.30976167321205139</v>
      </c>
      <c r="DW102" s="19">
        <f>datahist!G96</f>
        <v>0.31801217794418335</v>
      </c>
      <c r="DX102" s="19">
        <f>datahist!H96</f>
        <v>0.28880318999290466</v>
      </c>
      <c r="DY102" s="19">
        <f>datahist!I96</f>
        <v>0.28273099660873413</v>
      </c>
      <c r="DZ102" s="19">
        <f t="shared" si="217"/>
        <v>0.30261126008614392</v>
      </c>
      <c r="EA102" s="19">
        <v>0.33853622829315561</v>
      </c>
      <c r="EB102" s="19">
        <v>0.34935317329192273</v>
      </c>
      <c r="EC102" s="19">
        <v>0.33049980320023953</v>
      </c>
      <c r="ED102" s="19">
        <v>0.33614945176240807</v>
      </c>
      <c r="EE102" s="19">
        <v>0.32936714010659274</v>
      </c>
      <c r="EF102" s="19">
        <v>0.3337538093328476</v>
      </c>
      <c r="EG102" s="19">
        <v>0.35356118005498738</v>
      </c>
      <c r="EH102" s="19">
        <v>0.28758630832431209</v>
      </c>
      <c r="EI102" s="19">
        <v>0.29840325332307926</v>
      </c>
      <c r="EJ102" s="19">
        <v>0.33049980320023953</v>
      </c>
      <c r="EK102" s="19">
        <v>0.33614945176240807</v>
      </c>
      <c r="EL102" s="19">
        <v>0.32936714190514582</v>
      </c>
      <c r="EM102" s="19">
        <v>0.28280389495193958</v>
      </c>
      <c r="EN102" s="19">
        <v>0.30261126008614392</v>
      </c>
      <c r="EO102" s="19">
        <f t="shared" si="218"/>
        <v>0.25693857606249648</v>
      </c>
      <c r="EP102" s="19">
        <f t="shared" si="219"/>
        <v>0.28099608799913933</v>
      </c>
      <c r="EQ102" s="19">
        <f t="shared" ref="EQ102:FD102" si="265">(EO99+EO100+EO101+EO102+EO103+EO104+EO105)/7</f>
        <v>0.26329668437121684</v>
      </c>
      <c r="ER102" s="19">
        <f t="shared" si="265"/>
        <v>0.28642594878556549</v>
      </c>
      <c r="ES102" s="19">
        <f t="shared" si="265"/>
        <v>0.26382423865302357</v>
      </c>
      <c r="ET102" s="19">
        <f t="shared" si="265"/>
        <v>0.28695164010534047</v>
      </c>
      <c r="EU102" s="19">
        <f t="shared" si="265"/>
        <v>0.2658896842991339</v>
      </c>
      <c r="EV102" s="19">
        <f t="shared" si="265"/>
        <v>0.28901058333052826</v>
      </c>
      <c r="EW102" s="19">
        <f t="shared" si="265"/>
        <v>0.26780212870215458</v>
      </c>
      <c r="EX102" s="19">
        <f t="shared" si="265"/>
        <v>0.29095492901927439</v>
      </c>
      <c r="EY102" s="19">
        <f t="shared" si="265"/>
        <v>0.26984647537149703</v>
      </c>
      <c r="EZ102" s="19">
        <f t="shared" si="265"/>
        <v>0.29303978392439556</v>
      </c>
      <c r="FA102" s="19">
        <f t="shared" si="265"/>
        <v>0.271879664551684</v>
      </c>
      <c r="FB102" s="19">
        <f t="shared" si="265"/>
        <v>0.2951246684910816</v>
      </c>
      <c r="FC102" s="19">
        <f t="shared" si="265"/>
        <v>0.2738739244548577</v>
      </c>
      <c r="FD102" s="19">
        <f t="shared" si="265"/>
        <v>0.29717605507790351</v>
      </c>
      <c r="FG102" s="61">
        <f t="shared" si="237"/>
        <v>0.82000000000000206</v>
      </c>
      <c r="FH102" s="24">
        <f>databig!$A96/100</f>
        <v>0.94</v>
      </c>
      <c r="FI102" s="19">
        <f t="shared" si="221"/>
        <v>1.5135917551666558E-2</v>
      </c>
      <c r="FJ102" s="19">
        <f t="shared" si="222"/>
        <v>3.7061306958570406E-2</v>
      </c>
      <c r="FK102" s="19">
        <f t="shared" si="223"/>
        <v>6.7402128554113136E-2</v>
      </c>
      <c r="FL102" s="19">
        <f t="shared" si="224"/>
        <v>0.10751427225965217</v>
      </c>
      <c r="FM102" s="19">
        <f t="shared" si="225"/>
        <v>0.15954890359865664</v>
      </c>
      <c r="FN102" s="19">
        <f t="shared" si="226"/>
        <v>0.22523599767770291</v>
      </c>
      <c r="FO102" s="19">
        <f t="shared" si="227"/>
        <v>0.30755939498038276</v>
      </c>
      <c r="FP102" s="19">
        <f t="shared" si="228"/>
        <v>0.41230005279662901</v>
      </c>
      <c r="FQ102" s="19">
        <f t="shared" si="229"/>
        <v>0.55701720632297191</v>
      </c>
      <c r="FR102" s="19">
        <f t="shared" si="230"/>
        <v>0.79346877733981869</v>
      </c>
      <c r="FS102" s="19">
        <f t="shared" si="231"/>
        <v>0.89840562972319038</v>
      </c>
      <c r="FT102" s="19">
        <f t="shared" si="232"/>
        <v>0.94667000240607191</v>
      </c>
      <c r="FU102" s="19">
        <f t="shared" si="233"/>
        <v>0.98693915484448769</v>
      </c>
      <c r="FW102" s="19">
        <f t="shared" si="234"/>
        <v>0.28278102920130593</v>
      </c>
      <c r="FX102" s="19">
        <f t="shared" si="235"/>
        <v>0.30004393960874803</v>
      </c>
    </row>
    <row r="103" spans="1:180">
      <c r="A103" s="17"/>
      <c r="B103" s="17">
        <f>databig!B97</f>
        <v>2166013</v>
      </c>
      <c r="C103" s="17">
        <f>databig!O97</f>
        <v>217717</v>
      </c>
      <c r="D103" s="17">
        <f>databig!F97</f>
        <v>61192</v>
      </c>
      <c r="E103" s="18">
        <f>databig!G97+L103</f>
        <v>0.28020196208234877</v>
      </c>
      <c r="F103" s="19">
        <f>databig!H97</f>
        <v>3.6656152456998825E-2</v>
      </c>
      <c r="G103" s="19">
        <f>databig!K97</f>
        <v>0.1345563679933548</v>
      </c>
      <c r="H103" s="19">
        <f>databig!L97</f>
        <v>1.1970851570367813E-2</v>
      </c>
      <c r="I103" s="19">
        <f>databig!I97</f>
        <v>3.0377045273780823E-2</v>
      </c>
      <c r="J103" s="19">
        <f>databig!M97</f>
        <v>0</v>
      </c>
      <c r="K103" s="19">
        <f>databig!J97</f>
        <v>6.6641554236412048E-2</v>
      </c>
      <c r="L103" s="63">
        <f>databig!N97*IF(interface!$C$16="yes",1,0)</f>
        <v>0</v>
      </c>
      <c r="M103" s="19">
        <v>0</v>
      </c>
      <c r="N103" s="19">
        <v>0</v>
      </c>
      <c r="O103" s="19">
        <v>0</v>
      </c>
      <c r="P103" s="19">
        <f t="shared" si="191"/>
        <v>0.66634760065877296</v>
      </c>
      <c r="Q103" s="20">
        <f t="shared" si="170"/>
        <v>0</v>
      </c>
      <c r="R103" s="20">
        <f t="shared" si="171"/>
        <v>0</v>
      </c>
      <c r="S103" s="20">
        <f t="shared" si="172"/>
        <v>0</v>
      </c>
      <c r="T103" s="20">
        <f t="shared" si="173"/>
        <v>0</v>
      </c>
      <c r="U103" s="20">
        <f t="shared" si="174"/>
        <v>0</v>
      </c>
      <c r="V103" s="20">
        <f t="shared" si="175"/>
        <v>1.8395574660886319E-2</v>
      </c>
      <c r="W103" s="20">
        <f t="shared" si="192"/>
        <v>0.14851136202323109</v>
      </c>
      <c r="X103" s="20">
        <f t="shared" si="176"/>
        <v>3.6656152456998825E-2</v>
      </c>
      <c r="Y103" s="20">
        <f>K103+$C$148*0.55*databig!N97</f>
        <v>6.6641554236412048E-2</v>
      </c>
      <c r="Z103" s="21">
        <f t="shared" si="193"/>
        <v>0.30058168865130908</v>
      </c>
      <c r="AA103" s="19">
        <f t="shared" si="194"/>
        <v>0.94700831768178162</v>
      </c>
      <c r="AB103" s="19">
        <f>databig!Q97/databig!$AE97</f>
        <v>2.8716870882151267E-2</v>
      </c>
      <c r="AC103" s="19">
        <f>databig!R97/databig!$AE97</f>
        <v>2.4274811436067138E-2</v>
      </c>
      <c r="AD103" s="19">
        <f t="shared" si="195"/>
        <v>5.4029497007583238</v>
      </c>
      <c r="AE103" s="17">
        <f>databig!S97</f>
        <v>1176314</v>
      </c>
      <c r="AF103" s="17">
        <f>databig!T97</f>
        <v>1176452</v>
      </c>
      <c r="AG103" s="17">
        <f>databig!U97</f>
        <v>610774</v>
      </c>
      <c r="AH103" s="17">
        <f>databig!V97</f>
        <v>181456</v>
      </c>
      <c r="AI103" s="17">
        <f>databig!W97</f>
        <v>22117</v>
      </c>
      <c r="AJ103" s="17">
        <f>databig!X97</f>
        <v>2</v>
      </c>
      <c r="AK103" s="17">
        <f>databig!Y97</f>
        <v>0</v>
      </c>
      <c r="AL103" s="17">
        <f>databig!Z97</f>
        <v>0</v>
      </c>
      <c r="AM103" s="17">
        <f>databig!AA97</f>
        <v>0</v>
      </c>
      <c r="AN103" s="17">
        <f>databig!AB97</f>
        <v>0</v>
      </c>
      <c r="AO103" s="17">
        <f>databig!AC97</f>
        <v>0</v>
      </c>
      <c r="AP103" s="17">
        <f>databig!AD97</f>
        <v>0</v>
      </c>
      <c r="AQ103" s="17">
        <v>0</v>
      </c>
      <c r="AR103" s="17">
        <v>0</v>
      </c>
      <c r="AS103" s="17">
        <v>0</v>
      </c>
      <c r="AT103" s="17">
        <v>83.996739685134997</v>
      </c>
      <c r="AU103" s="17">
        <v>194.13641316198064</v>
      </c>
      <c r="AV103" s="19">
        <v>1.7469684993506557E-2</v>
      </c>
      <c r="AW103" s="17">
        <f>databig!AT97</f>
        <v>203141</v>
      </c>
      <c r="AY103" s="19">
        <f>-databig!BA97/databig!E97</f>
        <v>-2.0671881816923815E-5</v>
      </c>
      <c r="AZ103" s="19">
        <f>-(1.1*databig!BB97-databig!AY97+0.45*databig!AX97)/databig!E97</f>
        <v>1.6202584320508401E-3</v>
      </c>
      <c r="BA103" s="19"/>
      <c r="BB103" s="66">
        <f t="shared" si="177"/>
        <v>1034.3938568985427</v>
      </c>
      <c r="BC103" s="67">
        <f>databig!Q97</f>
        <v>3853</v>
      </c>
      <c r="BD103" s="67">
        <f>databig!R97</f>
        <v>3257</v>
      </c>
      <c r="BE103" s="67">
        <f>databig!AF97</f>
        <v>119988</v>
      </c>
      <c r="BF103" s="67">
        <f>databig!AG97</f>
        <v>82562</v>
      </c>
      <c r="BG103" s="17">
        <f>databig!AH97</f>
        <v>43117</v>
      </c>
      <c r="BH103" s="17">
        <f>databig!AI97</f>
        <v>2526</v>
      </c>
      <c r="BI103" s="17">
        <f>databig!AJ97</f>
        <v>549</v>
      </c>
      <c r="BJ103" s="17">
        <f>databig!AK97</f>
        <v>87</v>
      </c>
      <c r="BK103" s="17">
        <f>databig!AL97</f>
        <v>52</v>
      </c>
      <c r="BL103" s="17">
        <f>databig!AM97</f>
        <v>7</v>
      </c>
      <c r="BM103" s="17">
        <f>databig!AN97</f>
        <v>0</v>
      </c>
      <c r="BN103" s="17">
        <f>databig!AO97</f>
        <v>0</v>
      </c>
      <c r="BO103" s="17">
        <f>databig!AP97</f>
        <v>0</v>
      </c>
      <c r="BP103" s="17">
        <f>databig!AQ97</f>
        <v>0</v>
      </c>
      <c r="BQ103" s="17"/>
      <c r="BR103" s="17"/>
      <c r="BS103" s="24">
        <f>databig!AU97</f>
        <v>0.24099999666213989</v>
      </c>
      <c r="BT103" s="24">
        <f>databig!AV97</f>
        <v>4.6999998390674591E-2</v>
      </c>
      <c r="BU103" s="44">
        <f t="shared" si="196"/>
        <v>181.0909937992692</v>
      </c>
      <c r="BV103" s="44">
        <f t="shared" si="197"/>
        <v>153.07899475842714</v>
      </c>
      <c r="BW103" s="44">
        <f>databig!R97*((databig!$AU97-$R$142)/(1-$Q$142)-MIN(0.2,databig!$AU97))+BB103*(databig!$AU97-$R$142)/(1-$Q$142)</f>
        <v>-531.13650218761779</v>
      </c>
      <c r="BX103" s="19">
        <f>(databig!$Q97)/databig!$AE97</f>
        <v>2.8716870882151267E-2</v>
      </c>
      <c r="BY103" s="19">
        <f>(databig!$R97)/databig!$AE97</f>
        <v>2.4274811436067138E-2</v>
      </c>
      <c r="BZ103" s="19">
        <f>(databig!$Q97+databig!$R97)/databig!$AE97</f>
        <v>5.2991682318218408E-2</v>
      </c>
      <c r="CA103" s="67">
        <f>databig!R97*$Q$142/(1-$Q$142)+BB103/(1-$Q$142)</f>
        <v>1623.9940563680816</v>
      </c>
      <c r="CB103" s="31">
        <f t="shared" si="198"/>
        <v>3038.2394352025767</v>
      </c>
      <c r="CC103" s="31">
        <f t="shared" si="199"/>
        <v>3116.1190989923393</v>
      </c>
      <c r="CD103" s="31">
        <f t="shared" si="200"/>
        <v>3130.3703362102383</v>
      </c>
      <c r="CE103" s="67">
        <f t="shared" si="178"/>
        <v>3208.2500000000009</v>
      </c>
      <c r="CF103" s="17">
        <f>$CE103*(1+$CA103/databig!$AE97)</f>
        <v>3247.0820881506056</v>
      </c>
      <c r="CG103" s="17">
        <f>$CE103*(1+$CA103/databig!$AE97-$BX103)</f>
        <v>3154.9511871429436</v>
      </c>
      <c r="CH103" s="44">
        <f t="shared" si="179"/>
        <v>0</v>
      </c>
      <c r="CI103" s="17">
        <f t="shared" si="180"/>
        <v>3038.2394352025767</v>
      </c>
      <c r="CJ103" s="19"/>
      <c r="CK103" s="17">
        <f>databig!AW97</f>
        <v>144469</v>
      </c>
      <c r="CL103" s="19">
        <f t="shared" si="181"/>
        <v>2.4032349540250908E-2</v>
      </c>
      <c r="CM103" s="19">
        <f t="shared" si="182"/>
        <v>2.9389627634921717E-2</v>
      </c>
      <c r="CN103" s="19">
        <f t="shared" si="201"/>
        <v>1.2229194480422356</v>
      </c>
      <c r="CO103" s="19">
        <f t="shared" si="183"/>
        <v>0.12229194480422353</v>
      </c>
      <c r="CP103" s="19">
        <f t="shared" si="184"/>
        <v>0.78396576210745617</v>
      </c>
      <c r="CQ103" s="19">
        <f t="shared" si="202"/>
        <v>0.83797432158059215</v>
      </c>
      <c r="CR103" s="19">
        <f t="shared" si="185"/>
        <v>0.91744296502194689</v>
      </c>
      <c r="CS103" s="19">
        <f t="shared" si="186"/>
        <v>0.89471897842495529</v>
      </c>
      <c r="CU103" s="19">
        <f>calculatorbig!E103</f>
        <v>0.28020196208234877</v>
      </c>
      <c r="CV103" s="19">
        <f>calculatorbig!Z103</f>
        <v>0.30058168865130908</v>
      </c>
      <c r="CW103" s="17">
        <f t="shared" si="203"/>
        <v>217717</v>
      </c>
      <c r="CX103" s="17">
        <f t="shared" si="204"/>
        <v>156712.26942131727</v>
      </c>
      <c r="CY103" s="17">
        <f t="shared" si="205"/>
        <v>152275.25649190295</v>
      </c>
      <c r="CZ103" s="24">
        <f t="shared" si="187"/>
        <v>0.73643660188083948</v>
      </c>
      <c r="DA103" s="24">
        <f t="shared" si="188"/>
        <v>0.71766077891606816</v>
      </c>
      <c r="DB103" s="19">
        <f t="shared" si="206"/>
        <v>0.27513898191387154</v>
      </c>
      <c r="DC103" s="19">
        <f t="shared" si="207"/>
        <v>0.29814355724197245</v>
      </c>
      <c r="DD103" s="17">
        <f t="shared" si="189"/>
        <v>215968.65715425296</v>
      </c>
      <c r="DE103" s="51">
        <f>DD103*((1-DC103)/(1-DB103))^(0.6*$CV$141)</f>
        <v>213889.16833525622</v>
      </c>
      <c r="DF103" s="17">
        <f t="shared" si="209"/>
        <v>-2079.4888189967314</v>
      </c>
      <c r="DG103" s="17">
        <f>MAX(growth!G97*growth!L97,0)</f>
        <v>0</v>
      </c>
      <c r="DH103" s="17">
        <f t="shared" si="210"/>
        <v>0</v>
      </c>
      <c r="DI103" s="17">
        <f t="shared" si="211"/>
        <v>213889.16833525622</v>
      </c>
      <c r="DJ103" s="17">
        <f t="shared" si="212"/>
        <v>64291.167402435422</v>
      </c>
      <c r="DK103" s="20">
        <f t="shared" si="213"/>
        <v>-1.7999999999999999E-2</v>
      </c>
      <c r="DL103" s="50">
        <f t="shared" si="214"/>
        <v>3286.4368237526942</v>
      </c>
      <c r="DM103" s="20">
        <f t="shared" si="215"/>
        <v>-4.4999999999999998E-2</v>
      </c>
      <c r="DN103" s="20">
        <f t="shared" si="216"/>
        <v>-2.8313117701623775E-2</v>
      </c>
      <c r="DO103" s="20">
        <f>growth!L97</f>
        <v>-7.0039574013601169E-2</v>
      </c>
      <c r="DP103" s="20"/>
      <c r="DQ103" s="20"/>
      <c r="DR103" s="19">
        <f>datahist!B97</f>
        <v>0.25333109498023987</v>
      </c>
      <c r="DS103" s="19">
        <f>datahist!C97</f>
        <v>0.26746192574501038</v>
      </c>
      <c r="DT103" s="19">
        <f>datahist!D97</f>
        <v>0.28760573267936707</v>
      </c>
      <c r="DU103" s="19">
        <f>datahist!E97</f>
        <v>0.30426380038261414</v>
      </c>
      <c r="DV103" s="19">
        <f>datahist!F97</f>
        <v>0.30802071094512939</v>
      </c>
      <c r="DW103" s="19">
        <f>datahist!G97</f>
        <v>0.31713563203811646</v>
      </c>
      <c r="DX103" s="19">
        <f>datahist!H97</f>
        <v>0.28818356990814209</v>
      </c>
      <c r="DY103" s="19">
        <f>datahist!I97</f>
        <v>0.28025645017623901</v>
      </c>
      <c r="DZ103" s="19">
        <f t="shared" si="217"/>
        <v>0.30058168865130908</v>
      </c>
      <c r="EA103" s="19">
        <v>0.32997675200800214</v>
      </c>
      <c r="EB103" s="19">
        <v>0.3411085808168578</v>
      </c>
      <c r="EC103" s="19">
        <v>0.32553455576140189</v>
      </c>
      <c r="ED103" s="19">
        <v>0.33399947855031437</v>
      </c>
      <c r="EE103" s="19">
        <v>0.32770376559280812</v>
      </c>
      <c r="EF103" s="19">
        <v>0.3247661180794239</v>
      </c>
      <c r="EG103" s="19">
        <v>0.34514585382627017</v>
      </c>
      <c r="EH103" s="19">
        <v>0.28541258683304105</v>
      </c>
      <c r="EI103" s="19">
        <v>0.29654441564189671</v>
      </c>
      <c r="EJ103" s="19">
        <v>0.32553455576140189</v>
      </c>
      <c r="EK103" s="19">
        <v>0.33399947855031437</v>
      </c>
      <c r="EL103" s="19">
        <v>0.32770378132780825</v>
      </c>
      <c r="EM103" s="19">
        <v>0.28020197153091431</v>
      </c>
      <c r="EN103" s="19">
        <v>0.30058168865130908</v>
      </c>
      <c r="EO103" s="19">
        <f t="shared" si="218"/>
        <v>0.26117930865179051</v>
      </c>
      <c r="EP103" s="19">
        <f t="shared" si="219"/>
        <v>0.28311155751493944</v>
      </c>
      <c r="EQ103" s="19">
        <f t="shared" ref="EQ103:FD103" si="266">(EO100+EO101+EO102+EO103+EO104+EO105+EO106)/7</f>
        <v>0.264732713599103</v>
      </c>
      <c r="ER103" s="19">
        <f t="shared" si="266"/>
        <v>0.28633691514650111</v>
      </c>
      <c r="ES103" s="19">
        <f t="shared" si="266"/>
        <v>0.26599635987041537</v>
      </c>
      <c r="ET103" s="19">
        <f t="shared" si="266"/>
        <v>0.28803680541224491</v>
      </c>
      <c r="EU103" s="19">
        <f t="shared" si="266"/>
        <v>0.26786058995514644</v>
      </c>
      <c r="EV103" s="19">
        <f t="shared" si="266"/>
        <v>0.29019020966788162</v>
      </c>
      <c r="EW103" s="19">
        <f t="shared" si="266"/>
        <v>0.26961360464798984</v>
      </c>
      <c r="EX103" s="19">
        <f t="shared" si="266"/>
        <v>0.29215489362021796</v>
      </c>
      <c r="EY103" s="19">
        <f t="shared" si="266"/>
        <v>0.27146745859420529</v>
      </c>
      <c r="EZ103" s="19">
        <f t="shared" si="266"/>
        <v>0.29418449692055065</v>
      </c>
      <c r="FA103" s="19">
        <f t="shared" si="266"/>
        <v>0.27331556349266928</v>
      </c>
      <c r="FB103" s="19">
        <f t="shared" si="266"/>
        <v>0.29618450831817561</v>
      </c>
      <c r="FC103" s="19">
        <f t="shared" si="266"/>
        <v>0.27513898191387154</v>
      </c>
      <c r="FD103" s="19">
        <f t="shared" si="266"/>
        <v>0.29814355724197245</v>
      </c>
      <c r="FG103" s="61">
        <f t="shared" si="237"/>
        <v>0.85000000000000209</v>
      </c>
      <c r="FH103" s="24">
        <f>databig!$A97/100</f>
        <v>0.95</v>
      </c>
      <c r="FI103" s="19">
        <f t="shared" si="221"/>
        <v>1.5135917551666558E-2</v>
      </c>
      <c r="FJ103" s="19">
        <f t="shared" si="222"/>
        <v>3.7061306958570406E-2</v>
      </c>
      <c r="FK103" s="19">
        <f t="shared" si="223"/>
        <v>6.7402128554113136E-2</v>
      </c>
      <c r="FL103" s="19">
        <f t="shared" si="224"/>
        <v>0.10751427225965217</v>
      </c>
      <c r="FM103" s="19">
        <f t="shared" si="225"/>
        <v>0.15954890359865664</v>
      </c>
      <c r="FN103" s="19">
        <f t="shared" si="226"/>
        <v>0.22523599767770291</v>
      </c>
      <c r="FO103" s="19">
        <f t="shared" si="227"/>
        <v>0.30755939498038276</v>
      </c>
      <c r="FP103" s="19">
        <f t="shared" si="228"/>
        <v>0.41230005279662901</v>
      </c>
      <c r="FQ103" s="19">
        <f t="shared" si="229"/>
        <v>0.55701720632297191</v>
      </c>
      <c r="FR103" s="19">
        <f t="shared" si="230"/>
        <v>0.79346877733981869</v>
      </c>
      <c r="FS103" s="19">
        <f t="shared" si="231"/>
        <v>0.89840562972319038</v>
      </c>
      <c r="FT103" s="19">
        <f t="shared" si="232"/>
        <v>0.94667000240607191</v>
      </c>
      <c r="FU103" s="19">
        <f t="shared" si="233"/>
        <v>0.98693915484448769</v>
      </c>
      <c r="FW103" s="19">
        <f t="shared" si="234"/>
        <v>0.28018129964909738</v>
      </c>
      <c r="FX103" s="19">
        <f t="shared" si="235"/>
        <v>0.29814400219213061</v>
      </c>
    </row>
    <row r="104" spans="1:180">
      <c r="A104" s="17"/>
      <c r="B104" s="17">
        <f>databig!B98</f>
        <v>2168135</v>
      </c>
      <c r="C104" s="17">
        <f>databig!O98</f>
        <v>252518</v>
      </c>
      <c r="D104" s="17">
        <f>databig!F98</f>
        <v>69747</v>
      </c>
      <c r="E104" s="18">
        <f>databig!G98+L104</f>
        <v>0.27790890311434296</v>
      </c>
      <c r="F104" s="19">
        <f>databig!H98</f>
        <v>3.5065822303295135E-2</v>
      </c>
      <c r="G104" s="19">
        <f>databig!K98</f>
        <v>0.14005635678768158</v>
      </c>
      <c r="H104" s="19">
        <f>databig!L98</f>
        <v>1.2521482072770596E-2</v>
      </c>
      <c r="I104" s="19">
        <f>databig!I98</f>
        <v>3.1175991520285606E-2</v>
      </c>
      <c r="J104" s="19">
        <f>databig!M98</f>
        <v>0</v>
      </c>
      <c r="K104" s="19">
        <f>databig!J98</f>
        <v>5.9089247137308121E-2</v>
      </c>
      <c r="L104" s="63">
        <f>databig!N98*IF(interface!$C$16="yes",1,0)</f>
        <v>0</v>
      </c>
      <c r="M104" s="19">
        <v>0</v>
      </c>
      <c r="N104" s="19">
        <v>0</v>
      </c>
      <c r="O104" s="19">
        <v>0</v>
      </c>
      <c r="P104" s="19">
        <f t="shared" si="191"/>
        <v>0.69675942113560563</v>
      </c>
      <c r="Q104" s="20">
        <f t="shared" ref="Q104:Q135" si="267">(1-$G$141)*($G$143*AF104+($G$144-$G$143)*AG104+($G$145-$G$144)*AH104+($G$146-$G$145)*AI104+($G$147-$G$146)*AJ104+($G$148-$G$147)*AK104+($G$149-$G$148)*AL104+($G$150-$G$149)*AM104+($G$151-$G$150)*AN104+($G$152-$G$151)*AO104+($G$153-$G$152)*AP104+($G$154-$G$153)*AQ104+($G$155-$G$154)*AR104+($G$156-$G$155)*AS104)/$C104</f>
        <v>0</v>
      </c>
      <c r="R104" s="20">
        <f t="shared" ref="R104:R135" si="268">$C$141*AW104/C104</f>
        <v>0</v>
      </c>
      <c r="S104" s="20">
        <f t="shared" ref="S104:S135" si="269">($C$142/(1+$C$142))*0.4*(0.75*F104/F$137+0.25)</f>
        <v>0</v>
      </c>
      <c r="T104" s="20">
        <f t="shared" ref="T104:T135" si="270">L104*(1-$C$147)</f>
        <v>0</v>
      </c>
      <c r="U104" s="20">
        <f t="shared" ref="U104:U135" si="271">($L$142*J104/0.4)*(1-$L$141)/(1-0.6)</f>
        <v>0</v>
      </c>
      <c r="V104" s="20">
        <f t="shared" ref="V104:V135" si="272">(1-$R104-$S104)*H104*$R$144/$Q$144</f>
        <v>1.9241727038431879E-2</v>
      </c>
      <c r="W104" s="20">
        <f t="shared" si="192"/>
        <v>0.15349479823627016</v>
      </c>
      <c r="X104" s="20">
        <f t="shared" ref="X104:X135" si="273">F104*(1-$C$146)</f>
        <v>3.5065822303295135E-2</v>
      </c>
      <c r="Y104" s="20">
        <f>K104+$C$148*0.55*databig!N98</f>
        <v>5.9089247137308121E-2</v>
      </c>
      <c r="Z104" s="21">
        <f t="shared" si="193"/>
        <v>0.29806758623559093</v>
      </c>
      <c r="AA104" s="19">
        <f t="shared" si="194"/>
        <v>0.92873225713006613</v>
      </c>
      <c r="AB104" s="19">
        <f>databig!Q98/databig!$AE98</f>
        <v>4.3340004740210152E-2</v>
      </c>
      <c r="AC104" s="19">
        <f>databig!R98/databig!$AE98</f>
        <v>2.792773812972375E-2</v>
      </c>
      <c r="AD104" s="19">
        <f t="shared" si="195"/>
        <v>6.0157850133455835</v>
      </c>
      <c r="AE104" s="17">
        <f>databig!S98</f>
        <v>1519094</v>
      </c>
      <c r="AF104" s="17">
        <f>databig!T98</f>
        <v>1519290</v>
      </c>
      <c r="AG104" s="17">
        <f>databig!U98</f>
        <v>926663</v>
      </c>
      <c r="AH104" s="17">
        <f>databig!V98</f>
        <v>383242</v>
      </c>
      <c r="AI104" s="17">
        <f>databig!W98</f>
        <v>92968</v>
      </c>
      <c r="AJ104" s="17">
        <f>databig!X98</f>
        <v>4371</v>
      </c>
      <c r="AK104" s="17">
        <f>databig!Y98</f>
        <v>0</v>
      </c>
      <c r="AL104" s="17">
        <f>databig!Z98</f>
        <v>0</v>
      </c>
      <c r="AM104" s="17">
        <f>databig!AA98</f>
        <v>0</v>
      </c>
      <c r="AN104" s="17">
        <f>databig!AB98</f>
        <v>0</v>
      </c>
      <c r="AO104" s="17">
        <f>databig!AC98</f>
        <v>0</v>
      </c>
      <c r="AP104" s="17">
        <f>databig!AD98</f>
        <v>0</v>
      </c>
      <c r="AQ104" s="17">
        <v>0</v>
      </c>
      <c r="AR104" s="17">
        <v>0</v>
      </c>
      <c r="AS104" s="17">
        <v>0</v>
      </c>
      <c r="AT104" s="17">
        <v>83.996739685134997</v>
      </c>
      <c r="AU104" s="17">
        <v>194.13641316198064</v>
      </c>
      <c r="AV104" s="19">
        <v>1.7469684993506557E-2</v>
      </c>
      <c r="AW104" s="17">
        <f>databig!AT98</f>
        <v>230655</v>
      </c>
      <c r="AY104" s="19">
        <f>-databig!BA98/databig!E98</f>
        <v>-2.0332923406702561E-5</v>
      </c>
      <c r="AZ104" s="19">
        <f>-(1.1*databig!BB98-databig!AY98+0.45*databig!AX98)/databig!E98</f>
        <v>1.2514875495172803E-3</v>
      </c>
      <c r="BA104" s="19"/>
      <c r="BB104" s="66">
        <f t="shared" ref="BB104:BB135" si="274">(BC104+BD104)*BB$137/(BC$137+BD$137)</f>
        <v>1574.868284237233</v>
      </c>
      <c r="BC104" s="67">
        <f>databig!Q98</f>
        <v>6583</v>
      </c>
      <c r="BD104" s="67">
        <f>databig!R98</f>
        <v>4242</v>
      </c>
      <c r="BE104" s="67">
        <f>databig!AF98</f>
        <v>137438</v>
      </c>
      <c r="BF104" s="67">
        <f>databig!AG98</f>
        <v>99867</v>
      </c>
      <c r="BG104" s="17">
        <f>databig!AH98</f>
        <v>59954</v>
      </c>
      <c r="BH104" s="17">
        <f>databig!AI98</f>
        <v>10753</v>
      </c>
      <c r="BI104" s="17">
        <f>databig!AJ98</f>
        <v>2316</v>
      </c>
      <c r="BJ104" s="17">
        <f>databig!AK98</f>
        <v>259</v>
      </c>
      <c r="BK104" s="17">
        <f>databig!AL98</f>
        <v>68</v>
      </c>
      <c r="BL104" s="17">
        <f>databig!AM98</f>
        <v>39</v>
      </c>
      <c r="BM104" s="17">
        <f>databig!AN98</f>
        <v>23</v>
      </c>
      <c r="BN104" s="17">
        <f>databig!AO98</f>
        <v>0</v>
      </c>
      <c r="BO104" s="17">
        <f>databig!AP98</f>
        <v>0</v>
      </c>
      <c r="BP104" s="17">
        <f>databig!AQ98</f>
        <v>0</v>
      </c>
      <c r="BQ104" s="17"/>
      <c r="BR104" s="17"/>
      <c r="BS104" s="24">
        <f>databig!AU98</f>
        <v>0.26600000262260437</v>
      </c>
      <c r="BT104" s="24">
        <f>databig!AV98</f>
        <v>7.1000002324581146E-2</v>
      </c>
      <c r="BU104" s="44">
        <f t="shared" si="196"/>
        <v>467.39301530271769</v>
      </c>
      <c r="BV104" s="44">
        <f t="shared" si="197"/>
        <v>301.18200986087322</v>
      </c>
      <c r="BW104" s="44">
        <f>databig!R98*((databig!$AU98-$R$142)/(1-$Q$142)-MIN(0.2,databig!$AU98))+BB104*(databig!$AU98-$R$142)/(1-$Q$142)</f>
        <v>-519.98465746700413</v>
      </c>
      <c r="BX104" s="19">
        <f>(databig!$Q98)/databig!$AE98</f>
        <v>4.3340004740210152E-2</v>
      </c>
      <c r="BY104" s="19">
        <f>(databig!$R98)/databig!$AE98</f>
        <v>2.792773812972375E-2</v>
      </c>
      <c r="BZ104" s="19">
        <f>(databig!$Q98+databig!$R98)/databig!$AE98</f>
        <v>7.1267742869933898E-2</v>
      </c>
      <c r="CA104" s="67">
        <f>databig!R98*$Q$142/(1-$Q$142)+BB104/(1-$Q$142)</f>
        <v>2374.0554050280875</v>
      </c>
      <c r="CB104" s="31">
        <f t="shared" si="198"/>
        <v>3393.4483577146943</v>
      </c>
      <c r="CC104" s="31">
        <f t="shared" si="199"/>
        <v>3495.4921236799851</v>
      </c>
      <c r="CD104" s="31">
        <f t="shared" si="200"/>
        <v>3551.806234034711</v>
      </c>
      <c r="CE104" s="67">
        <f t="shared" ref="CE104:CE135" si="275">($AA$144-$Z$144)*BE104+($AA$145-$Z$145-($AA$144-$Z$144))*BF104+($AA$146-$Z$146-($AA$145-$Z$145))*BG104+($AA$147-$Z$147-($AA$146-$Z$146))*BH104+($AA$148-$Z$148-($AA$147-$Z$147))*BI104+($AA$149-$Z$149-($AA$148-$Z$148))*BJ104+($AA$150-$Z$150-($AA$149-$Z$149))*BK104+($AA$151-$Z$151-($AA$150-$Z$150))*BL104+($AA$152-$Z$152-($AA$151-$Z$151))*BM104+($AA$153-$Z$153-($AA$152-$Z$152))*BN104+($AA$154-$Z$154-($AA$153-$Z$153))*BO104+($AA$155-$Z$155-($AA$154-$Z$154))*BP104</f>
        <v>3653.8500000000022</v>
      </c>
      <c r="CF104" s="17">
        <f>$CE104*(1+$CA104/databig!$AE98)</f>
        <v>3710.9592772605679</v>
      </c>
      <c r="CG104" s="17">
        <f>$CE104*(1+$CA104/databig!$AE98-$BX104)</f>
        <v>3552.6014009405508</v>
      </c>
      <c r="CH104" s="44">
        <f t="shared" ref="CH104:CH135" si="276">IF($AA$142=1,$BW104,0)+IF(AND($AA$141=1, $AA$142=0),$BV104,0)+IF($AA$143=1,$BU104,0)</f>
        <v>0</v>
      </c>
      <c r="CI104" s="17">
        <f t="shared" ref="CI104:CI135" si="277">IF(AND($AA$141=0, $AA$142=0, $AA$143=0),$CB104,0)+IF(AND($AA$141=1, $AA$142=0, $AA$143=0),$CC104,0)+IF(AND($AA$141=0, $AA$142=0, $AA$143=1),$CD104,0)+IF(AND($AA$141=1, $AA$142=0, $AA$143=1),$CE104,0)+IF(AND($AA$142=1, $AA$143=1),$CF104,0)+IF(AND($AA$142=1, $AA$143=0),$CG104,0)</f>
        <v>3393.4483577146943</v>
      </c>
      <c r="CJ104" s="19"/>
      <c r="CK104" s="17">
        <f>databig!AW98</f>
        <v>167146</v>
      </c>
      <c r="CL104" s="19">
        <f t="shared" ref="CL104:CL135" si="278">CK104*$B104/(CK$137*$B$137)</f>
        <v>2.7831897392727775E-2</v>
      </c>
      <c r="CM104" s="19">
        <f t="shared" ref="CM104:CM135" si="279">AE104*$B104/(AE$137*$B$137)</f>
        <v>3.7991000207963338E-2</v>
      </c>
      <c r="CN104" s="19">
        <f t="shared" si="201"/>
        <v>1.3650165373881424</v>
      </c>
      <c r="CO104" s="19">
        <f t="shared" ref="CO104:CO135" si="280">CN104*CO$137/CN$137</f>
        <v>0.13650165373881423</v>
      </c>
      <c r="CP104" s="19">
        <f t="shared" ref="CP104:CP135" si="281">F104/F$137</f>
        <v>0.74995334379886924</v>
      </c>
      <c r="CQ104" s="19">
        <f t="shared" si="202"/>
        <v>0.81246500784915199</v>
      </c>
      <c r="CR104" s="19">
        <f t="shared" ref="CR104:CR135" si="282">(CK104/C104)*(C$137/CK$137)</f>
        <v>0.9151670947791426</v>
      </c>
      <c r="CS104" s="19">
        <f t="shared" ref="CS104:CS135" si="283">CR104*(1-CO104)/(1-CO$137)</f>
        <v>0.87805030321604838</v>
      </c>
      <c r="CU104" s="19">
        <f>calculatorbig!E104</f>
        <v>0.27790890311434296</v>
      </c>
      <c r="CV104" s="19">
        <f>calculatorbig!Z104</f>
        <v>0.29806758623559093</v>
      </c>
      <c r="CW104" s="17">
        <f t="shared" si="203"/>
        <v>252518</v>
      </c>
      <c r="CX104" s="17">
        <f t="shared" si="204"/>
        <v>182340.99960337236</v>
      </c>
      <c r="CY104" s="17">
        <f t="shared" si="205"/>
        <v>177250.56925896104</v>
      </c>
      <c r="CZ104" s="24">
        <f t="shared" si="187"/>
        <v>0.73087658795833566</v>
      </c>
      <c r="DA104" s="24">
        <f t="shared" si="188"/>
        <v>0.71493803181046611</v>
      </c>
      <c r="DB104" s="19">
        <f t="shared" si="206"/>
        <v>0.27729781008728965</v>
      </c>
      <c r="DC104" s="19">
        <f t="shared" si="207"/>
        <v>0.30006771636893165</v>
      </c>
      <c r="DD104" s="17">
        <f t="shared" ref="DD104:DD135" si="284">$CW104*((1-DC104)/(1-DB104))^$CV$140</f>
        <v>250505.06111186472</v>
      </c>
      <c r="DE104" s="51">
        <f>DD104*((1-DC104)/(1-DB104))^(0.7*$CV$141)</f>
        <v>247713.87538945107</v>
      </c>
      <c r="DF104" s="17">
        <f t="shared" si="209"/>
        <v>-2791.1857224136475</v>
      </c>
      <c r="DG104" s="17">
        <f>MAX(growth!G98*growth!L98,0)</f>
        <v>0</v>
      </c>
      <c r="DH104" s="17">
        <f t="shared" si="210"/>
        <v>0</v>
      </c>
      <c r="DI104" s="17">
        <f t="shared" si="211"/>
        <v>247713.87538945107</v>
      </c>
      <c r="DJ104" s="17">
        <f t="shared" si="212"/>
        <v>73835.47691439763</v>
      </c>
      <c r="DK104" s="20">
        <f t="shared" si="213"/>
        <v>-1.9E-2</v>
      </c>
      <c r="DL104" s="50">
        <f t="shared" si="214"/>
        <v>3658.4765177699737</v>
      </c>
      <c r="DM104" s="20">
        <f t="shared" si="215"/>
        <v>-4.5999999999999999E-2</v>
      </c>
      <c r="DN104" s="20">
        <f t="shared" si="216"/>
        <v>-2.7917091358959225E-2</v>
      </c>
      <c r="DO104" s="20">
        <f>growth!L98</f>
        <v>-9.6860847304512054E-2</v>
      </c>
      <c r="DP104" s="20"/>
      <c r="DQ104" s="20"/>
      <c r="DR104" s="19">
        <f>datahist!B98</f>
        <v>0.26973861455917358</v>
      </c>
      <c r="DS104" s="19">
        <f>datahist!C98</f>
        <v>0.27776667475700378</v>
      </c>
      <c r="DT104" s="19">
        <f>datahist!D98</f>
        <v>0.29596579074859619</v>
      </c>
      <c r="DU104" s="19">
        <f>datahist!E98</f>
        <v>0.30804350972175598</v>
      </c>
      <c r="DV104" s="19">
        <f>datahist!F98</f>
        <v>0.30647999048233032</v>
      </c>
      <c r="DW104" s="19">
        <f>datahist!G98</f>
        <v>0.31642168760299683</v>
      </c>
      <c r="DX104" s="19">
        <f>datahist!H98</f>
        <v>0.28607189655303955</v>
      </c>
      <c r="DY104" s="19">
        <f>datahist!I98</f>
        <v>0.2780681848526001</v>
      </c>
      <c r="DZ104" s="19">
        <f t="shared" si="217"/>
        <v>0.29806758623559093</v>
      </c>
      <c r="EA104" s="19">
        <v>0.32338778563670906</v>
      </c>
      <c r="EB104" s="19">
        <v>0.33671990837828264</v>
      </c>
      <c r="EC104" s="19">
        <v>0.32513541373319832</v>
      </c>
      <c r="ED104" s="19">
        <v>0.33407597242908693</v>
      </c>
      <c r="EE104" s="19">
        <v>0.32658934598972689</v>
      </c>
      <c r="EF104" s="19">
        <v>0.31618270557373762</v>
      </c>
      <c r="EG104" s="19">
        <v>0.33634139385063266</v>
      </c>
      <c r="EH104" s="19">
        <v>0.28511397802166732</v>
      </c>
      <c r="EI104" s="19">
        <v>0.29844610076324096</v>
      </c>
      <c r="EJ104" s="19">
        <v>0.32513541373319832</v>
      </c>
      <c r="EK104" s="19">
        <v>0.33407597242908693</v>
      </c>
      <c r="EL104" s="19">
        <v>0.32658934779965609</v>
      </c>
      <c r="EM104" s="19">
        <v>0.27790889982134104</v>
      </c>
      <c r="EN104" s="19">
        <v>0.29806758623559093</v>
      </c>
      <c r="EO104" s="19">
        <f t="shared" si="218"/>
        <v>0.26634340508041243</v>
      </c>
      <c r="EP104" s="19">
        <f t="shared" si="219"/>
        <v>0.28370059463673281</v>
      </c>
      <c r="EQ104" s="19">
        <f t="shared" ref="EQ104:FD104" si="285">(EO101+EO102+EO103+EO104+EO105+EO106+EO107)/7</f>
        <v>0.26698082374160015</v>
      </c>
      <c r="ER104" s="19">
        <f t="shared" si="285"/>
        <v>0.28723983594455343</v>
      </c>
      <c r="ES104" s="19">
        <f t="shared" si="285"/>
        <v>0.26908358582027453</v>
      </c>
      <c r="ET104" s="19">
        <f t="shared" si="285"/>
        <v>0.29016676403688269</v>
      </c>
      <c r="EU104" s="19">
        <f t="shared" si="285"/>
        <v>0.27067435887633262</v>
      </c>
      <c r="EV104" s="19">
        <f t="shared" si="285"/>
        <v>0.29231838833196189</v>
      </c>
      <c r="EW104" s="19">
        <f t="shared" si="285"/>
        <v>0.2723518338885243</v>
      </c>
      <c r="EX104" s="19">
        <f t="shared" si="285"/>
        <v>0.29437245662656331</v>
      </c>
      <c r="EY104" s="19">
        <f t="shared" si="285"/>
        <v>0.27401313647467729</v>
      </c>
      <c r="EZ104" s="19">
        <f t="shared" si="285"/>
        <v>0.29633193670678593</v>
      </c>
      <c r="FA104" s="19">
        <f t="shared" si="285"/>
        <v>0.27566863338861919</v>
      </c>
      <c r="FB104" s="19">
        <f t="shared" si="285"/>
        <v>0.2982310539936317</v>
      </c>
      <c r="FC104" s="19">
        <f t="shared" si="285"/>
        <v>0.27729781008728965</v>
      </c>
      <c r="FD104" s="19">
        <f t="shared" si="285"/>
        <v>0.30006771636893165</v>
      </c>
      <c r="FG104" s="61">
        <f t="shared" si="237"/>
        <v>0.88000000000000211</v>
      </c>
      <c r="FH104" s="24">
        <f>databig!$A98/100</f>
        <v>0.96</v>
      </c>
      <c r="FI104" s="19">
        <f t="shared" si="221"/>
        <v>1.5135917551666558E-2</v>
      </c>
      <c r="FJ104" s="19">
        <f t="shared" si="222"/>
        <v>3.7061306958570406E-2</v>
      </c>
      <c r="FK104" s="19">
        <f t="shared" si="223"/>
        <v>6.7402128554113136E-2</v>
      </c>
      <c r="FL104" s="19">
        <f t="shared" si="224"/>
        <v>0.10751427225965217</v>
      </c>
      <c r="FM104" s="19">
        <f t="shared" si="225"/>
        <v>0.15954890359865664</v>
      </c>
      <c r="FN104" s="19">
        <f t="shared" si="226"/>
        <v>0.22523599767770291</v>
      </c>
      <c r="FO104" s="19">
        <f t="shared" si="227"/>
        <v>0.30755939498038276</v>
      </c>
      <c r="FP104" s="19">
        <f t="shared" si="228"/>
        <v>0.41230005279662901</v>
      </c>
      <c r="FQ104" s="19">
        <f t="shared" si="229"/>
        <v>0.55701720632297191</v>
      </c>
      <c r="FR104" s="19">
        <f t="shared" si="230"/>
        <v>0.79346877733981869</v>
      </c>
      <c r="FS104" s="19">
        <f t="shared" si="231"/>
        <v>0.89840562972319038</v>
      </c>
      <c r="FT104" s="19">
        <f t="shared" si="232"/>
        <v>0.94667000240607191</v>
      </c>
      <c r="FU104" s="19">
        <f t="shared" si="233"/>
        <v>0.98693915484448769</v>
      </c>
      <c r="FW104" s="19">
        <f t="shared" si="234"/>
        <v>0.27788856689793434</v>
      </c>
      <c r="FX104" s="19">
        <f t="shared" si="235"/>
        <v>0.29967725538935153</v>
      </c>
    </row>
    <row r="105" spans="1:180">
      <c r="A105" s="17"/>
      <c r="B105" s="17">
        <f>databig!B99</f>
        <v>2166949</v>
      </c>
      <c r="C105" s="17">
        <f>databig!O99</f>
        <v>312446</v>
      </c>
      <c r="D105" s="17">
        <f>databig!F99</f>
        <v>86596</v>
      </c>
      <c r="E105" s="18">
        <f>databig!G99+L105</f>
        <v>0.27622382182348465</v>
      </c>
      <c r="F105" s="19">
        <f>databig!H99</f>
        <v>3.1863637268543243E-2</v>
      </c>
      <c r="G105" s="19">
        <f>databig!K99</f>
        <v>0.14875809848308563</v>
      </c>
      <c r="H105" s="19">
        <f>databig!L99</f>
        <v>1.3278849422931671E-2</v>
      </c>
      <c r="I105" s="19">
        <f>databig!I99</f>
        <v>3.1763765960931778E-2</v>
      </c>
      <c r="J105" s="19">
        <f>databig!M99</f>
        <v>0</v>
      </c>
      <c r="K105" s="19">
        <f>databig!J99</f>
        <v>5.0559479743242264E-2</v>
      </c>
      <c r="L105" s="63">
        <f>databig!N99*IF(interface!$C$16="yes",1,0)</f>
        <v>0</v>
      </c>
      <c r="M105" s="19">
        <v>0</v>
      </c>
      <c r="N105" s="19">
        <v>0</v>
      </c>
      <c r="O105" s="19">
        <v>0</v>
      </c>
      <c r="P105" s="19">
        <f t="shared" si="191"/>
        <v>0.73436804272412204</v>
      </c>
      <c r="Q105" s="20">
        <f t="shared" si="267"/>
        <v>0</v>
      </c>
      <c r="R105" s="20">
        <f t="shared" si="268"/>
        <v>0</v>
      </c>
      <c r="S105" s="20">
        <f t="shared" si="269"/>
        <v>0</v>
      </c>
      <c r="T105" s="20">
        <f t="shared" si="270"/>
        <v>0</v>
      </c>
      <c r="U105" s="20">
        <f t="shared" si="271"/>
        <v>0</v>
      </c>
      <c r="V105" s="20">
        <f t="shared" si="272"/>
        <v>2.0405571360927108E-2</v>
      </c>
      <c r="W105" s="20">
        <f t="shared" si="192"/>
        <v>0.1609806186796166</v>
      </c>
      <c r="X105" s="20">
        <f t="shared" si="273"/>
        <v>3.1863637268543243E-2</v>
      </c>
      <c r="Y105" s="20">
        <f>K105+$C$148*0.55*databig!N99</f>
        <v>5.0559479743242264E-2</v>
      </c>
      <c r="Z105" s="21">
        <f t="shared" si="193"/>
        <v>0.29557307301326097</v>
      </c>
      <c r="AA105" s="19">
        <f t="shared" si="194"/>
        <v>0.90732094040459277</v>
      </c>
      <c r="AB105" s="19">
        <f>databig!Q99/databig!$AE99</f>
        <v>6.4516129032258063E-2</v>
      </c>
      <c r="AC105" s="19">
        <f>databig!R99/databig!$AE99</f>
        <v>2.8162930563149263E-2</v>
      </c>
      <c r="AD105" s="19">
        <f t="shared" si="195"/>
        <v>6.1753839063390155</v>
      </c>
      <c r="AE105" s="17">
        <f>databig!S99</f>
        <v>1929474</v>
      </c>
      <c r="AF105" s="17">
        <f>databig!T99</f>
        <v>1929485</v>
      </c>
      <c r="AG105" s="17">
        <f>databig!U99</f>
        <v>1325190</v>
      </c>
      <c r="AH105" s="17">
        <f>databig!V99</f>
        <v>662875</v>
      </c>
      <c r="AI105" s="17">
        <f>databig!W99</f>
        <v>182654</v>
      </c>
      <c r="AJ105" s="17">
        <f>databig!X99</f>
        <v>13531</v>
      </c>
      <c r="AK105" s="17">
        <f>databig!Y99</f>
        <v>0</v>
      </c>
      <c r="AL105" s="17">
        <f>databig!Z99</f>
        <v>0</v>
      </c>
      <c r="AM105" s="17">
        <f>databig!AA99</f>
        <v>0</v>
      </c>
      <c r="AN105" s="17">
        <f>databig!AB99</f>
        <v>0</v>
      </c>
      <c r="AO105" s="17">
        <f>databig!AC99</f>
        <v>0</v>
      </c>
      <c r="AP105" s="17">
        <f>databig!AD99</f>
        <v>0</v>
      </c>
      <c r="AQ105" s="17">
        <v>0</v>
      </c>
      <c r="AR105" s="17">
        <v>0</v>
      </c>
      <c r="AS105" s="17">
        <v>0</v>
      </c>
      <c r="AT105" s="17">
        <v>83.996739685134997</v>
      </c>
      <c r="AU105" s="17">
        <v>194.13641316198064</v>
      </c>
      <c r="AV105" s="19">
        <v>1.7469684993506557E-2</v>
      </c>
      <c r="AW105" s="17">
        <f>databig!AT99</f>
        <v>281202</v>
      </c>
      <c r="AY105" s="19">
        <f>-databig!BA99/databig!E99</f>
        <v>-1.7892715158164409E-5</v>
      </c>
      <c r="AZ105" s="19">
        <f>-(1.1*databig!BB99-databig!AY99+0.45*databig!AX99)/databig!E99</f>
        <v>7.7219998085037032E-4</v>
      </c>
      <c r="BA105" s="19"/>
      <c r="BB105" s="66">
        <f t="shared" si="274"/>
        <v>2466.1055229658509</v>
      </c>
      <c r="BC105" s="67">
        <f>databig!Q99</f>
        <v>11800</v>
      </c>
      <c r="BD105" s="67">
        <f>databig!R99</f>
        <v>5151</v>
      </c>
      <c r="BE105" s="67">
        <f>databig!AF99</f>
        <v>168371</v>
      </c>
      <c r="BF105" s="67">
        <f>databig!AG99</f>
        <v>130809</v>
      </c>
      <c r="BG105" s="17">
        <f>databig!AH99</f>
        <v>90388</v>
      </c>
      <c r="BH105" s="17">
        <f>databig!AI99</f>
        <v>34129</v>
      </c>
      <c r="BI105" s="17">
        <f>databig!AJ99</f>
        <v>13222</v>
      </c>
      <c r="BJ105" s="17">
        <f>databig!AK99</f>
        <v>1453</v>
      </c>
      <c r="BK105" s="17">
        <f>databig!AL99</f>
        <v>217</v>
      </c>
      <c r="BL105" s="17">
        <f>databig!AM99</f>
        <v>70</v>
      </c>
      <c r="BM105" s="17">
        <f>databig!AN99</f>
        <v>14</v>
      </c>
      <c r="BN105" s="17">
        <f>databig!AO99</f>
        <v>0</v>
      </c>
      <c r="BO105" s="17">
        <f>databig!AP99</f>
        <v>0</v>
      </c>
      <c r="BP105" s="17">
        <f>databig!AQ99</f>
        <v>0</v>
      </c>
      <c r="BQ105" s="17"/>
      <c r="BR105" s="17"/>
      <c r="BS105" s="24">
        <f>databig!AU99</f>
        <v>0.28999999165534973</v>
      </c>
      <c r="BT105" s="24">
        <f>databig!AV99</f>
        <v>9.4999998807907104E-2</v>
      </c>
      <c r="BU105" s="44">
        <f t="shared" si="196"/>
        <v>1120.9999859333038</v>
      </c>
      <c r="BV105" s="44">
        <f t="shared" si="197"/>
        <v>489.3449938595295</v>
      </c>
      <c r="BW105" s="44">
        <f>databig!R99*((databig!$AU99-$R$142)/(1-$Q$142)-MIN(0.2,databig!$AU99))+BB105*(databig!$AU99-$R$142)/(1-$Q$142)</f>
        <v>-392.21780797141912</v>
      </c>
      <c r="BX105" s="19">
        <f>(databig!$Q99)/databig!$AE99</f>
        <v>6.4516129032258063E-2</v>
      </c>
      <c r="BY105" s="19">
        <f>(databig!$R99)/databig!$AE99</f>
        <v>2.8162930563149263E-2</v>
      </c>
      <c r="BZ105" s="19">
        <f>(databig!$Q99+databig!$R99)/databig!$AE99</f>
        <v>9.2679059595407329E-2</v>
      </c>
      <c r="CA105" s="67">
        <f>databig!R99*$Q$142/(1-$Q$142)+BB105/(1-$Q$142)</f>
        <v>3512.6295861211593</v>
      </c>
      <c r="CB105" s="31">
        <f t="shared" si="198"/>
        <v>3818.8775453253161</v>
      </c>
      <c r="CC105" s="31">
        <f t="shared" si="199"/>
        <v>3937.414193548389</v>
      </c>
      <c r="CD105" s="31">
        <f t="shared" si="200"/>
        <v>4090.4233517769294</v>
      </c>
      <c r="CE105" s="67">
        <f t="shared" si="275"/>
        <v>4208.9600000000019</v>
      </c>
      <c r="CF105" s="17">
        <f>$CE105*(1+$CA105/databig!$AE99)</f>
        <v>4289.7938842143294</v>
      </c>
      <c r="CG105" s="17">
        <f>$CE105*(1+$CA105/databig!$AE99-$BX105)</f>
        <v>4018.248077762717</v>
      </c>
      <c r="CH105" s="44">
        <f t="shared" si="276"/>
        <v>0</v>
      </c>
      <c r="CI105" s="17">
        <f t="shared" si="277"/>
        <v>3818.8775453253161</v>
      </c>
      <c r="CJ105" s="19"/>
      <c r="CK105" s="17">
        <f>databig!AW99</f>
        <v>202766</v>
      </c>
      <c r="CL105" s="19">
        <f t="shared" si="278"/>
        <v>3.3744603573841223E-2</v>
      </c>
      <c r="CM105" s="19">
        <f t="shared" si="279"/>
        <v>4.8227792070644801E-2</v>
      </c>
      <c r="CN105" s="19">
        <f t="shared" si="201"/>
        <v>1.429200137589731</v>
      </c>
      <c r="CO105" s="19">
        <f t="shared" si="280"/>
        <v>0.14292001375897306</v>
      </c>
      <c r="CP105" s="19">
        <f t="shared" si="281"/>
        <v>0.68146815746832612</v>
      </c>
      <c r="CQ105" s="19">
        <f t="shared" si="202"/>
        <v>0.76110111810124459</v>
      </c>
      <c r="CR105" s="19">
        <f t="shared" si="282"/>
        <v>0.89725712213140463</v>
      </c>
      <c r="CS105" s="19">
        <f t="shared" si="283"/>
        <v>0.85446791321227522</v>
      </c>
      <c r="CU105" s="19">
        <f>calculatorbig!E105</f>
        <v>0.27622382182348465</v>
      </c>
      <c r="CV105" s="19">
        <f>calculatorbig!Z105</f>
        <v>0.29557307301326097</v>
      </c>
      <c r="CW105" s="17">
        <f t="shared" si="203"/>
        <v>312446</v>
      </c>
      <c r="CX105" s="17">
        <f t="shared" si="204"/>
        <v>226140.9717665395</v>
      </c>
      <c r="CY105" s="17">
        <f t="shared" si="205"/>
        <v>220095.37562929865</v>
      </c>
      <c r="CZ105" s="24">
        <f t="shared" si="187"/>
        <v>0.73041063385178551</v>
      </c>
      <c r="DA105" s="24">
        <f t="shared" si="188"/>
        <v>0.71486261109398219</v>
      </c>
      <c r="DB105" s="19">
        <f t="shared" si="206"/>
        <v>0.28025689768079848</v>
      </c>
      <c r="DC105" s="19">
        <f t="shared" si="207"/>
        <v>0.30288513347861074</v>
      </c>
      <c r="DD105" s="17">
        <f t="shared" si="284"/>
        <v>309960.7316532234</v>
      </c>
      <c r="DE105" s="51">
        <f>DD105*((1-DC105)/(1-DB105))^(0.8*$CV$141)</f>
        <v>306025.35511367087</v>
      </c>
      <c r="DF105" s="17">
        <f t="shared" si="209"/>
        <v>-3935.3765395525261</v>
      </c>
      <c r="DG105" s="17">
        <f>MAX(growth!G99*growth!L99,0)</f>
        <v>0</v>
      </c>
      <c r="DH105" s="17">
        <f t="shared" si="210"/>
        <v>0</v>
      </c>
      <c r="DI105" s="17">
        <f t="shared" si="211"/>
        <v>306025.35511367087</v>
      </c>
      <c r="DJ105" s="17">
        <f t="shared" si="212"/>
        <v>90452.854630922157</v>
      </c>
      <c r="DK105" s="20">
        <f t="shared" si="213"/>
        <v>-2.1000000000000001E-2</v>
      </c>
      <c r="DL105" s="50">
        <f t="shared" si="214"/>
        <v>4147.8263974616711</v>
      </c>
      <c r="DM105" s="20">
        <f t="shared" si="215"/>
        <v>-4.7E-2</v>
      </c>
      <c r="DN105" s="20">
        <f t="shared" si="216"/>
        <v>-2.6733749704950086E-2</v>
      </c>
      <c r="DO105" s="20">
        <f>growth!L99</f>
        <v>-0.13803790136969085</v>
      </c>
      <c r="DP105" s="20"/>
      <c r="DQ105" s="20"/>
      <c r="DR105" s="19">
        <f>datahist!B99</f>
        <v>0.28928682208061218</v>
      </c>
      <c r="DS105" s="19">
        <f>datahist!C99</f>
        <v>0.2914959192276001</v>
      </c>
      <c r="DT105" s="19">
        <f>datahist!D99</f>
        <v>0.30829507112503052</v>
      </c>
      <c r="DU105" s="19">
        <f>datahist!E99</f>
        <v>0.31460592150688171</v>
      </c>
      <c r="DV105" s="19">
        <f>datahist!F99</f>
        <v>0.30571556091308594</v>
      </c>
      <c r="DW105" s="19">
        <f>datahist!G99</f>
        <v>0.31540033221244812</v>
      </c>
      <c r="DX105" s="19">
        <f>datahist!H99</f>
        <v>0.28219351172447205</v>
      </c>
      <c r="DY105" s="19">
        <f>datahist!I99</f>
        <v>0.27622523903846741</v>
      </c>
      <c r="DZ105" s="19">
        <f t="shared" si="217"/>
        <v>0.29557307301326097</v>
      </c>
      <c r="EA105" s="19">
        <v>0.31885532132891026</v>
      </c>
      <c r="EB105" s="19">
        <v>0.33858033502491391</v>
      </c>
      <c r="EC105" s="19">
        <v>0.33178563240505032</v>
      </c>
      <c r="ED105" s="19">
        <v>0.33716564980812025</v>
      </c>
      <c r="EE105" s="19">
        <v>0.33025327219912037</v>
      </c>
      <c r="EF105" s="19">
        <v>0.30857618898153305</v>
      </c>
      <c r="EG105" s="19">
        <v>0.32792544601722062</v>
      </c>
      <c r="EH105" s="19">
        <v>0.2865029483249506</v>
      </c>
      <c r="EI105" s="19">
        <v>0.30622796202095426</v>
      </c>
      <c r="EJ105" s="19">
        <v>0.33178563240505032</v>
      </c>
      <c r="EK105" s="19">
        <v>0.33716564980812025</v>
      </c>
      <c r="EL105" s="19">
        <v>0.33025328612243998</v>
      </c>
      <c r="EM105" s="19">
        <v>0.27622383087873459</v>
      </c>
      <c r="EN105" s="19">
        <v>0.29557307301326097</v>
      </c>
      <c r="EO105" s="19">
        <f t="shared" si="218"/>
        <v>0.26935638909493942</v>
      </c>
      <c r="EP105" s="19">
        <f t="shared" si="219"/>
        <v>0.28509967854777585</v>
      </c>
      <c r="EQ105" s="19">
        <f t="shared" ref="EQ105:FD105" si="286">(EO102+EO103+EO104+EO105+EO106+EO107+EO108)/7</f>
        <v>0.27103379897516849</v>
      </c>
      <c r="ER105" s="19">
        <f t="shared" si="286"/>
        <v>0.29070119809696399</v>
      </c>
      <c r="ES105" s="19">
        <f t="shared" si="286"/>
        <v>0.27283795981020714</v>
      </c>
      <c r="ET105" s="19">
        <f t="shared" si="286"/>
        <v>0.29329421714849613</v>
      </c>
      <c r="EU105" s="19">
        <f t="shared" si="286"/>
        <v>0.27436194085991622</v>
      </c>
      <c r="EV105" s="19">
        <f t="shared" si="286"/>
        <v>0.29552752144241329</v>
      </c>
      <c r="EW105" s="19">
        <f t="shared" si="286"/>
        <v>0.2759181766393094</v>
      </c>
      <c r="EX105" s="19">
        <f t="shared" si="286"/>
        <v>0.29757617317040186</v>
      </c>
      <c r="EY105" s="19">
        <f t="shared" si="286"/>
        <v>0.27738997546156913</v>
      </c>
      <c r="EZ105" s="19">
        <f t="shared" si="286"/>
        <v>0.29943757318394432</v>
      </c>
      <c r="FA105" s="19">
        <f t="shared" si="286"/>
        <v>0.27884060329361121</v>
      </c>
      <c r="FB105" s="19">
        <f t="shared" si="286"/>
        <v>0.30120410726979063</v>
      </c>
      <c r="FC105" s="19">
        <f t="shared" si="286"/>
        <v>0.28025689768079848</v>
      </c>
      <c r="FD105" s="19">
        <f t="shared" si="286"/>
        <v>0.30288513347861074</v>
      </c>
      <c r="FG105" s="61">
        <f t="shared" si="237"/>
        <v>0.91000000000000214</v>
      </c>
      <c r="FH105" s="24">
        <f>databig!$A99/100</f>
        <v>0.97</v>
      </c>
      <c r="FI105" s="19">
        <f t="shared" si="221"/>
        <v>1.5135917551666558E-2</v>
      </c>
      <c r="FJ105" s="19">
        <f t="shared" si="222"/>
        <v>3.7061306958570406E-2</v>
      </c>
      <c r="FK105" s="19">
        <f t="shared" si="223"/>
        <v>6.7402128554113136E-2</v>
      </c>
      <c r="FL105" s="19">
        <f t="shared" si="224"/>
        <v>0.10751427225965217</v>
      </c>
      <c r="FM105" s="19">
        <f t="shared" si="225"/>
        <v>0.15954890359865664</v>
      </c>
      <c r="FN105" s="19">
        <f t="shared" si="226"/>
        <v>0.22523599767770291</v>
      </c>
      <c r="FO105" s="19">
        <f t="shared" si="227"/>
        <v>0.30755939498038276</v>
      </c>
      <c r="FP105" s="19">
        <f t="shared" si="228"/>
        <v>0.41230005279662901</v>
      </c>
      <c r="FQ105" s="19">
        <f t="shared" si="229"/>
        <v>0.55701720632297191</v>
      </c>
      <c r="FR105" s="19">
        <f t="shared" si="230"/>
        <v>0.79346877733981869</v>
      </c>
      <c r="FS105" s="19">
        <f t="shared" si="231"/>
        <v>0.89840562972319038</v>
      </c>
      <c r="FT105" s="19">
        <f t="shared" si="232"/>
        <v>0.94667000240607191</v>
      </c>
      <c r="FU105" s="19">
        <f t="shared" si="233"/>
        <v>0.98693915484448769</v>
      </c>
      <c r="FW105" s="19">
        <f t="shared" si="234"/>
        <v>0.27620593816357641</v>
      </c>
      <c r="FX105" s="19">
        <f t="shared" si="235"/>
        <v>0.30698226928664646</v>
      </c>
    </row>
    <row r="106" spans="1:180">
      <c r="A106" s="17"/>
      <c r="B106" s="17">
        <f>databig!B100</f>
        <v>2167045</v>
      </c>
      <c r="C106" s="17">
        <f>databig!O100</f>
        <v>434298</v>
      </c>
      <c r="D106" s="17">
        <f>databig!F100</f>
        <v>119115</v>
      </c>
      <c r="E106" s="18">
        <f>databig!G100+L106</f>
        <v>0.27436237716349782</v>
      </c>
      <c r="F106" s="19">
        <f>databig!H100</f>
        <v>2.837161161005497E-2</v>
      </c>
      <c r="G106" s="19">
        <f>databig!K100</f>
        <v>0.15740470588207245</v>
      </c>
      <c r="H106" s="19">
        <f>databig!L100</f>
        <v>1.4027147553861141E-2</v>
      </c>
      <c r="I106" s="19">
        <f>databig!I100</f>
        <v>3.2303433865308762E-2</v>
      </c>
      <c r="J106" s="19">
        <f>databig!M100</f>
        <v>0</v>
      </c>
      <c r="K106" s="19">
        <f>databig!J100</f>
        <v>4.2255479842424393E-2</v>
      </c>
      <c r="L106" s="63">
        <f>databig!N100*IF(interface!$C$16="yes",1,0)</f>
        <v>0</v>
      </c>
      <c r="M106" s="19">
        <v>0</v>
      </c>
      <c r="N106" s="19">
        <v>0</v>
      </c>
      <c r="O106" s="19">
        <v>0</v>
      </c>
      <c r="P106" s="19">
        <f t="shared" si="191"/>
        <v>0.78664610913357202</v>
      </c>
      <c r="Q106" s="20">
        <f t="shared" si="267"/>
        <v>0</v>
      </c>
      <c r="R106" s="20">
        <f t="shared" si="268"/>
        <v>0</v>
      </c>
      <c r="S106" s="20">
        <f t="shared" si="269"/>
        <v>0</v>
      </c>
      <c r="T106" s="20">
        <f t="shared" si="270"/>
        <v>0</v>
      </c>
      <c r="U106" s="20">
        <f t="shared" si="271"/>
        <v>0</v>
      </c>
      <c r="V106" s="20">
        <f t="shared" si="272"/>
        <v>2.1555479039190285E-2</v>
      </c>
      <c r="W106" s="20">
        <f t="shared" si="192"/>
        <v>0.16815910449380478</v>
      </c>
      <c r="X106" s="20">
        <f t="shared" si="273"/>
        <v>2.837161161005497E-2</v>
      </c>
      <c r="Y106" s="20">
        <f>K106+$C$148*0.55*databig!N100</f>
        <v>4.2255479842424393E-2</v>
      </c>
      <c r="Z106" s="21">
        <f t="shared" si="193"/>
        <v>0.29264510885078321</v>
      </c>
      <c r="AA106" s="19">
        <f t="shared" si="194"/>
        <v>0.88035922385481091</v>
      </c>
      <c r="AB106" s="19">
        <f>databig!Q100/databig!$AE100</f>
        <v>8.2198534744802751E-2</v>
      </c>
      <c r="AC106" s="19">
        <f>databig!R100/databig!$AE100</f>
        <v>3.7442241400386281E-2</v>
      </c>
      <c r="AD106" s="19">
        <f t="shared" si="195"/>
        <v>6.6317966004909072</v>
      </c>
      <c r="AE106" s="17">
        <f>databig!S100</f>
        <v>2880176</v>
      </c>
      <c r="AF106" s="17">
        <f>databig!T100</f>
        <v>2880189</v>
      </c>
      <c r="AG106" s="17">
        <f>databig!U100</f>
        <v>2273681</v>
      </c>
      <c r="AH106" s="17">
        <f>databig!V100</f>
        <v>1494345</v>
      </c>
      <c r="AI106" s="17">
        <f>databig!W100</f>
        <v>673610</v>
      </c>
      <c r="AJ106" s="17">
        <f>databig!X100</f>
        <v>137496</v>
      </c>
      <c r="AK106" s="17">
        <f>databig!Y100</f>
        <v>0</v>
      </c>
      <c r="AL106" s="17">
        <f>databig!Z100</f>
        <v>0</v>
      </c>
      <c r="AM106" s="17">
        <f>databig!AA100</f>
        <v>0</v>
      </c>
      <c r="AN106" s="17">
        <f>databig!AB100</f>
        <v>0</v>
      </c>
      <c r="AO106" s="17">
        <f>databig!AC100</f>
        <v>0</v>
      </c>
      <c r="AP106" s="17">
        <f>databig!AD100</f>
        <v>0</v>
      </c>
      <c r="AQ106" s="17">
        <v>0</v>
      </c>
      <c r="AR106" s="17">
        <v>0</v>
      </c>
      <c r="AS106" s="17">
        <v>0</v>
      </c>
      <c r="AT106" s="17">
        <v>83.996739685134997</v>
      </c>
      <c r="AU106" s="17">
        <v>194.13641316198064</v>
      </c>
      <c r="AV106" s="19">
        <v>1.7469684993506557E-2</v>
      </c>
      <c r="AW106" s="17">
        <f>databig!AT100</f>
        <v>383669</v>
      </c>
      <c r="AY106" s="19">
        <f>-databig!BA100/databig!E100</f>
        <v>-1.259333619682382E-5</v>
      </c>
      <c r="AZ106" s="19">
        <f>-(1.1*databig!BB100-databig!AY100+0.45*databig!AX100)/databig!E100</f>
        <v>4.0001876897356064E-4</v>
      </c>
      <c r="BA106" s="19"/>
      <c r="BB106" s="66">
        <f t="shared" si="274"/>
        <v>4271.7120149444463</v>
      </c>
      <c r="BC106" s="67">
        <f>databig!Q100</f>
        <v>20173</v>
      </c>
      <c r="BD106" s="67">
        <f>databig!R100</f>
        <v>9189</v>
      </c>
      <c r="BE106" s="67">
        <f>databig!AF100</f>
        <v>230046</v>
      </c>
      <c r="BF106" s="67">
        <f>databig!AG100</f>
        <v>192717</v>
      </c>
      <c r="BG106" s="17">
        <f>databig!AH100</f>
        <v>152237</v>
      </c>
      <c r="BH106" s="17">
        <f>databig!AI100</f>
        <v>91036</v>
      </c>
      <c r="BI106" s="17">
        <f>databig!AJ100</f>
        <v>62571</v>
      </c>
      <c r="BJ106" s="17">
        <f>databig!AK100</f>
        <v>17963</v>
      </c>
      <c r="BK106" s="17">
        <f>databig!AL100</f>
        <v>1388</v>
      </c>
      <c r="BL106" s="17">
        <f>databig!AM100</f>
        <v>175</v>
      </c>
      <c r="BM106" s="17">
        <f>databig!AN100</f>
        <v>71</v>
      </c>
      <c r="BN106" s="17">
        <f>databig!AO100</f>
        <v>1</v>
      </c>
      <c r="BO106" s="17">
        <f>databig!AP100</f>
        <v>0</v>
      </c>
      <c r="BP106" s="17">
        <f>databig!AQ100</f>
        <v>0</v>
      </c>
      <c r="BQ106" s="17"/>
      <c r="BR106" s="17"/>
      <c r="BS106" s="24">
        <f>databig!AU100</f>
        <v>0.31099998950958252</v>
      </c>
      <c r="BT106" s="24">
        <f>databig!AV100</f>
        <v>0.11800000071525574</v>
      </c>
      <c r="BU106" s="44">
        <f t="shared" si="196"/>
        <v>2380.414014428854</v>
      </c>
      <c r="BV106" s="44">
        <f t="shared" si="197"/>
        <v>1084.302006572485</v>
      </c>
      <c r="BW106" s="44">
        <f>databig!R100*((databig!$AU100-$R$142)/(1-$Q$142)-MIN(0.2,databig!$AU100))+BB106*(databig!$AU100-$R$142)/(1-$Q$142)</f>
        <v>-388.86570938674771</v>
      </c>
      <c r="BX106" s="19">
        <f>(databig!$Q100)/databig!$AE100</f>
        <v>8.2198534744802751E-2</v>
      </c>
      <c r="BY106" s="19">
        <f>(databig!$R100)/databig!$AE100</f>
        <v>3.7442241400386281E-2</v>
      </c>
      <c r="BZ106" s="19">
        <f>(databig!$Q100+databig!$R100)/databig!$AE100</f>
        <v>0.11964077614518902</v>
      </c>
      <c r="CA106" s="67">
        <f>databig!R100*$Q$142/(1-$Q$142)+BB106/(1-$Q$142)</f>
        <v>6121.0967961281185</v>
      </c>
      <c r="CB106" s="31">
        <f t="shared" si="198"/>
        <v>4670.6138082781235</v>
      </c>
      <c r="CC106" s="31">
        <f t="shared" si="199"/>
        <v>4869.2580036916625</v>
      </c>
      <c r="CD106" s="31">
        <f t="shared" si="200"/>
        <v>5106.7058045864624</v>
      </c>
      <c r="CE106" s="67">
        <f t="shared" si="275"/>
        <v>5305.3500000000022</v>
      </c>
      <c r="CF106" s="17">
        <f>$CE106*(1+$CA106/databig!$AE100)</f>
        <v>5437.6734680721829</v>
      </c>
      <c r="CG106" s="17">
        <f>$CE106*(1+$CA106/databig!$AE100-$BX106)</f>
        <v>5001.5814717638432</v>
      </c>
      <c r="CH106" s="44">
        <f t="shared" si="276"/>
        <v>0</v>
      </c>
      <c r="CI106" s="17">
        <f t="shared" si="277"/>
        <v>4670.6138082781235</v>
      </c>
      <c r="CJ106" s="19"/>
      <c r="CK106" s="17">
        <f>databig!AW100</f>
        <v>276251</v>
      </c>
      <c r="CL106" s="19">
        <f t="shared" si="278"/>
        <v>4.5976117610967412E-2</v>
      </c>
      <c r="CM106" s="19">
        <f t="shared" si="279"/>
        <v>7.199406832749472E-2</v>
      </c>
      <c r="CN106" s="19">
        <f t="shared" si="201"/>
        <v>1.5659014303182666</v>
      </c>
      <c r="CO106" s="19">
        <f t="shared" si="280"/>
        <v>0.15659014303182664</v>
      </c>
      <c r="CP106" s="19">
        <f t="shared" si="281"/>
        <v>0.60678414474039322</v>
      </c>
      <c r="CQ106" s="19">
        <f t="shared" si="202"/>
        <v>0.70508810855529491</v>
      </c>
      <c r="CR106" s="19">
        <f t="shared" si="282"/>
        <v>0.87945329214885848</v>
      </c>
      <c r="CS106" s="19">
        <f t="shared" si="283"/>
        <v>0.82415508371273105</v>
      </c>
      <c r="CU106" s="19">
        <f>calculatorbig!E106</f>
        <v>0.27436237716349782</v>
      </c>
      <c r="CV106" s="19">
        <f>calculatorbig!Z106</f>
        <v>0.29264510885078321</v>
      </c>
      <c r="CW106" s="17">
        <f t="shared" si="203"/>
        <v>434298</v>
      </c>
      <c r="CX106" s="17">
        <f t="shared" si="204"/>
        <v>315142.96832264727</v>
      </c>
      <c r="CY106" s="17">
        <f t="shared" si="205"/>
        <v>307202.81451632257</v>
      </c>
      <c r="CZ106" s="24">
        <f t="shared" si="187"/>
        <v>0.72658354340747178</v>
      </c>
      <c r="DA106" s="24">
        <f t="shared" si="188"/>
        <v>0.70867424777706078</v>
      </c>
      <c r="DB106" s="19">
        <f t="shared" si="206"/>
        <v>0.28391078658297053</v>
      </c>
      <c r="DC106" s="19">
        <f t="shared" si="207"/>
        <v>0.30651461330532498</v>
      </c>
      <c r="DD106" s="17">
        <f t="shared" si="284"/>
        <v>430829.44245074032</v>
      </c>
      <c r="DE106" s="51">
        <f>DD106*((1-DC106)/(1-DB106))^(0.9*$CV$141)</f>
        <v>424655.69898269867</v>
      </c>
      <c r="DF106" s="17">
        <f t="shared" si="209"/>
        <v>-6173.7434680416482</v>
      </c>
      <c r="DG106" s="17">
        <f>MAX(growth!G100*growth!L100,0)</f>
        <v>0</v>
      </c>
      <c r="DH106" s="17">
        <f t="shared" si="210"/>
        <v>0</v>
      </c>
      <c r="DI106" s="17">
        <f t="shared" si="211"/>
        <v>424655.69898269867</v>
      </c>
      <c r="DJ106" s="17">
        <f t="shared" si="212"/>
        <v>124273.41325289728</v>
      </c>
      <c r="DK106" s="20">
        <f t="shared" si="213"/>
        <v>-2.1999999999999999E-2</v>
      </c>
      <c r="DL106" s="50">
        <f t="shared" si="214"/>
        <v>5118.3815755445103</v>
      </c>
      <c r="DM106" s="20">
        <f t="shared" si="215"/>
        <v>-4.7E-2</v>
      </c>
      <c r="DN106" s="20">
        <f t="shared" si="216"/>
        <v>-2.5195402101421613E-2</v>
      </c>
      <c r="DO106" s="20">
        <f>growth!L100</f>
        <v>-0.19406322885820004</v>
      </c>
      <c r="DP106" s="20"/>
      <c r="DQ106" s="20"/>
      <c r="DR106" s="19">
        <f>datahist!B100</f>
        <v>0.31011632084846497</v>
      </c>
      <c r="DS106" s="19">
        <f>datahist!C100</f>
        <v>0.30763247609138489</v>
      </c>
      <c r="DT106" s="19">
        <f>datahist!D100</f>
        <v>0.32335197925567627</v>
      </c>
      <c r="DU106" s="19">
        <f>datahist!E100</f>
        <v>0.32318422198295593</v>
      </c>
      <c r="DV106" s="19">
        <f>datahist!F100</f>
        <v>0.30617278814315796</v>
      </c>
      <c r="DW106" s="19">
        <f>datahist!G100</f>
        <v>0.3147442638874054</v>
      </c>
      <c r="DX106" s="19">
        <f>datahist!H100</f>
        <v>0.27852177619934082</v>
      </c>
      <c r="DY106" s="19">
        <f>datahist!I100</f>
        <v>0.27481228113174438</v>
      </c>
      <c r="DZ106" s="19">
        <f t="shared" si="217"/>
        <v>0.29264510885078321</v>
      </c>
      <c r="EA106" s="19">
        <v>0.31645730410924805</v>
      </c>
      <c r="EB106" s="19">
        <v>0.35041241868667616</v>
      </c>
      <c r="EC106" s="19">
        <v>0.35091473451756633</v>
      </c>
      <c r="ED106" s="19">
        <v>0.34796678863873609</v>
      </c>
      <c r="EE106" s="19">
        <v>0.34025833577791242</v>
      </c>
      <c r="EF106" s="19">
        <v>0.30139436200261116</v>
      </c>
      <c r="EG106" s="19">
        <v>0.31967709489364038</v>
      </c>
      <c r="EH106" s="19">
        <v>0.28942531806639088</v>
      </c>
      <c r="EI106" s="19">
        <v>0.32338043264381899</v>
      </c>
      <c r="EJ106" s="19">
        <v>0.35091473451756633</v>
      </c>
      <c r="EK106" s="19">
        <v>0.34796678863873609</v>
      </c>
      <c r="EL106" s="19">
        <v>0.34025833754525708</v>
      </c>
      <c r="EM106" s="19">
        <v>0.27436237875372171</v>
      </c>
      <c r="EN106" s="19">
        <v>0.29264510885078321</v>
      </c>
      <c r="EO106" s="19">
        <f t="shared" si="218"/>
        <v>0.2715029113703713</v>
      </c>
      <c r="EP106" s="19">
        <f t="shared" si="219"/>
        <v>0.28823157056447846</v>
      </c>
      <c r="EQ106" s="19">
        <f t="shared" ref="EQ106:FD106" si="287">(EO103+EO104+EO105+EO106+EO107+EO108+EO109)/7</f>
        <v>0.27572650278655303</v>
      </c>
      <c r="ER106" s="19">
        <f t="shared" si="287"/>
        <v>0.29495960810292726</v>
      </c>
      <c r="ES106" s="19">
        <f t="shared" si="287"/>
        <v>0.27732668207474964</v>
      </c>
      <c r="ET106" s="19">
        <f t="shared" si="287"/>
        <v>0.29753995285941437</v>
      </c>
      <c r="EU106" s="19">
        <f t="shared" si="287"/>
        <v>0.27884527309186274</v>
      </c>
      <c r="EV106" s="19">
        <f t="shared" si="287"/>
        <v>0.29979078487809346</v>
      </c>
      <c r="EW106" s="19">
        <f t="shared" si="287"/>
        <v>0.28021963394364302</v>
      </c>
      <c r="EX106" s="19">
        <f t="shared" si="287"/>
        <v>0.3017204076394035</v>
      </c>
      <c r="EY106" s="19">
        <f t="shared" si="287"/>
        <v>0.28149669940044036</v>
      </c>
      <c r="EZ106" s="19">
        <f t="shared" si="287"/>
        <v>0.30343819705680636</v>
      </c>
      <c r="FA106" s="19">
        <f t="shared" si="287"/>
        <v>0.28272483832917877</v>
      </c>
      <c r="FB106" s="19">
        <f t="shared" si="287"/>
        <v>0.30502717159820414</v>
      </c>
      <c r="FC106" s="19">
        <f t="shared" si="287"/>
        <v>0.28391078658297053</v>
      </c>
      <c r="FD106" s="19">
        <f t="shared" si="287"/>
        <v>0.30651461330532498</v>
      </c>
      <c r="FG106" s="61">
        <f t="shared" si="237"/>
        <v>0.94000000000000217</v>
      </c>
      <c r="FH106" s="24">
        <f>databig!$A100/100</f>
        <v>0.98</v>
      </c>
      <c r="FI106" s="19">
        <f t="shared" si="221"/>
        <v>1.5135917551666558E-2</v>
      </c>
      <c r="FJ106" s="19">
        <f t="shared" si="222"/>
        <v>3.7061306958570406E-2</v>
      </c>
      <c r="FK106" s="19">
        <f t="shared" si="223"/>
        <v>6.7402128554113136E-2</v>
      </c>
      <c r="FL106" s="19">
        <f t="shared" si="224"/>
        <v>0.10751427225965217</v>
      </c>
      <c r="FM106" s="19">
        <f t="shared" si="225"/>
        <v>0.15954890359865664</v>
      </c>
      <c r="FN106" s="19">
        <f t="shared" si="226"/>
        <v>0.22523599767770291</v>
      </c>
      <c r="FO106" s="19">
        <f t="shared" si="227"/>
        <v>0.30755939498038276</v>
      </c>
      <c r="FP106" s="19">
        <f t="shared" si="228"/>
        <v>0.41230005279662901</v>
      </c>
      <c r="FQ106" s="19">
        <f t="shared" si="229"/>
        <v>0.55701720632297191</v>
      </c>
      <c r="FR106" s="19">
        <f t="shared" si="230"/>
        <v>0.79346877733981869</v>
      </c>
      <c r="FS106" s="19">
        <f t="shared" si="231"/>
        <v>0.89840562972319038</v>
      </c>
      <c r="FT106" s="19">
        <f t="shared" si="232"/>
        <v>0.94667000240607191</v>
      </c>
      <c r="FU106" s="19">
        <f t="shared" si="233"/>
        <v>0.98693915484448769</v>
      </c>
      <c r="FW106" s="19">
        <f t="shared" si="234"/>
        <v>0.27434978541752492</v>
      </c>
      <c r="FX106" s="19">
        <f t="shared" si="235"/>
        <v>0.32376785807659575</v>
      </c>
    </row>
    <row r="107" spans="1:180">
      <c r="A107" s="24" t="s">
        <v>463</v>
      </c>
      <c r="B107" s="17">
        <f>databig!B101</f>
        <v>216655</v>
      </c>
      <c r="C107" s="17">
        <f>databig!O101</f>
        <v>566920</v>
      </c>
      <c r="D107" s="17">
        <f>databig!F101</f>
        <v>153528</v>
      </c>
      <c r="E107" s="18">
        <f>databig!G101+L107</f>
        <v>0.27414109395252778</v>
      </c>
      <c r="F107" s="19">
        <f>databig!H101</f>
        <v>2.6301400735974312E-2</v>
      </c>
      <c r="G107" s="19">
        <f>databig!K101</f>
        <v>0.16370147466659546</v>
      </c>
      <c r="H107" s="19">
        <f>databig!L101</f>
        <v>1.46250044927001E-2</v>
      </c>
      <c r="I107" s="19">
        <f>databig!I101</f>
        <v>3.302011638879776E-2</v>
      </c>
      <c r="J107" s="19">
        <f>databig!M101</f>
        <v>0</v>
      </c>
      <c r="K107" s="19">
        <f>databig!J101</f>
        <v>3.6493103951215744E-2</v>
      </c>
      <c r="L107" s="63">
        <f>databig!N101*IF(interface!$C$16="yes",1,0)</f>
        <v>0</v>
      </c>
      <c r="M107" s="19">
        <v>0</v>
      </c>
      <c r="N107" s="19">
        <v>0</v>
      </c>
      <c r="O107" s="19">
        <v>0</v>
      </c>
      <c r="P107" s="19">
        <f t="shared" si="191"/>
        <v>0.79346877733981869</v>
      </c>
      <c r="Q107" s="20">
        <f t="shared" si="267"/>
        <v>0</v>
      </c>
      <c r="R107" s="20">
        <f t="shared" si="268"/>
        <v>0</v>
      </c>
      <c r="S107" s="20">
        <f t="shared" si="269"/>
        <v>0</v>
      </c>
      <c r="T107" s="20">
        <f t="shared" si="270"/>
        <v>0</v>
      </c>
      <c r="U107" s="20">
        <f t="shared" si="271"/>
        <v>0</v>
      </c>
      <c r="V107" s="20">
        <f t="shared" si="272"/>
        <v>2.2474204151626299E-2</v>
      </c>
      <c r="W107" s="20">
        <f t="shared" si="192"/>
        <v>0.17404764093161132</v>
      </c>
      <c r="X107" s="20">
        <f t="shared" si="273"/>
        <v>2.6301400735974312E-2</v>
      </c>
      <c r="Y107" s="20">
        <f>K107+$C$148*0.55*databig!N101</f>
        <v>3.6493103951215744E-2</v>
      </c>
      <c r="Z107" s="21">
        <f t="shared" si="193"/>
        <v>0.29233646615922543</v>
      </c>
      <c r="AA107" s="19">
        <f t="shared" si="194"/>
        <v>0.86727219455024906</v>
      </c>
      <c r="AB107" s="19">
        <f>databig!Q101/databig!$AE101</f>
        <v>9.671842953413419E-2</v>
      </c>
      <c r="AC107" s="19">
        <f>databig!R101/databig!$AE101</f>
        <v>3.6009375915616759E-2</v>
      </c>
      <c r="AD107" s="19">
        <f t="shared" si="195"/>
        <v>6.9024871234036551</v>
      </c>
      <c r="AE107" s="17">
        <f>databig!S101</f>
        <v>3913158</v>
      </c>
      <c r="AF107" s="17">
        <f>databig!T101</f>
        <v>3913158</v>
      </c>
      <c r="AG107" s="17">
        <f>databig!U101</f>
        <v>3277755</v>
      </c>
      <c r="AH107" s="17">
        <f>databig!V101</f>
        <v>2419146</v>
      </c>
      <c r="AI107" s="17">
        <f>databig!W101</f>
        <v>1312293</v>
      </c>
      <c r="AJ107" s="17">
        <f>databig!X101</f>
        <v>301955</v>
      </c>
      <c r="AK107" s="17">
        <f>databig!Y101</f>
        <v>153</v>
      </c>
      <c r="AL107" s="17">
        <f>databig!Z101</f>
        <v>0</v>
      </c>
      <c r="AM107" s="17">
        <f>databig!AA101</f>
        <v>0</v>
      </c>
      <c r="AN107" s="17">
        <f>databig!AB101</f>
        <v>0</v>
      </c>
      <c r="AO107" s="17">
        <f>databig!AC101</f>
        <v>0</v>
      </c>
      <c r="AP107" s="17">
        <f>databig!AD101</f>
        <v>0</v>
      </c>
      <c r="AQ107" s="17">
        <v>0</v>
      </c>
      <c r="AR107" s="17">
        <v>0</v>
      </c>
      <c r="AS107" s="17">
        <v>0</v>
      </c>
      <c r="AT107" s="17">
        <v>83.996739685134997</v>
      </c>
      <c r="AU107" s="17">
        <v>194.13641316198064</v>
      </c>
      <c r="AV107" s="19">
        <v>1.7469684993506557E-2</v>
      </c>
      <c r="AW107" s="17">
        <f>databig!AT101</f>
        <v>487254</v>
      </c>
      <c r="AY107" s="19">
        <f>-databig!BA101/databig!E101</f>
        <v>-1.0171898889139608E-5</v>
      </c>
      <c r="AZ107" s="19">
        <f>-(1.1*databig!BB101-databig!AY101+0.45*databig!AX101)/databig!E101</f>
        <v>2.2196327083022239E-4</v>
      </c>
      <c r="BA107" s="19"/>
      <c r="BB107" s="66">
        <f t="shared" si="274"/>
        <v>5931.3976857599991</v>
      </c>
      <c r="BC107" s="67">
        <f>databig!Q101</f>
        <v>29709</v>
      </c>
      <c r="BD107" s="67">
        <f>databig!R101</f>
        <v>11061</v>
      </c>
      <c r="BE107" s="67">
        <f>databig!AF101</f>
        <v>290678</v>
      </c>
      <c r="BF107" s="67">
        <f>databig!AG101</f>
        <v>253185</v>
      </c>
      <c r="BG107" s="17">
        <f>databig!AH101</f>
        <v>212766</v>
      </c>
      <c r="BH107" s="17">
        <f>databig!AI101</f>
        <v>151100</v>
      </c>
      <c r="BI107" s="17">
        <f>databig!AJ101</f>
        <v>119237</v>
      </c>
      <c r="BJ107" s="17">
        <f>databig!AK101</f>
        <v>59898</v>
      </c>
      <c r="BK107" s="17">
        <f>databig!AL101</f>
        <v>6817</v>
      </c>
      <c r="BL107" s="17">
        <f>databig!AM101</f>
        <v>157</v>
      </c>
      <c r="BM107" s="17">
        <f>databig!AN101</f>
        <v>17</v>
      </c>
      <c r="BN107" s="17">
        <f>databig!AO101</f>
        <v>0</v>
      </c>
      <c r="BO107" s="17">
        <f>databig!AP101</f>
        <v>0</v>
      </c>
      <c r="BP107" s="17">
        <f>databig!AQ101</f>
        <v>0</v>
      </c>
      <c r="BQ107" s="17"/>
      <c r="BR107" s="17"/>
      <c r="BS107" s="24">
        <f>databig!AU101</f>
        <v>0.32400000095367432</v>
      </c>
      <c r="BT107" s="24">
        <f>databig!AV101</f>
        <v>0.1289999932050705</v>
      </c>
      <c r="BU107" s="44">
        <f t="shared" si="196"/>
        <v>3832.4607981294394</v>
      </c>
      <c r="BV107" s="44">
        <f t="shared" si="197"/>
        <v>1426.8689248412848</v>
      </c>
      <c r="BW107" s="44">
        <f>databig!R101*((databig!$AU101-$R$142)/(1-$Q$142)-MIN(0.2,databig!$AU101))+BB107*(databig!$AU101-$R$142)/(1-$Q$142)</f>
        <v>-131.85767289570356</v>
      </c>
      <c r="BX107" s="19">
        <f>(databig!$Q101)/databig!$AE101</f>
        <v>9.671842953413419E-2</v>
      </c>
      <c r="BY107" s="19">
        <f>(databig!$R101)/databig!$AE101</f>
        <v>3.6009375915616759E-2</v>
      </c>
      <c r="BZ107" s="19">
        <f>(databig!$Q101+databig!$R101)/databig!$AE101</f>
        <v>0.13272780544975096</v>
      </c>
      <c r="CA107" s="67">
        <f>databig!R101*$Q$142/(1-$Q$142)+BB107/(1-$Q$142)</f>
        <v>8266.0053678035474</v>
      </c>
      <c r="CB107" s="31">
        <f t="shared" si="198"/>
        <v>5865.4485789627934</v>
      </c>
      <c r="CC107" s="31">
        <f t="shared" si="199"/>
        <v>6108.9835892177007</v>
      </c>
      <c r="CD107" s="31">
        <f t="shared" si="200"/>
        <v>6519.5649897450958</v>
      </c>
      <c r="CE107" s="67">
        <f t="shared" si="275"/>
        <v>6763.100000000004</v>
      </c>
      <c r="CF107" s="17">
        <f>$CE107*(1+$CA107/databig!$AE101)</f>
        <v>6945.0963567503131</v>
      </c>
      <c r="CG107" s="17">
        <f>$CE107*(1+$CA107/databig!$AE101-$BX107)</f>
        <v>6290.9799459680089</v>
      </c>
      <c r="CH107" s="44">
        <f t="shared" si="276"/>
        <v>0</v>
      </c>
      <c r="CI107" s="17">
        <f t="shared" si="277"/>
        <v>5865.4485789627934</v>
      </c>
      <c r="CJ107" s="19"/>
      <c r="CK107" s="17">
        <f>databig!AW101</f>
        <v>356853</v>
      </c>
      <c r="CL107" s="19">
        <f t="shared" si="278"/>
        <v>5.9377044241505023E-3</v>
      </c>
      <c r="CM107" s="19">
        <f t="shared" si="279"/>
        <v>9.7792569804444982E-3</v>
      </c>
      <c r="CN107" s="19">
        <f t="shared" si="201"/>
        <v>1.646976050318234</v>
      </c>
      <c r="CO107" s="19">
        <f t="shared" si="280"/>
        <v>0.16469760503182337</v>
      </c>
      <c r="CP107" s="19">
        <f t="shared" si="281"/>
        <v>0.56250850922393547</v>
      </c>
      <c r="CQ107" s="19">
        <f t="shared" si="202"/>
        <v>0.67188138191795166</v>
      </c>
      <c r="CR107" s="19">
        <f t="shared" si="282"/>
        <v>0.87029066116890619</v>
      </c>
      <c r="CS107" s="19">
        <f t="shared" si="283"/>
        <v>0.80772874843647247</v>
      </c>
      <c r="CU107" s="19">
        <f>calculatorbig!E107</f>
        <v>0.27414109395252778</v>
      </c>
      <c r="CV107" s="19">
        <f>calculatorbig!Z107</f>
        <v>0.29233646615922543</v>
      </c>
      <c r="CW107" s="17">
        <f t="shared" si="203"/>
        <v>566920</v>
      </c>
      <c r="CX107" s="17">
        <f t="shared" si="204"/>
        <v>411503.93101643299</v>
      </c>
      <c r="CY107" s="17">
        <f t="shared" si="205"/>
        <v>401188.61060501193</v>
      </c>
      <c r="CZ107" s="24">
        <f t="shared" si="187"/>
        <v>0.70902425313121764</v>
      </c>
      <c r="DA107" s="24">
        <f t="shared" si="188"/>
        <v>0.68565332083288666</v>
      </c>
      <c r="DB107" s="19">
        <f t="shared" si="206"/>
        <v>0.28814376145800008</v>
      </c>
      <c r="DC107" s="19">
        <f t="shared" si="207"/>
        <v>0.31085645872862366</v>
      </c>
      <c r="DD107" s="17">
        <f t="shared" si="284"/>
        <v>562342.78467470943</v>
      </c>
      <c r="DE107" s="51">
        <f>DD107*((1-DC107)/(1-DB107))^$CV$141</f>
        <v>553298.92261654022</v>
      </c>
      <c r="DF107" s="17">
        <f t="shared" si="209"/>
        <v>-9043.8620581692085</v>
      </c>
      <c r="DG107" s="17">
        <f>MAX(growth!G101*growth!L101,0)</f>
        <v>0</v>
      </c>
      <c r="DH107" s="17">
        <f t="shared" si="210"/>
        <v>0</v>
      </c>
      <c r="DI107" s="17">
        <f t="shared" si="211"/>
        <v>553298.92261654022</v>
      </c>
      <c r="DJ107" s="17">
        <f t="shared" si="212"/>
        <v>161749.4517674261</v>
      </c>
      <c r="DK107" s="20">
        <f t="shared" si="213"/>
        <v>-2.4E-2</v>
      </c>
      <c r="DL107" s="50">
        <f t="shared" si="214"/>
        <v>6333.3827838590369</v>
      </c>
      <c r="DM107" s="20">
        <f t="shared" si="215"/>
        <v>-4.8000000000000001E-2</v>
      </c>
      <c r="DN107" s="20">
        <f t="shared" si="216"/>
        <v>-2.5067367852214025E-2</v>
      </c>
      <c r="DO107" s="20">
        <f>growth!L101</f>
        <v>-0.23888765551795121</v>
      </c>
      <c r="DP107" s="20"/>
      <c r="DQ107" s="20"/>
      <c r="DR107" s="19">
        <f>datahist!B101</f>
        <v>0.3259657621383667</v>
      </c>
      <c r="DS107" s="19">
        <f>datahist!C101</f>
        <v>0.32119011878967285</v>
      </c>
      <c r="DT107" s="19">
        <f>datahist!D101</f>
        <v>0.33560535311698914</v>
      </c>
      <c r="DU107" s="19">
        <f>datahist!E101</f>
        <v>0.33147686719894409</v>
      </c>
      <c r="DV107" s="19">
        <f>datahist!F101</f>
        <v>0.30739760398864746</v>
      </c>
      <c r="DW107" s="19">
        <f>datahist!G101</f>
        <v>0.31626662611961365</v>
      </c>
      <c r="DX107" s="19">
        <f>datahist!H101</f>
        <v>0.27636197209358215</v>
      </c>
      <c r="DY107" s="19">
        <f>datahist!I101</f>
        <v>0.27466842532157898</v>
      </c>
      <c r="DZ107" s="19">
        <f t="shared" si="217"/>
        <v>0.29233646615922543</v>
      </c>
      <c r="EA107" s="19">
        <v>0.31498420545091893</v>
      </c>
      <c r="EB107" s="19">
        <v>0.35709117117730849</v>
      </c>
      <c r="EC107" s="19">
        <v>0.36205787070697187</v>
      </c>
      <c r="ED107" s="19">
        <v>0.35878949974845414</v>
      </c>
      <c r="EE107" s="19">
        <v>0.35325687816934437</v>
      </c>
      <c r="EF107" s="19">
        <v>0.29658960085362196</v>
      </c>
      <c r="EG107" s="19">
        <v>0.31478496864020916</v>
      </c>
      <c r="EH107" s="19">
        <v>0.2925357029699352</v>
      </c>
      <c r="EI107" s="19">
        <v>0.33464266869632475</v>
      </c>
      <c r="EJ107" s="19">
        <v>0.36205787070697187</v>
      </c>
      <c r="EK107" s="19">
        <v>0.35878949974845414</v>
      </c>
      <c r="EL107" s="19">
        <v>0.3532568791474503</v>
      </c>
      <c r="EM107" s="19">
        <v>0.27414110023528337</v>
      </c>
      <c r="EN107" s="19">
        <v>0.29233646615922543</v>
      </c>
      <c r="EO107" s="19">
        <f t="shared" si="218"/>
        <v>0.28219610173065535</v>
      </c>
      <c r="EP107" s="19">
        <f t="shared" si="219"/>
        <v>0.30283621569502628</v>
      </c>
      <c r="EQ107" s="19">
        <f t="shared" ref="EQ107:FD107" si="288">(EO104+EO105+EO106+EO107+EO108+EO109+EO110)/7</f>
        <v>0.28077772517843819</v>
      </c>
      <c r="ER107" s="19">
        <f t="shared" si="288"/>
        <v>0.29999805454625228</v>
      </c>
      <c r="ES107" s="19">
        <f t="shared" si="288"/>
        <v>0.28270281732954672</v>
      </c>
      <c r="ET107" s="19">
        <f t="shared" si="288"/>
        <v>0.30307657714877229</v>
      </c>
      <c r="EU107" s="19">
        <f t="shared" si="288"/>
        <v>0.28401436136482006</v>
      </c>
      <c r="EV107" s="19">
        <f t="shared" si="288"/>
        <v>0.30502931672000316</v>
      </c>
      <c r="EW107" s="19">
        <f t="shared" si="288"/>
        <v>0.28516801045313994</v>
      </c>
      <c r="EX107" s="19">
        <f t="shared" si="288"/>
        <v>0.30674320107340025</v>
      </c>
      <c r="EY107" s="19">
        <f t="shared" si="288"/>
        <v>0.28622288021257797</v>
      </c>
      <c r="EZ107" s="19">
        <f t="shared" si="288"/>
        <v>0.30824694904200517</v>
      </c>
      <c r="FA107" s="19">
        <f t="shared" si="288"/>
        <v>0.28720672777293682</v>
      </c>
      <c r="FB107" s="19">
        <f t="shared" si="288"/>
        <v>0.30960480586642636</v>
      </c>
      <c r="FC107" s="19">
        <f t="shared" si="288"/>
        <v>0.28814376145800008</v>
      </c>
      <c r="FD107" s="19">
        <f t="shared" si="288"/>
        <v>0.31085645872862366</v>
      </c>
      <c r="FG107" s="61">
        <f t="shared" si="237"/>
        <v>0.97000000000000219</v>
      </c>
      <c r="FH107" s="24">
        <f>databig!$A101/100</f>
        <v>0.99</v>
      </c>
      <c r="FI107" s="19">
        <f t="shared" si="221"/>
        <v>1.5135917551666558E-2</v>
      </c>
      <c r="FJ107" s="19">
        <f t="shared" si="222"/>
        <v>3.7061306958570406E-2</v>
      </c>
      <c r="FK107" s="19">
        <f t="shared" si="223"/>
        <v>6.7402128554113136E-2</v>
      </c>
      <c r="FL107" s="19">
        <f t="shared" si="224"/>
        <v>0.10751427225965217</v>
      </c>
      <c r="FM107" s="19">
        <f t="shared" si="225"/>
        <v>0.15954890359865664</v>
      </c>
      <c r="FN107" s="19">
        <f t="shared" si="226"/>
        <v>0.22523599767770291</v>
      </c>
      <c r="FO107" s="19">
        <f t="shared" si="227"/>
        <v>0.30755939498038276</v>
      </c>
      <c r="FP107" s="19">
        <f t="shared" si="228"/>
        <v>0.41230005279662901</v>
      </c>
      <c r="FQ107" s="19">
        <f t="shared" si="229"/>
        <v>0.55701720632297191</v>
      </c>
      <c r="FR107" s="19">
        <f t="shared" si="230"/>
        <v>0.79346877733981869</v>
      </c>
      <c r="FS107" s="19">
        <f t="shared" si="231"/>
        <v>0.89840562972319038</v>
      </c>
      <c r="FT107" s="19">
        <f t="shared" si="232"/>
        <v>0.94667000240607191</v>
      </c>
      <c r="FU107" s="19">
        <f t="shared" si="233"/>
        <v>0.98693915484448769</v>
      </c>
      <c r="FW107" s="19">
        <f t="shared" si="234"/>
        <v>0.27413092833639424</v>
      </c>
      <c r="FX107" s="19">
        <f t="shared" si="235"/>
        <v>0.33485446006826586</v>
      </c>
    </row>
    <row r="108" spans="1:180">
      <c r="A108" s="69"/>
      <c r="B108" s="17">
        <f>databig!B102</f>
        <v>216114</v>
      </c>
      <c r="C108" s="17">
        <f>databig!O102</f>
        <v>611057</v>
      </c>
      <c r="D108" s="17">
        <f>databig!F102</f>
        <v>169625</v>
      </c>
      <c r="E108" s="18">
        <f>databig!G102+L108</f>
        <v>0.27535707065480708</v>
      </c>
      <c r="F108" s="19">
        <f>databig!H102</f>
        <v>2.524452842772007E-2</v>
      </c>
      <c r="G108" s="19">
        <f>databig!K102</f>
        <v>0.16810093820095062</v>
      </c>
      <c r="H108" s="19">
        <f>databig!L102</f>
        <v>1.5150507912039757E-2</v>
      </c>
      <c r="I108" s="19">
        <f>databig!I102</f>
        <v>3.3802591264247894E-2</v>
      </c>
      <c r="J108" s="19">
        <f>databig!M102</f>
        <v>0</v>
      </c>
      <c r="K108" s="19">
        <f>databig!J102</f>
        <v>3.3058498054742813E-2</v>
      </c>
      <c r="L108" s="63">
        <f>databig!N102*IF(interface!$C$16="yes",1,0)</f>
        <v>0</v>
      </c>
      <c r="M108" s="19">
        <v>0</v>
      </c>
      <c r="N108" s="19">
        <v>0</v>
      </c>
      <c r="O108" s="19">
        <v>0</v>
      </c>
      <c r="P108" s="19">
        <f t="shared" si="191"/>
        <v>0.80080425471836547</v>
      </c>
      <c r="Q108" s="20">
        <f t="shared" si="267"/>
        <v>0</v>
      </c>
      <c r="R108" s="20">
        <f t="shared" si="268"/>
        <v>0</v>
      </c>
      <c r="S108" s="20">
        <f t="shared" si="269"/>
        <v>0</v>
      </c>
      <c r="T108" s="20">
        <f t="shared" si="270"/>
        <v>0</v>
      </c>
      <c r="U108" s="20">
        <f t="shared" si="271"/>
        <v>0</v>
      </c>
      <c r="V108" s="20">
        <f t="shared" si="272"/>
        <v>2.3281743809785864E-2</v>
      </c>
      <c r="W108" s="20">
        <f t="shared" si="192"/>
        <v>0.17853891499935157</v>
      </c>
      <c r="X108" s="20">
        <f t="shared" si="273"/>
        <v>2.524452842772007E-2</v>
      </c>
      <c r="Y108" s="20">
        <f>K108+$C$148*0.55*databig!N102</f>
        <v>3.3058498054742813E-2</v>
      </c>
      <c r="Z108" s="21">
        <f t="shared" si="193"/>
        <v>0.29392627655584824</v>
      </c>
      <c r="AA108" s="19">
        <f t="shared" si="194"/>
        <v>0.84221324160130173</v>
      </c>
      <c r="AB108" s="19">
        <f>databig!Q102/databig!$AE102</f>
        <v>0.11765104687117722</v>
      </c>
      <c r="AC108" s="19">
        <f>databig!R102/databig!$AE102</f>
        <v>4.013571152752108E-2</v>
      </c>
      <c r="AD108" s="19">
        <f t="shared" si="195"/>
        <v>6.8640290512996334</v>
      </c>
      <c r="AE108" s="17">
        <f>databig!S102</f>
        <v>4194313</v>
      </c>
      <c r="AF108" s="17">
        <f>databig!T102</f>
        <v>4194313</v>
      </c>
      <c r="AG108" s="17">
        <f>databig!U102</f>
        <v>3616807</v>
      </c>
      <c r="AH108" s="17">
        <f>databig!V102</f>
        <v>2800223</v>
      </c>
      <c r="AI108" s="17">
        <f>databig!W102</f>
        <v>1687043</v>
      </c>
      <c r="AJ108" s="17">
        <f>databig!X102</f>
        <v>424783</v>
      </c>
      <c r="AK108" s="17">
        <f>databig!Y102</f>
        <v>786</v>
      </c>
      <c r="AL108" s="17">
        <f>databig!Z102</f>
        <v>0</v>
      </c>
      <c r="AM108" s="17">
        <f>databig!AA102</f>
        <v>0</v>
      </c>
      <c r="AN108" s="17">
        <f>databig!AB102</f>
        <v>0</v>
      </c>
      <c r="AO108" s="17">
        <f>databig!AC102</f>
        <v>0</v>
      </c>
      <c r="AP108" s="17">
        <f>databig!AD102</f>
        <v>0</v>
      </c>
      <c r="AQ108" s="17">
        <v>0</v>
      </c>
      <c r="AR108" s="17">
        <v>0</v>
      </c>
      <c r="AS108" s="17">
        <v>0</v>
      </c>
      <c r="AT108" s="17">
        <v>83.996739685134997</v>
      </c>
      <c r="AU108" s="17">
        <v>194.13641316198064</v>
      </c>
      <c r="AV108" s="19">
        <v>1.7469684993506557E-2</v>
      </c>
      <c r="AW108" s="17">
        <f>databig!AT102</f>
        <v>529431</v>
      </c>
      <c r="AY108" s="19">
        <f>-databig!BA102/databig!E102</f>
        <v>-1.2037076717430753E-5</v>
      </c>
      <c r="AZ108" s="19">
        <f>-(1.1*databig!BB102-databig!AY102+0.45*databig!AX102)/databig!E102</f>
        <v>1.4331187589518911E-4</v>
      </c>
      <c r="BA108" s="19"/>
      <c r="BB108" s="66">
        <f t="shared" si="274"/>
        <v>7787.6327378230808</v>
      </c>
      <c r="BC108" s="67">
        <f>databig!Q102</f>
        <v>39913</v>
      </c>
      <c r="BD108" s="67">
        <f>databig!R102</f>
        <v>13616</v>
      </c>
      <c r="BE108" s="67">
        <f>databig!AF102</f>
        <v>322995</v>
      </c>
      <c r="BF108" s="67">
        <f>databig!AG102</f>
        <v>285699</v>
      </c>
      <c r="BG108" s="17">
        <f>databig!AH102</f>
        <v>244497</v>
      </c>
      <c r="BH108" s="17">
        <f>databig!AI102</f>
        <v>179454</v>
      </c>
      <c r="BI108" s="17">
        <f>databig!AJ102</f>
        <v>145147</v>
      </c>
      <c r="BJ108" s="17">
        <f>databig!AK102</f>
        <v>78393</v>
      </c>
      <c r="BK108" s="17">
        <f>databig!AL102</f>
        <v>9825</v>
      </c>
      <c r="BL108" s="17">
        <f>databig!AM102</f>
        <v>89</v>
      </c>
      <c r="BM108" s="17">
        <f>databig!AN102</f>
        <v>0</v>
      </c>
      <c r="BN108" s="17">
        <f>databig!AO102</f>
        <v>0</v>
      </c>
      <c r="BO108" s="17">
        <f>databig!AP102</f>
        <v>0</v>
      </c>
      <c r="BP108" s="17">
        <f>databig!AQ102</f>
        <v>0</v>
      </c>
      <c r="BQ108" s="17"/>
      <c r="BR108" s="17"/>
      <c r="BS108" s="24">
        <f>databig!AU102</f>
        <v>0.33100000023841858</v>
      </c>
      <c r="BT108" s="24">
        <f>databig!AV102</f>
        <v>0.13699999451637268</v>
      </c>
      <c r="BU108" s="44">
        <f t="shared" si="196"/>
        <v>5468.0807811319828</v>
      </c>
      <c r="BV108" s="44">
        <f t="shared" si="197"/>
        <v>1865.3919253349304</v>
      </c>
      <c r="BW108" s="44">
        <f>databig!R102*((databig!$AU102-$R$142)/(1-$Q$142)-MIN(0.2,databig!$AU102))+BB108*(databig!$AU102-$R$142)/(1-$Q$142)</f>
        <v>67.610372561609097</v>
      </c>
      <c r="BX108" s="19">
        <f>(databig!$Q102)/databig!$AE102</f>
        <v>0.11765104687117722</v>
      </c>
      <c r="BY108" s="19">
        <f>(databig!$R102)/databig!$AE102</f>
        <v>4.013571152752108E-2</v>
      </c>
      <c r="BZ108" s="19">
        <f>(databig!$Q102+databig!$R102)/databig!$AE102</f>
        <v>0.1577867583986983</v>
      </c>
      <c r="CA108" s="67">
        <f>databig!R102*$Q$142/(1-$Q$142)+BB108/(1-$Q$142)</f>
        <v>10728.305757454425</v>
      </c>
      <c r="CB108" s="31">
        <f t="shared" si="198"/>
        <v>6378.1987885004874</v>
      </c>
      <c r="CC108" s="31">
        <f t="shared" si="199"/>
        <v>6682.1521508980177</v>
      </c>
      <c r="CD108" s="31">
        <f t="shared" si="200"/>
        <v>7269.1866376024745</v>
      </c>
      <c r="CE108" s="67">
        <f t="shared" si="275"/>
        <v>7573.1400000000058</v>
      </c>
      <c r="CF108" s="17">
        <f>$CE108*(1+$CA108/databig!$AE102)</f>
        <v>7812.6306439341324</v>
      </c>
      <c r="CG108" s="17">
        <f>$CE108*(1+$CA108/databig!$AE102-$BX108)</f>
        <v>6921.6427948321452</v>
      </c>
      <c r="CH108" s="44">
        <f t="shared" si="276"/>
        <v>0</v>
      </c>
      <c r="CI108" s="17">
        <f t="shared" si="277"/>
        <v>6378.1987885004874</v>
      </c>
      <c r="CJ108" s="19"/>
      <c r="CK108" s="17">
        <f>databig!AW102</f>
        <v>383085</v>
      </c>
      <c r="CL108" s="19">
        <f t="shared" si="278"/>
        <v>6.3582639872572927E-3</v>
      </c>
      <c r="CM108" s="19">
        <f t="shared" si="279"/>
        <v>1.04557092286135E-2</v>
      </c>
      <c r="CN108" s="19">
        <f t="shared" si="201"/>
        <v>1.6444282982851874</v>
      </c>
      <c r="CO108" s="19">
        <f t="shared" si="280"/>
        <v>0.16444282982851874</v>
      </c>
      <c r="CP108" s="19">
        <f t="shared" si="281"/>
        <v>0.53990516301724412</v>
      </c>
      <c r="CQ108" s="19">
        <f t="shared" si="202"/>
        <v>0.65492887226293306</v>
      </c>
      <c r="CR108" s="19">
        <f t="shared" si="282"/>
        <v>0.86678257721201935</v>
      </c>
      <c r="CS108" s="19">
        <f t="shared" si="283"/>
        <v>0.80471821929913145</v>
      </c>
      <c r="CU108" s="19">
        <f>calculatorbig!E108</f>
        <v>0.27535707065480708</v>
      </c>
      <c r="CV108" s="19">
        <f>calculatorbig!Z108</f>
        <v>0.29392627655584824</v>
      </c>
      <c r="CW108" s="17">
        <f t="shared" si="203"/>
        <v>611057</v>
      </c>
      <c r="CX108" s="17">
        <f t="shared" si="204"/>
        <v>442798.13447688555</v>
      </c>
      <c r="CY108" s="17">
        <f t="shared" si="205"/>
        <v>431451.29122661304</v>
      </c>
      <c r="CZ108" s="24">
        <f t="shared" si="187"/>
        <v>0.7115359451977542</v>
      </c>
      <c r="DA108" s="24">
        <f t="shared" si="188"/>
        <v>0.69248131572580185</v>
      </c>
      <c r="DB108" s="19">
        <f t="shared" si="206"/>
        <v>0.29283088838373306</v>
      </c>
      <c r="DC108" s="19">
        <f t="shared" si="207"/>
        <v>0.31579205897994006</v>
      </c>
      <c r="DD108" s="17">
        <f t="shared" si="284"/>
        <v>606035.31252231332</v>
      </c>
      <c r="DE108" s="51">
        <f t="shared" ref="DE108:DE135" si="289">DD108*((1-DC108)/(1-DB108))^$CV$141</f>
        <v>596115.40362388676</v>
      </c>
      <c r="DF108" s="17">
        <f t="shared" si="209"/>
        <v>-9919.9088984265691</v>
      </c>
      <c r="DG108" s="17">
        <f>MAX(growth!G102*growth!L102,0)</f>
        <v>0</v>
      </c>
      <c r="DH108" s="17">
        <f t="shared" si="210"/>
        <v>0</v>
      </c>
      <c r="DI108" s="17">
        <f t="shared" si="211"/>
        <v>596115.40362388676</v>
      </c>
      <c r="DJ108" s="17">
        <f t="shared" si="212"/>
        <v>175213.98098475565</v>
      </c>
      <c r="DK108" s="20">
        <f t="shared" si="213"/>
        <v>-2.4E-2</v>
      </c>
      <c r="DL108" s="50">
        <f t="shared" si="214"/>
        <v>6955.115461641195</v>
      </c>
      <c r="DM108" s="20">
        <f t="shared" si="215"/>
        <v>-4.9000000000000002E-2</v>
      </c>
      <c r="DN108" s="20">
        <f t="shared" si="216"/>
        <v>-2.5625318552160308E-2</v>
      </c>
      <c r="DO108" s="20">
        <f>growth!L102</f>
        <v>-0.25533678662623172</v>
      </c>
      <c r="DP108" s="20"/>
      <c r="DQ108" s="20"/>
      <c r="DR108" s="19">
        <f>datahist!B102</f>
        <v>0.33590567111968994</v>
      </c>
      <c r="DS108" s="19">
        <f>datahist!C102</f>
        <v>0.33026248216629028</v>
      </c>
      <c r="DT108" s="19">
        <f>datahist!D102</f>
        <v>0.34368431568145752</v>
      </c>
      <c r="DU108" s="19">
        <f>datahist!E102</f>
        <v>0.33929955959320068</v>
      </c>
      <c r="DV108" s="19">
        <f>datahist!F102</f>
        <v>0.30846503376960754</v>
      </c>
      <c r="DW108" s="19">
        <f>datahist!G102</f>
        <v>0.31909602880477905</v>
      </c>
      <c r="DX108" s="19">
        <f>datahist!H102</f>
        <v>0.27461862564086914</v>
      </c>
      <c r="DY108" s="19">
        <f>datahist!I102</f>
        <v>0.27546343207359314</v>
      </c>
      <c r="DZ108" s="19">
        <f t="shared" si="217"/>
        <v>0.29392627655584824</v>
      </c>
      <c r="EA108" s="19">
        <v>0.31597953802694523</v>
      </c>
      <c r="EB108" s="19">
        <v>0.36106179141203099</v>
      </c>
      <c r="EC108" s="19">
        <v>0.36957444409458706</v>
      </c>
      <c r="ED108" s="19">
        <v>0.36766534080481211</v>
      </c>
      <c r="EE108" s="19">
        <v>0.36171423210969333</v>
      </c>
      <c r="EF108" s="19">
        <v>0.29398053698241711</v>
      </c>
      <c r="EG108" s="19">
        <v>0.31254974967856419</v>
      </c>
      <c r="EH108" s="19">
        <v>0.29735606490422928</v>
      </c>
      <c r="EI108" s="19">
        <v>0.34243831828931504</v>
      </c>
      <c r="EJ108" s="19">
        <v>0.36957444409458706</v>
      </c>
      <c r="EK108" s="19">
        <v>0.36766534080481211</v>
      </c>
      <c r="EL108" s="19">
        <v>0.36171423218882781</v>
      </c>
      <c r="EM108" s="19">
        <v>0.27535706385970116</v>
      </c>
      <c r="EN108" s="19">
        <v>0.29392627655584824</v>
      </c>
      <c r="EO108" s="19">
        <f t="shared" si="218"/>
        <v>0.28971990083551402</v>
      </c>
      <c r="EP108" s="19">
        <f t="shared" si="219"/>
        <v>0.31093268172065569</v>
      </c>
      <c r="EQ108" s="19">
        <f t="shared" ref="EQ108:FD108" si="290">(EO105+EO106+EO107+EO108+EO109+EO110+EO111)/7</f>
        <v>0.2873174700193703</v>
      </c>
      <c r="ER108" s="19">
        <f t="shared" si="290"/>
        <v>0.30739795941670967</v>
      </c>
      <c r="ES108" s="19">
        <f t="shared" si="290"/>
        <v>0.28876194246119674</v>
      </c>
      <c r="ET108" s="19">
        <f t="shared" si="290"/>
        <v>0.30962669338574239</v>
      </c>
      <c r="EU108" s="19">
        <f t="shared" si="290"/>
        <v>0.28978102802795414</v>
      </c>
      <c r="EV108" s="19">
        <f t="shared" si="290"/>
        <v>0.31116640782193139</v>
      </c>
      <c r="EW108" s="19">
        <f t="shared" si="290"/>
        <v>0.29065643995622253</v>
      </c>
      <c r="EX108" s="19">
        <f t="shared" si="290"/>
        <v>0.31254095113834884</v>
      </c>
      <c r="EY108" s="19">
        <f t="shared" si="290"/>
        <v>0.29144759754031152</v>
      </c>
      <c r="EZ108" s="19">
        <f t="shared" si="290"/>
        <v>0.31374981405404628</v>
      </c>
      <c r="FA108" s="19">
        <f t="shared" si="290"/>
        <v>0.29216225293688997</v>
      </c>
      <c r="FB108" s="19">
        <f t="shared" si="290"/>
        <v>0.31481961881296511</v>
      </c>
      <c r="FC108" s="19">
        <f t="shared" si="290"/>
        <v>0.29283088838373306</v>
      </c>
      <c r="FD108" s="19">
        <f t="shared" si="290"/>
        <v>0.31579205897994006</v>
      </c>
      <c r="FG108" s="61">
        <f t="shared" si="237"/>
        <v>1.0000000000000022</v>
      </c>
      <c r="FH108" s="24">
        <f>databig!$A102/100</f>
        <v>0.9910000000000001</v>
      </c>
      <c r="FI108" s="19">
        <f t="shared" si="221"/>
        <v>1.5135917551666558E-2</v>
      </c>
      <c r="FJ108" s="19">
        <f t="shared" si="222"/>
        <v>3.7061306958570406E-2</v>
      </c>
      <c r="FK108" s="19">
        <f t="shared" si="223"/>
        <v>6.7402128554113136E-2</v>
      </c>
      <c r="FL108" s="19">
        <f t="shared" si="224"/>
        <v>0.10751427225965217</v>
      </c>
      <c r="FM108" s="19">
        <f t="shared" si="225"/>
        <v>0.15954890359865664</v>
      </c>
      <c r="FN108" s="19">
        <f t="shared" si="226"/>
        <v>0.22523599767770291</v>
      </c>
      <c r="FO108" s="19">
        <f t="shared" si="227"/>
        <v>0.30755939498038276</v>
      </c>
      <c r="FP108" s="19">
        <f t="shared" si="228"/>
        <v>0.41230005279662901</v>
      </c>
      <c r="FQ108" s="19">
        <f t="shared" si="229"/>
        <v>0.55701720632297191</v>
      </c>
      <c r="FR108" s="19">
        <f t="shared" si="230"/>
        <v>0.79346877733981869</v>
      </c>
      <c r="FS108" s="19">
        <f t="shared" si="231"/>
        <v>0.89840562972319038</v>
      </c>
      <c r="FT108" s="19">
        <f t="shared" si="232"/>
        <v>0.94667000240607191</v>
      </c>
      <c r="FU108" s="19">
        <f t="shared" si="233"/>
        <v>0.98693915484448769</v>
      </c>
      <c r="FW108" s="19">
        <f t="shared" si="234"/>
        <v>0.27534502678298373</v>
      </c>
      <c r="FX108" s="19">
        <f t="shared" si="235"/>
        <v>0.34256959308849277</v>
      </c>
    </row>
    <row r="109" spans="1:180">
      <c r="A109" s="69"/>
      <c r="B109" s="17">
        <f>databig!B103</f>
        <v>217295</v>
      </c>
      <c r="C109" s="17">
        <f>databig!O103</f>
        <v>660941</v>
      </c>
      <c r="D109" s="17">
        <f>databig!F103</f>
        <v>181078</v>
      </c>
      <c r="E109" s="18">
        <f>databig!G103+L109</f>
        <v>0.27634630993215675</v>
      </c>
      <c r="F109" s="19">
        <f>databig!H103</f>
        <v>2.4623861536383629E-2</v>
      </c>
      <c r="G109" s="19">
        <f>databig!K103</f>
        <v>0.17120787501335144</v>
      </c>
      <c r="H109" s="19">
        <f>databig!L103</f>
        <v>1.5540269203484058E-2</v>
      </c>
      <c r="I109" s="19">
        <f>databig!I103</f>
        <v>3.4421443939208984E-2</v>
      </c>
      <c r="J109" s="19">
        <f>databig!M103</f>
        <v>0</v>
      </c>
      <c r="K109" s="19">
        <f>databig!J103</f>
        <v>3.0552860349416733E-2</v>
      </c>
      <c r="L109" s="63">
        <f>databig!N103*IF(interface!$C$16="yes",1,0)</f>
        <v>0</v>
      </c>
      <c r="M109" s="19">
        <v>0</v>
      </c>
      <c r="N109" s="19">
        <v>0</v>
      </c>
      <c r="O109" s="19">
        <v>0</v>
      </c>
      <c r="P109" s="19">
        <f t="shared" si="191"/>
        <v>0.8087819268455303</v>
      </c>
      <c r="Q109" s="20">
        <f t="shared" si="267"/>
        <v>0</v>
      </c>
      <c r="R109" s="20">
        <f t="shared" si="268"/>
        <v>0</v>
      </c>
      <c r="S109" s="20">
        <f t="shared" si="269"/>
        <v>0</v>
      </c>
      <c r="T109" s="20">
        <f t="shared" si="270"/>
        <v>0</v>
      </c>
      <c r="U109" s="20">
        <f t="shared" si="271"/>
        <v>0</v>
      </c>
      <c r="V109" s="20">
        <f t="shared" si="272"/>
        <v>2.3880688913610823E-2</v>
      </c>
      <c r="W109" s="20">
        <f t="shared" si="192"/>
        <v>0.18147329805523138</v>
      </c>
      <c r="X109" s="20">
        <f t="shared" si="273"/>
        <v>2.4623861536383629E-2</v>
      </c>
      <c r="Y109" s="20">
        <f>K109+$C$148*0.55*databig!N103</f>
        <v>3.0552860349416733E-2</v>
      </c>
      <c r="Z109" s="21">
        <f t="shared" si="193"/>
        <v>0.29495215279385156</v>
      </c>
      <c r="AA109" s="19">
        <f t="shared" si="194"/>
        <v>0.84510580212510478</v>
      </c>
      <c r="AB109" s="19">
        <f>databig!Q103/databig!$AE103</f>
        <v>0.11288203176329323</v>
      </c>
      <c r="AC109" s="19">
        <f>databig!R103/databig!$AE103</f>
        <v>4.2012166111601981E-2</v>
      </c>
      <c r="AD109" s="19">
        <f t="shared" si="195"/>
        <v>6.9275305965282827</v>
      </c>
      <c r="AE109" s="17">
        <f>databig!S103</f>
        <v>4578689</v>
      </c>
      <c r="AF109" s="17">
        <f>databig!T103</f>
        <v>4578689</v>
      </c>
      <c r="AG109" s="17">
        <f>databig!U103</f>
        <v>3962077</v>
      </c>
      <c r="AH109" s="17">
        <f>databig!V103</f>
        <v>3078285</v>
      </c>
      <c r="AI109" s="17">
        <f>databig!W103</f>
        <v>1850592</v>
      </c>
      <c r="AJ109" s="17">
        <f>databig!X103</f>
        <v>548959</v>
      </c>
      <c r="AK109" s="17">
        <f>databig!Y103</f>
        <v>1987</v>
      </c>
      <c r="AL109" s="17">
        <f>databig!Z103</f>
        <v>0</v>
      </c>
      <c r="AM109" s="17">
        <f>databig!AA103</f>
        <v>0</v>
      </c>
      <c r="AN109" s="17">
        <f>databig!AB103</f>
        <v>0</v>
      </c>
      <c r="AO109" s="17">
        <f>databig!AC103</f>
        <v>0</v>
      </c>
      <c r="AP109" s="17">
        <f>databig!AD103</f>
        <v>0</v>
      </c>
      <c r="AQ109" s="17">
        <v>0</v>
      </c>
      <c r="AR109" s="17">
        <v>0</v>
      </c>
      <c r="AS109" s="17">
        <v>0</v>
      </c>
      <c r="AT109" s="17">
        <v>83.996739685134997</v>
      </c>
      <c r="AU109" s="17">
        <v>194.13641316198064</v>
      </c>
      <c r="AV109" s="19">
        <v>1.7469684993506557E-2</v>
      </c>
      <c r="AW109" s="17">
        <f>databig!AT103</f>
        <v>558031</v>
      </c>
      <c r="AY109" s="19">
        <f>-databig!BA103/databig!E103</f>
        <v>-1.3322791321687005E-5</v>
      </c>
      <c r="AZ109" s="19">
        <f>-(1.1*databig!BB103-databig!AY103+0.45*databig!AX103)/databig!E103</f>
        <v>9.2084144417413E-5</v>
      </c>
      <c r="BA109" s="19"/>
      <c r="BB109" s="66">
        <f t="shared" si="274"/>
        <v>7957.2675109797192</v>
      </c>
      <c r="BC109" s="67">
        <f>databig!Q103</f>
        <v>39860</v>
      </c>
      <c r="BD109" s="67">
        <f>databig!R103</f>
        <v>14835</v>
      </c>
      <c r="BE109" s="67">
        <f>databig!AF103</f>
        <v>340442</v>
      </c>
      <c r="BF109" s="67">
        <f>databig!AG103</f>
        <v>303085</v>
      </c>
      <c r="BG109" s="17">
        <f>databig!AH103</f>
        <v>262912</v>
      </c>
      <c r="BH109" s="17">
        <f>databig!AI103</f>
        <v>199939</v>
      </c>
      <c r="BI109" s="17">
        <f>databig!AJ103</f>
        <v>165894</v>
      </c>
      <c r="BJ109" s="17">
        <f>databig!AK103</f>
        <v>96566</v>
      </c>
      <c r="BK109" s="17">
        <f>databig!AL103</f>
        <v>16195</v>
      </c>
      <c r="BL109" s="17">
        <f>databig!AM103</f>
        <v>569</v>
      </c>
      <c r="BM109" s="17">
        <f>databig!AN103</f>
        <v>203</v>
      </c>
      <c r="BN109" s="17">
        <f>databig!AO103</f>
        <v>0</v>
      </c>
      <c r="BO109" s="17">
        <f>databig!AP103</f>
        <v>0</v>
      </c>
      <c r="BP109" s="17">
        <f>databig!AQ103</f>
        <v>0</v>
      </c>
      <c r="BQ109" s="17"/>
      <c r="BR109" s="17"/>
      <c r="BS109" s="24">
        <f>databig!AU103</f>
        <v>0.32899999618530273</v>
      </c>
      <c r="BT109" s="24">
        <f>databig!AV103</f>
        <v>0.13500000536441803</v>
      </c>
      <c r="BU109" s="44">
        <f t="shared" si="196"/>
        <v>5381.1002138257027</v>
      </c>
      <c r="BV109" s="44">
        <f t="shared" si="197"/>
        <v>2002.7250795811415</v>
      </c>
      <c r="BW109" s="44">
        <f>databig!R103*((databig!$AU103-$R$142)/(1-$Q$142)-MIN(0.2,databig!$AU103))+BB109*(databig!$AU103-$R$142)/(1-$Q$142)</f>
        <v>-46.973701562766337</v>
      </c>
      <c r="BX109" s="19">
        <f>(databig!$Q103)/databig!$AE103</f>
        <v>0.11288203176329323</v>
      </c>
      <c r="BY109" s="19">
        <f>(databig!$R103)/databig!$AE103</f>
        <v>4.2012166111601981E-2</v>
      </c>
      <c r="BZ109" s="19">
        <f>(databig!$Q103+databig!$R103)/databig!$AE103</f>
        <v>0.15489419787489522</v>
      </c>
      <c r="CA109" s="67">
        <f>databig!R103*$Q$142/(1-$Q$142)+BB109/(1-$Q$142)</f>
        <v>11088.726873357804</v>
      </c>
      <c r="CB109" s="31">
        <f t="shared" si="198"/>
        <v>6784.8389707231745</v>
      </c>
      <c r="CC109" s="31">
        <f t="shared" si="199"/>
        <v>7122.1290250118982</v>
      </c>
      <c r="CD109" s="31">
        <f t="shared" si="200"/>
        <v>7691.0999457112803</v>
      </c>
      <c r="CE109" s="67">
        <f t="shared" si="275"/>
        <v>8028.3900000000049</v>
      </c>
      <c r="CF109" s="17">
        <f>$CE109*(1+$CA109/databig!$AE103)</f>
        <v>8280.5044111296083</v>
      </c>
      <c r="CG109" s="17">
        <f>$CE109*(1+$CA109/databig!$AE103-$BX109)</f>
        <v>7374.2434361415026</v>
      </c>
      <c r="CH109" s="44">
        <f t="shared" si="276"/>
        <v>0</v>
      </c>
      <c r="CI109" s="17">
        <f t="shared" si="277"/>
        <v>6784.8389707231745</v>
      </c>
      <c r="CJ109" s="19"/>
      <c r="CK109" s="17">
        <f>databig!AW103</f>
        <v>411894</v>
      </c>
      <c r="CL109" s="19">
        <f t="shared" si="278"/>
        <v>6.8737812233420166E-3</v>
      </c>
      <c r="CM109" s="19">
        <f t="shared" si="279"/>
        <v>1.1476266847148218E-2</v>
      </c>
      <c r="CN109" s="19">
        <f t="shared" si="201"/>
        <v>1.6695711536726048</v>
      </c>
      <c r="CO109" s="19">
        <f t="shared" si="280"/>
        <v>0.16695711536726046</v>
      </c>
      <c r="CP109" s="19">
        <f t="shared" si="281"/>
        <v>0.52663094955329026</v>
      </c>
      <c r="CQ109" s="19">
        <f t="shared" si="202"/>
        <v>0.64497321216496772</v>
      </c>
      <c r="CR109" s="19">
        <f t="shared" si="282"/>
        <v>0.86162744141064374</v>
      </c>
      <c r="CS109" s="19">
        <f t="shared" si="283"/>
        <v>0.79752512141272158</v>
      </c>
      <c r="CU109" s="19">
        <f>calculatorbig!E109</f>
        <v>0.27634630993215675</v>
      </c>
      <c r="CV109" s="19">
        <f>calculatorbig!Z109</f>
        <v>0.29495215279385156</v>
      </c>
      <c r="CW109" s="17">
        <f t="shared" si="203"/>
        <v>660941</v>
      </c>
      <c r="CX109" s="17">
        <f t="shared" si="204"/>
        <v>478292.39356713032</v>
      </c>
      <c r="CY109" s="17">
        <f t="shared" si="205"/>
        <v>465995.02918027894</v>
      </c>
      <c r="CZ109" s="24">
        <f t="shared" si="187"/>
        <v>0.708889049317869</v>
      </c>
      <c r="DA109" s="24">
        <f t="shared" si="188"/>
        <v>0.68590876819243396</v>
      </c>
      <c r="DB109" s="19">
        <f t="shared" si="206"/>
        <v>0.29783892089647862</v>
      </c>
      <c r="DC109" s="19">
        <f t="shared" si="207"/>
        <v>0.32118445182348848</v>
      </c>
      <c r="DD109" s="17">
        <f t="shared" si="284"/>
        <v>655377.38368063944</v>
      </c>
      <c r="DE109" s="51">
        <f t="shared" si="289"/>
        <v>644390.25570935488</v>
      </c>
      <c r="DF109" s="17">
        <f t="shared" si="209"/>
        <v>-10987.127971284557</v>
      </c>
      <c r="DG109" s="17">
        <f>MAX(growth!G103*growth!L103,0)</f>
        <v>0</v>
      </c>
      <c r="DH109" s="17">
        <f t="shared" si="210"/>
        <v>0</v>
      </c>
      <c r="DI109" s="17">
        <f t="shared" si="211"/>
        <v>644390.25570935488</v>
      </c>
      <c r="DJ109" s="17">
        <f t="shared" si="212"/>
        <v>190064.29316085472</v>
      </c>
      <c r="DK109" s="20">
        <f t="shared" si="213"/>
        <v>-2.5000000000000001E-2</v>
      </c>
      <c r="DL109" s="50">
        <f t="shared" si="214"/>
        <v>7415.6867279850994</v>
      </c>
      <c r="DM109" s="20">
        <f t="shared" si="215"/>
        <v>-0.05</v>
      </c>
      <c r="DN109" s="20">
        <f t="shared" si="216"/>
        <v>-2.5710976281970586E-2</v>
      </c>
      <c r="DO109" s="20">
        <f>growth!L103</f>
        <v>-0.26754189614699919</v>
      </c>
      <c r="DP109" s="20"/>
      <c r="DQ109" s="20"/>
      <c r="DR109" s="19">
        <f>datahist!B103</f>
        <v>0.34616741538047791</v>
      </c>
      <c r="DS109" s="19">
        <f>datahist!C103</f>
        <v>0.33922946453094482</v>
      </c>
      <c r="DT109" s="19">
        <f>datahist!D103</f>
        <v>0.34998959302902222</v>
      </c>
      <c r="DU109" s="19">
        <f>datahist!E103</f>
        <v>0.34645643830299377</v>
      </c>
      <c r="DV109" s="19">
        <f>datahist!F103</f>
        <v>0.30906218290328979</v>
      </c>
      <c r="DW109" s="19">
        <f>datahist!G103</f>
        <v>0.32096254825592041</v>
      </c>
      <c r="DX109" s="19">
        <f>datahist!H103</f>
        <v>0.27274459600448608</v>
      </c>
      <c r="DY109" s="19">
        <f>datahist!I103</f>
        <v>0.27646368741989136</v>
      </c>
      <c r="DZ109" s="19">
        <f t="shared" si="217"/>
        <v>0.29495215279385156</v>
      </c>
      <c r="EA109" s="19">
        <v>0.31356085854383337</v>
      </c>
      <c r="EB109" s="19">
        <v>0.36012963266298392</v>
      </c>
      <c r="EC109" s="19">
        <v>0.3706550245892975</v>
      </c>
      <c r="ED109" s="19">
        <v>0.37015406348698998</v>
      </c>
      <c r="EE109" s="19">
        <v>0.36411121537541624</v>
      </c>
      <c r="EF109" s="19">
        <v>0.29183126334100962</v>
      </c>
      <c r="EG109" s="19">
        <v>0.31043711820020981</v>
      </c>
      <c r="EH109" s="19">
        <v>0.29807589313747507</v>
      </c>
      <c r="EI109" s="19">
        <v>0.34464466725662568</v>
      </c>
      <c r="EJ109" s="19">
        <v>0.3706550245892975</v>
      </c>
      <c r="EK109" s="19">
        <v>0.37015406348698998</v>
      </c>
      <c r="EL109" s="19">
        <v>0.36411122854806999</v>
      </c>
      <c r="EM109" s="19">
        <v>0.27634631004184484</v>
      </c>
      <c r="EN109" s="19">
        <v>0.29495215279385156</v>
      </c>
      <c r="EO109" s="19">
        <f t="shared" si="218"/>
        <v>0.28978750274218834</v>
      </c>
      <c r="EP109" s="19">
        <f t="shared" si="219"/>
        <v>0.31080495804088204</v>
      </c>
      <c r="EQ109" s="19">
        <f t="shared" ref="EQ109:FD109" si="291">(EO106+EO107+EO108+EO109+EO110+EO111+EO112)/7</f>
        <v>0.29471774022301434</v>
      </c>
      <c r="ER109" s="19">
        <f t="shared" si="291"/>
        <v>0.31614609876199257</v>
      </c>
      <c r="ES109" s="19">
        <f t="shared" si="291"/>
        <v>0.29520756427664896</v>
      </c>
      <c r="ET109" s="19">
        <f t="shared" si="291"/>
        <v>0.3167944841551017</v>
      </c>
      <c r="EU109" s="19">
        <f t="shared" si="291"/>
        <v>0.29599988542946903</v>
      </c>
      <c r="EV109" s="19">
        <f t="shared" si="291"/>
        <v>0.31802022461353985</v>
      </c>
      <c r="EW109" s="19">
        <f t="shared" si="291"/>
        <v>0.29654919627425336</v>
      </c>
      <c r="EX109" s="19">
        <f t="shared" si="291"/>
        <v>0.31895929612930912</v>
      </c>
      <c r="EY109" s="19">
        <f t="shared" si="291"/>
        <v>0.29703612062046986</v>
      </c>
      <c r="EZ109" s="19">
        <f t="shared" si="291"/>
        <v>0.31980123422329043</v>
      </c>
      <c r="FA109" s="19">
        <f t="shared" si="291"/>
        <v>0.29745688686688831</v>
      </c>
      <c r="FB109" s="19">
        <f t="shared" si="291"/>
        <v>0.32053102727808136</v>
      </c>
      <c r="FC109" s="19">
        <f t="shared" si="291"/>
        <v>0.29783892089647862</v>
      </c>
      <c r="FD109" s="19">
        <f t="shared" si="291"/>
        <v>0.32118445182348848</v>
      </c>
      <c r="FG109" s="61">
        <f t="shared" si="237"/>
        <v>1.0300000000000022</v>
      </c>
      <c r="FH109" s="24">
        <f>databig!$A103/100</f>
        <v>0.99199999999999999</v>
      </c>
      <c r="FI109" s="19">
        <f t="shared" si="221"/>
        <v>1.5135917551666558E-2</v>
      </c>
      <c r="FJ109" s="19">
        <f t="shared" si="222"/>
        <v>3.7061306958570406E-2</v>
      </c>
      <c r="FK109" s="19">
        <f t="shared" si="223"/>
        <v>6.7402128554113136E-2</v>
      </c>
      <c r="FL109" s="19">
        <f t="shared" si="224"/>
        <v>0.10751427225965217</v>
      </c>
      <c r="FM109" s="19">
        <f t="shared" si="225"/>
        <v>0.15954890359865664</v>
      </c>
      <c r="FN109" s="19">
        <f t="shared" si="226"/>
        <v>0.22523599767770291</v>
      </c>
      <c r="FO109" s="19">
        <f t="shared" si="227"/>
        <v>0.30755939498038276</v>
      </c>
      <c r="FP109" s="19">
        <f t="shared" si="228"/>
        <v>0.41230005279662901</v>
      </c>
      <c r="FQ109" s="19">
        <f t="shared" si="229"/>
        <v>0.55701720632297191</v>
      </c>
      <c r="FR109" s="19">
        <f t="shared" si="230"/>
        <v>0.79346877733981869</v>
      </c>
      <c r="FS109" s="19">
        <f t="shared" si="231"/>
        <v>0.89840562972319038</v>
      </c>
      <c r="FT109" s="19">
        <f t="shared" si="232"/>
        <v>0.94667000240607191</v>
      </c>
      <c r="FU109" s="19">
        <f t="shared" si="233"/>
        <v>0.98693915484448769</v>
      </c>
      <c r="FW109" s="19">
        <f t="shared" si="234"/>
        <v>0.27633298725052313</v>
      </c>
      <c r="FX109" s="19">
        <f t="shared" si="235"/>
        <v>0.34472342860972138</v>
      </c>
    </row>
    <row r="110" spans="1:180">
      <c r="A110" s="69"/>
      <c r="B110" s="17">
        <f>databig!B104</f>
        <v>216710</v>
      </c>
      <c r="C110" s="17">
        <f>databig!O104</f>
        <v>726529</v>
      </c>
      <c r="D110" s="17">
        <f>databig!F104</f>
        <v>203938</v>
      </c>
      <c r="E110" s="18">
        <f>databig!G104+L110</f>
        <v>0.2776791999578947</v>
      </c>
      <c r="F110" s="19">
        <f>databig!H104</f>
        <v>2.3992076516151428E-2</v>
      </c>
      <c r="G110" s="19">
        <f>databig!K104</f>
        <v>0.17451122403144836</v>
      </c>
      <c r="H110" s="19">
        <f>databig!L104</f>
        <v>1.5928834676742554E-2</v>
      </c>
      <c r="I110" s="19">
        <f>databig!I104</f>
        <v>3.4698180854320526E-2</v>
      </c>
      <c r="J110" s="19">
        <f>databig!M104</f>
        <v>6.1192918110464234E-6</v>
      </c>
      <c r="K110" s="19">
        <f>databig!J104</f>
        <v>2.8542758896946907E-2</v>
      </c>
      <c r="L110" s="63">
        <f>databig!N104*IF(interface!$C$16="yes",1,0)</f>
        <v>0</v>
      </c>
      <c r="M110" s="19">
        <v>0</v>
      </c>
      <c r="N110" s="19">
        <v>0</v>
      </c>
      <c r="O110" s="19">
        <v>0</v>
      </c>
      <c r="P110" s="19">
        <f t="shared" si="191"/>
        <v>0.81752764874354267</v>
      </c>
      <c r="Q110" s="20">
        <f t="shared" si="267"/>
        <v>0</v>
      </c>
      <c r="R110" s="20">
        <f t="shared" si="268"/>
        <v>0</v>
      </c>
      <c r="S110" s="20">
        <f t="shared" si="269"/>
        <v>0</v>
      </c>
      <c r="T110" s="20">
        <f t="shared" si="270"/>
        <v>0</v>
      </c>
      <c r="U110" s="20">
        <f t="shared" si="271"/>
        <v>8.4140262401888322E-6</v>
      </c>
      <c r="V110" s="20">
        <f t="shared" si="272"/>
        <v>2.4477796406920896E-2</v>
      </c>
      <c r="W110" s="20">
        <f t="shared" si="192"/>
        <v>0.18496072211290945</v>
      </c>
      <c r="X110" s="20">
        <f t="shared" si="273"/>
        <v>2.3992076516151428E-2</v>
      </c>
      <c r="Y110" s="20">
        <f>K110+$C$148*0.55*databig!N104</f>
        <v>2.8542758896946907E-2</v>
      </c>
      <c r="Z110" s="21">
        <f t="shared" si="193"/>
        <v>0.29667994881348941</v>
      </c>
      <c r="AA110" s="19">
        <f t="shared" si="194"/>
        <v>0.82237250847906462</v>
      </c>
      <c r="AB110" s="19">
        <f>databig!Q104/databig!$AE104</f>
        <v>0.13003014778525815</v>
      </c>
      <c r="AC110" s="19">
        <f>databig!R104/databig!$AE104</f>
        <v>4.7597343735677256E-2</v>
      </c>
      <c r="AD110" s="19">
        <f t="shared" si="195"/>
        <v>7.1274925020198783</v>
      </c>
      <c r="AE110" s="17">
        <f>databig!S104</f>
        <v>5178330</v>
      </c>
      <c r="AF110" s="17">
        <f>databig!T104</f>
        <v>5178560</v>
      </c>
      <c r="AG110" s="17">
        <f>databig!U104</f>
        <v>4569048</v>
      </c>
      <c r="AH110" s="17">
        <f>databig!V104</f>
        <v>3687036</v>
      </c>
      <c r="AI110" s="17">
        <f>databig!W104</f>
        <v>2403945</v>
      </c>
      <c r="AJ110" s="17">
        <f>databig!X104</f>
        <v>851612</v>
      </c>
      <c r="AK110" s="17">
        <f>databig!Y104</f>
        <v>19645</v>
      </c>
      <c r="AL110" s="17">
        <f>databig!Z104</f>
        <v>0</v>
      </c>
      <c r="AM110" s="17">
        <f>databig!AA104</f>
        <v>0</v>
      </c>
      <c r="AN110" s="17">
        <f>databig!AB104</f>
        <v>0</v>
      </c>
      <c r="AO110" s="17">
        <f>databig!AC104</f>
        <v>0</v>
      </c>
      <c r="AP110" s="17">
        <f>databig!AD104</f>
        <v>0</v>
      </c>
      <c r="AQ110" s="17">
        <v>0</v>
      </c>
      <c r="AR110" s="17">
        <v>0</v>
      </c>
      <c r="AS110" s="17">
        <v>0</v>
      </c>
      <c r="AT110" s="17">
        <v>83.996739685134997</v>
      </c>
      <c r="AU110" s="17">
        <v>194.13641316198064</v>
      </c>
      <c r="AV110" s="19">
        <v>1.7469684993506557E-2</v>
      </c>
      <c r="AW110" s="17">
        <f>databig!AT104</f>
        <v>617641</v>
      </c>
      <c r="AY110" s="19">
        <f>-databig!BA104/databig!E104</f>
        <v>-1.1982785527921017E-5</v>
      </c>
      <c r="AZ110" s="19">
        <f>-(1.1*databig!BB104-databig!AY104+0.45*databig!AX104)/databig!E104</f>
        <v>6.3425618169507916E-5</v>
      </c>
      <c r="BA110" s="19"/>
      <c r="BB110" s="66">
        <f t="shared" si="274"/>
        <v>10148.989515786547</v>
      </c>
      <c r="BC110" s="67">
        <f>databig!Q104</f>
        <v>51067</v>
      </c>
      <c r="BD110" s="67">
        <f>databig!R104</f>
        <v>18693</v>
      </c>
      <c r="BE110" s="67">
        <f>databig!AF104</f>
        <v>382729</v>
      </c>
      <c r="BF110" s="67">
        <f>databig!AG104</f>
        <v>345381</v>
      </c>
      <c r="BG110" s="17">
        <f>databig!AH104</f>
        <v>304424</v>
      </c>
      <c r="BH110" s="17">
        <f>databig!AI104</f>
        <v>239527</v>
      </c>
      <c r="BI110" s="17">
        <f>databig!AJ104</f>
        <v>204762</v>
      </c>
      <c r="BJ110" s="17">
        <f>databig!AK104</f>
        <v>131916</v>
      </c>
      <c r="BK110" s="17">
        <f>databig!AL104</f>
        <v>34103</v>
      </c>
      <c r="BL110" s="17">
        <f>databig!AM104</f>
        <v>297</v>
      </c>
      <c r="BM110" s="17">
        <f>databig!AN104</f>
        <v>0</v>
      </c>
      <c r="BN110" s="17">
        <f>databig!AO104</f>
        <v>0</v>
      </c>
      <c r="BO110" s="17">
        <f>databig!AP104</f>
        <v>0</v>
      </c>
      <c r="BP110" s="17">
        <f>databig!AQ104</f>
        <v>0</v>
      </c>
      <c r="BQ110" s="17"/>
      <c r="BR110" s="17"/>
      <c r="BS110" s="24">
        <f>databig!AU104</f>
        <v>0.33399999141693115</v>
      </c>
      <c r="BT110" s="24">
        <f>databig!AV104</f>
        <v>0.14000000059604645</v>
      </c>
      <c r="BU110" s="44">
        <f t="shared" si="196"/>
        <v>7149.3800304383039</v>
      </c>
      <c r="BV110" s="44">
        <f t="shared" si="197"/>
        <v>2617.0200111418962</v>
      </c>
      <c r="BW110" s="44">
        <f>databig!R104*((databig!$AU104-$R$142)/(1-$Q$142)-MIN(0.2,databig!$AU104))+BB110*(databig!$AU104-$R$142)/(1-$Q$142)</f>
        <v>120.50807562962541</v>
      </c>
      <c r="BX110" s="19">
        <f>(databig!$Q104)/databig!$AE104</f>
        <v>0.13003014778525815</v>
      </c>
      <c r="BY110" s="19">
        <f>(databig!$R104)/databig!$AE104</f>
        <v>4.7597343735677256E-2</v>
      </c>
      <c r="BZ110" s="19">
        <f>(databig!$Q104+databig!$R104)/databig!$AE104</f>
        <v>0.1776274915209354</v>
      </c>
      <c r="CA110" s="67">
        <f>databig!R104*$Q$142/(1-$Q$142)+BB110/(1-$Q$142)</f>
        <v>14111.628075346785</v>
      </c>
      <c r="CB110" s="31">
        <f t="shared" si="198"/>
        <v>7591.8633916258477</v>
      </c>
      <c r="CC110" s="31">
        <f t="shared" si="199"/>
        <v>8031.2658858967507</v>
      </c>
      <c r="CD110" s="31">
        <f t="shared" si="200"/>
        <v>8792.2575057291051</v>
      </c>
      <c r="CE110" s="67">
        <f t="shared" si="275"/>
        <v>9231.6600000000071</v>
      </c>
      <c r="CF110" s="17">
        <f>$CE110*(1+$CA110/databig!$AE104)</f>
        <v>9563.3715805130687</v>
      </c>
      <c r="CG110" s="17">
        <f>$CE110*(1+$CA110/databig!$AE104-$BX110)</f>
        <v>8362.9774664098113</v>
      </c>
      <c r="CH110" s="44">
        <f t="shared" si="276"/>
        <v>0</v>
      </c>
      <c r="CI110" s="17">
        <f t="shared" si="277"/>
        <v>7591.8633916258477</v>
      </c>
      <c r="CJ110" s="19"/>
      <c r="CK110" s="17">
        <f>databig!AW104</f>
        <v>447289</v>
      </c>
      <c r="CL110" s="19">
        <f t="shared" si="278"/>
        <v>7.4443653068087152E-3</v>
      </c>
      <c r="CM110" s="19">
        <f t="shared" si="279"/>
        <v>1.2944295966784718E-2</v>
      </c>
      <c r="CN110" s="19">
        <f t="shared" si="201"/>
        <v>1.73880450962632</v>
      </c>
      <c r="CO110" s="19">
        <f t="shared" si="280"/>
        <v>0.17388045096263199</v>
      </c>
      <c r="CP110" s="19">
        <f t="shared" si="281"/>
        <v>0.51311895247570716</v>
      </c>
      <c r="CQ110" s="19">
        <f t="shared" si="202"/>
        <v>0.63483921435678037</v>
      </c>
      <c r="CR110" s="19">
        <f t="shared" si="282"/>
        <v>0.8512007806354519</v>
      </c>
      <c r="CS110" s="19">
        <f t="shared" si="283"/>
        <v>0.78132622782090577</v>
      </c>
      <c r="CU110" s="19">
        <f>calculatorbig!E110</f>
        <v>0.2776791999578947</v>
      </c>
      <c r="CV110" s="19">
        <f>calculatorbig!Z110</f>
        <v>0.29667994881348941</v>
      </c>
      <c r="CW110" s="17">
        <f t="shared" si="203"/>
        <v>726529</v>
      </c>
      <c r="CX110" s="17">
        <f t="shared" si="204"/>
        <v>524787.00853379071</v>
      </c>
      <c r="CY110" s="17">
        <f t="shared" si="205"/>
        <v>510982.4134684843</v>
      </c>
      <c r="CZ110" s="24">
        <f t="shared" si="187"/>
        <v>0.698035219892158</v>
      </c>
      <c r="DA110" s="24">
        <f t="shared" si="188"/>
        <v>0.67732986657113703</v>
      </c>
      <c r="DB110" s="19">
        <f t="shared" si="206"/>
        <v>0.30302771139405099</v>
      </c>
      <c r="DC110" s="19">
        <f t="shared" si="207"/>
        <v>0.32688059524298529</v>
      </c>
      <c r="DD110" s="17">
        <f t="shared" si="284"/>
        <v>720231.48734786094</v>
      </c>
      <c r="DE110" s="51">
        <f t="shared" si="289"/>
        <v>707799.7483511091</v>
      </c>
      <c r="DF110" s="17">
        <f t="shared" si="209"/>
        <v>-12431.738996751839</v>
      </c>
      <c r="DG110" s="17">
        <f>MAX(growth!G104*growth!L104,0)</f>
        <v>0</v>
      </c>
      <c r="DH110" s="17">
        <f t="shared" si="210"/>
        <v>0</v>
      </c>
      <c r="DI110" s="17">
        <f t="shared" si="211"/>
        <v>707799.7483511091</v>
      </c>
      <c r="DJ110" s="17">
        <f t="shared" si="212"/>
        <v>209989.99311100773</v>
      </c>
      <c r="DK110" s="20">
        <f t="shared" si="213"/>
        <v>-2.5999999999999999E-2</v>
      </c>
      <c r="DL110" s="50">
        <f t="shared" si="214"/>
        <v>8248.0016447984672</v>
      </c>
      <c r="DM110" s="20">
        <f t="shared" si="215"/>
        <v>-5.0999999999999997E-2</v>
      </c>
      <c r="DN110" s="20">
        <f t="shared" si="216"/>
        <v>-2.6305138734046052E-2</v>
      </c>
      <c r="DO110" s="20">
        <f>growth!L104</f>
        <v>-0.28479306409920579</v>
      </c>
      <c r="DP110" s="20"/>
      <c r="DQ110" s="20"/>
      <c r="DR110" s="19">
        <f>datahist!B104</f>
        <v>0.35965332388877869</v>
      </c>
      <c r="DS110" s="19">
        <f>datahist!C104</f>
        <v>0.35049819946289062</v>
      </c>
      <c r="DT110" s="19">
        <f>datahist!D104</f>
        <v>0.35631707310676575</v>
      </c>
      <c r="DU110" s="19">
        <f>datahist!E104</f>
        <v>0.35169348120689392</v>
      </c>
      <c r="DV110" s="19">
        <f>datahist!F104</f>
        <v>0.30955365300178528</v>
      </c>
      <c r="DW110" s="19">
        <f>datahist!G104</f>
        <v>0.32189095020294189</v>
      </c>
      <c r="DX110" s="19">
        <f>datahist!H104</f>
        <v>0.27255809307098389</v>
      </c>
      <c r="DY110" s="19">
        <f>datahist!I104</f>
        <v>0.27798864245414734</v>
      </c>
      <c r="DZ110" s="19">
        <f t="shared" si="217"/>
        <v>0.29667994881348941</v>
      </c>
      <c r="EA110" s="19">
        <v>0.31568666002970014</v>
      </c>
      <c r="EB110" s="19">
        <v>0.36511590143410283</v>
      </c>
      <c r="EC110" s="19">
        <v>0.37881709556845822</v>
      </c>
      <c r="ED110" s="19">
        <v>0.38102700050395377</v>
      </c>
      <c r="EE110" s="19">
        <v>0.37360420820217716</v>
      </c>
      <c r="EF110" s="19">
        <v>0.29058980153831726</v>
      </c>
      <c r="EG110" s="19">
        <v>0.30959055515306327</v>
      </c>
      <c r="EH110" s="19">
        <v>0.30277605369012628</v>
      </c>
      <c r="EI110" s="19">
        <v>0.35220529509452897</v>
      </c>
      <c r="EJ110" s="19">
        <v>0.37881709556845822</v>
      </c>
      <c r="EK110" s="19">
        <v>0.38102700050395377</v>
      </c>
      <c r="EL110" s="19">
        <v>0.37360420832693558</v>
      </c>
      <c r="EM110" s="19">
        <v>0.27767919426742083</v>
      </c>
      <c r="EN110" s="19">
        <v>0.29667994881348941</v>
      </c>
      <c r="EO110" s="19">
        <f t="shared" si="218"/>
        <v>0.2965378653949865</v>
      </c>
      <c r="EP110" s="19">
        <f t="shared" si="219"/>
        <v>0.31838068261821451</v>
      </c>
      <c r="EQ110" s="19">
        <f t="shared" ref="EQ110:FD110" si="292">(EO107+EO108+EO109+EO110+EO111+EO112+EO113)/7</f>
        <v>0.30236566038268259</v>
      </c>
      <c r="ER110" s="19">
        <f t="shared" si="292"/>
        <v>0.32509328517200675</v>
      </c>
      <c r="ES110" s="19">
        <f t="shared" si="292"/>
        <v>0.30217997778111672</v>
      </c>
      <c r="ET110" s="19">
        <f t="shared" si="292"/>
        <v>0.32470652830561264</v>
      </c>
      <c r="EU110" s="19">
        <f t="shared" si="292"/>
        <v>0.30249922552162473</v>
      </c>
      <c r="EV110" s="19">
        <f t="shared" si="292"/>
        <v>0.325349763705859</v>
      </c>
      <c r="EW110" s="19">
        <f t="shared" si="292"/>
        <v>0.30269687033295317</v>
      </c>
      <c r="EX110" s="19">
        <f t="shared" si="292"/>
        <v>0.32581615751660964</v>
      </c>
      <c r="EY110" s="19">
        <f t="shared" si="292"/>
        <v>0.30284068470051145</v>
      </c>
      <c r="EZ110" s="19">
        <f t="shared" si="292"/>
        <v>0.32622793679810602</v>
      </c>
      <c r="FA110" s="19">
        <f t="shared" si="292"/>
        <v>0.3029463876178764</v>
      </c>
      <c r="FB110" s="19">
        <f t="shared" si="292"/>
        <v>0.32657742628126607</v>
      </c>
      <c r="FC110" s="19">
        <f t="shared" si="292"/>
        <v>0.30302771139405099</v>
      </c>
      <c r="FD110" s="19">
        <f t="shared" si="292"/>
        <v>0.32688059524298529</v>
      </c>
      <c r="FG110" s="61">
        <f t="shared" si="237"/>
        <v>1.0600000000000023</v>
      </c>
      <c r="FH110" s="24">
        <f>databig!$A104/100</f>
        <v>0.99299999999999999</v>
      </c>
      <c r="FI110" s="19">
        <f t="shared" si="221"/>
        <v>1.5135917551666558E-2</v>
      </c>
      <c r="FJ110" s="19">
        <f t="shared" si="222"/>
        <v>3.7061306958570406E-2</v>
      </c>
      <c r="FK110" s="19">
        <f t="shared" si="223"/>
        <v>6.7402128554113136E-2</v>
      </c>
      <c r="FL110" s="19">
        <f t="shared" si="224"/>
        <v>0.10751427225965217</v>
      </c>
      <c r="FM110" s="19">
        <f t="shared" si="225"/>
        <v>0.15954890359865664</v>
      </c>
      <c r="FN110" s="19">
        <f t="shared" si="226"/>
        <v>0.22523599767770291</v>
      </c>
      <c r="FO110" s="19">
        <f t="shared" si="227"/>
        <v>0.30755939498038276</v>
      </c>
      <c r="FP110" s="19">
        <f t="shared" si="228"/>
        <v>0.41230005279662901</v>
      </c>
      <c r="FQ110" s="19">
        <f t="shared" si="229"/>
        <v>0.55701720632297191</v>
      </c>
      <c r="FR110" s="19">
        <f t="shared" si="230"/>
        <v>0.79346877733981869</v>
      </c>
      <c r="FS110" s="19">
        <f t="shared" si="231"/>
        <v>0.89840562972319038</v>
      </c>
      <c r="FT110" s="19">
        <f t="shared" si="232"/>
        <v>0.94667000240607191</v>
      </c>
      <c r="FU110" s="19">
        <f t="shared" si="233"/>
        <v>0.98693915484448769</v>
      </c>
      <c r="FW110" s="19">
        <f t="shared" si="234"/>
        <v>0.27766721148189288</v>
      </c>
      <c r="FX110" s="19">
        <f t="shared" si="235"/>
        <v>0.35225673792717055</v>
      </c>
    </row>
    <row r="111" spans="1:180">
      <c r="A111" s="69"/>
      <c r="B111" s="17">
        <f>databig!B105</f>
        <v>216664</v>
      </c>
      <c r="C111" s="17">
        <f>databig!O105</f>
        <v>807538</v>
      </c>
      <c r="D111" s="17">
        <f>databig!F105</f>
        <v>221382</v>
      </c>
      <c r="E111" s="18">
        <f>databig!G105+L111</f>
        <v>0.28011543275730111</v>
      </c>
      <c r="F111" s="19">
        <f>databig!H105</f>
        <v>2.3504653945565224E-2</v>
      </c>
      <c r="G111" s="19">
        <f>databig!K105</f>
        <v>0.17852866649627686</v>
      </c>
      <c r="H111" s="19">
        <f>databig!L105</f>
        <v>1.6444196924567223E-2</v>
      </c>
      <c r="I111" s="19">
        <f>databig!I105</f>
        <v>3.483683243393898E-2</v>
      </c>
      <c r="J111" s="19">
        <f>databig!M105</f>
        <v>5.1882187108276412E-5</v>
      </c>
      <c r="K111" s="19">
        <f>databig!J105</f>
        <v>2.6749191805720329E-2</v>
      </c>
      <c r="L111" s="63">
        <f>databig!N105*IF(interface!$C$16="yes",1,0)</f>
        <v>0</v>
      </c>
      <c r="M111" s="19">
        <v>0</v>
      </c>
      <c r="N111" s="19">
        <v>0</v>
      </c>
      <c r="O111" s="19">
        <v>0</v>
      </c>
      <c r="P111" s="19">
        <f t="shared" si="191"/>
        <v>0.82724646746411246</v>
      </c>
      <c r="Q111" s="20">
        <f t="shared" si="267"/>
        <v>0</v>
      </c>
      <c r="R111" s="20">
        <f t="shared" si="268"/>
        <v>0</v>
      </c>
      <c r="S111" s="20">
        <f t="shared" si="269"/>
        <v>0</v>
      </c>
      <c r="T111" s="20">
        <f t="shared" si="270"/>
        <v>0</v>
      </c>
      <c r="U111" s="20">
        <f t="shared" si="271"/>
        <v>7.133800727388008E-5</v>
      </c>
      <c r="V111" s="20">
        <f t="shared" si="272"/>
        <v>2.5269752154724861E-2</v>
      </c>
      <c r="W111" s="20">
        <f t="shared" si="192"/>
        <v>0.18885541240520509</v>
      </c>
      <c r="X111" s="20">
        <f t="shared" si="273"/>
        <v>2.3504653945565224E-2</v>
      </c>
      <c r="Y111" s="20">
        <f>K111+$C$148*0.55*databig!N105</f>
        <v>2.6749191805720329E-2</v>
      </c>
      <c r="Z111" s="21">
        <f t="shared" si="193"/>
        <v>0.29928718075242833</v>
      </c>
      <c r="AA111" s="19">
        <f t="shared" si="194"/>
        <v>0.82298079810796609</v>
      </c>
      <c r="AB111" s="19">
        <f>databig!Q105/databig!$AE105</f>
        <v>0.13246818454838952</v>
      </c>
      <c r="AC111" s="19">
        <f>databig!R105/databig!$AE105</f>
        <v>4.4551017343644417E-2</v>
      </c>
      <c r="AD111" s="19">
        <f t="shared" si="195"/>
        <v>7.4688807214025843</v>
      </c>
      <c r="AE111" s="17">
        <f>databig!S105</f>
        <v>6031405</v>
      </c>
      <c r="AF111" s="17">
        <f>databig!T105</f>
        <v>6032047</v>
      </c>
      <c r="AG111" s="17">
        <f>databig!U105</f>
        <v>5412087</v>
      </c>
      <c r="AH111" s="17">
        <f>databig!V105</f>
        <v>4502127</v>
      </c>
      <c r="AI111" s="17">
        <f>databig!W105</f>
        <v>3135201</v>
      </c>
      <c r="AJ111" s="17">
        <f>databig!X105</f>
        <v>1338035</v>
      </c>
      <c r="AK111" s="17">
        <f>databig!Y105</f>
        <v>68925</v>
      </c>
      <c r="AL111" s="17">
        <f>databig!Z105</f>
        <v>0</v>
      </c>
      <c r="AM111" s="17">
        <f>databig!AA105</f>
        <v>0</v>
      </c>
      <c r="AN111" s="17">
        <f>databig!AB105</f>
        <v>0</v>
      </c>
      <c r="AO111" s="17">
        <f>databig!AC105</f>
        <v>0</v>
      </c>
      <c r="AP111" s="17">
        <f>databig!AD105</f>
        <v>0</v>
      </c>
      <c r="AQ111" s="17">
        <v>0</v>
      </c>
      <c r="AR111" s="17">
        <v>0</v>
      </c>
      <c r="AS111" s="17">
        <v>0</v>
      </c>
      <c r="AT111" s="17">
        <v>83.996739685134997</v>
      </c>
      <c r="AU111" s="17">
        <v>194.13641316198064</v>
      </c>
      <c r="AV111" s="19">
        <v>1.7469684993506557E-2</v>
      </c>
      <c r="AW111" s="17">
        <f>databig!AT105</f>
        <v>682518</v>
      </c>
      <c r="AY111" s="19">
        <f>-databig!BA105/databig!E105</f>
        <v>-9.153590975455696E-6</v>
      </c>
      <c r="AZ111" s="19">
        <f>-(1.1*databig!BB105-databig!AY105+0.45*databig!AX105)/databig!E105</f>
        <v>4.4590265623927718E-5</v>
      </c>
      <c r="BA111" s="19"/>
      <c r="BB111" s="66">
        <f t="shared" si="274"/>
        <v>10976.359116937323</v>
      </c>
      <c r="BC111" s="67">
        <f>databig!Q105</f>
        <v>56459</v>
      </c>
      <c r="BD111" s="67">
        <f>databig!R105</f>
        <v>18988</v>
      </c>
      <c r="BE111" s="67">
        <f>databig!AF105</f>
        <v>413673</v>
      </c>
      <c r="BF111" s="67">
        <f>databig!AG105</f>
        <v>376252</v>
      </c>
      <c r="BG111" s="17">
        <f>databig!AH105</f>
        <v>335041</v>
      </c>
      <c r="BH111" s="17">
        <f>databig!AI105</f>
        <v>268865</v>
      </c>
      <c r="BI111" s="17">
        <f>databig!AJ105</f>
        <v>233690</v>
      </c>
      <c r="BJ111" s="17">
        <f>databig!AK105</f>
        <v>159337</v>
      </c>
      <c r="BK111" s="17">
        <f>databig!AL105</f>
        <v>55519</v>
      </c>
      <c r="BL111" s="17">
        <f>databig!AM105</f>
        <v>144</v>
      </c>
      <c r="BM111" s="17">
        <f>databig!AN105</f>
        <v>0</v>
      </c>
      <c r="BN111" s="17">
        <f>databig!AO105</f>
        <v>0</v>
      </c>
      <c r="BO111" s="17">
        <f>databig!AP105</f>
        <v>0</v>
      </c>
      <c r="BP111" s="17">
        <f>databig!AQ105</f>
        <v>0</v>
      </c>
      <c r="BQ111" s="17"/>
      <c r="BR111" s="17"/>
      <c r="BS111" s="24">
        <f>databig!AU105</f>
        <v>0.335999995470047</v>
      </c>
      <c r="BT111" s="24">
        <f>databig!AV105</f>
        <v>0.14200000464916229</v>
      </c>
      <c r="BU111" s="44">
        <f t="shared" si="196"/>
        <v>8017.1782624870539</v>
      </c>
      <c r="BV111" s="44">
        <f t="shared" si="197"/>
        <v>2696.2960882782936</v>
      </c>
      <c r="BW111" s="44">
        <f>databig!R105*((databig!$AU105-$R$142)/(1-$Q$142)-MIN(0.2,databig!$AU105))+BB111*(databig!$AU105-$R$142)/(1-$Q$142)</f>
        <v>279.84561038879201</v>
      </c>
      <c r="BX111" s="19">
        <f>(databig!$Q105)/databig!$AE105</f>
        <v>0.13246818454838952</v>
      </c>
      <c r="BY111" s="19">
        <f>(databig!$R105)/databig!$AE105</f>
        <v>4.4551017343644417E-2</v>
      </c>
      <c r="BZ111" s="19">
        <f>(databig!$Q105+databig!$R105)/databig!$AE105</f>
        <v>0.17701920189203393</v>
      </c>
      <c r="CA111" s="67">
        <f>databig!R105*$Q$142/(1-$Q$142)+BB111/(1-$Q$142)</f>
        <v>15093.201499960016</v>
      </c>
      <c r="CB111" s="31">
        <f t="shared" si="198"/>
        <v>8339.2397378040841</v>
      </c>
      <c r="CC111" s="31">
        <f t="shared" si="199"/>
        <v>8790.6738600167137</v>
      </c>
      <c r="CD111" s="31">
        <f t="shared" si="200"/>
        <v>9681.5358777873789</v>
      </c>
      <c r="CE111" s="67">
        <f t="shared" si="275"/>
        <v>10132.970000000008</v>
      </c>
      <c r="CF111" s="17">
        <f>$CE111*(1+$CA111/databig!$AE105)</f>
        <v>10491.806431984038</v>
      </c>
      <c r="CG111" s="17">
        <f>$CE111*(1+$CA111/databig!$AE105-$BX111)</f>
        <v>9149.510292000743</v>
      </c>
      <c r="CH111" s="44">
        <f t="shared" si="276"/>
        <v>0</v>
      </c>
      <c r="CI111" s="17">
        <f t="shared" si="277"/>
        <v>8339.2397378040841</v>
      </c>
      <c r="CJ111" s="19"/>
      <c r="CK111" s="17">
        <f>databig!AW105</f>
        <v>501333</v>
      </c>
      <c r="CL111" s="19">
        <f t="shared" si="278"/>
        <v>8.342064741111278E-3</v>
      </c>
      <c r="CM111" s="19">
        <f t="shared" si="279"/>
        <v>1.5073531308728547E-2</v>
      </c>
      <c r="CN111" s="19">
        <f t="shared" si="201"/>
        <v>1.80693051139286</v>
      </c>
      <c r="CO111" s="19">
        <f t="shared" si="280"/>
        <v>0.18069305113928599</v>
      </c>
      <c r="CP111" s="19">
        <f t="shared" si="281"/>
        <v>0.50269443758789245</v>
      </c>
      <c r="CQ111" s="19">
        <f t="shared" si="202"/>
        <v>0.62702082819091931</v>
      </c>
      <c r="CR111" s="19">
        <f t="shared" si="282"/>
        <v>0.85834142820828141</v>
      </c>
      <c r="CS111" s="19">
        <f t="shared" si="283"/>
        <v>0.78138344069563836</v>
      </c>
      <c r="CU111" s="19">
        <f>calculatorbig!E111</f>
        <v>0.28011543275730111</v>
      </c>
      <c r="CV111" s="19">
        <f>calculatorbig!Z111</f>
        <v>0.29928718075242833</v>
      </c>
      <c r="CW111" s="17">
        <f t="shared" si="203"/>
        <v>807538</v>
      </c>
      <c r="CX111" s="17">
        <f t="shared" si="204"/>
        <v>581334.14366203453</v>
      </c>
      <c r="CY111" s="17">
        <f t="shared" si="205"/>
        <v>565852.22862954554</v>
      </c>
      <c r="CZ111" s="24">
        <f t="shared" si="187"/>
        <v>0.67772154217396774</v>
      </c>
      <c r="DA111" s="24">
        <f t="shared" si="188"/>
        <v>0.65167027596899318</v>
      </c>
      <c r="DB111" s="19">
        <f t="shared" si="206"/>
        <v>0.30825235113274169</v>
      </c>
      <c r="DC111" s="19">
        <f t="shared" si="207"/>
        <v>0.33271530547305517</v>
      </c>
      <c r="DD111" s="17">
        <f t="shared" si="284"/>
        <v>800301.87773494329</v>
      </c>
      <c r="DE111" s="51">
        <f t="shared" si="289"/>
        <v>786023.57479005679</v>
      </c>
      <c r="DF111" s="17">
        <f t="shared" si="209"/>
        <v>-14278.302944886498</v>
      </c>
      <c r="DG111" s="17">
        <f>MAX(growth!G105*growth!L105,0)</f>
        <v>0</v>
      </c>
      <c r="DH111" s="17">
        <f t="shared" si="210"/>
        <v>0</v>
      </c>
      <c r="DI111" s="17">
        <f t="shared" si="211"/>
        <v>786023.57479005679</v>
      </c>
      <c r="DJ111" s="17">
        <f t="shared" si="212"/>
        <v>235246.7797038616</v>
      </c>
      <c r="DK111" s="20">
        <f t="shared" si="213"/>
        <v>-2.7E-2</v>
      </c>
      <c r="DL111" s="50">
        <f t="shared" si="214"/>
        <v>9042.9233658961894</v>
      </c>
      <c r="DM111" s="20">
        <f t="shared" si="215"/>
        <v>-5.2999999999999999E-2</v>
      </c>
      <c r="DN111" s="20">
        <f t="shared" si="216"/>
        <v>-2.6631697451938479E-2</v>
      </c>
      <c r="DO111" s="20">
        <f>growth!L105</f>
        <v>-0.30165134031351448</v>
      </c>
      <c r="DP111" s="20"/>
      <c r="DQ111" s="20"/>
      <c r="DR111" s="19">
        <f>datahist!B105</f>
        <v>0.3748735785484314</v>
      </c>
      <c r="DS111" s="19">
        <f>datahist!C105</f>
        <v>0.36301857233047485</v>
      </c>
      <c r="DT111" s="19">
        <f>datahist!D105</f>
        <v>0.36624747514724731</v>
      </c>
      <c r="DU111" s="19">
        <f>datahist!E105</f>
        <v>0.35614505410194397</v>
      </c>
      <c r="DV111" s="19">
        <f>datahist!F105</f>
        <v>0.31021615862846375</v>
      </c>
      <c r="DW111" s="19">
        <f>datahist!G105</f>
        <v>0.32352602481842041</v>
      </c>
      <c r="DX111" s="19">
        <f>datahist!H105</f>
        <v>0.27366924285888672</v>
      </c>
      <c r="DY111" s="19">
        <f>datahist!I105</f>
        <v>0.28087413311004639</v>
      </c>
      <c r="DZ111" s="19">
        <f t="shared" si="217"/>
        <v>0.29928718075242833</v>
      </c>
      <c r="EA111" s="19">
        <v>0.31630865476111308</v>
      </c>
      <c r="EB111" s="19">
        <v>0.3672727433941349</v>
      </c>
      <c r="EC111" s="19">
        <v>0.38189046605421706</v>
      </c>
      <c r="ED111" s="19">
        <v>0.38682287547200933</v>
      </c>
      <c r="EE111" s="19">
        <v>0.37932559051207415</v>
      </c>
      <c r="EF111" s="19">
        <v>0.29088719568608212</v>
      </c>
      <c r="EG111" s="19">
        <v>0.31005894519475302</v>
      </c>
      <c r="EH111" s="19">
        <v>0.30553689031878845</v>
      </c>
      <c r="EI111" s="19">
        <v>0.35650097895181027</v>
      </c>
      <c r="EJ111" s="19">
        <v>0.38189046605421706</v>
      </c>
      <c r="EK111" s="19">
        <v>0.38682287547200933</v>
      </c>
      <c r="EL111" s="19">
        <v>0.3793255841285994</v>
      </c>
      <c r="EM111" s="19">
        <v>0.28011542379317689</v>
      </c>
      <c r="EN111" s="19">
        <v>0.29928718075242833</v>
      </c>
      <c r="EO111" s="19">
        <f t="shared" si="218"/>
        <v>0.31212161896693713</v>
      </c>
      <c r="EP111" s="19">
        <f t="shared" si="219"/>
        <v>0.33549992872993495</v>
      </c>
      <c r="EQ111" s="19">
        <f t="shared" ref="EQ111:FD111" si="293">(EO108+EO109+EO110+EO111+EO112+EO113+EO114)/7</f>
        <v>0.30939469966315031</v>
      </c>
      <c r="ER111" s="19">
        <f t="shared" si="293"/>
        <v>0.33309064960334422</v>
      </c>
      <c r="ES111" s="19">
        <f t="shared" si="293"/>
        <v>0.30945025246221308</v>
      </c>
      <c r="ET111" s="19">
        <f t="shared" si="293"/>
        <v>0.33312640175038039</v>
      </c>
      <c r="EU111" s="19">
        <f t="shared" si="293"/>
        <v>0.30909336539791127</v>
      </c>
      <c r="EV111" s="19">
        <f t="shared" si="293"/>
        <v>0.33290263878660181</v>
      </c>
      <c r="EW111" s="19">
        <f t="shared" si="293"/>
        <v>0.30892485518265866</v>
      </c>
      <c r="EX111" s="19">
        <f t="shared" si="293"/>
        <v>0.33289251171085033</v>
      </c>
      <c r="EY111" s="19">
        <f t="shared" si="293"/>
        <v>0.30870181262234953</v>
      </c>
      <c r="EZ111" s="19">
        <f t="shared" si="293"/>
        <v>0.33283562733255706</v>
      </c>
      <c r="FA111" s="19">
        <f t="shared" si="293"/>
        <v>0.30847852186874974</v>
      </c>
      <c r="FB111" s="19">
        <f t="shared" si="293"/>
        <v>0.33278025575284637</v>
      </c>
      <c r="FC111" s="19">
        <f t="shared" si="293"/>
        <v>0.30825235113274169</v>
      </c>
      <c r="FD111" s="19">
        <f t="shared" si="293"/>
        <v>0.33271530547305517</v>
      </c>
      <c r="FG111" s="61">
        <f t="shared" si="237"/>
        <v>1.0900000000000023</v>
      </c>
      <c r="FH111" s="24">
        <f>databig!$A105/100</f>
        <v>0.99400000000000011</v>
      </c>
      <c r="FI111" s="19">
        <f t="shared" si="221"/>
        <v>1.5135917551666558E-2</v>
      </c>
      <c r="FJ111" s="19">
        <f t="shared" si="222"/>
        <v>3.7061306958570406E-2</v>
      </c>
      <c r="FK111" s="19">
        <f t="shared" si="223"/>
        <v>6.7402128554113136E-2</v>
      </c>
      <c r="FL111" s="19">
        <f t="shared" si="224"/>
        <v>0.10751427225965217</v>
      </c>
      <c r="FM111" s="19">
        <f t="shared" si="225"/>
        <v>0.15954890359865664</v>
      </c>
      <c r="FN111" s="19">
        <f t="shared" si="226"/>
        <v>0.22523599767770291</v>
      </c>
      <c r="FO111" s="19">
        <f t="shared" si="227"/>
        <v>0.30755939498038276</v>
      </c>
      <c r="FP111" s="19">
        <f t="shared" si="228"/>
        <v>0.41230005279662901</v>
      </c>
      <c r="FQ111" s="19">
        <f t="shared" si="229"/>
        <v>0.55701720632297191</v>
      </c>
      <c r="FR111" s="19">
        <f t="shared" si="230"/>
        <v>0.79346877733981869</v>
      </c>
      <c r="FS111" s="19">
        <f t="shared" si="231"/>
        <v>0.89840562972319038</v>
      </c>
      <c r="FT111" s="19">
        <f t="shared" si="232"/>
        <v>0.94667000240607191</v>
      </c>
      <c r="FU111" s="19">
        <f t="shared" si="233"/>
        <v>0.98693915484448769</v>
      </c>
      <c r="FW111" s="19">
        <f t="shared" si="234"/>
        <v>0.28010627020220141</v>
      </c>
      <c r="FX111" s="19">
        <f t="shared" si="235"/>
        <v>0.35653641562645871</v>
      </c>
    </row>
    <row r="112" spans="1:180">
      <c r="A112" s="69"/>
      <c r="B112" s="17">
        <f>databig!B106</f>
        <v>216628</v>
      </c>
      <c r="C112" s="17">
        <f>databig!O106</f>
        <v>919224</v>
      </c>
      <c r="D112" s="17">
        <f>databig!F106</f>
        <v>264799</v>
      </c>
      <c r="E112" s="18">
        <f>databig!G106+L112</f>
        <v>0.28523825332968211</v>
      </c>
      <c r="F112" s="19">
        <f>databig!H106</f>
        <v>2.3159891366958618E-2</v>
      </c>
      <c r="G112" s="19">
        <f>databig!K106</f>
        <v>0.18449766933917999</v>
      </c>
      <c r="H112" s="19">
        <f>databig!L106</f>
        <v>1.7175644636154175E-2</v>
      </c>
      <c r="I112" s="19">
        <f>databig!I106</f>
        <v>3.526543453335762E-2</v>
      </c>
      <c r="J112" s="19">
        <f>databig!M106</f>
        <v>2.4224523804150522E-4</v>
      </c>
      <c r="K112" s="19">
        <f>databig!J106</f>
        <v>2.4897361174225807E-2</v>
      </c>
      <c r="L112" s="63">
        <f>databig!N106*IF(interface!$C$16="yes",1,0)</f>
        <v>0</v>
      </c>
      <c r="M112" s="19">
        <v>0</v>
      </c>
      <c r="N112" s="19">
        <v>0</v>
      </c>
      <c r="O112" s="19">
        <v>0</v>
      </c>
      <c r="P112" s="19">
        <f t="shared" si="191"/>
        <v>0.83830760269347071</v>
      </c>
      <c r="Q112" s="20">
        <f t="shared" si="267"/>
        <v>0</v>
      </c>
      <c r="R112" s="20">
        <f t="shared" si="268"/>
        <v>0</v>
      </c>
      <c r="S112" s="20">
        <f t="shared" si="269"/>
        <v>0</v>
      </c>
      <c r="T112" s="20">
        <f t="shared" si="270"/>
        <v>0</v>
      </c>
      <c r="U112" s="20">
        <f t="shared" si="271"/>
        <v>3.3308720230706967E-4</v>
      </c>
      <c r="V112" s="20">
        <f t="shared" si="272"/>
        <v>2.639376583996169E-2</v>
      </c>
      <c r="W112" s="20">
        <f t="shared" si="192"/>
        <v>0.19519632479596505</v>
      </c>
      <c r="X112" s="20">
        <f t="shared" si="273"/>
        <v>2.3159891366958618E-2</v>
      </c>
      <c r="Y112" s="20">
        <f>K112+$C$148*0.55*databig!N106</f>
        <v>2.4897361174225807E-2</v>
      </c>
      <c r="Z112" s="21">
        <f t="shared" si="193"/>
        <v>0.30524586491277583</v>
      </c>
      <c r="AA112" s="19">
        <f t="shared" si="194"/>
        <v>0.79559561816822344</v>
      </c>
      <c r="AB112" s="19">
        <f>databig!Q106/databig!$AE106</f>
        <v>0.15363313038283663</v>
      </c>
      <c r="AC112" s="19">
        <f>databig!R106/databig!$AE106</f>
        <v>5.0771251448939951E-2</v>
      </c>
      <c r="AD112" s="19">
        <f t="shared" si="195"/>
        <v>7.3309639435001701</v>
      </c>
      <c r="AE112" s="17">
        <f>databig!S106</f>
        <v>6738798</v>
      </c>
      <c r="AF112" s="17">
        <f>databig!T106</f>
        <v>6738798</v>
      </c>
      <c r="AG112" s="17">
        <f>databig!U106</f>
        <v>6113017</v>
      </c>
      <c r="AH112" s="17">
        <f>databig!V106</f>
        <v>5188481</v>
      </c>
      <c r="AI112" s="17">
        <f>databig!W106</f>
        <v>3775732</v>
      </c>
      <c r="AJ112" s="17">
        <f>databig!X106</f>
        <v>1791610</v>
      </c>
      <c r="AK112" s="17">
        <f>databig!Y106</f>
        <v>144068</v>
      </c>
      <c r="AL112" s="17">
        <f>databig!Z106</f>
        <v>0</v>
      </c>
      <c r="AM112" s="17">
        <f>databig!AA106</f>
        <v>0</v>
      </c>
      <c r="AN112" s="17">
        <f>databig!AB106</f>
        <v>0</v>
      </c>
      <c r="AO112" s="17">
        <f>databig!AC106</f>
        <v>0</v>
      </c>
      <c r="AP112" s="17">
        <f>databig!AD106</f>
        <v>0</v>
      </c>
      <c r="AQ112" s="17">
        <v>0</v>
      </c>
      <c r="AR112" s="17">
        <v>0</v>
      </c>
      <c r="AS112" s="17">
        <v>0</v>
      </c>
      <c r="AT112" s="17">
        <v>83.996739685134997</v>
      </c>
      <c r="AU112" s="17">
        <v>194.13641316198064</v>
      </c>
      <c r="AV112" s="19">
        <v>1.7469684993506557E-2</v>
      </c>
      <c r="AW112" s="17">
        <f>databig!AT106</f>
        <v>773752</v>
      </c>
      <c r="AY112" s="19">
        <f>-databig!BA106/databig!E106</f>
        <v>-8.0784099747294017E-6</v>
      </c>
      <c r="AZ112" s="19">
        <f>-(1.1*databig!BB106-databig!AY106+0.45*databig!AX106)/databig!E106</f>
        <v>2.0090853984025855E-5</v>
      </c>
      <c r="BA112" s="19"/>
      <c r="BB112" s="66">
        <f t="shared" si="274"/>
        <v>15033.627173363</v>
      </c>
      <c r="BC112" s="67">
        <f>databig!Q106</f>
        <v>77668</v>
      </c>
      <c r="BD112" s="67">
        <f>databig!R106</f>
        <v>25667</v>
      </c>
      <c r="BE112" s="67">
        <f>databig!AF106</f>
        <v>494234</v>
      </c>
      <c r="BF112" s="67">
        <f>databig!AG106</f>
        <v>456646</v>
      </c>
      <c r="BG112" s="17">
        <f>databig!AH106</f>
        <v>414893</v>
      </c>
      <c r="BH112" s="17">
        <f>databig!AI106</f>
        <v>347308</v>
      </c>
      <c r="BI112" s="17">
        <f>databig!AJ106</f>
        <v>310347</v>
      </c>
      <c r="BJ112" s="17">
        <f>databig!AK106</f>
        <v>227809</v>
      </c>
      <c r="BK112" s="17">
        <f>databig!AL106</f>
        <v>100994</v>
      </c>
      <c r="BL112" s="17">
        <f>databig!AM106</f>
        <v>1287</v>
      </c>
      <c r="BM112" s="17">
        <f>databig!AN106</f>
        <v>405</v>
      </c>
      <c r="BN112" s="17">
        <f>databig!AO106</f>
        <v>28</v>
      </c>
      <c r="BO112" s="17">
        <f>databig!AP106</f>
        <v>0</v>
      </c>
      <c r="BP112" s="17">
        <f>databig!AQ106</f>
        <v>0</v>
      </c>
      <c r="BQ112" s="17"/>
      <c r="BR112" s="17"/>
      <c r="BS112" s="24">
        <f>databig!AU106</f>
        <v>0.34299999475479126</v>
      </c>
      <c r="BT112" s="24">
        <f>databig!AV106</f>
        <v>0.14800000190734863</v>
      </c>
      <c r="BU112" s="44">
        <f t="shared" si="196"/>
        <v>11494.864148139954</v>
      </c>
      <c r="BV112" s="44">
        <f t="shared" si="197"/>
        <v>3798.7160489559174</v>
      </c>
      <c r="BW112" s="44">
        <f>databig!R106*((databig!$AU106-$R$142)/(1-$Q$142)-MIN(0.2,databig!$AU106))+BB112*(databig!$AU106-$R$142)/(1-$Q$142)</f>
        <v>729.04731153774219</v>
      </c>
      <c r="BX112" s="19">
        <f>(databig!$Q106)/databig!$AE106</f>
        <v>0.15363313038283663</v>
      </c>
      <c r="BY112" s="19">
        <f>(databig!$R106)/databig!$AE106</f>
        <v>5.0771251448939951E-2</v>
      </c>
      <c r="BZ112" s="19">
        <f>(databig!$Q106+databig!$R106)/databig!$AE106</f>
        <v>0.20440438183177659</v>
      </c>
      <c r="CA112" s="67">
        <f>databig!R106*$Q$142/(1-$Q$142)+BB112/(1-$Q$142)</f>
        <v>20625.539428485918</v>
      </c>
      <c r="CB112" s="31">
        <f t="shared" si="198"/>
        <v>9834.4608636077792</v>
      </c>
      <c r="CC112" s="31">
        <f t="shared" si="199"/>
        <v>10462.050903030813</v>
      </c>
      <c r="CD112" s="31">
        <f t="shared" si="200"/>
        <v>11733.539960576973</v>
      </c>
      <c r="CE112" s="67">
        <f t="shared" si="275"/>
        <v>12361.130000000008</v>
      </c>
      <c r="CF112" s="17">
        <f>$CE112*(1+$CA112/databig!$AE106)</f>
        <v>12865.45006479312</v>
      </c>
      <c r="CG112" s="17">
        <f>$CE112*(1+$CA112/databig!$AE106-$BX112)</f>
        <v>10966.370967823927</v>
      </c>
      <c r="CH112" s="44">
        <f t="shared" si="276"/>
        <v>0</v>
      </c>
      <c r="CI112" s="17">
        <f t="shared" si="277"/>
        <v>9834.4608636077792</v>
      </c>
      <c r="CJ112" s="19"/>
      <c r="CK112" s="17">
        <f>databig!AW106</f>
        <v>558989</v>
      </c>
      <c r="CL112" s="19">
        <f t="shared" si="278"/>
        <v>9.2999017066631579E-3</v>
      </c>
      <c r="CM112" s="19">
        <f t="shared" si="279"/>
        <v>1.683863128724554E-2</v>
      </c>
      <c r="CN112" s="19">
        <f t="shared" si="201"/>
        <v>1.8106246515682054</v>
      </c>
      <c r="CO112" s="19">
        <f t="shared" si="280"/>
        <v>0.18106246515682053</v>
      </c>
      <c r="CP112" s="19">
        <f t="shared" si="281"/>
        <v>0.49532099439849808</v>
      </c>
      <c r="CQ112" s="19">
        <f t="shared" si="202"/>
        <v>0.62149074579887353</v>
      </c>
      <c r="CR112" s="19">
        <f t="shared" si="282"/>
        <v>0.84077280621066097</v>
      </c>
      <c r="CS112" s="19">
        <f t="shared" si="283"/>
        <v>0.76504489920148999</v>
      </c>
      <c r="CU112" s="19">
        <f>calculatorbig!E112</f>
        <v>0.28523825332968211</v>
      </c>
      <c r="CV112" s="19">
        <f>calculatorbig!Z112</f>
        <v>0.30524586491277583</v>
      </c>
      <c r="CW112" s="17">
        <f t="shared" si="203"/>
        <v>919224</v>
      </c>
      <c r="CX112" s="17">
        <f t="shared" si="204"/>
        <v>657026.15182127629</v>
      </c>
      <c r="CY112" s="17">
        <f t="shared" si="205"/>
        <v>638634.67507141852</v>
      </c>
      <c r="CZ112" s="24">
        <f t="shared" si="187"/>
        <v>0.67996189678513674</v>
      </c>
      <c r="DA112" s="24">
        <f t="shared" si="188"/>
        <v>0.65565641610149494</v>
      </c>
      <c r="DB112" s="19">
        <f t="shared" si="206"/>
        <v>0.31336625117275813</v>
      </c>
      <c r="DC112" s="19">
        <f t="shared" si="207"/>
        <v>0.33851663717832403</v>
      </c>
      <c r="DD112" s="17">
        <f t="shared" si="284"/>
        <v>910688.38963031035</v>
      </c>
      <c r="DE112" s="51">
        <f t="shared" si="289"/>
        <v>893854.20949302614</v>
      </c>
      <c r="DF112" s="17">
        <f t="shared" si="209"/>
        <v>-16834.180137284216</v>
      </c>
      <c r="DG112" s="17">
        <f>MAX(growth!G106*growth!L106,0)</f>
        <v>0</v>
      </c>
      <c r="DH112" s="17">
        <f t="shared" si="210"/>
        <v>0</v>
      </c>
      <c r="DI112" s="17">
        <f t="shared" si="211"/>
        <v>893854.20949302614</v>
      </c>
      <c r="DJ112" s="17">
        <f t="shared" si="212"/>
        <v>272845.30128262431</v>
      </c>
      <c r="DK112" s="20">
        <f t="shared" si="213"/>
        <v>-2.8000000000000001E-2</v>
      </c>
      <c r="DL112" s="50">
        <f t="shared" si="214"/>
        <v>10647.453103900596</v>
      </c>
      <c r="DM112" s="20">
        <f t="shared" si="215"/>
        <v>-5.5E-2</v>
      </c>
      <c r="DN112" s="20">
        <f t="shared" si="216"/>
        <v>-2.7992001077699228E-2</v>
      </c>
      <c r="DO112" s="20">
        <f>growth!L106</f>
        <v>-0.32009788026305996</v>
      </c>
      <c r="DP112" s="20"/>
      <c r="DQ112" s="20"/>
      <c r="DR112" s="19">
        <f>datahist!B106</f>
        <v>0.39228206872940063</v>
      </c>
      <c r="DS112" s="19">
        <f>datahist!C106</f>
        <v>0.37735217809677124</v>
      </c>
      <c r="DT112" s="19">
        <f>datahist!D106</f>
        <v>0.38079747557640076</v>
      </c>
      <c r="DU112" s="19">
        <f>datahist!E106</f>
        <v>0.36087650060653687</v>
      </c>
      <c r="DV112" s="19">
        <f>datahist!F106</f>
        <v>0.311073899269104</v>
      </c>
      <c r="DW112" s="19">
        <f>datahist!G106</f>
        <v>0.32654121518135071</v>
      </c>
      <c r="DX112" s="19">
        <f>datahist!H106</f>
        <v>0.27488845586776733</v>
      </c>
      <c r="DY112" s="19">
        <f>datahist!I106</f>
        <v>0.28547012805938721</v>
      </c>
      <c r="DZ112" s="19">
        <f t="shared" si="217"/>
        <v>0.30524586491277583</v>
      </c>
      <c r="EA112" s="19">
        <v>0.32467083463848195</v>
      </c>
      <c r="EB112" s="19">
        <v>0.38044449215015019</v>
      </c>
      <c r="EC112" s="19">
        <v>0.39888717452586975</v>
      </c>
      <c r="ED112" s="19">
        <v>0.40685925088988817</v>
      </c>
      <c r="EE112" s="19">
        <v>0.39603696187833726</v>
      </c>
      <c r="EF112" s="19">
        <v>0.29420255948207341</v>
      </c>
      <c r="EG112" s="19">
        <v>0.31421017251899608</v>
      </c>
      <c r="EH112" s="19">
        <v>0.31570652703226165</v>
      </c>
      <c r="EI112" s="19">
        <v>0.37148018454392995</v>
      </c>
      <c r="EJ112" s="19">
        <v>0.39888717452586975</v>
      </c>
      <c r="EK112" s="19">
        <v>0.40685925088988817</v>
      </c>
      <c r="EL112" s="19">
        <v>0.39603695649607135</v>
      </c>
      <c r="EM112" s="19">
        <v>0.28523824628791772</v>
      </c>
      <c r="EN112" s="19">
        <v>0.30524586491277583</v>
      </c>
      <c r="EO112" s="19">
        <f t="shared" si="218"/>
        <v>0.32115828052044781</v>
      </c>
      <c r="EP112" s="19">
        <f t="shared" si="219"/>
        <v>0.34633665396475588</v>
      </c>
      <c r="EQ112" s="19">
        <f t="shared" ref="EQ112:FD112" si="294">(EO109+EO110+EO111+EO112+EO113+EO114+EO115)/7</f>
        <v>0.31615315168333424</v>
      </c>
      <c r="ER112" s="19">
        <f t="shared" si="294"/>
        <v>0.34087573348247918</v>
      </c>
      <c r="ES112" s="19">
        <f t="shared" si="294"/>
        <v>0.31636996162081121</v>
      </c>
      <c r="ET112" s="19">
        <f t="shared" si="294"/>
        <v>0.34127093468975556</v>
      </c>
      <c r="EU112" s="19">
        <f t="shared" si="294"/>
        <v>0.3156112350861312</v>
      </c>
      <c r="EV112" s="19">
        <f t="shared" si="294"/>
        <v>0.3404559363791354</v>
      </c>
      <c r="EW112" s="19">
        <f t="shared" si="294"/>
        <v>0.31503783820041836</v>
      </c>
      <c r="EX112" s="19">
        <f t="shared" si="294"/>
        <v>0.33993611435511156</v>
      </c>
      <c r="EY112" s="19">
        <f t="shared" si="294"/>
        <v>0.31445241297155746</v>
      </c>
      <c r="EZ112" s="19">
        <f t="shared" si="294"/>
        <v>0.33941743243975825</v>
      </c>
      <c r="FA112" s="19">
        <f t="shared" si="294"/>
        <v>0.31389683088283021</v>
      </c>
      <c r="FB112" s="19">
        <f t="shared" si="294"/>
        <v>0.33895085717462997</v>
      </c>
      <c r="FC112" s="19">
        <f t="shared" si="294"/>
        <v>0.31336625117275813</v>
      </c>
      <c r="FD112" s="19">
        <f t="shared" si="294"/>
        <v>0.33851663717832403</v>
      </c>
      <c r="FG112" s="61">
        <f t="shared" si="237"/>
        <v>1.1200000000000023</v>
      </c>
      <c r="FH112" s="24">
        <f>databig!$A106/100</f>
        <v>0.995</v>
      </c>
      <c r="FI112" s="19">
        <f t="shared" si="221"/>
        <v>1.5135917551666558E-2</v>
      </c>
      <c r="FJ112" s="19">
        <f t="shared" si="222"/>
        <v>3.7061306958570406E-2</v>
      </c>
      <c r="FK112" s="19">
        <f t="shared" si="223"/>
        <v>6.7402128554113136E-2</v>
      </c>
      <c r="FL112" s="19">
        <f t="shared" si="224"/>
        <v>0.10751427225965217</v>
      </c>
      <c r="FM112" s="19">
        <f t="shared" si="225"/>
        <v>0.15954890359865664</v>
      </c>
      <c r="FN112" s="19">
        <f t="shared" si="226"/>
        <v>0.22523599767770291</v>
      </c>
      <c r="FO112" s="19">
        <f t="shared" si="227"/>
        <v>0.30755939498038276</v>
      </c>
      <c r="FP112" s="19">
        <f t="shared" si="228"/>
        <v>0.41230005279662901</v>
      </c>
      <c r="FQ112" s="19">
        <f t="shared" si="229"/>
        <v>0.55701720632297191</v>
      </c>
      <c r="FR112" s="19">
        <f t="shared" si="230"/>
        <v>0.79346877733981869</v>
      </c>
      <c r="FS112" s="19">
        <f t="shared" si="231"/>
        <v>0.89840562972319038</v>
      </c>
      <c r="FT112" s="19">
        <f t="shared" si="232"/>
        <v>0.94667000240607191</v>
      </c>
      <c r="FU112" s="19">
        <f t="shared" si="233"/>
        <v>0.98693915484448769</v>
      </c>
      <c r="FW112" s="19">
        <f t="shared" si="234"/>
        <v>0.28523016787794297</v>
      </c>
      <c r="FX112" s="19">
        <f t="shared" si="235"/>
        <v>0.37149219698793923</v>
      </c>
    </row>
    <row r="113" spans="1:180">
      <c r="A113" s="69"/>
      <c r="B113" s="17">
        <f>databig!B107</f>
        <v>216767</v>
      </c>
      <c r="C113" s="17">
        <f>databig!O107</f>
        <v>1083368</v>
      </c>
      <c r="D113" s="17">
        <f>databig!F107</f>
        <v>311908</v>
      </c>
      <c r="E113" s="18">
        <f>databig!G107+L113</f>
        <v>0.29051087219931193</v>
      </c>
      <c r="F113" s="19">
        <f>databig!H107</f>
        <v>2.2884242236614227E-2</v>
      </c>
      <c r="G113" s="19">
        <f>databig!K107</f>
        <v>0.19040651619434357</v>
      </c>
      <c r="H113" s="19">
        <f>databig!L107</f>
        <v>1.8071494996547699E-2</v>
      </c>
      <c r="I113" s="19">
        <f>databig!I107</f>
        <v>3.5711884498596191E-2</v>
      </c>
      <c r="J113" s="19">
        <f>databig!M107</f>
        <v>9.0624496806412935E-4</v>
      </c>
      <c r="K113" s="19">
        <f>databig!J107</f>
        <v>2.2530488669872284E-2</v>
      </c>
      <c r="L113" s="63">
        <f>databig!N107*IF(interface!$C$16="yes",1,0)</f>
        <v>0</v>
      </c>
      <c r="M113" s="19">
        <v>0</v>
      </c>
      <c r="N113" s="19">
        <v>0</v>
      </c>
      <c r="O113" s="19">
        <v>0</v>
      </c>
      <c r="P113" s="19">
        <f t="shared" si="191"/>
        <v>0.85135226760469296</v>
      </c>
      <c r="Q113" s="20">
        <f t="shared" si="267"/>
        <v>0</v>
      </c>
      <c r="R113" s="20">
        <f t="shared" si="268"/>
        <v>0</v>
      </c>
      <c r="S113" s="20">
        <f t="shared" si="269"/>
        <v>0</v>
      </c>
      <c r="T113" s="20">
        <f t="shared" si="270"/>
        <v>0</v>
      </c>
      <c r="U113" s="20">
        <f t="shared" si="271"/>
        <v>1.2460868310881779E-3</v>
      </c>
      <c r="V113" s="20">
        <f t="shared" si="272"/>
        <v>2.7770416623135227E-2</v>
      </c>
      <c r="W113" s="20">
        <f t="shared" si="192"/>
        <v>0.20102654663202985</v>
      </c>
      <c r="X113" s="20">
        <f t="shared" si="273"/>
        <v>2.2884242236614227E-2</v>
      </c>
      <c r="Y113" s="20">
        <f>K113+$C$148*0.55*databig!N107</f>
        <v>2.2530488669872284E-2</v>
      </c>
      <c r="Z113" s="21">
        <f t="shared" si="193"/>
        <v>0.31116966549133596</v>
      </c>
      <c r="AA113" s="19">
        <f t="shared" si="194"/>
        <v>0.77532791994388461</v>
      </c>
      <c r="AB113" s="19">
        <f>databig!Q107/databig!$AE107</f>
        <v>0.17450453219925033</v>
      </c>
      <c r="AC113" s="19">
        <f>databig!R107/databig!$AE107</f>
        <v>5.0167547856865044E-2</v>
      </c>
      <c r="AD113" s="19">
        <f t="shared" si="195"/>
        <v>7.3811078045502541</v>
      </c>
      <c r="AE113" s="17">
        <f>databig!S107</f>
        <v>7996456</v>
      </c>
      <c r="AF113" s="17">
        <f>databig!T107</f>
        <v>7996456</v>
      </c>
      <c r="AG113" s="17">
        <f>databig!U107</f>
        <v>7393883</v>
      </c>
      <c r="AH113" s="17">
        <f>databig!V107</f>
        <v>6495097</v>
      </c>
      <c r="AI113" s="17">
        <f>databig!W107</f>
        <v>5069927</v>
      </c>
      <c r="AJ113" s="17">
        <f>databig!X107</f>
        <v>2824600</v>
      </c>
      <c r="AK113" s="17">
        <f>databig!Y107</f>
        <v>342066</v>
      </c>
      <c r="AL113" s="17">
        <f>databig!Z107</f>
        <v>0</v>
      </c>
      <c r="AM113" s="17">
        <f>databig!AA107</f>
        <v>0</v>
      </c>
      <c r="AN113" s="17">
        <f>databig!AB107</f>
        <v>0</v>
      </c>
      <c r="AO113" s="17">
        <f>databig!AC107</f>
        <v>0</v>
      </c>
      <c r="AP113" s="17">
        <f>databig!AD107</f>
        <v>0</v>
      </c>
      <c r="AQ113" s="17">
        <v>0</v>
      </c>
      <c r="AR113" s="17">
        <v>0</v>
      </c>
      <c r="AS113" s="17">
        <v>0</v>
      </c>
      <c r="AT113" s="17">
        <v>83.996739685134997</v>
      </c>
      <c r="AU113" s="17">
        <v>194.13641316198064</v>
      </c>
      <c r="AV113" s="19">
        <v>1.7469684993506557E-2</v>
      </c>
      <c r="AW113" s="17">
        <f>databig!AT107</f>
        <v>904363</v>
      </c>
      <c r="AY113" s="19">
        <f>-databig!BA107/databig!E107</f>
        <v>-7.7316035928368509E-6</v>
      </c>
      <c r="AZ113" s="19">
        <f>-(1.1*databig!BB107-databig!AY107+0.45*databig!AX107)/databig!E107</f>
        <v>6.896166736809931E-6</v>
      </c>
      <c r="BA113" s="19"/>
      <c r="BB113" s="66">
        <f t="shared" si="274"/>
        <v>19245.254144299135</v>
      </c>
      <c r="BC113" s="67">
        <f>databig!Q107</f>
        <v>102746</v>
      </c>
      <c r="BD113" s="67">
        <f>databig!R107</f>
        <v>29538</v>
      </c>
      <c r="BE113" s="67">
        <f>databig!AF107</f>
        <v>576867</v>
      </c>
      <c r="BF113" s="67">
        <f>databig!AG107</f>
        <v>539435</v>
      </c>
      <c r="BG113" s="17">
        <f>databig!AH107</f>
        <v>498022</v>
      </c>
      <c r="BH113" s="17">
        <f>databig!AI107</f>
        <v>430821</v>
      </c>
      <c r="BI113" s="17">
        <f>databig!AJ107</f>
        <v>394127</v>
      </c>
      <c r="BJ113" s="17">
        <f>databig!AK107</f>
        <v>311322</v>
      </c>
      <c r="BK113" s="17">
        <f>databig!AL107</f>
        <v>169168</v>
      </c>
      <c r="BL113" s="17">
        <f>databig!AM107</f>
        <v>5158</v>
      </c>
      <c r="BM113" s="17">
        <f>databig!AN107</f>
        <v>510</v>
      </c>
      <c r="BN113" s="17">
        <f>databig!AO107</f>
        <v>0</v>
      </c>
      <c r="BO113" s="17">
        <f>databig!AP107</f>
        <v>0</v>
      </c>
      <c r="BP113" s="17">
        <f>databig!AQ107</f>
        <v>0</v>
      </c>
      <c r="BQ113" s="17"/>
      <c r="BR113" s="17"/>
      <c r="BS113" s="24">
        <f>databig!AU107</f>
        <v>0.34299999475479126</v>
      </c>
      <c r="BT113" s="24">
        <f>databig!AV107</f>
        <v>0.14900000393390656</v>
      </c>
      <c r="BU113" s="44">
        <f t="shared" si="196"/>
        <v>15309.154404193163</v>
      </c>
      <c r="BV113" s="44">
        <f t="shared" si="197"/>
        <v>4401.1621161997318</v>
      </c>
      <c r="BW113" s="44">
        <f>databig!R107*((databig!$AU107-$R$142)/(1-$Q$142)-MIN(0.2,databig!$AU107))+BB113*(databig!$AU107-$R$142)/(1-$Q$142)</f>
        <v>1119.054795469046</v>
      </c>
      <c r="BX113" s="19">
        <f>(databig!$Q107)/databig!$AE107</f>
        <v>0.17450453219925033</v>
      </c>
      <c r="BY113" s="19">
        <f>(databig!$R107)/databig!$AE107</f>
        <v>5.0167547856865044E-2</v>
      </c>
      <c r="BZ113" s="19">
        <f>(databig!$Q107+databig!$R107)/databig!$AE107</f>
        <v>0.22467208005611536</v>
      </c>
      <c r="CA113" s="67">
        <f>databig!R107*$Q$142/(1-$Q$142)+BB113/(1-$Q$142)</f>
        <v>25947.649061515887</v>
      </c>
      <c r="CB113" s="31">
        <f t="shared" si="198"/>
        <v>11505.401135215294</v>
      </c>
      <c r="CC113" s="31">
        <f t="shared" si="199"/>
        <v>12249.857444882458</v>
      </c>
      <c r="CD113" s="31">
        <f t="shared" si="200"/>
        <v>14094.943690332851</v>
      </c>
      <c r="CE113" s="67">
        <f t="shared" si="275"/>
        <v>14839.400000000016</v>
      </c>
      <c r="CF113" s="17">
        <f>$CE113*(1+$CA113/databig!$AE107)</f>
        <v>15493.367467833816</v>
      </c>
      <c r="CG113" s="17">
        <f>$CE113*(1+$CA113/databig!$AE107-$BX113)</f>
        <v>12903.824912716258</v>
      </c>
      <c r="CH113" s="44">
        <f t="shared" si="276"/>
        <v>0</v>
      </c>
      <c r="CI113" s="17">
        <f t="shared" si="277"/>
        <v>11505.401135215294</v>
      </c>
      <c r="CJ113" s="19"/>
      <c r="CK113" s="17">
        <f>databig!AW107</f>
        <v>654150</v>
      </c>
      <c r="CL113" s="19">
        <f t="shared" si="278"/>
        <v>1.089007872599998E-2</v>
      </c>
      <c r="CM113" s="19">
        <f t="shared" si="279"/>
        <v>1.9994036378564395E-2</v>
      </c>
      <c r="CN113" s="19">
        <f t="shared" si="201"/>
        <v>1.835986394738248</v>
      </c>
      <c r="CO113" s="19">
        <f t="shared" si="280"/>
        <v>0.18359863947382479</v>
      </c>
      <c r="CP113" s="19">
        <f t="shared" si="281"/>
        <v>0.48942568171399842</v>
      </c>
      <c r="CQ113" s="19">
        <f t="shared" si="202"/>
        <v>0.61706926128549888</v>
      </c>
      <c r="CR113" s="19">
        <f t="shared" si="282"/>
        <v>0.83483008571813189</v>
      </c>
      <c r="CS113" s="19">
        <f t="shared" si="283"/>
        <v>0.75728490865385145</v>
      </c>
      <c r="CU113" s="19">
        <f>calculatorbig!E113</f>
        <v>0.29051087219931193</v>
      </c>
      <c r="CV113" s="19">
        <f>calculatorbig!Z113</f>
        <v>0.31116966549133596</v>
      </c>
      <c r="CW113" s="17">
        <f t="shared" si="203"/>
        <v>1083368</v>
      </c>
      <c r="CX113" s="17">
        <f t="shared" si="204"/>
        <v>768637.81740717578</v>
      </c>
      <c r="CY113" s="17">
        <f t="shared" si="205"/>
        <v>746256.74183598231</v>
      </c>
      <c r="CZ113" s="24">
        <f t="shared" si="187"/>
        <v>0.66996139823876566</v>
      </c>
      <c r="DA113" s="24">
        <f t="shared" si="188"/>
        <v>0.64261983302934922</v>
      </c>
      <c r="DB113" s="19">
        <f t="shared" si="206"/>
        <v>0.31822504192005358</v>
      </c>
      <c r="DC113" s="19">
        <f t="shared" si="207"/>
        <v>0.34411229138002702</v>
      </c>
      <c r="DD113" s="17">
        <f t="shared" si="284"/>
        <v>1072934.2653551123</v>
      </c>
      <c r="DE113" s="51">
        <f t="shared" si="289"/>
        <v>1052367.2849264238</v>
      </c>
      <c r="DF113" s="17">
        <f t="shared" si="209"/>
        <v>-20566.980428688461</v>
      </c>
      <c r="DG113" s="17">
        <f>MAX(growth!G107*growth!L107,0)</f>
        <v>0</v>
      </c>
      <c r="DH113" s="17">
        <f t="shared" si="210"/>
        <v>0</v>
      </c>
      <c r="DI113" s="17">
        <f t="shared" si="211"/>
        <v>1052367.2849264238</v>
      </c>
      <c r="DJ113" s="17">
        <f t="shared" si="212"/>
        <v>327464.77602458076</v>
      </c>
      <c r="DK113" s="20">
        <f t="shared" si="213"/>
        <v>-2.9000000000000001E-2</v>
      </c>
      <c r="DL113" s="50">
        <f t="shared" si="214"/>
        <v>12734.593431756599</v>
      </c>
      <c r="DM113" s="20">
        <f t="shared" si="215"/>
        <v>-5.7000000000000002E-2</v>
      </c>
      <c r="DN113" s="20">
        <f t="shared" si="216"/>
        <v>-2.9117843364370143E-2</v>
      </c>
      <c r="DO113" s="20">
        <f>growth!L107</f>
        <v>-0.34278375595643307</v>
      </c>
      <c r="DP113" s="20"/>
      <c r="DQ113" s="20"/>
      <c r="DR113" s="19">
        <f>datahist!B107</f>
        <v>0.41480773687362671</v>
      </c>
      <c r="DS113" s="19">
        <f>datahist!C107</f>
        <v>0.39523658156394958</v>
      </c>
      <c r="DT113" s="19">
        <f>datahist!D107</f>
        <v>0.39769119024276733</v>
      </c>
      <c r="DU113" s="19">
        <f>datahist!E107</f>
        <v>0.36691045761108398</v>
      </c>
      <c r="DV113" s="19">
        <f>datahist!F107</f>
        <v>0.31223276257514954</v>
      </c>
      <c r="DW113" s="19">
        <f>datahist!G107</f>
        <v>0.33098533749580383</v>
      </c>
      <c r="DX113" s="19">
        <f>datahist!H107</f>
        <v>0.27702364325523376</v>
      </c>
      <c r="DY113" s="19">
        <f>datahist!I107</f>
        <v>0.29133909940719604</v>
      </c>
      <c r="DZ113" s="19">
        <f t="shared" si="217"/>
        <v>0.31116966549133596</v>
      </c>
      <c r="EA113" s="19">
        <v>0.33121093364086135</v>
      </c>
      <c r="EB113" s="19">
        <v>0.39093937911277404</v>
      </c>
      <c r="EC113" s="19">
        <v>0.41090736803520689</v>
      </c>
      <c r="ED113" s="19">
        <v>0.42354806013532714</v>
      </c>
      <c r="EE113" s="19">
        <v>0.41056097711125067</v>
      </c>
      <c r="EF113" s="19">
        <v>0.29793163400609046</v>
      </c>
      <c r="EG113" s="19">
        <v>0.31859042746772703</v>
      </c>
      <c r="EH113" s="19">
        <v>0.32379017166447027</v>
      </c>
      <c r="EI113" s="19">
        <v>0.38351861713638297</v>
      </c>
      <c r="EJ113" s="19">
        <v>0.41090736803520689</v>
      </c>
      <c r="EK113" s="19">
        <v>0.42354806013532714</v>
      </c>
      <c r="EL113" s="19">
        <v>0.41056097736405861</v>
      </c>
      <c r="EM113" s="19">
        <v>0.2905108715640381</v>
      </c>
      <c r="EN113" s="19">
        <v>0.31116966549133596</v>
      </c>
      <c r="EO113" s="19">
        <f t="shared" si="218"/>
        <v>0.3250383524880488</v>
      </c>
      <c r="EP113" s="19">
        <f t="shared" si="219"/>
        <v>0.35086187543457792</v>
      </c>
      <c r="EQ113" s="19">
        <f t="shared" ref="EQ113:FD113" si="295">(EO110+EO111+EO112+EO113+EO114+EO115+EO116)/7</f>
        <v>0.32453339731782693</v>
      </c>
      <c r="ER113" s="19">
        <f t="shared" si="295"/>
        <v>0.35034391715650381</v>
      </c>
      <c r="ES113" s="19">
        <f t="shared" si="295"/>
        <v>0.32282206271984004</v>
      </c>
      <c r="ET113" s="19">
        <f t="shared" si="295"/>
        <v>0.34884672650564796</v>
      </c>
      <c r="EU113" s="19">
        <f t="shared" si="295"/>
        <v>0.3218789915027615</v>
      </c>
      <c r="EV113" s="19">
        <f t="shared" si="295"/>
        <v>0.34778881458919697</v>
      </c>
      <c r="EW113" s="19">
        <f t="shared" si="295"/>
        <v>0.32085158250393403</v>
      </c>
      <c r="EX113" s="19">
        <f t="shared" si="295"/>
        <v>0.34670732566311252</v>
      </c>
      <c r="EY113" s="19">
        <f t="shared" si="295"/>
        <v>0.31992320465735696</v>
      </c>
      <c r="EZ113" s="19">
        <f t="shared" si="295"/>
        <v>0.345762990079099</v>
      </c>
      <c r="FA113" s="19">
        <f t="shared" si="295"/>
        <v>0.31904637181218526</v>
      </c>
      <c r="FB113" s="19">
        <f t="shared" si="295"/>
        <v>0.34490017553468194</v>
      </c>
      <c r="FC113" s="19">
        <f t="shared" si="295"/>
        <v>0.31822504192005358</v>
      </c>
      <c r="FD113" s="19">
        <f t="shared" si="295"/>
        <v>0.34411229138002702</v>
      </c>
      <c r="FG113" s="61">
        <f t="shared" si="237"/>
        <v>1.1500000000000024</v>
      </c>
      <c r="FH113" s="24">
        <f>databig!$A107/100</f>
        <v>0.99600000000000011</v>
      </c>
      <c r="FI113" s="19">
        <f t="shared" si="221"/>
        <v>1.5135917551666558E-2</v>
      </c>
      <c r="FJ113" s="19">
        <f t="shared" si="222"/>
        <v>3.7061306958570406E-2</v>
      </c>
      <c r="FK113" s="19">
        <f t="shared" si="223"/>
        <v>6.7402128554113136E-2</v>
      </c>
      <c r="FL113" s="19">
        <f t="shared" si="224"/>
        <v>0.10751427225965217</v>
      </c>
      <c r="FM113" s="19">
        <f t="shared" si="225"/>
        <v>0.15954890359865664</v>
      </c>
      <c r="FN113" s="19">
        <f t="shared" si="226"/>
        <v>0.22523599767770291</v>
      </c>
      <c r="FO113" s="19">
        <f t="shared" si="227"/>
        <v>0.30755939498038276</v>
      </c>
      <c r="FP113" s="19">
        <f t="shared" si="228"/>
        <v>0.41230005279662901</v>
      </c>
      <c r="FQ113" s="19">
        <f t="shared" si="229"/>
        <v>0.55701720632297191</v>
      </c>
      <c r="FR113" s="19">
        <f t="shared" si="230"/>
        <v>0.79346877733981869</v>
      </c>
      <c r="FS113" s="19">
        <f t="shared" si="231"/>
        <v>0.89840562972319038</v>
      </c>
      <c r="FT113" s="19">
        <f t="shared" si="232"/>
        <v>0.94667000240607191</v>
      </c>
      <c r="FU113" s="19">
        <f t="shared" si="233"/>
        <v>0.98693915484448769</v>
      </c>
      <c r="FW113" s="19">
        <f t="shared" si="234"/>
        <v>0.29050313996044524</v>
      </c>
      <c r="FX113" s="19">
        <f t="shared" si="235"/>
        <v>0.38351778169952694</v>
      </c>
    </row>
    <row r="114" spans="1:180">
      <c r="A114" s="69"/>
      <c r="B114" s="17">
        <f>databig!B108</f>
        <v>216707</v>
      </c>
      <c r="C114" s="17">
        <f>databig!O108</f>
        <v>1371563</v>
      </c>
      <c r="D114" s="17">
        <f>databig!F108</f>
        <v>406899</v>
      </c>
      <c r="E114" s="18">
        <f>databig!G108+L114</f>
        <v>0.29881650163164442</v>
      </c>
      <c r="F114" s="19">
        <f>databig!H108</f>
        <v>2.2711465135216713E-2</v>
      </c>
      <c r="G114" s="19">
        <f>databig!K108</f>
        <v>0.19798323512077332</v>
      </c>
      <c r="H114" s="19">
        <f>databig!L108</f>
        <v>1.9334333017468452E-2</v>
      </c>
      <c r="I114" s="19">
        <f>databig!I108</f>
        <v>3.6467727273702621E-2</v>
      </c>
      <c r="J114" s="19">
        <f>databig!M108</f>
        <v>2.5284590665251017E-3</v>
      </c>
      <c r="K114" s="19">
        <f>databig!J108</f>
        <v>1.9791286438703537E-2</v>
      </c>
      <c r="L114" s="63">
        <f>databig!N108*IF(interface!$C$16="yes",1,0)</f>
        <v>0</v>
      </c>
      <c r="M114" s="19">
        <v>0</v>
      </c>
      <c r="N114" s="19">
        <v>0</v>
      </c>
      <c r="O114" s="19">
        <v>0</v>
      </c>
      <c r="P114" s="19">
        <f t="shared" si="191"/>
        <v>0.8678624723011702</v>
      </c>
      <c r="Q114" s="20">
        <f t="shared" si="267"/>
        <v>0</v>
      </c>
      <c r="R114" s="20">
        <f t="shared" si="268"/>
        <v>0</v>
      </c>
      <c r="S114" s="20">
        <f t="shared" si="269"/>
        <v>0</v>
      </c>
      <c r="T114" s="20">
        <f t="shared" si="270"/>
        <v>0</v>
      </c>
      <c r="U114" s="20">
        <f t="shared" si="271"/>
        <v>3.4766312164720148E-3</v>
      </c>
      <c r="V114" s="20">
        <f t="shared" si="272"/>
        <v>2.9711016334183174E-2</v>
      </c>
      <c r="W114" s="20">
        <f t="shared" si="192"/>
        <v>0.2087213631943432</v>
      </c>
      <c r="X114" s="20">
        <f t="shared" si="273"/>
        <v>2.2711465135216713E-2</v>
      </c>
      <c r="Y114" s="20">
        <f>K114+$C$148*0.55*databig!N108</f>
        <v>1.9791286438703537E-2</v>
      </c>
      <c r="Z114" s="21">
        <f t="shared" si="193"/>
        <v>0.32087948959262125</v>
      </c>
      <c r="AA114" s="19">
        <f t="shared" si="194"/>
        <v>0.73950837192732455</v>
      </c>
      <c r="AB114" s="19">
        <f>databig!Q108/databig!$AE108</f>
        <v>0.2032656454102838</v>
      </c>
      <c r="AC114" s="19">
        <f>databig!R108/databig!$AE108</f>
        <v>5.7225982662391643E-2</v>
      </c>
      <c r="AD114" s="19">
        <f t="shared" si="195"/>
        <v>7.5880480882030206</v>
      </c>
      <c r="AE114" s="17">
        <f>databig!S108</f>
        <v>10407486</v>
      </c>
      <c r="AF114" s="17">
        <f>databig!T108</f>
        <v>10407486</v>
      </c>
      <c r="AG114" s="17">
        <f>databig!U108</f>
        <v>9794152</v>
      </c>
      <c r="AH114" s="17">
        <f>databig!V108</f>
        <v>8874882</v>
      </c>
      <c r="AI114" s="17">
        <f>databig!W108</f>
        <v>7397224</v>
      </c>
      <c r="AJ114" s="17">
        <f>databig!X108</f>
        <v>4818757</v>
      </c>
      <c r="AK114" s="17">
        <f>databig!Y108</f>
        <v>895499</v>
      </c>
      <c r="AL114" s="17">
        <f>databig!Z108</f>
        <v>2543</v>
      </c>
      <c r="AM114" s="17">
        <f>databig!AA108</f>
        <v>0</v>
      </c>
      <c r="AN114" s="17">
        <f>databig!AB108</f>
        <v>0</v>
      </c>
      <c r="AO114" s="17">
        <f>databig!AC108</f>
        <v>0</v>
      </c>
      <c r="AP114" s="17">
        <f>databig!AD108</f>
        <v>0</v>
      </c>
      <c r="AQ114" s="17">
        <v>0</v>
      </c>
      <c r="AR114" s="17">
        <v>0</v>
      </c>
      <c r="AS114" s="17">
        <v>0</v>
      </c>
      <c r="AT114" s="17">
        <v>83.996739685134997</v>
      </c>
      <c r="AU114" s="17">
        <v>194.13641316198064</v>
      </c>
      <c r="AV114" s="19">
        <v>1.7469684993506557E-2</v>
      </c>
      <c r="AW114" s="17">
        <f>databig!AT108</f>
        <v>1139818</v>
      </c>
      <c r="AY114" s="19">
        <f>-databig!BA108/databig!E108</f>
        <v>-6.2960341495275182E-6</v>
      </c>
      <c r="AZ114" s="19">
        <f>-(1.1*databig!BB108-databig!AY108+0.45*databig!AX108)/databig!E108</f>
        <v>-2.6624889368602183E-7</v>
      </c>
      <c r="BA114" s="19"/>
      <c r="BB114" s="66">
        <f t="shared" si="274"/>
        <v>28722.105879653718</v>
      </c>
      <c r="BC114" s="67">
        <f>databig!Q108</f>
        <v>154053</v>
      </c>
      <c r="BD114" s="67">
        <f>databig!R108</f>
        <v>43371</v>
      </c>
      <c r="BE114" s="67">
        <f>databig!AF108</f>
        <v>748976</v>
      </c>
      <c r="BF114" s="67">
        <f>databig!AG108</f>
        <v>711535</v>
      </c>
      <c r="BG114" s="17">
        <f>databig!AH108</f>
        <v>669532</v>
      </c>
      <c r="BH114" s="17">
        <f>databig!AI108</f>
        <v>600582</v>
      </c>
      <c r="BI114" s="17">
        <f>databig!AJ108</f>
        <v>562595</v>
      </c>
      <c r="BJ114" s="17">
        <f>databig!AK108</f>
        <v>475882</v>
      </c>
      <c r="BK114" s="17">
        <f>databig!AL108</f>
        <v>315561</v>
      </c>
      <c r="BL114" s="17">
        <f>databig!AM108</f>
        <v>23973</v>
      </c>
      <c r="BM114" s="17">
        <f>databig!AN108</f>
        <v>385</v>
      </c>
      <c r="BN114" s="17">
        <f>databig!AO108</f>
        <v>0</v>
      </c>
      <c r="BO114" s="17">
        <f>databig!AP108</f>
        <v>0</v>
      </c>
      <c r="BP114" s="17">
        <f>databig!AQ108</f>
        <v>0</v>
      </c>
      <c r="BQ114" s="17"/>
      <c r="BR114" s="17"/>
      <c r="BS114" s="24">
        <f>databig!AU108</f>
        <v>0.34799998998641968</v>
      </c>
      <c r="BT114" s="24">
        <f>databig!AV108</f>
        <v>0.15299999713897705</v>
      </c>
      <c r="BU114" s="44">
        <f t="shared" si="196"/>
        <v>23570.108559250832</v>
      </c>
      <c r="BV114" s="44">
        <f t="shared" si="197"/>
        <v>6635.7628759145737</v>
      </c>
      <c r="BW114" s="44">
        <f>databig!R108*((databig!$AU108-$R$142)/(1-$Q$142)-MIN(0.2,databig!$AU108))+BB114*(databig!$AU108-$R$142)/(1-$Q$142)</f>
        <v>2119.9551291511971</v>
      </c>
      <c r="BX114" s="19">
        <f>(databig!$Q108)/databig!$AE108</f>
        <v>0.2032656454102838</v>
      </c>
      <c r="BY114" s="19">
        <f>(databig!$R108)/databig!$AE108</f>
        <v>5.7225982662391643E-2</v>
      </c>
      <c r="BZ114" s="19">
        <f>(databig!$Q108+databig!$R108)/databig!$AE108</f>
        <v>0.26049162807267545</v>
      </c>
      <c r="CA114" s="67">
        <f>databig!R108*$Q$142/(1-$Q$142)+BB114/(1-$Q$142)</f>
        <v>38627.071730945274</v>
      </c>
      <c r="CB114" s="31">
        <f t="shared" si="198"/>
        <v>14728.019154969728</v>
      </c>
      <c r="CC114" s="31">
        <f t="shared" si="199"/>
        <v>15867.729536634615</v>
      </c>
      <c r="CD114" s="31">
        <f t="shared" si="200"/>
        <v>18776.249618335129</v>
      </c>
      <c r="CE114" s="67">
        <f t="shared" si="275"/>
        <v>19915.960000000014</v>
      </c>
      <c r="CF114" s="17">
        <f>$CE114*(1+$CA114/databig!$AE108)</f>
        <v>20931.008642297227</v>
      </c>
      <c r="CG114" s="17">
        <f>$CE114*(1+$CA114/databig!$AE108-$BX114)</f>
        <v>16882.778178931829</v>
      </c>
      <c r="CH114" s="44">
        <f t="shared" si="276"/>
        <v>0</v>
      </c>
      <c r="CI114" s="17">
        <f t="shared" si="277"/>
        <v>14728.019154969728</v>
      </c>
      <c r="CJ114" s="19"/>
      <c r="CK114" s="17">
        <f>databig!AW108</f>
        <v>816341</v>
      </c>
      <c r="CL114" s="19">
        <f t="shared" si="278"/>
        <v>1.3586420615591304E-2</v>
      </c>
      <c r="CM114" s="19">
        <f t="shared" si="279"/>
        <v>2.6015281781352775E-2</v>
      </c>
      <c r="CN114" s="19">
        <f t="shared" si="201"/>
        <v>1.9148002639855373</v>
      </c>
      <c r="CO114" s="19">
        <f t="shared" si="280"/>
        <v>0.19148002639855369</v>
      </c>
      <c r="CP114" s="19">
        <f t="shared" si="281"/>
        <v>0.48573049487924491</v>
      </c>
      <c r="CQ114" s="19">
        <f t="shared" si="202"/>
        <v>0.61429787115943368</v>
      </c>
      <c r="CR114" s="19">
        <f t="shared" si="282"/>
        <v>0.82291048871672867</v>
      </c>
      <c r="CS114" s="19">
        <f t="shared" si="283"/>
        <v>0.73926618512622522</v>
      </c>
      <c r="CU114" s="19">
        <f>calculatorbig!E114</f>
        <v>0.29881650163164442</v>
      </c>
      <c r="CV114" s="19">
        <f>calculatorbig!Z114</f>
        <v>0.32087948959262125</v>
      </c>
      <c r="CW114" s="17">
        <f t="shared" si="203"/>
        <v>1371563</v>
      </c>
      <c r="CX114" s="17">
        <f t="shared" si="204"/>
        <v>961717.34257259686</v>
      </c>
      <c r="CY114" s="17">
        <f t="shared" si="205"/>
        <v>931456.5646158756</v>
      </c>
      <c r="CZ114" s="24">
        <f t="shared" si="187"/>
        <v>0.66723984837337491</v>
      </c>
      <c r="DA114" s="24">
        <f t="shared" si="188"/>
        <v>0.63974463354187383</v>
      </c>
      <c r="DB114" s="19">
        <f t="shared" si="206"/>
        <v>0.32269093160607515</v>
      </c>
      <c r="DC114" s="19">
        <f t="shared" si="207"/>
        <v>0.34933642693593081</v>
      </c>
      <c r="DD114" s="17">
        <f t="shared" si="284"/>
        <v>1357869.9009579958</v>
      </c>
      <c r="DE114" s="51">
        <f t="shared" si="289"/>
        <v>1330892.4562120598</v>
      </c>
      <c r="DF114" s="17">
        <f t="shared" si="209"/>
        <v>-26977.444745935965</v>
      </c>
      <c r="DG114" s="17">
        <f>MAX(growth!G108*growth!L108,0)</f>
        <v>0</v>
      </c>
      <c r="DH114" s="17">
        <f t="shared" si="210"/>
        <v>0</v>
      </c>
      <c r="DI114" s="17">
        <f t="shared" si="211"/>
        <v>1330892.4562120598</v>
      </c>
      <c r="DJ114" s="17">
        <f t="shared" si="212"/>
        <v>427056.0920519958</v>
      </c>
      <c r="DK114" s="20">
        <f t="shared" si="213"/>
        <v>-0.03</v>
      </c>
      <c r="DL114" s="50">
        <f t="shared" si="214"/>
        <v>17210.434624592715</v>
      </c>
      <c r="DM114" s="20">
        <f t="shared" si="215"/>
        <v>-0.06</v>
      </c>
      <c r="DN114" s="20">
        <f t="shared" si="216"/>
        <v>-3.1465355377468383E-2</v>
      </c>
      <c r="DO114" s="20">
        <f>growth!L108</f>
        <v>-0.38527621017978109</v>
      </c>
      <c r="DP114" s="20"/>
      <c r="DQ114" s="20"/>
      <c r="DR114" s="19">
        <f>datahist!B108</f>
        <v>0.43902486562728882</v>
      </c>
      <c r="DS114" s="19">
        <f>datahist!C108</f>
        <v>0.41630840301513672</v>
      </c>
      <c r="DT114" s="19">
        <f>datahist!D108</f>
        <v>0.41664505004882812</v>
      </c>
      <c r="DU114" s="19">
        <f>datahist!E108</f>
        <v>0.37627780437469482</v>
      </c>
      <c r="DV114" s="19">
        <f>datahist!F108</f>
        <v>0.31310901045799255</v>
      </c>
      <c r="DW114" s="19">
        <f>datahist!G108</f>
        <v>0.33732998371124268</v>
      </c>
      <c r="DX114" s="19">
        <f>datahist!H108</f>
        <v>0.28021562099456787</v>
      </c>
      <c r="DY114" s="19">
        <f>datahist!I108</f>
        <v>0.29964184761047363</v>
      </c>
      <c r="DZ114" s="19">
        <f t="shared" si="217"/>
        <v>0.32087948959262125</v>
      </c>
      <c r="EA114" s="19">
        <v>0.34400002407810309</v>
      </c>
      <c r="EB114" s="19">
        <v>0.41034753954193687</v>
      </c>
      <c r="EC114" s="19">
        <v>0.43363985253834719</v>
      </c>
      <c r="ED114" s="19">
        <v>0.45358906835737534</v>
      </c>
      <c r="EE114" s="19">
        <v>0.43412244510568487</v>
      </c>
      <c r="EF114" s="19">
        <v>0.30492254230193794</v>
      </c>
      <c r="EG114" s="19">
        <v>0.32698552817047588</v>
      </c>
      <c r="EH114" s="19">
        <v>0.33789398550024846</v>
      </c>
      <c r="EI114" s="19">
        <v>0.40424150096408223</v>
      </c>
      <c r="EJ114" s="19">
        <v>0.43363985253834719</v>
      </c>
      <c r="EK114" s="19">
        <v>0.45358906835737534</v>
      </c>
      <c r="EL114" s="19">
        <v>0.43412245032290664</v>
      </c>
      <c r="EM114" s="19">
        <v>0.29881650605238974</v>
      </c>
      <c r="EN114" s="19">
        <v>0.32087948959262125</v>
      </c>
      <c r="EO114" s="19">
        <f t="shared" si="218"/>
        <v>0.33139937669392971</v>
      </c>
      <c r="EP114" s="19">
        <f t="shared" si="219"/>
        <v>0.35881776671438848</v>
      </c>
      <c r="EQ114" s="19">
        <f t="shared" ref="EQ114:FD114" si="296">(EO111+EO112+EO113+EO114+EO115+EO116+EO117)/7</f>
        <v>0.33166964794611281</v>
      </c>
      <c r="ER114" s="19">
        <f t="shared" si="296"/>
        <v>0.35893716865962627</v>
      </c>
      <c r="ES114" s="19">
        <f t="shared" si="296"/>
        <v>0.32886179646355235</v>
      </c>
      <c r="ET114" s="19">
        <f t="shared" si="296"/>
        <v>0.35594670271397238</v>
      </c>
      <c r="EU114" s="19">
        <f t="shared" si="296"/>
        <v>0.32761025531275861</v>
      </c>
      <c r="EV114" s="19">
        <f t="shared" si="296"/>
        <v>0.35456379607968758</v>
      </c>
      <c r="EW114" s="19">
        <f t="shared" si="296"/>
        <v>0.32619590590600678</v>
      </c>
      <c r="EX114" s="19">
        <f t="shared" si="296"/>
        <v>0.35299703481455735</v>
      </c>
      <c r="EY114" s="19">
        <f t="shared" si="296"/>
        <v>0.32494781996869154</v>
      </c>
      <c r="EZ114" s="19">
        <f t="shared" si="296"/>
        <v>0.35166675534306713</v>
      </c>
      <c r="FA114" s="19">
        <f t="shared" si="296"/>
        <v>0.32377920594377202</v>
      </c>
      <c r="FB114" s="19">
        <f t="shared" si="296"/>
        <v>0.35044777747691536</v>
      </c>
      <c r="FC114" s="19">
        <f t="shared" si="296"/>
        <v>0.32269093160607515</v>
      </c>
      <c r="FD114" s="19">
        <f t="shared" si="296"/>
        <v>0.34933642693593081</v>
      </c>
      <c r="FG114" s="61">
        <f t="shared" si="237"/>
        <v>1.1800000000000024</v>
      </c>
      <c r="FH114" s="24">
        <f>databig!$A108/100</f>
        <v>0.997</v>
      </c>
      <c r="FI114" s="19">
        <f t="shared" si="221"/>
        <v>1.5135917551666558E-2</v>
      </c>
      <c r="FJ114" s="19">
        <f t="shared" si="222"/>
        <v>3.7061306958570406E-2</v>
      </c>
      <c r="FK114" s="19">
        <f t="shared" si="223"/>
        <v>6.7402128554113136E-2</v>
      </c>
      <c r="FL114" s="19">
        <f t="shared" si="224"/>
        <v>0.10751427225965217</v>
      </c>
      <c r="FM114" s="19">
        <f t="shared" si="225"/>
        <v>0.15954890359865664</v>
      </c>
      <c r="FN114" s="19">
        <f t="shared" si="226"/>
        <v>0.22523599767770291</v>
      </c>
      <c r="FO114" s="19">
        <f t="shared" si="227"/>
        <v>0.30755939498038276</v>
      </c>
      <c r="FP114" s="19">
        <f t="shared" si="228"/>
        <v>0.41230005279662901</v>
      </c>
      <c r="FQ114" s="19">
        <f t="shared" si="229"/>
        <v>0.55701720632297191</v>
      </c>
      <c r="FR114" s="19">
        <f t="shared" si="230"/>
        <v>0.79346877733981869</v>
      </c>
      <c r="FS114" s="19">
        <f t="shared" si="231"/>
        <v>0.89840562972319038</v>
      </c>
      <c r="FT114" s="19">
        <f t="shared" si="232"/>
        <v>0.94667000240607191</v>
      </c>
      <c r="FU114" s="19">
        <f t="shared" si="233"/>
        <v>0.98693915484448769</v>
      </c>
      <c r="FW114" s="19">
        <f t="shared" si="234"/>
        <v>0.29881021001824021</v>
      </c>
      <c r="FX114" s="19">
        <f t="shared" si="235"/>
        <v>0.40423493868103899</v>
      </c>
    </row>
    <row r="115" spans="1:180">
      <c r="A115" s="69"/>
      <c r="B115" s="17">
        <f>databig!B109</f>
        <v>216702</v>
      </c>
      <c r="C115" s="17">
        <f>databig!O109</f>
        <v>1980048</v>
      </c>
      <c r="D115" s="17">
        <f>databig!F109</f>
        <v>610028</v>
      </c>
      <c r="E115" s="18">
        <f>databig!G109+L115</f>
        <v>0.30924766383942714</v>
      </c>
      <c r="F115" s="19">
        <f>databig!H109</f>
        <v>2.2586584091186523E-2</v>
      </c>
      <c r="G115" s="19">
        <f>databig!K109</f>
        <v>0.20629847049713135</v>
      </c>
      <c r="H115" s="19">
        <f>databig!L109</f>
        <v>2.0890358835458755E-2</v>
      </c>
      <c r="I115" s="19">
        <f>databig!I109</f>
        <v>3.7423096597194672E-2</v>
      </c>
      <c r="J115" s="19">
        <f>databig!M109</f>
        <v>4.8350472934544086E-3</v>
      </c>
      <c r="K115" s="19">
        <f>databig!J109</f>
        <v>1.7214106395840645E-2</v>
      </c>
      <c r="L115" s="63">
        <f>databig!N109*IF(interface!$C$16="yes",1,0)</f>
        <v>0</v>
      </c>
      <c r="M115" s="19">
        <v>0</v>
      </c>
      <c r="N115" s="19">
        <v>0</v>
      </c>
      <c r="O115" s="19">
        <v>0</v>
      </c>
      <c r="P115" s="19">
        <f t="shared" si="191"/>
        <v>0.89169677194443764</v>
      </c>
      <c r="Q115" s="20">
        <f t="shared" si="267"/>
        <v>0</v>
      </c>
      <c r="R115" s="20">
        <f t="shared" si="268"/>
        <v>0</v>
      </c>
      <c r="S115" s="20">
        <f t="shared" si="269"/>
        <v>0</v>
      </c>
      <c r="T115" s="20">
        <f t="shared" si="270"/>
        <v>0</v>
      </c>
      <c r="U115" s="20">
        <f t="shared" si="271"/>
        <v>6.6481900284998119E-3</v>
      </c>
      <c r="V115" s="20">
        <f t="shared" si="272"/>
        <v>3.2102156926049008E-2</v>
      </c>
      <c r="W115" s="20">
        <f t="shared" si="192"/>
        <v>0.21700588565943732</v>
      </c>
      <c r="X115" s="20">
        <f t="shared" si="273"/>
        <v>2.2586584091186523E-2</v>
      </c>
      <c r="Y115" s="20">
        <f>K115+$C$148*0.55*databig!N109</f>
        <v>1.7214106395840645E-2</v>
      </c>
      <c r="Z115" s="21">
        <f t="shared" si="193"/>
        <v>0.33298001969820801</v>
      </c>
      <c r="AA115" s="19">
        <f t="shared" si="194"/>
        <v>0.69531792035889584</v>
      </c>
      <c r="AB115" s="19">
        <f>databig!Q109/databig!$AE109</f>
        <v>0.24515335243298467</v>
      </c>
      <c r="AC115" s="19">
        <f>databig!R109/databig!$AE109</f>
        <v>5.9528727208119574E-2</v>
      </c>
      <c r="AD115" s="19">
        <f t="shared" si="195"/>
        <v>7.5551557335983777</v>
      </c>
      <c r="AE115" s="17">
        <f>databig!S109</f>
        <v>14959571</v>
      </c>
      <c r="AF115" s="17">
        <f>databig!T109</f>
        <v>14960210</v>
      </c>
      <c r="AG115" s="17">
        <f>databig!U109</f>
        <v>14351462</v>
      </c>
      <c r="AH115" s="17">
        <f>databig!V109</f>
        <v>13438558</v>
      </c>
      <c r="AI115" s="17">
        <f>databig!W109</f>
        <v>11931033</v>
      </c>
      <c r="AJ115" s="17">
        <f>databig!X109</f>
        <v>9095480</v>
      </c>
      <c r="AK115" s="17">
        <f>databig!Y109</f>
        <v>3169401</v>
      </c>
      <c r="AL115" s="17">
        <f>databig!Z109</f>
        <v>196116</v>
      </c>
      <c r="AM115" s="17">
        <f>databig!AA109</f>
        <v>0</v>
      </c>
      <c r="AN115" s="17">
        <f>databig!AB109</f>
        <v>0</v>
      </c>
      <c r="AO115" s="17">
        <f>databig!AC109</f>
        <v>0</v>
      </c>
      <c r="AP115" s="17">
        <f>databig!AD109</f>
        <v>0</v>
      </c>
      <c r="AQ115" s="17">
        <v>0</v>
      </c>
      <c r="AR115" s="17">
        <v>0</v>
      </c>
      <c r="AS115" s="17">
        <v>0</v>
      </c>
      <c r="AT115" s="17">
        <v>83.996739685134997</v>
      </c>
      <c r="AU115" s="17">
        <v>194.13641316198064</v>
      </c>
      <c r="AV115" s="19">
        <v>1.7469684993506557E-2</v>
      </c>
      <c r="AW115" s="17">
        <f>databig!AT109</f>
        <v>1634332</v>
      </c>
      <c r="AY115" s="19">
        <f>-databig!BA109/databig!E109</f>
        <v>-3.9301022530961208E-6</v>
      </c>
      <c r="AZ115" s="19">
        <f>-(1.1*databig!BB109-databig!AY109+0.45*databig!AX109)/databig!E109</f>
        <v>-1.1379743352479718E-6</v>
      </c>
      <c r="BA115" s="19"/>
      <c r="BB115" s="66">
        <f t="shared" si="274"/>
        <v>49897.210166253717</v>
      </c>
      <c r="BC115" s="67">
        <f>databig!Q109</f>
        <v>275963</v>
      </c>
      <c r="BD115" s="67">
        <f>databig!R109</f>
        <v>67010</v>
      </c>
      <c r="BE115" s="67">
        <f>databig!AF109</f>
        <v>1104019</v>
      </c>
      <c r="BF115" s="67">
        <f>databig!AG109</f>
        <v>1066496</v>
      </c>
      <c r="BG115" s="17">
        <f>databig!AH109</f>
        <v>1024061</v>
      </c>
      <c r="BH115" s="17">
        <f>databig!AI109</f>
        <v>953437</v>
      </c>
      <c r="BI115" s="17">
        <f>databig!AJ109</f>
        <v>914264</v>
      </c>
      <c r="BJ115" s="17">
        <f>databig!AK109</f>
        <v>824188</v>
      </c>
      <c r="BK115" s="17">
        <f>databig!AL109</f>
        <v>651414</v>
      </c>
      <c r="BL115" s="17">
        <f>databig!AM109</f>
        <v>172013</v>
      </c>
      <c r="BM115" s="17">
        <f>databig!AN109</f>
        <v>7553</v>
      </c>
      <c r="BN115" s="17">
        <f>databig!AO109</f>
        <v>148</v>
      </c>
      <c r="BO115" s="17">
        <f>databig!AP109</f>
        <v>0</v>
      </c>
      <c r="BP115" s="17">
        <f>databig!AQ109</f>
        <v>0</v>
      </c>
      <c r="BQ115" s="17"/>
      <c r="BR115" s="17"/>
      <c r="BS115" s="24">
        <f>databig!AU109</f>
        <v>0.3529999852180481</v>
      </c>
      <c r="BT115" s="24">
        <f>databig!AV109</f>
        <v>0.15800000727176666</v>
      </c>
      <c r="BU115" s="44">
        <f t="shared" si="196"/>
        <v>43602.156006738544</v>
      </c>
      <c r="BV115" s="44">
        <f t="shared" si="197"/>
        <v>10587.580487281084</v>
      </c>
      <c r="BW115" s="44">
        <f>databig!R109*((databig!$AU109-$R$142)/(1-$Q$142)-MIN(0.2,databig!$AU109))+BB115*(databig!$AU109-$R$142)/(1-$Q$142)</f>
        <v>4766.8017125015758</v>
      </c>
      <c r="BX115" s="19">
        <f>(databig!$Q109)/databig!$AE109</f>
        <v>0.24515335243298467</v>
      </c>
      <c r="BY115" s="19">
        <f>(databig!$R109)/databig!$AE109</f>
        <v>5.9528727208119574E-2</v>
      </c>
      <c r="BZ115" s="19">
        <f>(databig!$Q109+databig!$R109)/databig!$AE109</f>
        <v>0.30468207964110422</v>
      </c>
      <c r="CA115" s="67">
        <f>databig!R109*$Q$142/(1-$Q$142)+BB115/(1-$Q$142)</f>
        <v>65959.24425866075</v>
      </c>
      <c r="CB115" s="31">
        <f t="shared" si="198"/>
        <v>21201.195977293639</v>
      </c>
      <c r="CC115" s="31">
        <f t="shared" si="199"/>
        <v>23016.308424225484</v>
      </c>
      <c r="CD115" s="31">
        <f t="shared" si="200"/>
        <v>28676.257553068182</v>
      </c>
      <c r="CE115" s="67">
        <f t="shared" si="275"/>
        <v>30491.370000000024</v>
      </c>
      <c r="CF115" s="17">
        <f>$CE115*(1+$CA115/databig!$AE109)</f>
        <v>32278.020428952612</v>
      </c>
      <c r="CG115" s="17">
        <f>$CE115*(1+$CA115/databig!$AE109-$BX115)</f>
        <v>24802.958853178072</v>
      </c>
      <c r="CH115" s="44">
        <f t="shared" si="276"/>
        <v>0</v>
      </c>
      <c r="CI115" s="17">
        <f t="shared" si="277"/>
        <v>21201.195977293639</v>
      </c>
      <c r="CJ115" s="19"/>
      <c r="CK115" s="17">
        <f>databig!AW109</f>
        <v>1156288</v>
      </c>
      <c r="CL115" s="19">
        <f t="shared" si="278"/>
        <v>1.9243738405936142E-2</v>
      </c>
      <c r="CM115" s="19">
        <f t="shared" si="279"/>
        <v>3.73931298631104E-2</v>
      </c>
      <c r="CN115" s="19">
        <f t="shared" si="201"/>
        <v>1.9431323100700479</v>
      </c>
      <c r="CO115" s="19">
        <f t="shared" si="280"/>
        <v>0.19431323100700476</v>
      </c>
      <c r="CP115" s="19">
        <f t="shared" si="281"/>
        <v>0.48305966184594307</v>
      </c>
      <c r="CQ115" s="19">
        <f t="shared" si="202"/>
        <v>0.61229474638445724</v>
      </c>
      <c r="CR115" s="19">
        <f t="shared" si="282"/>
        <v>0.80739684798634304</v>
      </c>
      <c r="CS115" s="19">
        <f t="shared" si="283"/>
        <v>0.7227877308324947</v>
      </c>
      <c r="CU115" s="19">
        <f>calculatorbig!E115</f>
        <v>0.30924766383942714</v>
      </c>
      <c r="CV115" s="19">
        <f>calculatorbig!Z115</f>
        <v>0.33298001969820801</v>
      </c>
      <c r="CW115" s="17">
        <f t="shared" si="203"/>
        <v>1980048</v>
      </c>
      <c r="CX115" s="17">
        <f t="shared" si="204"/>
        <v>1367722.7817100699</v>
      </c>
      <c r="CY115" s="17">
        <f t="shared" si="205"/>
        <v>1320731.5779566027</v>
      </c>
      <c r="CZ115" s="24">
        <f t="shared" si="187"/>
        <v>0.65870202167302172</v>
      </c>
      <c r="DA115" s="24">
        <f t="shared" si="188"/>
        <v>0.62939882870892538</v>
      </c>
      <c r="DB115" s="19">
        <f t="shared" si="206"/>
        <v>0.32663723724235982</v>
      </c>
      <c r="DC115" s="19">
        <f t="shared" si="207"/>
        <v>0.35403635805933958</v>
      </c>
      <c r="DD115" s="17">
        <f t="shared" si="284"/>
        <v>1959591.1214416747</v>
      </c>
      <c r="DE115" s="51">
        <f t="shared" si="289"/>
        <v>1919309.2318717537</v>
      </c>
      <c r="DF115" s="17">
        <f t="shared" si="209"/>
        <v>-40281.889569920953</v>
      </c>
      <c r="DG115" s="17">
        <f>MAX(growth!G109*growth!L109,0)</f>
        <v>0</v>
      </c>
      <c r="DH115" s="17">
        <f t="shared" si="210"/>
        <v>0</v>
      </c>
      <c r="DI115" s="17">
        <f t="shared" si="211"/>
        <v>1919309.2318717537</v>
      </c>
      <c r="DJ115" s="17">
        <f t="shared" si="212"/>
        <v>639091.62583560904</v>
      </c>
      <c r="DK115" s="20">
        <f t="shared" si="213"/>
        <v>-3.1E-2</v>
      </c>
      <c r="DL115" s="50">
        <f t="shared" si="214"/>
        <v>26766.407545679016</v>
      </c>
      <c r="DM115" s="20">
        <f t="shared" si="215"/>
        <v>-6.4000000000000001E-2</v>
      </c>
      <c r="DN115" s="20">
        <f t="shared" si="216"/>
        <v>-3.4357257466102901E-2</v>
      </c>
      <c r="DO115" s="20">
        <f>growth!L109</f>
        <v>-0.43612207568711214</v>
      </c>
      <c r="DP115" s="20"/>
      <c r="DQ115" s="20"/>
      <c r="DR115" s="19">
        <f>datahist!B109</f>
        <v>0.45740208029747009</v>
      </c>
      <c r="DS115" s="19">
        <f>datahist!C109</f>
        <v>0.43791502714157104</v>
      </c>
      <c r="DT115" s="19">
        <f>datahist!D109</f>
        <v>0.43676209449768066</v>
      </c>
      <c r="DU115" s="19">
        <f>datahist!E109</f>
        <v>0.38771650195121765</v>
      </c>
      <c r="DV115" s="19">
        <f>datahist!F109</f>
        <v>0.31319001317024231</v>
      </c>
      <c r="DW115" s="19">
        <f>datahist!G109</f>
        <v>0.34512788057327271</v>
      </c>
      <c r="DX115" s="19">
        <f>datahist!H109</f>
        <v>0.28415983915328979</v>
      </c>
      <c r="DY115" s="19">
        <f>datahist!I109</f>
        <v>0.30909353494644165</v>
      </c>
      <c r="DZ115" s="19">
        <f t="shared" si="217"/>
        <v>0.33298001969820801</v>
      </c>
      <c r="EA115" s="19">
        <v>0.36095737655216958</v>
      </c>
      <c r="EB115" s="19">
        <v>0.43574502571397206</v>
      </c>
      <c r="EC115" s="19">
        <v>0.46340366221822155</v>
      </c>
      <c r="ED115" s="19">
        <v>0.49651031451295002</v>
      </c>
      <c r="EE115" s="19">
        <v>0.46613973632942374</v>
      </c>
      <c r="EF115" s="19">
        <v>0.31425122683867812</v>
      </c>
      <c r="EG115" s="19">
        <v>0.33798357910132948</v>
      </c>
      <c r="EH115" s="19">
        <v>0.35595381714904811</v>
      </c>
      <c r="EI115" s="19">
        <v>0.43074146631085058</v>
      </c>
      <c r="EJ115" s="19">
        <v>0.46340366221822155</v>
      </c>
      <c r="EK115" s="19">
        <v>0.49651031451295002</v>
      </c>
      <c r="EL115" s="19">
        <v>0.46613973682852039</v>
      </c>
      <c r="EM115" s="19">
        <v>0.30924766371026635</v>
      </c>
      <c r="EN115" s="19">
        <v>0.33298001969820801</v>
      </c>
      <c r="EO115" s="19">
        <f t="shared" si="218"/>
        <v>0.33702906497680174</v>
      </c>
      <c r="EP115" s="19">
        <f t="shared" si="219"/>
        <v>0.36542826887460045</v>
      </c>
      <c r="EQ115" s="19">
        <f t="shared" ref="EQ115:FD115" si="297">(EO112+EO113+EO114+EO115+EO116+EO117+EO118)/7</f>
        <v>0.33575543412955727</v>
      </c>
      <c r="ER115" s="19">
        <f t="shared" si="297"/>
        <v>0.36440968999233575</v>
      </c>
      <c r="ES115" s="19">
        <f t="shared" si="297"/>
        <v>0.33438703027873645</v>
      </c>
      <c r="ET115" s="19">
        <f t="shared" si="297"/>
        <v>0.36249977653347715</v>
      </c>
      <c r="EU115" s="19">
        <f t="shared" si="297"/>
        <v>0.33257190915227219</v>
      </c>
      <c r="EV115" s="19">
        <f t="shared" si="297"/>
        <v>0.36047162633176039</v>
      </c>
      <c r="EW115" s="19">
        <f t="shared" si="297"/>
        <v>0.33091064240067775</v>
      </c>
      <c r="EX115" s="19">
        <f t="shared" si="297"/>
        <v>0.35861358688875705</v>
      </c>
      <c r="EY115" s="19">
        <f t="shared" si="297"/>
        <v>0.32937576063887458</v>
      </c>
      <c r="EZ115" s="19">
        <f t="shared" si="297"/>
        <v>0.35694402400653169</v>
      </c>
      <c r="FA115" s="19">
        <f t="shared" si="297"/>
        <v>0.32795955321700515</v>
      </c>
      <c r="FB115" s="19">
        <f t="shared" si="297"/>
        <v>0.35542894074984732</v>
      </c>
      <c r="FC115" s="19">
        <f t="shared" si="297"/>
        <v>0.32663723724235982</v>
      </c>
      <c r="FD115" s="19">
        <f t="shared" si="297"/>
        <v>0.35403635805933958</v>
      </c>
      <c r="FG115" s="61">
        <f t="shared" si="237"/>
        <v>1.2100000000000024</v>
      </c>
      <c r="FH115" s="24">
        <f>databig!$A109/100</f>
        <v>0.998</v>
      </c>
      <c r="FI115" s="19">
        <f t="shared" si="221"/>
        <v>1.5135917551666558E-2</v>
      </c>
      <c r="FJ115" s="19">
        <f t="shared" si="222"/>
        <v>3.7061306958570406E-2</v>
      </c>
      <c r="FK115" s="19">
        <f t="shared" si="223"/>
        <v>6.7402128554113136E-2</v>
      </c>
      <c r="FL115" s="19">
        <f t="shared" si="224"/>
        <v>0.10751427225965217</v>
      </c>
      <c r="FM115" s="19">
        <f t="shared" si="225"/>
        <v>0.15954890359865664</v>
      </c>
      <c r="FN115" s="19">
        <f t="shared" si="226"/>
        <v>0.22523599767770291</v>
      </c>
      <c r="FO115" s="19">
        <f t="shared" si="227"/>
        <v>0.30755939498038276</v>
      </c>
      <c r="FP115" s="19">
        <f t="shared" si="228"/>
        <v>0.41230005279662901</v>
      </c>
      <c r="FQ115" s="19">
        <f t="shared" si="229"/>
        <v>0.55701720632297191</v>
      </c>
      <c r="FR115" s="19">
        <f t="shared" si="230"/>
        <v>0.79346877733981869</v>
      </c>
      <c r="FS115" s="19">
        <f t="shared" si="231"/>
        <v>0.89840562972319038</v>
      </c>
      <c r="FT115" s="19">
        <f t="shared" si="232"/>
        <v>0.94667000240607191</v>
      </c>
      <c r="FU115" s="19">
        <f t="shared" si="233"/>
        <v>0.98693915484448769</v>
      </c>
      <c r="FW115" s="19">
        <f t="shared" si="234"/>
        <v>0.30924373360801327</v>
      </c>
      <c r="FX115" s="19">
        <f t="shared" si="235"/>
        <v>0.43073639823426224</v>
      </c>
    </row>
    <row r="116" spans="1:180">
      <c r="A116" s="19">
        <v>1E-3</v>
      </c>
      <c r="B116" s="17">
        <f>databig!B110</f>
        <v>21665</v>
      </c>
      <c r="C116" s="17">
        <f>databig!O110</f>
        <v>2669393</v>
      </c>
      <c r="D116" s="17">
        <f>databig!F110</f>
        <v>862729</v>
      </c>
      <c r="E116" s="18">
        <f>databig!G110+L116</f>
        <v>0.31752434847912647</v>
      </c>
      <c r="F116" s="19">
        <f>databig!H110</f>
        <v>2.246987447142601E-2</v>
      </c>
      <c r="G116" s="19">
        <f>databig!K110</f>
        <v>0.21249404549598694</v>
      </c>
      <c r="H116" s="19">
        <f>databig!L110</f>
        <v>2.2330768406391144E-2</v>
      </c>
      <c r="I116" s="19">
        <f>databig!I110</f>
        <v>3.8003247231245041E-2</v>
      </c>
      <c r="J116" s="19">
        <f>databig!M110</f>
        <v>6.7283506505191326E-3</v>
      </c>
      <c r="K116" s="19">
        <f>databig!J110</f>
        <v>1.5498057007789612E-2</v>
      </c>
      <c r="L116" s="63">
        <f>databig!N110*IF(interface!$C$16="yes",1,0)</f>
        <v>0</v>
      </c>
      <c r="M116" s="19">
        <v>0</v>
      </c>
      <c r="N116" s="19">
        <v>0</v>
      </c>
      <c r="O116" s="19">
        <v>0</v>
      </c>
      <c r="P116" s="19">
        <f t="shared" si="191"/>
        <v>0.89490921152016079</v>
      </c>
      <c r="Q116" s="20">
        <f t="shared" si="267"/>
        <v>0</v>
      </c>
      <c r="R116" s="20">
        <f t="shared" si="268"/>
        <v>0</v>
      </c>
      <c r="S116" s="20">
        <f t="shared" si="269"/>
        <v>0</v>
      </c>
      <c r="T116" s="20">
        <f t="shared" si="270"/>
        <v>0</v>
      </c>
      <c r="U116" s="20">
        <f t="shared" si="271"/>
        <v>9.2514821444638073E-3</v>
      </c>
      <c r="V116" s="20">
        <f t="shared" si="272"/>
        <v>3.4315630349270793E-2</v>
      </c>
      <c r="W116" s="20">
        <f t="shared" si="192"/>
        <v>0.22315702809387861</v>
      </c>
      <c r="X116" s="20">
        <f t="shared" si="273"/>
        <v>2.246987447142601E-2</v>
      </c>
      <c r="Y116" s="20">
        <f>K116+$C$148*0.55*databig!N110</f>
        <v>1.5498057007789612E-2</v>
      </c>
      <c r="Z116" s="21">
        <f t="shared" si="193"/>
        <v>0.34269531929807384</v>
      </c>
      <c r="AA116" s="19">
        <f t="shared" si="194"/>
        <v>0.65616079769985847</v>
      </c>
      <c r="AB116" s="19">
        <f>databig!Q110/databig!$AE110</f>
        <v>0.27379525945172367</v>
      </c>
      <c r="AC116" s="19">
        <f>databig!R110/databig!$AE110</f>
        <v>7.0043942848417876E-2</v>
      </c>
      <c r="AD116" s="19">
        <f t="shared" si="195"/>
        <v>7.3880541381505083</v>
      </c>
      <c r="AE116" s="17">
        <f>databig!S110</f>
        <v>19721620</v>
      </c>
      <c r="AF116" s="17">
        <f>databig!T110</f>
        <v>19721620</v>
      </c>
      <c r="AG116" s="17">
        <f>databig!U110</f>
        <v>19123444</v>
      </c>
      <c r="AH116" s="17">
        <f>databig!V110</f>
        <v>18226180</v>
      </c>
      <c r="AI116" s="17">
        <f>databig!W110</f>
        <v>16730902</v>
      </c>
      <c r="AJ116" s="17">
        <f>databig!X110</f>
        <v>13821869</v>
      </c>
      <c r="AK116" s="17">
        <f>databig!Y110</f>
        <v>6535546</v>
      </c>
      <c r="AL116" s="17">
        <f>databig!Z110</f>
        <v>979607</v>
      </c>
      <c r="AM116" s="17">
        <f>databig!AA110</f>
        <v>0</v>
      </c>
      <c r="AN116" s="17">
        <f>databig!AB110</f>
        <v>0</v>
      </c>
      <c r="AO116" s="17">
        <f>databig!AC110</f>
        <v>0</v>
      </c>
      <c r="AP116" s="17">
        <f>databig!AD110</f>
        <v>0</v>
      </c>
      <c r="AQ116" s="17">
        <v>0</v>
      </c>
      <c r="AR116" s="17">
        <v>0</v>
      </c>
      <c r="AS116" s="17">
        <v>0</v>
      </c>
      <c r="AT116" s="17">
        <v>83.996739685134997</v>
      </c>
      <c r="AU116" s="17">
        <v>194.13641316198064</v>
      </c>
      <c r="AV116" s="19">
        <v>1.7469684993506557E-2</v>
      </c>
      <c r="AW116" s="17">
        <f>databig!AT110</f>
        <v>2191207</v>
      </c>
      <c r="AY116" s="19">
        <f>-databig!BA110/databig!E110</f>
        <v>-2.5054100744255952E-6</v>
      </c>
      <c r="AZ116" s="19">
        <f>-(1.1*databig!BB110-databig!AY110+0.45*databig!AX110)/databig!E110</f>
        <v>-1.4156849352236166E-6</v>
      </c>
      <c r="BA116" s="19"/>
      <c r="BB116" s="66">
        <f t="shared" si="274"/>
        <v>77318.103857988928</v>
      </c>
      <c r="BC116" s="67">
        <f>databig!Q110</f>
        <v>423190</v>
      </c>
      <c r="BD116" s="67">
        <f>databig!R110</f>
        <v>108263</v>
      </c>
      <c r="BE116" s="67">
        <f>databig!AF110</f>
        <v>1534843</v>
      </c>
      <c r="BF116" s="67">
        <f>databig!AG110</f>
        <v>1497503</v>
      </c>
      <c r="BG116" s="17">
        <f>databig!AH110</f>
        <v>1455044</v>
      </c>
      <c r="BH116" s="17">
        <f>databig!AI110</f>
        <v>1383767</v>
      </c>
      <c r="BI116" s="17">
        <f>databig!AJ110</f>
        <v>1344096</v>
      </c>
      <c r="BJ116" s="17">
        <f>databig!AK110</f>
        <v>1252161</v>
      </c>
      <c r="BK116" s="17">
        <f>databig!AL110</f>
        <v>1072053</v>
      </c>
      <c r="BL116" s="17">
        <f>databig!AM110</f>
        <v>473395</v>
      </c>
      <c r="BM116" s="17">
        <f>databig!AN110</f>
        <v>43213</v>
      </c>
      <c r="BN116" s="17">
        <f>databig!AO110</f>
        <v>313</v>
      </c>
      <c r="BO116" s="17">
        <f>databig!AP110</f>
        <v>0</v>
      </c>
      <c r="BP116" s="17">
        <f>databig!AQ110</f>
        <v>0</v>
      </c>
      <c r="BQ116" s="17"/>
      <c r="BR116" s="17"/>
      <c r="BS116" s="24">
        <f>databig!AU110</f>
        <v>0.35400000214576721</v>
      </c>
      <c r="BT116" s="24">
        <f>databig!AV110</f>
        <v>0.15999999642372131</v>
      </c>
      <c r="BU116" s="44">
        <f t="shared" si="196"/>
        <v>67710.398486554623</v>
      </c>
      <c r="BV116" s="44">
        <f t="shared" si="197"/>
        <v>17322.079612821341</v>
      </c>
      <c r="BW116" s="44">
        <f>databig!R110*((databig!$AU110-$R$142)/(1-$Q$142)-MIN(0.2,databig!$AU110))+BB116*(databig!$AU110-$R$142)/(1-$Q$142)</f>
        <v>7400.0415744566762</v>
      </c>
      <c r="BX116" s="19">
        <f>(databig!$Q110)/databig!$AE110</f>
        <v>0.27379525945172367</v>
      </c>
      <c r="BY116" s="19">
        <f>(databig!$R110)/databig!$AE110</f>
        <v>7.0043942848417876E-2</v>
      </c>
      <c r="BZ116" s="19">
        <f>(databig!$Q110+databig!$R110)/databig!$AE110</f>
        <v>0.34383920230014153</v>
      </c>
      <c r="CA116" s="67">
        <f>databig!R110*$Q$142/(1-$Q$142)+BB116/(1-$Q$142)</f>
        <v>102815.33377934741</v>
      </c>
      <c r="CB116" s="31">
        <f t="shared" si="198"/>
        <v>28463.691105933864</v>
      </c>
      <c r="CC116" s="31">
        <f t="shared" si="199"/>
        <v>31502.13710890738</v>
      </c>
      <c r="CD116" s="31">
        <f t="shared" si="200"/>
        <v>40340.693997026516</v>
      </c>
      <c r="CE116" s="67">
        <f t="shared" si="275"/>
        <v>43379.140000000036</v>
      </c>
      <c r="CF116" s="17">
        <f>$CE116*(1+$CA116/databig!$AE110)</f>
        <v>46264.694990774784</v>
      </c>
      <c r="CG116" s="17">
        <f>$CE116*(1+$CA116/databig!$AE110-$BX116)</f>
        <v>34387.692099682128</v>
      </c>
      <c r="CH116" s="44">
        <f t="shared" si="276"/>
        <v>0</v>
      </c>
      <c r="CI116" s="17">
        <f t="shared" si="277"/>
        <v>28463.691105933864</v>
      </c>
      <c r="CJ116" s="19"/>
      <c r="CK116" s="17">
        <f>databig!AW110</f>
        <v>1515155</v>
      </c>
      <c r="CL116" s="19">
        <f t="shared" si="278"/>
        <v>2.5210198381612893E-3</v>
      </c>
      <c r="CM116" s="19">
        <f t="shared" si="279"/>
        <v>4.928457760490083E-3</v>
      </c>
      <c r="CN116" s="19">
        <f t="shared" si="201"/>
        <v>1.9549460444090212</v>
      </c>
      <c r="CO116" s="19">
        <f t="shared" si="280"/>
        <v>0.19549460444090208</v>
      </c>
      <c r="CP116" s="19">
        <f t="shared" si="281"/>
        <v>0.48056359120382763</v>
      </c>
      <c r="CQ116" s="19">
        <f t="shared" si="202"/>
        <v>0.6104226934028707</v>
      </c>
      <c r="CR116" s="19">
        <f t="shared" si="282"/>
        <v>0.78476801780584038</v>
      </c>
      <c r="CS116" s="19">
        <f t="shared" si="283"/>
        <v>0.7015001162077964</v>
      </c>
      <c r="CU116" s="19">
        <f>calculatorbig!E116</f>
        <v>0.31752434847912647</v>
      </c>
      <c r="CV116" s="19">
        <f>calculatorbig!Z116</f>
        <v>0.34269531929807384</v>
      </c>
      <c r="CW116" s="17">
        <f t="shared" si="203"/>
        <v>2669393</v>
      </c>
      <c r="CX116" s="17">
        <f t="shared" si="204"/>
        <v>1821795.726840259</v>
      </c>
      <c r="CY116" s="17">
        <f t="shared" si="205"/>
        <v>1754604.5135329568</v>
      </c>
      <c r="CZ116" s="24">
        <f t="shared" si="187"/>
        <v>0.64439953395970406</v>
      </c>
      <c r="DA116" s="24">
        <f t="shared" si="188"/>
        <v>0.61643668377296601</v>
      </c>
      <c r="DB116" s="19">
        <f t="shared" si="206"/>
        <v>0.32995221239196687</v>
      </c>
      <c r="DC116" s="19">
        <f t="shared" si="207"/>
        <v>0.35807806576668538</v>
      </c>
      <c r="DD116" s="17">
        <f t="shared" si="284"/>
        <v>2640928.3992407564</v>
      </c>
      <c r="DE116" s="51">
        <f t="shared" si="289"/>
        <v>2584906.5428405688</v>
      </c>
      <c r="DF116" s="17">
        <f t="shared" si="209"/>
        <v>-56021.856400187593</v>
      </c>
      <c r="DG116" s="17">
        <f>MAX(growth!G110*growth!L110,0)</f>
        <v>0</v>
      </c>
      <c r="DH116" s="17">
        <f t="shared" si="210"/>
        <v>0</v>
      </c>
      <c r="DI116" s="17">
        <f t="shared" si="211"/>
        <v>2584906.5428405688</v>
      </c>
      <c r="DJ116" s="17">
        <f t="shared" si="212"/>
        <v>885835.37305442896</v>
      </c>
      <c r="DK116" s="20">
        <f t="shared" si="213"/>
        <v>-3.2000000000000001E-2</v>
      </c>
      <c r="DL116" s="50">
        <f t="shared" si="214"/>
        <v>38238.099894688115</v>
      </c>
      <c r="DM116" s="20">
        <f t="shared" si="215"/>
        <v>-6.7000000000000004E-2</v>
      </c>
      <c r="DN116" s="20">
        <f t="shared" si="216"/>
        <v>-3.6881859100547726E-2</v>
      </c>
      <c r="DO116" s="20">
        <f>growth!L110</f>
        <v>-0.47418875146823025</v>
      </c>
      <c r="DP116" s="20"/>
      <c r="DQ116" s="20"/>
      <c r="DR116" s="19">
        <f>datahist!B110</f>
        <v>0.46961423754692078</v>
      </c>
      <c r="DS116" s="19">
        <f>datahist!C110</f>
        <v>0.45653235912322998</v>
      </c>
      <c r="DT116" s="19">
        <f>datahist!D110</f>
        <v>0.45387965440750122</v>
      </c>
      <c r="DU116" s="19">
        <f>datahist!E110</f>
        <v>0.39687055349349976</v>
      </c>
      <c r="DV116" s="19">
        <f>datahist!F110</f>
        <v>0.31476649641990662</v>
      </c>
      <c r="DW116" s="19">
        <f>datahist!G110</f>
        <v>0.3518097996711731</v>
      </c>
      <c r="DX116" s="19">
        <f>datahist!H110</f>
        <v>0.28837823867797852</v>
      </c>
      <c r="DY116" s="19">
        <f>datahist!I110</f>
        <v>0.31624364852905273</v>
      </c>
      <c r="DZ116" s="19">
        <f t="shared" si="217"/>
        <v>0.34269531929807384</v>
      </c>
      <c r="EA116" s="19">
        <v>0.37467008003400265</v>
      </c>
      <c r="EB116" s="19">
        <v>0.45506675462008317</v>
      </c>
      <c r="EC116" s="19">
        <v>0.4909702116470957</v>
      </c>
      <c r="ED116" s="19">
        <v>0.53374625699029488</v>
      </c>
      <c r="EE116" s="19">
        <v>0.49372420387063992</v>
      </c>
      <c r="EF116" s="19">
        <v>0.32162455655634403</v>
      </c>
      <c r="EG116" s="19">
        <v>0.34679552420915682</v>
      </c>
      <c r="EH116" s="19">
        <v>0.37056987512291967</v>
      </c>
      <c r="EI116" s="19">
        <v>0.45096654970900019</v>
      </c>
      <c r="EJ116" s="19">
        <v>0.4909702116470957</v>
      </c>
      <c r="EK116" s="19">
        <v>0.53374625699029488</v>
      </c>
      <c r="EL116" s="19">
        <v>0.49372420356497509</v>
      </c>
      <c r="EM116" s="19">
        <v>0.31752434326335788</v>
      </c>
      <c r="EN116" s="19">
        <v>0.34269531929807384</v>
      </c>
      <c r="EO116" s="19">
        <f t="shared" si="218"/>
        <v>0.34844922218363705</v>
      </c>
      <c r="EP116" s="19">
        <f t="shared" si="219"/>
        <v>0.3770822437590543</v>
      </c>
      <c r="EQ116" s="19">
        <f t="shared" ref="EQ116:FD116" si="298">(EO113+EO114+EO115+EO116+EO117+EO118+EO119)/7</f>
        <v>0.33988244791621636</v>
      </c>
      <c r="ER116" s="19">
        <f t="shared" si="298"/>
        <v>0.3691766414732392</v>
      </c>
      <c r="ES116" s="19">
        <f t="shared" si="298"/>
        <v>0.33908185919306055</v>
      </c>
      <c r="ET116" s="19">
        <f t="shared" si="298"/>
        <v>0.36812463162553255</v>
      </c>
      <c r="EU116" s="19">
        <f t="shared" si="298"/>
        <v>0.33669609555407842</v>
      </c>
      <c r="EV116" s="19">
        <f t="shared" si="298"/>
        <v>0.36541870376954655</v>
      </c>
      <c r="EW116" s="19">
        <f t="shared" si="298"/>
        <v>0.33484473807485021</v>
      </c>
      <c r="EX116" s="19">
        <f t="shared" si="298"/>
        <v>0.36337819960469447</v>
      </c>
      <c r="EY116" s="19">
        <f t="shared" si="298"/>
        <v>0.33308290712595562</v>
      </c>
      <c r="EZ116" s="19">
        <f t="shared" si="298"/>
        <v>0.36144646274365433</v>
      </c>
      <c r="FA116" s="19">
        <f t="shared" si="298"/>
        <v>0.33146842209795579</v>
      </c>
      <c r="FB116" s="19">
        <f t="shared" si="298"/>
        <v>0.35970060669000187</v>
      </c>
      <c r="FC116" s="19">
        <f t="shared" si="298"/>
        <v>0.32995221239196687</v>
      </c>
      <c r="FD116" s="19">
        <f t="shared" si="298"/>
        <v>0.35807806576668538</v>
      </c>
      <c r="FG116" s="61">
        <f t="shared" si="237"/>
        <v>1.2400000000000024</v>
      </c>
      <c r="FH116" s="24">
        <f>databig!$A110/100</f>
        <v>0.99900000000000011</v>
      </c>
      <c r="FI116" s="19">
        <f t="shared" si="221"/>
        <v>1.5135917551666558E-2</v>
      </c>
      <c r="FJ116" s="19">
        <f t="shared" si="222"/>
        <v>3.7061306958570406E-2</v>
      </c>
      <c r="FK116" s="19">
        <f t="shared" si="223"/>
        <v>6.7402128554113136E-2</v>
      </c>
      <c r="FL116" s="19">
        <f t="shared" si="224"/>
        <v>0.10751427225965217</v>
      </c>
      <c r="FM116" s="19">
        <f t="shared" si="225"/>
        <v>0.15954890359865664</v>
      </c>
      <c r="FN116" s="19">
        <f t="shared" si="226"/>
        <v>0.22523599767770291</v>
      </c>
      <c r="FO116" s="19">
        <f t="shared" si="227"/>
        <v>0.30755939498038276</v>
      </c>
      <c r="FP116" s="19">
        <f t="shared" si="228"/>
        <v>0.41230005279662901</v>
      </c>
      <c r="FQ116" s="19">
        <f t="shared" si="229"/>
        <v>0.55701720632297191</v>
      </c>
      <c r="FR116" s="19">
        <f t="shared" si="230"/>
        <v>0.79346877733981869</v>
      </c>
      <c r="FS116" s="19">
        <f t="shared" si="231"/>
        <v>0.89840562972319038</v>
      </c>
      <c r="FT116" s="19">
        <f t="shared" si="232"/>
        <v>0.94667000240607191</v>
      </c>
      <c r="FU116" s="19">
        <f t="shared" si="233"/>
        <v>0.98693915484448769</v>
      </c>
      <c r="FW116" s="19">
        <f t="shared" si="234"/>
        <v>0.31752183785328347</v>
      </c>
      <c r="FX116" s="19">
        <f t="shared" si="235"/>
        <v>0.45096262861399056</v>
      </c>
    </row>
    <row r="117" spans="1:180">
      <c r="A117" s="69"/>
      <c r="B117" s="17">
        <f>databig!B111</f>
        <v>21661</v>
      </c>
      <c r="C117" s="17">
        <f>databig!O111</f>
        <v>2905903</v>
      </c>
      <c r="D117" s="17">
        <f>databig!F111</f>
        <v>938084</v>
      </c>
      <c r="E117" s="18">
        <f>databig!G111+L117</f>
        <v>0.32062334475133253</v>
      </c>
      <c r="F117" s="19">
        <f>databig!H111</f>
        <v>2.2449905052781105E-2</v>
      </c>
      <c r="G117" s="19">
        <f>databig!K111</f>
        <v>0.21451309323310852</v>
      </c>
      <c r="H117" s="19">
        <f>databig!L111</f>
        <v>2.2947147488594055E-2</v>
      </c>
      <c r="I117" s="19">
        <f>databig!I111</f>
        <v>3.8278192281723022E-2</v>
      </c>
      <c r="J117" s="19">
        <f>databig!M111</f>
        <v>7.7905436046421528E-3</v>
      </c>
      <c r="K117" s="19">
        <f>databig!J111</f>
        <v>1.4644457027316093E-2</v>
      </c>
      <c r="L117" s="63">
        <f>databig!N111*IF(interface!$C$16="yes",1,0)</f>
        <v>0</v>
      </c>
      <c r="M117" s="19">
        <v>0</v>
      </c>
      <c r="N117" s="19">
        <v>0</v>
      </c>
      <c r="O117" s="19">
        <v>0</v>
      </c>
      <c r="P117" s="19">
        <f t="shared" si="191"/>
        <v>0.89840562972319038</v>
      </c>
      <c r="Q117" s="20">
        <f t="shared" si="267"/>
        <v>0</v>
      </c>
      <c r="R117" s="20">
        <f t="shared" si="268"/>
        <v>0</v>
      </c>
      <c r="S117" s="20">
        <f t="shared" si="269"/>
        <v>0</v>
      </c>
      <c r="T117" s="20">
        <f t="shared" si="270"/>
        <v>0</v>
      </c>
      <c r="U117" s="20">
        <f t="shared" si="271"/>
        <v>1.071199745638296E-2</v>
      </c>
      <c r="V117" s="20">
        <f t="shared" si="272"/>
        <v>3.526281838843582E-2</v>
      </c>
      <c r="W117" s="20">
        <f t="shared" si="192"/>
        <v>0.22467417503692177</v>
      </c>
      <c r="X117" s="20">
        <f t="shared" si="273"/>
        <v>2.2449905052781105E-2</v>
      </c>
      <c r="Y117" s="20">
        <f>K117+$C$148*0.55*databig!N111</f>
        <v>1.4644457027316093E-2</v>
      </c>
      <c r="Z117" s="21">
        <f t="shared" si="193"/>
        <v>0.34602154524356077</v>
      </c>
      <c r="AA117" s="19">
        <f t="shared" si="194"/>
        <v>0.62078998130397367</v>
      </c>
      <c r="AB117" s="19">
        <f>databig!Q111/databig!$AE111</f>
        <v>0.31032792236697626</v>
      </c>
      <c r="AC117" s="19">
        <f>databig!R111/databig!$AE111</f>
        <v>6.8882096329050069E-2</v>
      </c>
      <c r="AD117" s="19">
        <f t="shared" si="195"/>
        <v>7.3779957555362312</v>
      </c>
      <c r="AE117" s="17">
        <f>databig!S111</f>
        <v>21439740</v>
      </c>
      <c r="AF117" s="17">
        <f>databig!T111</f>
        <v>21439740</v>
      </c>
      <c r="AG117" s="17">
        <f>databig!U111</f>
        <v>20832848</v>
      </c>
      <c r="AH117" s="17">
        <f>databig!V111</f>
        <v>19923004</v>
      </c>
      <c r="AI117" s="17">
        <f>databig!W111</f>
        <v>18406984</v>
      </c>
      <c r="AJ117" s="17">
        <f>databig!X111</f>
        <v>15461899</v>
      </c>
      <c r="AK117" s="17">
        <f>databig!Y111</f>
        <v>8125277</v>
      </c>
      <c r="AL117" s="17">
        <f>databig!Z111</f>
        <v>1734135</v>
      </c>
      <c r="AM117" s="17">
        <f>databig!AA111</f>
        <v>1908</v>
      </c>
      <c r="AN117" s="17">
        <f>databig!AB111</f>
        <v>0</v>
      </c>
      <c r="AO117" s="17">
        <f>databig!AC111</f>
        <v>0</v>
      </c>
      <c r="AP117" s="17">
        <f>databig!AD111</f>
        <v>0</v>
      </c>
      <c r="AQ117" s="17">
        <v>0</v>
      </c>
      <c r="AR117" s="17">
        <v>0</v>
      </c>
      <c r="AS117" s="17">
        <v>0</v>
      </c>
      <c r="AT117" s="17">
        <v>83.996739685134997</v>
      </c>
      <c r="AU117" s="17">
        <v>194.13641316198064</v>
      </c>
      <c r="AV117" s="19">
        <v>1.7469684993506557E-2</v>
      </c>
      <c r="AW117" s="17">
        <f>databig!AT111</f>
        <v>2359131</v>
      </c>
      <c r="AY117" s="19">
        <f>-databig!BA111/databig!E111</f>
        <v>-2.1185371836057878E-6</v>
      </c>
      <c r="AZ117" s="19">
        <f>-(1.1*databig!BB111-databig!AY111+0.45*databig!AX111)/databig!E111</f>
        <v>-1.3178891392087608E-6</v>
      </c>
      <c r="BA117" s="19"/>
      <c r="BB117" s="66">
        <f t="shared" si="274"/>
        <v>92951.708565226683</v>
      </c>
      <c r="BC117" s="67">
        <f>databig!Q111</f>
        <v>522856</v>
      </c>
      <c r="BD117" s="67">
        <f>databig!R111</f>
        <v>116056</v>
      </c>
      <c r="BE117" s="67">
        <f>databig!AF111</f>
        <v>1674039</v>
      </c>
      <c r="BF117" s="67">
        <f>databig!AG111</f>
        <v>1636528</v>
      </c>
      <c r="BG117" s="17">
        <f>databig!AH111</f>
        <v>1593934</v>
      </c>
      <c r="BH117" s="17">
        <f>databig!AI111</f>
        <v>1522627</v>
      </c>
      <c r="BI117" s="17">
        <f>databig!AJ111</f>
        <v>1482978</v>
      </c>
      <c r="BJ117" s="17">
        <f>databig!AK111</f>
        <v>1391615</v>
      </c>
      <c r="BK117" s="17">
        <f>databig!AL111</f>
        <v>1213243</v>
      </c>
      <c r="BL117" s="17">
        <f>databig!AM111</f>
        <v>599559</v>
      </c>
      <c r="BM117" s="17">
        <f>databig!AN111</f>
        <v>68229</v>
      </c>
      <c r="BN117" s="17">
        <f>databig!AO111</f>
        <v>311</v>
      </c>
      <c r="BO117" s="17">
        <f>databig!AP111</f>
        <v>0</v>
      </c>
      <c r="BP117" s="17">
        <f>databig!AQ111</f>
        <v>0</v>
      </c>
      <c r="BQ117" s="17"/>
      <c r="BR117" s="17"/>
      <c r="BS117" s="24">
        <f>databig!AU111</f>
        <v>0.35400000214576721</v>
      </c>
      <c r="BT117" s="24">
        <f>databig!AV111</f>
        <v>0.15899999439716339</v>
      </c>
      <c r="BU117" s="44">
        <f t="shared" si="196"/>
        <v>83134.101070523262</v>
      </c>
      <c r="BV117" s="44">
        <f t="shared" si="197"/>
        <v>18452.903349757195</v>
      </c>
      <c r="BW117" s="44">
        <f>databig!R111*((databig!$AU111-$R$142)/(1-$Q$142)-MIN(0.2,databig!$AU111))+BB117*(databig!$AU111-$R$142)/(1-$Q$142)</f>
        <v>9508.8664130688703</v>
      </c>
      <c r="BX117" s="19">
        <f>(databig!$Q111)/databig!$AE111</f>
        <v>0.31032792236697626</v>
      </c>
      <c r="BY117" s="19">
        <f>(databig!$R111)/databig!$AE111</f>
        <v>6.8882096329050069E-2</v>
      </c>
      <c r="BZ117" s="19">
        <f>(databig!$Q111+databig!$R111)/databig!$AE111</f>
        <v>0.37921001869602633</v>
      </c>
      <c r="CA117" s="67">
        <f>databig!R111*$Q$142/(1-$Q$142)+BB117/(1-$Q$142)</f>
        <v>121667.55026375348</v>
      </c>
      <c r="CB117" s="31">
        <f t="shared" si="198"/>
        <v>29527.118096946338</v>
      </c>
      <c r="CC117" s="31">
        <f t="shared" si="199"/>
        <v>32803.410972680089</v>
      </c>
      <c r="CD117" s="31">
        <f t="shared" si="200"/>
        <v>44287.487124266285</v>
      </c>
      <c r="CE117" s="67">
        <f t="shared" si="275"/>
        <v>47563.780000000035</v>
      </c>
      <c r="CF117" s="17">
        <f>$CE117*(1+$CA117/databig!$AE111)</f>
        <v>50998.488486740171</v>
      </c>
      <c r="CG117" s="17">
        <f>$CE117*(1+$CA117/databig!$AE111-$BX117)</f>
        <v>36238.119459420224</v>
      </c>
      <c r="CH117" s="44">
        <f t="shared" si="276"/>
        <v>0</v>
      </c>
      <c r="CI117" s="17">
        <f t="shared" si="277"/>
        <v>29527.118096946338</v>
      </c>
      <c r="CJ117" s="19"/>
      <c r="CK117" s="17">
        <f>databig!AW111</f>
        <v>1623538</v>
      </c>
      <c r="CL117" s="19">
        <f t="shared" si="278"/>
        <v>2.7008562307951275E-3</v>
      </c>
      <c r="CM117" s="19">
        <f t="shared" si="279"/>
        <v>5.3568289079565443E-3</v>
      </c>
      <c r="CN117" s="19">
        <f t="shared" si="201"/>
        <v>1.9833817316442286</v>
      </c>
      <c r="CO117" s="19">
        <f t="shared" si="280"/>
        <v>0.19833817316442282</v>
      </c>
      <c r="CP117" s="19">
        <f t="shared" si="281"/>
        <v>0.48013650490432686</v>
      </c>
      <c r="CQ117" s="19">
        <f t="shared" si="202"/>
        <v>0.61010237867824513</v>
      </c>
      <c r="CR117" s="19">
        <f t="shared" si="282"/>
        <v>0.77246372543617203</v>
      </c>
      <c r="CS117" s="19">
        <f t="shared" si="283"/>
        <v>0.68806075699708591</v>
      </c>
      <c r="CU117" s="19">
        <f>calculatorbig!E117</f>
        <v>0.32062334475133253</v>
      </c>
      <c r="CV117" s="19">
        <f>calculatorbig!Z117</f>
        <v>0.34602154524356077</v>
      </c>
      <c r="CW117" s="17">
        <f t="shared" si="203"/>
        <v>2905903</v>
      </c>
      <c r="CX117" s="17">
        <f t="shared" si="204"/>
        <v>1974202.6606170686</v>
      </c>
      <c r="CY117" s="17">
        <f t="shared" si="205"/>
        <v>1900397.953612101</v>
      </c>
      <c r="CZ117" s="24">
        <f t="shared" si="187"/>
        <v>0.66261722645432164</v>
      </c>
      <c r="DA117" s="24">
        <f t="shared" si="188"/>
        <v>0.62649642994689025</v>
      </c>
      <c r="DB117" s="19">
        <f t="shared" si="206"/>
        <v>0.33254143378646006</v>
      </c>
      <c r="DC117" s="19">
        <f t="shared" si="207"/>
        <v>0.36134943675043535</v>
      </c>
      <c r="DD117" s="17">
        <f t="shared" si="284"/>
        <v>2874027.1098813154</v>
      </c>
      <c r="DE117" s="51">
        <f t="shared" si="289"/>
        <v>2811320.4682638706</v>
      </c>
      <c r="DF117" s="17">
        <f t="shared" si="209"/>
        <v>-62706.64161744481</v>
      </c>
      <c r="DG117" s="17">
        <f>MAX(growth!G111*growth!L111,0)</f>
        <v>0</v>
      </c>
      <c r="DH117" s="17">
        <f t="shared" si="210"/>
        <v>0</v>
      </c>
      <c r="DI117" s="17">
        <f t="shared" si="211"/>
        <v>2811320.4682638706</v>
      </c>
      <c r="DJ117" s="17">
        <f t="shared" si="212"/>
        <v>972777.45260351535</v>
      </c>
      <c r="DK117" s="20">
        <f t="shared" si="213"/>
        <v>-3.3000000000000002E-2</v>
      </c>
      <c r="DL117" s="50">
        <f t="shared" si="214"/>
        <v>41077.11322058388</v>
      </c>
      <c r="DM117" s="20">
        <f t="shared" si="215"/>
        <v>-6.9000000000000006E-2</v>
      </c>
      <c r="DN117" s="20">
        <f t="shared" si="216"/>
        <v>-3.738456465350861E-2</v>
      </c>
      <c r="DO117" s="20">
        <f>growth!L111</f>
        <v>-0.4883183602067217</v>
      </c>
      <c r="DP117" s="20"/>
      <c r="DQ117" s="20"/>
      <c r="DR117" s="19">
        <f>datahist!B111</f>
        <v>0.48039102554321289</v>
      </c>
      <c r="DS117" s="19">
        <f>datahist!C111</f>
        <v>0.47036892175674438</v>
      </c>
      <c r="DT117" s="19">
        <f>datahist!D111</f>
        <v>0.46537959575653076</v>
      </c>
      <c r="DU117" s="19">
        <f>datahist!E111</f>
        <v>0.40270030498504639</v>
      </c>
      <c r="DV117" s="19">
        <f>datahist!F111</f>
        <v>0.32062676548957825</v>
      </c>
      <c r="DW117" s="19">
        <f>datahist!G111</f>
        <v>0.35487860441207886</v>
      </c>
      <c r="DX117" s="19">
        <f>datahist!H111</f>
        <v>0.29296168684959412</v>
      </c>
      <c r="DY117" s="19">
        <f>datahist!I111</f>
        <v>0.31971180438995361</v>
      </c>
      <c r="DZ117" s="19">
        <f t="shared" si="217"/>
        <v>0.34602154524356077</v>
      </c>
      <c r="EA117" s="19">
        <v>0.38058480871370454</v>
      </c>
      <c r="EB117" s="19">
        <v>0.46369610869369965</v>
      </c>
      <c r="EC117" s="19">
        <v>0.50367813249470372</v>
      </c>
      <c r="ED117" s="19">
        <v>0.54880971840884041</v>
      </c>
      <c r="EE117" s="19">
        <v>0.5073019232667888</v>
      </c>
      <c r="EF117" s="19">
        <v>0.32400000607594848</v>
      </c>
      <c r="EG117" s="19">
        <v>0.34939819633319924</v>
      </c>
      <c r="EH117" s="19">
        <v>0.37720815762406606</v>
      </c>
      <c r="EI117" s="19">
        <v>0.46031945760406118</v>
      </c>
      <c r="EJ117" s="19">
        <v>0.50367813249470372</v>
      </c>
      <c r="EK117" s="19">
        <v>0.54880971840884041</v>
      </c>
      <c r="EL117" s="19">
        <v>0.50730192210612557</v>
      </c>
      <c r="EM117" s="19">
        <v>0.32062333868816495</v>
      </c>
      <c r="EN117" s="19">
        <v>0.34602154524356077</v>
      </c>
      <c r="EO117" s="19">
        <f t="shared" si="218"/>
        <v>0.34649161979298715</v>
      </c>
      <c r="EP117" s="19">
        <f t="shared" si="219"/>
        <v>0.37853344314007187</v>
      </c>
      <c r="EQ117" s="19">
        <f t="shared" ref="EQ117:FD117" si="299">(EO114+EO115+EO116+EO117+EO118+EO119+EO120)/7</f>
        <v>0.34464379658866867</v>
      </c>
      <c r="ER117" s="19">
        <f t="shared" si="299"/>
        <v>0.37479311863027831</v>
      </c>
      <c r="ES117" s="19">
        <f t="shared" si="299"/>
        <v>0.34229882445109661</v>
      </c>
      <c r="ET117" s="19">
        <f t="shared" si="299"/>
        <v>0.37213139873904716</v>
      </c>
      <c r="EU117" s="19">
        <f t="shared" si="299"/>
        <v>0.33990948933613419</v>
      </c>
      <c r="EV117" s="19">
        <f t="shared" si="299"/>
        <v>0.36937772776597289</v>
      </c>
      <c r="EW117" s="19">
        <f t="shared" si="299"/>
        <v>0.33786917751229495</v>
      </c>
      <c r="EX117" s="19">
        <f t="shared" si="299"/>
        <v>0.367142514364387</v>
      </c>
      <c r="EY117" s="19">
        <f t="shared" si="299"/>
        <v>0.33597052362161905</v>
      </c>
      <c r="EZ117" s="19">
        <f t="shared" si="299"/>
        <v>0.36506115039373999</v>
      </c>
      <c r="FA117" s="19">
        <f t="shared" si="299"/>
        <v>0.3342076154200278</v>
      </c>
      <c r="FB117" s="19">
        <f t="shared" si="299"/>
        <v>0.36314637517259307</v>
      </c>
      <c r="FC117" s="19">
        <f t="shared" si="299"/>
        <v>0.33254143378646006</v>
      </c>
      <c r="FD117" s="19">
        <f t="shared" si="299"/>
        <v>0.36134943675043535</v>
      </c>
      <c r="FG117" s="61">
        <f t="shared" si="237"/>
        <v>1.2700000000000025</v>
      </c>
      <c r="FH117" s="24">
        <f>databig!$A111/100</f>
        <v>0.99909999999999999</v>
      </c>
      <c r="FI117" s="19">
        <f t="shared" si="221"/>
        <v>1.5135917551666558E-2</v>
      </c>
      <c r="FJ117" s="19">
        <f t="shared" si="222"/>
        <v>3.7061306958570406E-2</v>
      </c>
      <c r="FK117" s="19">
        <f t="shared" si="223"/>
        <v>6.7402128554113136E-2</v>
      </c>
      <c r="FL117" s="19">
        <f t="shared" si="224"/>
        <v>0.10751427225965217</v>
      </c>
      <c r="FM117" s="19">
        <f t="shared" si="225"/>
        <v>0.15954890359865664</v>
      </c>
      <c r="FN117" s="19">
        <f t="shared" si="226"/>
        <v>0.22523599767770291</v>
      </c>
      <c r="FO117" s="19">
        <f t="shared" si="227"/>
        <v>0.30755939498038276</v>
      </c>
      <c r="FP117" s="19">
        <f t="shared" si="228"/>
        <v>0.41230005279662901</v>
      </c>
      <c r="FQ117" s="19">
        <f t="shared" si="229"/>
        <v>0.55701720632297191</v>
      </c>
      <c r="FR117" s="19">
        <f t="shared" si="230"/>
        <v>0.79346877733981869</v>
      </c>
      <c r="FS117" s="19">
        <f t="shared" si="231"/>
        <v>0.89840562972319038</v>
      </c>
      <c r="FT117" s="19">
        <f t="shared" si="232"/>
        <v>0.94667000240607191</v>
      </c>
      <c r="FU117" s="19">
        <f t="shared" si="233"/>
        <v>0.98693915484448769</v>
      </c>
      <c r="FW117" s="19">
        <f t="shared" si="234"/>
        <v>0.32062122015098132</v>
      </c>
      <c r="FX117" s="19">
        <f t="shared" si="235"/>
        <v>0.46031602117773834</v>
      </c>
    </row>
    <row r="118" spans="1:180">
      <c r="A118" s="69"/>
      <c r="B118" s="17">
        <f>databig!B112</f>
        <v>21664</v>
      </c>
      <c r="C118" s="17">
        <f>databig!O112</f>
        <v>3146592</v>
      </c>
      <c r="D118" s="17">
        <f>databig!F112</f>
        <v>1010604</v>
      </c>
      <c r="E118" s="18">
        <f>databig!G112+L118</f>
        <v>0.32190530636474862</v>
      </c>
      <c r="F118" s="19">
        <f>databig!H112</f>
        <v>2.2534748539328575E-2</v>
      </c>
      <c r="G118" s="19">
        <f>databig!K112</f>
        <v>0.21529071033000946</v>
      </c>
      <c r="H118" s="19">
        <f>databig!L112</f>
        <v>2.3002153262495995E-2</v>
      </c>
      <c r="I118" s="19">
        <f>databig!I112</f>
        <v>3.8551162928342819E-2</v>
      </c>
      <c r="J118" s="19">
        <f>databig!M112</f>
        <v>8.4030339494347572E-3</v>
      </c>
      <c r="K118" s="19">
        <f>databig!J112</f>
        <v>1.4123505912721157E-2</v>
      </c>
      <c r="L118" s="63">
        <f>databig!N112*IF(interface!$C$16="yes",1,0)</f>
        <v>0</v>
      </c>
      <c r="M118" s="19">
        <v>0</v>
      </c>
      <c r="N118" s="19">
        <v>0</v>
      </c>
      <c r="O118" s="19">
        <v>0</v>
      </c>
      <c r="P118" s="19">
        <f t="shared" si="191"/>
        <v>0.90219217224411696</v>
      </c>
      <c r="Q118" s="20">
        <f t="shared" si="267"/>
        <v>0</v>
      </c>
      <c r="R118" s="20">
        <f t="shared" si="268"/>
        <v>0</v>
      </c>
      <c r="S118" s="20">
        <f t="shared" si="269"/>
        <v>0</v>
      </c>
      <c r="T118" s="20">
        <f t="shared" si="270"/>
        <v>0</v>
      </c>
      <c r="U118" s="20">
        <f t="shared" si="271"/>
        <v>1.1554171680472791E-2</v>
      </c>
      <c r="V118" s="20">
        <f t="shared" si="272"/>
        <v>3.5347345609798894E-2</v>
      </c>
      <c r="W118" s="20">
        <f t="shared" si="192"/>
        <v>0.22601276460792413</v>
      </c>
      <c r="X118" s="20">
        <f t="shared" si="273"/>
        <v>2.2534748539328575E-2</v>
      </c>
      <c r="Y118" s="20">
        <f>K118+$C$148*0.55*databig!N112</f>
        <v>1.4123505912721157E-2</v>
      </c>
      <c r="Z118" s="21">
        <f t="shared" si="193"/>
        <v>0.34812369927858838</v>
      </c>
      <c r="AA118" s="19">
        <f t="shared" si="194"/>
        <v>0.65831071117044759</v>
      </c>
      <c r="AB118" s="19">
        <f>databig!Q112/databig!$AE112</f>
        <v>0.2789206878603217</v>
      </c>
      <c r="AC118" s="19">
        <f>databig!R112/databig!$AE112</f>
        <v>6.2768600969230745E-2</v>
      </c>
      <c r="AD118" s="19">
        <f t="shared" si="195"/>
        <v>7.2255684880658189</v>
      </c>
      <c r="AE118" s="17">
        <f>databig!S112</f>
        <v>22735916</v>
      </c>
      <c r="AF118" s="17">
        <f>databig!T112</f>
        <v>22735916</v>
      </c>
      <c r="AG118" s="17">
        <f>databig!U112</f>
        <v>22120028</v>
      </c>
      <c r="AH118" s="17">
        <f>databig!V112</f>
        <v>21196732</v>
      </c>
      <c r="AI118" s="17">
        <f>databig!W112</f>
        <v>19658168</v>
      </c>
      <c r="AJ118" s="17">
        <f>databig!X112</f>
        <v>16654807</v>
      </c>
      <c r="AK118" s="17">
        <f>databig!Y112</f>
        <v>9055289</v>
      </c>
      <c r="AL118" s="17">
        <f>databig!Z112</f>
        <v>2244968</v>
      </c>
      <c r="AM118" s="17">
        <f>databig!AA112</f>
        <v>15063</v>
      </c>
      <c r="AN118" s="17">
        <f>databig!AB112</f>
        <v>0</v>
      </c>
      <c r="AO118" s="17">
        <f>databig!AC112</f>
        <v>0</v>
      </c>
      <c r="AP118" s="17">
        <f>databig!AD112</f>
        <v>0</v>
      </c>
      <c r="AQ118" s="17">
        <v>0</v>
      </c>
      <c r="AR118" s="17">
        <v>0</v>
      </c>
      <c r="AS118" s="17">
        <v>0</v>
      </c>
      <c r="AT118" s="17">
        <v>83.996739685134997</v>
      </c>
      <c r="AU118" s="17">
        <v>194.13641316198064</v>
      </c>
      <c r="AV118" s="19">
        <v>1.7469684993506557E-2</v>
      </c>
      <c r="AW118" s="17">
        <f>databig!AT112</f>
        <v>2588418</v>
      </c>
      <c r="AY118" s="19">
        <f>-databig!BA112/databig!E112</f>
        <v>-2.2735462177048121E-6</v>
      </c>
      <c r="AZ118" s="19">
        <f>-(1.1*databig!BB112-databig!AY112+0.45*databig!AX112)/databig!E112</f>
        <v>-1.6962874390991306E-6</v>
      </c>
      <c r="BA118" s="19"/>
      <c r="BB118" s="66">
        <f t="shared" si="274"/>
        <v>90442.248700579294</v>
      </c>
      <c r="BC118" s="67">
        <f>databig!Q112</f>
        <v>507463</v>
      </c>
      <c r="BD118" s="67">
        <f>databig!R112</f>
        <v>114200</v>
      </c>
      <c r="BE118" s="67">
        <f>databig!AF112</f>
        <v>1798022</v>
      </c>
      <c r="BF118" s="67">
        <f>databig!AG112</f>
        <v>1760594</v>
      </c>
      <c r="BG118" s="17">
        <f>databig!AH112</f>
        <v>1718026</v>
      </c>
      <c r="BH118" s="17">
        <f>databig!AI112</f>
        <v>1646121</v>
      </c>
      <c r="BI118" s="17">
        <f>databig!AJ112</f>
        <v>1606031</v>
      </c>
      <c r="BJ118" s="17">
        <f>databig!AK112</f>
        <v>1513026</v>
      </c>
      <c r="BK118" s="17">
        <f>databig!AL112</f>
        <v>1329798</v>
      </c>
      <c r="BL118" s="17">
        <f>databig!AM112</f>
        <v>688233</v>
      </c>
      <c r="BM118" s="17">
        <f>databig!AN112</f>
        <v>108175</v>
      </c>
      <c r="BN118" s="17">
        <f>databig!AO112</f>
        <v>35</v>
      </c>
      <c r="BO118" s="17">
        <f>databig!AP112</f>
        <v>0</v>
      </c>
      <c r="BP118" s="17">
        <f>databig!AQ112</f>
        <v>0</v>
      </c>
      <c r="BQ118" s="17"/>
      <c r="BR118" s="17"/>
      <c r="BS118" s="24">
        <f>databig!AU112</f>
        <v>0.35600000619888306</v>
      </c>
      <c r="BT118" s="24">
        <f>databig!AV112</f>
        <v>0.16099999845027924</v>
      </c>
      <c r="BU118" s="44">
        <f t="shared" si="196"/>
        <v>81701.542213574052</v>
      </c>
      <c r="BV118" s="44">
        <f t="shared" si="197"/>
        <v>18386.199823021889</v>
      </c>
      <c r="BW118" s="44">
        <f>databig!R112*((databig!$AU112-$R$142)/(1-$Q$142)-MIN(0.2,databig!$AU112))+BB118*(databig!$AU112-$R$142)/(1-$Q$142)</f>
        <v>9662.1731303749693</v>
      </c>
      <c r="BX118" s="19">
        <f>(databig!$Q112)/databig!$AE112</f>
        <v>0.2789206878603217</v>
      </c>
      <c r="BY118" s="19">
        <f>(databig!$R112)/databig!$AE112</f>
        <v>6.2768600969230745E-2</v>
      </c>
      <c r="BZ118" s="19">
        <f>(databig!$Q112+databig!$R112)/databig!$AE112</f>
        <v>0.34168928882955246</v>
      </c>
      <c r="CA118" s="67">
        <f>databig!R112*$Q$142/(1-$Q$142)+BB118/(1-$Q$142)</f>
        <v>118558.31417422411</v>
      </c>
      <c r="CB118" s="31">
        <f t="shared" si="198"/>
        <v>33737.930214452092</v>
      </c>
      <c r="CC118" s="31">
        <f t="shared" si="199"/>
        <v>36954.773937674443</v>
      </c>
      <c r="CD118" s="31">
        <f t="shared" si="200"/>
        <v>48032.406276777692</v>
      </c>
      <c r="CE118" s="67">
        <f t="shared" si="275"/>
        <v>51249.250000000044</v>
      </c>
      <c r="CF118" s="17">
        <f>$CE118*(1+$CA118/databig!$AE112)</f>
        <v>54588.860935089157</v>
      </c>
      <c r="CG118" s="17">
        <f>$CE118*(1+$CA118/databig!$AE112-$BX118)</f>
        <v>40294.384872763556</v>
      </c>
      <c r="CH118" s="44">
        <f t="shared" si="276"/>
        <v>0</v>
      </c>
      <c r="CI118" s="17">
        <f t="shared" si="277"/>
        <v>33737.930214452092</v>
      </c>
      <c r="CJ118" s="19"/>
      <c r="CK118" s="17">
        <f>databig!AW112</f>
        <v>1804378</v>
      </c>
      <c r="CL118" s="19">
        <f t="shared" si="278"/>
        <v>3.002110522961933E-3</v>
      </c>
      <c r="CM118" s="19">
        <f t="shared" si="279"/>
        <v>5.6814718860417864E-3</v>
      </c>
      <c r="CN118" s="19">
        <f t="shared" si="201"/>
        <v>1.8924925789995066</v>
      </c>
      <c r="CO118" s="19">
        <f t="shared" si="280"/>
        <v>0.18924925789995062</v>
      </c>
      <c r="CP118" s="19">
        <f t="shared" si="281"/>
        <v>0.48195105400816607</v>
      </c>
      <c r="CQ118" s="19">
        <f t="shared" si="202"/>
        <v>0.61146329050612458</v>
      </c>
      <c r="CR118" s="19">
        <f t="shared" si="282"/>
        <v>0.79283687067306885</v>
      </c>
      <c r="CS118" s="19">
        <f t="shared" si="283"/>
        <v>0.71421453473607943</v>
      </c>
      <c r="CU118" s="19">
        <f>calculatorbig!E118</f>
        <v>0.32190530636474862</v>
      </c>
      <c r="CV118" s="19">
        <f>calculatorbig!Z118</f>
        <v>0.34812369927858838</v>
      </c>
      <c r="CW118" s="17">
        <f t="shared" si="203"/>
        <v>3146592</v>
      </c>
      <c r="CX118" s="17">
        <f t="shared" si="204"/>
        <v>2133687.3382351329</v>
      </c>
      <c r="CY118" s="17">
        <f t="shared" si="205"/>
        <v>2051188.7528395881</v>
      </c>
      <c r="CZ118" s="24">
        <f t="shared" si="187"/>
        <v>0.65593852904358119</v>
      </c>
      <c r="DA118" s="24">
        <f t="shared" si="188"/>
        <v>0.62588841393530703</v>
      </c>
      <c r="DB118" s="19">
        <f t="shared" si="206"/>
        <v>0.33432895272546892</v>
      </c>
      <c r="DC118" s="19">
        <f t="shared" si="207"/>
        <v>0.36376151473999158</v>
      </c>
      <c r="DD118" s="17">
        <f t="shared" si="284"/>
        <v>3111218.417198034</v>
      </c>
      <c r="DE118" s="51">
        <f t="shared" si="289"/>
        <v>3041659.7769050905</v>
      </c>
      <c r="DF118" s="17">
        <f t="shared" si="209"/>
        <v>-69558.640292943455</v>
      </c>
      <c r="DG118" s="17">
        <f>MAX(growth!G112*growth!L112,0)</f>
        <v>0</v>
      </c>
      <c r="DH118" s="17">
        <f t="shared" si="210"/>
        <v>0</v>
      </c>
      <c r="DI118" s="17">
        <f t="shared" si="211"/>
        <v>3041659.7769050905</v>
      </c>
      <c r="DJ118" s="17">
        <f t="shared" si="212"/>
        <v>1058873.853483086</v>
      </c>
      <c r="DK118" s="20">
        <f t="shared" si="213"/>
        <v>-3.3000000000000002E-2</v>
      </c>
      <c r="DL118" s="50">
        <f t="shared" si="214"/>
        <v>45969.191718218848</v>
      </c>
      <c r="DM118" s="20">
        <f t="shared" si="215"/>
        <v>-7.0999999999999994E-2</v>
      </c>
      <c r="DN118" s="20">
        <f t="shared" si="216"/>
        <v>-3.8664795875755206E-2</v>
      </c>
      <c r="DO118" s="20">
        <f>growth!L112</f>
        <v>-0.49451297229668656</v>
      </c>
      <c r="DP118" s="20"/>
      <c r="DQ118" s="20"/>
      <c r="DR118" s="19">
        <f>datahist!B112</f>
        <v>0.48872408270835876</v>
      </c>
      <c r="DS118" s="19">
        <f>datahist!C112</f>
        <v>0.47884511947631836</v>
      </c>
      <c r="DT118" s="19">
        <f>datahist!D112</f>
        <v>0.47327971458435059</v>
      </c>
      <c r="DU118" s="19">
        <f>datahist!E112</f>
        <v>0.406421959400177</v>
      </c>
      <c r="DV118" s="19">
        <f>datahist!F112</f>
        <v>0.32851728796958923</v>
      </c>
      <c r="DW118" s="19">
        <f>datahist!G112</f>
        <v>0.35611629486083984</v>
      </c>
      <c r="DX118" s="19">
        <f>datahist!H112</f>
        <v>0.29629239439964294</v>
      </c>
      <c r="DY118" s="19">
        <f>datahist!I112</f>
        <v>0.3218856155872345</v>
      </c>
      <c r="DZ118" s="19">
        <f t="shared" si="217"/>
        <v>0.34812369927858838</v>
      </c>
      <c r="EA118" s="19">
        <v>0.37819194275417178</v>
      </c>
      <c r="EB118" s="19">
        <v>0.46296806216545611</v>
      </c>
      <c r="EC118" s="19">
        <v>0.50400401362925518</v>
      </c>
      <c r="ED118" s="19">
        <v>0.55014840846775992</v>
      </c>
      <c r="EE118" s="19">
        <v>0.50947501273999762</v>
      </c>
      <c r="EF118" s="19">
        <v>0.32471061451360583</v>
      </c>
      <c r="EG118" s="19">
        <v>0.35092899188494214</v>
      </c>
      <c r="EH118" s="19">
        <v>0.37538665014781802</v>
      </c>
      <c r="EI118" s="19">
        <v>0.46016276955910235</v>
      </c>
      <c r="EJ118" s="19">
        <v>0.50400401362925518</v>
      </c>
      <c r="EK118" s="19">
        <v>0.55014840846775992</v>
      </c>
      <c r="EL118" s="19">
        <v>0.50947503042525877</v>
      </c>
      <c r="EM118" s="19">
        <v>0.32190531492233276</v>
      </c>
      <c r="EN118" s="19">
        <v>0.34812369927858838</v>
      </c>
      <c r="EO118" s="19">
        <f t="shared" si="218"/>
        <v>0.34072212225104859</v>
      </c>
      <c r="EP118" s="19">
        <f t="shared" si="219"/>
        <v>0.37380757805890141</v>
      </c>
      <c r="EQ118" s="19">
        <f t="shared" ref="EQ118:FD118" si="300">(EO115+EO116+EO117+EO118+EO119+EO120+EO121)/7</f>
        <v>0.34807133636943899</v>
      </c>
      <c r="ER118" s="19">
        <f t="shared" si="300"/>
        <v>0.37896216633987762</v>
      </c>
      <c r="ES118" s="19">
        <f t="shared" si="300"/>
        <v>0.3441818293388082</v>
      </c>
      <c r="ET118" s="19">
        <f t="shared" si="300"/>
        <v>0.37448121351488994</v>
      </c>
      <c r="EU118" s="19">
        <f t="shared" si="300"/>
        <v>0.34209652086060832</v>
      </c>
      <c r="EV118" s="19">
        <f t="shared" si="300"/>
        <v>0.37221850330599909</v>
      </c>
      <c r="EW118" s="19">
        <f t="shared" si="300"/>
        <v>0.33992043987393961</v>
      </c>
      <c r="EX118" s="19">
        <f t="shared" si="300"/>
        <v>0.36983339235510171</v>
      </c>
      <c r="EY118" s="19">
        <f t="shared" si="300"/>
        <v>0.33796424353498139</v>
      </c>
      <c r="EZ118" s="19">
        <f t="shared" si="300"/>
        <v>0.3677037702430811</v>
      </c>
      <c r="FA118" s="19">
        <f t="shared" si="300"/>
        <v>0.3361026613227423</v>
      </c>
      <c r="FB118" s="19">
        <f t="shared" si="300"/>
        <v>0.36567977361670773</v>
      </c>
      <c r="FC118" s="19">
        <f t="shared" si="300"/>
        <v>0.33432895272546892</v>
      </c>
      <c r="FD118" s="19">
        <f t="shared" si="300"/>
        <v>0.36376151473999158</v>
      </c>
      <c r="FG118" s="61">
        <f t="shared" si="237"/>
        <v>1.3000000000000025</v>
      </c>
      <c r="FH118" s="24">
        <f>databig!$A112/100</f>
        <v>0.99919999999999998</v>
      </c>
      <c r="FI118" s="19">
        <f t="shared" si="221"/>
        <v>1.5135917551666558E-2</v>
      </c>
      <c r="FJ118" s="19">
        <f t="shared" si="222"/>
        <v>3.7061306958570406E-2</v>
      </c>
      <c r="FK118" s="19">
        <f t="shared" si="223"/>
        <v>6.7402128554113136E-2</v>
      </c>
      <c r="FL118" s="19">
        <f t="shared" si="224"/>
        <v>0.10751427225965217</v>
      </c>
      <c r="FM118" s="19">
        <f t="shared" si="225"/>
        <v>0.15954890359865664</v>
      </c>
      <c r="FN118" s="19">
        <f t="shared" si="226"/>
        <v>0.22523599767770291</v>
      </c>
      <c r="FO118" s="19">
        <f t="shared" si="227"/>
        <v>0.30755939498038276</v>
      </c>
      <c r="FP118" s="19">
        <f t="shared" si="228"/>
        <v>0.41230005279662901</v>
      </c>
      <c r="FQ118" s="19">
        <f t="shared" si="229"/>
        <v>0.55701720632297191</v>
      </c>
      <c r="FR118" s="19">
        <f t="shared" si="230"/>
        <v>0.79346877733981869</v>
      </c>
      <c r="FS118" s="19">
        <f t="shared" si="231"/>
        <v>0.89840562972319038</v>
      </c>
      <c r="FT118" s="19">
        <f t="shared" si="232"/>
        <v>0.94667000240607191</v>
      </c>
      <c r="FU118" s="19">
        <f t="shared" si="233"/>
        <v>0.98693915484448769</v>
      </c>
      <c r="FW118" s="19">
        <f t="shared" si="234"/>
        <v>0.32190304137611508</v>
      </c>
      <c r="FX118" s="19">
        <f t="shared" si="235"/>
        <v>0.46015879972544554</v>
      </c>
    </row>
    <row r="119" spans="1:180">
      <c r="A119" s="69"/>
      <c r="B119" s="17">
        <f>databig!B113</f>
        <v>21685</v>
      </c>
      <c r="C119" s="17">
        <f>databig!O113</f>
        <v>3478902</v>
      </c>
      <c r="D119" s="17">
        <f>databig!F113</f>
        <v>1123866</v>
      </c>
      <c r="E119" s="18">
        <f>databig!G113+L119</f>
        <v>0.32402169683951854</v>
      </c>
      <c r="F119" s="19">
        <f>databig!H113</f>
        <v>2.2517446428537369E-2</v>
      </c>
      <c r="G119" s="19">
        <f>databig!K113</f>
        <v>0.2161601334810257</v>
      </c>
      <c r="H119" s="19">
        <f>databig!L113</f>
        <v>2.3746928200125694E-2</v>
      </c>
      <c r="I119" s="19">
        <f>databig!I113</f>
        <v>3.9032649248838425E-2</v>
      </c>
      <c r="J119" s="19">
        <f>databig!M113</f>
        <v>9.0633183717727661E-3</v>
      </c>
      <c r="K119" s="19">
        <f>databig!J113</f>
        <v>1.3501224108040333E-2</v>
      </c>
      <c r="L119" s="63">
        <f>databig!N113*IF(interface!$C$16="yes",1,0)</f>
        <v>0</v>
      </c>
      <c r="M119" s="19">
        <v>0</v>
      </c>
      <c r="N119" s="19">
        <v>0</v>
      </c>
      <c r="O119" s="19">
        <v>0</v>
      </c>
      <c r="P119" s="19">
        <f t="shared" si="191"/>
        <v>0.90638266774136966</v>
      </c>
      <c r="Q119" s="20">
        <f t="shared" si="267"/>
        <v>0</v>
      </c>
      <c r="R119" s="20">
        <f t="shared" si="268"/>
        <v>0</v>
      </c>
      <c r="S119" s="20">
        <f t="shared" si="269"/>
        <v>0</v>
      </c>
      <c r="T119" s="20">
        <f t="shared" si="270"/>
        <v>0</v>
      </c>
      <c r="U119" s="20">
        <f t="shared" si="271"/>
        <v>1.2462062761187553E-2</v>
      </c>
      <c r="V119" s="20">
        <f t="shared" si="272"/>
        <v>3.6491839206615174E-2</v>
      </c>
      <c r="W119" s="20">
        <f t="shared" si="192"/>
        <v>0.22660087992069153</v>
      </c>
      <c r="X119" s="20">
        <f t="shared" si="273"/>
        <v>2.2517446428537369E-2</v>
      </c>
      <c r="Y119" s="20">
        <f>K119+$C$148*0.55*databig!N113</f>
        <v>1.3501224108040333E-2</v>
      </c>
      <c r="Z119" s="21">
        <f t="shared" si="193"/>
        <v>0.35060610167391038</v>
      </c>
      <c r="AA119" s="19">
        <f t="shared" si="194"/>
        <v>0.6289479213748963</v>
      </c>
      <c r="AB119" s="19">
        <f>databig!Q113/databig!$AE113</f>
        <v>0.29846005934825759</v>
      </c>
      <c r="AC119" s="19">
        <f>databig!R113/databig!$AE113</f>
        <v>7.2592019276846165E-2</v>
      </c>
      <c r="AD119" s="19">
        <f t="shared" si="195"/>
        <v>7.2128849849751449</v>
      </c>
      <c r="AE119" s="17">
        <f>databig!S113</f>
        <v>25092920</v>
      </c>
      <c r="AF119" s="17">
        <f>databig!T113</f>
        <v>25092920</v>
      </c>
      <c r="AG119" s="17">
        <f>databig!U113</f>
        <v>24475294</v>
      </c>
      <c r="AH119" s="17">
        <f>databig!V113</f>
        <v>23548856</v>
      </c>
      <c r="AI119" s="17">
        <f>databig!W113</f>
        <v>22004792</v>
      </c>
      <c r="AJ119" s="17">
        <f>databig!X113</f>
        <v>18969702</v>
      </c>
      <c r="AK119" s="17">
        <f>databig!Y113</f>
        <v>11127396</v>
      </c>
      <c r="AL119" s="17">
        <f>databig!Z113</f>
        <v>3464988</v>
      </c>
      <c r="AM119" s="17">
        <f>databig!AA113</f>
        <v>150754</v>
      </c>
      <c r="AN119" s="17">
        <f>databig!AB113</f>
        <v>0</v>
      </c>
      <c r="AO119" s="17">
        <f>databig!AC113</f>
        <v>0</v>
      </c>
      <c r="AP119" s="17">
        <f>databig!AD113</f>
        <v>0</v>
      </c>
      <c r="AQ119" s="17">
        <v>0</v>
      </c>
      <c r="AR119" s="17">
        <v>0</v>
      </c>
      <c r="AS119" s="17">
        <v>0</v>
      </c>
      <c r="AT119" s="17">
        <v>83.996739685134997</v>
      </c>
      <c r="AU119" s="17">
        <v>194.13641316198064</v>
      </c>
      <c r="AV119" s="19">
        <v>1.7469684993506557E-2</v>
      </c>
      <c r="AW119" s="17">
        <f>databig!AT113</f>
        <v>2870005</v>
      </c>
      <c r="AY119" s="19">
        <f>-databig!BA113/databig!E113</f>
        <v>-2.3968660006568319E-6</v>
      </c>
      <c r="AZ119" s="19">
        <f>-(1.1*databig!BB113-databig!AY113+0.45*databig!AX113)/databig!E113</f>
        <v>-2.7091569891718939E-6</v>
      </c>
      <c r="BA119" s="19"/>
      <c r="BB119" s="66">
        <f t="shared" si="274"/>
        <v>107130.90604497997</v>
      </c>
      <c r="BC119" s="67">
        <f>databig!Q113</f>
        <v>592311</v>
      </c>
      <c r="BD119" s="67">
        <f>databig!R113</f>
        <v>144063</v>
      </c>
      <c r="BE119" s="67">
        <f>databig!AF113</f>
        <v>2015502</v>
      </c>
      <c r="BF119" s="67">
        <f>databig!AG113</f>
        <v>1978036</v>
      </c>
      <c r="BG119" s="17">
        <f>databig!AH113</f>
        <v>1935494</v>
      </c>
      <c r="BH119" s="17">
        <f>databig!AI113</f>
        <v>1863718</v>
      </c>
      <c r="BI119" s="17">
        <f>databig!AJ113</f>
        <v>1823433</v>
      </c>
      <c r="BJ119" s="17">
        <f>databig!AK113</f>
        <v>1729590</v>
      </c>
      <c r="BK119" s="17">
        <f>databig!AL113</f>
        <v>1545762</v>
      </c>
      <c r="BL119" s="17">
        <f>databig!AM113</f>
        <v>895211</v>
      </c>
      <c r="BM119" s="17">
        <f>databig!AN113</f>
        <v>203347</v>
      </c>
      <c r="BN119" s="17">
        <f>databig!AO113</f>
        <v>1665</v>
      </c>
      <c r="BO119" s="17">
        <f>databig!AP113</f>
        <v>0</v>
      </c>
      <c r="BP119" s="17">
        <f>databig!AQ113</f>
        <v>0</v>
      </c>
      <c r="BQ119" s="17"/>
      <c r="BR119" s="17"/>
      <c r="BS119" s="24">
        <f>databig!AU113</f>
        <v>0.35600000619888306</v>
      </c>
      <c r="BT119" s="24">
        <f>databig!AV113</f>
        <v>0.16200000047683716</v>
      </c>
      <c r="BU119" s="44">
        <f t="shared" si="196"/>
        <v>95954.382282435894</v>
      </c>
      <c r="BV119" s="44">
        <f t="shared" si="197"/>
        <v>23338.206068694592</v>
      </c>
      <c r="BW119" s="44">
        <f>databig!R113*((databig!$AU113-$R$142)/(1-$Q$142)-MIN(0.2,databig!$AU113))+BB119*(databig!$AU113-$R$142)/(1-$Q$142)</f>
        <v>11083.110076537927</v>
      </c>
      <c r="BX119" s="19">
        <f>(databig!$Q113)/databig!$AE113</f>
        <v>0.29846005934825759</v>
      </c>
      <c r="BY119" s="19">
        <f>(databig!$R113)/databig!$AE113</f>
        <v>7.2592019276846165E-2</v>
      </c>
      <c r="BZ119" s="19">
        <f>(databig!$Q113+databig!$R113)/databig!$AE113</f>
        <v>0.37105207862510375</v>
      </c>
      <c r="CA119" s="67">
        <f>databig!R113*$Q$142/(1-$Q$142)+BB119/(1-$Q$142)</f>
        <v>141642.76444072503</v>
      </c>
      <c r="CB119" s="31">
        <f t="shared" si="198"/>
        <v>36322.33367044638</v>
      </c>
      <c r="CC119" s="31">
        <f t="shared" si="199"/>
        <v>40514.591020182372</v>
      </c>
      <c r="CD119" s="31">
        <f t="shared" si="200"/>
        <v>53558.682650264062</v>
      </c>
      <c r="CE119" s="67">
        <f t="shared" si="275"/>
        <v>57750.940000000046</v>
      </c>
      <c r="CF119" s="17">
        <f>$CE119*(1+$CA119/databig!$AE113)</f>
        <v>61872.768090929378</v>
      </c>
      <c r="CG119" s="17">
        <f>$CE119*(1+$CA119/databig!$AE113-$BX119)</f>
        <v>44636.419111111703</v>
      </c>
      <c r="CH119" s="44">
        <f t="shared" si="276"/>
        <v>0</v>
      </c>
      <c r="CI119" s="17">
        <f t="shared" si="277"/>
        <v>36322.33367044638</v>
      </c>
      <c r="CJ119" s="19"/>
      <c r="CK119" s="17">
        <f>databig!AW113</f>
        <v>1992205</v>
      </c>
      <c r="CL119" s="19">
        <f t="shared" si="278"/>
        <v>3.3178286934959977E-3</v>
      </c>
      <c r="CM119" s="19">
        <f t="shared" si="279"/>
        <v>6.2765412504202714E-3</v>
      </c>
      <c r="CN119" s="19">
        <f t="shared" si="201"/>
        <v>1.8917617002723177</v>
      </c>
      <c r="CO119" s="19">
        <f t="shared" si="280"/>
        <v>0.18917617002723172</v>
      </c>
      <c r="CP119" s="19">
        <f t="shared" si="281"/>
        <v>0.48158101346753901</v>
      </c>
      <c r="CQ119" s="19">
        <f t="shared" si="202"/>
        <v>0.61118576010065429</v>
      </c>
      <c r="CR119" s="19">
        <f t="shared" si="282"/>
        <v>0.79175092675107051</v>
      </c>
      <c r="CS119" s="19">
        <f t="shared" si="283"/>
        <v>0.71330057645865741</v>
      </c>
      <c r="CU119" s="19">
        <f>calculatorbig!E119</f>
        <v>0.32402169683951854</v>
      </c>
      <c r="CV119" s="19">
        <f>calculatorbig!Z119</f>
        <v>0.35060610167391038</v>
      </c>
      <c r="CW119" s="17">
        <f t="shared" si="203"/>
        <v>3478902</v>
      </c>
      <c r="CX119" s="17">
        <f t="shared" si="204"/>
        <v>2351662.2708216053</v>
      </c>
      <c r="CY119" s="17">
        <f t="shared" si="205"/>
        <v>2259177.73167443</v>
      </c>
      <c r="CZ119" s="24">
        <f t="shared" si="187"/>
        <v>0.64396671690229657</v>
      </c>
      <c r="DA119" s="24">
        <f t="shared" si="188"/>
        <v>0.61470095740253361</v>
      </c>
      <c r="DB119" s="19">
        <f t="shared" si="206"/>
        <v>0.33525743017748322</v>
      </c>
      <c r="DC119" s="19">
        <f t="shared" si="207"/>
        <v>0.36524850774480377</v>
      </c>
      <c r="DD119" s="17">
        <f t="shared" si="284"/>
        <v>3438980.8277072925</v>
      </c>
      <c r="DE119" s="51">
        <f t="shared" si="289"/>
        <v>3360507.5392006687</v>
      </c>
      <c r="DF119" s="17">
        <f t="shared" si="209"/>
        <v>-78473.288506623823</v>
      </c>
      <c r="DG119" s="17">
        <f>MAX(growth!G113*growth!L113,0)</f>
        <v>0</v>
      </c>
      <c r="DH119" s="17">
        <f t="shared" si="210"/>
        <v>0</v>
      </c>
      <c r="DI119" s="17">
        <f t="shared" si="211"/>
        <v>3360507.5392006687</v>
      </c>
      <c r="DJ119" s="17">
        <f t="shared" si="212"/>
        <v>1178214.4479649321</v>
      </c>
      <c r="DK119" s="20">
        <f t="shared" si="213"/>
        <v>-3.4000000000000002E-2</v>
      </c>
      <c r="DL119" s="50">
        <f t="shared" si="214"/>
        <v>50974.718786537414</v>
      </c>
      <c r="DM119" s="20">
        <f t="shared" si="215"/>
        <v>-7.1999999999999995E-2</v>
      </c>
      <c r="DN119" s="20">
        <f t="shared" si="216"/>
        <v>-3.9327304900317987E-2</v>
      </c>
      <c r="DO119" s="20">
        <f>growth!L113</f>
        <v>-0.50353974293544979</v>
      </c>
      <c r="DP119" s="20"/>
      <c r="DQ119" s="20"/>
      <c r="DR119" s="19">
        <f>datahist!B113</f>
        <v>0.49339619278907776</v>
      </c>
      <c r="DS119" s="19">
        <f>datahist!C113</f>
        <v>0.48269397020339966</v>
      </c>
      <c r="DT119" s="19">
        <f>datahist!D113</f>
        <v>0.48130595684051514</v>
      </c>
      <c r="DU119" s="19">
        <f>datahist!E113</f>
        <v>0.41066420078277588</v>
      </c>
      <c r="DV119" s="19">
        <f>datahist!F113</f>
        <v>0.33379429578781128</v>
      </c>
      <c r="DW119" s="19">
        <f>datahist!G113</f>
        <v>0.35962691903114319</v>
      </c>
      <c r="DX119" s="19">
        <f>datahist!H113</f>
        <v>0.29786616563796997</v>
      </c>
      <c r="DY119" s="19">
        <f>datahist!I113</f>
        <v>0.32460805773735046</v>
      </c>
      <c r="DZ119" s="19">
        <f t="shared" si="217"/>
        <v>0.35060610167391038</v>
      </c>
      <c r="EA119" s="19">
        <v>0.38301198026562866</v>
      </c>
      <c r="EB119" s="19">
        <v>0.46893263895551929</v>
      </c>
      <c r="EC119" s="19">
        <v>0.51714254514391056</v>
      </c>
      <c r="ED119" s="19">
        <v>0.56604984464237884</v>
      </c>
      <c r="EE119" s="19">
        <v>0.52204763602936155</v>
      </c>
      <c r="EF119" s="19">
        <v>0.32637346559204161</v>
      </c>
      <c r="EG119" s="19">
        <v>0.35295992378785646</v>
      </c>
      <c r="EH119" s="19">
        <v>0.38065815815168258</v>
      </c>
      <c r="EI119" s="19">
        <v>0.46657881684157321</v>
      </c>
      <c r="EJ119" s="19">
        <v>0.51714254514391056</v>
      </c>
      <c r="EK119" s="19">
        <v>0.56604984464237884</v>
      </c>
      <c r="EL119" s="19">
        <v>0.52204766478700959</v>
      </c>
      <c r="EM119" s="19">
        <v>0.32402169983834028</v>
      </c>
      <c r="EN119" s="19">
        <v>0.35060610167391038</v>
      </c>
      <c r="EO119" s="19">
        <f t="shared" si="218"/>
        <v>0.35004737702706112</v>
      </c>
      <c r="EP119" s="19">
        <f t="shared" si="219"/>
        <v>0.37970531433107968</v>
      </c>
      <c r="EQ119" s="19">
        <f t="shared" ref="EQ119:FD119" si="301">(EO116+EO117+EO118+EO119+EO120+EO121+EO122)/7</f>
        <v>0.349016954083603</v>
      </c>
      <c r="ER119" s="19">
        <f t="shared" si="301"/>
        <v>0.38024971912686706</v>
      </c>
      <c r="ES119" s="19">
        <f t="shared" si="301"/>
        <v>0.34523926643345465</v>
      </c>
      <c r="ET119" s="19">
        <f t="shared" si="301"/>
        <v>0.37590047675425825</v>
      </c>
      <c r="EU119" s="19">
        <f t="shared" si="301"/>
        <v>0.34314990480533847</v>
      </c>
      <c r="EV119" s="19">
        <f t="shared" si="301"/>
        <v>0.37380822539069741</v>
      </c>
      <c r="EW119" s="19">
        <f t="shared" si="301"/>
        <v>0.34098786360998529</v>
      </c>
      <c r="EX119" s="19">
        <f t="shared" si="301"/>
        <v>0.37145318551497014</v>
      </c>
      <c r="EY119" s="19">
        <f t="shared" si="301"/>
        <v>0.3390144951382113</v>
      </c>
      <c r="EZ119" s="19">
        <f t="shared" si="301"/>
        <v>0.3693190940208399</v>
      </c>
      <c r="FA119" s="19">
        <f t="shared" si="301"/>
        <v>0.33710165693007993</v>
      </c>
      <c r="FB119" s="19">
        <f t="shared" si="301"/>
        <v>0.36724281112605039</v>
      </c>
      <c r="FC119" s="19">
        <f t="shared" si="301"/>
        <v>0.33525743017748322</v>
      </c>
      <c r="FD119" s="19">
        <f t="shared" si="301"/>
        <v>0.36524850774480377</v>
      </c>
      <c r="FG119" s="61">
        <f t="shared" si="237"/>
        <v>1.3300000000000025</v>
      </c>
      <c r="FH119" s="24">
        <f>databig!$A113/100</f>
        <v>0.99930000000000008</v>
      </c>
      <c r="FI119" s="19">
        <f t="shared" si="221"/>
        <v>1.5135917551666558E-2</v>
      </c>
      <c r="FJ119" s="19">
        <f t="shared" si="222"/>
        <v>3.7061306958570406E-2</v>
      </c>
      <c r="FK119" s="19">
        <f t="shared" si="223"/>
        <v>6.7402128554113136E-2</v>
      </c>
      <c r="FL119" s="19">
        <f t="shared" si="224"/>
        <v>0.10751427225965217</v>
      </c>
      <c r="FM119" s="19">
        <f t="shared" si="225"/>
        <v>0.15954890359865664</v>
      </c>
      <c r="FN119" s="19">
        <f t="shared" si="226"/>
        <v>0.22523599767770291</v>
      </c>
      <c r="FO119" s="19">
        <f t="shared" si="227"/>
        <v>0.30755939498038276</v>
      </c>
      <c r="FP119" s="19">
        <f t="shared" si="228"/>
        <v>0.41230005279662901</v>
      </c>
      <c r="FQ119" s="19">
        <f t="shared" si="229"/>
        <v>0.55701720632297191</v>
      </c>
      <c r="FR119" s="19">
        <f t="shared" si="230"/>
        <v>0.79346877733981869</v>
      </c>
      <c r="FS119" s="19">
        <f t="shared" si="231"/>
        <v>0.89840562972319038</v>
      </c>
      <c r="FT119" s="19">
        <f t="shared" si="232"/>
        <v>0.94667000240607191</v>
      </c>
      <c r="FU119" s="19">
        <f t="shared" si="233"/>
        <v>0.98693915484448769</v>
      </c>
      <c r="FW119" s="19">
        <f t="shared" si="234"/>
        <v>0.32401930297233961</v>
      </c>
      <c r="FX119" s="19">
        <f t="shared" si="235"/>
        <v>0.46657371081858334</v>
      </c>
    </row>
    <row r="120" spans="1:180">
      <c r="A120" s="69"/>
      <c r="B120" s="17">
        <f>databig!B114</f>
        <v>21664</v>
      </c>
      <c r="C120" s="17">
        <f>databig!O114</f>
        <v>3945241</v>
      </c>
      <c r="D120" s="17">
        <f>databig!F114</f>
        <v>1286619</v>
      </c>
      <c r="E120" s="18">
        <f>databig!G114+L120</f>
        <v>0.32780555975791958</v>
      </c>
      <c r="F120" s="19">
        <f>databig!H114</f>
        <v>2.2439436987042427E-2</v>
      </c>
      <c r="G120" s="19">
        <f>databig!K114</f>
        <v>0.21839761734008789</v>
      </c>
      <c r="H120" s="19">
        <f>databig!L114</f>
        <v>2.4882636964321136E-2</v>
      </c>
      <c r="I120" s="19">
        <f>databig!I114</f>
        <v>3.9462752640247345E-2</v>
      </c>
      <c r="J120" s="19">
        <f>databig!M114</f>
        <v>9.7658475860953331E-3</v>
      </c>
      <c r="K120" s="19">
        <f>databig!J114</f>
        <v>1.2857263907790184E-2</v>
      </c>
      <c r="L120" s="63">
        <f>databig!N114*IF(interface!$C$16="yes",1,0)</f>
        <v>0</v>
      </c>
      <c r="M120" s="19">
        <v>0</v>
      </c>
      <c r="N120" s="19">
        <v>0</v>
      </c>
      <c r="O120" s="19">
        <v>0</v>
      </c>
      <c r="P120" s="19">
        <f t="shared" si="191"/>
        <v>0.91113028764309278</v>
      </c>
      <c r="Q120" s="20">
        <f t="shared" si="267"/>
        <v>0</v>
      </c>
      <c r="R120" s="20">
        <f t="shared" si="268"/>
        <v>0</v>
      </c>
      <c r="S120" s="20">
        <f t="shared" si="269"/>
        <v>0</v>
      </c>
      <c r="T120" s="20">
        <f t="shared" si="270"/>
        <v>0</v>
      </c>
      <c r="U120" s="20">
        <f t="shared" si="271"/>
        <v>1.3428040430881083E-2</v>
      </c>
      <c r="V120" s="20">
        <f t="shared" si="272"/>
        <v>3.8237079738750374E-2</v>
      </c>
      <c r="W120" s="20">
        <f t="shared" si="192"/>
        <v>0.2282823348343182</v>
      </c>
      <c r="X120" s="20">
        <f t="shared" si="273"/>
        <v>2.2439436987042427E-2</v>
      </c>
      <c r="Y120" s="20">
        <f>K120+$C$148*0.55*databig!N114</f>
        <v>1.2857263907790184E-2</v>
      </c>
      <c r="Z120" s="21">
        <f t="shared" si="193"/>
        <v>0.35470690853902964</v>
      </c>
      <c r="AA120" s="19">
        <f t="shared" si="194"/>
        <v>0.58804421357658643</v>
      </c>
      <c r="AB120" s="19">
        <f>databig!Q114/databig!$AE114</f>
        <v>0.33594108327862249</v>
      </c>
      <c r="AC120" s="19">
        <f>databig!R114/databig!$AE114</f>
        <v>7.6014703144791085E-2</v>
      </c>
      <c r="AD120" s="19">
        <f t="shared" si="195"/>
        <v>7.098849474594835</v>
      </c>
      <c r="AE120" s="17">
        <f>databig!S114</f>
        <v>28006672</v>
      </c>
      <c r="AF120" s="17">
        <f>databig!T114</f>
        <v>28006672</v>
      </c>
      <c r="AG120" s="17">
        <f>databig!U114</f>
        <v>27392744</v>
      </c>
      <c r="AH120" s="17">
        <f>databig!V114</f>
        <v>26472100</v>
      </c>
      <c r="AI120" s="17">
        <f>databig!W114</f>
        <v>24938156</v>
      </c>
      <c r="AJ120" s="17">
        <f>databig!X114</f>
        <v>21916280</v>
      </c>
      <c r="AK120" s="17">
        <f>databig!Y114</f>
        <v>13784648</v>
      </c>
      <c r="AL120" s="17">
        <f>databig!Z114</f>
        <v>4988538</v>
      </c>
      <c r="AM120" s="17">
        <f>databig!AA114</f>
        <v>230556</v>
      </c>
      <c r="AN120" s="17">
        <f>databig!AB114</f>
        <v>0</v>
      </c>
      <c r="AO120" s="17">
        <f>databig!AC114</f>
        <v>0</v>
      </c>
      <c r="AP120" s="17">
        <f>databig!AD114</f>
        <v>0</v>
      </c>
      <c r="AQ120" s="17">
        <v>0</v>
      </c>
      <c r="AR120" s="17">
        <v>0</v>
      </c>
      <c r="AS120" s="17">
        <v>0</v>
      </c>
      <c r="AT120" s="17">
        <v>83.996739685134997</v>
      </c>
      <c r="AU120" s="17">
        <v>194.13641316198064</v>
      </c>
      <c r="AV120" s="19">
        <v>1.7469684993506557E-2</v>
      </c>
      <c r="AW120" s="17">
        <f>databig!AT114</f>
        <v>3217254</v>
      </c>
      <c r="AY120" s="19">
        <f>-databig!BA114/databig!E114</f>
        <v>-2.3181064044280306E-6</v>
      </c>
      <c r="AZ120" s="19">
        <f>-(1.1*databig!BB114-databig!AY114+0.45*databig!AX114)/databig!E114</f>
        <v>-2.7099616046171028E-6</v>
      </c>
      <c r="BA120" s="19"/>
      <c r="BB120" s="66">
        <f t="shared" si="274"/>
        <v>138118.34901967828</v>
      </c>
      <c r="BC120" s="67">
        <f>databig!Q114</f>
        <v>774190</v>
      </c>
      <c r="BD120" s="67">
        <f>databig!R114</f>
        <v>175179</v>
      </c>
      <c r="BE120" s="67">
        <f>databig!AF114</f>
        <v>2300804</v>
      </c>
      <c r="BF120" s="67">
        <f>databig!AG114</f>
        <v>2263438</v>
      </c>
      <c r="BG120" s="17">
        <f>databig!AH114</f>
        <v>2220919</v>
      </c>
      <c r="BH120" s="17">
        <f>databig!AI114</f>
        <v>2149360</v>
      </c>
      <c r="BI120" s="17">
        <f>databig!AJ114</f>
        <v>2109242</v>
      </c>
      <c r="BJ120" s="17">
        <f>databig!AK114</f>
        <v>2015613</v>
      </c>
      <c r="BK120" s="17">
        <f>databig!AL114</f>
        <v>1831571</v>
      </c>
      <c r="BL120" s="17">
        <f>databig!AM114</f>
        <v>1171318</v>
      </c>
      <c r="BM120" s="17">
        <f>databig!AN114</f>
        <v>358572</v>
      </c>
      <c r="BN120" s="17">
        <f>databig!AO114</f>
        <v>8097</v>
      </c>
      <c r="BO120" s="17">
        <f>databig!AP114</f>
        <v>0</v>
      </c>
      <c r="BP120" s="17">
        <f>databig!AQ114</f>
        <v>0</v>
      </c>
      <c r="BQ120" s="17"/>
      <c r="BR120" s="17"/>
      <c r="BS120" s="24">
        <f>databig!AU114</f>
        <v>0.35499998927116394</v>
      </c>
      <c r="BT120" s="24">
        <f>databig!AV114</f>
        <v>0.16099999845027924</v>
      </c>
      <c r="BU120" s="44">
        <f t="shared" si="196"/>
        <v>124644.58880022168</v>
      </c>
      <c r="BV120" s="44">
        <f t="shared" si="197"/>
        <v>28203.818728521466</v>
      </c>
      <c r="BW120" s="44">
        <f>databig!R114*((databig!$AU114-$R$142)/(1-$Q$142)-MIN(0.2,databig!$AU114))+BB120*(databig!$AU114-$R$142)/(1-$Q$142)</f>
        <v>14367.10163011067</v>
      </c>
      <c r="BX120" s="19">
        <f>(databig!$Q114)/databig!$AE114</f>
        <v>0.33594108327862249</v>
      </c>
      <c r="BY120" s="19">
        <f>(databig!$R114)/databig!$AE114</f>
        <v>7.6014703144791085E-2</v>
      </c>
      <c r="BZ120" s="19">
        <f>(databig!$Q114+databig!$R114)/databig!$AE114</f>
        <v>0.41195578642341357</v>
      </c>
      <c r="CA120" s="67">
        <f>databig!R114*$Q$142/(1-$Q$142)+BB120/(1-$Q$142)</f>
        <v>181162.68045020799</v>
      </c>
      <c r="CB120" s="31">
        <f t="shared" si="198"/>
        <v>38997.592731654629</v>
      </c>
      <c r="CC120" s="31">
        <f t="shared" si="199"/>
        <v>44038.694006724167</v>
      </c>
      <c r="CD120" s="31">
        <f t="shared" si="200"/>
        <v>61276.34872493054</v>
      </c>
      <c r="CE120" s="67">
        <f t="shared" si="275"/>
        <v>66317.45000000007</v>
      </c>
      <c r="CF120" s="17">
        <f>$CE120*(1+$CA120/databig!$AE114)</f>
        <v>71530.742800007822</v>
      </c>
      <c r="CG120" s="17">
        <f>$CE120*(1+$CA120/databig!$AE114-$BX120)</f>
        <v>49251.986806731911</v>
      </c>
      <c r="CH120" s="44">
        <f t="shared" si="276"/>
        <v>0</v>
      </c>
      <c r="CI120" s="17">
        <f t="shared" si="277"/>
        <v>38997.592731654629</v>
      </c>
      <c r="CJ120" s="19"/>
      <c r="CK120" s="17">
        <f>databig!AW114</f>
        <v>2215146</v>
      </c>
      <c r="CL120" s="19">
        <f t="shared" si="278"/>
        <v>3.6855432268055994E-3</v>
      </c>
      <c r="CM120" s="19">
        <f t="shared" si="279"/>
        <v>6.9985796740977442E-3</v>
      </c>
      <c r="CN120" s="19">
        <f t="shared" si="201"/>
        <v>1.898927578218552</v>
      </c>
      <c r="CO120" s="19">
        <f t="shared" si="280"/>
        <v>0.18989275782185516</v>
      </c>
      <c r="CP120" s="19">
        <f t="shared" si="281"/>
        <v>0.47991262420260178</v>
      </c>
      <c r="CQ120" s="19">
        <f t="shared" si="202"/>
        <v>0.6099344681519514</v>
      </c>
      <c r="CR120" s="19">
        <f t="shared" si="282"/>
        <v>0.77629281684237839</v>
      </c>
      <c r="CS120" s="19">
        <f t="shared" si="283"/>
        <v>0.69875603663875874</v>
      </c>
      <c r="CU120" s="19">
        <f>calculatorbig!E120</f>
        <v>0.32780555975791958</v>
      </c>
      <c r="CV120" s="19">
        <f>calculatorbig!Z120</f>
        <v>0.35470690853902964</v>
      </c>
      <c r="CW120" s="17">
        <f t="shared" si="203"/>
        <v>3945241</v>
      </c>
      <c r="CX120" s="17">
        <f t="shared" si="204"/>
        <v>2651969.0656151054</v>
      </c>
      <c r="CY120" s="17">
        <f t="shared" si="205"/>
        <v>2545836.7614485701</v>
      </c>
      <c r="CZ120" s="24">
        <f t="shared" si="187"/>
        <v>0.63929769670727166</v>
      </c>
      <c r="DA120" s="24">
        <f t="shared" si="188"/>
        <v>0.60494461152976253</v>
      </c>
      <c r="DB120" s="19">
        <f t="shared" si="206"/>
        <v>0.33528749223024984</v>
      </c>
      <c r="DC120" s="19">
        <f t="shared" si="207"/>
        <v>0.36576682319302928</v>
      </c>
      <c r="DD120" s="17">
        <f t="shared" si="284"/>
        <v>3899216.1813899842</v>
      </c>
      <c r="DE120" s="51">
        <f t="shared" si="289"/>
        <v>3808771.0443966305</v>
      </c>
      <c r="DF120" s="17">
        <f t="shared" si="209"/>
        <v>-90445.136993353721</v>
      </c>
      <c r="DG120" s="17">
        <f>MAX(growth!G114*growth!L114,0)</f>
        <v>0</v>
      </c>
      <c r="DH120" s="17">
        <f t="shared" si="210"/>
        <v>0</v>
      </c>
      <c r="DI120" s="17">
        <f t="shared" si="211"/>
        <v>3808771.0443966305</v>
      </c>
      <c r="DJ120" s="17">
        <f t="shared" si="212"/>
        <v>1350997.4024909001</v>
      </c>
      <c r="DK120" s="20">
        <f t="shared" si="213"/>
        <v>-3.5000000000000003E-2</v>
      </c>
      <c r="DL120" s="50">
        <f t="shared" si="214"/>
        <v>57725.468106005806</v>
      </c>
      <c r="DM120" s="20">
        <f t="shared" si="215"/>
        <v>-7.2999999999999995E-2</v>
      </c>
      <c r="DN120" s="20">
        <f t="shared" si="216"/>
        <v>-4.0020189353874976E-2</v>
      </c>
      <c r="DO120" s="20">
        <f>growth!L114</f>
        <v>-0.51861407200016407</v>
      </c>
      <c r="DP120" s="20"/>
      <c r="DQ120" s="20"/>
      <c r="DR120" s="19">
        <f>datahist!B114</f>
        <v>0.49863630533218384</v>
      </c>
      <c r="DS120" s="19">
        <f>datahist!C114</f>
        <v>0.48625466227531433</v>
      </c>
      <c r="DT120" s="19">
        <f>datahist!D114</f>
        <v>0.48944073915481567</v>
      </c>
      <c r="DU120" s="19">
        <f>datahist!E114</f>
        <v>0.41702723503112793</v>
      </c>
      <c r="DV120" s="19">
        <f>datahist!F114</f>
        <v>0.33593982458114624</v>
      </c>
      <c r="DW120" s="19">
        <f>datahist!G114</f>
        <v>0.36618605256080627</v>
      </c>
      <c r="DX120" s="19">
        <f>datahist!H114</f>
        <v>0.3002169132232666</v>
      </c>
      <c r="DY120" s="19">
        <f>datahist!I114</f>
        <v>0.32824867963790894</v>
      </c>
      <c r="DZ120" s="19">
        <f t="shared" si="217"/>
        <v>0.35470690853902964</v>
      </c>
      <c r="EA120" s="19">
        <v>0.3915873941361725</v>
      </c>
      <c r="EB120" s="19">
        <v>0.47940281043647603</v>
      </c>
      <c r="EC120" s="19">
        <v>0.53356261974286956</v>
      </c>
      <c r="ED120" s="19">
        <v>0.58514272576369686</v>
      </c>
      <c r="EE120" s="19">
        <v>0.53822026670177336</v>
      </c>
      <c r="EF120" s="19">
        <v>0.32978848391212523</v>
      </c>
      <c r="EG120" s="19">
        <v>0.35669773301118879</v>
      </c>
      <c r="EH120" s="19">
        <v>0.38959656966401335</v>
      </c>
      <c r="EI120" s="19">
        <v>0.47741198596431689</v>
      </c>
      <c r="EJ120" s="19">
        <v>0.53356261974286956</v>
      </c>
      <c r="EK120" s="19">
        <v>0.58514272576369686</v>
      </c>
      <c r="EL120" s="19">
        <v>0.53822075637884415</v>
      </c>
      <c r="EM120" s="19">
        <v>0.32780555542558432</v>
      </c>
      <c r="EN120" s="19">
        <v>0.35470690853902964</v>
      </c>
      <c r="EO120" s="19">
        <f t="shared" si="218"/>
        <v>0.35836779319521583</v>
      </c>
      <c r="EP120" s="19">
        <f t="shared" si="219"/>
        <v>0.39017721553385187</v>
      </c>
      <c r="EQ120" s="19">
        <f t="shared" ref="EQ120:FD120" si="302">(EO117+EO118+EO119+EO120+EO121+EO122+EO123)/7</f>
        <v>0.34705215412407897</v>
      </c>
      <c r="ER120" s="19">
        <f t="shared" si="302"/>
        <v>0.37839128695110585</v>
      </c>
      <c r="ES120" s="19">
        <f t="shared" si="302"/>
        <v>0.34531581919423049</v>
      </c>
      <c r="ET120" s="19">
        <f t="shared" si="302"/>
        <v>0.37655989448063254</v>
      </c>
      <c r="EU120" s="19">
        <f t="shared" si="302"/>
        <v>0.34305006756487433</v>
      </c>
      <c r="EV120" s="19">
        <f t="shared" si="302"/>
        <v>0.37413901790704535</v>
      </c>
      <c r="EW120" s="19">
        <f t="shared" si="302"/>
        <v>0.34106489797357858</v>
      </c>
      <c r="EX120" s="19">
        <f t="shared" si="302"/>
        <v>0.37201013921371223</v>
      </c>
      <c r="EY120" s="19">
        <f t="shared" si="302"/>
        <v>0.33909755791186108</v>
      </c>
      <c r="EZ120" s="19">
        <f t="shared" si="302"/>
        <v>0.36988336945723738</v>
      </c>
      <c r="FA120" s="19">
        <f t="shared" si="302"/>
        <v>0.33717092157363748</v>
      </c>
      <c r="FB120" s="19">
        <f t="shared" si="302"/>
        <v>0.36779977242093148</v>
      </c>
      <c r="FC120" s="19">
        <f t="shared" si="302"/>
        <v>0.33528749223024984</v>
      </c>
      <c r="FD120" s="19">
        <f t="shared" si="302"/>
        <v>0.36576682319302928</v>
      </c>
      <c r="FG120" s="61">
        <f t="shared" si="237"/>
        <v>1.3600000000000025</v>
      </c>
      <c r="FH120" s="24">
        <f>databig!$A114/100</f>
        <v>0.99939999999999996</v>
      </c>
      <c r="FI120" s="19">
        <f t="shared" si="221"/>
        <v>1.5135917551666558E-2</v>
      </c>
      <c r="FJ120" s="19">
        <f t="shared" si="222"/>
        <v>3.7061306958570406E-2</v>
      </c>
      <c r="FK120" s="19">
        <f t="shared" si="223"/>
        <v>6.7402128554113136E-2</v>
      </c>
      <c r="FL120" s="19">
        <f t="shared" si="224"/>
        <v>0.10751427225965217</v>
      </c>
      <c r="FM120" s="19">
        <f t="shared" si="225"/>
        <v>0.15954890359865664</v>
      </c>
      <c r="FN120" s="19">
        <f t="shared" si="226"/>
        <v>0.22523599767770291</v>
      </c>
      <c r="FO120" s="19">
        <f t="shared" si="227"/>
        <v>0.30755939498038276</v>
      </c>
      <c r="FP120" s="19">
        <f t="shared" si="228"/>
        <v>0.41230005279662901</v>
      </c>
      <c r="FQ120" s="19">
        <f t="shared" si="229"/>
        <v>0.55701720632297191</v>
      </c>
      <c r="FR120" s="19">
        <f t="shared" si="230"/>
        <v>0.79346877733981869</v>
      </c>
      <c r="FS120" s="19">
        <f t="shared" si="231"/>
        <v>0.89840562972319038</v>
      </c>
      <c r="FT120" s="19">
        <f t="shared" si="232"/>
        <v>0.94667000240607191</v>
      </c>
      <c r="FU120" s="19">
        <f t="shared" si="233"/>
        <v>0.98693915484448769</v>
      </c>
      <c r="FW120" s="19">
        <f t="shared" si="234"/>
        <v>0.32780323731917987</v>
      </c>
      <c r="FX120" s="19">
        <f t="shared" si="235"/>
        <v>0.47740695789630783</v>
      </c>
    </row>
    <row r="121" spans="1:180">
      <c r="A121" s="69"/>
      <c r="B121" s="17">
        <f>databig!B115</f>
        <v>21683</v>
      </c>
      <c r="C121" s="17">
        <f>databig!O115</f>
        <v>4598931</v>
      </c>
      <c r="D121" s="17">
        <f>databig!F115</f>
        <v>1531639</v>
      </c>
      <c r="E121" s="18">
        <f>databig!G115+L121</f>
        <v>0.33248148820330609</v>
      </c>
      <c r="F121" s="19">
        <f>databig!H115</f>
        <v>2.2398514673113823E-2</v>
      </c>
      <c r="G121" s="19">
        <f>databig!K115</f>
        <v>0.22170120477676392</v>
      </c>
      <c r="H121" s="19">
        <f>databig!L115</f>
        <v>2.5990037247538567E-2</v>
      </c>
      <c r="I121" s="19">
        <f>databig!I115</f>
        <v>3.9775118231773376E-2</v>
      </c>
      <c r="J121" s="19">
        <f>databig!M115</f>
        <v>1.0340782813727856E-2</v>
      </c>
      <c r="K121" s="19">
        <f>databig!J115</f>
        <v>1.2275829911231995E-2</v>
      </c>
      <c r="L121" s="63">
        <f>databig!N115*IF(interface!$C$16="yes",1,0)</f>
        <v>0</v>
      </c>
      <c r="M121" s="19">
        <v>0</v>
      </c>
      <c r="N121" s="19">
        <v>0</v>
      </c>
      <c r="O121" s="19">
        <v>0</v>
      </c>
      <c r="P121" s="19">
        <f t="shared" si="191"/>
        <v>0.91666939803375747</v>
      </c>
      <c r="Q121" s="20">
        <f t="shared" si="267"/>
        <v>0</v>
      </c>
      <c r="R121" s="20">
        <f t="shared" si="268"/>
        <v>0</v>
      </c>
      <c r="S121" s="20">
        <f t="shared" si="269"/>
        <v>0</v>
      </c>
      <c r="T121" s="20">
        <f t="shared" si="270"/>
        <v>0</v>
      </c>
      <c r="U121" s="20">
        <f t="shared" si="271"/>
        <v>1.4218576368875803E-2</v>
      </c>
      <c r="V121" s="20">
        <f t="shared" si="272"/>
        <v>3.9938818706079911E-2</v>
      </c>
      <c r="W121" s="20">
        <f t="shared" si="192"/>
        <v>0.23183516557927925</v>
      </c>
      <c r="X121" s="20">
        <f t="shared" si="273"/>
        <v>2.2398514673113823E-2</v>
      </c>
      <c r="Y121" s="20">
        <f>K121+$C$148*0.55*databig!N115</f>
        <v>1.2275829911231995E-2</v>
      </c>
      <c r="Z121" s="21">
        <f t="shared" si="193"/>
        <v>0.36044202347035414</v>
      </c>
      <c r="AA121" s="19">
        <f t="shared" si="194"/>
        <v>0.58692199886397889</v>
      </c>
      <c r="AB121" s="19">
        <f>databig!Q115/databig!$AE115</f>
        <v>0.34993842650638951</v>
      </c>
      <c r="AC121" s="19">
        <f>databig!R115/databig!$AE115</f>
        <v>6.3139574629631559E-2</v>
      </c>
      <c r="AD121" s="19">
        <f t="shared" si="195"/>
        <v>7.2357867513124248</v>
      </c>
      <c r="AE121" s="17">
        <f>databig!S115</f>
        <v>33276884</v>
      </c>
      <c r="AF121" s="17">
        <f>databig!T115</f>
        <v>33276884</v>
      </c>
      <c r="AG121" s="17">
        <f>databig!U115</f>
        <v>32665316</v>
      </c>
      <c r="AH121" s="17">
        <f>databig!V115</f>
        <v>31748016</v>
      </c>
      <c r="AI121" s="17">
        <f>databig!W115</f>
        <v>30219180</v>
      </c>
      <c r="AJ121" s="17">
        <f>databig!X115</f>
        <v>27166884</v>
      </c>
      <c r="AK121" s="17">
        <f>databig!Y115</f>
        <v>18664758</v>
      </c>
      <c r="AL121" s="17">
        <f>databig!Z115</f>
        <v>8604325</v>
      </c>
      <c r="AM121" s="17">
        <f>databig!AA115</f>
        <v>891601</v>
      </c>
      <c r="AN121" s="17">
        <f>databig!AB115</f>
        <v>0</v>
      </c>
      <c r="AO121" s="17">
        <f>databig!AC115</f>
        <v>0</v>
      </c>
      <c r="AP121" s="17">
        <f>databig!AD115</f>
        <v>0</v>
      </c>
      <c r="AQ121" s="17">
        <v>0</v>
      </c>
      <c r="AR121" s="17">
        <v>0</v>
      </c>
      <c r="AS121" s="17">
        <v>0</v>
      </c>
      <c r="AT121" s="17">
        <v>83.996739685134997</v>
      </c>
      <c r="AU121" s="17">
        <v>194.13641316198064</v>
      </c>
      <c r="AV121" s="19">
        <v>1.7469684993506557E-2</v>
      </c>
      <c r="AW121" s="17">
        <f>databig!AT115</f>
        <v>3756006</v>
      </c>
      <c r="AY121" s="19">
        <f>-databig!BA115/databig!E115</f>
        <v>-2.2401161504856848E-6</v>
      </c>
      <c r="AZ121" s="19">
        <f>-(1.1*databig!BB115-databig!AY115+0.45*databig!AX115)/databig!E115</f>
        <v>-2.8522567799581766E-6</v>
      </c>
      <c r="BA121" s="19"/>
      <c r="BB121" s="66">
        <f t="shared" si="274"/>
        <v>166849.03847704749</v>
      </c>
      <c r="BC121" s="67">
        <f>databig!Q115</f>
        <v>971554</v>
      </c>
      <c r="BD121" s="67">
        <f>databig!R115</f>
        <v>175298</v>
      </c>
      <c r="BE121" s="67">
        <f>databig!AF115</f>
        <v>2738195</v>
      </c>
      <c r="BF121" s="67">
        <f>databig!AG115</f>
        <v>2700636</v>
      </c>
      <c r="BG121" s="17">
        <f>databig!AH115</f>
        <v>2657960</v>
      </c>
      <c r="BH121" s="17">
        <f>databig!AI115</f>
        <v>2585555</v>
      </c>
      <c r="BI121" s="17">
        <f>databig!AJ115</f>
        <v>2544878</v>
      </c>
      <c r="BJ121" s="17">
        <f>databig!AK115</f>
        <v>2449941</v>
      </c>
      <c r="BK121" s="17">
        <f>databig!AL115</f>
        <v>2262313</v>
      </c>
      <c r="BL121" s="17">
        <f>databig!AM115</f>
        <v>1582394</v>
      </c>
      <c r="BM121" s="17">
        <f>databig!AN115</f>
        <v>651570</v>
      </c>
      <c r="BN121" s="17">
        <f>databig!AO115</f>
        <v>37482</v>
      </c>
      <c r="BO121" s="17">
        <f>databig!AP115</f>
        <v>0</v>
      </c>
      <c r="BP121" s="17">
        <f>databig!AQ115</f>
        <v>0</v>
      </c>
      <c r="BQ121" s="17"/>
      <c r="BR121" s="17"/>
      <c r="BS121" s="24">
        <f>databig!AU115</f>
        <v>0.3580000102519989</v>
      </c>
      <c r="BT121" s="24">
        <f>databig!AV115</f>
        <v>0.16300000250339508</v>
      </c>
      <c r="BU121" s="44">
        <f t="shared" si="196"/>
        <v>158363.3044321835</v>
      </c>
      <c r="BV121" s="44">
        <f t="shared" si="197"/>
        <v>28573.574438840151</v>
      </c>
      <c r="BW121" s="44">
        <f>databig!R115*((databig!$AU115-$R$142)/(1-$Q$142)-MIN(0.2,databig!$AU115))+BB121*(databig!$AU115-$R$142)/(1-$Q$142)</f>
        <v>20059.994369105778</v>
      </c>
      <c r="BX121" s="19">
        <f>(databig!$Q115)/databig!$AE115</f>
        <v>0.34993842650638951</v>
      </c>
      <c r="BY121" s="19">
        <f>(databig!$R115)/databig!$AE115</f>
        <v>6.3139574629631559E-2</v>
      </c>
      <c r="BZ121" s="19">
        <f>(databig!$Q115+databig!$R115)/databig!$AE115</f>
        <v>0.41307800113602106</v>
      </c>
      <c r="CA121" s="67">
        <f>databig!R115*$Q$142/(1-$Q$142)+BB121/(1-$Q$142)</f>
        <v>213857.06637215489</v>
      </c>
      <c r="CB121" s="31">
        <f t="shared" si="198"/>
        <v>46605.386487472642</v>
      </c>
      <c r="CC121" s="31">
        <f t="shared" si="199"/>
        <v>51619.075331926011</v>
      </c>
      <c r="CD121" s="31">
        <f t="shared" si="200"/>
        <v>74392.751155546692</v>
      </c>
      <c r="CE121" s="67">
        <f t="shared" si="275"/>
        <v>79406.440000000061</v>
      </c>
      <c r="CF121" s="17">
        <f>$CE121*(1+$CA121/databig!$AE115)</f>
        <v>85522.954666325939</v>
      </c>
      <c r="CG121" s="17">
        <f>$CE121*(1+$CA121/databig!$AE115-$BX121)</f>
        <v>57735.589998251897</v>
      </c>
      <c r="CH121" s="44">
        <f t="shared" si="276"/>
        <v>0</v>
      </c>
      <c r="CI121" s="17">
        <f t="shared" si="277"/>
        <v>46605.386487472642</v>
      </c>
      <c r="CJ121" s="19"/>
      <c r="CK121" s="17">
        <f>databig!AW115</f>
        <v>2546732</v>
      </c>
      <c r="CL121" s="19">
        <f t="shared" si="278"/>
        <v>4.240949700802488E-3</v>
      </c>
      <c r="CM121" s="19">
        <f t="shared" si="279"/>
        <v>8.3228445187678614E-3</v>
      </c>
      <c r="CN121" s="19">
        <f t="shared" si="201"/>
        <v>1.9624954564287764</v>
      </c>
      <c r="CO121" s="19">
        <f t="shared" si="280"/>
        <v>0.19624954564287761</v>
      </c>
      <c r="CP121" s="19">
        <f t="shared" si="281"/>
        <v>0.47903741797183674</v>
      </c>
      <c r="CQ121" s="19">
        <f t="shared" si="202"/>
        <v>0.60927806347887759</v>
      </c>
      <c r="CR121" s="19">
        <f t="shared" si="282"/>
        <v>0.76563733193510153</v>
      </c>
      <c r="CS121" s="19">
        <f t="shared" si="283"/>
        <v>0.68375705935068076</v>
      </c>
      <c r="CU121" s="19">
        <f>calculatorbig!E121</f>
        <v>0.33248148820330609</v>
      </c>
      <c r="CV121" s="19">
        <f>calculatorbig!Z121</f>
        <v>0.36044202347035414</v>
      </c>
      <c r="CW121" s="17">
        <f t="shared" si="203"/>
        <v>4598931</v>
      </c>
      <c r="CX121" s="17">
        <f t="shared" si="204"/>
        <v>3069871.5769756818</v>
      </c>
      <c r="CY121" s="17">
        <f t="shared" si="205"/>
        <v>2941283.0045594606</v>
      </c>
      <c r="CZ121" s="24">
        <f t="shared" si="187"/>
        <v>0.6499179929740857</v>
      </c>
      <c r="DA121" s="24">
        <f t="shared" si="188"/>
        <v>0.61905318710707047</v>
      </c>
      <c r="DB121" s="19">
        <f t="shared" si="206"/>
        <v>0.33439681187003323</v>
      </c>
      <c r="DC121" s="19">
        <f t="shared" si="207"/>
        <v>0.36529355699379701</v>
      </c>
      <c r="DD121" s="17">
        <f t="shared" si="284"/>
        <v>4544606.3614007551</v>
      </c>
      <c r="DE121" s="51">
        <f t="shared" si="289"/>
        <v>4437874.6251643403</v>
      </c>
      <c r="DF121" s="17">
        <f t="shared" si="209"/>
        <v>-106731.73623641487</v>
      </c>
      <c r="DG121" s="17">
        <f>MAX(growth!G115*growth!L115,0)</f>
        <v>0</v>
      </c>
      <c r="DH121" s="17">
        <f t="shared" si="210"/>
        <v>0</v>
      </c>
      <c r="DI121" s="17">
        <f t="shared" si="211"/>
        <v>4437874.6251643403</v>
      </c>
      <c r="DJ121" s="17">
        <f t="shared" si="212"/>
        <v>1599596.5098019743</v>
      </c>
      <c r="DK121" s="20">
        <f t="shared" si="213"/>
        <v>-3.5000000000000003E-2</v>
      </c>
      <c r="DL121" s="50">
        <f t="shared" si="214"/>
        <v>70537.086777655641</v>
      </c>
      <c r="DM121" s="20">
        <f t="shared" si="215"/>
        <v>-7.4999999999999997E-2</v>
      </c>
      <c r="DN121" s="20">
        <f t="shared" si="216"/>
        <v>-4.1887280686477797E-2</v>
      </c>
      <c r="DO121" s="20">
        <f>growth!L115</f>
        <v>-0.53658515921370276</v>
      </c>
      <c r="DP121" s="20"/>
      <c r="DQ121" s="20"/>
      <c r="DR121" s="19">
        <f>datahist!B115</f>
        <v>0.50647866725921631</v>
      </c>
      <c r="DS121" s="19">
        <f>datahist!C115</f>
        <v>0.49192318320274353</v>
      </c>
      <c r="DT121" s="19">
        <f>datahist!D115</f>
        <v>0.49621003866195679</v>
      </c>
      <c r="DU121" s="19">
        <f>datahist!E115</f>
        <v>0.42284896969795227</v>
      </c>
      <c r="DV121" s="19">
        <f>datahist!F115</f>
        <v>0.33753353357315063</v>
      </c>
      <c r="DW121" s="19">
        <f>datahist!G115</f>
        <v>0.37419715523719788</v>
      </c>
      <c r="DX121" s="19">
        <f>datahist!H115</f>
        <v>0.30338966846466064</v>
      </c>
      <c r="DY121" s="19">
        <f>datahist!I115</f>
        <v>0.33213728666305542</v>
      </c>
      <c r="DZ121" s="19">
        <f t="shared" si="217"/>
        <v>0.36044202347035414</v>
      </c>
      <c r="EA121" s="19">
        <v>0.39880745296041653</v>
      </c>
      <c r="EB121" s="19">
        <v>0.49216434951017973</v>
      </c>
      <c r="EC121" s="19">
        <v>0.55564370948104125</v>
      </c>
      <c r="ED121" s="19">
        <v>0.6108468804484295</v>
      </c>
      <c r="EE121" s="19">
        <v>0.56294795536218034</v>
      </c>
      <c r="EF121" s="19">
        <v>0.33416557929012924</v>
      </c>
      <c r="EG121" s="19">
        <v>0.36213244647002674</v>
      </c>
      <c r="EH121" s="19">
        <v>0.39711702996074394</v>
      </c>
      <c r="EI121" s="19">
        <v>0.49047392651050714</v>
      </c>
      <c r="EJ121" s="19">
        <v>0.55564370948104125</v>
      </c>
      <c r="EK121" s="19">
        <v>0.6108468804484295</v>
      </c>
      <c r="EL121" s="19">
        <v>0.56288808577453886</v>
      </c>
      <c r="EM121" s="19">
        <v>0.33248148765414953</v>
      </c>
      <c r="EN121" s="19">
        <v>0.36044202347035414</v>
      </c>
      <c r="EO121" s="19">
        <f t="shared" si="218"/>
        <v>0.35539215515932132</v>
      </c>
      <c r="EP121" s="19">
        <f t="shared" si="219"/>
        <v>0.38800110068158356</v>
      </c>
      <c r="EQ121" s="19">
        <f t="shared" ref="EQ121:FD121" si="303">(EO118+EO119+EO120+EO121+EO122+EO123+EO124)/7</f>
        <v>0.34485068216009418</v>
      </c>
      <c r="ER121" s="19">
        <f t="shared" si="303"/>
        <v>0.37538587209052554</v>
      </c>
      <c r="ES121" s="19">
        <f t="shared" si="303"/>
        <v>0.34417101713487158</v>
      </c>
      <c r="ET121" s="19">
        <f t="shared" si="303"/>
        <v>0.37583213149415584</v>
      </c>
      <c r="EU121" s="19">
        <f t="shared" si="303"/>
        <v>0.3419690918442711</v>
      </c>
      <c r="EV121" s="19">
        <f t="shared" si="303"/>
        <v>0.37339994201469079</v>
      </c>
      <c r="EW121" s="19">
        <f t="shared" si="303"/>
        <v>0.34015194529954312</v>
      </c>
      <c r="EX121" s="19">
        <f t="shared" si="303"/>
        <v>0.37149537375994518</v>
      </c>
      <c r="EY121" s="19">
        <f t="shared" si="303"/>
        <v>0.33821314128769309</v>
      </c>
      <c r="EZ121" s="19">
        <f t="shared" si="303"/>
        <v>0.36940054445186965</v>
      </c>
      <c r="FA121" s="19">
        <f t="shared" si="303"/>
        <v>0.33629183851683381</v>
      </c>
      <c r="FB121" s="19">
        <f t="shared" si="303"/>
        <v>0.36733232340380922</v>
      </c>
      <c r="FC121" s="19">
        <f t="shared" si="303"/>
        <v>0.33439681187003323</v>
      </c>
      <c r="FD121" s="19">
        <f t="shared" si="303"/>
        <v>0.36529355699379701</v>
      </c>
      <c r="FG121" s="61">
        <f t="shared" si="237"/>
        <v>1.3900000000000026</v>
      </c>
      <c r="FH121" s="24">
        <f>databig!$A115/100</f>
        <v>0.99950000000000006</v>
      </c>
      <c r="FI121" s="19">
        <f t="shared" si="221"/>
        <v>1.5135917551666558E-2</v>
      </c>
      <c r="FJ121" s="19">
        <f t="shared" si="222"/>
        <v>3.7061306958570406E-2</v>
      </c>
      <c r="FK121" s="19">
        <f t="shared" si="223"/>
        <v>6.7402128554113136E-2</v>
      </c>
      <c r="FL121" s="19">
        <f t="shared" si="224"/>
        <v>0.10751427225965217</v>
      </c>
      <c r="FM121" s="19">
        <f t="shared" si="225"/>
        <v>0.15954890359865664</v>
      </c>
      <c r="FN121" s="19">
        <f t="shared" si="226"/>
        <v>0.22523599767770291</v>
      </c>
      <c r="FO121" s="19">
        <f t="shared" si="227"/>
        <v>0.30755939498038276</v>
      </c>
      <c r="FP121" s="19">
        <f t="shared" si="228"/>
        <v>0.41230005279662901</v>
      </c>
      <c r="FQ121" s="19">
        <f t="shared" si="229"/>
        <v>0.55701720632297191</v>
      </c>
      <c r="FR121" s="19">
        <f t="shared" si="230"/>
        <v>0.79346877733981869</v>
      </c>
      <c r="FS121" s="19">
        <f t="shared" si="231"/>
        <v>0.89840562972319038</v>
      </c>
      <c r="FT121" s="19">
        <f t="shared" si="232"/>
        <v>0.94667000240607191</v>
      </c>
      <c r="FU121" s="19">
        <f t="shared" si="233"/>
        <v>0.98693915484448769</v>
      </c>
      <c r="FW121" s="19">
        <f t="shared" si="234"/>
        <v>0.33247924753799907</v>
      </c>
      <c r="FX121" s="19">
        <f t="shared" si="235"/>
        <v>0.49046883413757669</v>
      </c>
    </row>
    <row r="122" spans="1:180">
      <c r="A122" s="69"/>
      <c r="B122" s="17">
        <f>databig!B116</f>
        <v>21643</v>
      </c>
      <c r="C122" s="17">
        <f>databig!O116</f>
        <v>5555696</v>
      </c>
      <c r="D122" s="17">
        <f>databig!F116</f>
        <v>1877675</v>
      </c>
      <c r="E122" s="18">
        <f>databig!G116+L122</f>
        <v>0.33551253244894375</v>
      </c>
      <c r="F122" s="19">
        <f>databig!H116</f>
        <v>2.2352445870637894E-2</v>
      </c>
      <c r="G122" s="19">
        <f>databig!K116</f>
        <v>0.22330918908119202</v>
      </c>
      <c r="H122" s="19">
        <f>databig!L116</f>
        <v>2.727409265935421E-2</v>
      </c>
      <c r="I122" s="19">
        <f>databig!I116</f>
        <v>4.0368400514125824E-2</v>
      </c>
      <c r="J122" s="19">
        <f>databig!M116</f>
        <v>1.0690131224691868E-2</v>
      </c>
      <c r="K122" s="19">
        <f>databig!J116</f>
        <v>1.1518274433910847E-2</v>
      </c>
      <c r="L122" s="63">
        <f>databig!N116*IF(interface!$C$16="yes",1,0)</f>
        <v>0</v>
      </c>
      <c r="M122" s="19">
        <v>0</v>
      </c>
      <c r="N122" s="19">
        <v>0</v>
      </c>
      <c r="O122" s="19">
        <v>0</v>
      </c>
      <c r="P122" s="19">
        <f t="shared" si="191"/>
        <v>0.92334852485954111</v>
      </c>
      <c r="Q122" s="20">
        <f t="shared" si="267"/>
        <v>0</v>
      </c>
      <c r="R122" s="20">
        <f t="shared" si="268"/>
        <v>0</v>
      </c>
      <c r="S122" s="20">
        <f t="shared" si="269"/>
        <v>0</v>
      </c>
      <c r="T122" s="20">
        <f t="shared" si="270"/>
        <v>0</v>
      </c>
      <c r="U122" s="20">
        <f t="shared" si="271"/>
        <v>1.469893043395132E-2</v>
      </c>
      <c r="V122" s="20">
        <f t="shared" si="272"/>
        <v>4.1912023123319542E-2</v>
      </c>
      <c r="W122" s="20">
        <f t="shared" si="192"/>
        <v>0.23312314749905336</v>
      </c>
      <c r="X122" s="20">
        <f t="shared" si="273"/>
        <v>2.2352445870637894E-2</v>
      </c>
      <c r="Y122" s="20">
        <f>K122+$C$148*0.55*databig!N116</f>
        <v>1.1518274433910847E-2</v>
      </c>
      <c r="Z122" s="21">
        <f t="shared" si="193"/>
        <v>0.36397322187499881</v>
      </c>
      <c r="AA122" s="19">
        <f t="shared" si="194"/>
        <v>0.55827151233469852</v>
      </c>
      <c r="AB122" s="19">
        <f>databig!Q116/databig!$AE116</f>
        <v>0.37051180718274423</v>
      </c>
      <c r="AC122" s="19">
        <f>databig!R116/databig!$AE116</f>
        <v>7.1216680482557221E-2</v>
      </c>
      <c r="AD122" s="19">
        <f t="shared" si="195"/>
        <v>7.2499301617655103</v>
      </c>
      <c r="AE122" s="17">
        <f>databig!S116</f>
        <v>40278408</v>
      </c>
      <c r="AF122" s="17">
        <f>databig!T116</f>
        <v>40278408</v>
      </c>
      <c r="AG122" s="17">
        <f>databig!U116</f>
        <v>39667408</v>
      </c>
      <c r="AH122" s="17">
        <f>databig!V116</f>
        <v>38750912</v>
      </c>
      <c r="AI122" s="17">
        <f>databig!W116</f>
        <v>37223420</v>
      </c>
      <c r="AJ122" s="17">
        <f>databig!X116</f>
        <v>34170300</v>
      </c>
      <c r="AK122" s="17">
        <f>databig!Y116</f>
        <v>25419580</v>
      </c>
      <c r="AL122" s="17">
        <f>databig!Z116</f>
        <v>14091932</v>
      </c>
      <c r="AM122" s="17">
        <f>databig!AA116</f>
        <v>2608185</v>
      </c>
      <c r="AN122" s="17">
        <f>databig!AB116</f>
        <v>0</v>
      </c>
      <c r="AO122" s="17">
        <f>databig!AC116</f>
        <v>0</v>
      </c>
      <c r="AP122" s="17">
        <f>databig!AD116</f>
        <v>0</v>
      </c>
      <c r="AQ122" s="17">
        <v>0</v>
      </c>
      <c r="AR122" s="17">
        <v>0</v>
      </c>
      <c r="AS122" s="17">
        <v>0</v>
      </c>
      <c r="AT122" s="17">
        <v>83.996739685134997</v>
      </c>
      <c r="AU122" s="17">
        <v>194.13641316198064</v>
      </c>
      <c r="AV122" s="19">
        <v>1.7469684993506557E-2</v>
      </c>
      <c r="AW122" s="17">
        <f>databig!AT116</f>
        <v>4526714</v>
      </c>
      <c r="AY122" s="19">
        <f>-databig!BA116/databig!E116</f>
        <v>-1.9954460807469559E-6</v>
      </c>
      <c r="AZ122" s="19">
        <f>-(1.1*databig!BB116-databig!AY116+0.45*databig!AX116)/databig!E116</f>
        <v>-3.0725551232236243E-6</v>
      </c>
      <c r="BA122" s="19"/>
      <c r="BB122" s="66">
        <f t="shared" si="274"/>
        <v>220015.86433105616</v>
      </c>
      <c r="BC122" s="67">
        <f>databig!Q116</f>
        <v>1268482</v>
      </c>
      <c r="BD122" s="67">
        <f>databig!R116</f>
        <v>243817</v>
      </c>
      <c r="BE122" s="67">
        <f>databig!AF116</f>
        <v>3347806</v>
      </c>
      <c r="BF122" s="67">
        <f>databig!AG116</f>
        <v>3310259</v>
      </c>
      <c r="BG122" s="17">
        <f>databig!AH116</f>
        <v>3267519</v>
      </c>
      <c r="BH122" s="17">
        <f>databig!AI116</f>
        <v>3194928</v>
      </c>
      <c r="BI122" s="17">
        <f>databig!AJ116</f>
        <v>3153912</v>
      </c>
      <c r="BJ122" s="17">
        <f>databig!AK116</f>
        <v>3057701</v>
      </c>
      <c r="BK122" s="17">
        <f>databig!AL116</f>
        <v>2866305</v>
      </c>
      <c r="BL122" s="17">
        <f>databig!AM116</f>
        <v>2168996</v>
      </c>
      <c r="BM122" s="17">
        <f>databig!AN116</f>
        <v>1116322</v>
      </c>
      <c r="BN122" s="17">
        <f>databig!AO116</f>
        <v>105383</v>
      </c>
      <c r="BO122" s="17">
        <f>databig!AP116</f>
        <v>0</v>
      </c>
      <c r="BP122" s="17">
        <f>databig!AQ116</f>
        <v>0</v>
      </c>
      <c r="BQ122" s="17"/>
      <c r="BR122" s="17"/>
      <c r="BS122" s="24">
        <f>databig!AU116</f>
        <v>0.35899999737739563</v>
      </c>
      <c r="BT122" s="24">
        <f>databig!AV116</f>
        <v>0.164000004529953</v>
      </c>
      <c r="BU122" s="44">
        <f t="shared" si="196"/>
        <v>208031.05374616385</v>
      </c>
      <c r="BV122" s="44">
        <f t="shared" si="197"/>
        <v>39985.989104479551</v>
      </c>
      <c r="BW122" s="44">
        <f>databig!R116*((databig!$AU116-$R$142)/(1-$Q$142)-MIN(0.2,databig!$AU116))+BB122*(databig!$AU116-$R$142)/(1-$Q$142)</f>
        <v>26487.229193788771</v>
      </c>
      <c r="BX122" s="19">
        <f>(databig!$Q116)/databig!$AE116</f>
        <v>0.37051180718274423</v>
      </c>
      <c r="BY122" s="19">
        <f>(databig!$R116)/databig!$AE116</f>
        <v>7.1216680482557221E-2</v>
      </c>
      <c r="BZ122" s="19">
        <f>(databig!$Q116+databig!$R116)/databig!$AE116</f>
        <v>0.44172848766530143</v>
      </c>
      <c r="CA122" s="67">
        <f>databig!R116*$Q$142/(1-$Q$142)+BB122/(1-$Q$142)</f>
        <v>283742.46656088822</v>
      </c>
      <c r="CB122" s="31">
        <f t="shared" si="198"/>
        <v>54523.36952627857</v>
      </c>
      <c r="CC122" s="31">
        <f t="shared" si="199"/>
        <v>61478.71885110213</v>
      </c>
      <c r="CD122" s="31">
        <f t="shared" si="200"/>
        <v>90709.260675176498</v>
      </c>
      <c r="CE122" s="67">
        <f t="shared" si="275"/>
        <v>97664.610000000073</v>
      </c>
      <c r="CF122" s="17">
        <f>$CE122*(1+$CA122/databig!$AE116)</f>
        <v>105758.91012352734</v>
      </c>
      <c r="CG122" s="17">
        <f>$CE122*(1+$CA122/databig!$AE116-$BX122)</f>
        <v>69573.018974629391</v>
      </c>
      <c r="CH122" s="44">
        <f t="shared" si="276"/>
        <v>0</v>
      </c>
      <c r="CI122" s="17">
        <f t="shared" si="277"/>
        <v>54523.36952627857</v>
      </c>
      <c r="CJ122" s="19"/>
      <c r="CK122" s="17">
        <f>databig!AW116</f>
        <v>3045068</v>
      </c>
      <c r="CL122" s="19">
        <f t="shared" si="278"/>
        <v>5.0614501205147027E-3</v>
      </c>
      <c r="CM122" s="19">
        <f t="shared" si="279"/>
        <v>1.0055403792512723E-2</v>
      </c>
      <c r="CN122" s="19">
        <f t="shared" si="201"/>
        <v>1.9866646026514989</v>
      </c>
      <c r="CO122" s="19">
        <f t="shared" si="280"/>
        <v>0.19866646026514984</v>
      </c>
      <c r="CP122" s="19">
        <f t="shared" si="281"/>
        <v>0.47805214370212751</v>
      </c>
      <c r="CQ122" s="19">
        <f t="shared" si="202"/>
        <v>0.60853910777659559</v>
      </c>
      <c r="CR122" s="19">
        <f t="shared" si="282"/>
        <v>0.75780116960436128</v>
      </c>
      <c r="CS122" s="19">
        <f t="shared" si="283"/>
        <v>0.67472388183808052</v>
      </c>
      <c r="CU122" s="19">
        <f>calculatorbig!E122</f>
        <v>0.33551253244894375</v>
      </c>
      <c r="CV122" s="19">
        <f>calculatorbig!Z122</f>
        <v>0.36397322187499881</v>
      </c>
      <c r="CW122" s="17">
        <f t="shared" si="203"/>
        <v>5555696</v>
      </c>
      <c r="CX122" s="17">
        <f t="shared" si="204"/>
        <v>3691690.365523533</v>
      </c>
      <c r="CY122" s="17">
        <f t="shared" si="205"/>
        <v>3533571.4271219568</v>
      </c>
      <c r="CZ122" s="24">
        <f t="shared" si="187"/>
        <v>0.66278522907401449</v>
      </c>
      <c r="DA122" s="24">
        <f t="shared" si="188"/>
        <v>0.63206453612587532</v>
      </c>
      <c r="DB122" s="19">
        <f t="shared" si="206"/>
        <v>0.33257914940936073</v>
      </c>
      <c r="DC122" s="19">
        <f t="shared" si="207"/>
        <v>0.36382479029066722</v>
      </c>
      <c r="DD122" s="17">
        <f t="shared" si="284"/>
        <v>5489499.0795952827</v>
      </c>
      <c r="DE122" s="51">
        <f t="shared" si="289"/>
        <v>5359462.0783727644</v>
      </c>
      <c r="DF122" s="17">
        <f t="shared" si="209"/>
        <v>-130037.00122251827</v>
      </c>
      <c r="DG122" s="17">
        <f>MAX(growth!G116*growth!L116,0)</f>
        <v>0</v>
      </c>
      <c r="DH122" s="17">
        <f t="shared" si="210"/>
        <v>0</v>
      </c>
      <c r="DI122" s="17">
        <f t="shared" si="211"/>
        <v>5359462.0783727644</v>
      </c>
      <c r="DJ122" s="17">
        <f t="shared" si="212"/>
        <v>1950700.6801822125</v>
      </c>
      <c r="DK122" s="20">
        <f t="shared" si="213"/>
        <v>-3.5000000000000003E-2</v>
      </c>
      <c r="DL122" s="50">
        <f t="shared" si="214"/>
        <v>86695.045705745462</v>
      </c>
      <c r="DM122" s="20">
        <f t="shared" si="215"/>
        <v>-7.6999999999999999E-2</v>
      </c>
      <c r="DN122" s="20">
        <f t="shared" si="216"/>
        <v>-4.2831040186424994E-2</v>
      </c>
      <c r="DO122" s="20">
        <f>growth!L116</f>
        <v>-0.5586544073025641</v>
      </c>
      <c r="DP122" s="20"/>
      <c r="DQ122" s="20"/>
      <c r="DR122" s="19">
        <f>datahist!B116</f>
        <v>0.5169525146484375</v>
      </c>
      <c r="DS122" s="19">
        <f>datahist!C116</f>
        <v>0.49878588318824768</v>
      </c>
      <c r="DT122" s="19">
        <f>datahist!D116</f>
        <v>0.50279355049133301</v>
      </c>
      <c r="DU122" s="19">
        <f>datahist!E116</f>
        <v>0.4275912344455719</v>
      </c>
      <c r="DV122" s="19">
        <f>datahist!F116</f>
        <v>0.34108942747116089</v>
      </c>
      <c r="DW122" s="19">
        <f>datahist!G116</f>
        <v>0.38046371936798096</v>
      </c>
      <c r="DX122" s="19">
        <f>datahist!H116</f>
        <v>0.30631458759307861</v>
      </c>
      <c r="DY122" s="19">
        <f>datahist!I116</f>
        <v>0.33470767736434937</v>
      </c>
      <c r="DZ122" s="19">
        <f t="shared" si="217"/>
        <v>0.36397322187499881</v>
      </c>
      <c r="EA122" s="19">
        <v>0.4064393593780633</v>
      </c>
      <c r="EB122" s="19">
        <v>0.50087318354881438</v>
      </c>
      <c r="EC122" s="19">
        <v>0.57826720668823739</v>
      </c>
      <c r="ED122" s="19">
        <v>0.636369367620233</v>
      </c>
      <c r="EE122" s="19">
        <v>0.5850370316492538</v>
      </c>
      <c r="EF122" s="19">
        <v>0.33695028827060014</v>
      </c>
      <c r="EG122" s="19">
        <v>0.36540778972508192</v>
      </c>
      <c r="EH122" s="19">
        <v>0.40500479152798019</v>
      </c>
      <c r="EI122" s="19">
        <v>0.49943861569873127</v>
      </c>
      <c r="EJ122" s="19">
        <v>0.57826720668823739</v>
      </c>
      <c r="EK122" s="19">
        <v>0.636369367620233</v>
      </c>
      <c r="EL122" s="19">
        <v>0.58510498145769629</v>
      </c>
      <c r="EM122" s="19">
        <v>0.33551253378391266</v>
      </c>
      <c r="EN122" s="19">
        <v>0.36397322187499881</v>
      </c>
      <c r="EO122" s="19">
        <f t="shared" si="218"/>
        <v>0.34364838897594985</v>
      </c>
      <c r="EP122" s="19">
        <f t="shared" si="219"/>
        <v>0.37444113838352711</v>
      </c>
      <c r="EQ122" s="19">
        <f t="shared" ref="EQ122:FD122" si="304">(EO119+EO120+EO121+EO122+EO123+EO124+EO125)/7</f>
        <v>0.34315749379208266</v>
      </c>
      <c r="ER122" s="19">
        <f t="shared" si="304"/>
        <v>0.3743445326679139</v>
      </c>
      <c r="ES122" s="19">
        <f t="shared" si="304"/>
        <v>0.3417607178918472</v>
      </c>
      <c r="ET122" s="19">
        <f t="shared" si="304"/>
        <v>0.37362783112636533</v>
      </c>
      <c r="EU122" s="19">
        <f t="shared" si="304"/>
        <v>0.34004387530459196</v>
      </c>
      <c r="EV122" s="19">
        <f t="shared" si="304"/>
        <v>0.37181017845083858</v>
      </c>
      <c r="EW122" s="19">
        <f t="shared" si="304"/>
        <v>0.33826240362328724</v>
      </c>
      <c r="EX122" s="19">
        <f t="shared" si="304"/>
        <v>0.36992085333306879</v>
      </c>
      <c r="EY122" s="19">
        <f t="shared" si="304"/>
        <v>0.33636872989023814</v>
      </c>
      <c r="EZ122" s="19">
        <f t="shared" si="304"/>
        <v>0.36788528657193037</v>
      </c>
      <c r="FA122" s="19">
        <f t="shared" si="304"/>
        <v>0.33445889538110535</v>
      </c>
      <c r="FB122" s="19">
        <f t="shared" si="304"/>
        <v>0.36583789178353282</v>
      </c>
      <c r="FC122" s="19">
        <f t="shared" si="304"/>
        <v>0.33257914940936073</v>
      </c>
      <c r="FD122" s="19">
        <f t="shared" si="304"/>
        <v>0.36382479029066722</v>
      </c>
      <c r="FG122" s="61">
        <f t="shared" si="237"/>
        <v>1.4200000000000026</v>
      </c>
      <c r="FH122" s="24">
        <f>databig!$A116/100</f>
        <v>0.99960000000000004</v>
      </c>
      <c r="FI122" s="19">
        <f t="shared" si="221"/>
        <v>1.5135917551666558E-2</v>
      </c>
      <c r="FJ122" s="19">
        <f t="shared" si="222"/>
        <v>3.7061306958570406E-2</v>
      </c>
      <c r="FK122" s="19">
        <f t="shared" si="223"/>
        <v>6.7402128554113136E-2</v>
      </c>
      <c r="FL122" s="19">
        <f t="shared" si="224"/>
        <v>0.10751427225965217</v>
      </c>
      <c r="FM122" s="19">
        <f t="shared" si="225"/>
        <v>0.15954890359865664</v>
      </c>
      <c r="FN122" s="19">
        <f t="shared" si="226"/>
        <v>0.22523599767770291</v>
      </c>
      <c r="FO122" s="19">
        <f t="shared" si="227"/>
        <v>0.30755939498038276</v>
      </c>
      <c r="FP122" s="19">
        <f t="shared" si="228"/>
        <v>0.41230005279662901</v>
      </c>
      <c r="FQ122" s="19">
        <f t="shared" si="229"/>
        <v>0.55701720632297191</v>
      </c>
      <c r="FR122" s="19">
        <f t="shared" si="230"/>
        <v>0.79346877733981869</v>
      </c>
      <c r="FS122" s="19">
        <f t="shared" si="231"/>
        <v>0.89840562972319038</v>
      </c>
      <c r="FT122" s="19">
        <f t="shared" si="232"/>
        <v>0.94667000240607191</v>
      </c>
      <c r="FU122" s="19">
        <f t="shared" si="233"/>
        <v>0.98693915484448769</v>
      </c>
      <c r="FW122" s="19">
        <f t="shared" si="234"/>
        <v>0.3355105383378319</v>
      </c>
      <c r="FX122" s="19">
        <f t="shared" si="235"/>
        <v>0.49943354769752729</v>
      </c>
    </row>
    <row r="123" spans="1:180">
      <c r="A123" s="69"/>
      <c r="B123" s="17">
        <f>databig!B117</f>
        <v>21688</v>
      </c>
      <c r="C123" s="17">
        <f>databig!O117</f>
        <v>7159771</v>
      </c>
      <c r="D123" s="17">
        <f>databig!F117</f>
        <v>2414410</v>
      </c>
      <c r="E123" s="18">
        <f>databig!G117+L123</f>
        <v>0.33589390193479202</v>
      </c>
      <c r="F123" s="19">
        <f>databig!H117</f>
        <v>2.2244486957788467E-2</v>
      </c>
      <c r="G123" s="19">
        <f>databig!K117</f>
        <v>0.22251319885253906</v>
      </c>
      <c r="H123" s="19">
        <f>databig!L117</f>
        <v>2.8943812474608421E-2</v>
      </c>
      <c r="I123" s="19">
        <f>databig!I117</f>
        <v>4.1014105081558228E-2</v>
      </c>
      <c r="J123" s="19">
        <f>databig!M117</f>
        <v>1.0700155049562454E-2</v>
      </c>
      <c r="K123" s="19">
        <f>databig!J117</f>
        <v>1.0478141717612743E-2</v>
      </c>
      <c r="L123" s="63">
        <f>databig!N117*IF(interface!$C$16="yes",1,0)</f>
        <v>0</v>
      </c>
      <c r="M123" s="19">
        <v>0</v>
      </c>
      <c r="N123" s="19">
        <v>0</v>
      </c>
      <c r="O123" s="19">
        <v>0</v>
      </c>
      <c r="P123" s="19">
        <f t="shared" si="191"/>
        <v>0.93197398740047643</v>
      </c>
      <c r="Q123" s="20">
        <f t="shared" si="267"/>
        <v>0</v>
      </c>
      <c r="R123" s="20">
        <f t="shared" si="268"/>
        <v>0</v>
      </c>
      <c r="S123" s="20">
        <f t="shared" si="269"/>
        <v>0</v>
      </c>
      <c r="T123" s="20">
        <f t="shared" si="270"/>
        <v>0</v>
      </c>
      <c r="U123" s="20">
        <f t="shared" si="271"/>
        <v>1.4712713193148375E-2</v>
      </c>
      <c r="V123" s="20">
        <f t="shared" si="272"/>
        <v>4.4477876967861568E-2</v>
      </c>
      <c r="W123" s="20">
        <f t="shared" si="192"/>
        <v>0.23193359860202878</v>
      </c>
      <c r="X123" s="20">
        <f t="shared" si="273"/>
        <v>2.2244486957788467E-2</v>
      </c>
      <c r="Y123" s="20">
        <f>K123+$C$148*0.55*databig!N117</f>
        <v>1.0478141717612743E-2</v>
      </c>
      <c r="Z123" s="21">
        <f t="shared" si="193"/>
        <v>0.36486092251999813</v>
      </c>
      <c r="AA123" s="19">
        <f t="shared" si="194"/>
        <v>0.52812830553248746</v>
      </c>
      <c r="AB123" s="19">
        <f>databig!Q117/databig!$AE117</f>
        <v>0.40035051247784093</v>
      </c>
      <c r="AC123" s="19">
        <f>databig!R117/databig!$AE117</f>
        <v>7.1521181989671612E-2</v>
      </c>
      <c r="AD123" s="19">
        <f t="shared" si="195"/>
        <v>7.3587063049921566</v>
      </c>
      <c r="AE123" s="17">
        <f>databig!S117</f>
        <v>52686652</v>
      </c>
      <c r="AF123" s="17">
        <f>databig!T117</f>
        <v>52686652</v>
      </c>
      <c r="AG123" s="17">
        <f>databig!U117</f>
        <v>52060740</v>
      </c>
      <c r="AH123" s="17">
        <f>databig!V117</f>
        <v>51121872</v>
      </c>
      <c r="AI123" s="17">
        <f>databig!W117</f>
        <v>49557096</v>
      </c>
      <c r="AJ123" s="17">
        <f>databig!X117</f>
        <v>46427540</v>
      </c>
      <c r="AK123" s="17">
        <f>databig!Y117</f>
        <v>37417648</v>
      </c>
      <c r="AL123" s="17">
        <f>databig!Z117</f>
        <v>24486668</v>
      </c>
      <c r="AM123" s="17">
        <f>databig!AA117</f>
        <v>8450369</v>
      </c>
      <c r="AN123" s="17">
        <f>databig!AB117</f>
        <v>4052</v>
      </c>
      <c r="AO123" s="17">
        <f>databig!AC117</f>
        <v>0</v>
      </c>
      <c r="AP123" s="17">
        <f>databig!AD117</f>
        <v>0</v>
      </c>
      <c r="AQ123" s="17">
        <v>0</v>
      </c>
      <c r="AR123" s="17">
        <v>0</v>
      </c>
      <c r="AS123" s="17">
        <v>0</v>
      </c>
      <c r="AT123" s="17">
        <v>83.996739685134997</v>
      </c>
      <c r="AU123" s="17">
        <v>194.13641316198064</v>
      </c>
      <c r="AV123" s="19">
        <v>1.7469684993506557E-2</v>
      </c>
      <c r="AW123" s="17">
        <f>databig!AT117</f>
        <v>5822951</v>
      </c>
      <c r="AY123" s="19">
        <f>-databig!BA117/databig!E117</f>
        <v>-1.703999982828429E-6</v>
      </c>
      <c r="AZ123" s="19">
        <f>-(1.1*databig!BB117-databig!AY117+0.45*databig!AX117)/databig!E117</f>
        <v>-2.6642067835321954E-6</v>
      </c>
      <c r="BA123" s="19"/>
      <c r="BB123" s="66">
        <f t="shared" si="274"/>
        <v>299581.26522245043</v>
      </c>
      <c r="BC123" s="67">
        <f>databig!Q117</f>
        <v>1747088</v>
      </c>
      <c r="BD123" s="67">
        <f>databig!R117</f>
        <v>312111</v>
      </c>
      <c r="BE123" s="67">
        <f>databig!AF117</f>
        <v>4349180</v>
      </c>
      <c r="BF123" s="67">
        <f>databig!AG117</f>
        <v>4311672</v>
      </c>
      <c r="BG123" s="17">
        <f>databig!AH117</f>
        <v>4269084</v>
      </c>
      <c r="BH123" s="17">
        <f>databig!AI117</f>
        <v>4196721</v>
      </c>
      <c r="BI123" s="17">
        <f>databig!AJ117</f>
        <v>4155836</v>
      </c>
      <c r="BJ123" s="17">
        <f>databig!AK117</f>
        <v>4059838</v>
      </c>
      <c r="BK123" s="17">
        <f>databig!AL117</f>
        <v>3868484</v>
      </c>
      <c r="BL123" s="17">
        <f>databig!AM117</f>
        <v>3161066</v>
      </c>
      <c r="BM123" s="17">
        <f>databig!AN117</f>
        <v>2036237</v>
      </c>
      <c r="BN123" s="17">
        <f>databig!AO117</f>
        <v>492331</v>
      </c>
      <c r="BO123" s="17">
        <f>databig!AP117</f>
        <v>4944</v>
      </c>
      <c r="BP123" s="17">
        <f>databig!AQ117</f>
        <v>0</v>
      </c>
      <c r="BQ123" s="17"/>
      <c r="BR123" s="17"/>
      <c r="BS123" s="24">
        <f>databig!AU117</f>
        <v>0.35899999737739563</v>
      </c>
      <c r="BT123" s="24">
        <f>databig!AV117</f>
        <v>0.164000004529953</v>
      </c>
      <c r="BU123" s="44">
        <f t="shared" si="196"/>
        <v>286522.43991422653</v>
      </c>
      <c r="BV123" s="44">
        <f t="shared" si="197"/>
        <v>51186.205413848162</v>
      </c>
      <c r="BW123" s="44">
        <f>databig!R117*((databig!$AU117-$R$142)/(1-$Q$142)-MIN(0.2,databig!$AU117))+BB123*(databig!$AU117-$R$142)/(1-$Q$142)</f>
        <v>36816.623659786397</v>
      </c>
      <c r="BX123" s="19">
        <f>(databig!$Q117)/databig!$AE117</f>
        <v>0.40035051247784093</v>
      </c>
      <c r="BY123" s="19">
        <f>(databig!$R117)/databig!$AE117</f>
        <v>7.1521181989671612E-2</v>
      </c>
      <c r="BZ123" s="19">
        <f>(databig!$Q117+databig!$R117)/databig!$AE117</f>
        <v>0.47187169446751254</v>
      </c>
      <c r="CA123" s="67">
        <f>databig!R117*$Q$142/(1-$Q$142)+BB123/(1-$Q$142)</f>
        <v>383622.46340083925</v>
      </c>
      <c r="CB123" s="31">
        <f t="shared" si="198"/>
        <v>67447.904934803722</v>
      </c>
      <c r="CC123" s="31">
        <f t="shared" si="199"/>
        <v>76581.961627334895</v>
      </c>
      <c r="CD123" s="31">
        <f t="shared" si="200"/>
        <v>118577.15330746892</v>
      </c>
      <c r="CE123" s="67">
        <f t="shared" si="275"/>
        <v>127711.21000000009</v>
      </c>
      <c r="CF123" s="17">
        <f>$CE123*(1+$CA123/databig!$AE117)</f>
        <v>138938.07906014769</v>
      </c>
      <c r="CG123" s="17">
        <f>$CE123*(1+$CA123/databig!$AE117-$BX123)</f>
        <v>87808.830687482507</v>
      </c>
      <c r="CH123" s="44">
        <f t="shared" si="276"/>
        <v>0</v>
      </c>
      <c r="CI123" s="17">
        <f t="shared" si="277"/>
        <v>67447.904934803722</v>
      </c>
      <c r="CJ123" s="19"/>
      <c r="CK123" s="17">
        <f>databig!AW117</f>
        <v>3925824</v>
      </c>
      <c r="CL123" s="19">
        <f t="shared" si="278"/>
        <v>6.5389924625726525E-3</v>
      </c>
      <c r="CM123" s="19">
        <f t="shared" si="279"/>
        <v>1.318043869554535E-2</v>
      </c>
      <c r="CN123" s="19">
        <f t="shared" si="201"/>
        <v>2.0156681279243647</v>
      </c>
      <c r="CO123" s="19">
        <f t="shared" si="280"/>
        <v>0.20156681279243643</v>
      </c>
      <c r="CP123" s="19">
        <f t="shared" si="281"/>
        <v>0.47574322457899859</v>
      </c>
      <c r="CQ123" s="19">
        <f t="shared" si="202"/>
        <v>0.6068074184342489</v>
      </c>
      <c r="CR123" s="19">
        <f t="shared" si="282"/>
        <v>0.75810339811220906</v>
      </c>
      <c r="CS123" s="19">
        <f t="shared" si="283"/>
        <v>0.67254990265290615</v>
      </c>
      <c r="CU123" s="19">
        <f>calculatorbig!E123</f>
        <v>0.33589390193479202</v>
      </c>
      <c r="CV123" s="19">
        <f>calculatorbig!Z123</f>
        <v>0.36486092251999813</v>
      </c>
      <c r="CW123" s="17">
        <f t="shared" si="203"/>
        <v>7159771</v>
      </c>
      <c r="CX123" s="17">
        <f t="shared" si="204"/>
        <v>4754847.5818504328</v>
      </c>
      <c r="CY123" s="17">
        <f t="shared" si="205"/>
        <v>4547450.3479080703</v>
      </c>
      <c r="CZ123" s="24">
        <f t="shared" si="187"/>
        <v>0.66782352599204764</v>
      </c>
      <c r="DA123" s="24">
        <f t="shared" si="188"/>
        <v>0.63978902681667282</v>
      </c>
      <c r="DB123" s="19">
        <f t="shared" si="206"/>
        <v>0.32984451347584337</v>
      </c>
      <c r="DC123" s="19">
        <f t="shared" si="207"/>
        <v>0.36137495576938766</v>
      </c>
      <c r="DD123" s="17">
        <f t="shared" si="284"/>
        <v>7074027.1779362187</v>
      </c>
      <c r="DE123" s="51">
        <f t="shared" si="289"/>
        <v>6905607.7832144508</v>
      </c>
      <c r="DF123" s="17">
        <f t="shared" si="209"/>
        <v>-168419.39472176787</v>
      </c>
      <c r="DG123" s="17">
        <f>MAX(growth!G117*growth!L117,0)</f>
        <v>0</v>
      </c>
      <c r="DH123" s="17">
        <f t="shared" si="210"/>
        <v>0</v>
      </c>
      <c r="DI123" s="17">
        <f t="shared" si="211"/>
        <v>6905607.7832144508</v>
      </c>
      <c r="DJ123" s="17">
        <f t="shared" si="212"/>
        <v>2519586.4263449037</v>
      </c>
      <c r="DK123" s="20">
        <f t="shared" si="213"/>
        <v>-3.5000000000000003E-2</v>
      </c>
      <c r="DL123" s="50">
        <f t="shared" si="214"/>
        <v>114663.00819533598</v>
      </c>
      <c r="DM123" s="20">
        <f t="shared" si="215"/>
        <v>-7.8E-2</v>
      </c>
      <c r="DN123" s="20">
        <f t="shared" si="216"/>
        <v>-4.3618061435662152E-2</v>
      </c>
      <c r="DO123" s="20">
        <f>growth!L117</f>
        <v>-0.58342259220504999</v>
      </c>
      <c r="DP123" s="20"/>
      <c r="DQ123" s="20"/>
      <c r="DR123" s="19">
        <f>datahist!B117</f>
        <v>0.53775346279144287</v>
      </c>
      <c r="DS123" s="19">
        <f>datahist!C117</f>
        <v>0.50616663694381714</v>
      </c>
      <c r="DT123" s="19">
        <f>datahist!D117</f>
        <v>0.51090669631958008</v>
      </c>
      <c r="DU123" s="19">
        <f>datahist!E117</f>
        <v>0.43390372395515442</v>
      </c>
      <c r="DV123" s="19">
        <f>datahist!F117</f>
        <v>0.34720245003700256</v>
      </c>
      <c r="DW123" s="19">
        <f>datahist!G117</f>
        <v>0.38536077737808228</v>
      </c>
      <c r="DX123" s="19">
        <f>datahist!H117</f>
        <v>0.3104148805141449</v>
      </c>
      <c r="DY123" s="19">
        <f>datahist!I117</f>
        <v>0.33506622910499573</v>
      </c>
      <c r="DZ123" s="19">
        <f t="shared" si="217"/>
        <v>0.36486092251999813</v>
      </c>
      <c r="EA123" s="19">
        <v>0.41006401832248562</v>
      </c>
      <c r="EB123" s="19">
        <v>0.50690810772737993</v>
      </c>
      <c r="EC123" s="19">
        <v>0.60039002575258427</v>
      </c>
      <c r="ED123" s="19">
        <v>0.6626118144385853</v>
      </c>
      <c r="EE123" s="19">
        <v>0.61091992524491778</v>
      </c>
      <c r="EF123" s="19">
        <v>0.33716342400293797</v>
      </c>
      <c r="EG123" s="19">
        <v>0.36607374875149268</v>
      </c>
      <c r="EH123" s="19">
        <v>0.40885119209099108</v>
      </c>
      <c r="EI123" s="19">
        <v>0.50569528149588538</v>
      </c>
      <c r="EJ123" s="19">
        <v>0.60039002575258427</v>
      </c>
      <c r="EK123" s="19">
        <v>0.6626118144385853</v>
      </c>
      <c r="EL123" s="19">
        <v>0.61085877808287337</v>
      </c>
      <c r="EM123" s="19">
        <v>0.33589390013366938</v>
      </c>
      <c r="EN123" s="19">
        <v>0.36486092251999813</v>
      </c>
      <c r="EO123" s="19">
        <f t="shared" si="218"/>
        <v>0.33469562246696893</v>
      </c>
      <c r="EP123" s="19">
        <f t="shared" si="219"/>
        <v>0.36407321852872587</v>
      </c>
      <c r="EQ123" s="19">
        <f t="shared" ref="EQ123:FD123" si="305">(EO120+EO121+EO122+EO123+EO124+EO125+EO126)/7</f>
        <v>0.34041831724164745</v>
      </c>
      <c r="ER123" s="19">
        <f t="shared" si="305"/>
        <v>0.37379256555785967</v>
      </c>
      <c r="ES123" s="19">
        <f t="shared" si="305"/>
        <v>0.33838299850981135</v>
      </c>
      <c r="ET123" s="19">
        <f t="shared" si="305"/>
        <v>0.37044017923996841</v>
      </c>
      <c r="EU123" s="19">
        <f t="shared" si="305"/>
        <v>0.33723533609923179</v>
      </c>
      <c r="EV123" s="19">
        <f t="shared" si="305"/>
        <v>0.36931737966074152</v>
      </c>
      <c r="EW123" s="19">
        <f t="shared" si="305"/>
        <v>0.33542617749039899</v>
      </c>
      <c r="EX123" s="19">
        <f t="shared" si="305"/>
        <v>0.36732812765947642</v>
      </c>
      <c r="EY123" s="19">
        <f t="shared" si="305"/>
        <v>0.33356775963085811</v>
      </c>
      <c r="EZ123" s="19">
        <f t="shared" si="305"/>
        <v>0.36534519180782227</v>
      </c>
      <c r="FA123" s="19">
        <f t="shared" si="305"/>
        <v>0.33167885646732193</v>
      </c>
      <c r="FB123" s="19">
        <f t="shared" si="305"/>
        <v>0.36332881482758012</v>
      </c>
      <c r="FC123" s="19">
        <f t="shared" si="305"/>
        <v>0.32984451347584337</v>
      </c>
      <c r="FD123" s="19">
        <f t="shared" si="305"/>
        <v>0.36137495576938766</v>
      </c>
      <c r="FG123" s="61">
        <f t="shared" si="237"/>
        <v>1.4500000000000026</v>
      </c>
      <c r="FH123" s="24">
        <f>databig!$A117/100</f>
        <v>0.99970000000000003</v>
      </c>
      <c r="FI123" s="19">
        <f t="shared" si="221"/>
        <v>1.5135917551666558E-2</v>
      </c>
      <c r="FJ123" s="19">
        <f t="shared" si="222"/>
        <v>3.7061306958570406E-2</v>
      </c>
      <c r="FK123" s="19">
        <f t="shared" si="223"/>
        <v>6.7402128554113136E-2</v>
      </c>
      <c r="FL123" s="19">
        <f t="shared" si="224"/>
        <v>0.10751427225965217</v>
      </c>
      <c r="FM123" s="19">
        <f t="shared" si="225"/>
        <v>0.15954890359865664</v>
      </c>
      <c r="FN123" s="19">
        <f t="shared" si="226"/>
        <v>0.22523599767770291</v>
      </c>
      <c r="FO123" s="19">
        <f t="shared" si="227"/>
        <v>0.30755939498038276</v>
      </c>
      <c r="FP123" s="19">
        <f t="shared" si="228"/>
        <v>0.41230005279662901</v>
      </c>
      <c r="FQ123" s="19">
        <f t="shared" si="229"/>
        <v>0.55701720632297191</v>
      </c>
      <c r="FR123" s="19">
        <f t="shared" si="230"/>
        <v>0.79346877733981869</v>
      </c>
      <c r="FS123" s="19">
        <f t="shared" si="231"/>
        <v>0.89840562972319038</v>
      </c>
      <c r="FT123" s="19">
        <f t="shared" si="232"/>
        <v>0.94667000240607191</v>
      </c>
      <c r="FU123" s="19">
        <f t="shared" si="233"/>
        <v>0.98693915484448769</v>
      </c>
      <c r="FW123" s="19">
        <f t="shared" si="234"/>
        <v>0.33589219613368654</v>
      </c>
      <c r="FX123" s="19">
        <f t="shared" si="235"/>
        <v>0.50569091328911908</v>
      </c>
    </row>
    <row r="124" spans="1:180">
      <c r="A124" s="69"/>
      <c r="B124" s="17">
        <f>databig!B118</f>
        <v>21664</v>
      </c>
      <c r="C124" s="17">
        <f>databig!O118</f>
        <v>10711808</v>
      </c>
      <c r="D124" s="17">
        <f>databig!F118</f>
        <v>3592591</v>
      </c>
      <c r="E124" s="18">
        <f>databig!G118+L124</f>
        <v>0.33466120232507451</v>
      </c>
      <c r="F124" s="19">
        <f>databig!H118</f>
        <v>2.2107159718871117E-2</v>
      </c>
      <c r="G124" s="19">
        <f>databig!K118</f>
        <v>0.22078467905521393</v>
      </c>
      <c r="H124" s="19">
        <f>databig!L118</f>
        <v>3.08267492800951E-2</v>
      </c>
      <c r="I124" s="19">
        <f>databig!I118</f>
        <v>4.1047286242246628E-2</v>
      </c>
      <c r="J124" s="19">
        <f>databig!M118</f>
        <v>1.0279566049575806E-2</v>
      </c>
      <c r="K124" s="19">
        <f>databig!J118</f>
        <v>9.6157575026154518E-3</v>
      </c>
      <c r="L124" s="63">
        <f>databig!N118*IF(interface!$C$16="yes",1,0)</f>
        <v>0</v>
      </c>
      <c r="M124" s="19">
        <v>0</v>
      </c>
      <c r="N124" s="19">
        <v>0</v>
      </c>
      <c r="O124" s="19">
        <v>0</v>
      </c>
      <c r="P124" s="19">
        <f t="shared" si="191"/>
        <v>0.94486435147309888</v>
      </c>
      <c r="Q124" s="20">
        <f t="shared" si="267"/>
        <v>0</v>
      </c>
      <c r="R124" s="20">
        <f t="shared" si="268"/>
        <v>0</v>
      </c>
      <c r="S124" s="20">
        <f t="shared" si="269"/>
        <v>0</v>
      </c>
      <c r="T124" s="20">
        <f t="shared" si="270"/>
        <v>0</v>
      </c>
      <c r="U124" s="20">
        <f t="shared" si="271"/>
        <v>1.4134403318166735E-2</v>
      </c>
      <c r="V124" s="20">
        <f t="shared" si="272"/>
        <v>4.7371380774458065E-2</v>
      </c>
      <c r="W124" s="20">
        <f t="shared" si="192"/>
        <v>0.22904301112669498</v>
      </c>
      <c r="X124" s="20">
        <f t="shared" si="273"/>
        <v>2.2107159718871117E-2</v>
      </c>
      <c r="Y124" s="20">
        <f>K124+$C$148*0.55*databig!N118</f>
        <v>9.6157575026154518E-3</v>
      </c>
      <c r="Z124" s="21">
        <f t="shared" si="193"/>
        <v>0.36331899868305295</v>
      </c>
      <c r="AA124" s="19">
        <f t="shared" si="194"/>
        <v>0.46781175025112692</v>
      </c>
      <c r="AB124" s="19">
        <f>databig!Q118/databig!$AE118</f>
        <v>0.45493035236263107</v>
      </c>
      <c r="AC124" s="19">
        <f>databig!R118/databig!$AE118</f>
        <v>7.7257897386241947E-2</v>
      </c>
      <c r="AD124" s="19">
        <f t="shared" si="195"/>
        <v>7.5879373491384463</v>
      </c>
      <c r="AE124" s="17">
        <f>databig!S118</f>
        <v>81280528</v>
      </c>
      <c r="AF124" s="17">
        <f>databig!T118</f>
        <v>81285800</v>
      </c>
      <c r="AG124" s="17">
        <f>databig!U118</f>
        <v>80663368</v>
      </c>
      <c r="AH124" s="17">
        <f>databig!V118</f>
        <v>79729728</v>
      </c>
      <c r="AI124" s="17">
        <f>databig!W118</f>
        <v>78173656</v>
      </c>
      <c r="AJ124" s="17">
        <f>databig!X118</f>
        <v>75061520</v>
      </c>
      <c r="AK124" s="17">
        <f>databig!Y118</f>
        <v>65857612</v>
      </c>
      <c r="AL124" s="17">
        <f>databig!Z118</f>
        <v>51703288</v>
      </c>
      <c r="AM124" s="17">
        <f>databig!AA118</f>
        <v>29096404</v>
      </c>
      <c r="AN124" s="17">
        <f>databig!AB118</f>
        <v>1791613</v>
      </c>
      <c r="AO124" s="17">
        <f>databig!AC118</f>
        <v>0</v>
      </c>
      <c r="AP124" s="17">
        <f>databig!AD118</f>
        <v>0</v>
      </c>
      <c r="AQ124" s="17">
        <v>0</v>
      </c>
      <c r="AR124" s="17">
        <v>0</v>
      </c>
      <c r="AS124" s="17">
        <v>0</v>
      </c>
      <c r="AT124" s="17">
        <v>83.996739685134997</v>
      </c>
      <c r="AU124" s="17">
        <v>194.13641316198064</v>
      </c>
      <c r="AV124" s="19">
        <v>1.7469684993506557E-2</v>
      </c>
      <c r="AW124" s="17">
        <f>databig!AT118</f>
        <v>8592092</v>
      </c>
      <c r="AY124" s="19">
        <f>-databig!BA118/databig!E118</f>
        <v>-1.2665854361284297E-6</v>
      </c>
      <c r="AZ124" s="19">
        <f>-(1.1*databig!BB118-databig!AY118+0.45*databig!AX118)/databig!E118</f>
        <v>-2.0884430111420818E-6</v>
      </c>
      <c r="BA124" s="19"/>
      <c r="BB124" s="66">
        <f t="shared" si="274"/>
        <v>512951.54910494562</v>
      </c>
      <c r="BC124" s="67">
        <f>databig!Q118</f>
        <v>3013975</v>
      </c>
      <c r="BD124" s="67">
        <f>databig!R118</f>
        <v>511844</v>
      </c>
      <c r="BE124" s="67">
        <f>databig!AF118</f>
        <v>6395638</v>
      </c>
      <c r="BF124" s="67">
        <f>databig!AG118</f>
        <v>6358197</v>
      </c>
      <c r="BG124" s="17">
        <f>databig!AH118</f>
        <v>6315505</v>
      </c>
      <c r="BH124" s="17">
        <f>databig!AI118</f>
        <v>6243023</v>
      </c>
      <c r="BI124" s="17">
        <f>databig!AJ118</f>
        <v>6201990</v>
      </c>
      <c r="BJ124" s="17">
        <f>databig!AK118</f>
        <v>6105602</v>
      </c>
      <c r="BK124" s="17">
        <f>databig!AL118</f>
        <v>5913418</v>
      </c>
      <c r="BL124" s="17">
        <f>databig!AM118</f>
        <v>5198121</v>
      </c>
      <c r="BM124" s="17">
        <f>databig!AN118</f>
        <v>4038861</v>
      </c>
      <c r="BN124" s="17">
        <f>databig!AO118</f>
        <v>2027267</v>
      </c>
      <c r="BO124" s="17">
        <f>databig!AP118</f>
        <v>37896</v>
      </c>
      <c r="BP124" s="17">
        <f>databig!AQ118</f>
        <v>0</v>
      </c>
      <c r="BQ124" s="17"/>
      <c r="BR124" s="17"/>
      <c r="BS124" s="24">
        <f>databig!AU118</f>
        <v>0.35899999737739563</v>
      </c>
      <c r="BT124" s="24">
        <f>databig!AV118</f>
        <v>0.164000004529953</v>
      </c>
      <c r="BU124" s="44">
        <f t="shared" si="196"/>
        <v>494291.9136531651</v>
      </c>
      <c r="BV124" s="44">
        <f t="shared" si="197"/>
        <v>83942.418318629265</v>
      </c>
      <c r="BW124" s="44">
        <f>databig!R118*((databig!$AU118-$R$142)/(1-$Q$142)-MIN(0.2,databig!$AU118))+BB124*(databig!$AU118-$R$142)/(1-$Q$142)</f>
        <v>63890.462323637905</v>
      </c>
      <c r="BX124" s="19">
        <f>(databig!$Q118)/databig!$AE118</f>
        <v>0.45493035236263107</v>
      </c>
      <c r="BY124" s="19">
        <f>(databig!$R118)/databig!$AE118</f>
        <v>7.7257897386241947E-2</v>
      </c>
      <c r="BZ124" s="19">
        <f>(databig!$Q118+databig!$R118)/databig!$AE118</f>
        <v>0.53218824974887302</v>
      </c>
      <c r="CA124" s="67">
        <f>databig!R118*$Q$142/(1-$Q$142)+BB124/(1-$Q$142)</f>
        <v>653749.54628632078</v>
      </c>
      <c r="CB124" s="31">
        <f t="shared" si="198"/>
        <v>88461.667549947349</v>
      </c>
      <c r="CC124" s="31">
        <f t="shared" si="199"/>
        <v>103070.88253978228</v>
      </c>
      <c r="CD124" s="31">
        <f t="shared" si="200"/>
        <v>174487.50501016522</v>
      </c>
      <c r="CE124" s="67">
        <f t="shared" si="275"/>
        <v>189096.72000000015</v>
      </c>
      <c r="CF124" s="17">
        <f>$CE124*(1+$CA124/databig!$AE118)</f>
        <v>207756.24843288967</v>
      </c>
      <c r="CG124" s="17">
        <f>$CE124*(1+$CA124/databig!$AE118-$BX124)</f>
        <v>121730.4109726718</v>
      </c>
      <c r="CH124" s="44">
        <f t="shared" si="276"/>
        <v>0</v>
      </c>
      <c r="CI124" s="17">
        <f t="shared" si="277"/>
        <v>88461.667549947349</v>
      </c>
      <c r="CJ124" s="19"/>
      <c r="CK124" s="17">
        <f>databig!AW118</f>
        <v>5791130</v>
      </c>
      <c r="CL124" s="19">
        <f t="shared" si="278"/>
        <v>9.6352384660201677E-3</v>
      </c>
      <c r="CM124" s="19">
        <f t="shared" si="279"/>
        <v>2.0311169108587143E-2</v>
      </c>
      <c r="CN124" s="19">
        <f t="shared" si="201"/>
        <v>2.1080089693905277</v>
      </c>
      <c r="CO124" s="19">
        <f t="shared" si="280"/>
        <v>0.21080089693905274</v>
      </c>
      <c r="CP124" s="19">
        <f t="shared" si="281"/>
        <v>0.47280620456190192</v>
      </c>
      <c r="CQ124" s="19">
        <f t="shared" si="202"/>
        <v>0.60460465342142644</v>
      </c>
      <c r="CR124" s="19">
        <f t="shared" si="282"/>
        <v>0.74747605356501878</v>
      </c>
      <c r="CS124" s="19">
        <f t="shared" si="283"/>
        <v>0.65545270114783272</v>
      </c>
      <c r="CU124" s="19">
        <f>calculatorbig!E124</f>
        <v>0.33466120232507451</v>
      </c>
      <c r="CV124" s="19">
        <f>calculatorbig!Z124</f>
        <v>0.36331899868305295</v>
      </c>
      <c r="CW124" s="17">
        <f t="shared" si="203"/>
        <v>10711808</v>
      </c>
      <c r="CX124" s="17">
        <f t="shared" si="204"/>
        <v>7126981.4556446476</v>
      </c>
      <c r="CY124" s="17">
        <f t="shared" si="205"/>
        <v>6820004.6433548843</v>
      </c>
      <c r="CZ124" s="24">
        <f t="shared" si="187"/>
        <v>0.67001384191776581</v>
      </c>
      <c r="DA124" s="24">
        <f t="shared" si="188"/>
        <v>0.64521989495130805</v>
      </c>
      <c r="DB124" s="19">
        <f t="shared" si="206"/>
        <v>0.32622288598556803</v>
      </c>
      <c r="DC124" s="19">
        <f t="shared" si="207"/>
        <v>0.35798009788451163</v>
      </c>
      <c r="DD124" s="17">
        <f t="shared" si="284"/>
        <v>10583293.459314581</v>
      </c>
      <c r="DE124" s="51">
        <f t="shared" si="289"/>
        <v>10330871.425748011</v>
      </c>
      <c r="DF124" s="17">
        <f t="shared" si="209"/>
        <v>-252422.03356656991</v>
      </c>
      <c r="DG124" s="17">
        <f>MAX(growth!G118*growth!L118,0)</f>
        <v>0</v>
      </c>
      <c r="DH124" s="17">
        <f t="shared" si="210"/>
        <v>0</v>
      </c>
      <c r="DI124" s="17">
        <f t="shared" si="211"/>
        <v>10330871.425748011</v>
      </c>
      <c r="DJ124" s="17">
        <f t="shared" si="212"/>
        <v>3753401.861926131</v>
      </c>
      <c r="DK124" s="20">
        <f t="shared" si="213"/>
        <v>-3.5999999999999997E-2</v>
      </c>
      <c r="DL124" s="50">
        <f t="shared" si="214"/>
        <v>168575.31757077901</v>
      </c>
      <c r="DM124" s="20">
        <f t="shared" si="215"/>
        <v>-7.6999999999999999E-2</v>
      </c>
      <c r="DN124" s="20">
        <f t="shared" si="216"/>
        <v>-4.3072486465730211E-2</v>
      </c>
      <c r="DO124" s="20">
        <f>growth!L118</f>
        <v>-0.61815442249161645</v>
      </c>
      <c r="DP124" s="20"/>
      <c r="DQ124" s="20"/>
      <c r="DR124" s="19">
        <f>datahist!B118</f>
        <v>0.57635229825973511</v>
      </c>
      <c r="DS124" s="19">
        <f>datahist!C118</f>
        <v>0.5139153003692627</v>
      </c>
      <c r="DT124" s="19">
        <f>datahist!D118</f>
        <v>0.51961785554885864</v>
      </c>
      <c r="DU124" s="19">
        <f>datahist!E118</f>
        <v>0.43992188572883606</v>
      </c>
      <c r="DV124" s="19">
        <f>datahist!F118</f>
        <v>0.35371458530426025</v>
      </c>
      <c r="DW124" s="19">
        <f>datahist!G118</f>
        <v>0.39000630378723145</v>
      </c>
      <c r="DX124" s="19">
        <f>datahist!H118</f>
        <v>0.31540900468826294</v>
      </c>
      <c r="DY124" s="19">
        <f>datahist!I118</f>
        <v>0.33389702439308167</v>
      </c>
      <c r="DZ124" s="19">
        <f t="shared" si="217"/>
        <v>0.36331899868305295</v>
      </c>
      <c r="EA124" s="19">
        <v>0.41603670306570217</v>
      </c>
      <c r="EB124" s="19">
        <v>0.51214139436951189</v>
      </c>
      <c r="EC124" s="19">
        <v>0.63143128708302865</v>
      </c>
      <c r="ED124" s="19">
        <v>0.69795240096610933</v>
      </c>
      <c r="EE124" s="19">
        <v>0.64805080455417086</v>
      </c>
      <c r="EF124" s="19">
        <v>0.33584404643625021</v>
      </c>
      <c r="EG124" s="19">
        <v>0.36433934207520902</v>
      </c>
      <c r="EH124" s="19">
        <v>0.41501635967354611</v>
      </c>
      <c r="EI124" s="19">
        <v>0.51112105097735583</v>
      </c>
      <c r="EJ124" s="19">
        <v>0.63143128708302865</v>
      </c>
      <c r="EK124" s="19">
        <v>0.69795240096610933</v>
      </c>
      <c r="EL124" s="19">
        <v>0.6478625475586246</v>
      </c>
      <c r="EM124" s="19">
        <v>0.33466119784861803</v>
      </c>
      <c r="EN124" s="19">
        <v>0.36331899868305295</v>
      </c>
      <c r="EO124" s="19">
        <f t="shared" si="218"/>
        <v>0.33108131604509328</v>
      </c>
      <c r="EP124" s="19">
        <f t="shared" si="219"/>
        <v>0.35749553911600951</v>
      </c>
      <c r="EQ124" s="19">
        <f t="shared" ref="EQ124:FD124" si="306">(EO121+EO122+EO123+EO124+EO125+EO126+EO127)/7</f>
        <v>0.33663018217315582</v>
      </c>
      <c r="ER124" s="19">
        <f t="shared" si="306"/>
        <v>0.36969877772494086</v>
      </c>
      <c r="ES124" s="19">
        <f t="shared" si="306"/>
        <v>0.33473199440687434</v>
      </c>
      <c r="ET124" s="19">
        <f t="shared" si="306"/>
        <v>0.36695786749256509</v>
      </c>
      <c r="EU124" s="19">
        <f t="shared" si="306"/>
        <v>0.33351882061788596</v>
      </c>
      <c r="EV124" s="19">
        <f t="shared" si="306"/>
        <v>0.36577436958960402</v>
      </c>
      <c r="EW124" s="19">
        <f t="shared" si="306"/>
        <v>0.33167826114311838</v>
      </c>
      <c r="EX124" s="19">
        <f t="shared" si="306"/>
        <v>0.36376273932681286</v>
      </c>
      <c r="EY124" s="19">
        <f t="shared" si="306"/>
        <v>0.32981694222399333</v>
      </c>
      <c r="EZ124" s="19">
        <f t="shared" si="306"/>
        <v>0.36178900727388408</v>
      </c>
      <c r="FA124" s="19">
        <f t="shared" si="306"/>
        <v>0.32797285289851119</v>
      </c>
      <c r="FB124" s="19">
        <f t="shared" si="306"/>
        <v>0.35983351177796735</v>
      </c>
      <c r="FC124" s="19">
        <f t="shared" si="306"/>
        <v>0.32622288598556803</v>
      </c>
      <c r="FD124" s="19">
        <f t="shared" si="306"/>
        <v>0.35798009788451163</v>
      </c>
      <c r="FG124" s="61">
        <f t="shared" si="237"/>
        <v>1.4800000000000026</v>
      </c>
      <c r="FH124" s="24">
        <f>databig!$A118/100</f>
        <v>0.99980000000000002</v>
      </c>
      <c r="FI124" s="19">
        <f t="shared" si="221"/>
        <v>1.5135917551666558E-2</v>
      </c>
      <c r="FJ124" s="19">
        <f t="shared" si="222"/>
        <v>3.7061306958570406E-2</v>
      </c>
      <c r="FK124" s="19">
        <f t="shared" si="223"/>
        <v>6.7402128554113136E-2</v>
      </c>
      <c r="FL124" s="19">
        <f t="shared" si="224"/>
        <v>0.10751427225965217</v>
      </c>
      <c r="FM124" s="19">
        <f t="shared" si="225"/>
        <v>0.15954890359865664</v>
      </c>
      <c r="FN124" s="19">
        <f t="shared" si="226"/>
        <v>0.22523599767770291</v>
      </c>
      <c r="FO124" s="19">
        <f t="shared" si="227"/>
        <v>0.30755939498038276</v>
      </c>
      <c r="FP124" s="19">
        <f t="shared" si="228"/>
        <v>0.41230005279662901</v>
      </c>
      <c r="FQ124" s="19">
        <f t="shared" si="229"/>
        <v>0.55701720632297191</v>
      </c>
      <c r="FR124" s="19">
        <f t="shared" si="230"/>
        <v>0.79346877733981869</v>
      </c>
      <c r="FS124" s="19">
        <f t="shared" si="231"/>
        <v>0.89840562972319038</v>
      </c>
      <c r="FT124" s="19">
        <f t="shared" si="232"/>
        <v>0.94667000240607191</v>
      </c>
      <c r="FU124" s="19">
        <f t="shared" si="233"/>
        <v>0.98693915484448769</v>
      </c>
      <c r="FW124" s="19">
        <f t="shared" si="234"/>
        <v>0.33465993126318189</v>
      </c>
      <c r="FX124" s="19">
        <f t="shared" si="235"/>
        <v>0.51111769594890855</v>
      </c>
    </row>
    <row r="125" spans="1:180">
      <c r="A125" s="61">
        <v>1E-4</v>
      </c>
      <c r="B125" s="17">
        <f>databig!B119</f>
        <v>2174</v>
      </c>
      <c r="C125" s="17">
        <f>databig!O119</f>
        <v>14952386</v>
      </c>
      <c r="D125" s="17">
        <f>databig!F119</f>
        <v>4968137</v>
      </c>
      <c r="E125" s="18">
        <f>databig!G119+L125</f>
        <v>0.3333353343488723</v>
      </c>
      <c r="F125" s="19">
        <f>databig!H119</f>
        <v>2.2060133516788483E-2</v>
      </c>
      <c r="G125" s="19">
        <f>databig!K119</f>
        <v>0.21984921395778656</v>
      </c>
      <c r="H125" s="19">
        <f>databig!L119</f>
        <v>3.1714513897895813E-2</v>
      </c>
      <c r="I125" s="19">
        <f>databig!I119</f>
        <v>4.0569815784692764E-2</v>
      </c>
      <c r="J125" s="19">
        <f>databig!M119</f>
        <v>9.7473124042153358E-3</v>
      </c>
      <c r="K125" s="19">
        <f>databig!J119</f>
        <v>9.3943504616618156E-3</v>
      </c>
      <c r="L125" s="63">
        <f>databig!N119*IF(interface!$C$16="yes",1,0)</f>
        <v>0</v>
      </c>
      <c r="M125" s="19">
        <v>0</v>
      </c>
      <c r="N125" s="19">
        <v>0</v>
      </c>
      <c r="O125" s="19">
        <v>0</v>
      </c>
      <c r="P125" s="19">
        <f t="shared" si="191"/>
        <v>0.94667000240607191</v>
      </c>
      <c r="Q125" s="20">
        <f t="shared" si="267"/>
        <v>0</v>
      </c>
      <c r="R125" s="20">
        <f t="shared" si="268"/>
        <v>0</v>
      </c>
      <c r="S125" s="20">
        <f t="shared" si="269"/>
        <v>0</v>
      </c>
      <c r="T125" s="20">
        <f t="shared" si="270"/>
        <v>0</v>
      </c>
      <c r="U125" s="20">
        <f t="shared" si="271"/>
        <v>1.3402554555796087E-2</v>
      </c>
      <c r="V125" s="20">
        <f t="shared" si="272"/>
        <v>4.8735606219243569E-2</v>
      </c>
      <c r="W125" s="20">
        <f t="shared" si="192"/>
        <v>0.22673486146462596</v>
      </c>
      <c r="X125" s="20">
        <f t="shared" si="273"/>
        <v>2.2060133516788483E-2</v>
      </c>
      <c r="Y125" s="20">
        <f>K125+$C$148*0.55*databig!N119</f>
        <v>9.3943504616618156E-3</v>
      </c>
      <c r="Z125" s="21">
        <f t="shared" si="193"/>
        <v>0.36089732200280866</v>
      </c>
      <c r="AA125" s="19">
        <f t="shared" si="194"/>
        <v>0.39637133374090833</v>
      </c>
      <c r="AB125" s="19">
        <f>databig!Q119/databig!$AE119</f>
        <v>0.54475917029538967</v>
      </c>
      <c r="AC125" s="19">
        <f>databig!R119/databig!$AE119</f>
        <v>5.8869495963701987E-2</v>
      </c>
      <c r="AD125" s="19">
        <f t="shared" si="195"/>
        <v>7.465987033775078</v>
      </c>
      <c r="AE125" s="17">
        <f>databig!S119</f>
        <v>111634320</v>
      </c>
      <c r="AF125" s="17">
        <f>databig!T119</f>
        <v>111634320</v>
      </c>
      <c r="AG125" s="17">
        <f>databig!U119</f>
        <v>111016736</v>
      </c>
      <c r="AH125" s="17">
        <f>databig!V119</f>
        <v>110090360</v>
      </c>
      <c r="AI125" s="17">
        <f>databig!W119</f>
        <v>108546400</v>
      </c>
      <c r="AJ125" s="17">
        <f>databig!X119</f>
        <v>105458472</v>
      </c>
      <c r="AK125" s="17">
        <f>databig!Y119</f>
        <v>96225216</v>
      </c>
      <c r="AL125" s="17">
        <f>databig!Z119</f>
        <v>81521168</v>
      </c>
      <c r="AM125" s="17">
        <f>databig!AA119</f>
        <v>55701964</v>
      </c>
      <c r="AN125" s="17">
        <f>databig!AB119</f>
        <v>10046306</v>
      </c>
      <c r="AO125" s="17">
        <f>databig!AC119</f>
        <v>0</v>
      </c>
      <c r="AP125" s="17">
        <f>databig!AD119</f>
        <v>0</v>
      </c>
      <c r="AQ125" s="17">
        <v>0</v>
      </c>
      <c r="AR125" s="17">
        <v>0</v>
      </c>
      <c r="AS125" s="17">
        <v>0</v>
      </c>
      <c r="AT125" s="17">
        <v>83.996739685134997</v>
      </c>
      <c r="AU125" s="17">
        <v>194.13641316198064</v>
      </c>
      <c r="AV125" s="19">
        <v>1.7469684993506557E-2</v>
      </c>
      <c r="AW125" s="17">
        <f>databig!AT119</f>
        <v>11959577</v>
      </c>
      <c r="AY125" s="19">
        <f>-databig!BA119/databig!E119</f>
        <v>-7.116159758008215E-7</v>
      </c>
      <c r="AZ125" s="19">
        <f>-(1.1*databig!BB119-databig!AY119+0.45*databig!AX119)/databig!E119</f>
        <v>-1.3550946623159489E-6</v>
      </c>
      <c r="BA125" s="19"/>
      <c r="BB125" s="66">
        <f t="shared" si="274"/>
        <v>773522.78136045951</v>
      </c>
      <c r="BC125" s="67">
        <f>databig!Q119</f>
        <v>4798345</v>
      </c>
      <c r="BD125" s="67">
        <f>databig!R119</f>
        <v>518534</v>
      </c>
      <c r="BE125" s="67">
        <f>databig!AF119</f>
        <v>8748910</v>
      </c>
      <c r="BF125" s="67">
        <f>databig!AG119</f>
        <v>8712273</v>
      </c>
      <c r="BG125" s="17">
        <f>databig!AH119</f>
        <v>8670439</v>
      </c>
      <c r="BH125" s="17">
        <f>databig!AI119</f>
        <v>8599439</v>
      </c>
      <c r="BI125" s="17">
        <f>databig!AJ119</f>
        <v>8559235</v>
      </c>
      <c r="BJ125" s="17">
        <f>databig!AK119</f>
        <v>8464636</v>
      </c>
      <c r="BK125" s="17">
        <f>databig!AL119</f>
        <v>8275438</v>
      </c>
      <c r="BL125" s="17">
        <f>databig!AM119</f>
        <v>7565948</v>
      </c>
      <c r="BM125" s="17">
        <f>databig!AN119</f>
        <v>6389279</v>
      </c>
      <c r="BN125" s="17">
        <f>databig!AO119</f>
        <v>4152534</v>
      </c>
      <c r="BO125" s="17">
        <f>databig!AP119</f>
        <v>240804</v>
      </c>
      <c r="BP125" s="17">
        <f>databig!AQ119</f>
        <v>0</v>
      </c>
      <c r="BQ125" s="17"/>
      <c r="BR125" s="17"/>
      <c r="BS125" s="24">
        <f>databig!AU119</f>
        <v>0.35199999809265137</v>
      </c>
      <c r="BT125" s="24">
        <f>databig!AV119</f>
        <v>0.16099999845027924</v>
      </c>
      <c r="BU125" s="44">
        <f t="shared" si="196"/>
        <v>772533.53756390512</v>
      </c>
      <c r="BV125" s="44">
        <f t="shared" si="197"/>
        <v>83483.973196417093</v>
      </c>
      <c r="BW125" s="44">
        <f>databig!R119*((databig!$AU119-$R$142)/(1-$Q$142)-MIN(0.2,databig!$AU119))+BB125*(databig!$AU119-$R$142)/(1-$Q$142)</f>
        <v>95624.976259485673</v>
      </c>
      <c r="BX125" s="19">
        <f>(databig!$Q119)/databig!$AE119</f>
        <v>0.54475917029538967</v>
      </c>
      <c r="BY125" s="19">
        <f>(databig!$R119)/databig!$AE119</f>
        <v>5.8869495963701987E-2</v>
      </c>
      <c r="BZ125" s="19">
        <f>(databig!$Q119+databig!$R119)/databig!$AE119</f>
        <v>0.60362866625909173</v>
      </c>
      <c r="CA125" s="67">
        <f>databig!R119*$Q$142/(1-$Q$142)+BB125/(1-$Q$142)</f>
        <v>951040.14784302702</v>
      </c>
      <c r="CB125" s="31">
        <f t="shared" si="198"/>
        <v>102956.8593822004</v>
      </c>
      <c r="CC125" s="31">
        <f t="shared" si="199"/>
        <v>118248.12265452808</v>
      </c>
      <c r="CD125" s="31">
        <f t="shared" si="200"/>
        <v>244457.23672767257</v>
      </c>
      <c r="CE125" s="67">
        <f t="shared" si="275"/>
        <v>259748.50000000023</v>
      </c>
      <c r="CF125" s="17">
        <f>$CE125*(1+$CA125/databig!$AE119)</f>
        <v>287794.11568425846</v>
      </c>
      <c r="CG125" s="17">
        <f>$CE125*(1+$CA125/databig!$AE119-$BX125)</f>
        <v>146293.73833878629</v>
      </c>
      <c r="CH125" s="44">
        <f t="shared" si="276"/>
        <v>0</v>
      </c>
      <c r="CI125" s="17">
        <f t="shared" si="277"/>
        <v>102956.8593822004</v>
      </c>
      <c r="CJ125" s="19"/>
      <c r="CK125" s="17">
        <f>databig!AW119</f>
        <v>8038808</v>
      </c>
      <c r="CL125" s="19">
        <f t="shared" si="278"/>
        <v>1.3421829026787275E-3</v>
      </c>
      <c r="CM125" s="19">
        <f t="shared" si="279"/>
        <v>2.7994133539544358E-3</v>
      </c>
      <c r="CN125" s="19">
        <f t="shared" si="201"/>
        <v>2.0857167442435522</v>
      </c>
      <c r="CO125" s="19">
        <f t="shared" si="280"/>
        <v>0.20857167442435517</v>
      </c>
      <c r="CP125" s="19">
        <f t="shared" si="281"/>
        <v>0.47180045437036233</v>
      </c>
      <c r="CQ125" s="19">
        <f t="shared" si="202"/>
        <v>0.60385034077777178</v>
      </c>
      <c r="CR125" s="19">
        <f t="shared" si="282"/>
        <v>0.74332357277315964</v>
      </c>
      <c r="CS125" s="19">
        <f t="shared" si="283"/>
        <v>0.65365258951196403</v>
      </c>
      <c r="CU125" s="19">
        <f>calculatorbig!E125</f>
        <v>0.3333353343488723</v>
      </c>
      <c r="CV125" s="19">
        <f>calculatorbig!Z125</f>
        <v>0.36089732200280866</v>
      </c>
      <c r="CW125" s="17">
        <f t="shared" si="203"/>
        <v>14952386</v>
      </c>
      <c r="CX125" s="17">
        <f t="shared" si="204"/>
        <v>9968227.4133766033</v>
      </c>
      <c r="CY125" s="17">
        <f t="shared" si="205"/>
        <v>9556109.9350477122</v>
      </c>
      <c r="CZ125" s="24">
        <f t="shared" si="187"/>
        <v>0.67224655073229711</v>
      </c>
      <c r="DA125" s="24">
        <f t="shared" si="188"/>
        <v>0.62174370084745156</v>
      </c>
      <c r="DB125" s="19">
        <f t="shared" si="206"/>
        <v>0.32176860383396877</v>
      </c>
      <c r="DC125" s="19">
        <f t="shared" si="207"/>
        <v>0.35370208984397233</v>
      </c>
      <c r="DD125" s="17">
        <f t="shared" si="284"/>
        <v>14773187.686316907</v>
      </c>
      <c r="DE125" s="51">
        <f t="shared" si="289"/>
        <v>14421208.179073839</v>
      </c>
      <c r="DF125" s="17">
        <f t="shared" si="209"/>
        <v>-351979.50724306889</v>
      </c>
      <c r="DG125" s="17">
        <f>MAX(growth!G119*growth!L119,0)</f>
        <v>0</v>
      </c>
      <c r="DH125" s="17">
        <f t="shared" si="210"/>
        <v>0</v>
      </c>
      <c r="DI125" s="17">
        <f t="shared" si="211"/>
        <v>14421208.179073839</v>
      </c>
      <c r="DJ125" s="17">
        <f t="shared" si="212"/>
        <v>5204575.4118727492</v>
      </c>
      <c r="DK125" s="20">
        <f t="shared" si="213"/>
        <v>-3.5999999999999997E-2</v>
      </c>
      <c r="DL125" s="50">
        <f t="shared" si="214"/>
        <v>220416.82524935156</v>
      </c>
      <c r="DM125" s="20">
        <f t="shared" si="215"/>
        <v>-7.4999999999999997E-2</v>
      </c>
      <c r="DN125" s="20">
        <f t="shared" si="216"/>
        <v>-4.1343105573199562E-2</v>
      </c>
      <c r="DO125" s="20">
        <f>growth!L119</f>
        <v>-0.64597581951974004</v>
      </c>
      <c r="DP125" s="20"/>
      <c r="DQ125" s="20"/>
      <c r="DR125" s="19">
        <f>datahist!B119</f>
        <v>0.61859315633773804</v>
      </c>
      <c r="DS125" s="19">
        <f>datahist!C119</f>
        <v>0.52073973417282104</v>
      </c>
      <c r="DT125" s="19">
        <f>datahist!D119</f>
        <v>0.52676165103912354</v>
      </c>
      <c r="DU125" s="19">
        <f>datahist!E119</f>
        <v>0.44179317355155945</v>
      </c>
      <c r="DV125" s="19">
        <f>datahist!F119</f>
        <v>0.35906663537025452</v>
      </c>
      <c r="DW125" s="19">
        <f>datahist!G119</f>
        <v>0.3930174708366394</v>
      </c>
      <c r="DX125" s="19">
        <f>datahist!H119</f>
        <v>0.31734493374824524</v>
      </c>
      <c r="DY125" s="19">
        <f>datahist!I119</f>
        <v>0.33338242769241333</v>
      </c>
      <c r="DZ125" s="19">
        <f t="shared" si="217"/>
        <v>0.36089732200280866</v>
      </c>
      <c r="EA125" s="19">
        <v>0.4179229231618074</v>
      </c>
      <c r="EB125" s="19">
        <v>0.51674602101820466</v>
      </c>
      <c r="EC125" s="19">
        <v>0.64306160982519167</v>
      </c>
      <c r="ED125" s="19">
        <v>0.71510815948208339</v>
      </c>
      <c r="EE125" s="19">
        <v>0.67093825254841599</v>
      </c>
      <c r="EF125" s="19">
        <v>0.33417902450310066</v>
      </c>
      <c r="EG125" s="19">
        <v>0.36175240074890769</v>
      </c>
      <c r="EH125" s="19">
        <v>0.41706784441570838</v>
      </c>
      <c r="EI125" s="19">
        <v>0.51589094227210563</v>
      </c>
      <c r="EJ125" s="19">
        <v>0.64306160982519167</v>
      </c>
      <c r="EK125" s="19">
        <v>0.71510815948208339</v>
      </c>
      <c r="EL125" s="19">
        <v>0.66914114264268743</v>
      </c>
      <c r="EM125" s="19">
        <v>0.33333534002304077</v>
      </c>
      <c r="EN125" s="19">
        <v>0.36089732200280866</v>
      </c>
      <c r="EO125" s="19">
        <f t="shared" si="218"/>
        <v>0.32886980367496854</v>
      </c>
      <c r="EP125" s="19">
        <f t="shared" si="219"/>
        <v>0.36651820210062014</v>
      </c>
      <c r="EQ125" s="19">
        <f t="shared" ref="EQ125:FD125" si="307">(EO122+EO123+EO124+EO125+EO126+EO127+EO128)/7</f>
        <v>0.33119924166826831</v>
      </c>
      <c r="ER125" s="19">
        <f t="shared" si="307"/>
        <v>0.3635320637653443</v>
      </c>
      <c r="ES125" s="19">
        <f t="shared" si="307"/>
        <v>0.33070531356105409</v>
      </c>
      <c r="ET125" s="19">
        <f t="shared" si="307"/>
        <v>0.36335286856792443</v>
      </c>
      <c r="EU125" s="19">
        <f t="shared" si="307"/>
        <v>0.32886972912681711</v>
      </c>
      <c r="EV125" s="19">
        <f t="shared" si="307"/>
        <v>0.36119686031786397</v>
      </c>
      <c r="EW125" s="19">
        <f t="shared" si="307"/>
        <v>0.32700956009175525</v>
      </c>
      <c r="EX125" s="19">
        <f t="shared" si="307"/>
        <v>0.35922658719552703</v>
      </c>
      <c r="EY125" s="19">
        <f t="shared" si="307"/>
        <v>0.32513364158488234</v>
      </c>
      <c r="EZ125" s="19">
        <f t="shared" si="307"/>
        <v>0.35724274890114599</v>
      </c>
      <c r="FA125" s="19">
        <f t="shared" si="307"/>
        <v>0.32337902409803532</v>
      </c>
      <c r="FB125" s="19">
        <f t="shared" si="307"/>
        <v>0.35539840669479933</v>
      </c>
      <c r="FC125" s="19">
        <f t="shared" si="307"/>
        <v>0.32176860383396877</v>
      </c>
      <c r="FD125" s="19">
        <f t="shared" si="307"/>
        <v>0.35370208984397233</v>
      </c>
      <c r="FG125" s="61">
        <f t="shared" si="237"/>
        <v>1.5100000000000027</v>
      </c>
      <c r="FH125" s="24">
        <f>databig!$A119/100</f>
        <v>0.99990000000000012</v>
      </c>
      <c r="FI125" s="19">
        <f t="shared" si="221"/>
        <v>1.5135917551666558E-2</v>
      </c>
      <c r="FJ125" s="19">
        <f t="shared" si="222"/>
        <v>3.7061306958570406E-2</v>
      </c>
      <c r="FK125" s="19">
        <f t="shared" si="223"/>
        <v>6.7402128554113136E-2</v>
      </c>
      <c r="FL125" s="19">
        <f t="shared" si="224"/>
        <v>0.10751427225965217</v>
      </c>
      <c r="FM125" s="19">
        <f t="shared" si="225"/>
        <v>0.15954890359865664</v>
      </c>
      <c r="FN125" s="19">
        <f t="shared" si="226"/>
        <v>0.22523599767770291</v>
      </c>
      <c r="FO125" s="19">
        <f t="shared" si="227"/>
        <v>0.30755939498038276</v>
      </c>
      <c r="FP125" s="19">
        <f t="shared" si="228"/>
        <v>0.41230005279662901</v>
      </c>
      <c r="FQ125" s="19">
        <f t="shared" si="229"/>
        <v>0.55701720632297191</v>
      </c>
      <c r="FR125" s="19">
        <f t="shared" si="230"/>
        <v>0.79346877733981869</v>
      </c>
      <c r="FS125" s="19">
        <f t="shared" si="231"/>
        <v>0.89840562972319038</v>
      </c>
      <c r="FT125" s="19">
        <f t="shared" si="232"/>
        <v>0.94667000240607191</v>
      </c>
      <c r="FU125" s="19">
        <f t="shared" si="233"/>
        <v>0.98693915484448769</v>
      </c>
      <c r="FW125" s="19">
        <f t="shared" si="234"/>
        <v>0.33333462840706496</v>
      </c>
      <c r="FX125" s="19">
        <f t="shared" si="235"/>
        <v>0.51588887556146745</v>
      </c>
    </row>
    <row r="126" spans="1:180">
      <c r="A126" s="69"/>
      <c r="B126" s="17">
        <f>databig!B120</f>
        <v>2165</v>
      </c>
      <c r="C126" s="17">
        <f>databig!O120</f>
        <v>15985920</v>
      </c>
      <c r="D126" s="17">
        <f>databig!F120</f>
        <v>5312773</v>
      </c>
      <c r="E126" s="18">
        <f>databig!G120+L126</f>
        <v>0.33297445001969495</v>
      </c>
      <c r="F126" s="19">
        <f>databig!H120</f>
        <v>2.2033005952835083E-2</v>
      </c>
      <c r="G126" s="19">
        <f>databig!K120</f>
        <v>0.21973273158073425</v>
      </c>
      <c r="H126" s="19">
        <f>databig!L120</f>
        <v>3.1980633735656738E-2</v>
      </c>
      <c r="I126" s="19">
        <f>databig!I120</f>
        <v>4.0482193231582642E-2</v>
      </c>
      <c r="J126" s="19">
        <f>databig!M120</f>
        <v>9.5042465254664421E-3</v>
      </c>
      <c r="K126" s="19">
        <f>databig!J120</f>
        <v>9.2416396364569664E-3</v>
      </c>
      <c r="L126" s="63">
        <f>databig!N120*IF(interface!$C$16="yes",1,0)</f>
        <v>0</v>
      </c>
      <c r="M126" s="19">
        <v>0</v>
      </c>
      <c r="N126" s="19">
        <v>0</v>
      </c>
      <c r="O126" s="19">
        <v>0</v>
      </c>
      <c r="P126" s="19">
        <f t="shared" si="191"/>
        <v>0.94859247117313317</v>
      </c>
      <c r="Q126" s="20">
        <f t="shared" si="267"/>
        <v>0</v>
      </c>
      <c r="R126" s="20">
        <f t="shared" si="268"/>
        <v>0</v>
      </c>
      <c r="S126" s="20">
        <f t="shared" si="269"/>
        <v>0</v>
      </c>
      <c r="T126" s="20">
        <f t="shared" si="270"/>
        <v>0</v>
      </c>
      <c r="U126" s="20">
        <f t="shared" si="271"/>
        <v>1.3068338972516358E-2</v>
      </c>
      <c r="V126" s="20">
        <f t="shared" si="272"/>
        <v>4.9144551841490858E-2</v>
      </c>
      <c r="W126" s="20">
        <f t="shared" si="192"/>
        <v>0.22804989831525288</v>
      </c>
      <c r="X126" s="20">
        <f t="shared" si="273"/>
        <v>2.2033005952835083E-2</v>
      </c>
      <c r="Y126" s="20">
        <f>K126+$C$148*0.55*databig!N120</f>
        <v>9.2416396364569664E-3</v>
      </c>
      <c r="Z126" s="21">
        <f t="shared" si="193"/>
        <v>0.36201962795013476</v>
      </c>
      <c r="AA126" s="19">
        <f t="shared" ref="AA126:AA135" si="308">100%-AB126-AC126</f>
        <v>0.46878819324806326</v>
      </c>
      <c r="AB126" s="19">
        <f>databig!Q120/databig!$AE120</f>
        <v>0.47198397416999954</v>
      </c>
      <c r="AC126" s="19">
        <f>databig!R120/databig!$AE120</f>
        <v>5.9227832581937145E-2</v>
      </c>
      <c r="AD126" s="19">
        <f t="shared" ref="AD126:AD135" si="309">AE126/C126</f>
        <v>7.331511730322684</v>
      </c>
      <c r="AE126" s="17">
        <f>databig!S120</f>
        <v>117200960</v>
      </c>
      <c r="AF126" s="17">
        <f>databig!T120</f>
        <v>117200960</v>
      </c>
      <c r="AG126" s="17">
        <f>databig!U120</f>
        <v>116577352</v>
      </c>
      <c r="AH126" s="17">
        <f>databig!V120</f>
        <v>115641936</v>
      </c>
      <c r="AI126" s="17">
        <f>databig!W120</f>
        <v>114082912</v>
      </c>
      <c r="AJ126" s="17">
        <f>databig!X120</f>
        <v>110964872</v>
      </c>
      <c r="AK126" s="17">
        <f>databig!Y120</f>
        <v>101640304</v>
      </c>
      <c r="AL126" s="17">
        <f>databig!Z120</f>
        <v>87119920</v>
      </c>
      <c r="AM126" s="17">
        <f>databig!AA120</f>
        <v>61779988</v>
      </c>
      <c r="AN126" s="17">
        <f>databig!AB120</f>
        <v>15089339</v>
      </c>
      <c r="AO126" s="17">
        <f>databig!AC120</f>
        <v>41872</v>
      </c>
      <c r="AP126" s="17">
        <f>databig!AD120</f>
        <v>0</v>
      </c>
      <c r="AQ126" s="17">
        <v>0</v>
      </c>
      <c r="AR126" s="17">
        <v>0</v>
      </c>
      <c r="AS126" s="17">
        <v>0</v>
      </c>
      <c r="AT126" s="17">
        <v>83.996739685134997</v>
      </c>
      <c r="AU126" s="17">
        <v>194.13641316198064</v>
      </c>
      <c r="AV126" s="19">
        <v>1.7469684993506557E-2</v>
      </c>
      <c r="AW126" s="17">
        <f>databig!AT120</f>
        <v>12934268</v>
      </c>
      <c r="AY126" s="19">
        <f>-databig!BA120/databig!E120</f>
        <v>-5.5135380762870329E-7</v>
      </c>
      <c r="AZ126" s="19">
        <f>-(1.1*databig!BB120-databig!AY120+0.45*databig!AX120)/databig!E120</f>
        <v>-8.6164631698427306E-7</v>
      </c>
      <c r="BA126" s="19"/>
      <c r="BB126" s="66">
        <f t="shared" si="274"/>
        <v>764177.30200946215</v>
      </c>
      <c r="BC126" s="67">
        <f>databig!Q120</f>
        <v>4666995</v>
      </c>
      <c r="BD126" s="67">
        <f>databig!R120</f>
        <v>585647</v>
      </c>
      <c r="BE126" s="67">
        <f>databig!AF120</f>
        <v>9546898</v>
      </c>
      <c r="BF126" s="67">
        <f>databig!AG120</f>
        <v>9509198</v>
      </c>
      <c r="BG126" s="17">
        <f>databig!AH120</f>
        <v>9466113</v>
      </c>
      <c r="BH126" s="17">
        <f>databig!AI120</f>
        <v>9392998</v>
      </c>
      <c r="BI126" s="17">
        <f>databig!AJ120</f>
        <v>9351604</v>
      </c>
      <c r="BJ126" s="17">
        <f>databig!AK120</f>
        <v>9254778</v>
      </c>
      <c r="BK126" s="17">
        <f>databig!AL120</f>
        <v>9061808</v>
      </c>
      <c r="BL126" s="17">
        <f>databig!AM120</f>
        <v>8338174</v>
      </c>
      <c r="BM126" s="17">
        <f>databig!AN120</f>
        <v>7134751</v>
      </c>
      <c r="BN126" s="17">
        <f>databig!AO120</f>
        <v>4808300</v>
      </c>
      <c r="BO126" s="17">
        <f>databig!AP120</f>
        <v>407796</v>
      </c>
      <c r="BP126" s="17">
        <f>databig!AQ120</f>
        <v>0</v>
      </c>
      <c r="BQ126" s="17"/>
      <c r="BR126" s="17"/>
      <c r="BS126" s="24">
        <f>databig!AU120</f>
        <v>0.36100000143051147</v>
      </c>
      <c r="BT126" s="24">
        <f>databig!AV120</f>
        <v>0.16599999368190765</v>
      </c>
      <c r="BU126" s="44">
        <f t="shared" ref="BU126:BU135" si="310">BC126*$BT126</f>
        <v>774721.14051349461</v>
      </c>
      <c r="BV126" s="44">
        <f t="shared" ref="BV126:BV135" si="311">BD126*$BT126</f>
        <v>97217.398299828172</v>
      </c>
      <c r="BW126" s="44">
        <f>databig!R120*((databig!$AU120-$R$142)/(1-$Q$142)-MIN(0.2,databig!$AU120))+BB126*(databig!$AU120-$R$142)/(1-$Q$142)</f>
        <v>104931.95876020397</v>
      </c>
      <c r="BX126" s="19">
        <f>(databig!$Q120)/databig!$AE120</f>
        <v>0.47198397416999954</v>
      </c>
      <c r="BY126" s="19">
        <f>(databig!$R120)/databig!$AE120</f>
        <v>5.9227832581937145E-2</v>
      </c>
      <c r="BZ126" s="19">
        <f>(databig!$Q120+databig!$R120)/databig!$AE120</f>
        <v>0.53121180675193669</v>
      </c>
      <c r="CA126" s="67">
        <f>databig!R120*$Q$142/(1-$Q$142)+BB126/(1-$Q$142)</f>
        <v>949631.42350293614</v>
      </c>
      <c r="CB126" s="31">
        <f t="shared" si="198"/>
        <v>132957.56204467596</v>
      </c>
      <c r="CC126" s="31">
        <f t="shared" si="199"/>
        <v>149755.74156093685</v>
      </c>
      <c r="CD126" s="31">
        <f t="shared" si="200"/>
        <v>266821.51048373937</v>
      </c>
      <c r="CE126" s="67">
        <f t="shared" si="275"/>
        <v>283619.69000000029</v>
      </c>
      <c r="CF126" s="17">
        <f>$CE126*(1+$CA126/databig!$AE120)</f>
        <v>310858.07613752806</v>
      </c>
      <c r="CG126" s="17">
        <f>$CE126*(1+$CA126/databig!$AE120-$BX126)</f>
        <v>176994.12769846464</v>
      </c>
      <c r="CH126" s="44">
        <f t="shared" si="276"/>
        <v>0</v>
      </c>
      <c r="CI126" s="17">
        <f t="shared" si="277"/>
        <v>132957.56204467596</v>
      </c>
      <c r="CJ126" s="19"/>
      <c r="CK126" s="17">
        <f>databig!AW120</f>
        <v>8673207</v>
      </c>
      <c r="CL126" s="19">
        <f t="shared" si="278"/>
        <v>1.4421091049398392E-3</v>
      </c>
      <c r="CM126" s="19">
        <f t="shared" si="279"/>
        <v>2.9268389682476476E-3</v>
      </c>
      <c r="CN126" s="19">
        <f t="shared" ref="CN126:CN135" si="312">CM126/CL126</f>
        <v>2.0295544617407759</v>
      </c>
      <c r="CO126" s="19">
        <f t="shared" si="280"/>
        <v>0.20295544617407754</v>
      </c>
      <c r="CP126" s="19">
        <f t="shared" si="281"/>
        <v>0.47122027669421929</v>
      </c>
      <c r="CQ126" s="19">
        <f t="shared" si="202"/>
        <v>0.60341520752066446</v>
      </c>
      <c r="CR126" s="19">
        <f t="shared" si="282"/>
        <v>0.75013395777779335</v>
      </c>
      <c r="CS126" s="19">
        <f t="shared" si="283"/>
        <v>0.66432242854074952</v>
      </c>
      <c r="CU126" s="19">
        <f>calculatorbig!E126</f>
        <v>0.33297445001969495</v>
      </c>
      <c r="CV126" s="19">
        <f>calculatorbig!Z126</f>
        <v>0.36201962795013476</v>
      </c>
      <c r="CW126" s="17">
        <f t="shared" ref="CW126:CW135" si="313">C126</f>
        <v>15985920</v>
      </c>
      <c r="CX126" s="17">
        <f t="shared" ref="CX126:CX135" si="314">$CW126*(1-CU126)</f>
        <v>10663017.079941157</v>
      </c>
      <c r="CY126" s="17">
        <f t="shared" ref="CY126:CY135" si="315">$CW126*(1-CV126)</f>
        <v>10198703.189159382</v>
      </c>
      <c r="CZ126" s="24">
        <f t="shared" si="187"/>
        <v>0.66600716691967377</v>
      </c>
      <c r="DA126" s="24">
        <f t="shared" si="188"/>
        <v>0.6265732100311493</v>
      </c>
      <c r="DB126" s="19">
        <f t="shared" si="206"/>
        <v>0.31656474417015762</v>
      </c>
      <c r="DC126" s="19">
        <f t="shared" si="207"/>
        <v>0.34863251384096577</v>
      </c>
      <c r="DD126" s="17">
        <f t="shared" si="284"/>
        <v>15795006.526606398</v>
      </c>
      <c r="DE126" s="51">
        <f t="shared" si="289"/>
        <v>15419992.361290192</v>
      </c>
      <c r="DF126" s="17">
        <f t="shared" si="209"/>
        <v>-375014.16531620547</v>
      </c>
      <c r="DG126" s="17">
        <f>MAX(growth!G120*growth!L120,0)</f>
        <v>0</v>
      </c>
      <c r="DH126" s="17">
        <f t="shared" si="210"/>
        <v>0</v>
      </c>
      <c r="DI126" s="17">
        <f t="shared" si="211"/>
        <v>15419992.361290192</v>
      </c>
      <c r="DJ126" s="17">
        <f t="shared" si="212"/>
        <v>5582339.8976281956</v>
      </c>
      <c r="DK126" s="20">
        <f t="shared" si="213"/>
        <v>-3.5000000000000003E-2</v>
      </c>
      <c r="DL126" s="50">
        <f t="shared" si="214"/>
        <v>259436.97756935377</v>
      </c>
      <c r="DM126" s="20">
        <f t="shared" si="215"/>
        <v>-7.6999999999999999E-2</v>
      </c>
      <c r="DN126" s="20">
        <f t="shared" si="216"/>
        <v>-4.3544325897707244E-2</v>
      </c>
      <c r="DO126" s="20">
        <f>growth!L120</f>
        <v>-0.64619133265669848</v>
      </c>
      <c r="DP126" s="20"/>
      <c r="DQ126" s="20"/>
      <c r="DR126" s="19">
        <f>datahist!B120</f>
        <v>0.64476305246353149</v>
      </c>
      <c r="DS126" s="19">
        <f>datahist!C120</f>
        <v>0.52480870485305786</v>
      </c>
      <c r="DT126" s="19">
        <f>datahist!D120</f>
        <v>0.53145670890808105</v>
      </c>
      <c r="DU126" s="19">
        <f>datahist!E120</f>
        <v>0.44296574592590332</v>
      </c>
      <c r="DV126" s="19">
        <f>datahist!F120</f>
        <v>0.36473956704139709</v>
      </c>
      <c r="DW126" s="19">
        <f>datahist!G120</f>
        <v>0.3934551477432251</v>
      </c>
      <c r="DX126" s="19">
        <f>datahist!H120</f>
        <v>0.31545573472976685</v>
      </c>
      <c r="DY126" s="19">
        <f>datahist!I120</f>
        <v>0.33421000838279724</v>
      </c>
      <c r="DZ126" s="19">
        <f t="shared" si="217"/>
        <v>0.36201962795013476</v>
      </c>
      <c r="EA126" s="19">
        <v>0.41517705875912947</v>
      </c>
      <c r="EB126" s="19">
        <v>0.5145694399162678</v>
      </c>
      <c r="EC126" s="19">
        <v>0.64208854395768067</v>
      </c>
      <c r="ED126" s="19">
        <v>0.71810921448724496</v>
      </c>
      <c r="EE126" s="19">
        <v>0.66712594725560448</v>
      </c>
      <c r="EF126" s="19">
        <v>0.33345459558768198</v>
      </c>
      <c r="EG126" s="19">
        <v>0.36273505633136172</v>
      </c>
      <c r="EH126" s="19">
        <v>0.41446163037790251</v>
      </c>
      <c r="EI126" s="19">
        <v>0.51385401153504084</v>
      </c>
      <c r="EJ126" s="19">
        <v>0.64208854395768067</v>
      </c>
      <c r="EK126" s="19">
        <v>0.71810921448724496</v>
      </c>
      <c r="EL126" s="19">
        <v>0.66880546809554053</v>
      </c>
      <c r="EM126" s="19">
        <v>0.33297445066273212</v>
      </c>
      <c r="EN126" s="19">
        <v>0.36201962795013476</v>
      </c>
      <c r="EO126" s="19">
        <f t="shared" si="218"/>
        <v>0.33087314117401456</v>
      </c>
      <c r="EP126" s="19">
        <f t="shared" si="219"/>
        <v>0.37584154456069951</v>
      </c>
      <c r="EQ126" s="19">
        <f t="shared" ref="EQ126:FD126" si="316">(EO123+EO124+EO125+EO126+EO127+EO128+EO129)/7</f>
        <v>0.3253729184093519</v>
      </c>
      <c r="ER126" s="19">
        <f t="shared" si="316"/>
        <v>0.35793615592208844</v>
      </c>
      <c r="ES126" s="19">
        <f t="shared" si="316"/>
        <v>0.32557949199593372</v>
      </c>
      <c r="ET126" s="19">
        <f t="shared" si="316"/>
        <v>0.35845088522357876</v>
      </c>
      <c r="EU126" s="19">
        <f t="shared" si="316"/>
        <v>0.32329632187512092</v>
      </c>
      <c r="EV126" s="19">
        <f t="shared" si="316"/>
        <v>0.35565914567555101</v>
      </c>
      <c r="EW126" s="19">
        <f t="shared" si="316"/>
        <v>0.32138107179432523</v>
      </c>
      <c r="EX126" s="19">
        <f t="shared" si="316"/>
        <v>0.3536725221662132</v>
      </c>
      <c r="EY126" s="19">
        <f t="shared" si="316"/>
        <v>0.31955422274172679</v>
      </c>
      <c r="EZ126" s="19">
        <f t="shared" si="316"/>
        <v>0.3517555553291708</v>
      </c>
      <c r="FA126" s="19">
        <f t="shared" si="316"/>
        <v>0.3179592053954588</v>
      </c>
      <c r="FB126" s="19">
        <f t="shared" si="316"/>
        <v>0.35009396947709304</v>
      </c>
      <c r="FC126" s="19">
        <f t="shared" si="316"/>
        <v>0.31656474417015762</v>
      </c>
      <c r="FD126" s="19">
        <f t="shared" si="316"/>
        <v>0.34863251384096577</v>
      </c>
      <c r="FG126" s="61">
        <f t="shared" si="237"/>
        <v>1.5400000000000027</v>
      </c>
      <c r="FH126" s="24">
        <f>databig!$A120/100</f>
        <v>0.99990999999999997</v>
      </c>
      <c r="FI126" s="19">
        <f t="shared" si="221"/>
        <v>1.5135917551666558E-2</v>
      </c>
      <c r="FJ126" s="19">
        <f t="shared" si="222"/>
        <v>3.7061306958570406E-2</v>
      </c>
      <c r="FK126" s="19">
        <f t="shared" si="223"/>
        <v>6.7402128554113136E-2</v>
      </c>
      <c r="FL126" s="19">
        <f t="shared" si="224"/>
        <v>0.10751427225965217</v>
      </c>
      <c r="FM126" s="19">
        <f t="shared" si="225"/>
        <v>0.15954890359865664</v>
      </c>
      <c r="FN126" s="19">
        <f t="shared" si="226"/>
        <v>0.22523599767770291</v>
      </c>
      <c r="FO126" s="19">
        <f t="shared" si="227"/>
        <v>0.30755939498038276</v>
      </c>
      <c r="FP126" s="19">
        <f t="shared" si="228"/>
        <v>0.41230005279662901</v>
      </c>
      <c r="FQ126" s="19">
        <f t="shared" si="229"/>
        <v>0.55701720632297191</v>
      </c>
      <c r="FR126" s="19">
        <f t="shared" si="230"/>
        <v>0.79346877733981869</v>
      </c>
      <c r="FS126" s="19">
        <f t="shared" si="231"/>
        <v>0.89840562972319038</v>
      </c>
      <c r="FT126" s="19">
        <f t="shared" si="232"/>
        <v>0.94667000240607191</v>
      </c>
      <c r="FU126" s="19">
        <f t="shared" si="233"/>
        <v>0.98693915484448769</v>
      </c>
      <c r="FW126" s="19">
        <f t="shared" si="234"/>
        <v>0.33297389930892451</v>
      </c>
      <c r="FX126" s="19">
        <f t="shared" si="235"/>
        <v>0.51385259853491627</v>
      </c>
    </row>
    <row r="127" spans="1:180">
      <c r="A127" s="69"/>
      <c r="B127" s="17">
        <f>databig!B121</f>
        <v>2164</v>
      </c>
      <c r="C127" s="17">
        <f>databig!O121</f>
        <v>17385832</v>
      </c>
      <c r="D127" s="17">
        <f>databig!F121</f>
        <v>5799061</v>
      </c>
      <c r="E127" s="18">
        <f>databig!G121+L127</f>
        <v>0.33305645050533034</v>
      </c>
      <c r="F127" s="19">
        <f>databig!H121</f>
        <v>2.188008651137352E-2</v>
      </c>
      <c r="G127" s="19">
        <f>databig!K121</f>
        <v>0.21879561245441437</v>
      </c>
      <c r="H127" s="19">
        <f>databig!L121</f>
        <v>3.3154089003801346E-2</v>
      </c>
      <c r="I127" s="19">
        <f>databig!I121</f>
        <v>4.1233312338590622E-2</v>
      </c>
      <c r="J127" s="19">
        <f>databig!M121</f>
        <v>9.5165390521287918E-3</v>
      </c>
      <c r="K127" s="19">
        <f>databig!J121</f>
        <v>8.4768068045377731E-3</v>
      </c>
      <c r="L127" s="63">
        <f>databig!N121*IF(interface!$C$16="yes",1,0)</f>
        <v>0</v>
      </c>
      <c r="M127" s="19">
        <v>0</v>
      </c>
      <c r="N127" s="19">
        <v>0</v>
      </c>
      <c r="O127" s="19">
        <v>0</v>
      </c>
      <c r="P127" s="19">
        <f t="shared" si="191"/>
        <v>0.95068232779708595</v>
      </c>
      <c r="Q127" s="20">
        <f t="shared" si="267"/>
        <v>0</v>
      </c>
      <c r="R127" s="20">
        <f t="shared" si="268"/>
        <v>0</v>
      </c>
      <c r="S127" s="20">
        <f t="shared" si="269"/>
        <v>0</v>
      </c>
      <c r="T127" s="20">
        <f t="shared" si="270"/>
        <v>0</v>
      </c>
      <c r="U127" s="20">
        <f t="shared" si="271"/>
        <v>1.308524119667709E-2</v>
      </c>
      <c r="V127" s="20">
        <f t="shared" si="272"/>
        <v>5.0947797322355277E-2</v>
      </c>
      <c r="W127" s="20">
        <f t="shared" si="192"/>
        <v>0.22731489161654417</v>
      </c>
      <c r="X127" s="20">
        <f t="shared" si="273"/>
        <v>2.188008651137352E-2</v>
      </c>
      <c r="Y127" s="20">
        <f>K127+$C$148*0.55*databig!N121</f>
        <v>8.4768068045377731E-3</v>
      </c>
      <c r="Z127" s="21">
        <f t="shared" si="193"/>
        <v>0.36293813579007844</v>
      </c>
      <c r="AA127" s="19">
        <f t="shared" si="308"/>
        <v>0.46447162169488321</v>
      </c>
      <c r="AB127" s="19">
        <f>databig!Q121/databig!$AE121</f>
        <v>0.45834350213819575</v>
      </c>
      <c r="AC127" s="19">
        <f>databig!R121/databig!$AE121</f>
        <v>7.7184876166921018E-2</v>
      </c>
      <c r="AD127" s="19">
        <f t="shared" si="309"/>
        <v>7.4935062066629889</v>
      </c>
      <c r="AE127" s="17">
        <f>databig!S121</f>
        <v>130280840</v>
      </c>
      <c r="AF127" s="17">
        <f>databig!T121</f>
        <v>130280840</v>
      </c>
      <c r="AG127" s="17">
        <f>databig!U121</f>
        <v>129646120</v>
      </c>
      <c r="AH127" s="17">
        <f>databig!V121</f>
        <v>128694032</v>
      </c>
      <c r="AI127" s="17">
        <f>databig!W121</f>
        <v>127107232</v>
      </c>
      <c r="AJ127" s="17">
        <f>databig!X121</f>
        <v>123933616</v>
      </c>
      <c r="AK127" s="17">
        <f>databig!Y121</f>
        <v>114412768</v>
      </c>
      <c r="AL127" s="17">
        <f>databig!Z121</f>
        <v>99401840</v>
      </c>
      <c r="AM127" s="17">
        <f>databig!AA121</f>
        <v>72634192</v>
      </c>
      <c r="AN127" s="17">
        <f>databig!AB121</f>
        <v>19841748</v>
      </c>
      <c r="AO127" s="17">
        <f>databig!AC121</f>
        <v>0</v>
      </c>
      <c r="AP127" s="17">
        <f>databig!AD121</f>
        <v>0</v>
      </c>
      <c r="AQ127" s="17">
        <v>0</v>
      </c>
      <c r="AR127" s="17">
        <v>0</v>
      </c>
      <c r="AS127" s="17">
        <v>0</v>
      </c>
      <c r="AT127" s="17">
        <v>83.996739685134997</v>
      </c>
      <c r="AU127" s="17">
        <v>194.13641316198064</v>
      </c>
      <c r="AV127" s="19">
        <v>1.7469684993506557E-2</v>
      </c>
      <c r="AW127" s="17">
        <f>databig!AT121</f>
        <v>13806302</v>
      </c>
      <c r="AY127" s="19">
        <f>-databig!BA121/databig!E121</f>
        <v>-8.7202468509559322E-7</v>
      </c>
      <c r="AZ127" s="19">
        <f>-(1.1*databig!BB121-databig!AY121+0.45*databig!AX121)/databig!E121</f>
        <v>-1.1339345783520179E-6</v>
      </c>
      <c r="BA127" s="19"/>
      <c r="BB127" s="66">
        <f t="shared" si="274"/>
        <v>865141.12569242681</v>
      </c>
      <c r="BC127" s="67">
        <f>databig!Q121</f>
        <v>5089548</v>
      </c>
      <c r="BD127" s="67">
        <f>databig!R121</f>
        <v>857078</v>
      </c>
      <c r="BE127" s="67">
        <f>databig!AF121</f>
        <v>10721638</v>
      </c>
      <c r="BF127" s="67">
        <f>databig!AG121</f>
        <v>10684478</v>
      </c>
      <c r="BG127" s="17">
        <f>databig!AH121</f>
        <v>10642138</v>
      </c>
      <c r="BH127" s="17">
        <f>databig!AI121</f>
        <v>10570095</v>
      </c>
      <c r="BI127" s="17">
        <f>databig!AJ121</f>
        <v>10529270</v>
      </c>
      <c r="BJ127" s="17">
        <f>databig!AK121</f>
        <v>10433212</v>
      </c>
      <c r="BK127" s="17">
        <f>databig!AL121</f>
        <v>10241097</v>
      </c>
      <c r="BL127" s="17">
        <f>databig!AM121</f>
        <v>9531307</v>
      </c>
      <c r="BM127" s="17">
        <f>databig!AN121</f>
        <v>8361232</v>
      </c>
      <c r="BN127" s="17">
        <f>databig!AO121</f>
        <v>6037248</v>
      </c>
      <c r="BO127" s="17">
        <f>databig!AP121</f>
        <v>941676</v>
      </c>
      <c r="BP127" s="17">
        <f>databig!AQ121</f>
        <v>0</v>
      </c>
      <c r="BQ127" s="17"/>
      <c r="BR127" s="17"/>
      <c r="BS127" s="24">
        <f>databig!AU121</f>
        <v>0.35600000619888306</v>
      </c>
      <c r="BT127" s="24">
        <f>databig!AV121</f>
        <v>0.16300000250339508</v>
      </c>
      <c r="BU127" s="44">
        <f t="shared" si="310"/>
        <v>829596.33674114943</v>
      </c>
      <c r="BV127" s="44">
        <f t="shared" si="311"/>
        <v>139703.71614560485</v>
      </c>
      <c r="BW127" s="44">
        <f>databig!R121*((databig!$AU121-$R$142)/(1-$Q$142)-MIN(0.2,databig!$AU121))+BB127*(databig!$AU121-$R$142)/(1-$Q$142)</f>
        <v>102114.74159431522</v>
      </c>
      <c r="BX127" s="19">
        <f>(databig!$Q121)/databig!$AE121</f>
        <v>0.45834350213819575</v>
      </c>
      <c r="BY127" s="19">
        <f>(databig!$R121)/databig!$AE121</f>
        <v>7.7184876166921018E-2</v>
      </c>
      <c r="BZ127" s="19">
        <f>(databig!$Q121+databig!$R121)/databig!$AE121</f>
        <v>0.53552837830511679</v>
      </c>
      <c r="CA127" s="67">
        <f>databig!R121*$Q$142/(1-$Q$142)+BB127/(1-$Q$142)</f>
        <v>1101759.0577440821</v>
      </c>
      <c r="CB127" s="31">
        <f t="shared" si="198"/>
        <v>148114.75627388942</v>
      </c>
      <c r="CC127" s="31">
        <f t="shared" si="199"/>
        <v>172728.14186626862</v>
      </c>
      <c r="CD127" s="31">
        <f t="shared" si="200"/>
        <v>294275.324407621</v>
      </c>
      <c r="CE127" s="67">
        <f t="shared" si="275"/>
        <v>318888.7100000002</v>
      </c>
      <c r="CF127" s="17">
        <f>$CE127*(1+$CA127/databig!$AE121)</f>
        <v>350528.79470425285</v>
      </c>
      <c r="CG127" s="17">
        <f>$CE127*(1+$CA127/databig!$AE121-$BX127)</f>
        <v>204368.22657052128</v>
      </c>
      <c r="CH127" s="44">
        <f t="shared" si="276"/>
        <v>0</v>
      </c>
      <c r="CI127" s="17">
        <f t="shared" si="277"/>
        <v>148114.75627388942</v>
      </c>
      <c r="CJ127" s="19"/>
      <c r="CK127" s="17">
        <f>databig!AW121</f>
        <v>9409399</v>
      </c>
      <c r="CL127" s="19">
        <f t="shared" si="278"/>
        <v>1.5637943793935136E-3</v>
      </c>
      <c r="CM127" s="19">
        <f t="shared" si="279"/>
        <v>3.2519777494711757E-3</v>
      </c>
      <c r="CN127" s="19">
        <f t="shared" si="312"/>
        <v>2.0795430603430036</v>
      </c>
      <c r="CO127" s="19">
        <f t="shared" si="280"/>
        <v>0.20795430603430032</v>
      </c>
      <c r="CP127" s="19">
        <f t="shared" si="281"/>
        <v>0.46794978597353892</v>
      </c>
      <c r="CQ127" s="19">
        <f t="shared" si="202"/>
        <v>0.60096233948015421</v>
      </c>
      <c r="CR127" s="19">
        <f t="shared" si="282"/>
        <v>0.74827830841129073</v>
      </c>
      <c r="CS127" s="19">
        <f t="shared" si="283"/>
        <v>0.65852290229455623</v>
      </c>
      <c r="CU127" s="19">
        <f>calculatorbig!E127</f>
        <v>0.33305645050533034</v>
      </c>
      <c r="CV127" s="19">
        <f>calculatorbig!Z127</f>
        <v>0.36293813579007844</v>
      </c>
      <c r="CW127" s="17">
        <f t="shared" si="313"/>
        <v>17385832</v>
      </c>
      <c r="CX127" s="17">
        <f t="shared" si="314"/>
        <v>11595368.504998012</v>
      </c>
      <c r="CY127" s="17">
        <f t="shared" si="315"/>
        <v>11075850.544760508</v>
      </c>
      <c r="CZ127" s="24">
        <f t="shared" si="187"/>
        <v>0.6702911376487779</v>
      </c>
      <c r="DA127" s="24">
        <f t="shared" si="188"/>
        <v>0.65038538856201045</v>
      </c>
      <c r="DB127" s="19">
        <f t="shared" si="206"/>
        <v>0.31073550293563812</v>
      </c>
      <c r="DC127" s="19">
        <f t="shared" si="207"/>
        <v>0.34290418555880425</v>
      </c>
      <c r="DD127" s="17">
        <f t="shared" si="284"/>
        <v>17179328.196897771</v>
      </c>
      <c r="DE127" s="51">
        <f t="shared" si="289"/>
        <v>16773649.831612989</v>
      </c>
      <c r="DF127" s="17">
        <f t="shared" si="209"/>
        <v>-405678.3652847819</v>
      </c>
      <c r="DG127" s="17">
        <f>MAX(growth!G121*growth!L121,0)</f>
        <v>0</v>
      </c>
      <c r="DH127" s="17">
        <f t="shared" si="210"/>
        <v>0</v>
      </c>
      <c r="DI127" s="17">
        <f t="shared" si="211"/>
        <v>16773649.831612989</v>
      </c>
      <c r="DJ127" s="17">
        <f t="shared" si="212"/>
        <v>6087797.2002811814</v>
      </c>
      <c r="DK127" s="20">
        <f t="shared" si="213"/>
        <v>-3.5000000000000003E-2</v>
      </c>
      <c r="DL127" s="50">
        <f t="shared" si="214"/>
        <v>297333.70527919289</v>
      </c>
      <c r="DM127" s="20">
        <f t="shared" si="215"/>
        <v>-7.8E-2</v>
      </c>
      <c r="DN127" s="20">
        <f t="shared" si="216"/>
        <v>-4.4803919773103565E-2</v>
      </c>
      <c r="DO127" s="20">
        <f>growth!L121</f>
        <v>-0.64689063837499072</v>
      </c>
      <c r="DP127" s="20"/>
      <c r="DQ127" s="20"/>
      <c r="DR127" s="19">
        <f>datahist!B121</f>
        <v>0.65865015983581543</v>
      </c>
      <c r="DS127" s="19">
        <f>datahist!C121</f>
        <v>0.52689743041992188</v>
      </c>
      <c r="DT127" s="19">
        <f>datahist!D121</f>
        <v>0.53373777866363525</v>
      </c>
      <c r="DU127" s="19">
        <f>datahist!E121</f>
        <v>0.44786211848258972</v>
      </c>
      <c r="DV127" s="19">
        <f>datahist!F121</f>
        <v>0.37100538611412048</v>
      </c>
      <c r="DW127" s="19">
        <f>datahist!G121</f>
        <v>0.39217561483383179</v>
      </c>
      <c r="DX127" s="19">
        <f>datahist!H121</f>
        <v>0.31283295154571533</v>
      </c>
      <c r="DY127" s="19">
        <f>datahist!I121</f>
        <v>0.3341611921787262</v>
      </c>
      <c r="DZ127" s="19">
        <f t="shared" si="217"/>
        <v>0.36293813579007844</v>
      </c>
      <c r="EA127" s="19">
        <v>0.41732606303079167</v>
      </c>
      <c r="EB127" s="19">
        <v>0.51630620474232625</v>
      </c>
      <c r="EC127" s="19">
        <v>0.65316270344399507</v>
      </c>
      <c r="ED127" s="19">
        <v>0.73385731919042385</v>
      </c>
      <c r="EE127" s="19">
        <v>0.67761738916697389</v>
      </c>
      <c r="EF127" s="19">
        <v>0.33365613943897188</v>
      </c>
      <c r="EG127" s="19">
        <v>0.36353704163096706</v>
      </c>
      <c r="EH127" s="19">
        <v>0.41672715718990305</v>
      </c>
      <c r="EI127" s="19">
        <v>0.51570729890143763</v>
      </c>
      <c r="EJ127" s="19">
        <v>0.65316270344399507</v>
      </c>
      <c r="EK127" s="19">
        <v>0.73385731919042385</v>
      </c>
      <c r="EL127" s="19">
        <v>0.67782697296836747</v>
      </c>
      <c r="EM127" s="19">
        <v>0.33305644616484642</v>
      </c>
      <c r="EN127" s="19">
        <v>0.36293813579007844</v>
      </c>
      <c r="EO127" s="19">
        <f t="shared" si="218"/>
        <v>0.33185084771577422</v>
      </c>
      <c r="EP127" s="19">
        <f t="shared" si="219"/>
        <v>0.36152070070342013</v>
      </c>
      <c r="EQ127" s="19">
        <f t="shared" ref="EQ127:FD127" si="317">(EO124+EO125+EO126+EO127+EO128+EO129+EO130)/7</f>
        <v>0.3214951254035201</v>
      </c>
      <c r="ER127" s="19">
        <f t="shared" si="317"/>
        <v>0.35401510471928266</v>
      </c>
      <c r="ES127" s="19">
        <f t="shared" si="317"/>
        <v>0.3193002108248098</v>
      </c>
      <c r="ET127" s="19">
        <f t="shared" si="317"/>
        <v>0.35175882398267067</v>
      </c>
      <c r="EU127" s="19">
        <f t="shared" si="317"/>
        <v>0.31681465313391</v>
      </c>
      <c r="EV127" s="19">
        <f t="shared" si="317"/>
        <v>0.34918129957839988</v>
      </c>
      <c r="EW127" s="19">
        <f t="shared" si="317"/>
        <v>0.31480917612552528</v>
      </c>
      <c r="EX127" s="19">
        <f t="shared" si="317"/>
        <v>0.34711684747614485</v>
      </c>
      <c r="EY127" s="19">
        <f t="shared" si="317"/>
        <v>0.31315553293018639</v>
      </c>
      <c r="EZ127" s="19">
        <f t="shared" si="317"/>
        <v>0.34541624810994814</v>
      </c>
      <c r="FA127" s="19">
        <f t="shared" si="317"/>
        <v>0.31181952914171002</v>
      </c>
      <c r="FB127" s="19">
        <f t="shared" si="317"/>
        <v>0.34403576722679963</v>
      </c>
      <c r="FC127" s="19">
        <f t="shared" si="317"/>
        <v>0.31073550293563812</v>
      </c>
      <c r="FD127" s="19">
        <f t="shared" si="317"/>
        <v>0.34290418555880425</v>
      </c>
      <c r="FG127" s="61">
        <f t="shared" si="237"/>
        <v>1.5700000000000027</v>
      </c>
      <c r="FH127" s="24">
        <f>databig!$A121/100</f>
        <v>0.99992000000000003</v>
      </c>
      <c r="FI127" s="19">
        <f t="shared" si="221"/>
        <v>1.5135917551666558E-2</v>
      </c>
      <c r="FJ127" s="19">
        <f t="shared" si="222"/>
        <v>3.7061306958570406E-2</v>
      </c>
      <c r="FK127" s="19">
        <f t="shared" si="223"/>
        <v>6.7402128554113136E-2</v>
      </c>
      <c r="FL127" s="19">
        <f t="shared" si="224"/>
        <v>0.10751427225965217</v>
      </c>
      <c r="FM127" s="19">
        <f t="shared" si="225"/>
        <v>0.15954890359865664</v>
      </c>
      <c r="FN127" s="19">
        <f t="shared" si="226"/>
        <v>0.22523599767770291</v>
      </c>
      <c r="FO127" s="19">
        <f t="shared" si="227"/>
        <v>0.30755939498038276</v>
      </c>
      <c r="FP127" s="19">
        <f t="shared" si="228"/>
        <v>0.41230005279662901</v>
      </c>
      <c r="FQ127" s="19">
        <f t="shared" si="229"/>
        <v>0.55701720632297191</v>
      </c>
      <c r="FR127" s="19">
        <f t="shared" si="230"/>
        <v>0.79346877733981869</v>
      </c>
      <c r="FS127" s="19">
        <f t="shared" si="231"/>
        <v>0.89840562972319038</v>
      </c>
      <c r="FT127" s="19">
        <f t="shared" si="232"/>
        <v>0.94667000240607191</v>
      </c>
      <c r="FU127" s="19">
        <f t="shared" si="233"/>
        <v>0.98693915484448769</v>
      </c>
      <c r="FW127" s="19">
        <f t="shared" si="234"/>
        <v>0.33305557414016135</v>
      </c>
      <c r="FX127" s="19">
        <f t="shared" si="235"/>
        <v>0.51570529294217415</v>
      </c>
    </row>
    <row r="128" spans="1:180">
      <c r="A128" s="69"/>
      <c r="B128" s="17">
        <f>databig!B122</f>
        <v>2178</v>
      </c>
      <c r="C128" s="17">
        <f>databig!O122</f>
        <v>19777980</v>
      </c>
      <c r="D128" s="17">
        <f>databig!F122</f>
        <v>6566344</v>
      </c>
      <c r="E128" s="18">
        <f>databig!G122+L128</f>
        <v>0.3326515594948391</v>
      </c>
      <c r="F128" s="19">
        <f>databig!H122</f>
        <v>2.1768154576420784E-2</v>
      </c>
      <c r="G128" s="19">
        <f>databig!K122</f>
        <v>0.21731211245059967</v>
      </c>
      <c r="H128" s="19">
        <f>databig!L122</f>
        <v>3.4450244158506393E-2</v>
      </c>
      <c r="I128" s="19">
        <f>databig!I122</f>
        <v>4.1710082441568375E-2</v>
      </c>
      <c r="J128" s="19">
        <f>databig!M122</f>
        <v>9.629296138882637E-3</v>
      </c>
      <c r="K128" s="19">
        <f>databig!J122</f>
        <v>7.7816671691834927E-3</v>
      </c>
      <c r="L128" s="63">
        <f>databig!N122*IF(interface!$C$16="yes",1,0)</f>
        <v>0</v>
      </c>
      <c r="M128" s="19">
        <v>0</v>
      </c>
      <c r="N128" s="19">
        <v>0</v>
      </c>
      <c r="O128" s="19">
        <v>0</v>
      </c>
      <c r="P128" s="19">
        <f t="shared" si="191"/>
        <v>0.95307511218123753</v>
      </c>
      <c r="Q128" s="20">
        <f t="shared" si="267"/>
        <v>0</v>
      </c>
      <c r="R128" s="20">
        <f t="shared" si="268"/>
        <v>0</v>
      </c>
      <c r="S128" s="20">
        <f t="shared" si="269"/>
        <v>0</v>
      </c>
      <c r="T128" s="20">
        <f t="shared" si="270"/>
        <v>0</v>
      </c>
      <c r="U128" s="20">
        <f t="shared" si="271"/>
        <v>1.3240282190963626E-2</v>
      </c>
      <c r="V128" s="20">
        <f t="shared" si="272"/>
        <v>5.2939595381191015E-2</v>
      </c>
      <c r="W128" s="20">
        <f t="shared" si="192"/>
        <v>0.22388687287181577</v>
      </c>
      <c r="X128" s="20">
        <f t="shared" si="273"/>
        <v>2.1768154576420784E-2</v>
      </c>
      <c r="Y128" s="20">
        <f>K128+$C$148*0.55*databig!N122</f>
        <v>7.7816671691834927E-3</v>
      </c>
      <c r="Z128" s="21">
        <f t="shared" si="193"/>
        <v>0.36132665463114305</v>
      </c>
      <c r="AA128" s="19">
        <f t="shared" si="308"/>
        <v>0.3681217458511778</v>
      </c>
      <c r="AB128" s="19">
        <f>databig!Q122/databig!$AE122</f>
        <v>0.57456668122314269</v>
      </c>
      <c r="AC128" s="19">
        <f>databig!R122/databig!$AE122</f>
        <v>5.731157292567951E-2</v>
      </c>
      <c r="AD128" s="19">
        <f t="shared" si="309"/>
        <v>7.8309344028055445</v>
      </c>
      <c r="AE128" s="17">
        <f>databig!S122</f>
        <v>154880064</v>
      </c>
      <c r="AF128" s="17">
        <f>databig!T122</f>
        <v>154880064</v>
      </c>
      <c r="AG128" s="17">
        <f>databig!U122</f>
        <v>154262704</v>
      </c>
      <c r="AH128" s="17">
        <f>databig!V122</f>
        <v>153336656</v>
      </c>
      <c r="AI128" s="17">
        <f>databig!W122</f>
        <v>151793264</v>
      </c>
      <c r="AJ128" s="17">
        <f>databig!X122</f>
        <v>148706480</v>
      </c>
      <c r="AK128" s="17">
        <f>databig!Y122</f>
        <v>139446112</v>
      </c>
      <c r="AL128" s="17">
        <f>databig!Z122</f>
        <v>124423312</v>
      </c>
      <c r="AM128" s="17">
        <f>databig!AA122</f>
        <v>96013552</v>
      </c>
      <c r="AN128" s="17">
        <f>databig!AB122</f>
        <v>34027080</v>
      </c>
      <c r="AO128" s="17">
        <f>databig!AC122</f>
        <v>842291</v>
      </c>
      <c r="AP128" s="17">
        <f>databig!AD122</f>
        <v>0</v>
      </c>
      <c r="AQ128" s="17">
        <v>0</v>
      </c>
      <c r="AR128" s="17">
        <v>0</v>
      </c>
      <c r="AS128" s="17">
        <v>0</v>
      </c>
      <c r="AT128" s="17">
        <v>83.996739685134997</v>
      </c>
      <c r="AU128" s="17">
        <v>194.13641316198064</v>
      </c>
      <c r="AV128" s="19">
        <v>1.7469684993506557E-2</v>
      </c>
      <c r="AW128" s="17">
        <f>databig!AT122</f>
        <v>15406694</v>
      </c>
      <c r="AY128" s="19">
        <f>-databig!BA122/databig!E122</f>
        <v>-9.9568902219584719E-7</v>
      </c>
      <c r="AZ128" s="19">
        <f>-(1.1*databig!BB122-databig!AY122+0.45*databig!AX122)/databig!E122</f>
        <v>-1.2598138796318066E-6</v>
      </c>
      <c r="BA128" s="19"/>
      <c r="BB128" s="66">
        <f t="shared" si="274"/>
        <v>1115912.2399467593</v>
      </c>
      <c r="BC128" s="67">
        <f>databig!Q122</f>
        <v>6974623</v>
      </c>
      <c r="BD128" s="67">
        <f>databig!R122</f>
        <v>695701</v>
      </c>
      <c r="BE128" s="67">
        <f>databig!AF122</f>
        <v>11866772</v>
      </c>
      <c r="BF128" s="67">
        <f>databig!AG122</f>
        <v>11829711</v>
      </c>
      <c r="BG128" s="17">
        <f>databig!AH122</f>
        <v>11787355</v>
      </c>
      <c r="BH128" s="17">
        <f>databig!AI122</f>
        <v>11715157</v>
      </c>
      <c r="BI128" s="17">
        <f>databig!AJ122</f>
        <v>11674245</v>
      </c>
      <c r="BJ128" s="17">
        <f>databig!AK122</f>
        <v>11577982</v>
      </c>
      <c r="BK128" s="17">
        <f>databig!AL122</f>
        <v>11385454</v>
      </c>
      <c r="BL128" s="17">
        <f>databig!AM122</f>
        <v>10663477</v>
      </c>
      <c r="BM128" s="17">
        <f>databig!AN122</f>
        <v>9462800</v>
      </c>
      <c r="BN128" s="17">
        <f>databig!AO122</f>
        <v>7116539</v>
      </c>
      <c r="BO128" s="17">
        <f>databig!AP122</f>
        <v>1554287</v>
      </c>
      <c r="BP128" s="17">
        <f>databig!AQ122</f>
        <v>0</v>
      </c>
      <c r="BQ128" s="17"/>
      <c r="BR128" s="17"/>
      <c r="BS128" s="24">
        <f>databig!AU122</f>
        <v>0.35600000619888306</v>
      </c>
      <c r="BT128" s="24">
        <f>databig!AV122</f>
        <v>0.164000004529953</v>
      </c>
      <c r="BU128" s="44">
        <f t="shared" si="310"/>
        <v>1143838.2035947144</v>
      </c>
      <c r="BV128" s="44">
        <f t="shared" si="311"/>
        <v>114094.96715149283</v>
      </c>
      <c r="BW128" s="44">
        <f>databig!R122*((databig!$AU122-$R$142)/(1-$Q$142)-MIN(0.2,databig!$AU122))+BB128*(databig!$AU122-$R$142)/(1-$Q$142)</f>
        <v>148588.10412052847</v>
      </c>
      <c r="BX128" s="19">
        <f>(databig!$Q122)/databig!$AE122</f>
        <v>0.57456668122314269</v>
      </c>
      <c r="BY128" s="19">
        <f>(databig!$R122)/databig!$AE122</f>
        <v>5.731157292567951E-2</v>
      </c>
      <c r="BZ128" s="19">
        <f>(databig!$Q122+databig!$R122)/databig!$AE122</f>
        <v>0.63187825414882226</v>
      </c>
      <c r="CA128" s="67">
        <f>databig!R122*$Q$142/(1-$Q$142)+BB128/(1-$Q$142)</f>
        <v>1364812.1459568357</v>
      </c>
      <c r="CB128" s="31">
        <f t="shared" si="198"/>
        <v>130035.48011560342</v>
      </c>
      <c r="CC128" s="31">
        <f t="shared" si="199"/>
        <v>150280.24420673112</v>
      </c>
      <c r="CD128" s="31">
        <f t="shared" si="200"/>
        <v>332995.65590887272</v>
      </c>
      <c r="CE128" s="67">
        <f t="shared" si="275"/>
        <v>353240.42000000039</v>
      </c>
      <c r="CF128" s="17">
        <f>$CE128*(1+$CA128/databig!$AE122)</f>
        <v>392956.18858967017</v>
      </c>
      <c r="CG128" s="17">
        <f>$CE128*(1+$CA128/databig!$AE122-$BX128)</f>
        <v>189996.0127964009</v>
      </c>
      <c r="CH128" s="44">
        <f t="shared" si="276"/>
        <v>0</v>
      </c>
      <c r="CI128" s="17">
        <f t="shared" si="277"/>
        <v>130035.48011560342</v>
      </c>
      <c r="CJ128" s="19"/>
      <c r="CK128" s="17">
        <f>databig!AW122</f>
        <v>10393111</v>
      </c>
      <c r="CL128" s="19">
        <f t="shared" si="278"/>
        <v>1.7384569779550195E-3</v>
      </c>
      <c r="CM128" s="19">
        <f t="shared" si="279"/>
        <v>3.891017228581102E-3</v>
      </c>
      <c r="CN128" s="19">
        <f t="shared" si="312"/>
        <v>2.2382016224285173</v>
      </c>
      <c r="CO128" s="19">
        <f t="shared" si="280"/>
        <v>0.22382016224285167</v>
      </c>
      <c r="CP128" s="19">
        <f t="shared" si="281"/>
        <v>0.46555589575845635</v>
      </c>
      <c r="CQ128" s="19">
        <f t="shared" si="202"/>
        <v>0.59916692181884224</v>
      </c>
      <c r="CR128" s="19">
        <f t="shared" si="282"/>
        <v>0.72654142574212532</v>
      </c>
      <c r="CS128" s="19">
        <f t="shared" si="283"/>
        <v>0.62658533995152221</v>
      </c>
      <c r="CU128" s="19">
        <f>calculatorbig!E128</f>
        <v>0.3326515594948391</v>
      </c>
      <c r="CV128" s="19">
        <f>calculatorbig!Z128</f>
        <v>0.36132665463114305</v>
      </c>
      <c r="CW128" s="17">
        <f t="shared" si="313"/>
        <v>19777980</v>
      </c>
      <c r="CX128" s="17">
        <f t="shared" si="314"/>
        <v>13198804.10934226</v>
      </c>
      <c r="CY128" s="17">
        <f t="shared" si="315"/>
        <v>12631668.651238345</v>
      </c>
      <c r="CZ128" s="24">
        <f t="shared" si="187"/>
        <v>0.69495771910100457</v>
      </c>
      <c r="DA128" s="24">
        <f t="shared" si="188"/>
        <v>0.65994640550917394</v>
      </c>
      <c r="DB128" s="19">
        <f t="shared" si="206"/>
        <v>0.30444376585226929</v>
      </c>
      <c r="DC128" s="19">
        <f t="shared" si="207"/>
        <v>0.33668819990492899</v>
      </c>
      <c r="DD128" s="17">
        <f t="shared" si="284"/>
        <v>19544668.214211792</v>
      </c>
      <c r="DE128" s="51">
        <f t="shared" si="289"/>
        <v>19086268.992673334</v>
      </c>
      <c r="DF128" s="17">
        <f t="shared" si="209"/>
        <v>-458399.22153845802</v>
      </c>
      <c r="DG128" s="17">
        <f>MAX(growth!G122*growth!L122,0)</f>
        <v>0</v>
      </c>
      <c r="DH128" s="17">
        <f t="shared" si="210"/>
        <v>0</v>
      </c>
      <c r="DI128" s="17">
        <f t="shared" si="211"/>
        <v>19086268.992673334</v>
      </c>
      <c r="DJ128" s="17">
        <f t="shared" si="212"/>
        <v>6896377.7245127726</v>
      </c>
      <c r="DK128" s="20">
        <f t="shared" si="213"/>
        <v>-3.5000000000000003E-2</v>
      </c>
      <c r="DL128" s="50">
        <f t="shared" si="214"/>
        <v>317201.83385503478</v>
      </c>
      <c r="DM128" s="20">
        <f t="shared" si="215"/>
        <v>-7.5999999999999998E-2</v>
      </c>
      <c r="DN128" s="20">
        <f t="shared" si="216"/>
        <v>-4.2968700300847103E-2</v>
      </c>
      <c r="DO128" s="20">
        <f>growth!L122</f>
        <v>-0.6673853890323822</v>
      </c>
      <c r="DP128" s="20"/>
      <c r="DQ128" s="20"/>
      <c r="DR128" s="19">
        <f>datahist!B122</f>
        <v>0.66786056756973267</v>
      </c>
      <c r="DS128" s="19">
        <f>datahist!C122</f>
        <v>0.52939832210540771</v>
      </c>
      <c r="DT128" s="19">
        <f>datahist!D122</f>
        <v>0.53522050380706787</v>
      </c>
      <c r="DU128" s="19">
        <f>datahist!E122</f>
        <v>0.45073613524436951</v>
      </c>
      <c r="DV128" s="19">
        <f>datahist!F122</f>
        <v>0.37659773230552673</v>
      </c>
      <c r="DW128" s="19">
        <f>datahist!G122</f>
        <v>0.39056414365768433</v>
      </c>
      <c r="DX128" s="19">
        <f>datahist!H122</f>
        <v>0.31108036637306213</v>
      </c>
      <c r="DY128" s="19">
        <f>datahist!I122</f>
        <v>0.33189675211906433</v>
      </c>
      <c r="DZ128" s="19">
        <f t="shared" si="217"/>
        <v>0.36132665463114305</v>
      </c>
      <c r="EA128" s="19">
        <v>0.42460878699902255</v>
      </c>
      <c r="EB128" s="19">
        <v>0.52720265044802961</v>
      </c>
      <c r="EC128" s="19">
        <v>0.66953090260911785</v>
      </c>
      <c r="ED128" s="19">
        <v>0.75339921343897509</v>
      </c>
      <c r="EE128" s="19">
        <v>0.69979405082079493</v>
      </c>
      <c r="EF128" s="19">
        <v>0.33316864032531157</v>
      </c>
      <c r="EG128" s="19">
        <v>0.36182859442519172</v>
      </c>
      <c r="EH128" s="19">
        <v>0.42410684720497388</v>
      </c>
      <c r="EI128" s="19">
        <v>0.52670071065398094</v>
      </c>
      <c r="EJ128" s="19">
        <v>0.66953090260911785</v>
      </c>
      <c r="EK128" s="19">
        <v>0.75339921343897509</v>
      </c>
      <c r="EL128" s="19">
        <v>0.69978201085659109</v>
      </c>
      <c r="EM128" s="19">
        <v>0.33265155693516135</v>
      </c>
      <c r="EN128" s="19">
        <v>0.36132665463114305</v>
      </c>
      <c r="EO128" s="19">
        <f t="shared" si="218"/>
        <v>0.31737557162510877</v>
      </c>
      <c r="EP128" s="19">
        <f t="shared" si="219"/>
        <v>0.34483410296440775</v>
      </c>
      <c r="EQ128" s="19">
        <f t="shared" ref="EQ128:FD128" si="318">(EO125+EO126+EO127+EO128+EO129+EO130+EO131)/7</f>
        <v>0.31666391623935269</v>
      </c>
      <c r="ER128" s="19">
        <f t="shared" si="318"/>
        <v>0.35015087961804081</v>
      </c>
      <c r="ES128" s="19">
        <f t="shared" si="318"/>
        <v>0.31162737669738932</v>
      </c>
      <c r="ET128" s="19">
        <f t="shared" si="318"/>
        <v>0.34378956659197479</v>
      </c>
      <c r="EU128" s="19">
        <f t="shared" si="318"/>
        <v>0.30928818448472939</v>
      </c>
      <c r="EV128" s="19">
        <f t="shared" si="318"/>
        <v>0.3416468770956903</v>
      </c>
      <c r="EW128" s="19">
        <f t="shared" si="318"/>
        <v>0.3073688408257656</v>
      </c>
      <c r="EX128" s="19">
        <f t="shared" si="318"/>
        <v>0.33967156515077912</v>
      </c>
      <c r="EY128" s="19">
        <f t="shared" si="318"/>
        <v>0.3060563396843623</v>
      </c>
      <c r="EZ128" s="19">
        <f t="shared" si="318"/>
        <v>0.33835480886969382</v>
      </c>
      <c r="FA128" s="19">
        <f t="shared" si="318"/>
        <v>0.30511186345563879</v>
      </c>
      <c r="FB128" s="19">
        <f t="shared" si="318"/>
        <v>0.33738626712003389</v>
      </c>
      <c r="FC128" s="19">
        <f t="shared" si="318"/>
        <v>0.30444376585226929</v>
      </c>
      <c r="FD128" s="19">
        <f t="shared" si="318"/>
        <v>0.33668819990492899</v>
      </c>
      <c r="FG128" s="61">
        <f t="shared" si="237"/>
        <v>1.6000000000000028</v>
      </c>
      <c r="FH128" s="24">
        <f>databig!$A122/100</f>
        <v>0.99992999999999999</v>
      </c>
      <c r="FI128" s="19">
        <f t="shared" si="221"/>
        <v>1.5135917551666558E-2</v>
      </c>
      <c r="FJ128" s="19">
        <f t="shared" si="222"/>
        <v>3.7061306958570406E-2</v>
      </c>
      <c r="FK128" s="19">
        <f t="shared" si="223"/>
        <v>6.7402128554113136E-2</v>
      </c>
      <c r="FL128" s="19">
        <f t="shared" si="224"/>
        <v>0.10751427225965217</v>
      </c>
      <c r="FM128" s="19">
        <f t="shared" si="225"/>
        <v>0.15954890359865664</v>
      </c>
      <c r="FN128" s="19">
        <f t="shared" si="226"/>
        <v>0.22523599767770291</v>
      </c>
      <c r="FO128" s="19">
        <f t="shared" si="227"/>
        <v>0.30755939498038276</v>
      </c>
      <c r="FP128" s="19">
        <f t="shared" si="228"/>
        <v>0.41230005279662901</v>
      </c>
      <c r="FQ128" s="19">
        <f t="shared" si="229"/>
        <v>0.55701720632297191</v>
      </c>
      <c r="FR128" s="19">
        <f t="shared" si="230"/>
        <v>0.79346877733981869</v>
      </c>
      <c r="FS128" s="19">
        <f t="shared" si="231"/>
        <v>0.89840562972319038</v>
      </c>
      <c r="FT128" s="19">
        <f t="shared" si="232"/>
        <v>0.94667000240607191</v>
      </c>
      <c r="FU128" s="19">
        <f t="shared" si="233"/>
        <v>0.98693915484448769</v>
      </c>
      <c r="FW128" s="19">
        <f t="shared" si="234"/>
        <v>0.33265056124613918</v>
      </c>
      <c r="FX128" s="19">
        <f t="shared" si="235"/>
        <v>0.52669845515107905</v>
      </c>
    </row>
    <row r="129" spans="1:180">
      <c r="A129" s="69"/>
      <c r="B129" s="17">
        <f>databig!B123</f>
        <v>2138</v>
      </c>
      <c r="C129" s="17">
        <f>databig!O123</f>
        <v>22045886</v>
      </c>
      <c r="D129" s="17">
        <f>databig!F123</f>
        <v>7412441</v>
      </c>
      <c r="E129" s="18">
        <f>databig!G123+L129</f>
        <v>0.32981133576406307</v>
      </c>
      <c r="F129" s="19">
        <f>databig!H123</f>
        <v>2.1864552050828934E-2</v>
      </c>
      <c r="G129" s="19">
        <f>databig!K123</f>
        <v>0.21457508206367493</v>
      </c>
      <c r="H129" s="19">
        <f>databig!L123</f>
        <v>3.4506410360336304E-2</v>
      </c>
      <c r="I129" s="19">
        <f>databig!I123</f>
        <v>4.1837640106678009E-2</v>
      </c>
      <c r="J129" s="19">
        <f>databig!M123</f>
        <v>9.7263278439640999E-3</v>
      </c>
      <c r="K129" s="19">
        <f>databig!J123</f>
        <v>7.3013203218579292E-3</v>
      </c>
      <c r="L129" s="63">
        <f>databig!N123*IF(interface!$C$16="yes",1,0)</f>
        <v>0</v>
      </c>
      <c r="M129" s="19">
        <v>0</v>
      </c>
      <c r="N129" s="19">
        <v>0</v>
      </c>
      <c r="O129" s="19">
        <v>0</v>
      </c>
      <c r="P129" s="19">
        <f t="shared" si="191"/>
        <v>0.9556932892520783</v>
      </c>
      <c r="Q129" s="20">
        <f t="shared" si="267"/>
        <v>0</v>
      </c>
      <c r="R129" s="20">
        <f t="shared" si="268"/>
        <v>0</v>
      </c>
      <c r="S129" s="20">
        <f t="shared" si="269"/>
        <v>0</v>
      </c>
      <c r="T129" s="20">
        <f t="shared" si="270"/>
        <v>0</v>
      </c>
      <c r="U129" s="20">
        <f t="shared" si="271"/>
        <v>1.3373700785450637E-2</v>
      </c>
      <c r="V129" s="20">
        <f t="shared" si="272"/>
        <v>5.3025905828957165E-2</v>
      </c>
      <c r="W129" s="20">
        <f t="shared" si="192"/>
        <v>0.22173513173583637</v>
      </c>
      <c r="X129" s="20">
        <f t="shared" si="273"/>
        <v>2.1864552050828934E-2</v>
      </c>
      <c r="Y129" s="20">
        <f>K129+$C$148*0.55*databig!N123</f>
        <v>7.3013203218579292E-3</v>
      </c>
      <c r="Z129" s="21">
        <f t="shared" si="193"/>
        <v>0.35913825082960904</v>
      </c>
      <c r="AA129" s="19">
        <f t="shared" si="308"/>
        <v>0.39752279352512737</v>
      </c>
      <c r="AB129" s="19">
        <f>databig!Q123/databig!$AE123</f>
        <v>0.50894219973525656</v>
      </c>
      <c r="AC129" s="19">
        <f>databig!R123/databig!$AE123</f>
        <v>9.3535006739616081E-2</v>
      </c>
      <c r="AD129" s="19">
        <f t="shared" si="309"/>
        <v>7.9964895037559387</v>
      </c>
      <c r="AE129" s="17">
        <f>databig!S123</f>
        <v>176289696</v>
      </c>
      <c r="AF129" s="17">
        <f>databig!T123</f>
        <v>176289696</v>
      </c>
      <c r="AG129" s="17">
        <f>databig!U123</f>
        <v>175675520</v>
      </c>
      <c r="AH129" s="17">
        <f>databig!V123</f>
        <v>174754272</v>
      </c>
      <c r="AI129" s="17">
        <f>databig!W123</f>
        <v>173218848</v>
      </c>
      <c r="AJ129" s="17">
        <f>databig!X123</f>
        <v>170148016</v>
      </c>
      <c r="AK129" s="17">
        <f>databig!Y123</f>
        <v>160935488</v>
      </c>
      <c r="AL129" s="17">
        <f>databig!Z123</f>
        <v>145604064</v>
      </c>
      <c r="AM129" s="17">
        <f>databig!AA123</f>
        <v>117060104</v>
      </c>
      <c r="AN129" s="17">
        <f>databig!AB123</f>
        <v>49645128</v>
      </c>
      <c r="AO129" s="17">
        <f>databig!AC123</f>
        <v>5148647</v>
      </c>
      <c r="AP129" s="17">
        <f>databig!AD123</f>
        <v>0</v>
      </c>
      <c r="AQ129" s="17">
        <v>0</v>
      </c>
      <c r="AR129" s="17">
        <v>0</v>
      </c>
      <c r="AS129" s="17">
        <v>0</v>
      </c>
      <c r="AT129" s="17">
        <v>83.996739685134997</v>
      </c>
      <c r="AU129" s="17">
        <v>194.13641316198064</v>
      </c>
      <c r="AV129" s="19">
        <v>1.7469684993506557E-2</v>
      </c>
      <c r="AW129" s="17">
        <f>databig!AT123</f>
        <v>17339932</v>
      </c>
      <c r="AY129" s="19">
        <f>-databig!BA123/databig!E123</f>
        <v>-7.7218499218523687E-7</v>
      </c>
      <c r="AZ129" s="19">
        <f>-(1.1*databig!BB123-databig!AY123+0.45*databig!AX123)/databig!E123</f>
        <v>-9.2274664994029794E-7</v>
      </c>
      <c r="BA129" s="19"/>
      <c r="BB129" s="66">
        <f t="shared" si="274"/>
        <v>1245651.7077568234</v>
      </c>
      <c r="BC129" s="67">
        <f>databig!Q123</f>
        <v>7232828</v>
      </c>
      <c r="BD129" s="67">
        <f>databig!R123</f>
        <v>1329272</v>
      </c>
      <c r="BE129" s="67">
        <f>databig!AF123</f>
        <v>13330822</v>
      </c>
      <c r="BF129" s="67">
        <f>databig!AG123</f>
        <v>13292705</v>
      </c>
      <c r="BG129" s="17">
        <f>databig!AH123</f>
        <v>13249143</v>
      </c>
      <c r="BH129" s="17">
        <f>databig!AI123</f>
        <v>13174889</v>
      </c>
      <c r="BI129" s="17">
        <f>databig!AJ123</f>
        <v>13132812</v>
      </c>
      <c r="BJ129" s="17">
        <f>databig!AK123</f>
        <v>13033808</v>
      </c>
      <c r="BK129" s="17">
        <f>databig!AL123</f>
        <v>12836876</v>
      </c>
      <c r="BL129" s="17">
        <f>databig!AM123</f>
        <v>12110898</v>
      </c>
      <c r="BM129" s="17">
        <f>databig!AN123</f>
        <v>10917921</v>
      </c>
      <c r="BN129" s="17">
        <f>databig!AO123</f>
        <v>8640504</v>
      </c>
      <c r="BO129" s="17">
        <f>databig!AP123</f>
        <v>2757769</v>
      </c>
      <c r="BP129" s="17">
        <f>databig!AQ123</f>
        <v>33414</v>
      </c>
      <c r="BQ129" s="17"/>
      <c r="BR129" s="17"/>
      <c r="BS129" s="24">
        <f>databig!AU123</f>
        <v>0.36599999666213989</v>
      </c>
      <c r="BT129" s="24">
        <f>databig!AV123</f>
        <v>0.1679999977350235</v>
      </c>
      <c r="BU129" s="44">
        <f t="shared" si="310"/>
        <v>1215115.0876178145</v>
      </c>
      <c r="BV129" s="44">
        <f t="shared" si="311"/>
        <v>223317.69298923016</v>
      </c>
      <c r="BW129" s="44">
        <f>databig!R123*((databig!$AU123-$R$142)/(1-$Q$142)-MIN(0.2,databig!$AU123))+BB129*(databig!$AU123-$R$142)/(1-$Q$142)</f>
        <v>172393.12715644698</v>
      </c>
      <c r="BX129" s="19">
        <f>(databig!$Q123)/databig!$AE123</f>
        <v>0.50894219973525656</v>
      </c>
      <c r="BY129" s="19">
        <f>(databig!$R123)/databig!$AE123</f>
        <v>9.3535006739616081E-2</v>
      </c>
      <c r="BZ129" s="19">
        <f>(databig!$Q123+databig!$R123)/databig!$AE123</f>
        <v>0.60247720647487257</v>
      </c>
      <c r="CA129" s="67">
        <f>databig!R123*$Q$142/(1-$Q$142)+BB129/(1-$Q$142)</f>
        <v>1599423.8345616739</v>
      </c>
      <c r="CB129" s="31">
        <f t="shared" si="198"/>
        <v>157849.63882680875</v>
      </c>
      <c r="CC129" s="31">
        <f t="shared" si="199"/>
        <v>194990.82235639734</v>
      </c>
      <c r="CD129" s="31">
        <f t="shared" si="200"/>
        <v>359942.05647041171</v>
      </c>
      <c r="CE129" s="67">
        <f t="shared" si="275"/>
        <v>397083.24000000034</v>
      </c>
      <c r="CF129" s="17">
        <f>$CE129*(1+$CA129/databig!$AE123)</f>
        <v>441772.73483706417</v>
      </c>
      <c r="CG129" s="17">
        <f>$CE129*(1+$CA129/databig!$AE123-$BX129)</f>
        <v>239680.31719346117</v>
      </c>
      <c r="CH129" s="44">
        <f t="shared" si="276"/>
        <v>0</v>
      </c>
      <c r="CI129" s="17">
        <f t="shared" si="277"/>
        <v>157849.63882680875</v>
      </c>
      <c r="CJ129" s="19"/>
      <c r="CK129" s="17">
        <f>databig!AW123</f>
        <v>11630187</v>
      </c>
      <c r="CL129" s="19">
        <f t="shared" si="278"/>
        <v>1.9096549595656405E-3</v>
      </c>
      <c r="CM129" s="19">
        <f t="shared" si="279"/>
        <v>4.3475480303793532E-3</v>
      </c>
      <c r="CN129" s="19">
        <f t="shared" si="312"/>
        <v>2.2766144263926202</v>
      </c>
      <c r="CO129" s="19">
        <f t="shared" si="280"/>
        <v>0.22766144263926197</v>
      </c>
      <c r="CP129" s="19">
        <f t="shared" si="281"/>
        <v>0.46761755019909285</v>
      </c>
      <c r="CQ129" s="19">
        <f t="shared" si="202"/>
        <v>0.60071316264931962</v>
      </c>
      <c r="CR129" s="19">
        <f t="shared" si="282"/>
        <v>0.72938342514488985</v>
      </c>
      <c r="CS129" s="19">
        <f t="shared" si="283"/>
        <v>0.62592326926582009</v>
      </c>
      <c r="CU129" s="19">
        <f>calculatorbig!E129</f>
        <v>0.32981133576406307</v>
      </c>
      <c r="CV129" s="19">
        <f>calculatorbig!Z129</f>
        <v>0.35913825082960904</v>
      </c>
      <c r="CW129" s="17">
        <f t="shared" si="313"/>
        <v>22045886</v>
      </c>
      <c r="CX129" s="17">
        <f t="shared" si="314"/>
        <v>14774902.890237743</v>
      </c>
      <c r="CY129" s="17">
        <f t="shared" si="315"/>
        <v>14128365.063971033</v>
      </c>
      <c r="CZ129" s="24">
        <f t="shared" si="187"/>
        <v>0.69931402857192559</v>
      </c>
      <c r="DA129" s="24">
        <f t="shared" si="188"/>
        <v>0.66951402752935429</v>
      </c>
      <c r="DB129" s="19">
        <f t="shared" si="206"/>
        <v>0.29788648899958498</v>
      </c>
      <c r="DC129" s="19">
        <f t="shared" si="207"/>
        <v>0.33018888927273432</v>
      </c>
      <c r="DD129" s="17">
        <f t="shared" si="284"/>
        <v>21787821.648596384</v>
      </c>
      <c r="DE129" s="51">
        <f t="shared" si="289"/>
        <v>21280720.120107856</v>
      </c>
      <c r="DF129" s="17">
        <f t="shared" si="209"/>
        <v>-507101.52848852798</v>
      </c>
      <c r="DG129" s="17">
        <f>MAX(growth!G123*growth!L123,0)</f>
        <v>0</v>
      </c>
      <c r="DH129" s="17">
        <f t="shared" si="210"/>
        <v>0</v>
      </c>
      <c r="DI129" s="17">
        <f t="shared" si="211"/>
        <v>21280720.120107856</v>
      </c>
      <c r="DJ129" s="17">
        <f t="shared" si="212"/>
        <v>7642720.6003300026</v>
      </c>
      <c r="DK129" s="20">
        <f t="shared" si="213"/>
        <v>-3.5000000000000003E-2</v>
      </c>
      <c r="DL129" s="50">
        <f t="shared" si="214"/>
        <v>371737.49056774564</v>
      </c>
      <c r="DM129" s="20">
        <f t="shared" si="215"/>
        <v>-7.6999999999999999E-2</v>
      </c>
      <c r="DN129" s="20">
        <f t="shared" si="216"/>
        <v>-4.3759192941558854E-2</v>
      </c>
      <c r="DO129" s="20">
        <f>growth!L123</f>
        <v>-0.66665646072903773</v>
      </c>
      <c r="DP129" s="20"/>
      <c r="DQ129" s="20"/>
      <c r="DR129" s="19">
        <f>datahist!B123</f>
        <v>0.67369204759597778</v>
      </c>
      <c r="DS129" s="19">
        <f>datahist!C123</f>
        <v>0.53110527992248535</v>
      </c>
      <c r="DT129" s="19">
        <f>datahist!D123</f>
        <v>0.53713357448577881</v>
      </c>
      <c r="DU129" s="19">
        <f>datahist!E123</f>
        <v>0.45196601748466492</v>
      </c>
      <c r="DV129" s="19">
        <f>datahist!F123</f>
        <v>0.38138860464096069</v>
      </c>
      <c r="DW129" s="19">
        <f>datahist!G123</f>
        <v>0.3899725079536438</v>
      </c>
      <c r="DX129" s="19">
        <f>datahist!H123</f>
        <v>0.30928078293800354</v>
      </c>
      <c r="DY129" s="19">
        <f>datahist!I123</f>
        <v>0.32584401965141296</v>
      </c>
      <c r="DZ129" s="19">
        <f t="shared" si="217"/>
        <v>0.35913825082960904</v>
      </c>
      <c r="EA129" s="19">
        <v>0.42351729130919347</v>
      </c>
      <c r="EB129" s="19">
        <v>0.51940907309878148</v>
      </c>
      <c r="EC129" s="19">
        <v>0.6748997184703146</v>
      </c>
      <c r="ED129" s="19">
        <v>0.76632046535848919</v>
      </c>
      <c r="EE129" s="19">
        <v>0.70014220569470598</v>
      </c>
      <c r="EF129" s="19">
        <v>0.33023928257171065</v>
      </c>
      <c r="EG129" s="19">
        <v>0.3595586565627753</v>
      </c>
      <c r="EH129" s="19">
        <v>0.4230968855760272</v>
      </c>
      <c r="EI129" s="19">
        <v>0.51898866736561522</v>
      </c>
      <c r="EJ129" s="19">
        <v>0.6748997184703146</v>
      </c>
      <c r="EK129" s="19">
        <v>0.76632046535848919</v>
      </c>
      <c r="EL129" s="19">
        <v>0.70013570392842572</v>
      </c>
      <c r="EM129" s="19">
        <v>0.3298113327473402</v>
      </c>
      <c r="EN129" s="19">
        <v>0.35913825082960904</v>
      </c>
      <c r="EO129" s="19">
        <f t="shared" si="218"/>
        <v>0.30286412616353497</v>
      </c>
      <c r="EP129" s="19">
        <f t="shared" si="219"/>
        <v>0.33526978348073588</v>
      </c>
      <c r="EQ129" s="19">
        <f t="shared" ref="EQ129:FD129" si="319">(EO126+EO127+EO128+EO129+EO130+EO131+EO132)/7</f>
        <v>0.30727674283623957</v>
      </c>
      <c r="ER129" s="19">
        <f t="shared" si="319"/>
        <v>0.34003064925749465</v>
      </c>
      <c r="ES129" s="19">
        <f t="shared" si="319"/>
        <v>0.30274686712997395</v>
      </c>
      <c r="ET129" s="19">
        <f t="shared" si="319"/>
        <v>0.33486382863017516</v>
      </c>
      <c r="EU129" s="19">
        <f t="shared" si="319"/>
        <v>0.30064445722258115</v>
      </c>
      <c r="EV129" s="19">
        <f t="shared" si="319"/>
        <v>0.33293172324564152</v>
      </c>
      <c r="EW129" s="19">
        <f t="shared" si="319"/>
        <v>0.29920647172119852</v>
      </c>
      <c r="EX129" s="19">
        <f t="shared" si="319"/>
        <v>0.33151049832924206</v>
      </c>
      <c r="EY129" s="19">
        <f t="shared" si="319"/>
        <v>0.29842999897220235</v>
      </c>
      <c r="EZ129" s="19">
        <f t="shared" si="319"/>
        <v>0.33075422604798599</v>
      </c>
      <c r="FA129" s="19">
        <f t="shared" si="319"/>
        <v>0.29803187773442735</v>
      </c>
      <c r="FB129" s="19">
        <f t="shared" si="319"/>
        <v>0.33035085976248718</v>
      </c>
      <c r="FC129" s="19">
        <f t="shared" si="319"/>
        <v>0.29788648899958498</v>
      </c>
      <c r="FD129" s="19">
        <f t="shared" si="319"/>
        <v>0.33018888927273432</v>
      </c>
      <c r="FG129" s="61">
        <f t="shared" si="237"/>
        <v>1.6300000000000028</v>
      </c>
      <c r="FH129" s="24">
        <f>databig!$A123/100</f>
        <v>0.99994000000000005</v>
      </c>
      <c r="FI129" s="19">
        <f t="shared" si="221"/>
        <v>1.5135917551666558E-2</v>
      </c>
      <c r="FJ129" s="19">
        <f t="shared" si="222"/>
        <v>3.7061306958570406E-2</v>
      </c>
      <c r="FK129" s="19">
        <f t="shared" si="223"/>
        <v>6.7402128554113136E-2</v>
      </c>
      <c r="FL129" s="19">
        <f t="shared" si="224"/>
        <v>0.10751427225965217</v>
      </c>
      <c r="FM129" s="19">
        <f t="shared" si="225"/>
        <v>0.15954890359865664</v>
      </c>
      <c r="FN129" s="19">
        <f t="shared" si="226"/>
        <v>0.22523599767770291</v>
      </c>
      <c r="FO129" s="19">
        <f t="shared" si="227"/>
        <v>0.30755939498038276</v>
      </c>
      <c r="FP129" s="19">
        <f t="shared" si="228"/>
        <v>0.41230005279662901</v>
      </c>
      <c r="FQ129" s="19">
        <f t="shared" si="229"/>
        <v>0.55701720632297191</v>
      </c>
      <c r="FR129" s="19">
        <f t="shared" si="230"/>
        <v>0.79346877733981869</v>
      </c>
      <c r="FS129" s="19">
        <f t="shared" si="231"/>
        <v>0.89840562972319038</v>
      </c>
      <c r="FT129" s="19">
        <f t="shared" si="232"/>
        <v>0.94667000240607191</v>
      </c>
      <c r="FU129" s="19">
        <f t="shared" si="233"/>
        <v>0.98693915484448769</v>
      </c>
      <c r="FW129" s="19">
        <f t="shared" si="234"/>
        <v>0.32981056056234803</v>
      </c>
      <c r="FX129" s="19">
        <f t="shared" si="235"/>
        <v>0.51898697243397307</v>
      </c>
    </row>
    <row r="130" spans="1:180">
      <c r="A130" s="69"/>
      <c r="B130" s="17">
        <f>databig!B124</f>
        <v>2179</v>
      </c>
      <c r="C130" s="17">
        <f>databig!O124</f>
        <v>25033428</v>
      </c>
      <c r="D130" s="17">
        <f>databig!F124</f>
        <v>7961258</v>
      </c>
      <c r="E130" s="18">
        <f>databig!G124+L130</f>
        <v>0.32633545346703724</v>
      </c>
      <c r="F130" s="19">
        <f>databig!H124</f>
        <v>2.1902192384004593E-2</v>
      </c>
      <c r="G130" s="19">
        <f>databig!K124</f>
        <v>0.21080733835697174</v>
      </c>
      <c r="H130" s="19">
        <f>databig!L124</f>
        <v>3.4761290997266769E-2</v>
      </c>
      <c r="I130" s="19">
        <f>databig!I124</f>
        <v>4.2266909033060074E-2</v>
      </c>
      <c r="J130" s="19">
        <f>databig!M124</f>
        <v>9.7660264000296593E-3</v>
      </c>
      <c r="K130" s="19">
        <f>databig!J124</f>
        <v>6.8316995166242123E-3</v>
      </c>
      <c r="L130" s="63">
        <f>databig!N124*IF(interface!$C$16="yes",1,0)</f>
        <v>0</v>
      </c>
      <c r="M130" s="19">
        <v>0</v>
      </c>
      <c r="N130" s="19">
        <v>0</v>
      </c>
      <c r="O130" s="19">
        <v>0</v>
      </c>
      <c r="P130" s="19">
        <f t="shared" si="191"/>
        <v>0.95872328006560903</v>
      </c>
      <c r="Q130" s="20">
        <f t="shared" si="267"/>
        <v>0</v>
      </c>
      <c r="R130" s="20">
        <f t="shared" si="268"/>
        <v>0</v>
      </c>
      <c r="S130" s="20">
        <f t="shared" si="269"/>
        <v>0</v>
      </c>
      <c r="T130" s="20">
        <f t="shared" si="270"/>
        <v>0</v>
      </c>
      <c r="U130" s="20">
        <f t="shared" si="271"/>
        <v>1.3428286300040783E-2</v>
      </c>
      <c r="V130" s="20">
        <f t="shared" si="272"/>
        <v>5.341758020222187E-2</v>
      </c>
      <c r="W130" s="20">
        <f t="shared" si="192"/>
        <v>0.21787216017311037</v>
      </c>
      <c r="X130" s="20">
        <f t="shared" si="273"/>
        <v>2.1902192384004593E-2</v>
      </c>
      <c r="Y130" s="20">
        <f>K130+$C$148*0.55*databig!N124</f>
        <v>6.8316995166242123E-3</v>
      </c>
      <c r="Z130" s="21">
        <f t="shared" si="193"/>
        <v>0.35571882760906193</v>
      </c>
      <c r="AA130" s="19">
        <f t="shared" si="308"/>
        <v>0.42114628089702333</v>
      </c>
      <c r="AB130" s="19">
        <f>databig!Q124/databig!$AE124</f>
        <v>0.48844641215578083</v>
      </c>
      <c r="AC130" s="19">
        <f>databig!R124/databig!$AE124</f>
        <v>9.0407306947195912E-2</v>
      </c>
      <c r="AD130" s="19">
        <f t="shared" si="309"/>
        <v>8.1343195985783492</v>
      </c>
      <c r="AE130" s="17">
        <f>databig!S124</f>
        <v>203629904</v>
      </c>
      <c r="AF130" s="17">
        <f>databig!T124</f>
        <v>203629904</v>
      </c>
      <c r="AG130" s="17">
        <f>databig!U124</f>
        <v>203008064</v>
      </c>
      <c r="AH130" s="17">
        <f>databig!V124</f>
        <v>202075328</v>
      </c>
      <c r="AI130" s="17">
        <f>databig!W124</f>
        <v>200520752</v>
      </c>
      <c r="AJ130" s="17">
        <f>databig!X124</f>
        <v>197411616</v>
      </c>
      <c r="AK130" s="17">
        <f>databig!Y124</f>
        <v>188084192</v>
      </c>
      <c r="AL130" s="17">
        <f>databig!Z124</f>
        <v>172538496</v>
      </c>
      <c r="AM130" s="17">
        <f>databig!AA124</f>
        <v>142240928</v>
      </c>
      <c r="AN130" s="17">
        <f>databig!AB124</f>
        <v>67988024</v>
      </c>
      <c r="AO130" s="17">
        <f>databig!AC124</f>
        <v>12017714</v>
      </c>
      <c r="AP130" s="17">
        <f>databig!AD124</f>
        <v>0</v>
      </c>
      <c r="AQ130" s="17">
        <v>0</v>
      </c>
      <c r="AR130" s="17">
        <v>0</v>
      </c>
      <c r="AS130" s="17">
        <v>0</v>
      </c>
      <c r="AT130" s="17">
        <v>83.996739685134997</v>
      </c>
      <c r="AU130" s="17">
        <v>194.13641316198064</v>
      </c>
      <c r="AV130" s="19">
        <v>1.7469684993506557E-2</v>
      </c>
      <c r="AW130" s="17">
        <f>databig!AT124</f>
        <v>20357534</v>
      </c>
      <c r="AY130" s="19">
        <f>-databig!BA124/databig!E124</f>
        <v>-5.3158871937763807E-7</v>
      </c>
      <c r="AZ130" s="19">
        <f>-(1.1*databig!BB124-databig!AY124+0.45*databig!AX124)/databig!E124</f>
        <v>-6.0829783797802051E-7</v>
      </c>
      <c r="BA130" s="19"/>
      <c r="BB130" s="66">
        <f t="shared" si="274"/>
        <v>1231594.1352087674</v>
      </c>
      <c r="BC130" s="67">
        <f>databig!Q124</f>
        <v>7143308</v>
      </c>
      <c r="BD130" s="67">
        <f>databig!R124</f>
        <v>1322166</v>
      </c>
      <c r="BE130" s="67">
        <f>databig!AF124</f>
        <v>14090327</v>
      </c>
      <c r="BF130" s="67">
        <f>databig!AG124</f>
        <v>14053078</v>
      </c>
      <c r="BG130" s="17">
        <f>databig!AH124</f>
        <v>14010508</v>
      </c>
      <c r="BH130" s="17">
        <f>databig!AI124</f>
        <v>13937945</v>
      </c>
      <c r="BI130" s="17">
        <f>databig!AJ124</f>
        <v>13896826</v>
      </c>
      <c r="BJ130" s="17">
        <f>databig!AK124</f>
        <v>13800486</v>
      </c>
      <c r="BK130" s="17">
        <f>databig!AL124</f>
        <v>13607947</v>
      </c>
      <c r="BL130" s="17">
        <f>databig!AM124</f>
        <v>12892503</v>
      </c>
      <c r="BM130" s="17">
        <f>databig!AN124</f>
        <v>11716110</v>
      </c>
      <c r="BN130" s="17">
        <f>databig!AO124</f>
        <v>9419144</v>
      </c>
      <c r="BO130" s="17">
        <f>databig!AP124</f>
        <v>3698284</v>
      </c>
      <c r="BP130" s="17">
        <f>databig!AQ124</f>
        <v>99002</v>
      </c>
      <c r="BQ130" s="17"/>
      <c r="BR130" s="17"/>
      <c r="BS130" s="24">
        <f>databig!AU124</f>
        <v>0.3580000102519989</v>
      </c>
      <c r="BT130" s="24">
        <f>databig!AV124</f>
        <v>0.164000004529953</v>
      </c>
      <c r="BU130" s="44">
        <f t="shared" si="310"/>
        <v>1171502.5443588495</v>
      </c>
      <c r="BV130" s="44">
        <f t="shared" si="311"/>
        <v>216835.22998934984</v>
      </c>
      <c r="BW130" s="44">
        <f>databig!R124*((databig!$AU124-$R$142)/(1-$Q$142)-MIN(0.2,databig!$AU124))+BB130*(databig!$AU124-$R$142)/(1-$Q$142)</f>
        <v>146975.36689935322</v>
      </c>
      <c r="BX130" s="19">
        <f>(databig!$Q124)/databig!$AE124</f>
        <v>0.48844641215578083</v>
      </c>
      <c r="BY130" s="19">
        <f>(databig!$R124)/databig!$AE124</f>
        <v>9.0407306947195912E-2</v>
      </c>
      <c r="BZ130" s="19">
        <f>(databig!$Q124+databig!$R124)/databig!$AE124</f>
        <v>0.57885371910297667</v>
      </c>
      <c r="CA130" s="67">
        <f>databig!R124*$Q$142/(1-$Q$142)+BB130/(1-$Q$142)</f>
        <v>1582458.5711765806</v>
      </c>
      <c r="CB130" s="31">
        <f t="shared" si="198"/>
        <v>176856.70826713569</v>
      </c>
      <c r="CC130" s="31">
        <f t="shared" si="199"/>
        <v>214822.46846789407</v>
      </c>
      <c r="CD130" s="31">
        <f t="shared" si="200"/>
        <v>381975.51979924203</v>
      </c>
      <c r="CE130" s="67">
        <f t="shared" si="275"/>
        <v>419941.28000000038</v>
      </c>
      <c r="CF130" s="17">
        <f>$CE130*(1+$CA130/databig!$AE124)</f>
        <v>465381.29482485959</v>
      </c>
      <c r="CG130" s="17">
        <f>$CE130*(1+$CA130/databig!$AE124-$BX130)</f>
        <v>260262.48329275328</v>
      </c>
      <c r="CH130" s="44">
        <f t="shared" si="276"/>
        <v>0</v>
      </c>
      <c r="CI130" s="17">
        <f t="shared" si="277"/>
        <v>176856.70826713569</v>
      </c>
      <c r="CJ130" s="19"/>
      <c r="CK130" s="17">
        <f>databig!AW124</f>
        <v>14187212</v>
      </c>
      <c r="CL130" s="19">
        <f t="shared" si="278"/>
        <v>2.3741863032530389E-3</v>
      </c>
      <c r="CM130" s="19">
        <f t="shared" si="279"/>
        <v>5.1180973907207486E-3</v>
      </c>
      <c r="CN130" s="19">
        <f t="shared" si="312"/>
        <v>2.1557269468314617</v>
      </c>
      <c r="CO130" s="19">
        <f t="shared" si="280"/>
        <v>0.21557269468314613</v>
      </c>
      <c r="CP130" s="19">
        <f t="shared" si="281"/>
        <v>0.46842256465113197</v>
      </c>
      <c r="CQ130" s="19">
        <f t="shared" si="202"/>
        <v>0.60131692348834898</v>
      </c>
      <c r="CR130" s="19">
        <f t="shared" si="282"/>
        <v>0.78356221169084439</v>
      </c>
      <c r="CS130" s="19">
        <f t="shared" si="283"/>
        <v>0.68294177140529255</v>
      </c>
      <c r="CU130" s="19">
        <f>calculatorbig!E130</f>
        <v>0.32633545346703724</v>
      </c>
      <c r="CV130" s="19">
        <f>calculatorbig!Z130</f>
        <v>0.35571882760906193</v>
      </c>
      <c r="CW130" s="17">
        <f t="shared" si="313"/>
        <v>25033428</v>
      </c>
      <c r="CX130" s="17">
        <f t="shared" si="314"/>
        <v>16864132.921785571</v>
      </c>
      <c r="CY130" s="17">
        <f t="shared" si="315"/>
        <v>16128566.340804135</v>
      </c>
      <c r="CZ130" s="24">
        <f t="shared" si="187"/>
        <v>0.68558382857578137</v>
      </c>
      <c r="DA130" s="24">
        <f t="shared" si="188"/>
        <v>0.657234252252474</v>
      </c>
      <c r="DB130" s="19">
        <f t="shared" si="206"/>
        <v>0.29133731054139872</v>
      </c>
      <c r="DC130" s="19">
        <f t="shared" si="207"/>
        <v>0.32368555790229125</v>
      </c>
      <c r="DD130" s="17">
        <f t="shared" si="284"/>
        <v>24742728.972306509</v>
      </c>
      <c r="DE130" s="51">
        <f t="shared" si="289"/>
        <v>24171418.886279617</v>
      </c>
      <c r="DF130" s="17">
        <f t="shared" si="209"/>
        <v>-571310.08602689207</v>
      </c>
      <c r="DG130" s="17">
        <f>MAX(growth!G124*growth!L124,0)</f>
        <v>0</v>
      </c>
      <c r="DH130" s="17">
        <f t="shared" si="210"/>
        <v>0</v>
      </c>
      <c r="DI130" s="17">
        <f t="shared" si="211"/>
        <v>24171418.886279617</v>
      </c>
      <c r="DJ130" s="17">
        <f t="shared" si="212"/>
        <v>8598228.7878749222</v>
      </c>
      <c r="DK130" s="20">
        <f t="shared" si="213"/>
        <v>-3.4000000000000002E-2</v>
      </c>
      <c r="DL130" s="50">
        <f t="shared" si="214"/>
        <v>428933.7096604947</v>
      </c>
      <c r="DM130" s="20">
        <f t="shared" si="215"/>
        <v>-7.6999999999999999E-2</v>
      </c>
      <c r="DN130" s="20">
        <f t="shared" si="216"/>
        <v>-4.3617219123742244E-2</v>
      </c>
      <c r="DO130" s="20">
        <f>growth!L124</f>
        <v>-0.67700621768444014</v>
      </c>
      <c r="DP130" s="20"/>
      <c r="DQ130" s="20"/>
      <c r="DR130" s="19">
        <f>datahist!B124</f>
        <v>0.67645865678787231</v>
      </c>
      <c r="DS130" s="19">
        <f>datahist!C124</f>
        <v>0.53085970878601074</v>
      </c>
      <c r="DT130" s="19">
        <f>datahist!D124</f>
        <v>0.54002445936203003</v>
      </c>
      <c r="DU130" s="19">
        <f>datahist!E124</f>
        <v>0.45606890320777893</v>
      </c>
      <c r="DV130" s="19">
        <f>datahist!F124</f>
        <v>0.38526821136474609</v>
      </c>
      <c r="DW130" s="19">
        <f>datahist!G124</f>
        <v>0.38712406158447266</v>
      </c>
      <c r="DX130" s="19">
        <f>datahist!H124</f>
        <v>0.30396959185600281</v>
      </c>
      <c r="DY130" s="19">
        <f>datahist!I124</f>
        <v>0.31670856475830078</v>
      </c>
      <c r="DZ130" s="19">
        <f t="shared" si="217"/>
        <v>0.35571882760906193</v>
      </c>
      <c r="EA130" s="19">
        <v>0.40905214127067646</v>
      </c>
      <c r="EB130" s="19">
        <v>0.50268002024760838</v>
      </c>
      <c r="EC130" s="19">
        <v>0.65963643279073159</v>
      </c>
      <c r="ED130" s="19">
        <v>0.75309692804814798</v>
      </c>
      <c r="EE130" s="19">
        <v>0.68633940859012432</v>
      </c>
      <c r="EF130" s="19">
        <v>0.32668867101892829</v>
      </c>
      <c r="EG130" s="19">
        <v>0.35606919820475924</v>
      </c>
      <c r="EH130" s="19">
        <v>0.40870177067497915</v>
      </c>
      <c r="EI130" s="19">
        <v>0.50232964965191107</v>
      </c>
      <c r="EJ130" s="19">
        <v>0.65963643279073159</v>
      </c>
      <c r="EK130" s="19">
        <v>0.75309692804814798</v>
      </c>
      <c r="EL130" s="19">
        <v>0.68633691249606532</v>
      </c>
      <c r="EM130" s="19">
        <v>0.32633545668795705</v>
      </c>
      <c r="EN130" s="19">
        <v>0.35571882760906193</v>
      </c>
      <c r="EO130" s="19">
        <f t="shared" si="218"/>
        <v>0.30755107142614646</v>
      </c>
      <c r="EP130" s="19">
        <f t="shared" si="219"/>
        <v>0.33662586010908591</v>
      </c>
      <c r="EQ130" s="19">
        <f t="shared" ref="EQ130:FD130" si="320">(EO127+EO128+EO129+EO130+EO131+EO132+EO133)/7</f>
        <v>0.29646334904378041</v>
      </c>
      <c r="ER130" s="19">
        <f t="shared" si="320"/>
        <v>0.32694813687150265</v>
      </c>
      <c r="ES130" s="19">
        <f t="shared" si="320"/>
        <v>0.29301131732133456</v>
      </c>
      <c r="ET130" s="19">
        <f t="shared" si="320"/>
        <v>0.32509525655991023</v>
      </c>
      <c r="EU130" s="19">
        <f t="shared" si="320"/>
        <v>0.29123206641763272</v>
      </c>
      <c r="EV130" s="19">
        <f t="shared" si="320"/>
        <v>0.32342765683026331</v>
      </c>
      <c r="EW130" s="19">
        <f t="shared" si="320"/>
        <v>0.29063534880961628</v>
      </c>
      <c r="EX130" s="19">
        <f t="shared" si="320"/>
        <v>0.32295297712491766</v>
      </c>
      <c r="EY130" s="19">
        <f t="shared" si="320"/>
        <v>0.29059002585461691</v>
      </c>
      <c r="EZ130" s="19">
        <f t="shared" si="320"/>
        <v>0.3229377760557684</v>
      </c>
      <c r="FA130" s="19">
        <f t="shared" si="320"/>
        <v>0.29087416782568554</v>
      </c>
      <c r="FB130" s="19">
        <f t="shared" si="320"/>
        <v>0.32323051685244947</v>
      </c>
      <c r="FC130" s="19">
        <f t="shared" si="320"/>
        <v>0.29133731054139872</v>
      </c>
      <c r="FD130" s="19">
        <f t="shared" si="320"/>
        <v>0.32368555790229125</v>
      </c>
      <c r="FG130" s="61">
        <f t="shared" si="237"/>
        <v>1.6600000000000028</v>
      </c>
      <c r="FH130" s="24">
        <f>databig!$A124/100</f>
        <v>0.99995000000000001</v>
      </c>
      <c r="FI130" s="19">
        <f t="shared" si="221"/>
        <v>1.5135917551666558E-2</v>
      </c>
      <c r="FJ130" s="19">
        <f t="shared" si="222"/>
        <v>3.7061306958570406E-2</v>
      </c>
      <c r="FK130" s="19">
        <f t="shared" si="223"/>
        <v>6.7402128554113136E-2</v>
      </c>
      <c r="FL130" s="19">
        <f t="shared" si="224"/>
        <v>0.10751427225965217</v>
      </c>
      <c r="FM130" s="19">
        <f t="shared" si="225"/>
        <v>0.15954890359865664</v>
      </c>
      <c r="FN130" s="19">
        <f t="shared" si="226"/>
        <v>0.22523599767770291</v>
      </c>
      <c r="FO130" s="19">
        <f t="shared" si="227"/>
        <v>0.30755939498038276</v>
      </c>
      <c r="FP130" s="19">
        <f t="shared" si="228"/>
        <v>0.41230005279662901</v>
      </c>
      <c r="FQ130" s="19">
        <f t="shared" si="229"/>
        <v>0.55701720632297191</v>
      </c>
      <c r="FR130" s="19">
        <f t="shared" si="230"/>
        <v>0.79346877733981869</v>
      </c>
      <c r="FS130" s="19">
        <f t="shared" si="231"/>
        <v>0.89840562972319038</v>
      </c>
      <c r="FT130" s="19">
        <f t="shared" si="232"/>
        <v>0.94667000240607191</v>
      </c>
      <c r="FU130" s="19">
        <f t="shared" si="233"/>
        <v>0.98693915484448769</v>
      </c>
      <c r="FW130" s="19">
        <f t="shared" si="234"/>
        <v>0.32633492509923767</v>
      </c>
      <c r="FX130" s="19">
        <f t="shared" si="235"/>
        <v>0.5023285097653537</v>
      </c>
    </row>
    <row r="131" spans="1:180">
      <c r="A131" s="69"/>
      <c r="B131" s="17">
        <f>databig!B125</f>
        <v>2164</v>
      </c>
      <c r="C131" s="17">
        <f>databig!O125</f>
        <v>31880674</v>
      </c>
      <c r="D131" s="17">
        <f>databig!F125</f>
        <v>10578440</v>
      </c>
      <c r="E131" s="18">
        <f>databig!G125+L131</f>
        <v>0.32377546190943851</v>
      </c>
      <c r="F131" s="19">
        <f>databig!H125</f>
        <v>2.1761808544397354E-2</v>
      </c>
      <c r="G131" s="19">
        <f>databig!K125</f>
        <v>0.20723667740821838</v>
      </c>
      <c r="H131" s="19">
        <f>databig!L125</f>
        <v>3.580842912197113E-2</v>
      </c>
      <c r="I131" s="19">
        <f>databig!I125</f>
        <v>4.2943164706230164E-2</v>
      </c>
      <c r="J131" s="19">
        <f>databig!M125</f>
        <v>9.7835734486579895E-3</v>
      </c>
      <c r="K131" s="19">
        <f>databig!J125</f>
        <v>6.2418053857982159E-3</v>
      </c>
      <c r="L131" s="63">
        <f>databig!N125*IF(interface!$C$16="yes",1,0)</f>
        <v>0</v>
      </c>
      <c r="M131" s="19">
        <v>0</v>
      </c>
      <c r="N131" s="19">
        <v>0</v>
      </c>
      <c r="O131" s="19">
        <v>0</v>
      </c>
      <c r="P131" s="19">
        <f t="shared" si="191"/>
        <v>0.96255548307636973</v>
      </c>
      <c r="Q131" s="20">
        <f t="shared" si="267"/>
        <v>0</v>
      </c>
      <c r="R131" s="20">
        <f t="shared" si="268"/>
        <v>0</v>
      </c>
      <c r="S131" s="20">
        <f t="shared" si="269"/>
        <v>0</v>
      </c>
      <c r="T131" s="20">
        <f t="shared" si="270"/>
        <v>0</v>
      </c>
      <c r="U131" s="20">
        <f t="shared" si="271"/>
        <v>1.3452413491904734E-2</v>
      </c>
      <c r="V131" s="20">
        <f t="shared" si="272"/>
        <v>5.5026714476423523E-2</v>
      </c>
      <c r="W131" s="20">
        <f t="shared" si="192"/>
        <v>0.21351089311275273</v>
      </c>
      <c r="X131" s="20">
        <f t="shared" si="273"/>
        <v>2.1761808544397354E-2</v>
      </c>
      <c r="Y131" s="20">
        <f>K131+$C$148*0.55*databig!N125</f>
        <v>6.2418053857982159E-3</v>
      </c>
      <c r="Z131" s="21">
        <f t="shared" si="193"/>
        <v>0.35293679971750669</v>
      </c>
      <c r="AA131" s="19">
        <f t="shared" si="308"/>
        <v>0.35501574941903935</v>
      </c>
      <c r="AB131" s="19">
        <f>databig!Q125/databig!$AE125</f>
        <v>0.56956848529307591</v>
      </c>
      <c r="AC131" s="19">
        <f>databig!R125/databig!$AE125</f>
        <v>7.541576528788474E-2</v>
      </c>
      <c r="AD131" s="19">
        <f t="shared" si="309"/>
        <v>8.1538346397569885</v>
      </c>
      <c r="AE131" s="17">
        <f>databig!S125</f>
        <v>259949744</v>
      </c>
      <c r="AF131" s="17">
        <f>databig!T125</f>
        <v>259949744</v>
      </c>
      <c r="AG131" s="17">
        <f>databig!U125</f>
        <v>259338544</v>
      </c>
      <c r="AH131" s="17">
        <f>databig!V125</f>
        <v>258421744</v>
      </c>
      <c r="AI131" s="17">
        <f>databig!W125</f>
        <v>256893760</v>
      </c>
      <c r="AJ131" s="17">
        <f>databig!X125</f>
        <v>253837760</v>
      </c>
      <c r="AK131" s="17">
        <f>databig!Y125</f>
        <v>244669808</v>
      </c>
      <c r="AL131" s="17">
        <f>databig!Z125</f>
        <v>229389888</v>
      </c>
      <c r="AM131" s="17">
        <f>databig!AA125</f>
        <v>199535952</v>
      </c>
      <c r="AN131" s="17">
        <f>databig!AB125</f>
        <v>119798960</v>
      </c>
      <c r="AO131" s="17">
        <f>databig!AC125</f>
        <v>32017184</v>
      </c>
      <c r="AP131" s="17">
        <f>databig!AD125</f>
        <v>0</v>
      </c>
      <c r="AQ131" s="17">
        <v>0</v>
      </c>
      <c r="AR131" s="17">
        <v>0</v>
      </c>
      <c r="AS131" s="17">
        <v>0</v>
      </c>
      <c r="AT131" s="17">
        <v>83.996739685134997</v>
      </c>
      <c r="AU131" s="17">
        <v>194.13641316198064</v>
      </c>
      <c r="AV131" s="19">
        <v>1.7469684993506557E-2</v>
      </c>
      <c r="AW131" s="17">
        <f>databig!AT125</f>
        <v>24682948</v>
      </c>
      <c r="AY131" s="19">
        <f>-databig!BA125/databig!E125</f>
        <v>-1.8058100541744485E-7</v>
      </c>
      <c r="AZ131" s="19">
        <f>-(1.1*databig!BB125-databig!AY125+0.45*databig!AX125)/databig!E125</f>
        <v>-2.2560622506404716E-7</v>
      </c>
      <c r="BA131" s="19"/>
      <c r="BB131" s="66">
        <f t="shared" si="274"/>
        <v>1830716.3664837158</v>
      </c>
      <c r="BC131" s="67">
        <f>databig!Q125</f>
        <v>11112239</v>
      </c>
      <c r="BD131" s="67">
        <f>databig!R125</f>
        <v>1471356</v>
      </c>
      <c r="BE131" s="67">
        <f>databig!AF125</f>
        <v>18873082</v>
      </c>
      <c r="BF131" s="67">
        <f>databig!AG125</f>
        <v>18835580</v>
      </c>
      <c r="BG131" s="17">
        <f>databig!AH125</f>
        <v>18793272</v>
      </c>
      <c r="BH131" s="17">
        <f>databig!AI125</f>
        <v>18721370</v>
      </c>
      <c r="BI131" s="17">
        <f>databig!AJ125</f>
        <v>18680626</v>
      </c>
      <c r="BJ131" s="17">
        <f>databig!AK125</f>
        <v>18584756</v>
      </c>
      <c r="BK131" s="17">
        <f>databig!AL125</f>
        <v>18393020</v>
      </c>
      <c r="BL131" s="17">
        <f>databig!AM125</f>
        <v>17674008</v>
      </c>
      <c r="BM131" s="17">
        <f>databig!AN125</f>
        <v>16475654</v>
      </c>
      <c r="BN131" s="17">
        <f>databig!AO125</f>
        <v>14085884</v>
      </c>
      <c r="BO131" s="17">
        <f>databig!AP125</f>
        <v>7453517</v>
      </c>
      <c r="BP131" s="17">
        <f>databig!AQ125</f>
        <v>870514</v>
      </c>
      <c r="BQ131" s="17"/>
      <c r="BR131" s="17"/>
      <c r="BS131" s="24">
        <f>databig!AU125</f>
        <v>0.3580000102519989</v>
      </c>
      <c r="BT131" s="24">
        <f>databig!AV125</f>
        <v>0.16300000250339508</v>
      </c>
      <c r="BU131" s="44">
        <f t="shared" si="310"/>
        <v>1811294.9848183244</v>
      </c>
      <c r="BV131" s="44">
        <f t="shared" si="311"/>
        <v>239831.03168338537</v>
      </c>
      <c r="BW131" s="44">
        <f>databig!R125*((databig!$AU125-$R$142)/(1-$Q$142)-MIN(0.2,databig!$AU125))+BB131*(databig!$AU125-$R$142)/(1-$Q$142)</f>
        <v>237689.82537717986</v>
      </c>
      <c r="BX131" s="19">
        <f>(databig!$Q125)/databig!$AE125</f>
        <v>0.56956848529307591</v>
      </c>
      <c r="BY131" s="19">
        <f>(databig!$R125)/databig!$AE125</f>
        <v>7.541576528788474E-2</v>
      </c>
      <c r="BZ131" s="19">
        <f>(databig!$Q125+databig!$R125)/databig!$AE125</f>
        <v>0.64498425058096065</v>
      </c>
      <c r="CA131" s="67">
        <f>databig!R125*$Q$142/(1-$Q$142)+BB131/(1-$Q$142)</f>
        <v>2284392.3959658262</v>
      </c>
      <c r="CB131" s="31">
        <f t="shared" si="198"/>
        <v>200026.22548194</v>
      </c>
      <c r="CC131" s="31">
        <f t="shared" si="199"/>
        <v>242517.66676885009</v>
      </c>
      <c r="CD131" s="31">
        <f t="shared" si="200"/>
        <v>520937.71871309041</v>
      </c>
      <c r="CE131" s="67">
        <f t="shared" si="275"/>
        <v>563429.1600000005</v>
      </c>
      <c r="CF131" s="17">
        <f>$CE131*(1+$CA131/databig!$AE125)</f>
        <v>629400.36300555849</v>
      </c>
      <c r="CG131" s="17">
        <f>$CE131*(1+$CA131/databig!$AE125-$BX131)</f>
        <v>308488.86977440811</v>
      </c>
      <c r="CH131" s="44">
        <f t="shared" si="276"/>
        <v>0</v>
      </c>
      <c r="CI131" s="17">
        <f t="shared" si="277"/>
        <v>200026.22548194</v>
      </c>
      <c r="CJ131" s="19"/>
      <c r="CK131" s="17">
        <f>databig!AW125</f>
        <v>16836446</v>
      </c>
      <c r="CL131" s="19">
        <f t="shared" si="278"/>
        <v>2.7981319129694046E-3</v>
      </c>
      <c r="CM131" s="19">
        <f t="shared" si="279"/>
        <v>6.4886807873569766E-3</v>
      </c>
      <c r="CN131" s="19">
        <f t="shared" si="312"/>
        <v>2.318933127234565</v>
      </c>
      <c r="CO131" s="19">
        <f t="shared" si="280"/>
        <v>0.23189331272345645</v>
      </c>
      <c r="CP131" s="19">
        <f t="shared" si="281"/>
        <v>0.46542017306258848</v>
      </c>
      <c r="CQ131" s="19">
        <f t="shared" si="202"/>
        <v>0.59906512979694138</v>
      </c>
      <c r="CR131" s="19">
        <f t="shared" si="282"/>
        <v>0.73016275628205818</v>
      </c>
      <c r="CS131" s="19">
        <f t="shared" si="283"/>
        <v>0.62315877322280211</v>
      </c>
      <c r="CU131" s="19">
        <f>calculatorbig!E131</f>
        <v>0.32377546190943851</v>
      </c>
      <c r="CV131" s="19">
        <f>calculatorbig!Z131</f>
        <v>0.35293679971750669</v>
      </c>
      <c r="CW131" s="17">
        <f t="shared" si="313"/>
        <v>31880674</v>
      </c>
      <c r="CX131" s="17">
        <f t="shared" si="314"/>
        <v>21558494.049665775</v>
      </c>
      <c r="CY131" s="17">
        <f t="shared" si="315"/>
        <v>20628810.945602879</v>
      </c>
      <c r="CZ131" s="24">
        <f t="shared" si="187"/>
        <v>0.71989046763237552</v>
      </c>
      <c r="DA131" s="24">
        <f t="shared" si="188"/>
        <v>0.68187382093289262</v>
      </c>
      <c r="DB131" s="19">
        <f t="shared" si="206"/>
        <v>0.28505906672211445</v>
      </c>
      <c r="DC131" s="19">
        <f t="shared" si="207"/>
        <v>0.3174454059001372</v>
      </c>
      <c r="DD131" s="17">
        <f t="shared" si="284"/>
        <v>31513330.354272678</v>
      </c>
      <c r="DE131" s="51">
        <f t="shared" si="289"/>
        <v>30791292.394084655</v>
      </c>
      <c r="DF131" s="17">
        <f t="shared" si="209"/>
        <v>-722037.96018802375</v>
      </c>
      <c r="DG131" s="17">
        <f>MAX(growth!G125*growth!L125,0)</f>
        <v>0</v>
      </c>
      <c r="DH131" s="17">
        <f t="shared" si="210"/>
        <v>0</v>
      </c>
      <c r="DI131" s="17">
        <f t="shared" si="211"/>
        <v>30791292.394084655</v>
      </c>
      <c r="DJ131" s="17">
        <f t="shared" si="212"/>
        <v>10867380.196734242</v>
      </c>
      <c r="DK131" s="20">
        <f t="shared" si="213"/>
        <v>-3.4000000000000002E-2</v>
      </c>
      <c r="DL131" s="50">
        <f t="shared" si="214"/>
        <v>545200.24640001543</v>
      </c>
      <c r="DM131" s="20">
        <f t="shared" si="215"/>
        <v>-7.5999999999999998E-2</v>
      </c>
      <c r="DN131" s="20">
        <f t="shared" si="216"/>
        <v>-4.3123749827846128E-2</v>
      </c>
      <c r="DO131" s="20">
        <f>growth!L125</f>
        <v>-0.70323596258121324</v>
      </c>
      <c r="DP131" s="20"/>
      <c r="DQ131" s="20"/>
      <c r="DR131" s="19">
        <f>datahist!B125</f>
        <v>0.67754292488098145</v>
      </c>
      <c r="DS131" s="19">
        <f>datahist!C125</f>
        <v>0.52957749366760254</v>
      </c>
      <c r="DT131" s="19">
        <f>datahist!D125</f>
        <v>0.54306280612945557</v>
      </c>
      <c r="DU131" s="19">
        <f>datahist!E125</f>
        <v>0.46105638146400452</v>
      </c>
      <c r="DV131" s="19">
        <f>datahist!F125</f>
        <v>0.38777479529380798</v>
      </c>
      <c r="DW131" s="19">
        <f>datahist!G125</f>
        <v>0.37936565279960632</v>
      </c>
      <c r="DX131" s="19">
        <f>datahist!H125</f>
        <v>0.29855188727378845</v>
      </c>
      <c r="DY131" s="19">
        <f>datahist!I125</f>
        <v>0.31037572026252747</v>
      </c>
      <c r="DZ131" s="19">
        <f t="shared" si="217"/>
        <v>0.35293679971750669</v>
      </c>
      <c r="EA131" s="19">
        <v>0.41655722291058439</v>
      </c>
      <c r="EB131" s="19">
        <v>0.51660026456209684</v>
      </c>
      <c r="EC131" s="19">
        <v>0.67792041748724852</v>
      </c>
      <c r="ED131" s="19">
        <v>0.78829572845422557</v>
      </c>
      <c r="EE131" s="19">
        <v>0.71011443037563771</v>
      </c>
      <c r="EF131" s="19">
        <v>0.32406505648395978</v>
      </c>
      <c r="EG131" s="19">
        <v>0.35322542909802712</v>
      </c>
      <c r="EH131" s="19">
        <v>0.41626859353006396</v>
      </c>
      <c r="EI131" s="19">
        <v>0.51631163518157641</v>
      </c>
      <c r="EJ131" s="19">
        <v>0.67792041748724852</v>
      </c>
      <c r="EK131" s="19">
        <v>0.78829572845422557</v>
      </c>
      <c r="EL131" s="19">
        <v>0.71011358123086654</v>
      </c>
      <c r="EM131" s="19">
        <v>0.32377545861527324</v>
      </c>
      <c r="EN131" s="19">
        <v>0.35293679971750669</v>
      </c>
      <c r="EO131" s="19">
        <f t="shared" si="218"/>
        <v>0.2972628518959215</v>
      </c>
      <c r="EP131" s="19">
        <f t="shared" si="219"/>
        <v>0.33044596340731669</v>
      </c>
      <c r="EQ131" s="19">
        <f t="shared" ref="EQ131:FD131" si="321">(EO128+EO129+EO130+EO131+EO132+EO133+EO134)/7</f>
        <v>0.28292034328121229</v>
      </c>
      <c r="ER131" s="19">
        <f t="shared" si="321"/>
        <v>0.31391397599007015</v>
      </c>
      <c r="ES131" s="19">
        <f t="shared" si="321"/>
        <v>0.28204671386261004</v>
      </c>
      <c r="ET131" s="19">
        <f t="shared" si="321"/>
        <v>0.31421691011359831</v>
      </c>
      <c r="EU131" s="19">
        <f t="shared" si="321"/>
        <v>0.28143647351956769</v>
      </c>
      <c r="EV131" s="19">
        <f t="shared" si="321"/>
        <v>0.31365739331204395</v>
      </c>
      <c r="EW131" s="19">
        <f t="shared" si="321"/>
        <v>0.28198390842235022</v>
      </c>
      <c r="EX131" s="19">
        <f t="shared" si="321"/>
        <v>0.31433266464503301</v>
      </c>
      <c r="EY131" s="19">
        <f t="shared" si="321"/>
        <v>0.28286328242149456</v>
      </c>
      <c r="EZ131" s="19">
        <f t="shared" si="321"/>
        <v>0.31524250652652386</v>
      </c>
      <c r="FA131" s="19">
        <f t="shared" si="321"/>
        <v>0.28393069331492915</v>
      </c>
      <c r="FB131" s="19">
        <f t="shared" si="321"/>
        <v>0.31632161220084015</v>
      </c>
      <c r="FC131" s="19">
        <f t="shared" si="321"/>
        <v>0.28505906672211445</v>
      </c>
      <c r="FD131" s="19">
        <f t="shared" si="321"/>
        <v>0.3174454059001372</v>
      </c>
      <c r="FG131" s="61">
        <f t="shared" si="237"/>
        <v>1.6900000000000028</v>
      </c>
      <c r="FH131" s="24">
        <f>databig!$A125/100</f>
        <v>0.99995999999999996</v>
      </c>
      <c r="FI131" s="19">
        <f t="shared" si="221"/>
        <v>1.5135917551666558E-2</v>
      </c>
      <c r="FJ131" s="19">
        <f t="shared" si="222"/>
        <v>3.7061306958570406E-2</v>
      </c>
      <c r="FK131" s="19">
        <f t="shared" si="223"/>
        <v>6.7402128554113136E-2</v>
      </c>
      <c r="FL131" s="19">
        <f t="shared" si="224"/>
        <v>0.10751427225965217</v>
      </c>
      <c r="FM131" s="19">
        <f t="shared" si="225"/>
        <v>0.15954890359865664</v>
      </c>
      <c r="FN131" s="19">
        <f t="shared" si="226"/>
        <v>0.22523599767770291</v>
      </c>
      <c r="FO131" s="19">
        <f t="shared" si="227"/>
        <v>0.30755939498038276</v>
      </c>
      <c r="FP131" s="19">
        <f t="shared" si="228"/>
        <v>0.41230005279662901</v>
      </c>
      <c r="FQ131" s="19">
        <f t="shared" si="229"/>
        <v>0.55701720632297191</v>
      </c>
      <c r="FR131" s="19">
        <f t="shared" si="230"/>
        <v>0.79346877733981869</v>
      </c>
      <c r="FS131" s="19">
        <f t="shared" si="231"/>
        <v>0.89840562972319038</v>
      </c>
      <c r="FT131" s="19">
        <f t="shared" si="232"/>
        <v>0.94667000240607191</v>
      </c>
      <c r="FU131" s="19">
        <f t="shared" si="233"/>
        <v>0.98693915484448769</v>
      </c>
      <c r="FW131" s="19">
        <f t="shared" si="234"/>
        <v>0.32377527803426781</v>
      </c>
      <c r="FX131" s="19">
        <f t="shared" si="235"/>
        <v>0.51631122899434601</v>
      </c>
    </row>
    <row r="132" spans="1:180">
      <c r="A132" s="69"/>
      <c r="B132" s="17">
        <f>databig!B126</f>
        <v>1938</v>
      </c>
      <c r="C132" s="17">
        <f>databig!O126</f>
        <v>40647524</v>
      </c>
      <c r="D132" s="17">
        <f>databig!F126</f>
        <v>12851674</v>
      </c>
      <c r="E132" s="18">
        <f>databig!G126+L132</f>
        <v>0.31435760279448588</v>
      </c>
      <c r="F132" s="19">
        <f>databig!H126</f>
        <v>2.1603595465421677E-2</v>
      </c>
      <c r="G132" s="19">
        <f>databig!K126</f>
        <v>0.19686971604824066</v>
      </c>
      <c r="H132" s="19">
        <f>databig!L126</f>
        <v>3.7327297031879425E-2</v>
      </c>
      <c r="I132" s="19">
        <f>databig!I126</f>
        <v>4.3314468115568161E-2</v>
      </c>
      <c r="J132" s="19">
        <f>databig!M126</f>
        <v>9.8673924803733826E-3</v>
      </c>
      <c r="K132" s="19">
        <f>databig!J126</f>
        <v>5.3751398809254169E-3</v>
      </c>
      <c r="L132" s="63">
        <f>databig!N126*IF(interface!$C$16="yes",1,0)</f>
        <v>0</v>
      </c>
      <c r="M132" s="19">
        <v>0</v>
      </c>
      <c r="N132" s="19">
        <v>0</v>
      </c>
      <c r="O132" s="19">
        <v>0</v>
      </c>
      <c r="P132" s="19">
        <f t="shared" si="191"/>
        <v>0.96693122425358102</v>
      </c>
      <c r="Q132" s="20">
        <f t="shared" si="267"/>
        <v>0</v>
      </c>
      <c r="R132" s="20">
        <f t="shared" si="268"/>
        <v>0</v>
      </c>
      <c r="S132" s="20">
        <f t="shared" si="269"/>
        <v>0</v>
      </c>
      <c r="T132" s="20">
        <f t="shared" si="270"/>
        <v>0</v>
      </c>
      <c r="U132" s="20">
        <f t="shared" si="271"/>
        <v>1.3567664660513399E-2</v>
      </c>
      <c r="V132" s="20">
        <f t="shared" si="272"/>
        <v>5.7360754613209206E-2</v>
      </c>
      <c r="W132" s="20">
        <f t="shared" si="192"/>
        <v>0.20420722915092707</v>
      </c>
      <c r="X132" s="20">
        <f t="shared" si="273"/>
        <v>2.1603595465421677E-2</v>
      </c>
      <c r="Y132" s="20">
        <f>K132+$C$148*0.55*databig!N126</f>
        <v>5.3751398809254169E-3</v>
      </c>
      <c r="Z132" s="21">
        <f t="shared" si="193"/>
        <v>0.34542885188656491</v>
      </c>
      <c r="AA132" s="19">
        <f t="shared" si="308"/>
        <v>0.41730683415429015</v>
      </c>
      <c r="AB132" s="19">
        <f>databig!Q126/databig!$AE126</f>
        <v>0.51197053729134012</v>
      </c>
      <c r="AC132" s="19">
        <f>databig!R126/databig!$AE126</f>
        <v>7.0722628554369726E-2</v>
      </c>
      <c r="AD132" s="19">
        <f t="shared" si="309"/>
        <v>8.1527402259483264</v>
      </c>
      <c r="AE132" s="17">
        <f>databig!S126</f>
        <v>331388704</v>
      </c>
      <c r="AF132" s="17">
        <f>databig!T126</f>
        <v>331388704</v>
      </c>
      <c r="AG132" s="17">
        <f>databig!U126</f>
        <v>330798560</v>
      </c>
      <c r="AH132" s="17">
        <f>databig!V126</f>
        <v>329913312</v>
      </c>
      <c r="AI132" s="17">
        <f>databig!W126</f>
        <v>328437952</v>
      </c>
      <c r="AJ132" s="17">
        <f>databig!X126</f>
        <v>325487168</v>
      </c>
      <c r="AK132" s="17">
        <f>databig!Y126</f>
        <v>316634912</v>
      </c>
      <c r="AL132" s="17">
        <f>databig!Z126</f>
        <v>301881120</v>
      </c>
      <c r="AM132" s="17">
        <f>databig!AA126</f>
        <v>272957952</v>
      </c>
      <c r="AN132" s="17">
        <f>databig!AB126</f>
        <v>193692944</v>
      </c>
      <c r="AO132" s="17">
        <f>databig!AC126</f>
        <v>90667200</v>
      </c>
      <c r="AP132" s="17">
        <f>databig!AD126</f>
        <v>5011823</v>
      </c>
      <c r="AQ132" s="17">
        <v>0</v>
      </c>
      <c r="AR132" s="17">
        <v>0</v>
      </c>
      <c r="AS132" s="17">
        <v>0</v>
      </c>
      <c r="AT132" s="17">
        <v>83.996739685134997</v>
      </c>
      <c r="AU132" s="17">
        <v>194.13641316198064</v>
      </c>
      <c r="AV132" s="19">
        <v>1.7469684993506557E-2</v>
      </c>
      <c r="AW132" s="17">
        <f>databig!AT126</f>
        <v>32354944</v>
      </c>
      <c r="AY132" s="19">
        <f>-databig!BA126/databig!E126</f>
        <v>-4.9305190054823789E-8</v>
      </c>
      <c r="AZ132" s="19">
        <f>-(1.1*databig!BB126-databig!AY126+0.45*databig!AX126)/databig!E126</f>
        <v>-3.7964280039413235E-8</v>
      </c>
      <c r="BA132" s="19"/>
      <c r="BB132" s="66">
        <f t="shared" si="274"/>
        <v>2180870.4712776854</v>
      </c>
      <c r="BC132" s="67">
        <f>databig!Q126</f>
        <v>13170995</v>
      </c>
      <c r="BD132" s="67">
        <f>databig!R126</f>
        <v>1819416</v>
      </c>
      <c r="BE132" s="67">
        <f>databig!AF126</f>
        <v>23917604</v>
      </c>
      <c r="BF132" s="67">
        <f>databig!AG126</f>
        <v>23879604</v>
      </c>
      <c r="BG132" s="17">
        <f>databig!AH126</f>
        <v>23836258</v>
      </c>
      <c r="BH132" s="17">
        <f>databig!AI126</f>
        <v>23762612</v>
      </c>
      <c r="BI132" s="17">
        <f>databig!AJ126</f>
        <v>23720880</v>
      </c>
      <c r="BJ132" s="17">
        <f>databig!AK126</f>
        <v>23622688</v>
      </c>
      <c r="BK132" s="17">
        <f>databig!AL126</f>
        <v>23426302</v>
      </c>
      <c r="BL132" s="17">
        <f>databig!AM126</f>
        <v>22689854</v>
      </c>
      <c r="BM132" s="17">
        <f>databig!AN126</f>
        <v>21462442</v>
      </c>
      <c r="BN132" s="17">
        <f>databig!AO126</f>
        <v>19023192</v>
      </c>
      <c r="BO132" s="17">
        <f>databig!AP126</f>
        <v>11938098</v>
      </c>
      <c r="BP132" s="17">
        <f>databig!AQ126</f>
        <v>2702082</v>
      </c>
      <c r="BQ132" s="17"/>
      <c r="BR132" s="17"/>
      <c r="BS132" s="24">
        <f>databig!AU126</f>
        <v>0.36399999260902405</v>
      </c>
      <c r="BT132" s="24">
        <f>databig!AV126</f>
        <v>0.16699999570846558</v>
      </c>
      <c r="BU132" s="44">
        <f t="shared" si="310"/>
        <v>2199556.1084762216</v>
      </c>
      <c r="BV132" s="44">
        <f t="shared" si="311"/>
        <v>303842.4641919136</v>
      </c>
      <c r="BW132" s="44">
        <f>databig!R126*((databig!$AU126-$R$142)/(1-$Q$142)-MIN(0.2,databig!$AU126))+BB132*(databig!$AU126-$R$142)/(1-$Q$142)</f>
        <v>307858.78466871381</v>
      </c>
      <c r="BX132" s="19">
        <f>(databig!$Q126)/databig!$AE126</f>
        <v>0.51197053729134012</v>
      </c>
      <c r="BY132" s="19">
        <f>(databig!$R126)/databig!$AE126</f>
        <v>7.0722628554369726E-2</v>
      </c>
      <c r="BZ132" s="19">
        <f>(databig!$Q126+databig!$R126)/databig!$AE126</f>
        <v>0.58269316584570985</v>
      </c>
      <c r="CA132" s="67">
        <f>databig!R126*$Q$142/(1-$Q$142)+BB132/(1-$Q$142)</f>
        <v>2730475.0473314892</v>
      </c>
      <c r="CB132" s="31">
        <f t="shared" si="198"/>
        <v>298251.73994175973</v>
      </c>
      <c r="CC132" s="31">
        <f t="shared" si="199"/>
        <v>348797.633977602</v>
      </c>
      <c r="CD132" s="31">
        <f t="shared" si="200"/>
        <v>664160.20596415829</v>
      </c>
      <c r="CE132" s="67">
        <f t="shared" si="275"/>
        <v>714706.10000000056</v>
      </c>
      <c r="CF132" s="17">
        <f>$CE132*(1+$CA132/databig!$AE126)</f>
        <v>790562.47501809918</v>
      </c>
      <c r="CG132" s="17">
        <f>$CE132*(1+$CA132/databig!$AE126-$BX132)</f>
        <v>424654.00899570063</v>
      </c>
      <c r="CH132" s="44">
        <f t="shared" si="276"/>
        <v>0</v>
      </c>
      <c r="CI132" s="17">
        <f t="shared" si="277"/>
        <v>298251.73994175973</v>
      </c>
      <c r="CJ132" s="19"/>
      <c r="CK132" s="17">
        <f>databig!AW126</f>
        <v>22643856</v>
      </c>
      <c r="CL132" s="19">
        <f t="shared" si="278"/>
        <v>3.3702697595664934E-3</v>
      </c>
      <c r="CM132" s="19">
        <f t="shared" si="279"/>
        <v>7.4080044105216307E-3</v>
      </c>
      <c r="CN132" s="19">
        <f t="shared" si="312"/>
        <v>2.198044945658741</v>
      </c>
      <c r="CO132" s="19">
        <f t="shared" si="280"/>
        <v>0.21980449456587406</v>
      </c>
      <c r="CP132" s="19">
        <f t="shared" si="281"/>
        <v>0.46203646722548414</v>
      </c>
      <c r="CQ132" s="19">
        <f t="shared" si="202"/>
        <v>0.59652735041911309</v>
      </c>
      <c r="CR132" s="19">
        <f t="shared" si="282"/>
        <v>0.77021688968231616</v>
      </c>
      <c r="CS132" s="19">
        <f t="shared" si="283"/>
        <v>0.66768861726621676</v>
      </c>
      <c r="CU132" s="19">
        <f>calculatorbig!E132</f>
        <v>0.31435760279448588</v>
      </c>
      <c r="CV132" s="19">
        <f>calculatorbig!Z132</f>
        <v>0.34542885188656491</v>
      </c>
      <c r="CW132" s="17">
        <f t="shared" si="313"/>
        <v>40647524</v>
      </c>
      <c r="CX132" s="17">
        <f t="shared" si="314"/>
        <v>27869665.795828667</v>
      </c>
      <c r="CY132" s="17">
        <f t="shared" si="315"/>
        <v>26606696.452648409</v>
      </c>
      <c r="CZ132" s="24">
        <f t="shared" si="187"/>
        <v>0.75379035266127115</v>
      </c>
      <c r="DA132" s="24">
        <f t="shared" si="188"/>
        <v>0.72677299991351363</v>
      </c>
      <c r="DB132" s="19">
        <f t="shared" si="206"/>
        <v>0.27929058753069913</v>
      </c>
      <c r="DC132" s="19">
        <f t="shared" si="207"/>
        <v>0.31170995070554852</v>
      </c>
      <c r="DD132" s="17">
        <f t="shared" si="284"/>
        <v>40182496.948349997</v>
      </c>
      <c r="DE132" s="51">
        <f t="shared" si="289"/>
        <v>39268342.373675495</v>
      </c>
      <c r="DF132" s="17">
        <f t="shared" si="209"/>
        <v>-914154.57467450202</v>
      </c>
      <c r="DG132" s="17">
        <f>MAX(growth!G126*growth!L126,0)</f>
        <v>0</v>
      </c>
      <c r="DH132" s="17">
        <f t="shared" si="210"/>
        <v>0</v>
      </c>
      <c r="DI132" s="17">
        <f t="shared" si="211"/>
        <v>39268342.373675495</v>
      </c>
      <c r="DJ132" s="17">
        <f t="shared" si="212"/>
        <v>13564418.421627274</v>
      </c>
      <c r="DK132" s="20">
        <f t="shared" si="213"/>
        <v>-3.4000000000000002E-2</v>
      </c>
      <c r="DL132" s="50">
        <f t="shared" si="214"/>
        <v>786560.21745594218</v>
      </c>
      <c r="DM132" s="20">
        <f t="shared" si="215"/>
        <v>-7.8E-2</v>
      </c>
      <c r="DN132" s="20">
        <f t="shared" si="216"/>
        <v>-4.531698917499373E-2</v>
      </c>
      <c r="DO132" s="20">
        <f>growth!L126</f>
        <v>-0.70955995571345065</v>
      </c>
      <c r="DP132" s="20"/>
      <c r="DQ132" s="20"/>
      <c r="DR132" s="19">
        <f>datahist!B126</f>
        <v>0.68239176273345947</v>
      </c>
      <c r="DS132" s="19">
        <f>datahist!C126</f>
        <v>0.53173112869262695</v>
      </c>
      <c r="DT132" s="19">
        <f>datahist!D126</f>
        <v>0.54436981678009033</v>
      </c>
      <c r="DU132" s="19">
        <f>datahist!E126</f>
        <v>0.46462231874465942</v>
      </c>
      <c r="DV132" s="19">
        <f>datahist!F126</f>
        <v>0.38803556561470032</v>
      </c>
      <c r="DW132" s="19">
        <f>datahist!G126</f>
        <v>0.37084239721298218</v>
      </c>
      <c r="DX132" s="19">
        <f>datahist!H126</f>
        <v>0.29514914751052856</v>
      </c>
      <c r="DY132" s="19">
        <f>datahist!I126</f>
        <v>0.30342864990234375</v>
      </c>
      <c r="DZ132" s="19">
        <f t="shared" si="217"/>
        <v>0.34542885188656491</v>
      </c>
      <c r="EA132" s="19">
        <v>0.40472253771333738</v>
      </c>
      <c r="EB132" s="19">
        <v>0.50603292992322468</v>
      </c>
      <c r="EC132" s="19">
        <v>0.67537193267707019</v>
      </c>
      <c r="ED132" s="19">
        <v>0.80159940751700831</v>
      </c>
      <c r="EE132" s="19">
        <v>0.70732623637421665</v>
      </c>
      <c r="EF132" s="19">
        <v>0.31459076002647635</v>
      </c>
      <c r="EG132" s="19">
        <v>0.34566169843546213</v>
      </c>
      <c r="EH132" s="19">
        <v>0.40448969116444017</v>
      </c>
      <c r="EI132" s="19">
        <v>0.50580008337432747</v>
      </c>
      <c r="EJ132" s="19">
        <v>0.67537193267707019</v>
      </c>
      <c r="EK132" s="19">
        <v>0.80159940751700831</v>
      </c>
      <c r="EL132" s="19">
        <v>0.70732597781753925</v>
      </c>
      <c r="EM132" s="19">
        <v>0.31435760902240872</v>
      </c>
      <c r="EN132" s="19">
        <v>0.34542885188656491</v>
      </c>
      <c r="EO132" s="19">
        <f t="shared" si="218"/>
        <v>0.26315958985317667</v>
      </c>
      <c r="EP132" s="19">
        <f t="shared" si="219"/>
        <v>0.29567658957679688</v>
      </c>
      <c r="EQ132" s="19">
        <f t="shared" ref="EQ132:FD132" si="322">(EO129+EO130+EO131+EO132+EO133+EO134+EO135)/7</f>
        <v>0.26903567469636058</v>
      </c>
      <c r="ER132" s="19">
        <f t="shared" si="322"/>
        <v>0.3010518980327469</v>
      </c>
      <c r="ES132" s="19">
        <f t="shared" si="322"/>
        <v>0.27019922272601599</v>
      </c>
      <c r="ET132" s="19">
        <f t="shared" si="322"/>
        <v>0.30234679161758277</v>
      </c>
      <c r="EU132" s="19">
        <f t="shared" si="322"/>
        <v>0.27173314539484805</v>
      </c>
      <c r="EV132" s="19">
        <f t="shared" si="322"/>
        <v>0.30406939256710486</v>
      </c>
      <c r="EW132" s="19">
        <f t="shared" si="322"/>
        <v>0.27362517510663525</v>
      </c>
      <c r="EX132" s="19">
        <f t="shared" si="322"/>
        <v>0.30602250744357223</v>
      </c>
      <c r="EY132" s="19">
        <f t="shared" si="322"/>
        <v>0.27557374153640229</v>
      </c>
      <c r="EZ132" s="19">
        <f t="shared" si="322"/>
        <v>0.3079948973983197</v>
      </c>
      <c r="FA132" s="19">
        <f t="shared" si="322"/>
        <v>0.27747808612924496</v>
      </c>
      <c r="FB132" s="19">
        <f t="shared" si="322"/>
        <v>0.30990323226943689</v>
      </c>
      <c r="FC132" s="19">
        <f t="shared" si="322"/>
        <v>0.27929058753069913</v>
      </c>
      <c r="FD132" s="19">
        <f t="shared" si="322"/>
        <v>0.31170995070554852</v>
      </c>
      <c r="FG132" s="61">
        <f t="shared" si="237"/>
        <v>1.7200000000000029</v>
      </c>
      <c r="FH132" s="24">
        <f>databig!$A126/100</f>
        <v>0.99997000000000003</v>
      </c>
      <c r="FI132" s="19">
        <f t="shared" si="221"/>
        <v>1.5135917551666558E-2</v>
      </c>
      <c r="FJ132" s="19">
        <f t="shared" si="222"/>
        <v>3.7061306958570406E-2</v>
      </c>
      <c r="FK132" s="19">
        <f t="shared" si="223"/>
        <v>6.7402128554113136E-2</v>
      </c>
      <c r="FL132" s="19">
        <f t="shared" si="224"/>
        <v>0.10751427225965217</v>
      </c>
      <c r="FM132" s="19">
        <f t="shared" si="225"/>
        <v>0.15954890359865664</v>
      </c>
      <c r="FN132" s="19">
        <f t="shared" si="226"/>
        <v>0.22523599767770291</v>
      </c>
      <c r="FO132" s="19">
        <f t="shared" si="227"/>
        <v>0.30755939498038276</v>
      </c>
      <c r="FP132" s="19">
        <f t="shared" si="228"/>
        <v>0.41230005279662901</v>
      </c>
      <c r="FQ132" s="19">
        <f t="shared" si="229"/>
        <v>0.55701720632297191</v>
      </c>
      <c r="FR132" s="19">
        <f t="shared" si="230"/>
        <v>0.79346877733981869</v>
      </c>
      <c r="FS132" s="19">
        <f t="shared" si="231"/>
        <v>0.89840562972319038</v>
      </c>
      <c r="FT132" s="19">
        <f t="shared" si="232"/>
        <v>0.94667000240607191</v>
      </c>
      <c r="FU132" s="19">
        <f t="shared" si="233"/>
        <v>0.98693915484448769</v>
      </c>
      <c r="FW132" s="19">
        <f t="shared" si="234"/>
        <v>0.31435755971721868</v>
      </c>
      <c r="FX132" s="19">
        <f t="shared" si="235"/>
        <v>0.50579999610485737</v>
      </c>
    </row>
    <row r="133" spans="1:180">
      <c r="A133" s="69"/>
      <c r="B133" s="17">
        <f>databig!B127</f>
        <v>2401</v>
      </c>
      <c r="C133" s="17">
        <f>databig!O127</f>
        <v>53514368</v>
      </c>
      <c r="D133" s="17">
        <f>databig!F127</f>
        <v>16460302</v>
      </c>
      <c r="E133" s="18">
        <f>databig!G127+L133</f>
        <v>0.29797230021989185</v>
      </c>
      <c r="F133" s="19">
        <f>databig!H127</f>
        <v>2.1518170833587646E-2</v>
      </c>
      <c r="G133" s="19">
        <f>databig!K127</f>
        <v>0.17610105872154236</v>
      </c>
      <c r="H133" s="19">
        <f>databig!L127</f>
        <v>4.1072539985179901E-2</v>
      </c>
      <c r="I133" s="19">
        <f>databig!I127</f>
        <v>4.4864006340503693E-2</v>
      </c>
      <c r="J133" s="19">
        <f>databig!M127</f>
        <v>1.0106634348630905E-2</v>
      </c>
      <c r="K133" s="19">
        <f>databig!J127</f>
        <v>4.3098889291286469E-3</v>
      </c>
      <c r="L133" s="63">
        <f>databig!N127*IF(interface!$C$16="yes",1,0)</f>
        <v>0</v>
      </c>
      <c r="M133" s="19">
        <v>0</v>
      </c>
      <c r="N133" s="19">
        <v>0</v>
      </c>
      <c r="O133" s="19">
        <v>0</v>
      </c>
      <c r="P133" s="19">
        <f t="shared" si="191"/>
        <v>0.97406839879704998</v>
      </c>
      <c r="Q133" s="20">
        <f t="shared" si="267"/>
        <v>0</v>
      </c>
      <c r="R133" s="20">
        <f t="shared" si="268"/>
        <v>0</v>
      </c>
      <c r="S133" s="20">
        <f t="shared" si="269"/>
        <v>0</v>
      </c>
      <c r="T133" s="20">
        <f t="shared" si="270"/>
        <v>0</v>
      </c>
      <c r="U133" s="20">
        <f t="shared" si="271"/>
        <v>1.3896622229367496E-2</v>
      </c>
      <c r="V133" s="20">
        <f t="shared" si="272"/>
        <v>6.3116059151537923E-2</v>
      </c>
      <c r="W133" s="20">
        <f t="shared" si="192"/>
        <v>0.18036409440245715</v>
      </c>
      <c r="X133" s="20">
        <f t="shared" si="273"/>
        <v>2.1518170833587646E-2</v>
      </c>
      <c r="Y133" s="20">
        <f>K133+$C$148*0.55*databig!N127</f>
        <v>4.3098889291286469E-3</v>
      </c>
      <c r="Z133" s="21">
        <f t="shared" si="193"/>
        <v>0.32806884188658259</v>
      </c>
      <c r="AA133" s="19">
        <f t="shared" si="308"/>
        <v>0.25749810559201652</v>
      </c>
      <c r="AB133" s="19">
        <f>databig!Q127/databig!$AE127</f>
        <v>0.67520425923752492</v>
      </c>
      <c r="AC133" s="19">
        <f>databig!R127/databig!$AE127</f>
        <v>6.7297635170458545E-2</v>
      </c>
      <c r="AD133" s="19">
        <f t="shared" si="309"/>
        <v>8.3476276128310065</v>
      </c>
      <c r="AE133" s="17">
        <f>databig!S127</f>
        <v>446718016</v>
      </c>
      <c r="AF133" s="17">
        <f>databig!T127</f>
        <v>446718016</v>
      </c>
      <c r="AG133" s="17">
        <f>databig!U127</f>
        <v>446125120</v>
      </c>
      <c r="AH133" s="17">
        <f>databig!V127</f>
        <v>445235744</v>
      </c>
      <c r="AI133" s="17">
        <f>databig!W127</f>
        <v>443753440</v>
      </c>
      <c r="AJ133" s="17">
        <f>databig!X127</f>
        <v>440788864</v>
      </c>
      <c r="AK133" s="17">
        <f>databig!Y127</f>
        <v>431895136</v>
      </c>
      <c r="AL133" s="17">
        <f>databig!Z127</f>
        <v>417072256</v>
      </c>
      <c r="AM133" s="17">
        <f>databig!AA127</f>
        <v>387426464</v>
      </c>
      <c r="AN133" s="17">
        <f>databig!AB127</f>
        <v>299592064</v>
      </c>
      <c r="AO133" s="17">
        <f>databig!AC127</f>
        <v>169257488</v>
      </c>
      <c r="AP133" s="17">
        <f>databig!AD127</f>
        <v>24413440</v>
      </c>
      <c r="AQ133" s="17">
        <v>0</v>
      </c>
      <c r="AR133" s="17">
        <v>0</v>
      </c>
      <c r="AS133" s="17">
        <v>0</v>
      </c>
      <c r="AT133" s="17">
        <v>83.996739685134997</v>
      </c>
      <c r="AU133" s="17">
        <v>194.13641316198064</v>
      </c>
      <c r="AV133" s="19">
        <v>1.7469684993506557E-2</v>
      </c>
      <c r="AW133" s="17">
        <f>databig!AT127</f>
        <v>40246960</v>
      </c>
      <c r="AY133" s="19">
        <f>-databig!BA127/databig!E127</f>
        <v>-1.2749619176884386E-8</v>
      </c>
      <c r="AZ133" s="19">
        <f>-(1.1*databig!BB127-databig!AY127+0.45*databig!AX127)/databig!E127</f>
        <v>4.139738884855727E-8</v>
      </c>
      <c r="BA133" s="19"/>
      <c r="BB133" s="66">
        <f t="shared" si="274"/>
        <v>3508546.9931679377</v>
      </c>
      <c r="BC133" s="67">
        <f>databig!Q127</f>
        <v>21930502</v>
      </c>
      <c r="BD133" s="67">
        <f>databig!R127</f>
        <v>2185814</v>
      </c>
      <c r="BE133" s="67">
        <f>databig!AF127</f>
        <v>29625812</v>
      </c>
      <c r="BF133" s="67">
        <f>databig!AG127</f>
        <v>29587480</v>
      </c>
      <c r="BG133" s="17">
        <f>databig!AH127</f>
        <v>29544060</v>
      </c>
      <c r="BH133" s="17">
        <f>databig!AI127</f>
        <v>29470856</v>
      </c>
      <c r="BI133" s="17">
        <f>databig!AJ127</f>
        <v>29429440</v>
      </c>
      <c r="BJ133" s="17">
        <f>databig!AK127</f>
        <v>29331992</v>
      </c>
      <c r="BK133" s="17">
        <f>databig!AL127</f>
        <v>29137096</v>
      </c>
      <c r="BL133" s="17">
        <f>databig!AM127</f>
        <v>28406236</v>
      </c>
      <c r="BM133" s="17">
        <f>databig!AN127</f>
        <v>27195066</v>
      </c>
      <c r="BN133" s="17">
        <f>databig!AO127</f>
        <v>24784496</v>
      </c>
      <c r="BO133" s="17">
        <f>databig!AP127</f>
        <v>17689950</v>
      </c>
      <c r="BP133" s="17">
        <f>databig!AQ127</f>
        <v>7390375</v>
      </c>
      <c r="BQ133" s="17"/>
      <c r="BR133" s="17"/>
      <c r="BS133" s="24">
        <f>databig!AU127</f>
        <v>0.36500000953674316</v>
      </c>
      <c r="BT133" s="24">
        <f>databig!AV127</f>
        <v>0.16599999368190765</v>
      </c>
      <c r="BU133" s="44">
        <f t="shared" si="310"/>
        <v>3640463.1934410632</v>
      </c>
      <c r="BV133" s="44">
        <f t="shared" si="311"/>
        <v>362845.1101898253</v>
      </c>
      <c r="BW133" s="44">
        <f>databig!R127*((databig!$AU127-$R$142)/(1-$Q$142)-MIN(0.2,databig!$AU127))+BB133*(databig!$AU127-$R$142)/(1-$Q$142)</f>
        <v>525530.88289001014</v>
      </c>
      <c r="BX133" s="19">
        <f>(databig!$Q127)/databig!$AE127</f>
        <v>0.67520425923752492</v>
      </c>
      <c r="BY133" s="19">
        <f>(databig!$R127)/databig!$AE127</f>
        <v>6.7297635170458545E-2</v>
      </c>
      <c r="BZ133" s="19">
        <f>(databig!$Q127+databig!$R127)/databig!$AE127</f>
        <v>0.74250189440798353</v>
      </c>
      <c r="CA133" s="67">
        <f>databig!R127*$Q$142/(1-$Q$142)+BB133/(1-$Q$142)</f>
        <v>4290902.6774466634</v>
      </c>
      <c r="CB133" s="31">
        <f t="shared" si="198"/>
        <v>228133.66022560498</v>
      </c>
      <c r="CC133" s="31">
        <f t="shared" si="199"/>
        <v>287756.83997935976</v>
      </c>
      <c r="CD133" s="31">
        <f t="shared" si="200"/>
        <v>826339.30024624616</v>
      </c>
      <c r="CE133" s="67">
        <f t="shared" si="275"/>
        <v>885962.4800000008</v>
      </c>
      <c r="CF133" s="17">
        <f>$CE133*(1+$CA133/databig!$AE127)</f>
        <v>1003006.8678771348</v>
      </c>
      <c r="CG133" s="17">
        <f>$CE133*(1+$CA133/databig!$AE127-$BX133)</f>
        <v>404801.22785649385</v>
      </c>
      <c r="CH133" s="44">
        <f t="shared" si="276"/>
        <v>0</v>
      </c>
      <c r="CI133" s="17">
        <f t="shared" si="277"/>
        <v>228133.66022560498</v>
      </c>
      <c r="CJ133" s="19"/>
      <c r="CK133" s="17">
        <f>databig!AW127</f>
        <v>28563556</v>
      </c>
      <c r="CL133" s="19">
        <f t="shared" si="278"/>
        <v>5.2670196693845421E-3</v>
      </c>
      <c r="CM133" s="19">
        <f t="shared" si="279"/>
        <v>1.2371871106862675E-2</v>
      </c>
      <c r="CN133" s="19">
        <f t="shared" si="312"/>
        <v>2.3489320115465495</v>
      </c>
      <c r="CO133" s="19">
        <f t="shared" si="280"/>
        <v>0.2348932011546549</v>
      </c>
      <c r="CP133" s="19">
        <f t="shared" si="281"/>
        <v>0.46020948915742105</v>
      </c>
      <c r="CQ133" s="19">
        <f t="shared" si="202"/>
        <v>0.59515711686806583</v>
      </c>
      <c r="CR133" s="19">
        <f t="shared" si="282"/>
        <v>0.73796985590106945</v>
      </c>
      <c r="CS133" s="19">
        <f t="shared" si="283"/>
        <v>0.6273619489920309</v>
      </c>
      <c r="CU133" s="19">
        <f>calculatorbig!E133</f>
        <v>0.29797230021989185</v>
      </c>
      <c r="CV133" s="19">
        <f>calculatorbig!Z133</f>
        <v>0.32806884188658259</v>
      </c>
      <c r="CW133" s="17">
        <f t="shared" si="313"/>
        <v>53514368</v>
      </c>
      <c r="CX133" s="17">
        <f t="shared" si="314"/>
        <v>37568568.672226228</v>
      </c>
      <c r="CY133" s="17">
        <f t="shared" si="315"/>
        <v>35957971.265947603</v>
      </c>
      <c r="CZ133" s="24">
        <f t="shared" si="187"/>
        <v>0.73585087808512739</v>
      </c>
      <c r="DA133" s="24">
        <f t="shared" si="188"/>
        <v>0.70469908436897621</v>
      </c>
      <c r="DB133" s="19">
        <f t="shared" si="206"/>
        <v>0.27453353487088539</v>
      </c>
      <c r="DC133" s="19">
        <f t="shared" si="207"/>
        <v>0.30697955370489505</v>
      </c>
      <c r="DD133" s="17">
        <f t="shared" si="284"/>
        <v>52905713.687953033</v>
      </c>
      <c r="DE133" s="51">
        <f t="shared" si="289"/>
        <v>51709094.212747701</v>
      </c>
      <c r="DF133" s="17">
        <f t="shared" si="209"/>
        <v>-1196619.475205332</v>
      </c>
      <c r="DG133" s="17">
        <f>MAX(growth!G127*growth!L127,0)</f>
        <v>0</v>
      </c>
      <c r="DH133" s="17">
        <f t="shared" si="210"/>
        <v>0</v>
      </c>
      <c r="DI133" s="17">
        <f t="shared" si="211"/>
        <v>51709094.212747701</v>
      </c>
      <c r="DJ133" s="17">
        <f t="shared" si="212"/>
        <v>16964142.653380327</v>
      </c>
      <c r="DK133" s="20">
        <f t="shared" si="213"/>
        <v>-3.4000000000000002E-2</v>
      </c>
      <c r="DL133" s="50">
        <f t="shared" si="214"/>
        <v>1018343.3256065529</v>
      </c>
      <c r="DM133" s="20">
        <f t="shared" si="215"/>
        <v>-7.4999999999999997E-2</v>
      </c>
      <c r="DN133" s="20">
        <f t="shared" si="216"/>
        <v>-4.2870874861658151E-2</v>
      </c>
      <c r="DO133" s="20">
        <f>growth!L127</f>
        <v>-0.69801021162916599</v>
      </c>
      <c r="DP133" s="20"/>
      <c r="DQ133" s="20"/>
      <c r="DR133" s="19">
        <f>datahist!B127</f>
        <v>0.69018948078155518</v>
      </c>
      <c r="DS133" s="19">
        <f>datahist!C127</f>
        <v>0.53670746088027954</v>
      </c>
      <c r="DT133" s="19">
        <f>datahist!D127</f>
        <v>0.54265803098678589</v>
      </c>
      <c r="DU133" s="19">
        <f>datahist!E127</f>
        <v>0.46749359369277954</v>
      </c>
      <c r="DV133" s="19">
        <f>datahist!F127</f>
        <v>0.38481906056404114</v>
      </c>
      <c r="DW133" s="19">
        <f>datahist!G127</f>
        <v>0.36281749606132507</v>
      </c>
      <c r="DX133" s="19">
        <f>datahist!H127</f>
        <v>0.28987947106361389</v>
      </c>
      <c r="DY133" s="19">
        <f>datahist!I127</f>
        <v>0.28848165273666382</v>
      </c>
      <c r="DZ133" s="19">
        <f t="shared" si="217"/>
        <v>0.32806884188658259</v>
      </c>
      <c r="EA133" s="19">
        <v>0.40161726514832374</v>
      </c>
      <c r="EB133" s="19">
        <v>0.50310967072188251</v>
      </c>
      <c r="EC133" s="19">
        <v>0.68872069142570114</v>
      </c>
      <c r="ED133" s="19">
        <v>0.81635946272134152</v>
      </c>
      <c r="EE133" s="19">
        <v>0.71615494520183964</v>
      </c>
      <c r="EF133" s="19">
        <v>0.29815378227795009</v>
      </c>
      <c r="EG133" s="19">
        <v>0.32825021739454641</v>
      </c>
      <c r="EH133" s="19">
        <v>0.40143588964035992</v>
      </c>
      <c r="EI133" s="19">
        <v>0.50292829521391869</v>
      </c>
      <c r="EJ133" s="19">
        <v>0.68872069142570114</v>
      </c>
      <c r="EK133" s="19">
        <v>0.81635946272134152</v>
      </c>
      <c r="EL133" s="19">
        <v>0.71615486031860121</v>
      </c>
      <c r="EM133" s="19">
        <v>0.29797229915857315</v>
      </c>
      <c r="EN133" s="19">
        <v>0.32806884188658259</v>
      </c>
      <c r="EO133" s="19">
        <f t="shared" si="218"/>
        <v>0.25517938462680068</v>
      </c>
      <c r="EP133" s="19">
        <f t="shared" si="219"/>
        <v>0.28426395785875513</v>
      </c>
      <c r="EQ133" s="19">
        <f t="shared" ref="EQ133:FD133" si="323">(EO130+EO131+EO132+EO133+EO134+EO135+EO136)/7</f>
        <v>0.25722406974887657</v>
      </c>
      <c r="ER133" s="19">
        <f t="shared" si="323"/>
        <v>0.28955615143023389</v>
      </c>
      <c r="ES133" s="19">
        <f t="shared" si="323"/>
        <v>0.2596927563612953</v>
      </c>
      <c r="ET133" s="19">
        <f t="shared" si="323"/>
        <v>0.29192242031593102</v>
      </c>
      <c r="EU133" s="19">
        <f t="shared" si="323"/>
        <v>0.2632984614940449</v>
      </c>
      <c r="EV133" s="19">
        <f t="shared" si="323"/>
        <v>0.29575649724527997</v>
      </c>
      <c r="EW133" s="19">
        <f t="shared" si="323"/>
        <v>0.2665012599712272</v>
      </c>
      <c r="EX133" s="19">
        <f t="shared" si="323"/>
        <v>0.29895737222068991</v>
      </c>
      <c r="EY133" s="19">
        <f t="shared" si="323"/>
        <v>0.26945025338053391</v>
      </c>
      <c r="EZ133" s="19">
        <f t="shared" si="323"/>
        <v>0.30191315495890658</v>
      </c>
      <c r="FA133" s="19">
        <f t="shared" si="323"/>
        <v>0.27211495618815507</v>
      </c>
      <c r="FB133" s="19">
        <f t="shared" si="323"/>
        <v>0.30457064988399185</v>
      </c>
      <c r="FC133" s="19">
        <f t="shared" si="323"/>
        <v>0.27453353487088539</v>
      </c>
      <c r="FD133" s="19">
        <f t="shared" si="323"/>
        <v>0.30697955370489505</v>
      </c>
      <c r="FG133" s="61">
        <f t="shared" si="237"/>
        <v>1.7500000000000029</v>
      </c>
      <c r="FH133" s="24">
        <f>databig!$A127/100</f>
        <v>0.99998000000000009</v>
      </c>
      <c r="FI133" s="19">
        <f t="shared" si="221"/>
        <v>1.5135917551666558E-2</v>
      </c>
      <c r="FJ133" s="19">
        <f t="shared" si="222"/>
        <v>3.7061306958570406E-2</v>
      </c>
      <c r="FK133" s="19">
        <f t="shared" si="223"/>
        <v>6.7402128554113136E-2</v>
      </c>
      <c r="FL133" s="19">
        <f t="shared" si="224"/>
        <v>0.10751427225965217</v>
      </c>
      <c r="FM133" s="19">
        <f t="shared" si="225"/>
        <v>0.15954890359865664</v>
      </c>
      <c r="FN133" s="19">
        <f t="shared" si="226"/>
        <v>0.22523599767770291</v>
      </c>
      <c r="FO133" s="19">
        <f t="shared" si="227"/>
        <v>0.30755939498038276</v>
      </c>
      <c r="FP133" s="19">
        <f t="shared" si="228"/>
        <v>0.41230005279662901</v>
      </c>
      <c r="FQ133" s="19">
        <f t="shared" si="229"/>
        <v>0.55701720632297191</v>
      </c>
      <c r="FR133" s="19">
        <f t="shared" si="230"/>
        <v>0.79346877733981869</v>
      </c>
      <c r="FS133" s="19">
        <f t="shared" si="231"/>
        <v>0.89840562972319038</v>
      </c>
      <c r="FT133" s="19">
        <f t="shared" si="232"/>
        <v>0.94667000240607191</v>
      </c>
      <c r="FU133" s="19">
        <f t="shared" si="233"/>
        <v>0.98693915484448769</v>
      </c>
      <c r="FW133" s="19">
        <f t="shared" si="234"/>
        <v>0.29797228640895396</v>
      </c>
      <c r="FX133" s="19">
        <f t="shared" si="235"/>
        <v>0.5029283238616884</v>
      </c>
    </row>
    <row r="134" spans="1:180">
      <c r="A134" s="69"/>
      <c r="B134" s="17">
        <f>databig!B128</f>
        <v>1667</v>
      </c>
      <c r="C134" s="17">
        <f>databig!O128</f>
        <v>138996768</v>
      </c>
      <c r="D134" s="17">
        <f>databig!F128</f>
        <v>37642100</v>
      </c>
      <c r="E134" s="18">
        <f>databig!G128+L134</f>
        <v>0.27717119456295325</v>
      </c>
      <c r="F134" s="19">
        <f>databig!H128</f>
        <v>2.1824212744832039E-2</v>
      </c>
      <c r="G134" s="19">
        <f>databig!K128</f>
        <v>0.1500512957572937</v>
      </c>
      <c r="H134" s="19">
        <f>databig!L128</f>
        <v>4.4386137276887894E-2</v>
      </c>
      <c r="I134" s="19">
        <f>databig!I128</f>
        <v>4.6616900712251663E-2</v>
      </c>
      <c r="J134" s="19">
        <f>databig!M128</f>
        <v>1.0424274019896984E-2</v>
      </c>
      <c r="K134" s="19">
        <f>databig!J128</f>
        <v>3.8683661259710789E-3</v>
      </c>
      <c r="L134" s="63">
        <f>databig!N128*IF(interface!$C$16="yes",1,0)</f>
        <v>0</v>
      </c>
      <c r="M134" s="19">
        <v>0</v>
      </c>
      <c r="N134" s="19">
        <v>0</v>
      </c>
      <c r="O134" s="19">
        <v>0</v>
      </c>
      <c r="P134" s="19">
        <f t="shared" si="191"/>
        <v>0.98693915484448769</v>
      </c>
      <c r="Q134" s="20">
        <f t="shared" si="267"/>
        <v>0</v>
      </c>
      <c r="R134" s="20">
        <f t="shared" si="268"/>
        <v>0</v>
      </c>
      <c r="S134" s="20">
        <f t="shared" si="269"/>
        <v>0</v>
      </c>
      <c r="T134" s="20">
        <f t="shared" si="270"/>
        <v>0</v>
      </c>
      <c r="U134" s="20">
        <f t="shared" si="271"/>
        <v>1.4333376777358353E-2</v>
      </c>
      <c r="V134" s="20">
        <f t="shared" si="272"/>
        <v>6.8208054989713052E-2</v>
      </c>
      <c r="W134" s="20">
        <f t="shared" si="192"/>
        <v>0.15306580024125277</v>
      </c>
      <c r="X134" s="20">
        <f t="shared" si="273"/>
        <v>2.1824212744832039E-2</v>
      </c>
      <c r="Y134" s="20">
        <f>K134+$C$148*0.55*databig!N128</f>
        <v>3.8683661259710789E-3</v>
      </c>
      <c r="Z134" s="21">
        <f t="shared" si="193"/>
        <v>0.30791671159137896</v>
      </c>
      <c r="AA134" s="19">
        <f t="shared" si="308"/>
        <v>0.21784493457192911</v>
      </c>
      <c r="AB134" s="19">
        <f>databig!Q128/databig!$AE128</f>
        <v>0.6554192885615342</v>
      </c>
      <c r="AC134" s="19">
        <f>databig!R128/databig!$AE128</f>
        <v>0.1267357768665367</v>
      </c>
      <c r="AD134" s="19">
        <f t="shared" si="309"/>
        <v>8.8491266214189963</v>
      </c>
      <c r="AE134" s="17">
        <f>databig!S128</f>
        <v>1230000000</v>
      </c>
      <c r="AF134" s="17">
        <f>databig!T128</f>
        <v>1230000000</v>
      </c>
      <c r="AG134" s="17">
        <f>databig!U128</f>
        <v>1230000000</v>
      </c>
      <c r="AH134" s="17">
        <f>databig!V128</f>
        <v>1230000000</v>
      </c>
      <c r="AI134" s="17">
        <f>databig!W128</f>
        <v>1230000000</v>
      </c>
      <c r="AJ134" s="17">
        <f>databig!X128</f>
        <v>1220000000</v>
      </c>
      <c r="AK134" s="17">
        <f>databig!Y128</f>
        <v>1210000000</v>
      </c>
      <c r="AL134" s="17">
        <f>databig!Z128</f>
        <v>1200000000</v>
      </c>
      <c r="AM134" s="17">
        <f>databig!AA128</f>
        <v>1170000000</v>
      </c>
      <c r="AN134" s="17">
        <f>databig!AB128</f>
        <v>1070000000</v>
      </c>
      <c r="AO134" s="17">
        <f>databig!AC128</f>
        <v>925103744</v>
      </c>
      <c r="AP134" s="17">
        <f>databig!AD128</f>
        <v>670319744</v>
      </c>
      <c r="AQ134" s="17">
        <v>0</v>
      </c>
      <c r="AR134" s="17">
        <v>0</v>
      </c>
      <c r="AS134" s="17">
        <v>0</v>
      </c>
      <c r="AT134" s="17">
        <v>83.996739685134997</v>
      </c>
      <c r="AU134" s="17">
        <v>194.13641316198064</v>
      </c>
      <c r="AV134" s="19">
        <v>1.7469684993506557E-2</v>
      </c>
      <c r="AW134" s="17">
        <f>databig!AT128</f>
        <v>108295048</v>
      </c>
      <c r="AY134" s="19">
        <f>-databig!BA128/databig!E128</f>
        <v>-2.3799658827101078E-9</v>
      </c>
      <c r="AZ134" s="19">
        <f>-(1.1*databig!BB128-databig!AY128+0.45*databig!AX128)/databig!E128</f>
        <v>1.1634017506389016E-8</v>
      </c>
      <c r="BA134" s="19"/>
      <c r="BB134" s="66">
        <f t="shared" si="274"/>
        <v>7938949.2832286917</v>
      </c>
      <c r="BC134" s="67">
        <f>databig!Q128</f>
        <v>45727036</v>
      </c>
      <c r="BD134" s="67">
        <f>databig!R128</f>
        <v>8842052</v>
      </c>
      <c r="BE134" s="67">
        <f>databig!AF128</f>
        <v>64207708</v>
      </c>
      <c r="BF134" s="67">
        <f>databig!AG128</f>
        <v>64169940</v>
      </c>
      <c r="BG134" s="17">
        <f>databig!AH128</f>
        <v>64126780</v>
      </c>
      <c r="BH134" s="17">
        <f>databig!AI128</f>
        <v>64053208</v>
      </c>
      <c r="BI134" s="17">
        <f>databig!AJ128</f>
        <v>64011516</v>
      </c>
      <c r="BJ134" s="17">
        <f>databig!AK128</f>
        <v>63913416</v>
      </c>
      <c r="BK134" s="17">
        <f>databig!AL128</f>
        <v>63717224</v>
      </c>
      <c r="BL134" s="17">
        <f>databig!AM128</f>
        <v>62981496</v>
      </c>
      <c r="BM134" s="17">
        <f>databig!AN128</f>
        <v>61761120</v>
      </c>
      <c r="BN134" s="17">
        <f>databig!AO128</f>
        <v>59323532</v>
      </c>
      <c r="BO134" s="17">
        <f>databig!AP128</f>
        <v>52010772</v>
      </c>
      <c r="BP134" s="17">
        <f>databig!AQ128</f>
        <v>39957900</v>
      </c>
      <c r="BQ134" s="17"/>
      <c r="BR134" s="17"/>
      <c r="BS134" s="24">
        <f>databig!AU128</f>
        <v>0.36300000548362732</v>
      </c>
      <c r="BT134" s="24">
        <f>databig!AV128</f>
        <v>0.16699999570846558</v>
      </c>
      <c r="BU134" s="44">
        <f t="shared" si="310"/>
        <v>7636414.8157608509</v>
      </c>
      <c r="BV134" s="44">
        <f t="shared" si="311"/>
        <v>1476622.6460540295</v>
      </c>
      <c r="BW134" s="44">
        <f>databig!R128*((databig!$AU128-$R$142)/(1-$Q$142)-MIN(0.2,databig!$AU128))+BB134*(databig!$AU128-$R$142)/(1-$Q$142)</f>
        <v>1030427.2439056926</v>
      </c>
      <c r="BX134" s="19">
        <f>(databig!$Q128)/databig!$AE128</f>
        <v>0.6554192885615342</v>
      </c>
      <c r="BY134" s="19">
        <f>(databig!$R128)/databig!$AE128</f>
        <v>0.1267357768665367</v>
      </c>
      <c r="BZ134" s="19">
        <f>(databig!$Q128+databig!$R128)/databig!$AE128</f>
        <v>0.78215506542807089</v>
      </c>
      <c r="CA134" s="67">
        <f>databig!R128*$Q$142/(1-$Q$142)+BB134/(1-$Q$142)</f>
        <v>10244512.937794026</v>
      </c>
      <c r="CB134" s="31">
        <f t="shared" si="198"/>
        <v>419006.38039181777</v>
      </c>
      <c r="CC134" s="31">
        <f t="shared" si="199"/>
        <v>662771.97097275814</v>
      </c>
      <c r="CD134" s="31">
        <f t="shared" si="200"/>
        <v>1679650.1694190616</v>
      </c>
      <c r="CE134" s="67">
        <f t="shared" si="275"/>
        <v>1923415.7600000021</v>
      </c>
      <c r="CF134" s="17">
        <f>$CE134*(1+$CA134/databig!$AE128)</f>
        <v>2205845.6469194009</v>
      </c>
      <c r="CG134" s="17">
        <f>$CE134*(1+$CA134/databig!$AE128-$BX134)</f>
        <v>945201.85789215704</v>
      </c>
      <c r="CH134" s="44">
        <f t="shared" si="276"/>
        <v>0</v>
      </c>
      <c r="CI134" s="17">
        <f t="shared" si="277"/>
        <v>419006.38039181777</v>
      </c>
      <c r="CJ134" s="19"/>
      <c r="CK134" s="17">
        <f>databig!AW128</f>
        <v>78026472</v>
      </c>
      <c r="CL134" s="19">
        <f t="shared" si="278"/>
        <v>9.9893694812952915E-3</v>
      </c>
      <c r="CM134" s="19">
        <f t="shared" si="279"/>
        <v>2.3651052394743247E-2</v>
      </c>
      <c r="CN134" s="19">
        <f t="shared" si="312"/>
        <v>2.3676221446237351</v>
      </c>
      <c r="CO134" s="19">
        <f t="shared" si="280"/>
        <v>0.23676221446237347</v>
      </c>
      <c r="CP134" s="19">
        <f t="shared" si="281"/>
        <v>0.46675481276897546</v>
      </c>
      <c r="CQ134" s="19">
        <f t="shared" si="202"/>
        <v>0.60006610957673157</v>
      </c>
      <c r="CR134" s="19">
        <f t="shared" si="282"/>
        <v>0.77612919120504975</v>
      </c>
      <c r="CS134" s="19">
        <f t="shared" si="283"/>
        <v>0.65819013909605695</v>
      </c>
      <c r="CU134" s="19">
        <f>calculatorbig!E134</f>
        <v>0.27717119456295325</v>
      </c>
      <c r="CV134" s="19">
        <f>calculatorbig!Z134</f>
        <v>0.30791671159137896</v>
      </c>
      <c r="CW134" s="17">
        <f t="shared" si="313"/>
        <v>138996768</v>
      </c>
      <c r="CX134" s="17">
        <f t="shared" si="314"/>
        <v>100470867.77305032</v>
      </c>
      <c r="CY134" s="17">
        <f t="shared" si="315"/>
        <v>96197340.275610179</v>
      </c>
      <c r="CZ134" s="24">
        <f t="shared" si="187"/>
        <v>0.79004950715927824</v>
      </c>
      <c r="DA134" s="24">
        <f t="shared" si="188"/>
        <v>0.75473776656423741</v>
      </c>
      <c r="DB134" s="19">
        <f t="shared" si="206"/>
        <v>0.27079901219803476</v>
      </c>
      <c r="DC134" s="19">
        <f t="shared" si="207"/>
        <v>0.30326634854853279</v>
      </c>
      <c r="DD134" s="17">
        <f t="shared" si="284"/>
        <v>137423051.11761585</v>
      </c>
      <c r="DE134" s="51">
        <f t="shared" si="289"/>
        <v>134328868.33681953</v>
      </c>
      <c r="DF134" s="17">
        <f t="shared" si="209"/>
        <v>-3094182.7807963192</v>
      </c>
      <c r="DG134" s="17">
        <f>MAX(growth!G128*growth!L128,0)</f>
        <v>0</v>
      </c>
      <c r="DH134" s="17">
        <f t="shared" si="210"/>
        <v>0</v>
      </c>
      <c r="DI134" s="17">
        <f t="shared" si="211"/>
        <v>134328868.33681953</v>
      </c>
      <c r="DJ134" s="17">
        <f t="shared" si="212"/>
        <v>41362103.410064779</v>
      </c>
      <c r="DK134" s="20">
        <f t="shared" si="213"/>
        <v>-3.4000000000000002E-2</v>
      </c>
      <c r="DL134" s="50">
        <f t="shared" si="214"/>
        <v>2836203.1831151024</v>
      </c>
      <c r="DM134" s="20">
        <f t="shared" si="215"/>
        <v>-7.4999999999999997E-2</v>
      </c>
      <c r="DN134" s="20">
        <f t="shared" si="216"/>
        <v>-4.2534991407593294E-2</v>
      </c>
      <c r="DO134" s="20">
        <f>growth!L128</f>
        <v>-0.82181960601190696</v>
      </c>
      <c r="DP134" s="20"/>
      <c r="DQ134" s="20"/>
      <c r="DR134" s="19">
        <f>datahist!B128</f>
        <v>0.6946524977684021</v>
      </c>
      <c r="DS134" s="19">
        <f>datahist!C128</f>
        <v>0.53946125507354736</v>
      </c>
      <c r="DT134" s="19">
        <f>datahist!D128</f>
        <v>0.53827297687530518</v>
      </c>
      <c r="DU134" s="19">
        <f>datahist!E128</f>
        <v>0.46895891427993774</v>
      </c>
      <c r="DV134" s="19">
        <f>datahist!F128</f>
        <v>0.37800440192222595</v>
      </c>
      <c r="DW134" s="19">
        <f>datahist!G128</f>
        <v>0.35314074158668518</v>
      </c>
      <c r="DX134" s="19">
        <f>datahist!H128</f>
        <v>0.28515920042991638</v>
      </c>
      <c r="DY134" s="19">
        <f>datahist!I128</f>
        <v>0.27062597870826721</v>
      </c>
      <c r="DZ134" s="19">
        <f t="shared" si="217"/>
        <v>0.30791671159137896</v>
      </c>
      <c r="EA134" s="19">
        <v>0.36984099823786531</v>
      </c>
      <c r="EB134" s="19">
        <v>0.45651066463138601</v>
      </c>
      <c r="EC134" s="19">
        <v>0.81011648780867707</v>
      </c>
      <c r="ED134" s="19">
        <v>0.86329247197323411</v>
      </c>
      <c r="EE134" s="19">
        <v>0.73757076663957843</v>
      </c>
      <c r="EF134" s="19">
        <v>0.27730422852619085</v>
      </c>
      <c r="EG134" s="19">
        <v>0.30804969297357293</v>
      </c>
      <c r="EH134" s="19">
        <v>0.36970801685567134</v>
      </c>
      <c r="EI134" s="19">
        <v>0.45637768324919203</v>
      </c>
      <c r="EJ134" s="19">
        <v>0.81011648780867707</v>
      </c>
      <c r="EK134" s="19">
        <v>0.86329247197323411</v>
      </c>
      <c r="EL134" s="19">
        <v>0.73757071576823774</v>
      </c>
      <c r="EM134" s="19">
        <v>0.27717118663713336</v>
      </c>
      <c r="EN134" s="19">
        <v>0.30791671159137896</v>
      </c>
      <c r="EO134" s="19">
        <f t="shared" si="218"/>
        <v>0.23704980737779713</v>
      </c>
      <c r="EP134" s="19">
        <f t="shared" si="219"/>
        <v>0.27028157453339319</v>
      </c>
      <c r="EQ134" s="19">
        <f t="shared" ref="EQ134:FD134" si="324">(EO131+EO132+EO133+EO134+EO135+EO136+EO137)/7</f>
        <v>0.24474290119244804</v>
      </c>
      <c r="ER134" s="19">
        <f t="shared" si="324"/>
        <v>0.27786667959509942</v>
      </c>
      <c r="ES134" s="19">
        <f t="shared" si="324"/>
        <v>0.25073106053835442</v>
      </c>
      <c r="ET134" s="19">
        <f t="shared" si="324"/>
        <v>0.28336697935513522</v>
      </c>
      <c r="EU134" s="19">
        <f t="shared" si="324"/>
        <v>0.25625457042304739</v>
      </c>
      <c r="EV134" s="19">
        <f t="shared" si="324"/>
        <v>0.28883911221920727</v>
      </c>
      <c r="EW134" s="19">
        <f t="shared" si="324"/>
        <v>0.26072197209366887</v>
      </c>
      <c r="EX134" s="19">
        <f t="shared" si="324"/>
        <v>0.29324996077143295</v>
      </c>
      <c r="EY134" s="19">
        <f t="shared" si="324"/>
        <v>0.26455121135489157</v>
      </c>
      <c r="EZ134" s="19">
        <f t="shared" si="324"/>
        <v>0.29705391554868266</v>
      </c>
      <c r="FA134" s="19">
        <f t="shared" si="324"/>
        <v>0.26787182240672019</v>
      </c>
      <c r="FB134" s="19">
        <f t="shared" si="324"/>
        <v>0.30035470321172081</v>
      </c>
      <c r="FC134" s="19">
        <f t="shared" si="324"/>
        <v>0.27079901219803476</v>
      </c>
      <c r="FD134" s="19">
        <f t="shared" si="324"/>
        <v>0.30326634854853279</v>
      </c>
      <c r="FG134" s="61">
        <f t="shared" si="237"/>
        <v>1.7800000000000029</v>
      </c>
      <c r="FH134" s="24">
        <f>databig!$A128/100</f>
        <v>0.99998999999999993</v>
      </c>
      <c r="FI134" s="19">
        <f t="shared" si="221"/>
        <v>1.5135917551666558E-2</v>
      </c>
      <c r="FJ134" s="19">
        <f t="shared" si="222"/>
        <v>3.7061306958570406E-2</v>
      </c>
      <c r="FK134" s="19">
        <f t="shared" si="223"/>
        <v>6.7402128554113136E-2</v>
      </c>
      <c r="FL134" s="19">
        <f t="shared" si="224"/>
        <v>0.10751427225965217</v>
      </c>
      <c r="FM134" s="19">
        <f t="shared" si="225"/>
        <v>0.15954890359865664</v>
      </c>
      <c r="FN134" s="19">
        <f t="shared" si="226"/>
        <v>0.22523599767770291</v>
      </c>
      <c r="FO134" s="19">
        <f t="shared" si="227"/>
        <v>0.30755939498038276</v>
      </c>
      <c r="FP134" s="19">
        <f t="shared" si="228"/>
        <v>0.41230005279662901</v>
      </c>
      <c r="FQ134" s="19">
        <f t="shared" si="229"/>
        <v>0.55701720632297191</v>
      </c>
      <c r="FR134" s="19">
        <f t="shared" si="230"/>
        <v>0.79346877733981869</v>
      </c>
      <c r="FS134" s="19">
        <f t="shared" si="231"/>
        <v>0.89840562972319038</v>
      </c>
      <c r="FT134" s="19">
        <f t="shared" si="232"/>
        <v>0.94667000240607191</v>
      </c>
      <c r="FU134" s="19">
        <f t="shared" si="233"/>
        <v>0.98693915484448769</v>
      </c>
      <c r="FW134" s="19">
        <f t="shared" si="234"/>
        <v>0.27717118425716747</v>
      </c>
      <c r="FX134" s="19">
        <f t="shared" si="235"/>
        <v>0.45637769250324367</v>
      </c>
    </row>
    <row r="135" spans="1:180">
      <c r="A135" s="69" t="s">
        <v>113</v>
      </c>
      <c r="B135" s="17">
        <f>databig!B129</f>
        <v>515</v>
      </c>
      <c r="C135" s="17">
        <f>databig!O129</f>
        <v>456562560</v>
      </c>
      <c r="D135" s="17">
        <f>databig!F129</f>
        <v>105198992</v>
      </c>
      <c r="E135" s="18">
        <f>databig!G129+L135</f>
        <v>0.23041529022157192</v>
      </c>
      <c r="F135" s="19">
        <f>databig!H129</f>
        <v>2.263387106359005E-2</v>
      </c>
      <c r="G135" s="19">
        <f>databig!K129</f>
        <v>9.2288702726364136E-2</v>
      </c>
      <c r="H135" s="19">
        <f>databig!L129</f>
        <v>5.0778213888406754E-2</v>
      </c>
      <c r="I135" s="19">
        <f>databig!I129</f>
        <v>5.0269391387701035E-2</v>
      </c>
      <c r="J135" s="19">
        <f>databig!M129</f>
        <v>1.1135729029774666E-2</v>
      </c>
      <c r="K135" s="19">
        <f>databig!J129</f>
        <v>3.3093821257352829E-3</v>
      </c>
      <c r="L135" s="63">
        <f>databig!N129*IF(interface!$C$16="yes",1,0)</f>
        <v>0</v>
      </c>
      <c r="M135" s="19">
        <v>0</v>
      </c>
      <c r="N135" s="19">
        <v>0</v>
      </c>
      <c r="O135" s="19">
        <v>0</v>
      </c>
      <c r="P135" s="19">
        <f t="shared" si="191"/>
        <v>1</v>
      </c>
      <c r="Q135" s="20">
        <f t="shared" si="267"/>
        <v>0</v>
      </c>
      <c r="R135" s="20">
        <f t="shared" si="268"/>
        <v>0</v>
      </c>
      <c r="S135" s="20">
        <f t="shared" si="269"/>
        <v>0</v>
      </c>
      <c r="T135" s="20">
        <f t="shared" si="270"/>
        <v>0</v>
      </c>
      <c r="U135" s="20">
        <f t="shared" si="271"/>
        <v>1.5311627415940166E-2</v>
      </c>
      <c r="V135" s="20">
        <f t="shared" si="272"/>
        <v>7.803074152576267E-2</v>
      </c>
      <c r="W135" s="20">
        <f t="shared" si="192"/>
        <v>9.4781867571797962E-2</v>
      </c>
      <c r="X135" s="20">
        <f t="shared" si="273"/>
        <v>2.263387106359005E-2</v>
      </c>
      <c r="Y135" s="20">
        <f>K135+$C$148*0.55*databig!N129</f>
        <v>3.3093821257352829E-3</v>
      </c>
      <c r="Z135" s="21">
        <f t="shared" si="193"/>
        <v>0.26433688109052716</v>
      </c>
      <c r="AA135" s="19">
        <f t="shared" si="308"/>
        <v>0.24191634448152988</v>
      </c>
      <c r="AB135" s="19">
        <f>databig!Q129/databig!$AE129</f>
        <v>0.62025571419823977</v>
      </c>
      <c r="AC135" s="19">
        <f>databig!R129/databig!$AE129</f>
        <v>0.13782794132023035</v>
      </c>
      <c r="AD135" s="19">
        <f t="shared" si="309"/>
        <v>9.352497340123552</v>
      </c>
      <c r="AE135" s="17">
        <f>databig!S129</f>
        <v>4270000128</v>
      </c>
      <c r="AF135" s="17">
        <f>databig!T129</f>
        <v>4270000128</v>
      </c>
      <c r="AG135" s="17">
        <f>databig!U129</f>
        <v>4270000128</v>
      </c>
      <c r="AH135" s="17">
        <f>databig!V129</f>
        <v>4270000128</v>
      </c>
      <c r="AI135" s="17">
        <f>databig!W129</f>
        <v>4270000128</v>
      </c>
      <c r="AJ135" s="17">
        <f>databig!X129</f>
        <v>4270000128</v>
      </c>
      <c r="AK135" s="17">
        <f>databig!Y129</f>
        <v>4260000000</v>
      </c>
      <c r="AL135" s="17">
        <f>databig!Z129</f>
        <v>4249999872</v>
      </c>
      <c r="AM135" s="17">
        <f>databig!AA129</f>
        <v>4220000000</v>
      </c>
      <c r="AN135" s="17">
        <f>databig!AB129</f>
        <v>4150000128</v>
      </c>
      <c r="AO135" s="17">
        <f>databig!AC129</f>
        <v>4020000000</v>
      </c>
      <c r="AP135" s="17">
        <f>databig!AD129</f>
        <v>3769999872</v>
      </c>
      <c r="AQ135" s="17">
        <f>calculator!AQ22</f>
        <v>3392999884.8000002</v>
      </c>
      <c r="AR135" s="17">
        <f>calculator!AR22</f>
        <v>2261999923.1999998</v>
      </c>
      <c r="AS135" s="17">
        <f>calculator!AS22</f>
        <v>1696499942.4000001</v>
      </c>
      <c r="AT135" s="17">
        <v>83.996739685134997</v>
      </c>
      <c r="AU135" s="17">
        <v>194.13641316198064</v>
      </c>
      <c r="AV135" s="19">
        <v>1.7469684993506557E-2</v>
      </c>
      <c r="AW135" s="17">
        <f>databig!AT129</f>
        <v>368920864</v>
      </c>
      <c r="AY135" s="19">
        <f>-databig!BA129/databig!E129</f>
        <v>0</v>
      </c>
      <c r="AZ135" s="19">
        <f>-(1.1*databig!BB129-databig!AY129+0.45*databig!AX129)/databig!E129</f>
        <v>0</v>
      </c>
      <c r="BA135" s="19"/>
      <c r="BB135" s="66">
        <f t="shared" si="274"/>
        <v>19711959.267969895</v>
      </c>
      <c r="BC135" s="67">
        <f>databig!Q129</f>
        <v>110858016</v>
      </c>
      <c r="BD135" s="67">
        <f>databig!R129</f>
        <v>24633924</v>
      </c>
      <c r="BE135" s="67">
        <f>databig!AF129</f>
        <v>156938560</v>
      </c>
      <c r="BF135" s="67">
        <f>databig!AG129</f>
        <v>156900048</v>
      </c>
      <c r="BG135" s="17">
        <f>databig!AH129</f>
        <v>156856048</v>
      </c>
      <c r="BH135" s="17">
        <f>databig!AI129</f>
        <v>156781056</v>
      </c>
      <c r="BI135" s="17">
        <f>databig!AJ129</f>
        <v>156738560</v>
      </c>
      <c r="BJ135" s="17">
        <f>databig!AK129</f>
        <v>156638560</v>
      </c>
      <c r="BK135" s="17">
        <f>databig!AL129</f>
        <v>156438560</v>
      </c>
      <c r="BL135" s="17">
        <f>databig!AM129</f>
        <v>155688560</v>
      </c>
      <c r="BM135" s="17">
        <f>databig!AN129</f>
        <v>154438560</v>
      </c>
      <c r="BN135" s="17">
        <f>databig!AO129</f>
        <v>151938560</v>
      </c>
      <c r="BO135" s="17">
        <f>databig!AP129</f>
        <v>144438560</v>
      </c>
      <c r="BP135" s="17">
        <f>databig!AQ129</f>
        <v>131938552</v>
      </c>
      <c r="BQ135" s="17"/>
      <c r="BR135" s="17"/>
      <c r="BS135" s="24">
        <f>databig!AU129</f>
        <v>0.37000000476837158</v>
      </c>
      <c r="BT135" s="24">
        <f>databig!AV129</f>
        <v>0.17000000178813934</v>
      </c>
      <c r="BU135" s="44">
        <f t="shared" si="310"/>
        <v>18845862.91822958</v>
      </c>
      <c r="BV135" s="44">
        <f t="shared" si="311"/>
        <v>4187767.1240488887</v>
      </c>
      <c r="BW135" s="44">
        <f>databig!R129*((databig!$AU129-$R$142)/(1-$Q$142)-MIN(0.2,databig!$AU129))+BB135*(databig!$AU129-$R$142)/(1-$Q$142)</f>
        <v>2822562.1374937706</v>
      </c>
      <c r="BX135" s="19">
        <f>(databig!$Q129)/databig!$AE129</f>
        <v>0.62025571419823977</v>
      </c>
      <c r="BY135" s="19">
        <f>(databig!$R129)/databig!$AE129</f>
        <v>0.13782794132023035</v>
      </c>
      <c r="BZ135" s="19">
        <f>(databig!$Q129+databig!$R129)/databig!$AE129</f>
        <v>0.75808365551847012</v>
      </c>
      <c r="CA135" s="67">
        <f>databig!R129*$Q$142/(1-$Q$142)+BB135/(1-$Q$142)</f>
        <v>25804698.012612715</v>
      </c>
      <c r="CB135" s="31">
        <f t="shared" si="198"/>
        <v>1138285.7243332739</v>
      </c>
      <c r="CC135" s="31">
        <f t="shared" si="199"/>
        <v>1786805.6842198232</v>
      </c>
      <c r="CD135" s="31">
        <f t="shared" si="200"/>
        <v>4056766.6001134561</v>
      </c>
      <c r="CE135" s="67">
        <f t="shared" si="275"/>
        <v>4705286.5600000052</v>
      </c>
      <c r="CF135" s="17">
        <f>$CE135*(1+$CA135/databig!$AE129)</f>
        <v>5384628.6623798013</v>
      </c>
      <c r="CG135" s="17">
        <f>$CE135*(1+$CA135/databig!$AE129-$BX135)</f>
        <v>2466147.7865996193</v>
      </c>
      <c r="CH135" s="44">
        <f t="shared" si="276"/>
        <v>0</v>
      </c>
      <c r="CI135" s="17">
        <f t="shared" si="277"/>
        <v>1138285.7243332739</v>
      </c>
      <c r="CJ135" s="19"/>
      <c r="CK135" s="17">
        <f>databig!AW129</f>
        <v>268728768</v>
      </c>
      <c r="CL135" s="19">
        <f t="shared" si="278"/>
        <v>1.0628742769067133E-2</v>
      </c>
      <c r="CM135" s="19">
        <f t="shared" si="279"/>
        <v>2.536558460392678E-2</v>
      </c>
      <c r="CN135" s="19">
        <f t="shared" si="312"/>
        <v>2.3865084662457283</v>
      </c>
      <c r="CO135" s="19">
        <f t="shared" si="280"/>
        <v>0.23865084662457278</v>
      </c>
      <c r="CP135" s="19">
        <f t="shared" si="281"/>
        <v>0.4840709891368139</v>
      </c>
      <c r="CQ135" s="19">
        <f t="shared" si="202"/>
        <v>0.61305324185261045</v>
      </c>
      <c r="CR135" s="19">
        <f t="shared" si="282"/>
        <v>0.81378675288721658</v>
      </c>
      <c r="CS135" s="19">
        <f t="shared" si="283"/>
        <v>0.68841761704313365</v>
      </c>
      <c r="CU135" s="19">
        <f>calculatorbig!E135</f>
        <v>0.23041529022157192</v>
      </c>
      <c r="CV135" s="19">
        <f>calculatorbig!Z135</f>
        <v>0.26433688109052716</v>
      </c>
      <c r="CW135" s="17">
        <f t="shared" si="313"/>
        <v>456562560</v>
      </c>
      <c r="CX135" s="17">
        <f t="shared" si="314"/>
        <v>351363565.23329616</v>
      </c>
      <c r="CY135" s="17">
        <f t="shared" si="315"/>
        <v>335876236.86689335</v>
      </c>
      <c r="CZ135" s="24">
        <f t="shared" si="187"/>
        <v>0.76958470977842808</v>
      </c>
      <c r="DA135" s="24">
        <f t="shared" si="188"/>
        <v>0.73566311890947289</v>
      </c>
      <c r="DB135" s="19">
        <f t="shared" si="206"/>
        <v>0.26805641445529227</v>
      </c>
      <c r="DC135" s="19">
        <f t="shared" si="207"/>
        <v>0.30054012977097172</v>
      </c>
      <c r="DD135" s="17">
        <f t="shared" si="284"/>
        <v>451410433.90295428</v>
      </c>
      <c r="DE135" s="51">
        <f t="shared" si="289"/>
        <v>441279944.68008065</v>
      </c>
      <c r="DF135" s="17">
        <f t="shared" si="209"/>
        <v>-10130489.222873628</v>
      </c>
      <c r="DG135" s="17">
        <f>MAX(growth!G129*growth!L129,0)</f>
        <v>0</v>
      </c>
      <c r="DH135" s="17">
        <f t="shared" si="210"/>
        <v>0</v>
      </c>
      <c r="DI135" s="17">
        <f t="shared" si="211"/>
        <v>441279944.68008065</v>
      </c>
      <c r="DJ135" s="17">
        <f t="shared" si="212"/>
        <v>116646564.26453288</v>
      </c>
      <c r="DK135" s="20">
        <f t="shared" si="213"/>
        <v>-3.3000000000000002E-2</v>
      </c>
      <c r="DL135" s="50">
        <f t="shared" si="214"/>
        <v>11447569.497829035</v>
      </c>
      <c r="DM135" s="20">
        <f t="shared" si="215"/>
        <v>-7.5999999999999998E-2</v>
      </c>
      <c r="DN135" s="20">
        <f t="shared" si="216"/>
        <v>-4.4077786938778507E-2</v>
      </c>
      <c r="DO135" s="20">
        <f>growth!L129</f>
        <v>-0.85426736510192247</v>
      </c>
      <c r="DP135" s="20"/>
      <c r="DQ135" s="20"/>
      <c r="DR135" s="19">
        <f>datahist!B129</f>
        <v>0.70187115669250488</v>
      </c>
      <c r="DS135" s="19">
        <f>datahist!C129</f>
        <v>0.54386919736862183</v>
      </c>
      <c r="DT135" s="19">
        <f>datahist!D129</f>
        <v>0.52672827243804932</v>
      </c>
      <c r="DU135" s="19">
        <f>datahist!E129</f>
        <v>0.47174453735351562</v>
      </c>
      <c r="DV135" s="19">
        <f>datahist!F129</f>
        <v>0.36014485359191895</v>
      </c>
      <c r="DW135" s="19">
        <f>datahist!G129</f>
        <v>0.33140215277671814</v>
      </c>
      <c r="DX135" s="19">
        <f>datahist!H129</f>
        <v>0.27669897675514221</v>
      </c>
      <c r="DY135" s="19">
        <f>datahist!I129</f>
        <v>0.23041529953479767</v>
      </c>
      <c r="DZ135" s="19">
        <f t="shared" si="217"/>
        <v>0.26433688109052716</v>
      </c>
      <c r="EA135" s="19">
        <v>0.30624838540826294</v>
      </c>
      <c r="EB135" s="19">
        <v>0.38747876650156299</v>
      </c>
      <c r="EC135" s="19">
        <v>0.86444341226383303</v>
      </c>
      <c r="ED135" s="19">
        <v>0.98246416566330041</v>
      </c>
      <c r="EE135" s="19">
        <v>0.71885686189771536</v>
      </c>
      <c r="EF135" s="19">
        <v>0.23043693019826605</v>
      </c>
      <c r="EG135" s="19">
        <v>0.26435852106540231</v>
      </c>
      <c r="EH135" s="19">
        <v>0.30622674543338779</v>
      </c>
      <c r="EI135" s="19">
        <v>0.38745712652668785</v>
      </c>
      <c r="EJ135" s="19">
        <v>0.86444341226383303</v>
      </c>
      <c r="EK135" s="19">
        <v>0.98246416566330041</v>
      </c>
      <c r="EL135" s="19">
        <v>0.71885686648937097</v>
      </c>
      <c r="EM135" s="19">
        <v>0.23041529022157192</v>
      </c>
      <c r="EN135" s="19">
        <v>0.26433688109052716</v>
      </c>
      <c r="EO135" s="19">
        <f t="shared" si="218"/>
        <v>0.22018289153114678</v>
      </c>
      <c r="EP135" s="19">
        <f t="shared" si="219"/>
        <v>0.25479955726314485</v>
      </c>
      <c r="EQ135" s="19">
        <f t="shared" ref="EQ135:FD135" si="325">(EO132+EO133+EO134+EO135+EO136+EO137+EO138)/7</f>
        <v>0.23373147828319452</v>
      </c>
      <c r="ER135" s="19">
        <f t="shared" si="325"/>
        <v>0.26706005014593204</v>
      </c>
      <c r="ES135" s="19">
        <f t="shared" si="325"/>
        <v>0.24370407982435191</v>
      </c>
      <c r="ET135" s="19">
        <f t="shared" si="325"/>
        <v>0.27667356137740123</v>
      </c>
      <c r="EU135" s="19">
        <f t="shared" si="325"/>
        <v>0.25077705127472477</v>
      </c>
      <c r="EV135" s="19">
        <f t="shared" si="325"/>
        <v>0.28347577668546481</v>
      </c>
      <c r="EW135" s="19">
        <f t="shared" si="325"/>
        <v>0.25634205463011989</v>
      </c>
      <c r="EX135" s="19">
        <f t="shared" si="325"/>
        <v>0.28893830125335018</v>
      </c>
      <c r="EY135" s="19">
        <f t="shared" si="325"/>
        <v>0.26088808938457297</v>
      </c>
      <c r="EZ135" s="19">
        <f t="shared" si="325"/>
        <v>0.29342614934987082</v>
      </c>
      <c r="FA135" s="19">
        <f t="shared" si="325"/>
        <v>0.26473250911573143</v>
      </c>
      <c r="FB135" s="19">
        <f t="shared" si="325"/>
        <v>0.29723808075791319</v>
      </c>
      <c r="FC135" s="19">
        <f t="shared" si="325"/>
        <v>0.26805641445529227</v>
      </c>
      <c r="FD135" s="19">
        <f t="shared" si="325"/>
        <v>0.30054012977097172</v>
      </c>
      <c r="FG135" s="61">
        <f t="shared" si="237"/>
        <v>1.8100000000000029</v>
      </c>
      <c r="FH135" s="24">
        <f>100%</f>
        <v>1</v>
      </c>
      <c r="FI135" s="19">
        <f t="shared" si="221"/>
        <v>1.5135917551666558E-2</v>
      </c>
      <c r="FJ135" s="19">
        <f t="shared" si="222"/>
        <v>3.7061306958570406E-2</v>
      </c>
      <c r="FK135" s="19">
        <f t="shared" si="223"/>
        <v>6.7402128554113136E-2</v>
      </c>
      <c r="FL135" s="19">
        <f t="shared" si="224"/>
        <v>0.10751427225965217</v>
      </c>
      <c r="FM135" s="19">
        <f t="shared" si="225"/>
        <v>0.15954890359865664</v>
      </c>
      <c r="FN135" s="19">
        <f t="shared" si="226"/>
        <v>0.22523599767770291</v>
      </c>
      <c r="FO135" s="19">
        <f t="shared" si="227"/>
        <v>0.30755939498038276</v>
      </c>
      <c r="FP135" s="19">
        <f t="shared" si="228"/>
        <v>0.41230005279662901</v>
      </c>
      <c r="FQ135" s="19">
        <f t="shared" si="229"/>
        <v>0.55701720632297191</v>
      </c>
      <c r="FR135" s="19">
        <f t="shared" si="230"/>
        <v>0.79346877733981869</v>
      </c>
      <c r="FS135" s="19">
        <f t="shared" si="231"/>
        <v>0.89840562972319038</v>
      </c>
      <c r="FT135" s="19">
        <f t="shared" si="232"/>
        <v>0.94667000240607191</v>
      </c>
      <c r="FU135" s="19">
        <f t="shared" si="233"/>
        <v>0.98693915484448769</v>
      </c>
      <c r="FW135" s="19">
        <f t="shared" si="234"/>
        <v>0.23041529022157192</v>
      </c>
      <c r="FX135" s="19">
        <f t="shared" si="235"/>
        <v>0.38745712652668785</v>
      </c>
    </row>
    <row r="136" spans="1:180">
      <c r="B136" s="17"/>
      <c r="E136" s="4"/>
      <c r="L136" s="41"/>
      <c r="Q136" s="3"/>
      <c r="R136" s="3"/>
      <c r="S136" s="3"/>
      <c r="T136" s="3"/>
      <c r="U136" s="3"/>
      <c r="V136" s="3"/>
      <c r="W136" s="3"/>
      <c r="X136" s="3"/>
      <c r="Y136" s="3"/>
      <c r="Z136" s="5"/>
      <c r="BB136" s="30"/>
      <c r="BC136" s="30"/>
      <c r="BD136" s="30"/>
      <c r="BE136" s="30"/>
      <c r="BF136" s="30"/>
      <c r="BU136" s="45"/>
      <c r="BV136" s="45"/>
      <c r="BW136" s="45"/>
      <c r="CA136" s="30"/>
      <c r="CE136" s="30"/>
      <c r="CH136" s="45"/>
      <c r="DB136" s="19"/>
      <c r="DR136" s="19"/>
      <c r="DS136" s="19"/>
      <c r="DT136" s="19"/>
      <c r="DU136" s="19"/>
      <c r="DV136" s="19"/>
      <c r="DW136" s="19"/>
      <c r="DX136" s="19"/>
      <c r="DY136" s="19"/>
      <c r="EB136" s="19"/>
      <c r="EO136" s="19">
        <f t="shared" ref="EO136:EV136" si="326">EO135</f>
        <v>0.22018289153114678</v>
      </c>
      <c r="EP136" s="19">
        <f t="shared" si="326"/>
        <v>0.25479955726314485</v>
      </c>
      <c r="EQ136" s="19">
        <f t="shared" si="326"/>
        <v>0.23373147828319452</v>
      </c>
      <c r="ER136" s="19">
        <f t="shared" si="326"/>
        <v>0.26706005014593204</v>
      </c>
      <c r="ES136" s="19">
        <f t="shared" si="326"/>
        <v>0.24370407982435191</v>
      </c>
      <c r="ET136" s="19">
        <f t="shared" si="326"/>
        <v>0.27667356137740123</v>
      </c>
      <c r="EU136" s="19">
        <f t="shared" si="326"/>
        <v>0.25077705127472477</v>
      </c>
      <c r="EV136" s="19">
        <f t="shared" si="326"/>
        <v>0.28347577668546481</v>
      </c>
      <c r="EW136" s="19">
        <f t="shared" ref="EW136:FB136" si="327">EW135</f>
        <v>0.25634205463011989</v>
      </c>
      <c r="EX136" s="19">
        <f t="shared" si="327"/>
        <v>0.28893830125335018</v>
      </c>
      <c r="EY136" s="19">
        <f t="shared" si="327"/>
        <v>0.26088808938457297</v>
      </c>
      <c r="EZ136" s="19">
        <f t="shared" si="327"/>
        <v>0.29342614934987082</v>
      </c>
      <c r="FA136" s="19">
        <f t="shared" si="327"/>
        <v>0.26473250911573143</v>
      </c>
      <c r="FB136" s="19">
        <f t="shared" si="327"/>
        <v>0.29723808075791319</v>
      </c>
    </row>
    <row r="137" spans="1:180">
      <c r="A137" t="s">
        <v>114</v>
      </c>
      <c r="B137" s="17">
        <f>SUM(B8:B135)</f>
        <v>216692971</v>
      </c>
      <c r="C137" s="17">
        <f>SUMPRODUCT(C8:C135,$B8:$B135)/SUM($B8:$B135)</f>
        <v>83079.030338219876</v>
      </c>
      <c r="D137" s="17">
        <f>SUMPRODUCT(D8:D135,$B8:$B135)/SUM($B8:$B135)</f>
        <v>23023.383378596071</v>
      </c>
      <c r="E137" s="18">
        <f t="shared" ref="E137:O137" si="328">SUMPRODUCT(E8:E135,$B8:$B135,$C8:$C135)/SUMPRODUCT($B8:$B135,$C8:$C135)</f>
        <v>0.2771540411051811</v>
      </c>
      <c r="F137" s="19">
        <f t="shared" si="328"/>
        <v>4.6757338430775071E-2</v>
      </c>
      <c r="G137" s="19">
        <f t="shared" si="328"/>
        <v>0.11349094930956372</v>
      </c>
      <c r="H137" s="19">
        <f t="shared" si="328"/>
        <v>1.2546739521496047E-2</v>
      </c>
      <c r="I137" s="19">
        <f t="shared" si="328"/>
        <v>2.7725578159961208E-2</v>
      </c>
      <c r="J137" s="19">
        <f t="shared" si="328"/>
        <v>1.2568111096428183E-3</v>
      </c>
      <c r="K137" s="19">
        <f t="shared" si="328"/>
        <v>7.537662520571782E-2</v>
      </c>
      <c r="L137" s="63">
        <f t="shared" si="328"/>
        <v>0</v>
      </c>
      <c r="M137" s="19">
        <f t="shared" si="328"/>
        <v>0</v>
      </c>
      <c r="N137" s="19">
        <f t="shared" si="328"/>
        <v>0</v>
      </c>
      <c r="O137" s="19">
        <f t="shared" si="328"/>
        <v>0</v>
      </c>
      <c r="P137" s="19">
        <f>P135</f>
        <v>1</v>
      </c>
      <c r="Q137" s="29">
        <f t="shared" ref="Q137:Z137" si="329">SUMPRODUCT(Q8:Q135,$B8:$B135,$C8:$C135)/SUMPRODUCT($B8:$B135,$C8:$C135)</f>
        <v>0</v>
      </c>
      <c r="R137" s="29">
        <f t="shared" si="329"/>
        <v>0</v>
      </c>
      <c r="S137" s="64">
        <f t="shared" si="329"/>
        <v>0</v>
      </c>
      <c r="T137" s="20">
        <f t="shared" si="329"/>
        <v>0</v>
      </c>
      <c r="U137" s="20">
        <f t="shared" si="329"/>
        <v>1.7281152757588751E-3</v>
      </c>
      <c r="V137" s="20">
        <f t="shared" si="329"/>
        <v>1.9280540090372361E-2</v>
      </c>
      <c r="W137" s="20">
        <f t="shared" si="329"/>
        <v>0.12189620155133546</v>
      </c>
      <c r="X137" s="20">
        <f t="shared" si="329"/>
        <v>4.6757338430775071E-2</v>
      </c>
      <c r="Y137" s="20">
        <f t="shared" si="329"/>
        <v>7.537662520571782E-2</v>
      </c>
      <c r="Z137" s="21">
        <f t="shared" si="329"/>
        <v>0.29276439871392085</v>
      </c>
      <c r="AA137" s="19"/>
      <c r="AB137" s="19"/>
      <c r="AC137" s="19"/>
      <c r="AD137" s="19">
        <f>SUMPRODUCT(AD8:AD135,$B8:$B135,$C8:$C135)/SUMPRODUCT($B8:$B135,$C8:$C135)</f>
        <v>4.8156398318446385</v>
      </c>
      <c r="AE137" s="17">
        <f t="shared" ref="AE137:AU137" si="330">SUMPRODUCT(AE8:AE135,$B8:$B135)/SUM($B8:$B135)</f>
        <v>400078.68768776074</v>
      </c>
      <c r="AF137" s="17">
        <f t="shared" si="330"/>
        <v>403512.60732368653</v>
      </c>
      <c r="AG137" s="17">
        <f t="shared" si="330"/>
        <v>215666.48851040489</v>
      </c>
      <c r="AH137" s="17">
        <f t="shared" si="330"/>
        <v>152621.05928051539</v>
      </c>
      <c r="AI137" s="17">
        <f t="shared" si="330"/>
        <v>117045.51638837422</v>
      </c>
      <c r="AJ137" s="17">
        <f t="shared" si="330"/>
        <v>88942.066708878163</v>
      </c>
      <c r="AK137" s="17">
        <f t="shared" si="330"/>
        <v>61738.922888569374</v>
      </c>
      <c r="AL137" s="17">
        <f t="shared" si="330"/>
        <v>47475.453229749663</v>
      </c>
      <c r="AM137" s="17">
        <f t="shared" si="330"/>
        <v>37352.773839590765</v>
      </c>
      <c r="AN137" s="17">
        <f t="shared" si="330"/>
        <v>26487.378168602434</v>
      </c>
      <c r="AO137" s="17">
        <f t="shared" si="330"/>
        <v>19857.372108678137</v>
      </c>
      <c r="AP137" s="17">
        <f t="shared" si="330"/>
        <v>14431.951877857635</v>
      </c>
      <c r="AQ137" s="17">
        <f t="shared" si="330"/>
        <v>8063.9207289838669</v>
      </c>
      <c r="AR137" s="17">
        <f t="shared" si="330"/>
        <v>5375.9471526559119</v>
      </c>
      <c r="AS137" s="17">
        <f t="shared" si="330"/>
        <v>4031.9603644919334</v>
      </c>
      <c r="AT137" s="17">
        <f t="shared" si="330"/>
        <v>83.996739685134983</v>
      </c>
      <c r="AU137" s="17">
        <f t="shared" si="330"/>
        <v>194.13641316198053</v>
      </c>
      <c r="AV137" s="61">
        <f>SUMPRODUCT(AV8:AV135,$B8:$B135,$C8:$C135)/SUMPRODUCT($B8:$B135,$C8:$C135)</f>
        <v>1.7469684993506557E-2</v>
      </c>
      <c r="AW137" s="17">
        <f>SUMPRODUCT(AW8:AW135,$B8:$B135)/SUM($B8:$B135)</f>
        <v>75338.135661442386</v>
      </c>
      <c r="AY137" s="61">
        <f>SUMPRODUCT(AY8:AY135,$B8:$B135,$C8:$C135)/SUMPRODUCT($B8:$B135,$C8:$C135)</f>
        <v>-5.091410489640979E-3</v>
      </c>
      <c r="AZ137" s="61">
        <f>SUMPRODUCT(AZ8:AZ135,$B8:$B135,$C8:$C135)/SUMPRODUCT($B8:$B135,$C8:$C135)</f>
        <v>-4.4081482891231939E-3</v>
      </c>
      <c r="BA137" s="19"/>
      <c r="BB137" s="66">
        <f>BB138*1000000000/B137</f>
        <v>768.82973744450624</v>
      </c>
      <c r="BC137" s="67">
        <f t="shared" ref="BC137:BP137" si="331">SUMPRODUCT(BC8:BC135,$B8:$B135)/SUM($B8:$B135)</f>
        <v>3973.0886479608052</v>
      </c>
      <c r="BD137" s="67">
        <f t="shared" si="331"/>
        <v>1311.5322890007355</v>
      </c>
      <c r="BE137" s="67">
        <f t="shared" si="331"/>
        <v>41481.274077662631</v>
      </c>
      <c r="BF137" s="67">
        <f t="shared" si="331"/>
        <v>21244.060369424718</v>
      </c>
      <c r="BG137" s="17">
        <f t="shared" si="331"/>
        <v>13350.937200787192</v>
      </c>
      <c r="BH137" s="17">
        <f t="shared" si="331"/>
        <v>9547.6390322231546</v>
      </c>
      <c r="BI137" s="17">
        <f t="shared" si="331"/>
        <v>8569.1755196526428</v>
      </c>
      <c r="BJ137" s="17">
        <f t="shared" si="331"/>
        <v>7188.3925824109911</v>
      </c>
      <c r="BK137" s="17">
        <f t="shared" si="331"/>
        <v>5808.1624675218472</v>
      </c>
      <c r="BL137" s="17">
        <f t="shared" si="331"/>
        <v>3962.8313771700514</v>
      </c>
      <c r="BM137" s="17">
        <f t="shared" si="331"/>
        <v>2913.2377058414136</v>
      </c>
      <c r="BN137" s="17">
        <f t="shared" si="331"/>
        <v>2072.2881843038645</v>
      </c>
      <c r="BO137" s="17">
        <f t="shared" si="331"/>
        <v>1220.851543431005</v>
      </c>
      <c r="BP137" s="17">
        <f t="shared" si="331"/>
        <v>737.03385448990866</v>
      </c>
      <c r="BQ137" s="17"/>
      <c r="BR137" s="17"/>
      <c r="BS137" s="17"/>
      <c r="BT137" s="17"/>
      <c r="BU137" s="44">
        <f>SUMPRODUCT(BU8:BU135,$B8:$B135)/SUM($B8:$B135)</f>
        <v>573.2589449013708</v>
      </c>
      <c r="BV137" s="44">
        <f>SUMPRODUCT(BV8:BV135,$B8:$B135)/SUM($B8:$B135)</f>
        <v>134.08229247838068</v>
      </c>
      <c r="BW137" s="44">
        <f>SUMPRODUCT(BW8:BW135,$B8:$B135)/SUM($B8:$B135)</f>
        <v>-48.141417943668181</v>
      </c>
      <c r="BX137" s="17"/>
      <c r="BY137" s="17"/>
      <c r="BZ137" s="17"/>
      <c r="CA137" s="67">
        <f t="shared" ref="CA137:CI137" si="332">SUMPRODUCT(CA8:CA135,$B8:$B135)/SUM($B8:$B135)</f>
        <v>1054.6533897735046</v>
      </c>
      <c r="CB137" s="17">
        <f t="shared" si="332"/>
        <v>698.3002059945436</v>
      </c>
      <c r="CC137" s="17">
        <f t="shared" si="332"/>
        <v>726.94380055279532</v>
      </c>
      <c r="CD137" s="17">
        <f t="shared" si="332"/>
        <v>801.89840629626656</v>
      </c>
      <c r="CE137" s="67">
        <f t="shared" si="332"/>
        <v>830.54200085451816</v>
      </c>
      <c r="CF137" s="17">
        <f t="shared" si="332"/>
        <v>856.35978258919579</v>
      </c>
      <c r="CG137" s="17">
        <f t="shared" si="332"/>
        <v>752.76158228747295</v>
      </c>
      <c r="CH137" s="44">
        <f t="shared" si="332"/>
        <v>0</v>
      </c>
      <c r="CI137" s="17">
        <f t="shared" si="332"/>
        <v>698.3002059945436</v>
      </c>
      <c r="CK137" s="17">
        <f>SUMPRODUCT(CK8:CK135,$B8:$B135)/SUM($B8:$B135)</f>
        <v>60088.957506480445</v>
      </c>
      <c r="CL137" s="19">
        <f>CK137*$B137/(CK$137*$B$137)</f>
        <v>1</v>
      </c>
      <c r="CM137" s="19">
        <f>AE137*$B137/(AE$137*$B$137)</f>
        <v>1</v>
      </c>
      <c r="CN137" s="24">
        <f>SUMPRODUCT(CN8:CN135,$B8:$B135,$CK8:$CK135)/SUMPRODUCT($B8:$B135,$CK8:$CK135)</f>
        <v>1.0000000000000002</v>
      </c>
      <c r="CO137" s="24">
        <v>0.1</v>
      </c>
      <c r="CP137" s="24">
        <f>SUMPRODUCT(CP8:CP135,$B8:$B135,$CK8:$CK135)/SUMPRODUCT($B8:$B135,$CK8:$CK135)</f>
        <v>1.0873413021928231</v>
      </c>
      <c r="CQ137" s="24">
        <f>SUMPRODUCT(CQ8:CQ135,$B8:$B135,$CK8:$CK135)/SUMPRODUCT($B8:$B135,$CK8:$CK135)</f>
        <v>1.0655059766446173</v>
      </c>
      <c r="CR137" s="24">
        <f>SUMPRODUCT(CR8:CR135,$B8:$B135,$CK8:$CK135)/SUMPRODUCT($B8:$B135,$CK8:$CK135)</f>
        <v>1.0386072715464363</v>
      </c>
      <c r="CS137" s="24">
        <f>SUMPRODUCT(CS8:CS135,$B8:$B135,$CK8:$CK135)/SUMPRODUCT($B8:$B135,$CK8:$CK135)</f>
        <v>1.0508186449287584</v>
      </c>
      <c r="CU137" s="18">
        <f>SUMPRODUCT(CU8:CU135,$B8:$B135,$C8:$C135)/SUMPRODUCT($B8:$B135,$C8:$C135)</f>
        <v>0.2771540411051811</v>
      </c>
      <c r="CV137" s="18">
        <f>SUMPRODUCT(CV8:CV135,$B8:$B135,$C8:$C135)/SUMPRODUCT($B8:$B135,$C8:$C135)</f>
        <v>0.29276439871392085</v>
      </c>
      <c r="CW137" s="17">
        <f>SUMPRODUCT(CW8:CW135,$B8:$B135)/SUM($B8:$B135)</f>
        <v>83079.030338219876</v>
      </c>
      <c r="CX137" s="18"/>
      <c r="CY137" s="18"/>
      <c r="CZ137" s="18"/>
      <c r="DA137" s="18"/>
      <c r="DB137" s="18">
        <f>SUMPRODUCT(DB8:DB135,$B8:$B135,$C8:$C135)/SUMPRODUCT($B8:$B135,$C8:$C135)</f>
        <v>0.29470874642298672</v>
      </c>
      <c r="DC137" s="18">
        <f>SUMPRODUCT(DC8:DC135,$B8:$B135,$C8:$C135)/SUMPRODUCT($B8:$B135,$C8:$C135)</f>
        <v>0.31627456054085801</v>
      </c>
      <c r="DD137" s="17">
        <f t="shared" ref="DD137:DJ137" si="333">SUMPRODUCT(DD8:DD135,$B8:$B135)/SUM($B8:$B135)</f>
        <v>82430.022912233952</v>
      </c>
      <c r="DE137" s="17">
        <f t="shared" si="333"/>
        <v>81871.063595740823</v>
      </c>
      <c r="DF137" s="17">
        <f t="shared" si="333"/>
        <v>-558.9593164931415</v>
      </c>
      <c r="DG137" s="17">
        <f t="shared" si="333"/>
        <v>10812.030032498949</v>
      </c>
      <c r="DH137" s="17">
        <f t="shared" si="333"/>
        <v>558.95931649314173</v>
      </c>
      <c r="DI137" s="17">
        <f t="shared" si="333"/>
        <v>82430.022912233966</v>
      </c>
      <c r="DJ137" s="17">
        <f t="shared" si="333"/>
        <v>24094.967075856417</v>
      </c>
      <c r="DK137" s="20">
        <f t="shared" ref="DK137" si="334">DD137/$CW137-1</f>
        <v>-7.8119282729200989E-3</v>
      </c>
      <c r="DL137" s="17">
        <f>SUMPRODUCT(DL8:DL135,$B8:$B135)/SUM($B8:$B135)</f>
        <v>1069.2780865188474</v>
      </c>
      <c r="DM137" s="20">
        <f t="shared" ref="DM137" si="335">ROUND(DI137*(1-$CV137)/($CW137*(1-$CU137))-1,3)</f>
        <v>-2.9000000000000001E-2</v>
      </c>
      <c r="DP137" s="20"/>
      <c r="DQ137" s="20"/>
      <c r="DR137" s="71"/>
      <c r="DS137" s="71"/>
      <c r="DT137" s="71"/>
      <c r="DU137" s="71"/>
      <c r="DV137" s="71"/>
      <c r="DW137" s="71"/>
      <c r="DX137" s="71"/>
      <c r="DY137" s="71">
        <f t="shared" ref="DY137:EL137" si="336">SUMPRODUCT(DY8:DY135,$B8:$B135,$C8:$C135)/SUMPRODUCT($B8:$B135,$C8:$C135)</f>
        <v>0.27689027355867979</v>
      </c>
      <c r="DZ137" s="71">
        <f t="shared" si="336"/>
        <v>0.29276439871392085</v>
      </c>
      <c r="EA137" s="71">
        <f t="shared" si="336"/>
        <v>0.36175432369723592</v>
      </c>
      <c r="EB137" s="19">
        <v>0.38694978516074868</v>
      </c>
      <c r="EC137" s="71">
        <f t="shared" si="336"/>
        <v>0.37905791938651723</v>
      </c>
      <c r="ED137" s="71">
        <f t="shared" si="336"/>
        <v>0.3756914416950094</v>
      </c>
      <c r="EE137" s="71">
        <f t="shared" si="336"/>
        <v>0.35802145389940654</v>
      </c>
      <c r="EF137" s="71">
        <f t="shared" si="336"/>
        <v>0.34664006575358031</v>
      </c>
      <c r="EG137" s="71">
        <f t="shared" si="336"/>
        <v>0.36224830212232184</v>
      </c>
      <c r="EH137" s="71">
        <f t="shared" si="336"/>
        <v>0.29227042028883488</v>
      </c>
      <c r="EI137" s="19">
        <v>0.31746588769316786</v>
      </c>
      <c r="EJ137" s="71">
        <f t="shared" si="336"/>
        <v>0.37905791938651723</v>
      </c>
      <c r="EK137" s="71">
        <f t="shared" si="336"/>
        <v>0.3756914416950094</v>
      </c>
      <c r="EL137" s="71">
        <f t="shared" si="336"/>
        <v>0.3580189893828758</v>
      </c>
      <c r="EM137" s="71">
        <f t="shared" ref="EM137:EN137" si="337">SUMPRODUCT(EM8:EM135,$B8:$B135,$C8:$C135)/SUMPRODUCT($B8:$B135,$C8:$C135)</f>
        <v>0.27715404173715669</v>
      </c>
      <c r="EN137" s="71">
        <f t="shared" si="337"/>
        <v>0.29276439871392085</v>
      </c>
      <c r="EO137" s="19">
        <f t="shared" ref="EO137:EO138" si="338">EO136</f>
        <v>0.22018289153114678</v>
      </c>
      <c r="EP137" s="19">
        <f t="shared" ref="EP137:EP138" si="339">EP136</f>
        <v>0.25479955726314485</v>
      </c>
      <c r="EQ137" s="19">
        <f t="shared" ref="EQ137:EQ138" si="340">EQ136</f>
        <v>0.23373147828319452</v>
      </c>
      <c r="ER137" s="19">
        <f t="shared" ref="ER137:ER138" si="341">ER136</f>
        <v>0.26706005014593204</v>
      </c>
      <c r="ES137" s="19">
        <f t="shared" ref="ES137:ES138" si="342">ES136</f>
        <v>0.24370407982435191</v>
      </c>
      <c r="ET137" s="19">
        <f t="shared" ref="ET137:ET138" si="343">ET136</f>
        <v>0.27667356137740123</v>
      </c>
      <c r="EU137" s="19">
        <f t="shared" ref="EU137:EU138" si="344">EU136</f>
        <v>0.25077705127472477</v>
      </c>
      <c r="EV137" s="19">
        <f t="shared" ref="EV137:EV138" si="345">EV136</f>
        <v>0.28347577668546481</v>
      </c>
      <c r="EW137" s="19">
        <f t="shared" ref="EW137:EW138" si="346">EW136</f>
        <v>0.25634205463011989</v>
      </c>
      <c r="EX137" s="19">
        <f t="shared" ref="EX137:EX138" si="347">EX136</f>
        <v>0.28893830125335018</v>
      </c>
      <c r="EY137" s="19">
        <f t="shared" ref="EY137:EY138" si="348">EY136</f>
        <v>0.26088808938457297</v>
      </c>
      <c r="EZ137" s="19">
        <f t="shared" ref="EZ137:EZ138" si="349">EZ136</f>
        <v>0.29342614934987082</v>
      </c>
      <c r="FA137" s="19">
        <f t="shared" ref="FA137:FA138" si="350">FA136</f>
        <v>0.26473250911573143</v>
      </c>
      <c r="FB137" s="19">
        <f t="shared" ref="FB137:FB138" si="351">FB136</f>
        <v>0.29723808075791319</v>
      </c>
    </row>
    <row r="138" spans="1:180">
      <c r="D138">
        <f>D137/C137</f>
        <v>0.27712628908722758</v>
      </c>
      <c r="G138" t="s">
        <v>272</v>
      </c>
      <c r="H138" s="50">
        <f>H137*$C137*$B137*0.000000001</f>
        <v>225.87445876597164</v>
      </c>
      <c r="V138" s="50">
        <f>V137*$C137*$B137*0.000000001</f>
        <v>347.1006591128463</v>
      </c>
      <c r="W138" s="5" t="s">
        <v>237</v>
      </c>
      <c r="X138" s="5"/>
      <c r="Y138" s="5"/>
      <c r="Z138" s="21">
        <f>(Z137-E137)</f>
        <v>1.5610357608739744E-2</v>
      </c>
      <c r="AZ138" s="54">
        <f>AZ137*17546*1.038*13</f>
        <v>-1043.6984211736144</v>
      </c>
      <c r="BB138" s="30">
        <f>166.6</f>
        <v>166.6</v>
      </c>
      <c r="BC138" s="30"/>
      <c r="BD138" s="68">
        <f>BD137*B137*0.000000001</f>
        <v>284.199828266</v>
      </c>
      <c r="BE138" s="68"/>
      <c r="BF138" s="68"/>
      <c r="BW138" s="45" t="s">
        <v>284</v>
      </c>
      <c r="CA138" s="30" t="s">
        <v>283</v>
      </c>
      <c r="DD138" t="s">
        <v>262</v>
      </c>
      <c r="EO138" s="19">
        <f t="shared" si="338"/>
        <v>0.22018289153114678</v>
      </c>
      <c r="EP138" s="19">
        <f t="shared" si="339"/>
        <v>0.25479955726314485</v>
      </c>
      <c r="EQ138" s="19">
        <f t="shared" si="340"/>
        <v>0.23373147828319452</v>
      </c>
      <c r="ER138" s="19">
        <f t="shared" si="341"/>
        <v>0.26706005014593204</v>
      </c>
      <c r="ES138" s="19">
        <f t="shared" si="342"/>
        <v>0.24370407982435191</v>
      </c>
      <c r="ET138" s="19">
        <f t="shared" si="343"/>
        <v>0.27667356137740123</v>
      </c>
      <c r="EU138" s="19">
        <f t="shared" si="344"/>
        <v>0.25077705127472477</v>
      </c>
      <c r="EV138" s="19">
        <f t="shared" si="345"/>
        <v>0.28347577668546481</v>
      </c>
      <c r="EW138" s="19">
        <f t="shared" si="346"/>
        <v>0.25634205463011989</v>
      </c>
      <c r="EX138" s="19">
        <f t="shared" si="347"/>
        <v>0.28893830125335018</v>
      </c>
      <c r="EY138" s="19">
        <f t="shared" si="348"/>
        <v>0.26088808938457297</v>
      </c>
      <c r="EZ138" s="19">
        <f t="shared" si="349"/>
        <v>0.29342614934987082</v>
      </c>
      <c r="FA138" s="19">
        <f t="shared" si="350"/>
        <v>0.26473250911573143</v>
      </c>
      <c r="FB138" s="19">
        <f t="shared" si="351"/>
        <v>0.29723808075791319</v>
      </c>
    </row>
    <row r="139" spans="1:180">
      <c r="A139" t="s">
        <v>184</v>
      </c>
      <c r="BB139" t="s">
        <v>269</v>
      </c>
      <c r="BW139" s="55"/>
      <c r="CU139" t="s">
        <v>246</v>
      </c>
      <c r="DD139" t="s">
        <v>261</v>
      </c>
    </row>
    <row r="140" spans="1:180">
      <c r="A140" t="s">
        <v>115</v>
      </c>
      <c r="D140" t="s">
        <v>116</v>
      </c>
      <c r="E140" s="22" t="s">
        <v>117</v>
      </c>
      <c r="F140" s="22"/>
      <c r="G140" s="22"/>
      <c r="J140" s="22" t="s">
        <v>118</v>
      </c>
      <c r="O140" s="22" t="s">
        <v>119</v>
      </c>
      <c r="P140" s="22"/>
      <c r="Q140" s="22" t="s">
        <v>189</v>
      </c>
      <c r="R140" s="22" t="s">
        <v>190</v>
      </c>
      <c r="S140" s="22"/>
      <c r="T140" s="22"/>
      <c r="V140" t="s">
        <v>120</v>
      </c>
      <c r="Z140" t="s">
        <v>189</v>
      </c>
      <c r="AA140" t="s">
        <v>190</v>
      </c>
      <c r="AB140" t="s">
        <v>121</v>
      </c>
      <c r="AD140" s="22"/>
      <c r="AE140" s="22"/>
      <c r="AF140" s="22"/>
      <c r="CU140" s="22" t="s">
        <v>248</v>
      </c>
      <c r="CV140" s="22">
        <f>interface!B68</f>
        <v>0.25</v>
      </c>
      <c r="DD140" t="s">
        <v>263</v>
      </c>
    </row>
    <row r="141" spans="1:180">
      <c r="A141" s="22" t="s">
        <v>122</v>
      </c>
      <c r="B141" s="22"/>
      <c r="C141" s="23">
        <f>interface!$D10</f>
        <v>0</v>
      </c>
      <c r="D141">
        <v>0.05</v>
      </c>
      <c r="E141" s="22" t="s">
        <v>123</v>
      </c>
      <c r="F141" s="22"/>
      <c r="G141" s="23">
        <f>interface!$D20</f>
        <v>0.15</v>
      </c>
      <c r="H141" s="24"/>
      <c r="J141" s="22" t="s">
        <v>124</v>
      </c>
      <c r="K141" s="22"/>
      <c r="L141" s="23">
        <f>interface!D39</f>
        <v>0.45</v>
      </c>
      <c r="O141" s="22" t="s">
        <v>279</v>
      </c>
      <c r="P141" s="22"/>
      <c r="Q141" s="56">
        <f>interface!C43</f>
        <v>0.16055045871559634</v>
      </c>
      <c r="R141" s="56">
        <f>interface!D43</f>
        <v>0.25</v>
      </c>
      <c r="S141" s="23"/>
      <c r="T141" s="23"/>
      <c r="V141" s="22" t="s">
        <v>125</v>
      </c>
      <c r="W141" s="22"/>
      <c r="X141" s="22"/>
      <c r="Y141" s="22"/>
      <c r="Z141" s="22">
        <f>IF(interface!$C49="no",0,1)</f>
        <v>0</v>
      </c>
      <c r="AA141" s="22">
        <f>IF(interface!$C49=interface!$D49,0,1)</f>
        <v>0</v>
      </c>
      <c r="AB141" t="s">
        <v>126</v>
      </c>
      <c r="AD141" s="22"/>
      <c r="AE141" s="22"/>
      <c r="AF141" s="23"/>
      <c r="AG141" s="24"/>
      <c r="AH141" s="24"/>
      <c r="AI141" s="24"/>
      <c r="AJ141" s="24"/>
      <c r="AK141" s="24"/>
      <c r="CU141" s="22" t="s">
        <v>249</v>
      </c>
      <c r="CV141" s="22">
        <f>interface!B69</f>
        <v>0.5</v>
      </c>
    </row>
    <row r="142" spans="1:180">
      <c r="A142" s="22" t="s">
        <v>127</v>
      </c>
      <c r="B142" s="22"/>
      <c r="C142" s="23">
        <f>interface!$D11</f>
        <v>0</v>
      </c>
      <c r="D142">
        <v>0.1</v>
      </c>
      <c r="E142" s="22" t="s">
        <v>128</v>
      </c>
      <c r="F142" s="22"/>
      <c r="G142" s="23"/>
      <c r="H142" s="24"/>
      <c r="J142" s="22" t="s">
        <v>129</v>
      </c>
      <c r="K142" s="22"/>
      <c r="L142" s="23">
        <f>interface!D40</f>
        <v>0.4</v>
      </c>
      <c r="O142" s="22" t="s">
        <v>278</v>
      </c>
      <c r="Q142" s="56">
        <f>150/1308+Q143</f>
        <v>0.12079510703363915</v>
      </c>
      <c r="R142" s="56">
        <f>R141-(Q141-Q142)+R143</f>
        <v>0.21636085626911314</v>
      </c>
      <c r="S142" s="24"/>
      <c r="T142" s="24"/>
      <c r="V142" s="22" t="s">
        <v>130</v>
      </c>
      <c r="W142" s="22"/>
      <c r="X142" s="22"/>
      <c r="Y142" s="22"/>
      <c r="Z142" s="22">
        <f>IF(interface!$C50="no",0,1)</f>
        <v>0</v>
      </c>
      <c r="AA142" s="22">
        <f>IF(interface!$C50=interface!$D50,0,1)</f>
        <v>0</v>
      </c>
      <c r="AB142" t="s">
        <v>131</v>
      </c>
      <c r="AF142" s="24"/>
      <c r="AG142" s="24"/>
      <c r="AH142" s="24"/>
      <c r="AI142" s="24"/>
      <c r="AJ142" s="24"/>
      <c r="AK142" s="24"/>
    </row>
    <row r="143" spans="1:180">
      <c r="A143" t="s">
        <v>132</v>
      </c>
      <c r="C143" s="23">
        <f>interface!$D12</f>
        <v>0</v>
      </c>
      <c r="D143">
        <v>0.1</v>
      </c>
      <c r="E143" s="22" t="s">
        <v>133</v>
      </c>
      <c r="F143" s="22"/>
      <c r="G143" s="115">
        <f>interface!$D22+0.0005*IF(interface!$D$36="yes",1,0)</f>
        <v>0</v>
      </c>
      <c r="H143" s="24"/>
      <c r="O143" s="22" t="s">
        <v>277</v>
      </c>
      <c r="P143" s="22"/>
      <c r="Q143" s="56">
        <f>8/1308</f>
        <v>6.1162079510703364E-3</v>
      </c>
      <c r="R143" s="56">
        <f>IF(interface!$C$44=interface!$D$44,Q143,96/1308)</f>
        <v>6.1162079510703364E-3</v>
      </c>
      <c r="V143" s="22" t="s">
        <v>134</v>
      </c>
      <c r="W143" s="22"/>
      <c r="X143" s="22"/>
      <c r="Y143" s="22"/>
      <c r="Z143" s="22">
        <f>IF(interface!$C48="no",0,1)</f>
        <v>0</v>
      </c>
      <c r="AA143" s="22">
        <f>IF(interface!$C48=interface!$D48,0,1)</f>
        <v>0</v>
      </c>
      <c r="AB143" t="s">
        <v>135</v>
      </c>
      <c r="AP143" s="24"/>
    </row>
    <row r="144" spans="1:180">
      <c r="A144" t="s">
        <v>136</v>
      </c>
      <c r="C144" s="23">
        <f>interface!$D13</f>
        <v>0</v>
      </c>
      <c r="D144">
        <v>0.05</v>
      </c>
      <c r="E144" s="22" t="s">
        <v>137</v>
      </c>
      <c r="F144" s="22"/>
      <c r="G144" s="115">
        <f>interface!$D23+0.001*IF(interface!$D$36="yes",1,0)</f>
        <v>0</v>
      </c>
      <c r="H144" s="24"/>
      <c r="O144" s="22" t="s">
        <v>280</v>
      </c>
      <c r="Q144" s="54">
        <f>Q141*1308+Q143*1308</f>
        <v>218</v>
      </c>
      <c r="R144" s="54">
        <f>R141*1308+R143*1308</f>
        <v>335</v>
      </c>
      <c r="V144" s="22" t="s">
        <v>297</v>
      </c>
      <c r="Z144" s="23">
        <f>interface!$C51</f>
        <v>0.12</v>
      </c>
      <c r="AA144" s="23">
        <f>interface!$D51</f>
        <v>0.13</v>
      </c>
      <c r="AP144" s="24"/>
      <c r="AU144" s="24"/>
      <c r="AV144" s="24"/>
    </row>
    <row r="145" spans="1:48">
      <c r="A145" t="s">
        <v>138</v>
      </c>
      <c r="C145" s="23">
        <f>interface!$D14</f>
        <v>0</v>
      </c>
      <c r="D145">
        <v>0.1</v>
      </c>
      <c r="E145" s="22" t="s">
        <v>139</v>
      </c>
      <c r="F145" s="22"/>
      <c r="G145" s="115">
        <f>interface!$D24+0.001*IF(interface!$D$36="yes",1,0)</f>
        <v>0</v>
      </c>
      <c r="H145" s="24"/>
      <c r="V145" s="22" t="s">
        <v>298</v>
      </c>
      <c r="W145" s="22"/>
      <c r="X145" s="22"/>
      <c r="Y145" s="22"/>
      <c r="Z145" s="23">
        <f>interface!$C52</f>
        <v>0.22</v>
      </c>
      <c r="AA145" s="23">
        <f>interface!$D52</f>
        <v>0.25</v>
      </c>
      <c r="AV145" s="24"/>
    </row>
    <row r="146" spans="1:48">
      <c r="A146" s="22" t="s">
        <v>140</v>
      </c>
      <c r="B146" s="22"/>
      <c r="C146" s="23">
        <f>interface!$D15</f>
        <v>0</v>
      </c>
      <c r="D146">
        <v>0.2</v>
      </c>
      <c r="E146" s="22" t="s">
        <v>141</v>
      </c>
      <c r="F146" s="22"/>
      <c r="G146" s="115">
        <f>interface!$D25+0.001*IF(interface!$D$36="yes",1,0)</f>
        <v>0</v>
      </c>
      <c r="H146" s="24"/>
      <c r="O146" s="22"/>
      <c r="Q146" s="56"/>
      <c r="R146" s="19"/>
      <c r="V146" s="22" t="s">
        <v>290</v>
      </c>
      <c r="W146" s="22"/>
      <c r="X146" s="22"/>
      <c r="Y146" s="22"/>
      <c r="Z146" s="23">
        <f>interface!$C53</f>
        <v>0.24</v>
      </c>
      <c r="AA146" s="23">
        <f>interface!$D53</f>
        <v>0.28000000000000003</v>
      </c>
      <c r="AP146" s="24"/>
      <c r="AU146" s="24"/>
      <c r="AV146" s="24"/>
    </row>
    <row r="147" spans="1:48">
      <c r="A147" s="59" t="s">
        <v>142</v>
      </c>
      <c r="C147" s="23">
        <f>interface!$D$17</f>
        <v>0</v>
      </c>
      <c r="D147">
        <v>0</v>
      </c>
      <c r="E147" s="22" t="s">
        <v>143</v>
      </c>
      <c r="F147" s="22"/>
      <c r="G147" s="115">
        <f>interface!$D26+0.001*IF(interface!$D$36="yes",1,0)</f>
        <v>0</v>
      </c>
      <c r="H147" s="24"/>
      <c r="V147" s="22" t="s">
        <v>291</v>
      </c>
      <c r="W147" s="22"/>
      <c r="X147" s="22"/>
      <c r="Y147" s="22"/>
      <c r="Z147" s="23">
        <f>interface!$C54</f>
        <v>0.32</v>
      </c>
      <c r="AA147" s="23">
        <f>interface!$D54</f>
        <v>0.33</v>
      </c>
      <c r="AP147" s="24"/>
      <c r="AU147" s="24"/>
      <c r="AV147" s="24"/>
    </row>
    <row r="148" spans="1:48">
      <c r="A148" s="59" t="s">
        <v>514</v>
      </c>
      <c r="C148" s="25">
        <f>IF(interface!$D$18="yes",1,0)</f>
        <v>0</v>
      </c>
      <c r="E148" s="22" t="s">
        <v>144</v>
      </c>
      <c r="F148" s="22"/>
      <c r="G148" s="115">
        <f>interface!$D27+0.001*IF(interface!$D$36="yes",1,0)</f>
        <v>0</v>
      </c>
      <c r="H148" s="24"/>
      <c r="V148" s="22" t="s">
        <v>145</v>
      </c>
      <c r="W148" s="22"/>
      <c r="X148" s="22"/>
      <c r="Y148" s="22"/>
      <c r="Z148" s="23">
        <f>interface!$C55</f>
        <v>0.35</v>
      </c>
      <c r="AA148" s="23">
        <f>interface!$D55</f>
        <v>0.36</v>
      </c>
      <c r="AP148" s="24"/>
      <c r="AU148" s="24"/>
      <c r="AV148" s="24"/>
    </row>
    <row r="149" spans="1:48">
      <c r="C149" s="24"/>
      <c r="E149" s="22" t="s">
        <v>146</v>
      </c>
      <c r="F149" s="22"/>
      <c r="G149" s="115">
        <f>interface!$D28+0.001*IF(interface!$D$36="yes",1,0)</f>
        <v>0</v>
      </c>
      <c r="H149" s="24"/>
      <c r="V149" s="22" t="s">
        <v>147</v>
      </c>
      <c r="W149" s="22"/>
      <c r="X149" s="22"/>
      <c r="Y149" s="22"/>
      <c r="Z149" s="23">
        <f>interface!$C56</f>
        <v>0.37</v>
      </c>
      <c r="AA149" s="23">
        <f>interface!$D56</f>
        <v>0.4</v>
      </c>
      <c r="AP149" s="24"/>
      <c r="AU149" s="24"/>
      <c r="AV149" s="24"/>
    </row>
    <row r="150" spans="1:48">
      <c r="C150" s="24"/>
      <c r="E150" s="22" t="s">
        <v>148</v>
      </c>
      <c r="F150" s="22"/>
      <c r="G150" s="115">
        <f>interface!$D29+0.001*IF(interface!$D$36="yes",1,0)</f>
        <v>0</v>
      </c>
      <c r="H150" s="24"/>
      <c r="V150" s="22" t="s">
        <v>137</v>
      </c>
      <c r="W150" s="22"/>
      <c r="X150" s="22"/>
      <c r="Y150" s="22"/>
      <c r="Z150" s="23">
        <f>interface!$C57</f>
        <v>0.37</v>
      </c>
      <c r="AA150" s="23">
        <f>interface!$D57</f>
        <v>0.4</v>
      </c>
      <c r="AP150" s="24"/>
      <c r="AQ150" s="24"/>
      <c r="AU150" s="24"/>
      <c r="AV150" s="24"/>
    </row>
    <row r="151" spans="1:48">
      <c r="C151" s="24"/>
      <c r="E151" s="22" t="s">
        <v>149</v>
      </c>
      <c r="F151" s="22"/>
      <c r="G151" s="115">
        <f>interface!$D30+0.001*IF(interface!$D$36="yes",1,0)</f>
        <v>0</v>
      </c>
      <c r="H151" s="24"/>
      <c r="V151" s="22" t="s">
        <v>139</v>
      </c>
      <c r="W151" s="22"/>
      <c r="X151" s="22"/>
      <c r="Y151" s="22"/>
      <c r="Z151" s="23">
        <f>interface!$C58</f>
        <v>0.37</v>
      </c>
      <c r="AA151" s="23">
        <f>interface!$D58</f>
        <v>0.4</v>
      </c>
      <c r="AP151" s="24"/>
      <c r="AQ151" s="24"/>
      <c r="AU151" s="24"/>
      <c r="AV151" s="24"/>
    </row>
    <row r="152" spans="1:48">
      <c r="C152" s="24"/>
      <c r="E152" s="22" t="s">
        <v>150</v>
      </c>
      <c r="F152" s="22"/>
      <c r="G152" s="115">
        <f>interface!$D31+0.001*IF(interface!$D$36="yes",1,0)</f>
        <v>0</v>
      </c>
      <c r="H152" s="24"/>
      <c r="V152" s="22" t="s">
        <v>141</v>
      </c>
      <c r="W152" s="22"/>
      <c r="X152" s="22"/>
      <c r="Y152" s="22"/>
      <c r="Z152" s="23">
        <f>interface!$C59</f>
        <v>0.37</v>
      </c>
      <c r="AA152" s="23">
        <f>interface!$D59</f>
        <v>0.4</v>
      </c>
      <c r="AB152" s="24"/>
      <c r="AC152" s="24"/>
      <c r="AP152" s="24"/>
      <c r="AQ152" s="24"/>
      <c r="AU152" s="24"/>
      <c r="AV152" s="24"/>
    </row>
    <row r="153" spans="1:48">
      <c r="C153" s="24"/>
      <c r="E153" s="22" t="s">
        <v>151</v>
      </c>
      <c r="F153" s="22"/>
      <c r="G153" s="115">
        <f>interface!$D32+0.001*IF(interface!$D$36="yes",1,0)</f>
        <v>0</v>
      </c>
      <c r="H153" s="24"/>
      <c r="V153" s="22" t="s">
        <v>143</v>
      </c>
      <c r="W153" s="22"/>
      <c r="X153" s="22"/>
      <c r="Y153" s="22"/>
      <c r="Z153" s="23">
        <f>interface!$C60</f>
        <v>0.37</v>
      </c>
      <c r="AA153" s="23">
        <f>interface!$D60</f>
        <v>0.4</v>
      </c>
      <c r="AB153" s="24"/>
      <c r="AC153" s="24"/>
      <c r="AP153" s="24"/>
      <c r="AQ153" s="24"/>
      <c r="AU153" s="24"/>
      <c r="AV153" s="24"/>
    </row>
    <row r="154" spans="1:48">
      <c r="C154" s="24"/>
      <c r="E154" s="22" t="s">
        <v>152</v>
      </c>
      <c r="F154" s="22"/>
      <c r="G154" s="115">
        <f>interface!$D33+0.001*IF(interface!$D$36="yes",1,0)</f>
        <v>0</v>
      </c>
      <c r="H154" s="24"/>
      <c r="V154" s="22" t="s">
        <v>144</v>
      </c>
      <c r="W154" s="22"/>
      <c r="X154" s="22"/>
      <c r="Y154" s="22"/>
      <c r="Z154" s="23">
        <f>interface!$C61</f>
        <v>0.37</v>
      </c>
      <c r="AA154" s="23">
        <f>interface!$D61</f>
        <v>0.4</v>
      </c>
      <c r="AB154" s="24"/>
      <c r="AC154" s="24"/>
      <c r="AP154" s="24"/>
      <c r="AQ154" s="24"/>
      <c r="AU154" s="24"/>
      <c r="AV154" s="24"/>
    </row>
    <row r="155" spans="1:48">
      <c r="C155" s="24"/>
      <c r="E155" s="22" t="s">
        <v>153</v>
      </c>
      <c r="F155" s="22"/>
      <c r="G155" s="115">
        <f>interface!$D34+0.001*IF(interface!$D$36="yes",1,0)</f>
        <v>0</v>
      </c>
      <c r="H155" s="24"/>
      <c r="V155" s="22" t="s">
        <v>304</v>
      </c>
      <c r="W155" s="22"/>
      <c r="X155" s="22"/>
      <c r="Y155" s="22"/>
      <c r="Z155" s="23">
        <f>interface!$C62</f>
        <v>0.37</v>
      </c>
      <c r="AA155" s="23">
        <f>interface!$D62</f>
        <v>0.4</v>
      </c>
      <c r="AB155" s="24"/>
      <c r="AC155" s="24"/>
      <c r="AU155" s="24"/>
      <c r="AV155" s="24"/>
    </row>
    <row r="156" spans="1:48">
      <c r="C156" s="24"/>
      <c r="E156" s="22" t="s">
        <v>154</v>
      </c>
      <c r="F156" s="22"/>
      <c r="G156" s="115">
        <f>interface!$D35+0.001*IF(interface!$D$36="yes",1,0)</f>
        <v>0</v>
      </c>
      <c r="H156" s="24"/>
      <c r="V156" s="22"/>
      <c r="W156" s="22"/>
      <c r="X156" s="22"/>
      <c r="Y156" s="22"/>
      <c r="Z156" s="23"/>
      <c r="AA156" s="23"/>
      <c r="AB156" s="24"/>
      <c r="AC156" s="24"/>
      <c r="AV156" s="24"/>
    </row>
    <row r="157" spans="1:48">
      <c r="AV157" s="24"/>
    </row>
    <row r="158" spans="1:48">
      <c r="E158" t="s">
        <v>155</v>
      </c>
      <c r="J158" t="s">
        <v>156</v>
      </c>
      <c r="P158" t="s">
        <v>185</v>
      </c>
    </row>
    <row r="159" spans="1:48">
      <c r="E159" t="s">
        <v>157</v>
      </c>
      <c r="J159" t="s">
        <v>157</v>
      </c>
      <c r="P159" t="s">
        <v>186</v>
      </c>
    </row>
    <row r="160" spans="1:48">
      <c r="E160" t="s">
        <v>158</v>
      </c>
      <c r="J160" t="s">
        <v>158</v>
      </c>
    </row>
    <row r="165" spans="1:1">
      <c r="A165" t="s">
        <v>159</v>
      </c>
    </row>
    <row r="166" spans="1:1">
      <c r="A166" t="s">
        <v>160</v>
      </c>
    </row>
  </sheetData>
  <mergeCells count="5">
    <mergeCell ref="BU6:BW6"/>
    <mergeCell ref="CB6:CG6"/>
    <mergeCell ref="CH6:CI6"/>
    <mergeCell ref="EA6:EF6"/>
    <mergeCell ref="EH6:EM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5"/>
  <sheetViews>
    <sheetView topLeftCell="C1" zoomScale="150" zoomScaleNormal="150" zoomScalePageLayoutView="150" workbookViewId="0">
      <selection activeCell="AY5" sqref="AY5"/>
    </sheetView>
  </sheetViews>
  <sheetFormatPr baseColWidth="10" defaultColWidth="8.83203125" defaultRowHeight="14" x14ac:dyDescent="0"/>
  <cols>
    <col min="1" max="1" width="8.83203125" style="1"/>
    <col min="2" max="2" width="10.33203125" style="1" customWidth="1"/>
    <col min="3" max="6" width="8.83203125" style="1"/>
    <col min="7" max="7" width="12.1640625" style="1" bestFit="1" customWidth="1"/>
    <col min="8" max="15" width="8.83203125" style="1"/>
    <col min="16" max="16" width="11" style="1" customWidth="1"/>
    <col min="17" max="17" width="11.5" style="1" customWidth="1"/>
    <col min="18" max="45" width="8.83203125" style="1"/>
    <col min="46" max="46" width="9.83203125" style="1" customWidth="1"/>
    <col min="47" max="16384" width="8.83203125" style="1"/>
  </cols>
  <sheetData>
    <row r="1" spans="1:54" customFormat="1" ht="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301</v>
      </c>
      <c r="AH1" t="s">
        <v>288</v>
      </c>
      <c r="AI1" t="s">
        <v>289</v>
      </c>
      <c r="AJ1" t="s">
        <v>32</v>
      </c>
      <c r="AK1" t="s">
        <v>33</v>
      </c>
      <c r="AL1" t="s">
        <v>34</v>
      </c>
      <c r="AM1" t="s">
        <v>35</v>
      </c>
      <c r="AN1" t="s">
        <v>36</v>
      </c>
      <c r="AO1" t="s">
        <v>37</v>
      </c>
      <c r="AP1" t="s">
        <v>38</v>
      </c>
      <c r="AQ1" t="s">
        <v>39</v>
      </c>
      <c r="AR1" t="s">
        <v>40</v>
      </c>
      <c r="AS1" t="s">
        <v>41</v>
      </c>
      <c r="AT1" t="s">
        <v>42</v>
      </c>
      <c r="AU1" t="s">
        <v>193</v>
      </c>
      <c r="AV1" t="s">
        <v>194</v>
      </c>
      <c r="AW1" t="s">
        <v>231</v>
      </c>
      <c r="AX1" t="s">
        <v>491</v>
      </c>
      <c r="AY1" t="s">
        <v>492</v>
      </c>
      <c r="AZ1" t="s">
        <v>493</v>
      </c>
      <c r="BA1" t="s">
        <v>494</v>
      </c>
      <c r="BB1" t="s">
        <v>495</v>
      </c>
    </row>
    <row r="2" spans="1:54" customFormat="1" ht="15">
      <c r="A2">
        <v>0</v>
      </c>
      <c r="B2">
        <v>21666620</v>
      </c>
      <c r="C2">
        <v>7550</v>
      </c>
      <c r="D2">
        <v>1.3609999790787697E-2</v>
      </c>
      <c r="E2">
        <v>11111</v>
      </c>
      <c r="F2">
        <v>2847</v>
      </c>
      <c r="G2">
        <v>0.25618644830378834</v>
      </c>
      <c r="H2">
        <v>0.12309907376766205</v>
      </c>
      <c r="I2">
        <v>1.4847476035356522E-2</v>
      </c>
      <c r="J2">
        <v>0.11221092194318771</v>
      </c>
      <c r="K2">
        <v>5.219112616032362E-3</v>
      </c>
      <c r="L2">
        <v>8.9984701480716467E-4</v>
      </c>
      <c r="M2">
        <v>0</v>
      </c>
      <c r="N2">
        <v>1.7500000074505806E-2</v>
      </c>
      <c r="O2">
        <v>11113</v>
      </c>
      <c r="P2">
        <v>6149</v>
      </c>
      <c r="Q2">
        <v>5</v>
      </c>
      <c r="R2">
        <v>38</v>
      </c>
      <c r="S2">
        <v>7821</v>
      </c>
      <c r="T2">
        <v>14893</v>
      </c>
      <c r="U2">
        <v>0</v>
      </c>
      <c r="V2">
        <v>0</v>
      </c>
      <c r="W2">
        <v>0</v>
      </c>
      <c r="X2">
        <v>0</v>
      </c>
      <c r="Y2">
        <v>0</v>
      </c>
      <c r="Z2">
        <v>0</v>
      </c>
      <c r="AA2">
        <v>0</v>
      </c>
      <c r="AB2">
        <v>0</v>
      </c>
      <c r="AC2">
        <v>0</v>
      </c>
      <c r="AD2">
        <v>0</v>
      </c>
      <c r="AE2">
        <v>6573</v>
      </c>
      <c r="AF2">
        <v>1326</v>
      </c>
      <c r="AG2">
        <v>57</v>
      </c>
      <c r="AH2">
        <v>45</v>
      </c>
      <c r="AI2">
        <v>31</v>
      </c>
      <c r="AJ2">
        <v>25</v>
      </c>
      <c r="AK2">
        <v>15</v>
      </c>
      <c r="AL2">
        <v>7</v>
      </c>
      <c r="AM2">
        <v>3</v>
      </c>
      <c r="AN2">
        <v>0</v>
      </c>
      <c r="AO2">
        <v>0</v>
      </c>
      <c r="AP2">
        <v>0</v>
      </c>
      <c r="AQ2">
        <v>0</v>
      </c>
      <c r="AR2">
        <v>11</v>
      </c>
      <c r="AS2">
        <v>0</v>
      </c>
      <c r="AT2">
        <v>7680</v>
      </c>
      <c r="AU2">
        <v>2.3000000044703484E-2</v>
      </c>
      <c r="AV2">
        <v>0</v>
      </c>
      <c r="AW2">
        <v>14582</v>
      </c>
      <c r="AX2">
        <v>598</v>
      </c>
      <c r="AY2">
        <v>202</v>
      </c>
      <c r="AZ2">
        <v>195</v>
      </c>
      <c r="BA2">
        <v>792</v>
      </c>
      <c r="BB2">
        <v>472</v>
      </c>
    </row>
    <row r="3" spans="1:54" customFormat="1" ht="15">
      <c r="A3">
        <v>10</v>
      </c>
      <c r="B3">
        <v>21669346</v>
      </c>
      <c r="C3">
        <v>14300</v>
      </c>
      <c r="D3">
        <v>2.150999940931797E-2</v>
      </c>
      <c r="E3">
        <v>17553</v>
      </c>
      <c r="F3">
        <v>4257</v>
      </c>
      <c r="G3">
        <v>0.24246739192344935</v>
      </c>
      <c r="H3">
        <v>0.10258016735315323</v>
      </c>
      <c r="I3">
        <v>1.5321523882448673E-2</v>
      </c>
      <c r="J3">
        <v>0.1131172776222229</v>
      </c>
      <c r="K3">
        <v>1.0195363312959671E-2</v>
      </c>
      <c r="L3">
        <v>1.3100188225507736E-3</v>
      </c>
      <c r="M3">
        <v>0</v>
      </c>
      <c r="N3">
        <v>5.6699998676776886E-2</v>
      </c>
      <c r="O3">
        <v>17557</v>
      </c>
      <c r="P3">
        <v>10057</v>
      </c>
      <c r="Q3">
        <v>9</v>
      </c>
      <c r="R3">
        <v>82</v>
      </c>
      <c r="S3">
        <v>19499</v>
      </c>
      <c r="T3">
        <v>26889</v>
      </c>
      <c r="U3">
        <v>0</v>
      </c>
      <c r="V3">
        <v>0</v>
      </c>
      <c r="W3">
        <v>0</v>
      </c>
      <c r="X3">
        <v>0</v>
      </c>
      <c r="Y3">
        <v>0</v>
      </c>
      <c r="Z3">
        <v>0</v>
      </c>
      <c r="AA3">
        <v>0</v>
      </c>
      <c r="AB3">
        <v>0</v>
      </c>
      <c r="AC3">
        <v>0</v>
      </c>
      <c r="AD3">
        <v>0</v>
      </c>
      <c r="AE3">
        <v>10432</v>
      </c>
      <c r="AF3">
        <v>2405</v>
      </c>
      <c r="AG3">
        <v>39</v>
      </c>
      <c r="AH3">
        <v>27</v>
      </c>
      <c r="AI3">
        <v>20</v>
      </c>
      <c r="AJ3">
        <v>17</v>
      </c>
      <c r="AK3">
        <v>12</v>
      </c>
      <c r="AL3">
        <v>7</v>
      </c>
      <c r="AM3">
        <v>2</v>
      </c>
      <c r="AN3">
        <v>0</v>
      </c>
      <c r="AO3">
        <v>0</v>
      </c>
      <c r="AP3">
        <v>0</v>
      </c>
      <c r="AQ3">
        <v>0</v>
      </c>
      <c r="AR3">
        <v>25</v>
      </c>
      <c r="AS3">
        <v>0</v>
      </c>
      <c r="AT3">
        <v>13794</v>
      </c>
      <c r="AU3">
        <v>4.6000000089406967E-2</v>
      </c>
      <c r="AV3">
        <v>0</v>
      </c>
      <c r="AW3">
        <v>20115</v>
      </c>
      <c r="AX3">
        <v>785</v>
      </c>
      <c r="AY3">
        <v>340</v>
      </c>
      <c r="AZ3">
        <v>291</v>
      </c>
      <c r="BA3">
        <v>1077</v>
      </c>
      <c r="BB3">
        <v>642</v>
      </c>
    </row>
    <row r="4" spans="1:54" customFormat="1" ht="15">
      <c r="A4">
        <v>20</v>
      </c>
      <c r="B4">
        <v>21669340</v>
      </c>
      <c r="C4">
        <v>20900</v>
      </c>
      <c r="D4">
        <v>2.9969999566674232E-2</v>
      </c>
      <c r="E4">
        <v>24460</v>
      </c>
      <c r="F4">
        <v>5992</v>
      </c>
      <c r="G4">
        <v>0.24494133998283121</v>
      </c>
      <c r="H4">
        <v>9.0871930122375488E-2</v>
      </c>
      <c r="I4">
        <v>1.7046151682734489E-2</v>
      </c>
      <c r="J4">
        <v>0.11687037348747253</v>
      </c>
      <c r="K4">
        <v>1.7986346036195755E-2</v>
      </c>
      <c r="L4">
        <v>2.2074151784181595E-3</v>
      </c>
      <c r="M4">
        <v>0</v>
      </c>
      <c r="N4">
        <v>8.4600001573562622E-2</v>
      </c>
      <c r="O4">
        <v>24463</v>
      </c>
      <c r="P4">
        <v>15081</v>
      </c>
      <c r="Q4">
        <v>10</v>
      </c>
      <c r="R4">
        <v>111</v>
      </c>
      <c r="S4">
        <v>37803</v>
      </c>
      <c r="T4">
        <v>45347</v>
      </c>
      <c r="U4">
        <v>3</v>
      </c>
      <c r="V4">
        <v>0</v>
      </c>
      <c r="W4">
        <v>0</v>
      </c>
      <c r="X4">
        <v>0</v>
      </c>
      <c r="Y4">
        <v>0</v>
      </c>
      <c r="Z4">
        <v>0</v>
      </c>
      <c r="AA4">
        <v>0</v>
      </c>
      <c r="AB4">
        <v>0</v>
      </c>
      <c r="AC4">
        <v>0</v>
      </c>
      <c r="AD4">
        <v>0</v>
      </c>
      <c r="AE4">
        <v>15582</v>
      </c>
      <c r="AF4">
        <v>5164</v>
      </c>
      <c r="AG4">
        <v>46</v>
      </c>
      <c r="AH4">
        <v>20</v>
      </c>
      <c r="AI4">
        <v>3</v>
      </c>
      <c r="AJ4">
        <v>3</v>
      </c>
      <c r="AK4">
        <v>3</v>
      </c>
      <c r="AL4">
        <v>2</v>
      </c>
      <c r="AM4">
        <v>1</v>
      </c>
      <c r="AN4">
        <v>0</v>
      </c>
      <c r="AO4">
        <v>0</v>
      </c>
      <c r="AP4">
        <v>0</v>
      </c>
      <c r="AQ4">
        <v>0</v>
      </c>
      <c r="AR4">
        <v>70</v>
      </c>
      <c r="AS4">
        <v>2</v>
      </c>
      <c r="AT4">
        <v>21678</v>
      </c>
      <c r="AU4">
        <v>6.5999999642372131E-2</v>
      </c>
      <c r="AV4">
        <v>0</v>
      </c>
      <c r="AW4">
        <v>25210</v>
      </c>
      <c r="AX4">
        <v>775</v>
      </c>
      <c r="AY4">
        <v>501</v>
      </c>
      <c r="AZ4">
        <v>327</v>
      </c>
      <c r="BA4">
        <v>1101</v>
      </c>
      <c r="BB4">
        <v>789</v>
      </c>
    </row>
    <row r="5" spans="1:54" customFormat="1" ht="15">
      <c r="A5">
        <v>30</v>
      </c>
      <c r="B5">
        <v>21671008</v>
      </c>
      <c r="C5">
        <v>28200</v>
      </c>
      <c r="D5">
        <v>3.9719998836517334E-2</v>
      </c>
      <c r="E5">
        <v>32421</v>
      </c>
      <c r="F5">
        <v>7630</v>
      </c>
      <c r="G5">
        <v>0.23521070316594223</v>
      </c>
      <c r="H5">
        <v>7.6851934194564819E-2</v>
      </c>
      <c r="I5">
        <v>1.9513549283146858E-2</v>
      </c>
      <c r="J5">
        <v>0.10619933158159256</v>
      </c>
      <c r="K5">
        <v>2.8299270197749138E-2</v>
      </c>
      <c r="L5">
        <v>4.3157925829291344E-3</v>
      </c>
      <c r="M5">
        <v>0</v>
      </c>
      <c r="N5">
        <v>0.11339999735355377</v>
      </c>
      <c r="O5">
        <v>32439</v>
      </c>
      <c r="P5">
        <v>20554</v>
      </c>
      <c r="Q5">
        <v>47</v>
      </c>
      <c r="R5">
        <v>169</v>
      </c>
      <c r="S5">
        <v>76094</v>
      </c>
      <c r="T5">
        <v>81246</v>
      </c>
      <c r="U5">
        <v>75</v>
      </c>
      <c r="V5">
        <v>0</v>
      </c>
      <c r="W5">
        <v>0</v>
      </c>
      <c r="X5">
        <v>0</v>
      </c>
      <c r="Y5">
        <v>0</v>
      </c>
      <c r="Z5">
        <v>0</v>
      </c>
      <c r="AA5">
        <v>0</v>
      </c>
      <c r="AB5">
        <v>0</v>
      </c>
      <c r="AC5">
        <v>0</v>
      </c>
      <c r="AD5">
        <v>0</v>
      </c>
      <c r="AE5">
        <v>21186</v>
      </c>
      <c r="AF5">
        <v>9531</v>
      </c>
      <c r="AG5">
        <v>69</v>
      </c>
      <c r="AH5">
        <v>33</v>
      </c>
      <c r="AI5">
        <v>17</v>
      </c>
      <c r="AJ5">
        <v>13</v>
      </c>
      <c r="AK5">
        <v>9</v>
      </c>
      <c r="AL5">
        <v>6</v>
      </c>
      <c r="AM5">
        <v>1</v>
      </c>
      <c r="AN5">
        <v>0</v>
      </c>
      <c r="AO5">
        <v>0</v>
      </c>
      <c r="AP5">
        <v>0</v>
      </c>
      <c r="AQ5">
        <v>0</v>
      </c>
      <c r="AR5">
        <v>145</v>
      </c>
      <c r="AS5">
        <v>1</v>
      </c>
      <c r="AT5">
        <v>28271</v>
      </c>
      <c r="AU5">
        <v>8.6999997496604919E-2</v>
      </c>
      <c r="AV5">
        <v>0</v>
      </c>
      <c r="AW5">
        <v>30258</v>
      </c>
      <c r="AX5">
        <v>534</v>
      </c>
      <c r="AY5">
        <v>611</v>
      </c>
      <c r="AZ5">
        <v>266</v>
      </c>
      <c r="BA5">
        <v>800</v>
      </c>
      <c r="BB5">
        <v>845</v>
      </c>
    </row>
    <row r="6" spans="1:54" customFormat="1" ht="15">
      <c r="A6">
        <v>40</v>
      </c>
      <c r="B6">
        <v>21668892</v>
      </c>
      <c r="C6">
        <v>37000</v>
      </c>
      <c r="D6">
        <v>5.1660001277923584E-2</v>
      </c>
      <c r="E6">
        <v>42170</v>
      </c>
      <c r="F6">
        <v>10207</v>
      </c>
      <c r="G6">
        <v>0.24197525010668058</v>
      </c>
      <c r="H6">
        <v>6.7042812705039978E-2</v>
      </c>
      <c r="I6">
        <v>1.9629225134849548E-2</v>
      </c>
      <c r="J6">
        <v>0.10554264485836029</v>
      </c>
      <c r="K6">
        <v>4.3739035725593567E-2</v>
      </c>
      <c r="L6">
        <v>6.0215257108211517E-3</v>
      </c>
      <c r="M6">
        <v>0</v>
      </c>
      <c r="N6">
        <v>0.12269999831914902</v>
      </c>
      <c r="O6">
        <v>42182</v>
      </c>
      <c r="P6">
        <v>27750</v>
      </c>
      <c r="Q6">
        <v>32</v>
      </c>
      <c r="R6">
        <v>236</v>
      </c>
      <c r="S6">
        <v>115051</v>
      </c>
      <c r="T6">
        <v>117785</v>
      </c>
      <c r="U6">
        <v>984</v>
      </c>
      <c r="V6">
        <v>5</v>
      </c>
      <c r="W6">
        <v>0</v>
      </c>
      <c r="X6">
        <v>0</v>
      </c>
      <c r="Y6">
        <v>0</v>
      </c>
      <c r="Z6">
        <v>0</v>
      </c>
      <c r="AA6">
        <v>0</v>
      </c>
      <c r="AB6">
        <v>0</v>
      </c>
      <c r="AC6">
        <v>0</v>
      </c>
      <c r="AD6">
        <v>0</v>
      </c>
      <c r="AE6">
        <v>28888</v>
      </c>
      <c r="AF6">
        <v>16582</v>
      </c>
      <c r="AG6">
        <v>104</v>
      </c>
      <c r="AH6">
        <v>44</v>
      </c>
      <c r="AI6">
        <v>21</v>
      </c>
      <c r="AJ6">
        <v>15</v>
      </c>
      <c r="AK6">
        <v>10</v>
      </c>
      <c r="AL6">
        <v>5</v>
      </c>
      <c r="AM6">
        <v>1</v>
      </c>
      <c r="AN6">
        <v>0</v>
      </c>
      <c r="AO6">
        <v>0</v>
      </c>
      <c r="AP6">
        <v>0</v>
      </c>
      <c r="AQ6">
        <v>0</v>
      </c>
      <c r="AR6">
        <v>309</v>
      </c>
      <c r="AS6">
        <v>9</v>
      </c>
      <c r="AT6">
        <v>38081</v>
      </c>
      <c r="AU6">
        <v>0.10700000077486038</v>
      </c>
      <c r="AV6">
        <v>0</v>
      </c>
      <c r="AW6">
        <v>35771</v>
      </c>
      <c r="AX6">
        <v>189</v>
      </c>
      <c r="AY6">
        <v>601</v>
      </c>
      <c r="AZ6">
        <v>112</v>
      </c>
      <c r="BA6">
        <v>300</v>
      </c>
      <c r="BB6">
        <v>765</v>
      </c>
    </row>
    <row r="7" spans="1:54" customFormat="1" ht="15">
      <c r="A7">
        <v>50</v>
      </c>
      <c r="B7">
        <v>21670160</v>
      </c>
      <c r="C7">
        <v>47500</v>
      </c>
      <c r="D7">
        <v>6.5320000052452087E-2</v>
      </c>
      <c r="E7">
        <v>53311</v>
      </c>
      <c r="F7">
        <v>13542</v>
      </c>
      <c r="G7">
        <v>0.25386172765446913</v>
      </c>
      <c r="H7">
        <v>6.4055941998958588E-2</v>
      </c>
      <c r="I7">
        <v>2.0339682698249817E-2</v>
      </c>
      <c r="J7">
        <v>0.10496025532484055</v>
      </c>
      <c r="K7">
        <v>5.736352875828743E-2</v>
      </c>
      <c r="L7">
        <v>7.1423216722905636E-3</v>
      </c>
      <c r="M7">
        <v>0</v>
      </c>
      <c r="N7">
        <v>0.13009999692440033</v>
      </c>
      <c r="O7">
        <v>53344</v>
      </c>
      <c r="P7">
        <v>35459</v>
      </c>
      <c r="Q7">
        <v>91</v>
      </c>
      <c r="R7">
        <v>352</v>
      </c>
      <c r="S7">
        <v>163744</v>
      </c>
      <c r="T7">
        <v>165392</v>
      </c>
      <c r="U7">
        <v>5244</v>
      </c>
      <c r="V7">
        <v>0</v>
      </c>
      <c r="W7">
        <v>0</v>
      </c>
      <c r="X7">
        <v>0</v>
      </c>
      <c r="Y7">
        <v>0</v>
      </c>
      <c r="Z7">
        <v>0</v>
      </c>
      <c r="AA7">
        <v>0</v>
      </c>
      <c r="AB7">
        <v>0</v>
      </c>
      <c r="AC7">
        <v>0</v>
      </c>
      <c r="AD7">
        <v>0</v>
      </c>
      <c r="AE7">
        <v>37232</v>
      </c>
      <c r="AF7">
        <v>24668</v>
      </c>
      <c r="AG7">
        <v>223</v>
      </c>
      <c r="AH7">
        <v>54</v>
      </c>
      <c r="AI7">
        <v>23</v>
      </c>
      <c r="AJ7">
        <v>19</v>
      </c>
      <c r="AK7">
        <v>12</v>
      </c>
      <c r="AL7">
        <v>4</v>
      </c>
      <c r="AM7">
        <v>0</v>
      </c>
      <c r="AN7">
        <v>0</v>
      </c>
      <c r="AO7">
        <v>0</v>
      </c>
      <c r="AP7">
        <v>0</v>
      </c>
      <c r="AQ7">
        <v>0</v>
      </c>
      <c r="AR7">
        <v>499</v>
      </c>
      <c r="AS7">
        <v>10</v>
      </c>
      <c r="AT7">
        <v>49788</v>
      </c>
      <c r="AU7">
        <v>0.11699999868869781</v>
      </c>
      <c r="AV7">
        <v>1.0000000474974513E-3</v>
      </c>
      <c r="AW7">
        <v>42826</v>
      </c>
      <c r="AX7">
        <v>48</v>
      </c>
      <c r="AY7">
        <v>614</v>
      </c>
      <c r="AZ7">
        <v>49</v>
      </c>
      <c r="BA7">
        <v>97</v>
      </c>
      <c r="BB7">
        <v>763</v>
      </c>
    </row>
    <row r="8" spans="1:54" customFormat="1" ht="15">
      <c r="A8">
        <v>60</v>
      </c>
      <c r="B8">
        <v>21668342</v>
      </c>
      <c r="C8">
        <v>59500</v>
      </c>
      <c r="D8">
        <v>8.1820003688335419E-2</v>
      </c>
      <c r="E8">
        <v>66787</v>
      </c>
      <c r="F8">
        <v>17555</v>
      </c>
      <c r="G8">
        <v>0.26256356565958722</v>
      </c>
      <c r="H8">
        <v>5.4187856614589691E-2</v>
      </c>
      <c r="I8">
        <v>2.1253366023302078E-2</v>
      </c>
      <c r="J8">
        <v>0.10607238858938217</v>
      </c>
      <c r="K8">
        <v>7.3107987642288208E-2</v>
      </c>
      <c r="L8">
        <v>7.9419687390327454E-3</v>
      </c>
      <c r="M8">
        <v>0</v>
      </c>
      <c r="N8">
        <v>0.12169999629259109</v>
      </c>
      <c r="O8">
        <v>66860</v>
      </c>
      <c r="P8">
        <v>44961</v>
      </c>
      <c r="Q8">
        <v>198</v>
      </c>
      <c r="R8">
        <v>409</v>
      </c>
      <c r="S8">
        <v>219331</v>
      </c>
      <c r="T8">
        <v>220662</v>
      </c>
      <c r="U8">
        <v>13137</v>
      </c>
      <c r="V8">
        <v>51</v>
      </c>
      <c r="W8">
        <v>0</v>
      </c>
      <c r="X8">
        <v>0</v>
      </c>
      <c r="Y8">
        <v>0</v>
      </c>
      <c r="Z8">
        <v>0</v>
      </c>
      <c r="AA8">
        <v>0</v>
      </c>
      <c r="AB8">
        <v>0</v>
      </c>
      <c r="AC8">
        <v>0</v>
      </c>
      <c r="AD8">
        <v>0</v>
      </c>
      <c r="AE8">
        <v>47312</v>
      </c>
      <c r="AF8">
        <v>34773</v>
      </c>
      <c r="AG8">
        <v>2214</v>
      </c>
      <c r="AH8">
        <v>69</v>
      </c>
      <c r="AI8">
        <v>31</v>
      </c>
      <c r="AJ8">
        <v>22</v>
      </c>
      <c r="AK8">
        <v>10</v>
      </c>
      <c r="AL8">
        <v>6</v>
      </c>
      <c r="AM8">
        <v>0</v>
      </c>
      <c r="AN8">
        <v>0</v>
      </c>
      <c r="AO8">
        <v>0</v>
      </c>
      <c r="AP8">
        <v>0</v>
      </c>
      <c r="AQ8">
        <v>0</v>
      </c>
      <c r="AR8">
        <v>779</v>
      </c>
      <c r="AS8">
        <v>30</v>
      </c>
      <c r="AT8">
        <v>64830</v>
      </c>
      <c r="AU8">
        <v>0.1550000011920929</v>
      </c>
      <c r="AV8">
        <v>8.0000003799796104E-3</v>
      </c>
      <c r="AW8">
        <v>51090</v>
      </c>
      <c r="AX8">
        <v>12</v>
      </c>
      <c r="AY8">
        <v>613</v>
      </c>
      <c r="AZ8">
        <v>22</v>
      </c>
      <c r="BA8">
        <v>34</v>
      </c>
      <c r="BB8">
        <v>755</v>
      </c>
    </row>
    <row r="9" spans="1:54" customFormat="1" ht="15">
      <c r="A9">
        <v>70</v>
      </c>
      <c r="B9">
        <v>21670474</v>
      </c>
      <c r="C9">
        <v>74600</v>
      </c>
      <c r="D9">
        <v>0.10365000367164612</v>
      </c>
      <c r="E9">
        <v>84598</v>
      </c>
      <c r="F9">
        <v>23528</v>
      </c>
      <c r="G9">
        <v>0.27768204886108816</v>
      </c>
      <c r="H9">
        <v>5.1079899072647095E-2</v>
      </c>
      <c r="I9">
        <v>2.3427357897162437E-2</v>
      </c>
      <c r="J9">
        <v>0.10317479074001312</v>
      </c>
      <c r="K9">
        <v>9.1301783919334412E-2</v>
      </c>
      <c r="L9">
        <v>8.7100202217698097E-3</v>
      </c>
      <c r="M9">
        <v>0</v>
      </c>
      <c r="N9">
        <v>0.11309999972581863</v>
      </c>
      <c r="O9">
        <v>84730</v>
      </c>
      <c r="P9">
        <v>56414</v>
      </c>
      <c r="Q9">
        <v>360</v>
      </c>
      <c r="R9">
        <v>654</v>
      </c>
      <c r="S9">
        <v>319129</v>
      </c>
      <c r="T9">
        <v>319956</v>
      </c>
      <c r="U9">
        <v>37759</v>
      </c>
      <c r="V9">
        <v>1050</v>
      </c>
      <c r="W9">
        <v>0</v>
      </c>
      <c r="X9">
        <v>0</v>
      </c>
      <c r="Y9">
        <v>0</v>
      </c>
      <c r="Z9">
        <v>0</v>
      </c>
      <c r="AA9">
        <v>0</v>
      </c>
      <c r="AB9">
        <v>0</v>
      </c>
      <c r="AC9">
        <v>0</v>
      </c>
      <c r="AD9">
        <v>0</v>
      </c>
      <c r="AE9">
        <v>59427</v>
      </c>
      <c r="AF9">
        <v>46540</v>
      </c>
      <c r="AG9">
        <v>10503</v>
      </c>
      <c r="AH9">
        <v>128</v>
      </c>
      <c r="AI9">
        <v>54</v>
      </c>
      <c r="AJ9">
        <v>42</v>
      </c>
      <c r="AK9">
        <v>28</v>
      </c>
      <c r="AL9">
        <v>17</v>
      </c>
      <c r="AM9">
        <v>7</v>
      </c>
      <c r="AN9">
        <v>4</v>
      </c>
      <c r="AO9">
        <v>0</v>
      </c>
      <c r="AP9">
        <v>0</v>
      </c>
      <c r="AQ9">
        <v>0</v>
      </c>
      <c r="AR9">
        <v>1149</v>
      </c>
      <c r="AS9">
        <v>61</v>
      </c>
      <c r="AT9">
        <v>82707</v>
      </c>
      <c r="AU9">
        <v>0.1940000057220459</v>
      </c>
      <c r="AV9">
        <v>1.4999999664723873E-2</v>
      </c>
      <c r="AW9">
        <v>62071</v>
      </c>
      <c r="AX9">
        <v>3</v>
      </c>
      <c r="AY9">
        <v>626</v>
      </c>
      <c r="AZ9">
        <v>10</v>
      </c>
      <c r="BA9">
        <v>13</v>
      </c>
      <c r="BB9">
        <v>766</v>
      </c>
    </row>
    <row r="10" spans="1:54" customFormat="1" ht="15">
      <c r="A10">
        <v>80</v>
      </c>
      <c r="B10">
        <v>21669218</v>
      </c>
      <c r="C10">
        <v>96700</v>
      </c>
      <c r="D10">
        <v>0.14110000431537628</v>
      </c>
      <c r="E10">
        <v>115173</v>
      </c>
      <c r="F10">
        <v>33966</v>
      </c>
      <c r="G10">
        <v>0.29403209889367893</v>
      </c>
      <c r="H10">
        <v>4.8468638211488724E-2</v>
      </c>
      <c r="I10">
        <v>2.584012970328331E-2</v>
      </c>
      <c r="J10">
        <v>9.7768314182758331E-2</v>
      </c>
      <c r="K10">
        <v>0.11245866119861603</v>
      </c>
      <c r="L10">
        <v>9.4963554292917252E-3</v>
      </c>
      <c r="M10">
        <v>0</v>
      </c>
      <c r="N10">
        <v>9.4400003552436829E-2</v>
      </c>
      <c r="O10">
        <v>115518</v>
      </c>
      <c r="P10">
        <v>75691</v>
      </c>
      <c r="Q10">
        <v>943</v>
      </c>
      <c r="R10">
        <v>1068</v>
      </c>
      <c r="S10">
        <v>499548</v>
      </c>
      <c r="T10">
        <v>500052</v>
      </c>
      <c r="U10">
        <v>111716</v>
      </c>
      <c r="V10">
        <v>11124</v>
      </c>
      <c r="W10">
        <v>32</v>
      </c>
      <c r="X10">
        <v>0</v>
      </c>
      <c r="Y10">
        <v>0</v>
      </c>
      <c r="Z10">
        <v>0</v>
      </c>
      <c r="AA10">
        <v>0</v>
      </c>
      <c r="AB10">
        <v>0</v>
      </c>
      <c r="AC10">
        <v>0</v>
      </c>
      <c r="AD10">
        <v>0</v>
      </c>
      <c r="AE10">
        <v>79123</v>
      </c>
      <c r="AF10">
        <v>65521</v>
      </c>
      <c r="AG10">
        <v>28349</v>
      </c>
      <c r="AH10">
        <v>1430</v>
      </c>
      <c r="AI10">
        <v>78</v>
      </c>
      <c r="AJ10">
        <v>56</v>
      </c>
      <c r="AK10">
        <v>34</v>
      </c>
      <c r="AL10">
        <v>22</v>
      </c>
      <c r="AM10">
        <v>11</v>
      </c>
      <c r="AN10">
        <v>7</v>
      </c>
      <c r="AO10">
        <v>4</v>
      </c>
      <c r="AP10">
        <v>1</v>
      </c>
      <c r="AQ10">
        <v>0</v>
      </c>
      <c r="AR10">
        <v>1658</v>
      </c>
      <c r="AS10">
        <v>133</v>
      </c>
      <c r="AT10">
        <v>112744</v>
      </c>
      <c r="AU10">
        <v>0.21299999952316284</v>
      </c>
      <c r="AV10">
        <v>2.0999999716877937E-2</v>
      </c>
      <c r="AW10">
        <v>80881</v>
      </c>
      <c r="AX10">
        <v>1</v>
      </c>
      <c r="AY10">
        <v>645</v>
      </c>
      <c r="AZ10">
        <v>6</v>
      </c>
      <c r="BA10">
        <v>7</v>
      </c>
      <c r="BB10">
        <v>783</v>
      </c>
    </row>
    <row r="11" spans="1:54" customFormat="1" ht="15">
      <c r="A11">
        <v>90</v>
      </c>
      <c r="B11">
        <v>10834493</v>
      </c>
      <c r="C11">
        <v>141000</v>
      </c>
      <c r="D11">
        <v>0.10188999772071838</v>
      </c>
      <c r="E11">
        <v>166342</v>
      </c>
      <c r="F11">
        <v>47890</v>
      </c>
      <c r="G11">
        <v>0.28633781763826605</v>
      </c>
      <c r="H11">
        <v>3.827802836894989E-2</v>
      </c>
      <c r="I11">
        <v>2.9423018917441368E-2</v>
      </c>
      <c r="J11">
        <v>8.0125562846660614E-2</v>
      </c>
      <c r="K11">
        <v>0.12724663317203522</v>
      </c>
      <c r="L11">
        <v>1.1258594691753387E-2</v>
      </c>
      <c r="M11">
        <v>0</v>
      </c>
      <c r="N11">
        <v>6.3699997961521149E-2</v>
      </c>
      <c r="O11">
        <v>167250</v>
      </c>
      <c r="P11">
        <v>103579</v>
      </c>
      <c r="Q11">
        <v>2480</v>
      </c>
      <c r="R11">
        <v>2275</v>
      </c>
      <c r="S11">
        <v>874253</v>
      </c>
      <c r="T11">
        <v>874417</v>
      </c>
      <c r="U11">
        <v>360308</v>
      </c>
      <c r="V11">
        <v>74043</v>
      </c>
      <c r="W11">
        <v>5865</v>
      </c>
      <c r="X11">
        <v>0</v>
      </c>
      <c r="Y11">
        <v>0</v>
      </c>
      <c r="Z11">
        <v>0</v>
      </c>
      <c r="AA11">
        <v>0</v>
      </c>
      <c r="AB11">
        <v>0</v>
      </c>
      <c r="AC11">
        <v>0</v>
      </c>
      <c r="AD11">
        <v>0</v>
      </c>
      <c r="AE11">
        <v>108589</v>
      </c>
      <c r="AF11">
        <v>94017</v>
      </c>
      <c r="AG11">
        <v>56558</v>
      </c>
      <c r="AH11">
        <v>18542</v>
      </c>
      <c r="AI11">
        <v>413</v>
      </c>
      <c r="AJ11">
        <v>163</v>
      </c>
      <c r="AK11">
        <v>67</v>
      </c>
      <c r="AL11">
        <v>33</v>
      </c>
      <c r="AM11">
        <v>9</v>
      </c>
      <c r="AN11">
        <v>0</v>
      </c>
      <c r="AO11">
        <v>0</v>
      </c>
      <c r="AP11">
        <v>0</v>
      </c>
      <c r="AQ11">
        <v>0</v>
      </c>
      <c r="AR11">
        <v>2377</v>
      </c>
      <c r="AS11">
        <v>321</v>
      </c>
      <c r="AT11">
        <v>157284</v>
      </c>
      <c r="AU11">
        <v>0.22900000214576721</v>
      </c>
      <c r="AV11">
        <v>3.4000001847743988E-2</v>
      </c>
      <c r="AW11">
        <v>112405</v>
      </c>
      <c r="AX11">
        <v>1</v>
      </c>
      <c r="AY11">
        <v>620</v>
      </c>
      <c r="AZ11">
        <v>7</v>
      </c>
      <c r="BA11">
        <v>8</v>
      </c>
      <c r="BB11">
        <v>506</v>
      </c>
    </row>
    <row r="12" spans="1:54" customFormat="1" ht="15">
      <c r="A12">
        <v>95</v>
      </c>
      <c r="B12">
        <v>8668142</v>
      </c>
      <c r="C12">
        <v>203000</v>
      </c>
      <c r="D12">
        <v>0.14720000326633453</v>
      </c>
      <c r="E12">
        <v>300368</v>
      </c>
      <c r="F12">
        <v>84163</v>
      </c>
      <c r="G12">
        <v>0.27662630485656436</v>
      </c>
      <c r="H12">
        <v>3.2266441732645035E-2</v>
      </c>
      <c r="I12">
        <v>3.1428307294845581E-2</v>
      </c>
      <c r="J12">
        <v>5.2421052008867264E-2</v>
      </c>
      <c r="K12">
        <v>0.14736990630626678</v>
      </c>
      <c r="L12">
        <v>1.3143883086740971E-2</v>
      </c>
      <c r="M12">
        <v>0</v>
      </c>
      <c r="N12">
        <v>3.0799999833106995E-2</v>
      </c>
      <c r="O12">
        <v>304248</v>
      </c>
      <c r="P12">
        <v>168635</v>
      </c>
      <c r="Q12">
        <v>10603</v>
      </c>
      <c r="R12">
        <v>5460</v>
      </c>
      <c r="S12">
        <v>1876302</v>
      </c>
      <c r="T12">
        <v>1876392</v>
      </c>
      <c r="U12">
        <v>1284112</v>
      </c>
      <c r="V12">
        <v>680502</v>
      </c>
      <c r="W12">
        <v>242845</v>
      </c>
      <c r="X12">
        <v>38851</v>
      </c>
      <c r="Y12">
        <v>0</v>
      </c>
      <c r="Z12">
        <v>0</v>
      </c>
      <c r="AA12">
        <v>0</v>
      </c>
      <c r="AB12">
        <v>0</v>
      </c>
      <c r="AC12">
        <v>0</v>
      </c>
      <c r="AD12">
        <v>0</v>
      </c>
      <c r="AE12">
        <v>178598</v>
      </c>
      <c r="AF12">
        <v>163962</v>
      </c>
      <c r="AG12">
        <v>126491</v>
      </c>
      <c r="AH12">
        <v>86426</v>
      </c>
      <c r="AI12">
        <v>34612</v>
      </c>
      <c r="AJ12">
        <v>19664</v>
      </c>
      <c r="AK12">
        <v>4940</v>
      </c>
      <c r="AL12">
        <v>431</v>
      </c>
      <c r="AM12">
        <v>73</v>
      </c>
      <c r="AN12">
        <v>27</v>
      </c>
      <c r="AO12">
        <v>0</v>
      </c>
      <c r="AP12">
        <v>0</v>
      </c>
      <c r="AQ12">
        <v>0</v>
      </c>
      <c r="AR12">
        <v>4042</v>
      </c>
      <c r="AS12">
        <v>1216</v>
      </c>
      <c r="AT12">
        <v>274670</v>
      </c>
      <c r="AU12">
        <v>0.27700001001358032</v>
      </c>
      <c r="AV12">
        <v>8.2999996840953827E-2</v>
      </c>
      <c r="AW12">
        <v>197661</v>
      </c>
      <c r="AX12">
        <v>0</v>
      </c>
      <c r="AY12">
        <v>440</v>
      </c>
      <c r="AZ12">
        <v>5</v>
      </c>
      <c r="BA12">
        <v>6</v>
      </c>
      <c r="BB12">
        <v>141</v>
      </c>
    </row>
    <row r="13" spans="1:54" customFormat="1" ht="15">
      <c r="A13">
        <v>99</v>
      </c>
      <c r="B13">
        <v>1950242</v>
      </c>
      <c r="C13">
        <v>539000</v>
      </c>
      <c r="D13">
        <v>0.10321000218391418</v>
      </c>
      <c r="E13">
        <v>936074</v>
      </c>
      <c r="F13">
        <v>280363</v>
      </c>
      <c r="G13">
        <v>0.28911747720991626</v>
      </c>
      <c r="H13">
        <v>2.337169460952282E-2</v>
      </c>
      <c r="I13">
        <v>3.5605121403932571E-2</v>
      </c>
      <c r="J13">
        <v>2.4016210809350014E-2</v>
      </c>
      <c r="K13">
        <v>0.18694159388542175</v>
      </c>
      <c r="L13">
        <v>1.7755640670657158E-2</v>
      </c>
      <c r="M13">
        <v>1.4282473130151629E-3</v>
      </c>
      <c r="N13">
        <v>7.8999996185302734E-3</v>
      </c>
      <c r="O13">
        <v>969720</v>
      </c>
      <c r="P13">
        <v>457796</v>
      </c>
      <c r="Q13">
        <v>91940</v>
      </c>
      <c r="R13">
        <v>26976</v>
      </c>
      <c r="S13">
        <v>7111162</v>
      </c>
      <c r="T13">
        <v>7111329</v>
      </c>
      <c r="U13">
        <v>6499160</v>
      </c>
      <c r="V13">
        <v>5609535</v>
      </c>
      <c r="W13">
        <v>4284958</v>
      </c>
      <c r="X13">
        <v>2444118</v>
      </c>
      <c r="Y13">
        <v>515863</v>
      </c>
      <c r="Z13">
        <v>22074</v>
      </c>
      <c r="AA13">
        <v>0</v>
      </c>
      <c r="AB13">
        <v>0</v>
      </c>
      <c r="AC13">
        <v>0</v>
      </c>
      <c r="AD13">
        <v>0</v>
      </c>
      <c r="AE13">
        <v>532943</v>
      </c>
      <c r="AF13">
        <v>519416</v>
      </c>
      <c r="AG13">
        <v>481983</v>
      </c>
      <c r="AH13">
        <v>440699</v>
      </c>
      <c r="AI13">
        <v>374575</v>
      </c>
      <c r="AJ13">
        <v>338912</v>
      </c>
      <c r="AK13">
        <v>262827</v>
      </c>
      <c r="AL13">
        <v>151076</v>
      </c>
      <c r="AM13">
        <v>22633</v>
      </c>
      <c r="AN13">
        <v>1008</v>
      </c>
      <c r="AO13">
        <v>20</v>
      </c>
      <c r="AP13">
        <v>0</v>
      </c>
      <c r="AQ13">
        <v>0</v>
      </c>
      <c r="AR13">
        <v>13727</v>
      </c>
      <c r="AS13">
        <v>9057</v>
      </c>
      <c r="AT13">
        <v>814150</v>
      </c>
      <c r="AU13">
        <v>0.33799999952316284</v>
      </c>
      <c r="AV13">
        <v>0.14300000667572021</v>
      </c>
      <c r="AW13">
        <v>587377</v>
      </c>
      <c r="AX13">
        <v>1</v>
      </c>
      <c r="AY13">
        <v>82</v>
      </c>
      <c r="AZ13">
        <v>6</v>
      </c>
      <c r="BA13">
        <v>7</v>
      </c>
      <c r="BB13">
        <v>40</v>
      </c>
    </row>
    <row r="14" spans="1:54" customFormat="1" ht="15">
      <c r="A14">
        <v>99.900001525878906</v>
      </c>
      <c r="B14">
        <v>195017</v>
      </c>
      <c r="C14">
        <v>2420000</v>
      </c>
      <c r="D14">
        <v>4.9710001796483994E-2</v>
      </c>
      <c r="E14">
        <v>4508721</v>
      </c>
      <c r="F14">
        <v>1626479</v>
      </c>
      <c r="G14">
        <v>0.3313893205483795</v>
      </c>
      <c r="H14">
        <v>2.2328369319438934E-2</v>
      </c>
      <c r="I14">
        <v>4.0117878466844559E-2</v>
      </c>
      <c r="J14">
        <v>1.1770432814955711E-2</v>
      </c>
      <c r="K14">
        <v>0.22029942274093628</v>
      </c>
      <c r="L14">
        <v>2.6885770261287689E-2</v>
      </c>
      <c r="M14">
        <v>9.9874474108219147E-3</v>
      </c>
      <c r="N14">
        <v>1.39999995008111E-3</v>
      </c>
      <c r="O14">
        <v>4908061</v>
      </c>
      <c r="P14">
        <v>1997464</v>
      </c>
      <c r="Q14">
        <v>1091233</v>
      </c>
      <c r="R14">
        <v>211202</v>
      </c>
      <c r="S14">
        <v>36057928</v>
      </c>
      <c r="T14">
        <v>36058512</v>
      </c>
      <c r="U14">
        <v>35444796</v>
      </c>
      <c r="V14">
        <v>34524372</v>
      </c>
      <c r="W14">
        <v>32990474</v>
      </c>
      <c r="X14">
        <v>29961400</v>
      </c>
      <c r="Y14">
        <v>21776574</v>
      </c>
      <c r="Z14">
        <v>12477620</v>
      </c>
      <c r="AA14">
        <v>4604849</v>
      </c>
      <c r="AB14">
        <v>199475</v>
      </c>
      <c r="AC14">
        <v>0</v>
      </c>
      <c r="AD14">
        <v>0</v>
      </c>
      <c r="AE14">
        <v>2947561</v>
      </c>
      <c r="AF14">
        <v>2906028</v>
      </c>
      <c r="AG14">
        <v>2868565</v>
      </c>
      <c r="AH14">
        <v>2825968</v>
      </c>
      <c r="AI14">
        <v>2754005</v>
      </c>
      <c r="AJ14">
        <v>2713625</v>
      </c>
      <c r="AK14">
        <v>2619479</v>
      </c>
      <c r="AL14">
        <v>2433686</v>
      </c>
      <c r="AM14">
        <v>1770944</v>
      </c>
      <c r="AN14">
        <v>958290</v>
      </c>
      <c r="AO14">
        <v>296976</v>
      </c>
      <c r="AP14">
        <v>4760</v>
      </c>
      <c r="AQ14">
        <v>0</v>
      </c>
      <c r="AR14">
        <v>111524</v>
      </c>
      <c r="AS14">
        <v>104290</v>
      </c>
      <c r="AT14">
        <v>3991565</v>
      </c>
      <c r="AU14">
        <v>0.35699999332427979</v>
      </c>
      <c r="AV14">
        <v>0.16200000047683716</v>
      </c>
      <c r="AW14">
        <v>2717712</v>
      </c>
      <c r="AX14">
        <v>1</v>
      </c>
      <c r="AY14">
        <v>15</v>
      </c>
      <c r="AZ14">
        <v>8</v>
      </c>
      <c r="BA14">
        <v>9</v>
      </c>
      <c r="BB14">
        <v>22</v>
      </c>
    </row>
    <row r="15" spans="1:54" customFormat="1" ht="15">
      <c r="A15">
        <v>99.989997863769531</v>
      </c>
      <c r="B15">
        <v>21168</v>
      </c>
      <c r="C15">
        <v>12600000</v>
      </c>
      <c r="D15">
        <v>3.7519998848438263E-2</v>
      </c>
      <c r="E15">
        <v>31351540</v>
      </c>
      <c r="F15">
        <v>10979089</v>
      </c>
      <c r="G15">
        <v>0.30684254731077421</v>
      </c>
      <c r="H15">
        <v>2.1708311513066292E-2</v>
      </c>
      <c r="I15">
        <v>4.4049475342035294E-2</v>
      </c>
      <c r="J15">
        <v>5.4663866758346558E-3</v>
      </c>
      <c r="K15">
        <v>0.18640179932117462</v>
      </c>
      <c r="L15">
        <v>3.9240647107362747E-2</v>
      </c>
      <c r="M15">
        <v>9.9759213626384735E-3</v>
      </c>
      <c r="N15">
        <v>1.9999999494757503E-4</v>
      </c>
      <c r="O15">
        <v>35780856</v>
      </c>
      <c r="P15">
        <v>10112737</v>
      </c>
      <c r="Q15">
        <v>12103501</v>
      </c>
      <c r="R15">
        <v>1803809</v>
      </c>
      <c r="S15">
        <v>295906688</v>
      </c>
      <c r="T15">
        <v>295906688</v>
      </c>
      <c r="U15">
        <v>295291328</v>
      </c>
      <c r="V15">
        <v>294368352</v>
      </c>
      <c r="W15">
        <v>292830016</v>
      </c>
      <c r="X15">
        <v>289753376</v>
      </c>
      <c r="Y15">
        <v>280529568</v>
      </c>
      <c r="Z15">
        <v>265463488</v>
      </c>
      <c r="AA15">
        <v>237000944</v>
      </c>
      <c r="AB15">
        <v>168585168</v>
      </c>
      <c r="AC15">
        <v>105455392</v>
      </c>
      <c r="AD15">
        <v>56003584</v>
      </c>
      <c r="AE15">
        <v>20767972</v>
      </c>
      <c r="AF15">
        <v>19523788</v>
      </c>
      <c r="AG15">
        <v>19486236</v>
      </c>
      <c r="AH15">
        <v>19443448</v>
      </c>
      <c r="AI15">
        <v>19370726</v>
      </c>
      <c r="AJ15">
        <v>19329532</v>
      </c>
      <c r="AK15">
        <v>19232702</v>
      </c>
      <c r="AL15">
        <v>19039236</v>
      </c>
      <c r="AM15">
        <v>18316776</v>
      </c>
      <c r="AN15">
        <v>17119736</v>
      </c>
      <c r="AO15">
        <v>14773608</v>
      </c>
      <c r="AP15">
        <v>8938255</v>
      </c>
      <c r="AQ15">
        <v>4334151</v>
      </c>
      <c r="AR15">
        <v>1254026</v>
      </c>
      <c r="AS15">
        <v>1245494</v>
      </c>
      <c r="AT15">
        <v>27971860</v>
      </c>
      <c r="AU15">
        <v>0.36000001430511475</v>
      </c>
      <c r="AV15">
        <v>0.16500000655651093</v>
      </c>
      <c r="AW15">
        <v>19556542</v>
      </c>
      <c r="AX15">
        <v>0</v>
      </c>
      <c r="AY15">
        <v>10</v>
      </c>
      <c r="AZ15">
        <v>8</v>
      </c>
      <c r="BA15">
        <v>8</v>
      </c>
      <c r="BB15">
        <v>20</v>
      </c>
    </row>
    <row r="16" spans="1:54" customFormat="1" ht="15">
      <c r="A16">
        <v>400</v>
      </c>
      <c r="B16">
        <v>515</v>
      </c>
      <c r="C16">
        <v>416000000</v>
      </c>
      <c r="D16">
        <v>1.2099999934434891E-2</v>
      </c>
      <c r="E16">
        <v>415993696</v>
      </c>
      <c r="F16">
        <v>105198992</v>
      </c>
      <c r="G16">
        <v>0.23041528416171489</v>
      </c>
      <c r="H16">
        <v>2.263387106359005E-2</v>
      </c>
      <c r="I16">
        <v>5.0269391387701035E-2</v>
      </c>
      <c r="J16">
        <v>3.3093821257352829E-3</v>
      </c>
      <c r="K16">
        <v>9.2288702726364136E-2</v>
      </c>
      <c r="L16">
        <v>5.0778213888406754E-2</v>
      </c>
      <c r="M16">
        <v>1.1135729029774666E-2</v>
      </c>
      <c r="N16">
        <v>0</v>
      </c>
      <c r="O16">
        <v>456562560</v>
      </c>
      <c r="P16">
        <v>77941424</v>
      </c>
      <c r="Q16">
        <v>110858016</v>
      </c>
      <c r="R16">
        <v>24633924</v>
      </c>
      <c r="S16">
        <v>4270000128</v>
      </c>
      <c r="T16">
        <v>4270000128</v>
      </c>
      <c r="U16">
        <v>4270000128</v>
      </c>
      <c r="V16">
        <v>4270000128</v>
      </c>
      <c r="W16">
        <v>4270000128</v>
      </c>
      <c r="X16">
        <v>4270000128</v>
      </c>
      <c r="Y16">
        <v>4260000000</v>
      </c>
      <c r="Z16">
        <v>4249999872</v>
      </c>
      <c r="AA16">
        <v>4220000000</v>
      </c>
      <c r="AB16">
        <v>4150000128</v>
      </c>
      <c r="AC16">
        <v>4020000000</v>
      </c>
      <c r="AD16">
        <v>3769999872</v>
      </c>
      <c r="AE16">
        <v>178729536</v>
      </c>
      <c r="AF16">
        <v>156938560</v>
      </c>
      <c r="AG16">
        <v>156900048</v>
      </c>
      <c r="AH16">
        <v>156856048</v>
      </c>
      <c r="AI16">
        <v>156781056</v>
      </c>
      <c r="AJ16">
        <v>156738560</v>
      </c>
      <c r="AK16">
        <v>156638560</v>
      </c>
      <c r="AL16">
        <v>156438560</v>
      </c>
      <c r="AM16">
        <v>155688560</v>
      </c>
      <c r="AN16">
        <v>154438560</v>
      </c>
      <c r="AO16">
        <v>151938560</v>
      </c>
      <c r="AP16">
        <v>144438560</v>
      </c>
      <c r="AQ16">
        <v>131938552</v>
      </c>
      <c r="AR16">
        <v>19764312</v>
      </c>
      <c r="AS16">
        <v>19754312</v>
      </c>
      <c r="AT16">
        <v>368920864</v>
      </c>
      <c r="AU16">
        <v>0.37000000476837158</v>
      </c>
      <c r="AV16">
        <v>0.17000000178813934</v>
      </c>
      <c r="AW16">
        <v>268728768</v>
      </c>
      <c r="AX16">
        <v>0</v>
      </c>
      <c r="AY16">
        <v>0</v>
      </c>
      <c r="AZ16">
        <v>0</v>
      </c>
      <c r="BA16">
        <v>0</v>
      </c>
      <c r="BB16">
        <v>0</v>
      </c>
    </row>
    <row r="19" spans="1:1">
      <c r="A19" s="1" t="s">
        <v>310</v>
      </c>
    </row>
    <row r="20" spans="1:1">
      <c r="A20" s="1" t="s">
        <v>161</v>
      </c>
    </row>
    <row r="23" spans="1:1" customFormat="1" ht="15"/>
    <row r="24" spans="1:1" customFormat="1" ht="15"/>
    <row r="25" spans="1:1" customFormat="1" ht="15"/>
    <row r="26" spans="1:1" customFormat="1" ht="15"/>
    <row r="27" spans="1:1" customFormat="1" ht="15"/>
    <row r="28" spans="1:1" customFormat="1" ht="15"/>
    <row r="29" spans="1:1" customFormat="1" ht="15"/>
    <row r="30" spans="1:1" customFormat="1" ht="15"/>
    <row r="31" spans="1:1" customFormat="1" ht="15"/>
    <row r="32" spans="1:1" customFormat="1" ht="15"/>
    <row r="33" spans="1:49" customFormat="1" ht="15"/>
    <row r="34" spans="1:49" customFormat="1" ht="15"/>
    <row r="35" spans="1:49" customFormat="1" ht="15"/>
    <row r="36" spans="1:49" customFormat="1" ht="15"/>
    <row r="37" spans="1:49" customFormat="1" ht="15">
      <c r="AW37" s="47"/>
    </row>
    <row r="38" spans="1:49" customFormat="1" ht="15">
      <c r="AW38" s="47"/>
    </row>
    <row r="40" spans="1:49" customFormat="1" ht="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row>
    <row r="41" spans="1:49" customFormat="1" ht="15">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row>
    <row r="42" spans="1:49" customFormat="1" ht="15">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row>
    <row r="43" spans="1:49" customFormat="1" ht="15">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row>
    <row r="44" spans="1:49" customFormat="1" ht="15">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row>
    <row r="45" spans="1:49" customFormat="1" ht="15">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row>
    <row r="46" spans="1:49" customFormat="1" ht="15">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c r="AV46" s="57"/>
      <c r="AW46" s="57"/>
    </row>
    <row r="47" spans="1:49" customFormat="1" ht="15">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row>
    <row r="48" spans="1:49" customFormat="1" ht="15">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row>
    <row r="49" spans="1:49" customFormat="1" ht="15">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row>
    <row r="50" spans="1:49" customFormat="1" ht="15">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row>
    <row r="51" spans="1:49" customFormat="1" ht="15">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row>
    <row r="52" spans="1:49" customFormat="1" ht="15">
      <c r="A52" s="57"/>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row>
    <row r="53" spans="1:49" customFormat="1" ht="15">
      <c r="A53" s="57"/>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row>
    <row r="54" spans="1:49" customFormat="1" ht="15">
      <c r="A54" s="57"/>
      <c r="B54" s="57"/>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row>
    <row r="55" spans="1:49" customFormat="1" ht="15">
      <c r="A55" s="57"/>
      <c r="B55" s="57"/>
      <c r="C55" s="57"/>
      <c r="D55" s="57"/>
      <c r="E55" s="57"/>
      <c r="F55" s="57"/>
      <c r="G55" s="57"/>
      <c r="H55" s="57"/>
      <c r="I55" s="57"/>
      <c r="J55" s="57"/>
      <c r="K55" s="57"/>
      <c r="L55" s="57"/>
      <c r="M55" s="57"/>
      <c r="N55" s="58"/>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readme</vt:lpstr>
      <vt:lpstr>tablecandidates</vt:lpstr>
      <vt:lpstr>figurecandidates</vt:lpstr>
      <vt:lpstr>figure-taxesonly</vt:lpstr>
      <vt:lpstr>figure-taxcredits</vt:lpstr>
      <vt:lpstr>interface</vt:lpstr>
      <vt:lpstr>calculator</vt:lpstr>
      <vt:lpstr>calculatorbig</vt:lpstr>
      <vt:lpstr>data</vt:lpstr>
      <vt:lpstr>databig</vt:lpstr>
      <vt:lpstr>historical-data</vt:lpstr>
      <vt:lpstr>datahistraw</vt:lpstr>
      <vt:lpstr>datahist</vt:lpstr>
      <vt:lpstr>growth</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 saez</dc:creator>
  <cp:lastModifiedBy>emmanuel saez</cp:lastModifiedBy>
  <cp:lastPrinted>2020-01-19T02:08:57Z</cp:lastPrinted>
  <dcterms:created xsi:type="dcterms:W3CDTF">2019-05-07T22:16:01Z</dcterms:created>
  <dcterms:modified xsi:type="dcterms:W3CDTF">2020-01-21T23:01:55Z</dcterms:modified>
</cp:coreProperties>
</file>